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10" yWindow="-110" windowWidth="19420" windowHeight="11020" tabRatio="595"/>
  </bookViews>
  <sheets>
    <sheet name="RD" sheetId="1" r:id="rId1"/>
    <sheet name="CM" sheetId="16" r:id="rId2"/>
    <sheet name="P&amp;L XXX" sheetId="29" r:id="rId3"/>
    <sheet name="Rekap XXX" sheetId="17" r:id="rId4"/>
    <sheet name="JCI " sheetId="5" r:id="rId5"/>
    <sheet name="Beta" sheetId="6" r:id="rId6"/>
    <sheet name="IBPA Price" sheetId="4" r:id="rId7"/>
    <sheet name="BI Code" sheetId="11" r:id="rId8"/>
    <sheet name="Bond List" sheetId="9" r:id="rId9"/>
    <sheet name="Rekap NAV" sheetId="39" r:id="rId10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8" i="16" l="1"/>
  <c r="B47" i="16"/>
  <c r="B46" i="16"/>
  <c r="B42" i="16"/>
  <c r="D7" i="16" l="1"/>
  <c r="C7" i="16"/>
  <c r="X41" i="16" l="1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C41" i="16"/>
  <c r="D41" i="16"/>
  <c r="E7" i="16" s="1"/>
  <c r="E41" i="16" s="1"/>
  <c r="F7" i="16" s="1"/>
  <c r="F41" i="16" s="1"/>
  <c r="G7" i="16" s="1"/>
  <c r="G41" i="16" s="1"/>
  <c r="H7" i="16" s="1"/>
  <c r="H41" i="16" s="1"/>
  <c r="I7" i="16" s="1"/>
  <c r="I41" i="16" s="1"/>
  <c r="J7" i="16" s="1"/>
  <c r="J41" i="16" s="1"/>
  <c r="K7" i="16" s="1"/>
  <c r="K41" i="16" s="1"/>
  <c r="L7" i="16" s="1"/>
  <c r="L41" i="16" s="1"/>
  <c r="M7" i="16" s="1"/>
  <c r="M41" i="16" s="1"/>
  <c r="N7" i="16" s="1"/>
  <c r="N41" i="16" s="1"/>
  <c r="O7" i="16" s="1"/>
  <c r="O41" i="16" s="1"/>
  <c r="P7" i="16" s="1"/>
  <c r="P41" i="16" s="1"/>
  <c r="Q7" i="16" s="1"/>
  <c r="Q41" i="16" s="1"/>
  <c r="R7" i="16" s="1"/>
  <c r="R41" i="16" s="1"/>
  <c r="S7" i="16" s="1"/>
  <c r="S41" i="16" s="1"/>
  <c r="T7" i="16" s="1"/>
  <c r="T41" i="16" s="1"/>
  <c r="U7" i="16" s="1"/>
  <c r="U41" i="16" s="1"/>
  <c r="V7" i="16" s="1"/>
  <c r="V41" i="16" s="1"/>
  <c r="W41" i="16"/>
  <c r="B41" i="16" l="1"/>
  <c r="B43" i="16" s="1"/>
  <c r="E637" i="5" l="1"/>
  <c r="M8" i="5" l="1"/>
  <c r="G1" i="6" l="1"/>
  <c r="A1" i="29"/>
  <c r="A1" i="16" s="1"/>
  <c r="A1" i="17" s="1"/>
  <c r="B6" i="39" s="1"/>
  <c r="R1" i="4" l="1"/>
  <c r="H406" i="17" l="1"/>
  <c r="G406" i="17"/>
  <c r="I406" i="17" l="1"/>
  <c r="I405" i="17" l="1"/>
  <c r="J406" i="17" l="1"/>
  <c r="I404" i="17" l="1"/>
  <c r="J405" i="17" l="1"/>
  <c r="F189" i="29" l="1"/>
  <c r="F82" i="29"/>
  <c r="F75" i="29"/>
  <c r="I402" i="17" l="1"/>
  <c r="I403" i="17" l="1"/>
  <c r="J404" i="17" l="1"/>
  <c r="J403" i="17"/>
  <c r="H338" i="29" l="1"/>
  <c r="H225" i="29"/>
  <c r="G225" i="29"/>
  <c r="J225" i="29" s="1"/>
  <c r="K8" i="5" l="1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I401" i="17" l="1"/>
  <c r="J402" i="17" l="1"/>
  <c r="I400" i="17" l="1"/>
  <c r="J401" i="17" l="1"/>
  <c r="I399" i="17" l="1"/>
  <c r="J400" i="17" l="1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H380" i="29" l="1"/>
  <c r="G380" i="29"/>
  <c r="J380" i="29" s="1"/>
  <c r="H323" i="29"/>
  <c r="G323" i="29"/>
  <c r="J323" i="29" s="1"/>
  <c r="I398" i="17" l="1"/>
  <c r="J399" i="17" l="1"/>
  <c r="I397" i="17" l="1"/>
  <c r="J398" i="17" l="1"/>
  <c r="I396" i="17" l="1"/>
  <c r="J397" i="17" l="1"/>
  <c r="I395" i="17" l="1"/>
  <c r="J396" i="17" l="1"/>
  <c r="I394" i="17" l="1"/>
  <c r="J395" i="17" l="1"/>
  <c r="M635" i="5" l="1"/>
  <c r="L635" i="5"/>
  <c r="M634" i="5"/>
  <c r="L634" i="5"/>
  <c r="M633" i="5"/>
  <c r="L633" i="5"/>
  <c r="M632" i="5"/>
  <c r="L632" i="5"/>
  <c r="M631" i="5"/>
  <c r="L631" i="5"/>
  <c r="M630" i="5"/>
  <c r="L630" i="5"/>
  <c r="M629" i="5"/>
  <c r="L629" i="5"/>
  <c r="M628" i="5"/>
  <c r="L628" i="5"/>
  <c r="M627" i="5"/>
  <c r="L627" i="5"/>
  <c r="M626" i="5"/>
  <c r="L626" i="5"/>
  <c r="I393" i="17" l="1"/>
  <c r="J394" i="17" l="1"/>
  <c r="I392" i="17" l="1"/>
  <c r="J393" i="17" l="1"/>
  <c r="H337" i="29" l="1"/>
  <c r="G337" i="29"/>
  <c r="J337" i="29" s="1"/>
  <c r="H379" i="29" l="1"/>
  <c r="G379" i="29"/>
  <c r="J379" i="29" s="1"/>
  <c r="H345" i="29"/>
  <c r="G345" i="29"/>
  <c r="J345" i="29" s="1"/>
  <c r="K194" i="29"/>
  <c r="I391" i="17" l="1"/>
  <c r="J392" i="17" l="1"/>
  <c r="I390" i="17" l="1"/>
  <c r="J391" i="17" l="1"/>
  <c r="S406" i="17" l="1"/>
  <c r="S405" i="17"/>
  <c r="T404" i="17"/>
  <c r="S404" i="17"/>
  <c r="T403" i="17"/>
  <c r="S403" i="17"/>
  <c r="T402" i="17"/>
  <c r="S402" i="17"/>
  <c r="T401" i="17"/>
  <c r="S401" i="17"/>
  <c r="T400" i="17"/>
  <c r="S400" i="17"/>
  <c r="S399" i="17"/>
  <c r="T398" i="17"/>
  <c r="S398" i="17"/>
  <c r="T397" i="17"/>
  <c r="S397" i="17"/>
  <c r="U396" i="17"/>
  <c r="T396" i="17"/>
  <c r="S396" i="17"/>
  <c r="R396" i="17"/>
  <c r="T395" i="17"/>
  <c r="S395" i="17"/>
  <c r="T394" i="17"/>
  <c r="S394" i="17"/>
  <c r="T393" i="17"/>
  <c r="S393" i="17"/>
  <c r="T392" i="17"/>
  <c r="S392" i="17"/>
  <c r="S391" i="17"/>
  <c r="T390" i="17"/>
  <c r="S390" i="17"/>
  <c r="U388" i="17"/>
  <c r="T388" i="17"/>
  <c r="S388" i="17"/>
  <c r="R388" i="17"/>
  <c r="U387" i="17"/>
  <c r="T387" i="17"/>
  <c r="S387" i="17"/>
  <c r="R387" i="17"/>
  <c r="T389" i="17"/>
  <c r="V396" i="17" l="1"/>
  <c r="V388" i="17"/>
  <c r="V387" i="17"/>
  <c r="I389" i="17"/>
  <c r="J390" i="17" s="1"/>
  <c r="S389" i="17"/>
  <c r="H344" i="29" l="1"/>
  <c r="G344" i="29"/>
  <c r="J344" i="29" s="1"/>
  <c r="H322" i="29"/>
  <c r="G322" i="29"/>
  <c r="J322" i="29" s="1"/>
  <c r="H426" i="29"/>
  <c r="G426" i="29"/>
  <c r="J426" i="29" s="1"/>
  <c r="H224" i="29"/>
  <c r="G224" i="29"/>
  <c r="J224" i="29" s="1"/>
  <c r="I388" i="17" l="1"/>
  <c r="J389" i="17" l="1"/>
  <c r="F425" i="29"/>
  <c r="F378" i="29"/>
  <c r="F343" i="29"/>
  <c r="F223" i="29"/>
  <c r="F157" i="29"/>
  <c r="I387" i="17" l="1"/>
  <c r="J388" i="17" l="1"/>
  <c r="I386" i="17" l="1"/>
  <c r="K406" i="17" l="1"/>
  <c r="K405" i="17"/>
  <c r="J387" i="17"/>
  <c r="I385" i="17" l="1"/>
  <c r="K404" i="17" l="1"/>
  <c r="J386" i="17"/>
  <c r="L385" i="17"/>
  <c r="I384" i="17" l="1"/>
  <c r="K403" i="17" l="1"/>
  <c r="J385" i="17"/>
  <c r="L384" i="17"/>
  <c r="I383" i="17" l="1"/>
  <c r="K402" i="17" l="1"/>
  <c r="J384" i="17"/>
  <c r="I382" i="17" l="1"/>
  <c r="K401" i="17" l="1"/>
  <c r="J383" i="17"/>
  <c r="I381" i="17" l="1"/>
  <c r="K400" i="17" l="1"/>
  <c r="J382" i="17"/>
  <c r="I380" i="17" l="1"/>
  <c r="K399" i="17" l="1"/>
  <c r="J381" i="17"/>
  <c r="I379" i="17" l="1"/>
  <c r="K398" i="17" l="1"/>
  <c r="J380" i="17"/>
  <c r="I378" i="17" l="1"/>
  <c r="K397" i="17" l="1"/>
  <c r="J379" i="17"/>
  <c r="I377" i="17" l="1"/>
  <c r="K396" i="17" l="1"/>
  <c r="J378" i="17"/>
  <c r="I376" i="17" l="1"/>
  <c r="K395" i="17" l="1"/>
  <c r="J377" i="17"/>
  <c r="I375" i="17" l="1"/>
  <c r="K394" i="17" l="1"/>
  <c r="J376" i="17"/>
  <c r="I374" i="17" l="1"/>
  <c r="K393" i="17" l="1"/>
  <c r="J375" i="17"/>
  <c r="I373" i="17" l="1"/>
  <c r="K392" i="17" l="1"/>
  <c r="J374" i="17"/>
  <c r="I372" i="17" l="1"/>
  <c r="K391" i="17" l="1"/>
  <c r="J373" i="17"/>
  <c r="F385" i="29" l="1"/>
  <c r="F232" i="29"/>
  <c r="F15" i="29"/>
  <c r="F5" i="29"/>
  <c r="I371" i="17" l="1"/>
  <c r="J372" i="17" l="1"/>
  <c r="I370" i="17" l="1"/>
  <c r="K390" i="17" l="1"/>
  <c r="J371" i="17"/>
  <c r="R368" i="17"/>
  <c r="S368" i="17"/>
  <c r="T368" i="17"/>
  <c r="U368" i="17"/>
  <c r="V368" i="17" s="1"/>
  <c r="S370" i="17"/>
  <c r="T370" i="17"/>
  <c r="S371" i="17"/>
  <c r="T371" i="17"/>
  <c r="S372" i="17"/>
  <c r="T372" i="17"/>
  <c r="S373" i="17"/>
  <c r="T373" i="17"/>
  <c r="S374" i="17"/>
  <c r="T374" i="17"/>
  <c r="S375" i="17"/>
  <c r="T375" i="17"/>
  <c r="S376" i="17"/>
  <c r="T376" i="17"/>
  <c r="S377" i="17"/>
  <c r="T377" i="17"/>
  <c r="S378" i="17"/>
  <c r="T378" i="17"/>
  <c r="S379" i="17"/>
  <c r="T379" i="17"/>
  <c r="S380" i="17"/>
  <c r="T380" i="17"/>
  <c r="S381" i="17"/>
  <c r="T381" i="17"/>
  <c r="S382" i="17"/>
  <c r="T382" i="17"/>
  <c r="S383" i="17"/>
  <c r="T383" i="17"/>
  <c r="S384" i="17"/>
  <c r="S385" i="17"/>
  <c r="T385" i="17"/>
  <c r="S386" i="17"/>
  <c r="T386" i="17"/>
  <c r="I369" i="17" l="1"/>
  <c r="S369" i="17"/>
  <c r="T369" i="17"/>
  <c r="K389" i="17" l="1"/>
  <c r="K388" i="17"/>
  <c r="J370" i="17"/>
  <c r="I368" i="17" l="1"/>
  <c r="K387" i="17" l="1"/>
  <c r="J369" i="17"/>
  <c r="I367" i="17" l="1"/>
  <c r="J368" i="17" l="1"/>
  <c r="I366" i="17" l="1"/>
  <c r="J367" i="17" l="1"/>
  <c r="I365" i="17" l="1"/>
  <c r="J366" i="17" l="1"/>
  <c r="I364" i="17" l="1"/>
  <c r="K386" i="17" l="1"/>
  <c r="J365" i="17"/>
  <c r="I363" i="17" l="1"/>
  <c r="K385" i="17" l="1"/>
  <c r="K384" i="17"/>
  <c r="K383" i="17"/>
  <c r="J364" i="17"/>
  <c r="I362" i="17" l="1"/>
  <c r="J363" i="17" l="1"/>
  <c r="I361" i="17" l="1"/>
  <c r="J362" i="17" l="1"/>
  <c r="I360" i="17" l="1"/>
  <c r="K382" i="17" l="1"/>
  <c r="J361" i="17"/>
  <c r="I359" i="17" l="1"/>
  <c r="K381" i="17" l="1"/>
  <c r="J360" i="17"/>
  <c r="I358" i="17" l="1"/>
  <c r="K380" i="17" l="1"/>
  <c r="K379" i="17"/>
  <c r="K378" i="17"/>
  <c r="J359" i="17"/>
  <c r="I357" i="17" l="1"/>
  <c r="J358" i="17" l="1"/>
  <c r="I356" i="17" l="1"/>
  <c r="J357" i="17" l="1"/>
  <c r="I355" i="17" l="1"/>
  <c r="K377" i="17" l="1"/>
  <c r="J356" i="17"/>
  <c r="I354" i="17" l="1"/>
  <c r="K376" i="17" l="1"/>
  <c r="J355" i="17"/>
  <c r="I353" i="17" l="1"/>
  <c r="K375" i="17" l="1"/>
  <c r="K374" i="17"/>
  <c r="K373" i="17"/>
  <c r="J354" i="17"/>
  <c r="I352" i="17" l="1"/>
  <c r="J353" i="17" l="1"/>
  <c r="I351" i="17" l="1"/>
  <c r="J352" i="17" l="1"/>
  <c r="I350" i="17" l="1"/>
  <c r="K372" i="17" l="1"/>
  <c r="J351" i="17"/>
  <c r="I349" i="17" l="1"/>
  <c r="K371" i="17" l="1"/>
  <c r="J350" i="17"/>
  <c r="I348" i="17" l="1"/>
  <c r="I347" i="17"/>
  <c r="K370" i="17" l="1"/>
  <c r="K369" i="17"/>
  <c r="J349" i="17"/>
  <c r="J348" i="17"/>
  <c r="U6" i="4" l="1"/>
  <c r="B595" i="17" l="1"/>
  <c r="B594" i="17"/>
  <c r="B593" i="17"/>
  <c r="B592" i="17"/>
  <c r="B591" i="17"/>
  <c r="B590" i="17"/>
  <c r="B589" i="17"/>
  <c r="B588" i="17"/>
  <c r="B587" i="17"/>
  <c r="B586" i="17"/>
  <c r="B585" i="17"/>
  <c r="B584" i="17"/>
  <c r="B583" i="17"/>
  <c r="B582" i="17"/>
  <c r="B581" i="17"/>
  <c r="B580" i="17"/>
  <c r="B579" i="17"/>
  <c r="B578" i="17"/>
  <c r="B577" i="17"/>
  <c r="B576" i="17"/>
  <c r="B575" i="17"/>
  <c r="B574" i="17"/>
  <c r="B573" i="17"/>
  <c r="B572" i="17"/>
  <c r="B571" i="17"/>
  <c r="B570" i="17"/>
  <c r="B569" i="17"/>
  <c r="B568" i="17"/>
  <c r="B567" i="17"/>
  <c r="B566" i="17"/>
  <c r="B565" i="17"/>
  <c r="B564" i="17"/>
  <c r="B563" i="17"/>
  <c r="B562" i="17"/>
  <c r="B561" i="17"/>
  <c r="B560" i="17"/>
  <c r="B559" i="17"/>
  <c r="B558" i="17"/>
  <c r="B557" i="17"/>
  <c r="B556" i="17"/>
  <c r="B555" i="17"/>
  <c r="B554" i="17"/>
  <c r="B553" i="17"/>
  <c r="B552" i="17"/>
  <c r="B551" i="17"/>
  <c r="B550" i="17"/>
  <c r="B549" i="17"/>
  <c r="B548" i="17"/>
  <c r="B547" i="17"/>
  <c r="B546" i="17"/>
  <c r="B545" i="17"/>
  <c r="B544" i="17"/>
  <c r="B543" i="17"/>
  <c r="B542" i="17"/>
  <c r="B541" i="17"/>
  <c r="B540" i="17"/>
  <c r="B539" i="17"/>
  <c r="B538" i="17"/>
  <c r="B537" i="17"/>
  <c r="B536" i="17"/>
  <c r="B535" i="17"/>
  <c r="B534" i="17"/>
  <c r="B533" i="17"/>
  <c r="B532" i="17"/>
  <c r="B531" i="17"/>
  <c r="B530" i="17"/>
  <c r="B529" i="17"/>
  <c r="B528" i="17"/>
  <c r="B527" i="17"/>
  <c r="B526" i="17"/>
  <c r="B525" i="17"/>
  <c r="B524" i="17"/>
  <c r="B523" i="17"/>
  <c r="B522" i="17"/>
  <c r="B521" i="17"/>
  <c r="B520" i="17"/>
  <c r="B519" i="17"/>
  <c r="B518" i="17"/>
  <c r="B517" i="17"/>
  <c r="B516" i="17"/>
  <c r="B515" i="17"/>
  <c r="B514" i="17"/>
  <c r="B513" i="17"/>
  <c r="B512" i="17"/>
  <c r="B511" i="17"/>
  <c r="B510" i="17"/>
  <c r="B509" i="17"/>
  <c r="B508" i="17"/>
  <c r="B507" i="17"/>
  <c r="B506" i="17"/>
  <c r="B505" i="17"/>
  <c r="B504" i="17"/>
  <c r="B503" i="17"/>
  <c r="B502" i="17"/>
  <c r="B501" i="17"/>
  <c r="B500" i="17"/>
  <c r="B499" i="17"/>
  <c r="B498" i="17"/>
  <c r="B497" i="17"/>
  <c r="B496" i="17"/>
  <c r="B495" i="17"/>
  <c r="B494" i="17"/>
  <c r="B493" i="17"/>
  <c r="B492" i="17"/>
  <c r="B491" i="17"/>
  <c r="B490" i="17"/>
  <c r="B489" i="17"/>
  <c r="B488" i="17"/>
  <c r="B487" i="17"/>
  <c r="B486" i="17"/>
  <c r="B485" i="17"/>
  <c r="B484" i="17"/>
  <c r="B483" i="17"/>
  <c r="B482" i="17"/>
  <c r="B481" i="17"/>
  <c r="B480" i="17"/>
  <c r="B479" i="17"/>
  <c r="B478" i="17"/>
  <c r="B477" i="17"/>
  <c r="B476" i="17"/>
  <c r="B475" i="17"/>
  <c r="B474" i="17"/>
  <c r="B473" i="17"/>
  <c r="B472" i="17"/>
  <c r="B471" i="17"/>
  <c r="B470" i="17"/>
  <c r="B469" i="17"/>
  <c r="B468" i="17"/>
  <c r="B467" i="17"/>
  <c r="B466" i="17"/>
  <c r="B465" i="17"/>
  <c r="B464" i="17"/>
  <c r="B463" i="17"/>
  <c r="B462" i="17"/>
  <c r="B461" i="17"/>
  <c r="B460" i="17"/>
  <c r="B459" i="17"/>
  <c r="B458" i="17"/>
  <c r="B457" i="17"/>
  <c r="B456" i="17"/>
  <c r="B455" i="17"/>
  <c r="B454" i="17"/>
  <c r="B453" i="17"/>
  <c r="B452" i="17"/>
  <c r="B451" i="17"/>
  <c r="B450" i="17"/>
  <c r="B449" i="17"/>
  <c r="B448" i="17"/>
  <c r="B447" i="17"/>
  <c r="B446" i="17"/>
  <c r="B445" i="17"/>
  <c r="B444" i="17"/>
  <c r="B443" i="17"/>
  <c r="B442" i="17"/>
  <c r="B441" i="17"/>
  <c r="B440" i="17"/>
  <c r="B439" i="17"/>
  <c r="B438" i="17"/>
  <c r="B437" i="17"/>
  <c r="B436" i="17"/>
  <c r="B435" i="17"/>
  <c r="B434" i="17"/>
  <c r="B433" i="17"/>
  <c r="B432" i="17"/>
  <c r="B431" i="17"/>
  <c r="B430" i="17"/>
  <c r="B429" i="17"/>
  <c r="B428" i="17"/>
  <c r="B427" i="17"/>
  <c r="B426" i="17"/>
  <c r="B425" i="17"/>
  <c r="B424" i="17"/>
  <c r="X431" i="17" l="1"/>
  <c r="AD431" i="17"/>
  <c r="AE431" i="17" s="1"/>
  <c r="AG431" i="17" s="1"/>
  <c r="AJ431" i="17"/>
  <c r="AK431" i="17" s="1"/>
  <c r="AM431" i="17" s="1"/>
  <c r="X439" i="17"/>
  <c r="AD439" i="17"/>
  <c r="AE439" i="17" s="1"/>
  <c r="AG439" i="17" s="1"/>
  <c r="AJ439" i="17"/>
  <c r="AK439" i="17" s="1"/>
  <c r="AM439" i="17" s="1"/>
  <c r="X447" i="17"/>
  <c r="AD447" i="17"/>
  <c r="AE447" i="17" s="1"/>
  <c r="AG447" i="17" s="1"/>
  <c r="AJ447" i="17"/>
  <c r="AK447" i="17" s="1"/>
  <c r="AM447" i="17" s="1"/>
  <c r="X455" i="17"/>
  <c r="AD455" i="17"/>
  <c r="AE455" i="17" s="1"/>
  <c r="AG455" i="17" s="1"/>
  <c r="AJ455" i="17"/>
  <c r="AK455" i="17" s="1"/>
  <c r="AM455" i="17" s="1"/>
  <c r="X463" i="17"/>
  <c r="AD463" i="17"/>
  <c r="AE463" i="17" s="1"/>
  <c r="AG463" i="17" s="1"/>
  <c r="AJ463" i="17"/>
  <c r="AK463" i="17" s="1"/>
  <c r="AM463" i="17" s="1"/>
  <c r="X471" i="17"/>
  <c r="AD471" i="17"/>
  <c r="AE471" i="17" s="1"/>
  <c r="AG471" i="17" s="1"/>
  <c r="AJ471" i="17"/>
  <c r="AK471" i="17" s="1"/>
  <c r="AM471" i="17" s="1"/>
  <c r="AJ479" i="17"/>
  <c r="AK479" i="17" s="1"/>
  <c r="AM479" i="17" s="1"/>
  <c r="X479" i="17"/>
  <c r="AD479" i="17"/>
  <c r="AE479" i="17" s="1"/>
  <c r="AG479" i="17" s="1"/>
  <c r="AD487" i="17"/>
  <c r="AE487" i="17" s="1"/>
  <c r="AG487" i="17" s="1"/>
  <c r="AJ487" i="17"/>
  <c r="AK487" i="17" s="1"/>
  <c r="AM487" i="17" s="1"/>
  <c r="X487" i="17"/>
  <c r="AD495" i="17"/>
  <c r="AE495" i="17" s="1"/>
  <c r="AG495" i="17" s="1"/>
  <c r="AJ495" i="17"/>
  <c r="AK495" i="17" s="1"/>
  <c r="AM495" i="17" s="1"/>
  <c r="X495" i="17"/>
  <c r="AD503" i="17"/>
  <c r="AE503" i="17" s="1"/>
  <c r="AG503" i="17" s="1"/>
  <c r="AJ503" i="17"/>
  <c r="AK503" i="17" s="1"/>
  <c r="AM503" i="17" s="1"/>
  <c r="X503" i="17"/>
  <c r="AD511" i="17"/>
  <c r="AJ511" i="17"/>
  <c r="X511" i="17"/>
  <c r="X519" i="17"/>
  <c r="AJ519" i="17"/>
  <c r="AK519" i="17" s="1"/>
  <c r="AM519" i="17" s="1"/>
  <c r="AD519" i="17"/>
  <c r="AE519" i="17" s="1"/>
  <c r="AG519" i="17" s="1"/>
  <c r="AJ527" i="17"/>
  <c r="AK527" i="17" s="1"/>
  <c r="AM527" i="17" s="1"/>
  <c r="X527" i="17"/>
  <c r="AD527" i="17"/>
  <c r="AE527" i="17" s="1"/>
  <c r="AG527" i="17" s="1"/>
  <c r="AJ535" i="17"/>
  <c r="AK535" i="17" s="1"/>
  <c r="AM535" i="17" s="1"/>
  <c r="X535" i="17"/>
  <c r="AD535" i="17"/>
  <c r="AE535" i="17" s="1"/>
  <c r="AG535" i="17" s="1"/>
  <c r="AJ543" i="17"/>
  <c r="AK543" i="17" s="1"/>
  <c r="AM543" i="17" s="1"/>
  <c r="X543" i="17"/>
  <c r="AD543" i="17"/>
  <c r="AE543" i="17" s="1"/>
  <c r="AG543" i="17" s="1"/>
  <c r="AJ551" i="17"/>
  <c r="AK551" i="17" s="1"/>
  <c r="AM551" i="17" s="1"/>
  <c r="X551" i="17"/>
  <c r="AD551" i="17"/>
  <c r="AE551" i="17" s="1"/>
  <c r="AG551" i="17" s="1"/>
  <c r="AJ559" i="17"/>
  <c r="AK559" i="17" s="1"/>
  <c r="AM559" i="17" s="1"/>
  <c r="X559" i="17"/>
  <c r="AD559" i="17"/>
  <c r="AE559" i="17" s="1"/>
  <c r="AG559" i="17" s="1"/>
  <c r="AJ567" i="17"/>
  <c r="AK567" i="17" s="1"/>
  <c r="AM567" i="17" s="1"/>
  <c r="X567" i="17"/>
  <c r="AD567" i="17"/>
  <c r="AE567" i="17" s="1"/>
  <c r="AG567" i="17" s="1"/>
  <c r="AJ575" i="17"/>
  <c r="AK575" i="17" s="1"/>
  <c r="AM575" i="17" s="1"/>
  <c r="X575" i="17"/>
  <c r="AD575" i="17"/>
  <c r="AE575" i="17" s="1"/>
  <c r="AG575" i="17" s="1"/>
  <c r="X583" i="17"/>
  <c r="AD583" i="17"/>
  <c r="AJ583" i="17"/>
  <c r="X591" i="17"/>
  <c r="AD591" i="17"/>
  <c r="AJ591" i="17"/>
  <c r="AK591" i="17" s="1"/>
  <c r="AM591" i="17" s="1"/>
  <c r="X424" i="17"/>
  <c r="AD424" i="17"/>
  <c r="AE424" i="17" s="1"/>
  <c r="AG424" i="17" s="1"/>
  <c r="AJ424" i="17"/>
  <c r="AD432" i="17"/>
  <c r="AE432" i="17" s="1"/>
  <c r="AG432" i="17" s="1"/>
  <c r="AJ432" i="17"/>
  <c r="AK432" i="17" s="1"/>
  <c r="AM432" i="17" s="1"/>
  <c r="X432" i="17"/>
  <c r="AD440" i="17"/>
  <c r="AE440" i="17" s="1"/>
  <c r="AG440" i="17" s="1"/>
  <c r="AJ440" i="17"/>
  <c r="AK440" i="17" s="1"/>
  <c r="AM440" i="17" s="1"/>
  <c r="X440" i="17"/>
  <c r="AD448" i="17"/>
  <c r="AE448" i="17" s="1"/>
  <c r="AG448" i="17" s="1"/>
  <c r="AJ448" i="17"/>
  <c r="AK448" i="17" s="1"/>
  <c r="AM448" i="17" s="1"/>
  <c r="X448" i="17"/>
  <c r="AD456" i="17"/>
  <c r="AE456" i="17" s="1"/>
  <c r="AG456" i="17" s="1"/>
  <c r="AJ456" i="17"/>
  <c r="AK456" i="17" s="1"/>
  <c r="AM456" i="17" s="1"/>
  <c r="X456" i="17"/>
  <c r="AD464" i="17"/>
  <c r="AE464" i="17" s="1"/>
  <c r="AG464" i="17" s="1"/>
  <c r="AJ464" i="17"/>
  <c r="AK464" i="17" s="1"/>
  <c r="AM464" i="17" s="1"/>
  <c r="X464" i="17"/>
  <c r="AD472" i="17"/>
  <c r="AE472" i="17" s="1"/>
  <c r="AG472" i="17" s="1"/>
  <c r="AJ472" i="17"/>
  <c r="AK472" i="17" s="1"/>
  <c r="AM472" i="17" s="1"/>
  <c r="X472" i="17"/>
  <c r="AJ480" i="17"/>
  <c r="X480" i="17"/>
  <c r="AD480" i="17"/>
  <c r="X488" i="17"/>
  <c r="AD488" i="17"/>
  <c r="AE488" i="17" s="1"/>
  <c r="AG488" i="17" s="1"/>
  <c r="AJ488" i="17"/>
  <c r="AK488" i="17" s="1"/>
  <c r="AM488" i="17" s="1"/>
  <c r="X496" i="17"/>
  <c r="AD496" i="17"/>
  <c r="AE496" i="17" s="1"/>
  <c r="AG496" i="17" s="1"/>
  <c r="AJ496" i="17"/>
  <c r="AK496" i="17" s="1"/>
  <c r="AM496" i="17" s="1"/>
  <c r="X504" i="17"/>
  <c r="AD504" i="17"/>
  <c r="AE504" i="17" s="1"/>
  <c r="AG504" i="17" s="1"/>
  <c r="AJ504" i="17"/>
  <c r="AK504" i="17" s="1"/>
  <c r="AM504" i="17" s="1"/>
  <c r="X512" i="17"/>
  <c r="AD512" i="17"/>
  <c r="AE512" i="17" s="1"/>
  <c r="AG512" i="17" s="1"/>
  <c r="AJ512" i="17"/>
  <c r="AK512" i="17" s="1"/>
  <c r="AM512" i="17" s="1"/>
  <c r="X520" i="17"/>
  <c r="AD520" i="17"/>
  <c r="AE520" i="17" s="1"/>
  <c r="AG520" i="17" s="1"/>
  <c r="AJ520" i="17"/>
  <c r="AK520" i="17" s="1"/>
  <c r="AM520" i="17" s="1"/>
  <c r="X528" i="17"/>
  <c r="AD528" i="17"/>
  <c r="AE528" i="17" s="1"/>
  <c r="AG528" i="17" s="1"/>
  <c r="AJ528" i="17"/>
  <c r="AK528" i="17" s="1"/>
  <c r="AM528" i="17" s="1"/>
  <c r="X536" i="17"/>
  <c r="AD536" i="17"/>
  <c r="AE536" i="17" s="1"/>
  <c r="AG536" i="17" s="1"/>
  <c r="AJ536" i="17"/>
  <c r="AK536" i="17" s="1"/>
  <c r="AM536" i="17" s="1"/>
  <c r="X544" i="17"/>
  <c r="AD544" i="17"/>
  <c r="AE544" i="17" s="1"/>
  <c r="AG544" i="17" s="1"/>
  <c r="AJ544" i="17"/>
  <c r="AK544" i="17" s="1"/>
  <c r="AM544" i="17" s="1"/>
  <c r="X552" i="17"/>
  <c r="AD552" i="17"/>
  <c r="AE552" i="17" s="1"/>
  <c r="AG552" i="17" s="1"/>
  <c r="AJ552" i="17"/>
  <c r="AK552" i="17" s="1"/>
  <c r="AM552" i="17" s="1"/>
  <c r="X560" i="17"/>
  <c r="AD560" i="17"/>
  <c r="AE560" i="17" s="1"/>
  <c r="AG560" i="17" s="1"/>
  <c r="AJ560" i="17"/>
  <c r="AK560" i="17" s="1"/>
  <c r="AM560" i="17" s="1"/>
  <c r="X568" i="17"/>
  <c r="AD568" i="17"/>
  <c r="AE568" i="17" s="1"/>
  <c r="AG568" i="17" s="1"/>
  <c r="AJ568" i="17"/>
  <c r="AK568" i="17" s="1"/>
  <c r="AM568" i="17" s="1"/>
  <c r="X576" i="17"/>
  <c r="AD576" i="17"/>
  <c r="AE576" i="17" s="1"/>
  <c r="AG576" i="17" s="1"/>
  <c r="AJ576" i="17"/>
  <c r="AK576" i="17" s="1"/>
  <c r="AM576" i="17" s="1"/>
  <c r="X584" i="17"/>
  <c r="AD584" i="17"/>
  <c r="AE584" i="17" s="1"/>
  <c r="AG584" i="17" s="1"/>
  <c r="AJ584" i="17"/>
  <c r="AK584" i="17" s="1"/>
  <c r="AM584" i="17" s="1"/>
  <c r="AJ592" i="17"/>
  <c r="AK592" i="17" s="1"/>
  <c r="AM592" i="17" s="1"/>
  <c r="X592" i="17"/>
  <c r="AD592" i="17"/>
  <c r="AE592" i="17" s="1"/>
  <c r="AG592" i="17" s="1"/>
  <c r="AJ425" i="17"/>
  <c r="AK425" i="17" s="1"/>
  <c r="AM425" i="17" s="1"/>
  <c r="X425" i="17"/>
  <c r="AD425" i="17"/>
  <c r="AE425" i="17" s="1"/>
  <c r="AG425" i="17" s="1"/>
  <c r="AJ433" i="17"/>
  <c r="AK433" i="17" s="1"/>
  <c r="AM433" i="17" s="1"/>
  <c r="X433" i="17"/>
  <c r="AD433" i="17"/>
  <c r="AE433" i="17" s="1"/>
  <c r="AG433" i="17" s="1"/>
  <c r="AJ441" i="17"/>
  <c r="AK441" i="17" s="1"/>
  <c r="AM441" i="17" s="1"/>
  <c r="X441" i="17"/>
  <c r="AD441" i="17"/>
  <c r="AE441" i="17" s="1"/>
  <c r="AG441" i="17" s="1"/>
  <c r="AJ449" i="17"/>
  <c r="AK449" i="17" s="1"/>
  <c r="AM449" i="17" s="1"/>
  <c r="X449" i="17"/>
  <c r="AD449" i="17"/>
  <c r="AE449" i="17" s="1"/>
  <c r="AG449" i="17" s="1"/>
  <c r="AJ457" i="17"/>
  <c r="AK457" i="17" s="1"/>
  <c r="AM457" i="17" s="1"/>
  <c r="X457" i="17"/>
  <c r="AD457" i="17"/>
  <c r="AE457" i="17" s="1"/>
  <c r="AG457" i="17" s="1"/>
  <c r="AJ465" i="17"/>
  <c r="AK465" i="17" s="1"/>
  <c r="AM465" i="17" s="1"/>
  <c r="X465" i="17"/>
  <c r="AD465" i="17"/>
  <c r="AE465" i="17" s="1"/>
  <c r="AG465" i="17" s="1"/>
  <c r="AJ473" i="17"/>
  <c r="AK473" i="17" s="1"/>
  <c r="AM473" i="17" s="1"/>
  <c r="X473" i="17"/>
  <c r="AD473" i="17"/>
  <c r="AE473" i="17" s="1"/>
  <c r="AG473" i="17" s="1"/>
  <c r="X481" i="17"/>
  <c r="AD481" i="17"/>
  <c r="AE481" i="17" s="1"/>
  <c r="AG481" i="17" s="1"/>
  <c r="AJ481" i="17"/>
  <c r="AK481" i="17" s="1"/>
  <c r="AM481" i="17" s="1"/>
  <c r="X489" i="17"/>
  <c r="AD489" i="17"/>
  <c r="AE489" i="17" s="1"/>
  <c r="AG489" i="17" s="1"/>
  <c r="AJ489" i="17"/>
  <c r="AK489" i="17" s="1"/>
  <c r="AM489" i="17" s="1"/>
  <c r="X497" i="17"/>
  <c r="AD497" i="17"/>
  <c r="AE497" i="17" s="1"/>
  <c r="AG497" i="17" s="1"/>
  <c r="AJ497" i="17"/>
  <c r="AK497" i="17" s="1"/>
  <c r="AM497" i="17" s="1"/>
  <c r="X505" i="17"/>
  <c r="AD505" i="17"/>
  <c r="AE505" i="17" s="1"/>
  <c r="AG505" i="17" s="1"/>
  <c r="AJ505" i="17"/>
  <c r="AK505" i="17" s="1"/>
  <c r="AM505" i="17" s="1"/>
  <c r="X513" i="17"/>
  <c r="AD513" i="17"/>
  <c r="AJ513" i="17"/>
  <c r="AD521" i="17"/>
  <c r="AE521" i="17" s="1"/>
  <c r="AG521" i="17" s="1"/>
  <c r="AJ521" i="17"/>
  <c r="AK521" i="17" s="1"/>
  <c r="AM521" i="17" s="1"/>
  <c r="X521" i="17"/>
  <c r="AD529" i="17"/>
  <c r="AE529" i="17" s="1"/>
  <c r="AG529" i="17" s="1"/>
  <c r="AJ529" i="17"/>
  <c r="AK529" i="17" s="1"/>
  <c r="AM529" i="17" s="1"/>
  <c r="X529" i="17"/>
  <c r="AD537" i="17"/>
  <c r="AE537" i="17" s="1"/>
  <c r="AG537" i="17" s="1"/>
  <c r="AJ537" i="17"/>
  <c r="AK537" i="17" s="1"/>
  <c r="AM537" i="17" s="1"/>
  <c r="X537" i="17"/>
  <c r="AD545" i="17"/>
  <c r="AE545" i="17" s="1"/>
  <c r="AG545" i="17" s="1"/>
  <c r="AJ545" i="17"/>
  <c r="AK545" i="17" s="1"/>
  <c r="AM545" i="17" s="1"/>
  <c r="X545" i="17"/>
  <c r="AD553" i="17"/>
  <c r="AE553" i="17" s="1"/>
  <c r="AG553" i="17" s="1"/>
  <c r="AJ553" i="17"/>
  <c r="AK553" i="17" s="1"/>
  <c r="AM553" i="17" s="1"/>
  <c r="X553" i="17"/>
  <c r="AD561" i="17"/>
  <c r="AE561" i="17" s="1"/>
  <c r="AG561" i="17" s="1"/>
  <c r="AJ561" i="17"/>
  <c r="AK561" i="17" s="1"/>
  <c r="AM561" i="17" s="1"/>
  <c r="X561" i="17"/>
  <c r="AD569" i="17"/>
  <c r="AE569" i="17" s="1"/>
  <c r="AG569" i="17" s="1"/>
  <c r="AJ569" i="17"/>
  <c r="AK569" i="17" s="1"/>
  <c r="AM569" i="17" s="1"/>
  <c r="X569" i="17"/>
  <c r="AD577" i="17"/>
  <c r="AJ577" i="17"/>
  <c r="X577" i="17"/>
  <c r="AD585" i="17"/>
  <c r="AJ585" i="17"/>
  <c r="X585" i="17"/>
  <c r="X593" i="17"/>
  <c r="AD593" i="17"/>
  <c r="AE593" i="17" s="1"/>
  <c r="AG593" i="17" s="1"/>
  <c r="AJ593" i="17"/>
  <c r="AK593" i="17" s="1"/>
  <c r="AM593" i="17" s="1"/>
  <c r="AJ426" i="17"/>
  <c r="AK426" i="17" s="1"/>
  <c r="AM426" i="17" s="1"/>
  <c r="X426" i="17"/>
  <c r="AD426" i="17"/>
  <c r="AE426" i="17" s="1"/>
  <c r="AG426" i="17" s="1"/>
  <c r="AJ434" i="17"/>
  <c r="AK434" i="17" s="1"/>
  <c r="AM434" i="17" s="1"/>
  <c r="X434" i="17"/>
  <c r="AD434" i="17"/>
  <c r="AE434" i="17" s="1"/>
  <c r="AG434" i="17" s="1"/>
  <c r="AJ442" i="17"/>
  <c r="AK442" i="17" s="1"/>
  <c r="AM442" i="17" s="1"/>
  <c r="X442" i="17"/>
  <c r="AD442" i="17"/>
  <c r="AE442" i="17" s="1"/>
  <c r="AG442" i="17" s="1"/>
  <c r="X450" i="17"/>
  <c r="AD450" i="17"/>
  <c r="AE450" i="17" s="1"/>
  <c r="AG450" i="17" s="1"/>
  <c r="AJ450" i="17"/>
  <c r="AK450" i="17" s="1"/>
  <c r="AM450" i="17" s="1"/>
  <c r="X458" i="17"/>
  <c r="AD458" i="17"/>
  <c r="AE458" i="17" s="1"/>
  <c r="AG458" i="17" s="1"/>
  <c r="AJ458" i="17"/>
  <c r="AK458" i="17" s="1"/>
  <c r="AM458" i="17" s="1"/>
  <c r="X466" i="17"/>
  <c r="AD466" i="17"/>
  <c r="AE466" i="17" s="1"/>
  <c r="AG466" i="17" s="1"/>
  <c r="AJ466" i="17"/>
  <c r="AK466" i="17" s="1"/>
  <c r="AM466" i="17" s="1"/>
  <c r="X474" i="17"/>
  <c r="AD474" i="17"/>
  <c r="AJ474" i="17"/>
  <c r="AD482" i="17"/>
  <c r="AE482" i="17" s="1"/>
  <c r="AG482" i="17" s="1"/>
  <c r="AJ482" i="17"/>
  <c r="AK482" i="17" s="1"/>
  <c r="AM482" i="17" s="1"/>
  <c r="X482" i="17"/>
  <c r="AD490" i="17"/>
  <c r="AE490" i="17" s="1"/>
  <c r="AG490" i="17" s="1"/>
  <c r="AJ490" i="17"/>
  <c r="AK490" i="17" s="1"/>
  <c r="AM490" i="17" s="1"/>
  <c r="X490" i="17"/>
  <c r="AD498" i="17"/>
  <c r="AE498" i="17" s="1"/>
  <c r="AG498" i="17" s="1"/>
  <c r="AJ498" i="17"/>
  <c r="AK498" i="17" s="1"/>
  <c r="AM498" i="17" s="1"/>
  <c r="X498" i="17"/>
  <c r="AD506" i="17"/>
  <c r="AE506" i="17" s="1"/>
  <c r="AG506" i="17" s="1"/>
  <c r="AJ506" i="17"/>
  <c r="AK506" i="17" s="1"/>
  <c r="AM506" i="17" s="1"/>
  <c r="X506" i="17"/>
  <c r="AD514" i="17"/>
  <c r="AE514" i="17" s="1"/>
  <c r="AG514" i="17" s="1"/>
  <c r="AJ514" i="17"/>
  <c r="AK514" i="17" s="1"/>
  <c r="AM514" i="17" s="1"/>
  <c r="X514" i="17"/>
  <c r="AJ522" i="17"/>
  <c r="AK522" i="17" s="1"/>
  <c r="AM522" i="17" s="1"/>
  <c r="X522" i="17"/>
  <c r="AD522" i="17"/>
  <c r="AE522" i="17" s="1"/>
  <c r="AG522" i="17" s="1"/>
  <c r="AJ530" i="17"/>
  <c r="AK530" i="17" s="1"/>
  <c r="AM530" i="17" s="1"/>
  <c r="X530" i="17"/>
  <c r="AD530" i="17"/>
  <c r="AE530" i="17" s="1"/>
  <c r="AG530" i="17" s="1"/>
  <c r="AJ538" i="17"/>
  <c r="AK538" i="17" s="1"/>
  <c r="AM538" i="17" s="1"/>
  <c r="X538" i="17"/>
  <c r="AD538" i="17"/>
  <c r="AE538" i="17" s="1"/>
  <c r="AG538" i="17" s="1"/>
  <c r="AJ546" i="17"/>
  <c r="AK546" i="17" s="1"/>
  <c r="AM546" i="17" s="1"/>
  <c r="X546" i="17"/>
  <c r="AD546" i="17"/>
  <c r="AE546" i="17" s="1"/>
  <c r="AG546" i="17" s="1"/>
  <c r="AJ554" i="17"/>
  <c r="AK554" i="17" s="1"/>
  <c r="AM554" i="17" s="1"/>
  <c r="X554" i="17"/>
  <c r="AD554" i="17"/>
  <c r="AE554" i="17" s="1"/>
  <c r="AG554" i="17" s="1"/>
  <c r="AJ562" i="17"/>
  <c r="AK562" i="17" s="1"/>
  <c r="AM562" i="17" s="1"/>
  <c r="X562" i="17"/>
  <c r="AD562" i="17"/>
  <c r="AE562" i="17" s="1"/>
  <c r="AG562" i="17" s="1"/>
  <c r="AJ570" i="17"/>
  <c r="AK570" i="17" s="1"/>
  <c r="AM570" i="17" s="1"/>
  <c r="X570" i="17"/>
  <c r="AD570" i="17"/>
  <c r="AE570" i="17" s="1"/>
  <c r="AG570" i="17" s="1"/>
  <c r="AD578" i="17"/>
  <c r="AE578" i="17" s="1"/>
  <c r="AG578" i="17" s="1"/>
  <c r="AJ578" i="17"/>
  <c r="AK578" i="17" s="1"/>
  <c r="AM578" i="17" s="1"/>
  <c r="X578" i="17"/>
  <c r="AJ586" i="17"/>
  <c r="AK586" i="17" s="1"/>
  <c r="AM586" i="17" s="1"/>
  <c r="X586" i="17"/>
  <c r="AD586" i="17"/>
  <c r="AE586" i="17" s="1"/>
  <c r="AG586" i="17" s="1"/>
  <c r="X594" i="17"/>
  <c r="AD594" i="17"/>
  <c r="AE594" i="17" s="1"/>
  <c r="AG594" i="17" s="1"/>
  <c r="AJ594" i="17"/>
  <c r="AK594" i="17" s="1"/>
  <c r="AM594" i="17" s="1"/>
  <c r="X427" i="17"/>
  <c r="AD427" i="17"/>
  <c r="AE427" i="17" s="1"/>
  <c r="AG427" i="17" s="1"/>
  <c r="AJ427" i="17"/>
  <c r="AK427" i="17" s="1"/>
  <c r="AM427" i="17" s="1"/>
  <c r="X435" i="17"/>
  <c r="AD435" i="17"/>
  <c r="AE435" i="17" s="1"/>
  <c r="AG435" i="17" s="1"/>
  <c r="AJ435" i="17"/>
  <c r="AK435" i="17" s="1"/>
  <c r="AM435" i="17" s="1"/>
  <c r="X443" i="17"/>
  <c r="AD443" i="17"/>
  <c r="AE443" i="17" s="1"/>
  <c r="AG443" i="17" s="1"/>
  <c r="AJ443" i="17"/>
  <c r="AK443" i="17" s="1"/>
  <c r="AM443" i="17" s="1"/>
  <c r="X451" i="17"/>
  <c r="AD451" i="17"/>
  <c r="AE451" i="17" s="1"/>
  <c r="AG451" i="17" s="1"/>
  <c r="AJ451" i="17"/>
  <c r="AK451" i="17" s="1"/>
  <c r="AM451" i="17" s="1"/>
  <c r="X459" i="17"/>
  <c r="AD459" i="17"/>
  <c r="AE459" i="17" s="1"/>
  <c r="AG459" i="17" s="1"/>
  <c r="AJ459" i="17"/>
  <c r="AK459" i="17" s="1"/>
  <c r="AM459" i="17" s="1"/>
  <c r="X467" i="17"/>
  <c r="AD467" i="17"/>
  <c r="AE467" i="17" s="1"/>
  <c r="AG467" i="17" s="1"/>
  <c r="AJ467" i="17"/>
  <c r="AK467" i="17" s="1"/>
  <c r="AM467" i="17" s="1"/>
  <c r="X475" i="17"/>
  <c r="AD475" i="17"/>
  <c r="AE475" i="17" s="1"/>
  <c r="AG475" i="17" s="1"/>
  <c r="AJ475" i="17"/>
  <c r="AK475" i="17" s="1"/>
  <c r="AM475" i="17" s="1"/>
  <c r="AD483" i="17"/>
  <c r="AE483" i="17" s="1"/>
  <c r="AG483" i="17" s="1"/>
  <c r="AJ483" i="17"/>
  <c r="AK483" i="17" s="1"/>
  <c r="AM483" i="17" s="1"/>
  <c r="X483" i="17"/>
  <c r="AD491" i="17"/>
  <c r="AE491" i="17" s="1"/>
  <c r="AG491" i="17" s="1"/>
  <c r="AJ491" i="17"/>
  <c r="AK491" i="17" s="1"/>
  <c r="AM491" i="17" s="1"/>
  <c r="X491" i="17"/>
  <c r="AD499" i="17"/>
  <c r="AE499" i="17" s="1"/>
  <c r="AG499" i="17" s="1"/>
  <c r="AJ499" i="17"/>
  <c r="AK499" i="17" s="1"/>
  <c r="AM499" i="17" s="1"/>
  <c r="X499" i="17"/>
  <c r="AD507" i="17"/>
  <c r="AE507" i="17" s="1"/>
  <c r="AG507" i="17" s="1"/>
  <c r="AJ507" i="17"/>
  <c r="AK507" i="17" s="1"/>
  <c r="AM507" i="17" s="1"/>
  <c r="X507" i="17"/>
  <c r="AD515" i="17"/>
  <c r="AE515" i="17" s="1"/>
  <c r="AG515" i="17" s="1"/>
  <c r="AJ515" i="17"/>
  <c r="AK515" i="17" s="1"/>
  <c r="AM515" i="17" s="1"/>
  <c r="X515" i="17"/>
  <c r="AJ523" i="17"/>
  <c r="AK523" i="17" s="1"/>
  <c r="AM523" i="17" s="1"/>
  <c r="X523" i="17"/>
  <c r="AD523" i="17"/>
  <c r="AE523" i="17" s="1"/>
  <c r="AG523" i="17" s="1"/>
  <c r="AJ531" i="17"/>
  <c r="AK531" i="17" s="1"/>
  <c r="AM531" i="17" s="1"/>
  <c r="X531" i="17"/>
  <c r="AD531" i="17"/>
  <c r="AE531" i="17" s="1"/>
  <c r="AG531" i="17" s="1"/>
  <c r="AJ539" i="17"/>
  <c r="AK539" i="17" s="1"/>
  <c r="AM539" i="17" s="1"/>
  <c r="X539" i="17"/>
  <c r="AD539" i="17"/>
  <c r="AE539" i="17" s="1"/>
  <c r="AG539" i="17" s="1"/>
  <c r="AJ547" i="17"/>
  <c r="AK547" i="17" s="1"/>
  <c r="AM547" i="17" s="1"/>
  <c r="X547" i="17"/>
  <c r="AD547" i="17"/>
  <c r="AE547" i="17" s="1"/>
  <c r="AG547" i="17" s="1"/>
  <c r="AJ555" i="17"/>
  <c r="AK555" i="17" s="1"/>
  <c r="AM555" i="17" s="1"/>
  <c r="X555" i="17"/>
  <c r="AD555" i="17"/>
  <c r="AE555" i="17" s="1"/>
  <c r="AG555" i="17" s="1"/>
  <c r="AJ563" i="17"/>
  <c r="AK563" i="17" s="1"/>
  <c r="AM563" i="17" s="1"/>
  <c r="X563" i="17"/>
  <c r="AD563" i="17"/>
  <c r="AE563" i="17" s="1"/>
  <c r="AG563" i="17" s="1"/>
  <c r="AJ571" i="17"/>
  <c r="AK571" i="17" s="1"/>
  <c r="AM571" i="17" s="1"/>
  <c r="X571" i="17"/>
  <c r="AD571" i="17"/>
  <c r="AE571" i="17" s="1"/>
  <c r="AG571" i="17" s="1"/>
  <c r="AD579" i="17"/>
  <c r="AJ579" i="17"/>
  <c r="X579" i="17"/>
  <c r="AJ587" i="17"/>
  <c r="AK587" i="17" s="1"/>
  <c r="AM587" i="17" s="1"/>
  <c r="X587" i="17"/>
  <c r="AD587" i="17"/>
  <c r="AD595" i="17"/>
  <c r="AJ595" i="17"/>
  <c r="AK595" i="17" s="1"/>
  <c r="AM595" i="17" s="1"/>
  <c r="X595" i="17"/>
  <c r="AD428" i="17"/>
  <c r="AE428" i="17" s="1"/>
  <c r="AG428" i="17" s="1"/>
  <c r="AJ428" i="17"/>
  <c r="AK428" i="17" s="1"/>
  <c r="AM428" i="17" s="1"/>
  <c r="X428" i="17"/>
  <c r="AD436" i="17"/>
  <c r="AE436" i="17" s="1"/>
  <c r="AG436" i="17" s="1"/>
  <c r="AJ436" i="17"/>
  <c r="AK436" i="17" s="1"/>
  <c r="AM436" i="17" s="1"/>
  <c r="X436" i="17"/>
  <c r="AD444" i="17"/>
  <c r="AE444" i="17" s="1"/>
  <c r="AG444" i="17" s="1"/>
  <c r="AJ444" i="17"/>
  <c r="AK444" i="17" s="1"/>
  <c r="AM444" i="17" s="1"/>
  <c r="X444" i="17"/>
  <c r="AD452" i="17"/>
  <c r="AE452" i="17" s="1"/>
  <c r="AG452" i="17" s="1"/>
  <c r="AJ452" i="17"/>
  <c r="AK452" i="17" s="1"/>
  <c r="AM452" i="17" s="1"/>
  <c r="X452" i="17"/>
  <c r="AD460" i="17"/>
  <c r="AE460" i="17" s="1"/>
  <c r="AG460" i="17" s="1"/>
  <c r="AJ460" i="17"/>
  <c r="AK460" i="17" s="1"/>
  <c r="AM460" i="17" s="1"/>
  <c r="X460" i="17"/>
  <c r="AD468" i="17"/>
  <c r="AE468" i="17" s="1"/>
  <c r="AG468" i="17" s="1"/>
  <c r="AJ468" i="17"/>
  <c r="AK468" i="17" s="1"/>
  <c r="AM468" i="17" s="1"/>
  <c r="X468" i="17"/>
  <c r="AD476" i="17"/>
  <c r="AE476" i="17" s="1"/>
  <c r="AG476" i="17" s="1"/>
  <c r="AJ476" i="17"/>
  <c r="AK476" i="17" s="1"/>
  <c r="AM476" i="17" s="1"/>
  <c r="X476" i="17"/>
  <c r="X484" i="17"/>
  <c r="AD484" i="17"/>
  <c r="AE484" i="17" s="1"/>
  <c r="AG484" i="17" s="1"/>
  <c r="AJ484" i="17"/>
  <c r="AK484" i="17" s="1"/>
  <c r="AM484" i="17" s="1"/>
  <c r="X492" i="17"/>
  <c r="AD492" i="17"/>
  <c r="AE492" i="17" s="1"/>
  <c r="AG492" i="17" s="1"/>
  <c r="AJ492" i="17"/>
  <c r="AK492" i="17" s="1"/>
  <c r="AM492" i="17" s="1"/>
  <c r="X500" i="17"/>
  <c r="AD500" i="17"/>
  <c r="AE500" i="17" s="1"/>
  <c r="AG500" i="17" s="1"/>
  <c r="AJ500" i="17"/>
  <c r="AK500" i="17" s="1"/>
  <c r="AM500" i="17" s="1"/>
  <c r="X508" i="17"/>
  <c r="AD508" i="17"/>
  <c r="AE508" i="17" s="1"/>
  <c r="AG508" i="17" s="1"/>
  <c r="AJ508" i="17"/>
  <c r="AK508" i="17" s="1"/>
  <c r="AM508" i="17" s="1"/>
  <c r="X516" i="17"/>
  <c r="AD516" i="17"/>
  <c r="AE516" i="17" s="1"/>
  <c r="AG516" i="17" s="1"/>
  <c r="AJ516" i="17"/>
  <c r="AK516" i="17" s="1"/>
  <c r="AM516" i="17" s="1"/>
  <c r="X524" i="17"/>
  <c r="AD524" i="17"/>
  <c r="AE524" i="17" s="1"/>
  <c r="AG524" i="17" s="1"/>
  <c r="AJ524" i="17"/>
  <c r="AK524" i="17" s="1"/>
  <c r="AM524" i="17" s="1"/>
  <c r="X532" i="17"/>
  <c r="AD532" i="17"/>
  <c r="AE532" i="17" s="1"/>
  <c r="AG532" i="17" s="1"/>
  <c r="AJ532" i="17"/>
  <c r="AK532" i="17" s="1"/>
  <c r="AM532" i="17" s="1"/>
  <c r="X540" i="17"/>
  <c r="AD540" i="17"/>
  <c r="AE540" i="17" s="1"/>
  <c r="AG540" i="17" s="1"/>
  <c r="AJ540" i="17"/>
  <c r="AK540" i="17" s="1"/>
  <c r="AM540" i="17" s="1"/>
  <c r="X548" i="17"/>
  <c r="AD548" i="17"/>
  <c r="AE548" i="17" s="1"/>
  <c r="AG548" i="17" s="1"/>
  <c r="AJ548" i="17"/>
  <c r="AK548" i="17" s="1"/>
  <c r="AM548" i="17" s="1"/>
  <c r="X556" i="17"/>
  <c r="AD556" i="17"/>
  <c r="AE556" i="17" s="1"/>
  <c r="AG556" i="17" s="1"/>
  <c r="AJ556" i="17"/>
  <c r="AK556" i="17" s="1"/>
  <c r="AM556" i="17" s="1"/>
  <c r="X564" i="17"/>
  <c r="AD564" i="17"/>
  <c r="AE564" i="17" s="1"/>
  <c r="AG564" i="17" s="1"/>
  <c r="AJ564" i="17"/>
  <c r="AK564" i="17" s="1"/>
  <c r="AM564" i="17" s="1"/>
  <c r="X572" i="17"/>
  <c r="AD572" i="17"/>
  <c r="AE572" i="17" s="1"/>
  <c r="AG572" i="17" s="1"/>
  <c r="AJ572" i="17"/>
  <c r="AK572" i="17" s="1"/>
  <c r="AM572" i="17" s="1"/>
  <c r="X580" i="17"/>
  <c r="AD580" i="17"/>
  <c r="AE580" i="17" s="1"/>
  <c r="AG580" i="17" s="1"/>
  <c r="AJ580" i="17"/>
  <c r="AK580" i="17" s="1"/>
  <c r="AM580" i="17" s="1"/>
  <c r="X588" i="17"/>
  <c r="AD588" i="17"/>
  <c r="AE588" i="17" s="1"/>
  <c r="AG588" i="17" s="1"/>
  <c r="AJ588" i="17"/>
  <c r="AK588" i="17" s="1"/>
  <c r="AM588" i="17" s="1"/>
  <c r="AJ429" i="17"/>
  <c r="AK429" i="17" s="1"/>
  <c r="AM429" i="17" s="1"/>
  <c r="X429" i="17"/>
  <c r="AD429" i="17"/>
  <c r="AE429" i="17" s="1"/>
  <c r="AG429" i="17" s="1"/>
  <c r="AJ437" i="17"/>
  <c r="AK437" i="17" s="1"/>
  <c r="AM437" i="17" s="1"/>
  <c r="X437" i="17"/>
  <c r="AD437" i="17"/>
  <c r="AE437" i="17" s="1"/>
  <c r="AG437" i="17" s="1"/>
  <c r="AJ445" i="17"/>
  <c r="AK445" i="17" s="1"/>
  <c r="AM445" i="17" s="1"/>
  <c r="X445" i="17"/>
  <c r="AD445" i="17"/>
  <c r="AE445" i="17" s="1"/>
  <c r="AG445" i="17" s="1"/>
  <c r="AJ453" i="17"/>
  <c r="AK453" i="17" s="1"/>
  <c r="AM453" i="17" s="1"/>
  <c r="X453" i="17"/>
  <c r="AD453" i="17"/>
  <c r="AE453" i="17" s="1"/>
  <c r="AG453" i="17" s="1"/>
  <c r="AJ461" i="17"/>
  <c r="AK461" i="17" s="1"/>
  <c r="AM461" i="17" s="1"/>
  <c r="X461" i="17"/>
  <c r="AD461" i="17"/>
  <c r="AE461" i="17" s="1"/>
  <c r="AG461" i="17" s="1"/>
  <c r="AJ469" i="17"/>
  <c r="AK469" i="17" s="1"/>
  <c r="AM469" i="17" s="1"/>
  <c r="X469" i="17"/>
  <c r="AD469" i="17"/>
  <c r="AE469" i="17" s="1"/>
  <c r="AG469" i="17" s="1"/>
  <c r="X477" i="17"/>
  <c r="AD477" i="17"/>
  <c r="AE477" i="17" s="1"/>
  <c r="AG477" i="17" s="1"/>
  <c r="AJ477" i="17"/>
  <c r="AK477" i="17" s="1"/>
  <c r="AM477" i="17" s="1"/>
  <c r="X485" i="17"/>
  <c r="AD485" i="17"/>
  <c r="AE485" i="17" s="1"/>
  <c r="AG485" i="17" s="1"/>
  <c r="AJ485" i="17"/>
  <c r="AK485" i="17" s="1"/>
  <c r="AM485" i="17" s="1"/>
  <c r="X493" i="17"/>
  <c r="AD493" i="17"/>
  <c r="AE493" i="17" s="1"/>
  <c r="AG493" i="17" s="1"/>
  <c r="AJ493" i="17"/>
  <c r="AK493" i="17" s="1"/>
  <c r="AM493" i="17" s="1"/>
  <c r="X501" i="17"/>
  <c r="AD501" i="17"/>
  <c r="AE501" i="17" s="1"/>
  <c r="AG501" i="17" s="1"/>
  <c r="AJ501" i="17"/>
  <c r="AK501" i="17" s="1"/>
  <c r="AM501" i="17" s="1"/>
  <c r="X509" i="17"/>
  <c r="AD509" i="17"/>
  <c r="AJ509" i="17"/>
  <c r="X517" i="17"/>
  <c r="AD517" i="17"/>
  <c r="AE517" i="17" s="1"/>
  <c r="AG517" i="17" s="1"/>
  <c r="AJ517" i="17"/>
  <c r="AK517" i="17" s="1"/>
  <c r="AM517" i="17" s="1"/>
  <c r="AD525" i="17"/>
  <c r="AE525" i="17" s="1"/>
  <c r="AG525" i="17" s="1"/>
  <c r="AJ525" i="17"/>
  <c r="AK525" i="17" s="1"/>
  <c r="AM525" i="17" s="1"/>
  <c r="X525" i="17"/>
  <c r="AD533" i="17"/>
  <c r="AE533" i="17" s="1"/>
  <c r="AG533" i="17" s="1"/>
  <c r="AJ533" i="17"/>
  <c r="AK533" i="17" s="1"/>
  <c r="AM533" i="17" s="1"/>
  <c r="X533" i="17"/>
  <c r="AD541" i="17"/>
  <c r="AE541" i="17" s="1"/>
  <c r="AG541" i="17" s="1"/>
  <c r="AJ541" i="17"/>
  <c r="AK541" i="17" s="1"/>
  <c r="AM541" i="17" s="1"/>
  <c r="X541" i="17"/>
  <c r="AD549" i="17"/>
  <c r="AE549" i="17" s="1"/>
  <c r="AG549" i="17" s="1"/>
  <c r="AJ549" i="17"/>
  <c r="AK549" i="17" s="1"/>
  <c r="AM549" i="17" s="1"/>
  <c r="X549" i="17"/>
  <c r="AD557" i="17"/>
  <c r="AE557" i="17" s="1"/>
  <c r="AG557" i="17" s="1"/>
  <c r="AJ557" i="17"/>
  <c r="AK557" i="17" s="1"/>
  <c r="AM557" i="17" s="1"/>
  <c r="X557" i="17"/>
  <c r="AD565" i="17"/>
  <c r="AE565" i="17" s="1"/>
  <c r="AG565" i="17" s="1"/>
  <c r="AJ565" i="17"/>
  <c r="AK565" i="17" s="1"/>
  <c r="AM565" i="17" s="1"/>
  <c r="X565" i="17"/>
  <c r="AD573" i="17"/>
  <c r="AE573" i="17" s="1"/>
  <c r="AG573" i="17" s="1"/>
  <c r="AJ573" i="17"/>
  <c r="AK573" i="17" s="1"/>
  <c r="AM573" i="17" s="1"/>
  <c r="X573" i="17"/>
  <c r="X581" i="17"/>
  <c r="AD581" i="17"/>
  <c r="AE581" i="17" s="1"/>
  <c r="AG581" i="17" s="1"/>
  <c r="AJ581" i="17"/>
  <c r="AK581" i="17" s="1"/>
  <c r="AM581" i="17" s="1"/>
  <c r="AD589" i="17"/>
  <c r="AE589" i="17" s="1"/>
  <c r="AG589" i="17" s="1"/>
  <c r="AJ589" i="17"/>
  <c r="AK589" i="17" s="1"/>
  <c r="AM589" i="17" s="1"/>
  <c r="X589" i="17"/>
  <c r="AJ430" i="17"/>
  <c r="AK430" i="17" s="1"/>
  <c r="AM430" i="17" s="1"/>
  <c r="X430" i="17"/>
  <c r="AD430" i="17"/>
  <c r="AE430" i="17" s="1"/>
  <c r="AG430" i="17" s="1"/>
  <c r="AJ438" i="17"/>
  <c r="AK438" i="17" s="1"/>
  <c r="AM438" i="17" s="1"/>
  <c r="X438" i="17"/>
  <c r="AD438" i="17"/>
  <c r="AE438" i="17" s="1"/>
  <c r="AG438" i="17" s="1"/>
  <c r="X446" i="17"/>
  <c r="AD446" i="17"/>
  <c r="AE446" i="17" s="1"/>
  <c r="AG446" i="17" s="1"/>
  <c r="AJ446" i="17"/>
  <c r="AK446" i="17" s="1"/>
  <c r="AM446" i="17" s="1"/>
  <c r="X454" i="17"/>
  <c r="AD454" i="17"/>
  <c r="AE454" i="17" s="1"/>
  <c r="AG454" i="17" s="1"/>
  <c r="AJ454" i="17"/>
  <c r="AK454" i="17" s="1"/>
  <c r="AM454" i="17" s="1"/>
  <c r="X462" i="17"/>
  <c r="AD462" i="17"/>
  <c r="AE462" i="17" s="1"/>
  <c r="AG462" i="17" s="1"/>
  <c r="AJ462" i="17"/>
  <c r="AK462" i="17" s="1"/>
  <c r="AM462" i="17" s="1"/>
  <c r="X470" i="17"/>
  <c r="AD470" i="17"/>
  <c r="AE470" i="17" s="1"/>
  <c r="AG470" i="17" s="1"/>
  <c r="AJ470" i="17"/>
  <c r="AK470" i="17" s="1"/>
  <c r="AM470" i="17" s="1"/>
  <c r="X478" i="17"/>
  <c r="AD478" i="17"/>
  <c r="AJ478" i="17"/>
  <c r="AD486" i="17"/>
  <c r="AE486" i="17" s="1"/>
  <c r="AG486" i="17" s="1"/>
  <c r="AJ486" i="17"/>
  <c r="AK486" i="17" s="1"/>
  <c r="AM486" i="17" s="1"/>
  <c r="X486" i="17"/>
  <c r="AD494" i="17"/>
  <c r="AE494" i="17" s="1"/>
  <c r="AG494" i="17" s="1"/>
  <c r="AJ494" i="17"/>
  <c r="AK494" i="17" s="1"/>
  <c r="AM494" i="17" s="1"/>
  <c r="X494" i="17"/>
  <c r="AD502" i="17"/>
  <c r="AE502" i="17" s="1"/>
  <c r="AG502" i="17" s="1"/>
  <c r="AJ502" i="17"/>
  <c r="AK502" i="17" s="1"/>
  <c r="AM502" i="17" s="1"/>
  <c r="X502" i="17"/>
  <c r="X510" i="17"/>
  <c r="AD510" i="17"/>
  <c r="AE510" i="17" s="1"/>
  <c r="AG510" i="17" s="1"/>
  <c r="AJ510" i="17"/>
  <c r="AK510" i="17" s="1"/>
  <c r="AM510" i="17" s="1"/>
  <c r="AD518" i="17"/>
  <c r="AE518" i="17" s="1"/>
  <c r="AG518" i="17" s="1"/>
  <c r="AJ518" i="17"/>
  <c r="AK518" i="17" s="1"/>
  <c r="AM518" i="17" s="1"/>
  <c r="X518" i="17"/>
  <c r="AJ526" i="17"/>
  <c r="AK526" i="17" s="1"/>
  <c r="AM526" i="17" s="1"/>
  <c r="X526" i="17"/>
  <c r="AD526" i="17"/>
  <c r="AE526" i="17" s="1"/>
  <c r="AG526" i="17" s="1"/>
  <c r="AJ534" i="17"/>
  <c r="AK534" i="17" s="1"/>
  <c r="AM534" i="17" s="1"/>
  <c r="X534" i="17"/>
  <c r="AD534" i="17"/>
  <c r="AE534" i="17" s="1"/>
  <c r="AG534" i="17" s="1"/>
  <c r="AJ542" i="17"/>
  <c r="AK542" i="17" s="1"/>
  <c r="AM542" i="17" s="1"/>
  <c r="X542" i="17"/>
  <c r="AD542" i="17"/>
  <c r="AE542" i="17" s="1"/>
  <c r="AG542" i="17" s="1"/>
  <c r="AJ550" i="17"/>
  <c r="AK550" i="17" s="1"/>
  <c r="AM550" i="17" s="1"/>
  <c r="X550" i="17"/>
  <c r="AD550" i="17"/>
  <c r="AE550" i="17" s="1"/>
  <c r="AG550" i="17" s="1"/>
  <c r="AJ558" i="17"/>
  <c r="AK558" i="17" s="1"/>
  <c r="AM558" i="17" s="1"/>
  <c r="X558" i="17"/>
  <c r="AD558" i="17"/>
  <c r="AE558" i="17" s="1"/>
  <c r="AG558" i="17" s="1"/>
  <c r="AJ566" i="17"/>
  <c r="AK566" i="17" s="1"/>
  <c r="AM566" i="17" s="1"/>
  <c r="X566" i="17"/>
  <c r="AD566" i="17"/>
  <c r="AE566" i="17" s="1"/>
  <c r="AG566" i="17" s="1"/>
  <c r="AJ574" i="17"/>
  <c r="AK574" i="17" s="1"/>
  <c r="AM574" i="17" s="1"/>
  <c r="X574" i="17"/>
  <c r="AD574" i="17"/>
  <c r="AE574" i="17" s="1"/>
  <c r="AG574" i="17" s="1"/>
  <c r="AJ582" i="17"/>
  <c r="AK582" i="17" s="1"/>
  <c r="AM582" i="17" s="1"/>
  <c r="X582" i="17"/>
  <c r="AD582" i="17"/>
  <c r="AE582" i="17" s="1"/>
  <c r="AG582" i="17" s="1"/>
  <c r="X590" i="17"/>
  <c r="AD590" i="17"/>
  <c r="AE590" i="17" s="1"/>
  <c r="AG590" i="17" s="1"/>
  <c r="AJ590" i="17"/>
  <c r="AK590" i="17" s="1"/>
  <c r="AM590" i="17" s="1"/>
  <c r="R347" i="17"/>
  <c r="S347" i="17"/>
  <c r="T347" i="17"/>
  <c r="U347" i="17"/>
  <c r="S348" i="17"/>
  <c r="S349" i="17"/>
  <c r="T349" i="17"/>
  <c r="S350" i="17"/>
  <c r="T350" i="17"/>
  <c r="S351" i="17"/>
  <c r="T351" i="17"/>
  <c r="S352" i="17"/>
  <c r="T352" i="17"/>
  <c r="S353" i="17"/>
  <c r="T353" i="17"/>
  <c r="S354" i="17"/>
  <c r="S355" i="17"/>
  <c r="T355" i="17"/>
  <c r="S356" i="17"/>
  <c r="T356" i="17"/>
  <c r="S357" i="17"/>
  <c r="T357" i="17"/>
  <c r="S358" i="17"/>
  <c r="T358" i="17"/>
  <c r="S359" i="17"/>
  <c r="S360" i="17"/>
  <c r="T360" i="17"/>
  <c r="S361" i="17"/>
  <c r="T361" i="17"/>
  <c r="S362" i="17"/>
  <c r="T362" i="17"/>
  <c r="S363" i="17"/>
  <c r="S364" i="17"/>
  <c r="T364" i="17"/>
  <c r="S365" i="17"/>
  <c r="S366" i="17"/>
  <c r="T366" i="17"/>
  <c r="S367" i="17"/>
  <c r="T367" i="17"/>
  <c r="V347" i="17" l="1"/>
  <c r="AH553" i="17"/>
  <c r="Y534" i="17"/>
  <c r="Z534" i="17"/>
  <c r="AA534" i="17" s="1"/>
  <c r="Y549" i="17"/>
  <c r="Z549" i="17"/>
  <c r="AA549" i="17" s="1"/>
  <c r="AE509" i="17"/>
  <c r="AG509" i="17" s="1"/>
  <c r="AH509" i="17" s="1"/>
  <c r="Y445" i="17"/>
  <c r="Z445" i="17"/>
  <c r="Y548" i="17"/>
  <c r="Z548" i="17"/>
  <c r="Y484" i="17"/>
  <c r="Z484" i="17"/>
  <c r="Y436" i="17"/>
  <c r="Z436" i="17"/>
  <c r="AE595" i="17"/>
  <c r="AG595" i="17" s="1"/>
  <c r="Y571" i="17"/>
  <c r="Z571" i="17"/>
  <c r="AA571" i="17" s="1"/>
  <c r="Y483" i="17"/>
  <c r="Z483" i="17"/>
  <c r="Y467" i="17"/>
  <c r="Z467" i="17"/>
  <c r="Z578" i="17"/>
  <c r="Y578" i="17"/>
  <c r="Y538" i="17"/>
  <c r="Z538" i="17"/>
  <c r="Z514" i="17"/>
  <c r="Y514" i="17"/>
  <c r="AE474" i="17"/>
  <c r="AG474" i="17" s="1"/>
  <c r="AE577" i="17"/>
  <c r="AG577" i="17" s="1"/>
  <c r="Y529" i="17"/>
  <c r="Z529" i="17"/>
  <c r="Y513" i="17"/>
  <c r="Z513" i="17"/>
  <c r="Y425" i="17"/>
  <c r="Z425" i="17"/>
  <c r="Y544" i="17"/>
  <c r="Z544" i="17"/>
  <c r="AK480" i="17"/>
  <c r="AM480" i="17" s="1"/>
  <c r="Y432" i="17"/>
  <c r="Z432" i="17"/>
  <c r="Y575" i="17"/>
  <c r="Z575" i="17"/>
  <c r="AN553" i="17"/>
  <c r="AK511" i="17"/>
  <c r="AM511" i="17" s="1"/>
  <c r="Y487" i="17"/>
  <c r="Z487" i="17"/>
  <c r="Y471" i="17"/>
  <c r="Z471" i="17"/>
  <c r="Y574" i="17"/>
  <c r="Z574" i="17"/>
  <c r="Y486" i="17"/>
  <c r="Z486" i="17"/>
  <c r="Y470" i="17"/>
  <c r="Z470" i="17"/>
  <c r="AH465" i="17"/>
  <c r="Z589" i="17"/>
  <c r="Y589" i="17"/>
  <c r="Y525" i="17"/>
  <c r="Z525" i="17"/>
  <c r="Y509" i="17"/>
  <c r="Z509" i="17"/>
  <c r="Z588" i="17"/>
  <c r="Y588" i="17"/>
  <c r="Y524" i="17"/>
  <c r="Z524" i="17"/>
  <c r="Y476" i="17"/>
  <c r="Z476" i="17"/>
  <c r="AE587" i="17"/>
  <c r="AG587" i="17" s="1"/>
  <c r="Y547" i="17"/>
  <c r="Z547" i="17"/>
  <c r="Y443" i="17"/>
  <c r="Z443" i="17"/>
  <c r="Y490" i="17"/>
  <c r="Z490" i="17"/>
  <c r="Y474" i="17"/>
  <c r="Z474" i="17"/>
  <c r="Y569" i="17"/>
  <c r="Z569" i="17"/>
  <c r="Y489" i="17"/>
  <c r="Z489" i="17"/>
  <c r="Y465" i="17"/>
  <c r="Z465" i="17"/>
  <c r="Z584" i="17"/>
  <c r="Y584" i="17"/>
  <c r="AA584" i="17" s="1"/>
  <c r="Y520" i="17"/>
  <c r="Z520" i="17"/>
  <c r="Z472" i="17"/>
  <c r="Y472" i="17"/>
  <c r="Y551" i="17"/>
  <c r="Z551" i="17"/>
  <c r="AE511" i="17"/>
  <c r="AG511" i="17" s="1"/>
  <c r="Y447" i="17"/>
  <c r="Z447" i="17"/>
  <c r="Y550" i="17"/>
  <c r="Z550" i="17"/>
  <c r="Z510" i="17"/>
  <c r="Y510" i="17"/>
  <c r="Y446" i="17"/>
  <c r="Z446" i="17"/>
  <c r="AA446" i="17" s="1"/>
  <c r="Y565" i="17"/>
  <c r="Z565" i="17"/>
  <c r="Y485" i="17"/>
  <c r="Z485" i="17"/>
  <c r="Y461" i="17"/>
  <c r="Z461" i="17"/>
  <c r="Y564" i="17"/>
  <c r="Z564" i="17"/>
  <c r="Y500" i="17"/>
  <c r="Z500" i="17"/>
  <c r="Z452" i="17"/>
  <c r="Y452" i="17"/>
  <c r="Y587" i="17"/>
  <c r="Z587" i="17"/>
  <c r="Y523" i="17"/>
  <c r="Z523" i="17"/>
  <c r="Y499" i="17"/>
  <c r="Z499" i="17"/>
  <c r="Y554" i="17"/>
  <c r="Z554" i="17"/>
  <c r="Y450" i="17"/>
  <c r="Z450" i="17"/>
  <c r="Y426" i="17"/>
  <c r="Z426" i="17"/>
  <c r="Y593" i="17"/>
  <c r="Z593" i="17"/>
  <c r="Y545" i="17"/>
  <c r="Z545" i="17"/>
  <c r="Y441" i="17"/>
  <c r="Z441" i="17"/>
  <c r="Y560" i="17"/>
  <c r="Z560" i="17"/>
  <c r="Y496" i="17"/>
  <c r="Z496" i="17"/>
  <c r="Z448" i="17"/>
  <c r="Y448" i="17"/>
  <c r="AE591" i="17"/>
  <c r="AG591" i="17" s="1"/>
  <c r="Y527" i="17"/>
  <c r="Z527" i="17"/>
  <c r="Y503" i="17"/>
  <c r="Z503" i="17"/>
  <c r="Y526" i="17"/>
  <c r="Z526" i="17"/>
  <c r="Y502" i="17"/>
  <c r="Z502" i="17"/>
  <c r="Y541" i="17"/>
  <c r="Z541" i="17"/>
  <c r="Y437" i="17"/>
  <c r="Z437" i="17"/>
  <c r="AN574" i="17"/>
  <c r="Y540" i="17"/>
  <c r="Z540" i="17"/>
  <c r="Y428" i="17"/>
  <c r="Z428" i="17"/>
  <c r="Y563" i="17"/>
  <c r="Z563" i="17"/>
  <c r="Y459" i="17"/>
  <c r="Z459" i="17"/>
  <c r="Y530" i="17"/>
  <c r="Z530" i="17"/>
  <c r="Y506" i="17"/>
  <c r="Z506" i="17"/>
  <c r="Y585" i="17"/>
  <c r="Z585" i="17"/>
  <c r="Y521" i="17"/>
  <c r="Z521" i="17"/>
  <c r="Y505" i="17"/>
  <c r="Z505" i="17"/>
  <c r="Y536" i="17"/>
  <c r="Z536" i="17"/>
  <c r="AK424" i="17"/>
  <c r="AM424" i="17"/>
  <c r="Y591" i="17"/>
  <c r="Z591" i="17"/>
  <c r="Y567" i="17"/>
  <c r="Z567" i="17"/>
  <c r="Y463" i="17"/>
  <c r="Z463" i="17"/>
  <c r="Z590" i="17"/>
  <c r="Y590" i="17"/>
  <c r="AA590" i="17" s="1"/>
  <c r="Y566" i="17"/>
  <c r="Z566" i="17"/>
  <c r="AK478" i="17"/>
  <c r="AM478" i="17" s="1"/>
  <c r="Y462" i="17"/>
  <c r="Z462" i="17"/>
  <c r="Y438" i="17"/>
  <c r="Z438" i="17"/>
  <c r="Y501" i="17"/>
  <c r="Z501" i="17"/>
  <c r="Z580" i="17"/>
  <c r="Y580" i="17"/>
  <c r="Y516" i="17"/>
  <c r="Z516" i="17"/>
  <c r="Z468" i="17"/>
  <c r="Y468" i="17"/>
  <c r="Y579" i="17"/>
  <c r="Z579" i="17"/>
  <c r="Y539" i="17"/>
  <c r="Z539" i="17"/>
  <c r="Y515" i="17"/>
  <c r="Z515" i="17"/>
  <c r="Y435" i="17"/>
  <c r="Z435" i="17"/>
  <c r="Z594" i="17"/>
  <c r="Y594" i="17"/>
  <c r="Y570" i="17"/>
  <c r="Z570" i="17"/>
  <c r="Y482" i="17"/>
  <c r="Z482" i="17"/>
  <c r="Y466" i="17"/>
  <c r="Z466" i="17"/>
  <c r="Y442" i="17"/>
  <c r="Z442" i="17"/>
  <c r="AK585" i="17"/>
  <c r="AM585" i="17" s="1"/>
  <c r="Y561" i="17"/>
  <c r="Z561" i="17"/>
  <c r="Z481" i="17"/>
  <c r="Y481" i="17"/>
  <c r="Y457" i="17"/>
  <c r="Z457" i="17"/>
  <c r="AA457" i="17" s="1"/>
  <c r="Y576" i="17"/>
  <c r="Z576" i="17"/>
  <c r="Z512" i="17"/>
  <c r="Y512" i="17"/>
  <c r="Z464" i="17"/>
  <c r="Y464" i="17"/>
  <c r="AK583" i="17"/>
  <c r="AM583" i="17" s="1"/>
  <c r="Y543" i="17"/>
  <c r="Z543" i="17"/>
  <c r="Y479" i="17"/>
  <c r="Z479" i="17"/>
  <c r="Y439" i="17"/>
  <c r="Z439" i="17"/>
  <c r="Y542" i="17"/>
  <c r="Z542" i="17"/>
  <c r="Y518" i="17"/>
  <c r="Z518" i="17"/>
  <c r="AE478" i="17"/>
  <c r="AG478" i="17" s="1"/>
  <c r="Y557" i="17"/>
  <c r="Z557" i="17"/>
  <c r="Z477" i="17"/>
  <c r="Y477" i="17"/>
  <c r="Y453" i="17"/>
  <c r="Z453" i="17"/>
  <c r="Y556" i="17"/>
  <c r="Z556" i="17"/>
  <c r="Y492" i="17"/>
  <c r="Z492" i="17"/>
  <c r="Y444" i="17"/>
  <c r="Z444" i="17"/>
  <c r="AH447" i="17"/>
  <c r="AK579" i="17"/>
  <c r="AM579" i="17" s="1"/>
  <c r="AH574" i="17"/>
  <c r="Y491" i="17"/>
  <c r="Z491" i="17"/>
  <c r="Y475" i="17"/>
  <c r="Z475" i="17"/>
  <c r="Y546" i="17"/>
  <c r="Z546" i="17"/>
  <c r="AE585" i="17"/>
  <c r="AG585" i="17" s="1"/>
  <c r="Y537" i="17"/>
  <c r="Z537" i="17"/>
  <c r="Z433" i="17"/>
  <c r="Y433" i="17"/>
  <c r="Z592" i="17"/>
  <c r="Y592" i="17"/>
  <c r="Y552" i="17"/>
  <c r="Z552" i="17"/>
  <c r="Y488" i="17"/>
  <c r="Z488" i="17"/>
  <c r="Y440" i="17"/>
  <c r="Z440" i="17"/>
  <c r="Y424" i="17"/>
  <c r="Z424" i="17"/>
  <c r="AE583" i="17"/>
  <c r="AG583" i="17" s="1"/>
  <c r="Y495" i="17"/>
  <c r="Z495" i="17"/>
  <c r="Z582" i="17"/>
  <c r="Y582" i="17"/>
  <c r="Y494" i="17"/>
  <c r="Z494" i="17"/>
  <c r="Y478" i="17"/>
  <c r="Z478" i="17"/>
  <c r="Y581" i="17"/>
  <c r="Z581" i="17"/>
  <c r="Y533" i="17"/>
  <c r="Z533" i="17"/>
  <c r="Y517" i="17"/>
  <c r="Z517" i="17"/>
  <c r="Y429" i="17"/>
  <c r="Z429" i="17"/>
  <c r="Y532" i="17"/>
  <c r="Z532" i="17"/>
  <c r="Y595" i="17"/>
  <c r="Z595" i="17"/>
  <c r="AE579" i="17"/>
  <c r="AG579" i="17"/>
  <c r="Y555" i="17"/>
  <c r="Z555" i="17"/>
  <c r="Y451" i="17"/>
  <c r="Z451" i="17"/>
  <c r="Z586" i="17"/>
  <c r="Y586" i="17"/>
  <c r="Y522" i="17"/>
  <c r="Z522" i="17"/>
  <c r="Y498" i="17"/>
  <c r="Z498" i="17"/>
  <c r="Y577" i="17"/>
  <c r="Z577" i="17"/>
  <c r="AK513" i="17"/>
  <c r="AM513" i="17" s="1"/>
  <c r="AN530" i="17" s="1"/>
  <c r="Y497" i="17"/>
  <c r="Z497" i="17"/>
  <c r="Y473" i="17"/>
  <c r="Z473" i="17"/>
  <c r="Y528" i="17"/>
  <c r="Z528" i="17"/>
  <c r="AE480" i="17"/>
  <c r="AG480" i="17" s="1"/>
  <c r="Y583" i="17"/>
  <c r="Z583" i="17"/>
  <c r="Y559" i="17"/>
  <c r="Z559" i="17"/>
  <c r="Y519" i="17"/>
  <c r="Z519" i="17"/>
  <c r="Y455" i="17"/>
  <c r="Z455" i="17"/>
  <c r="Y558" i="17"/>
  <c r="Z558" i="17"/>
  <c r="Y454" i="17"/>
  <c r="Z454" i="17"/>
  <c r="Y430" i="17"/>
  <c r="Z430" i="17"/>
  <c r="Y573" i="17"/>
  <c r="Z573" i="17"/>
  <c r="AK509" i="17"/>
  <c r="AM509" i="17" s="1"/>
  <c r="AN509" i="17" s="1"/>
  <c r="Y493" i="17"/>
  <c r="Z493" i="17"/>
  <c r="Y469" i="17"/>
  <c r="Z469" i="17"/>
  <c r="AN447" i="17"/>
  <c r="Y572" i="17"/>
  <c r="Z572" i="17"/>
  <c r="Y508" i="17"/>
  <c r="Z508" i="17"/>
  <c r="Z460" i="17"/>
  <c r="Y460" i="17"/>
  <c r="Y531" i="17"/>
  <c r="Z531" i="17"/>
  <c r="Y507" i="17"/>
  <c r="Z507" i="17"/>
  <c r="Y427" i="17"/>
  <c r="Z427" i="17"/>
  <c r="Y562" i="17"/>
  <c r="Z562" i="17"/>
  <c r="AK474" i="17"/>
  <c r="AM474" i="17" s="1"/>
  <c r="Y458" i="17"/>
  <c r="Z458" i="17"/>
  <c r="AA458" i="17"/>
  <c r="Y434" i="17"/>
  <c r="Z434" i="17"/>
  <c r="AK577" i="17"/>
  <c r="AM577" i="17" s="1"/>
  <c r="Y553" i="17"/>
  <c r="Z553" i="17"/>
  <c r="AE513" i="17"/>
  <c r="AG513" i="17"/>
  <c r="Y449" i="17"/>
  <c r="Z449" i="17"/>
  <c r="Y568" i="17"/>
  <c r="Z568" i="17"/>
  <c r="Y504" i="17"/>
  <c r="Z504" i="17"/>
  <c r="Y480" i="17"/>
  <c r="Z480" i="17"/>
  <c r="Z456" i="17"/>
  <c r="Y456" i="17"/>
  <c r="Y535" i="17"/>
  <c r="Z535" i="17"/>
  <c r="Z511" i="17"/>
  <c r="Y511" i="17"/>
  <c r="AN465" i="17"/>
  <c r="Y431" i="17"/>
  <c r="Z431" i="17"/>
  <c r="AA466" i="17" l="1"/>
  <c r="AA504" i="17"/>
  <c r="AA424" i="17"/>
  <c r="AA499" i="17"/>
  <c r="AA452" i="17"/>
  <c r="AA485" i="17"/>
  <c r="AA539" i="17"/>
  <c r="AA445" i="17"/>
  <c r="AA543" i="17"/>
  <c r="AA502" i="17"/>
  <c r="AA498" i="17"/>
  <c r="AA559" i="17"/>
  <c r="AA440" i="17"/>
  <c r="AA492" i="17"/>
  <c r="AA585" i="17"/>
  <c r="AA467" i="17"/>
  <c r="AA551" i="17"/>
  <c r="AA439" i="17"/>
  <c r="AA470" i="17"/>
  <c r="AA449" i="17"/>
  <c r="AA482" i="17"/>
  <c r="AA552" i="17"/>
  <c r="AA426" i="17"/>
  <c r="AA491" i="17"/>
  <c r="AA570" i="17"/>
  <c r="AA541" i="17"/>
  <c r="AA454" i="17"/>
  <c r="AA536" i="17"/>
  <c r="AA450" i="17"/>
  <c r="AA500" i="17"/>
  <c r="AA577" i="17"/>
  <c r="AA522" i="17"/>
  <c r="AA563" i="17"/>
  <c r="AA503" i="17"/>
  <c r="AA555" i="17"/>
  <c r="AA533" i="17"/>
  <c r="AA528" i="17"/>
  <c r="AA532" i="17"/>
  <c r="AA495" i="17"/>
  <c r="AA441" i="17"/>
  <c r="AA523" i="17"/>
  <c r="AA486" i="17"/>
  <c r="AA473" i="17"/>
  <c r="AA429" i="17"/>
  <c r="AA546" i="17"/>
  <c r="AA526" i="17"/>
  <c r="AA483" i="17"/>
  <c r="AA456" i="17"/>
  <c r="AA517" i="17"/>
  <c r="AA542" i="17"/>
  <c r="AA468" i="17"/>
  <c r="AA438" i="17"/>
  <c r="AA565" i="17"/>
  <c r="AA520" i="17"/>
  <c r="AA488" i="17"/>
  <c r="AA537" i="17"/>
  <c r="AA493" i="17"/>
  <c r="AA462" i="17"/>
  <c r="AA463" i="17"/>
  <c r="AA474" i="17"/>
  <c r="AA480" i="17"/>
  <c r="AA508" i="17"/>
  <c r="AA433" i="17"/>
  <c r="AA593" i="17"/>
  <c r="AA554" i="17"/>
  <c r="AA587" i="17"/>
  <c r="AA455" i="17"/>
  <c r="AA478" i="17"/>
  <c r="AA594" i="17"/>
  <c r="AA579" i="17"/>
  <c r="AA505" i="17"/>
  <c r="AA472" i="17"/>
  <c r="AA443" i="17"/>
  <c r="AA430" i="17"/>
  <c r="AA464" i="17"/>
  <c r="AA481" i="17"/>
  <c r="AA425" i="17"/>
  <c r="AN488" i="17"/>
  <c r="AA568" i="17"/>
  <c r="AA460" i="17"/>
  <c r="AA451" i="17"/>
  <c r="AA494" i="17"/>
  <c r="AA479" i="17"/>
  <c r="AA512" i="17"/>
  <c r="AA435" i="17"/>
  <c r="AA459" i="17"/>
  <c r="AA448" i="17"/>
  <c r="AA547" i="17"/>
  <c r="AA432" i="17"/>
  <c r="AA513" i="17"/>
  <c r="AA550" i="17"/>
  <c r="AA465" i="17"/>
  <c r="AA471" i="17"/>
  <c r="AA436" i="17"/>
  <c r="AA507" i="17"/>
  <c r="AA535" i="17"/>
  <c r="AA553" i="17"/>
  <c r="AA572" i="17"/>
  <c r="AA558" i="17"/>
  <c r="AA437" i="17"/>
  <c r="AA545" i="17"/>
  <c r="AA490" i="17"/>
  <c r="AA509" i="17"/>
  <c r="AA538" i="17"/>
  <c r="AA531" i="17"/>
  <c r="AA573" i="17"/>
  <c r="AH488" i="17"/>
  <c r="AA497" i="17"/>
  <c r="AA581" i="17"/>
  <c r="AA475" i="17"/>
  <c r="AA453" i="17"/>
  <c r="AA501" i="17"/>
  <c r="AA566" i="17"/>
  <c r="AA567" i="17"/>
  <c r="AA506" i="17"/>
  <c r="AA496" i="17"/>
  <c r="AA564" i="17"/>
  <c r="AA447" i="17"/>
  <c r="AA489" i="17"/>
  <c r="AA476" i="17"/>
  <c r="AA487" i="17"/>
  <c r="AA529" i="17"/>
  <c r="AA484" i="17"/>
  <c r="AA525" i="17"/>
  <c r="AA431" i="17"/>
  <c r="AA561" i="17"/>
  <c r="AA530" i="17"/>
  <c r="AA428" i="17"/>
  <c r="AA560" i="17"/>
  <c r="AA461" i="17"/>
  <c r="AA569" i="17"/>
  <c r="AA544" i="17"/>
  <c r="AA548" i="17"/>
  <c r="AA469" i="17"/>
  <c r="AA519" i="17"/>
  <c r="AA515" i="17"/>
  <c r="AA521" i="17"/>
  <c r="AA527" i="17"/>
  <c r="AA524" i="17"/>
  <c r="AA589" i="17"/>
  <c r="AN595" i="17"/>
  <c r="AA562" i="17"/>
  <c r="AA511" i="17"/>
  <c r="AA434" i="17"/>
  <c r="AA427" i="17"/>
  <c r="AA595" i="17"/>
  <c r="AA576" i="17"/>
  <c r="AA442" i="17"/>
  <c r="AA516" i="17"/>
  <c r="AA540" i="17"/>
  <c r="AA510" i="17"/>
  <c r="AA574" i="17"/>
  <c r="AA575" i="17"/>
  <c r="AA586" i="17"/>
  <c r="AA592" i="17"/>
  <c r="AA557" i="17"/>
  <c r="AA556" i="17"/>
  <c r="AA518" i="17"/>
  <c r="AH595" i="17"/>
  <c r="AA583" i="17"/>
  <c r="AA582" i="17"/>
  <c r="AA444" i="17"/>
  <c r="AA580" i="17"/>
  <c r="AA578" i="17"/>
  <c r="AH530" i="17"/>
  <c r="AA477" i="17"/>
  <c r="AA591" i="17"/>
  <c r="AA588" i="17"/>
  <c r="AA514" i="17"/>
  <c r="S346" i="17"/>
  <c r="I346" i="17"/>
  <c r="J347" i="17" s="1"/>
  <c r="AB509" i="17" l="1"/>
  <c r="AB553" i="17"/>
  <c r="AB488" i="17"/>
  <c r="AB465" i="17"/>
  <c r="AB574" i="17"/>
  <c r="AB595" i="17"/>
  <c r="AB447" i="17"/>
  <c r="AB530" i="17"/>
  <c r="B423" i="17"/>
  <c r="B422" i="17"/>
  <c r="B421" i="17"/>
  <c r="B420" i="17"/>
  <c r="B419" i="17"/>
  <c r="B418" i="17"/>
  <c r="B417" i="17"/>
  <c r="B416" i="17"/>
  <c r="B415" i="17"/>
  <c r="B414" i="17"/>
  <c r="B413" i="17"/>
  <c r="B412" i="17"/>
  <c r="B411" i="17"/>
  <c r="B410" i="17"/>
  <c r="B409" i="17"/>
  <c r="B408" i="17"/>
  <c r="B407" i="17"/>
  <c r="B406" i="17"/>
  <c r="B405" i="17"/>
  <c r="B404" i="17"/>
  <c r="B403" i="17"/>
  <c r="B402" i="17"/>
  <c r="B401" i="17"/>
  <c r="B400" i="17"/>
  <c r="B399" i="17"/>
  <c r="B398" i="17"/>
  <c r="B397" i="17"/>
  <c r="B396" i="17"/>
  <c r="B395" i="17"/>
  <c r="B394" i="17"/>
  <c r="B393" i="17"/>
  <c r="B392" i="17"/>
  <c r="B391" i="17"/>
  <c r="B390" i="17"/>
  <c r="B389" i="17"/>
  <c r="B388" i="17"/>
  <c r="B387" i="17"/>
  <c r="B386" i="17"/>
  <c r="B385" i="17"/>
  <c r="B384" i="17"/>
  <c r="B383" i="17"/>
  <c r="B382" i="17"/>
  <c r="B381" i="17"/>
  <c r="B380" i="17"/>
  <c r="B379" i="17"/>
  <c r="B378" i="17"/>
  <c r="B377" i="17"/>
  <c r="B376" i="17"/>
  <c r="B375" i="17"/>
  <c r="B374" i="17"/>
  <c r="B373" i="17"/>
  <c r="B372" i="17"/>
  <c r="B371" i="17"/>
  <c r="B370" i="17"/>
  <c r="B369" i="17"/>
  <c r="B368" i="17"/>
  <c r="B367" i="17"/>
  <c r="B366" i="17"/>
  <c r="B365" i="17"/>
  <c r="B364" i="17"/>
  <c r="B363" i="17"/>
  <c r="B362" i="17"/>
  <c r="B361" i="17"/>
  <c r="B360" i="17"/>
  <c r="B359" i="17"/>
  <c r="B358" i="17"/>
  <c r="B357" i="17"/>
  <c r="B356" i="17"/>
  <c r="B355" i="17"/>
  <c r="B354" i="17"/>
  <c r="B353" i="17"/>
  <c r="B352" i="17"/>
  <c r="B351" i="17"/>
  <c r="B350" i="17"/>
  <c r="B349" i="17"/>
  <c r="B348" i="17"/>
  <c r="B347" i="17"/>
  <c r="B346" i="17"/>
  <c r="AJ392" i="17" l="1"/>
  <c r="X392" i="17"/>
  <c r="AD392" i="17"/>
  <c r="X400" i="17"/>
  <c r="AJ400" i="17"/>
  <c r="AD400" i="17"/>
  <c r="X408" i="17"/>
  <c r="AD408" i="17"/>
  <c r="AE408" i="17" s="1"/>
  <c r="AG408" i="17" s="1"/>
  <c r="AJ408" i="17"/>
  <c r="AK408" i="17" s="1"/>
  <c r="AM408" i="17" s="1"/>
  <c r="X416" i="17"/>
  <c r="AD416" i="17"/>
  <c r="AE416" i="17" s="1"/>
  <c r="AG416" i="17" s="1"/>
  <c r="AJ416" i="17"/>
  <c r="AK416" i="17" s="1"/>
  <c r="AM416" i="17" s="1"/>
  <c r="AJ369" i="17"/>
  <c r="AD369" i="17"/>
  <c r="X369" i="17"/>
  <c r="AJ384" i="17"/>
  <c r="AK384" i="17" s="1"/>
  <c r="AM384" i="17" s="1"/>
  <c r="AD384" i="17"/>
  <c r="X384" i="17"/>
  <c r="AJ393" i="17"/>
  <c r="AD393" i="17"/>
  <c r="X393" i="17"/>
  <c r="AD370" i="17"/>
  <c r="X370" i="17"/>
  <c r="AJ370" i="17"/>
  <c r="AK370" i="17" s="1"/>
  <c r="AM370" i="17" s="1"/>
  <c r="AJ378" i="17"/>
  <c r="AK378" i="17" s="1"/>
  <c r="AM378" i="17" s="1"/>
  <c r="AD378" i="17"/>
  <c r="X378" i="17"/>
  <c r="AJ386" i="17"/>
  <c r="AK386" i="17" s="1"/>
  <c r="AM386" i="17" s="1"/>
  <c r="AD386" i="17"/>
  <c r="X386" i="17"/>
  <c r="X394" i="17"/>
  <c r="AD394" i="17"/>
  <c r="AJ394" i="17"/>
  <c r="X402" i="17"/>
  <c r="AJ402" i="17"/>
  <c r="AD402" i="17"/>
  <c r="AD410" i="17"/>
  <c r="AE410" i="17" s="1"/>
  <c r="AG410" i="17" s="1"/>
  <c r="AJ410" i="17"/>
  <c r="AK410" i="17" s="1"/>
  <c r="AM410" i="17" s="1"/>
  <c r="X410" i="17"/>
  <c r="AD418" i="17"/>
  <c r="AE418" i="17" s="1"/>
  <c r="AG418" i="17" s="1"/>
  <c r="AJ418" i="17"/>
  <c r="AK418" i="17" s="1"/>
  <c r="AM418" i="17" s="1"/>
  <c r="X418" i="17"/>
  <c r="AJ376" i="17"/>
  <c r="AD376" i="17"/>
  <c r="X376" i="17"/>
  <c r="AD385" i="17"/>
  <c r="X385" i="17"/>
  <c r="AJ385" i="17"/>
  <c r="AK385" i="17" s="1"/>
  <c r="AM385" i="17" s="1"/>
  <c r="AJ371" i="17"/>
  <c r="AK371" i="17" s="1"/>
  <c r="AM371" i="17" s="1"/>
  <c r="AD371" i="17"/>
  <c r="X371" i="17"/>
  <c r="X387" i="17"/>
  <c r="AD387" i="17"/>
  <c r="AJ387" i="17"/>
  <c r="AJ395" i="17"/>
  <c r="AD395" i="17"/>
  <c r="X395" i="17"/>
  <c r="AJ403" i="17"/>
  <c r="AK403" i="17" s="1"/>
  <c r="AM403" i="17" s="1"/>
  <c r="AD403" i="17"/>
  <c r="AE403" i="17" s="1"/>
  <c r="AG403" i="17" s="1"/>
  <c r="X403" i="17"/>
  <c r="X411" i="17"/>
  <c r="AD411" i="17"/>
  <c r="AE411" i="17" s="1"/>
  <c r="AG411" i="17" s="1"/>
  <c r="AJ411" i="17"/>
  <c r="AK411" i="17" s="1"/>
  <c r="AM411" i="17" s="1"/>
  <c r="X419" i="17"/>
  <c r="AD419" i="17"/>
  <c r="AE419" i="17" s="1"/>
  <c r="AG419" i="17" s="1"/>
  <c r="AJ419" i="17"/>
  <c r="AK419" i="17" s="1"/>
  <c r="AM419" i="17" s="1"/>
  <c r="AD417" i="17"/>
  <c r="AE417" i="17" s="1"/>
  <c r="AG417" i="17" s="1"/>
  <c r="AJ417" i="17"/>
  <c r="AK417" i="17" s="1"/>
  <c r="AM417" i="17" s="1"/>
  <c r="X417" i="17"/>
  <c r="AJ379" i="17"/>
  <c r="AK379" i="17" s="1"/>
  <c r="AM379" i="17" s="1"/>
  <c r="AD379" i="17"/>
  <c r="X379" i="17"/>
  <c r="X372" i="17"/>
  <c r="AJ372" i="17"/>
  <c r="AD372" i="17"/>
  <c r="X380" i="17"/>
  <c r="AJ380" i="17"/>
  <c r="AK380" i="17" s="1"/>
  <c r="AM380" i="17" s="1"/>
  <c r="AD380" i="17"/>
  <c r="AJ388" i="17"/>
  <c r="AD388" i="17"/>
  <c r="X388" i="17"/>
  <c r="AJ396" i="17"/>
  <c r="AD396" i="17"/>
  <c r="X396" i="17"/>
  <c r="AJ404" i="17"/>
  <c r="AD404" i="17"/>
  <c r="X404" i="17"/>
  <c r="X412" i="17"/>
  <c r="AD412" i="17"/>
  <c r="AE412" i="17" s="1"/>
  <c r="AG412" i="17" s="1"/>
  <c r="AJ412" i="17"/>
  <c r="AK412" i="17" s="1"/>
  <c r="AM412" i="17" s="1"/>
  <c r="X420" i="17"/>
  <c r="AD420" i="17"/>
  <c r="AE420" i="17" s="1"/>
  <c r="AG420" i="17" s="1"/>
  <c r="AJ420" i="17"/>
  <c r="AK420" i="17" s="1"/>
  <c r="AM420" i="17" s="1"/>
  <c r="AJ368" i="17"/>
  <c r="AD368" i="17"/>
  <c r="X368" i="17"/>
  <c r="AD377" i="17"/>
  <c r="X377" i="17"/>
  <c r="AJ377" i="17"/>
  <c r="AK377" i="17" s="1"/>
  <c r="AM377" i="17" s="1"/>
  <c r="AD346" i="17"/>
  <c r="AE346" i="17" s="1"/>
  <c r="AG346" i="17" s="1"/>
  <c r="AJ346" i="17"/>
  <c r="AK346" i="17" s="1"/>
  <c r="AM346" i="17" s="1"/>
  <c r="X346" i="17"/>
  <c r="AJ373" i="17"/>
  <c r="AK373" i="17" s="1"/>
  <c r="AM373" i="17" s="1"/>
  <c r="AD373" i="17"/>
  <c r="X373" i="17"/>
  <c r="AJ381" i="17"/>
  <c r="AK381" i="17" s="1"/>
  <c r="AM381" i="17" s="1"/>
  <c r="AD381" i="17"/>
  <c r="X381" i="17"/>
  <c r="X389" i="17"/>
  <c r="AJ389" i="17"/>
  <c r="AK389" i="17" s="1"/>
  <c r="AM389" i="17" s="1"/>
  <c r="AD389" i="17"/>
  <c r="AD397" i="17"/>
  <c r="X397" i="17"/>
  <c r="AJ397" i="17"/>
  <c r="X405" i="17"/>
  <c r="AJ405" i="17"/>
  <c r="AK405" i="17" s="1"/>
  <c r="AM405" i="17" s="1"/>
  <c r="AD405" i="17"/>
  <c r="AE405" i="17" s="1"/>
  <c r="AG405" i="17" s="1"/>
  <c r="AD413" i="17"/>
  <c r="AE413" i="17" s="1"/>
  <c r="AG413" i="17" s="1"/>
  <c r="AJ413" i="17"/>
  <c r="AK413" i="17" s="1"/>
  <c r="AM413" i="17" s="1"/>
  <c r="X413" i="17"/>
  <c r="AD421" i="17"/>
  <c r="AE421" i="17" s="1"/>
  <c r="AG421" i="17" s="1"/>
  <c r="AJ421" i="17"/>
  <c r="AK421" i="17" s="1"/>
  <c r="AM421" i="17" s="1"/>
  <c r="X421" i="17"/>
  <c r="AJ401" i="17"/>
  <c r="AD401" i="17"/>
  <c r="X401" i="17"/>
  <c r="AJ374" i="17"/>
  <c r="AK374" i="17" s="1"/>
  <c r="AM374" i="17" s="1"/>
  <c r="AD374" i="17"/>
  <c r="X374" i="17"/>
  <c r="AJ382" i="17"/>
  <c r="AK382" i="17" s="1"/>
  <c r="AM382" i="17" s="1"/>
  <c r="AD382" i="17"/>
  <c r="X382" i="17"/>
  <c r="AJ390" i="17"/>
  <c r="AD390" i="17"/>
  <c r="X390" i="17"/>
  <c r="AJ398" i="17"/>
  <c r="AD398" i="17"/>
  <c r="X398" i="17"/>
  <c r="AJ406" i="17"/>
  <c r="AD406" i="17"/>
  <c r="X406" i="17"/>
  <c r="AD414" i="17"/>
  <c r="AE414" i="17" s="1"/>
  <c r="AG414" i="17" s="1"/>
  <c r="AJ414" i="17"/>
  <c r="AK414" i="17" s="1"/>
  <c r="AM414" i="17" s="1"/>
  <c r="X414" i="17"/>
  <c r="AD422" i="17"/>
  <c r="AE422" i="17" s="1"/>
  <c r="AG422" i="17" s="1"/>
  <c r="AJ422" i="17"/>
  <c r="AK422" i="17" s="1"/>
  <c r="AM422" i="17" s="1"/>
  <c r="X422" i="17"/>
  <c r="AD409" i="17"/>
  <c r="AE409" i="17" s="1"/>
  <c r="AG409" i="17" s="1"/>
  <c r="AJ409" i="17"/>
  <c r="AK409" i="17" s="1"/>
  <c r="AM409" i="17" s="1"/>
  <c r="X409" i="17"/>
  <c r="AJ375" i="17"/>
  <c r="AD375" i="17"/>
  <c r="X375" i="17"/>
  <c r="AJ383" i="17"/>
  <c r="AK383" i="17" s="1"/>
  <c r="AM383" i="17" s="1"/>
  <c r="AD383" i="17"/>
  <c r="X383" i="17"/>
  <c r="AD391" i="17"/>
  <c r="X391" i="17"/>
  <c r="AJ391" i="17"/>
  <c r="AD399" i="17"/>
  <c r="X399" i="17"/>
  <c r="AJ399" i="17"/>
  <c r="X407" i="17"/>
  <c r="AD407" i="17"/>
  <c r="AE407" i="17" s="1"/>
  <c r="AG407" i="17" s="1"/>
  <c r="AJ407" i="17"/>
  <c r="AK407" i="17" s="1"/>
  <c r="AM407" i="17" s="1"/>
  <c r="X415" i="17"/>
  <c r="AD415" i="17"/>
  <c r="AE415" i="17" s="1"/>
  <c r="AG415" i="17" s="1"/>
  <c r="AJ415" i="17"/>
  <c r="AK415" i="17" s="1"/>
  <c r="AM415" i="17" s="1"/>
  <c r="X423" i="17"/>
  <c r="AD423" i="17"/>
  <c r="AE423" i="17" s="1"/>
  <c r="AG423" i="17" s="1"/>
  <c r="AJ423" i="17"/>
  <c r="AK423" i="17" s="1"/>
  <c r="AM423" i="17" s="1"/>
  <c r="X348" i="17"/>
  <c r="AD348" i="17"/>
  <c r="AE348" i="17" s="1"/>
  <c r="AG348" i="17" s="1"/>
  <c r="AJ348" i="17"/>
  <c r="AK348" i="17" s="1"/>
  <c r="AM348" i="17" s="1"/>
  <c r="X350" i="17"/>
  <c r="AD350" i="17"/>
  <c r="AE350" i="17" s="1"/>
  <c r="AG350" i="17" s="1"/>
  <c r="AJ350" i="17"/>
  <c r="AK350" i="17" s="1"/>
  <c r="AM350" i="17" s="1"/>
  <c r="X352" i="17"/>
  <c r="AD352" i="17"/>
  <c r="AE352" i="17" s="1"/>
  <c r="AG352" i="17" s="1"/>
  <c r="AJ352" i="17"/>
  <c r="AK352" i="17" s="1"/>
  <c r="AM352" i="17" s="1"/>
  <c r="X354" i="17"/>
  <c r="AD354" i="17"/>
  <c r="AE354" i="17" s="1"/>
  <c r="AG354" i="17" s="1"/>
  <c r="AJ354" i="17"/>
  <c r="AK354" i="17" s="1"/>
  <c r="AM354" i="17" s="1"/>
  <c r="X356" i="17"/>
  <c r="AD356" i="17"/>
  <c r="AE356" i="17" s="1"/>
  <c r="AG356" i="17" s="1"/>
  <c r="AJ356" i="17"/>
  <c r="AK356" i="17" s="1"/>
  <c r="AM356" i="17" s="1"/>
  <c r="X358" i="17"/>
  <c r="AD358" i="17"/>
  <c r="AE358" i="17" s="1"/>
  <c r="AG358" i="17" s="1"/>
  <c r="AJ358" i="17"/>
  <c r="AK358" i="17" s="1"/>
  <c r="AM358" i="17" s="1"/>
  <c r="X360" i="17"/>
  <c r="AD360" i="17"/>
  <c r="AE360" i="17" s="1"/>
  <c r="AG360" i="17" s="1"/>
  <c r="AJ360" i="17"/>
  <c r="AK360" i="17" s="1"/>
  <c r="AM360" i="17" s="1"/>
  <c r="X362" i="17"/>
  <c r="AD362" i="17"/>
  <c r="AE362" i="17" s="1"/>
  <c r="AG362" i="17" s="1"/>
  <c r="AJ362" i="17"/>
  <c r="AK362" i="17" s="1"/>
  <c r="AM362" i="17" s="1"/>
  <c r="AD364" i="17"/>
  <c r="AE364" i="17" s="1"/>
  <c r="AG364" i="17" s="1"/>
  <c r="AJ364" i="17"/>
  <c r="AK364" i="17" s="1"/>
  <c r="AM364" i="17" s="1"/>
  <c r="X364" i="17"/>
  <c r="AJ366" i="17"/>
  <c r="AK366" i="17" s="1"/>
  <c r="AM366" i="17" s="1"/>
  <c r="AD366" i="17"/>
  <c r="X366" i="17"/>
  <c r="X347" i="17"/>
  <c r="AJ347" i="17"/>
  <c r="AK347" i="17" s="1"/>
  <c r="AM347" i="17" s="1"/>
  <c r="AD347" i="17"/>
  <c r="AE347" i="17" s="1"/>
  <c r="AG347" i="17" s="1"/>
  <c r="X349" i="17"/>
  <c r="AD349" i="17"/>
  <c r="AE349" i="17" s="1"/>
  <c r="AG349" i="17" s="1"/>
  <c r="AJ349" i="17"/>
  <c r="AK349" i="17" s="1"/>
  <c r="AM349" i="17" s="1"/>
  <c r="X351" i="17"/>
  <c r="AD351" i="17"/>
  <c r="AE351" i="17" s="1"/>
  <c r="AG351" i="17" s="1"/>
  <c r="AJ351" i="17"/>
  <c r="AK351" i="17" s="1"/>
  <c r="AM351" i="17" s="1"/>
  <c r="X353" i="17"/>
  <c r="AD353" i="17"/>
  <c r="AE353" i="17" s="1"/>
  <c r="AG353" i="17" s="1"/>
  <c r="AJ353" i="17"/>
  <c r="AK353" i="17" s="1"/>
  <c r="AM353" i="17" s="1"/>
  <c r="X355" i="17"/>
  <c r="AD355" i="17"/>
  <c r="AE355" i="17" s="1"/>
  <c r="AG355" i="17" s="1"/>
  <c r="AJ355" i="17"/>
  <c r="AK355" i="17" s="1"/>
  <c r="AM355" i="17" s="1"/>
  <c r="X357" i="17"/>
  <c r="AD357" i="17"/>
  <c r="AE357" i="17" s="1"/>
  <c r="AG357" i="17" s="1"/>
  <c r="AJ357" i="17"/>
  <c r="AK357" i="17" s="1"/>
  <c r="AM357" i="17" s="1"/>
  <c r="X359" i="17"/>
  <c r="AD359" i="17"/>
  <c r="AE359" i="17" s="1"/>
  <c r="AG359" i="17" s="1"/>
  <c r="AJ359" i="17"/>
  <c r="AK359" i="17" s="1"/>
  <c r="AM359" i="17" s="1"/>
  <c r="X361" i="17"/>
  <c r="AD361" i="17"/>
  <c r="AE361" i="17" s="1"/>
  <c r="AG361" i="17" s="1"/>
  <c r="AJ361" i="17"/>
  <c r="AK361" i="17" s="1"/>
  <c r="AM361" i="17" s="1"/>
  <c r="X363" i="17"/>
  <c r="AD363" i="17"/>
  <c r="AE363" i="17" s="1"/>
  <c r="AG363" i="17" s="1"/>
  <c r="AJ363" i="17"/>
  <c r="AK363" i="17" s="1"/>
  <c r="AM363" i="17" s="1"/>
  <c r="X365" i="17"/>
  <c r="AJ365" i="17"/>
  <c r="AK365" i="17" s="1"/>
  <c r="AM365" i="17" s="1"/>
  <c r="AD365" i="17"/>
  <c r="AE365" i="17" s="1"/>
  <c r="AG365" i="17" s="1"/>
  <c r="AD367" i="17"/>
  <c r="AE367" i="17" s="1"/>
  <c r="AG367" i="17" s="1"/>
  <c r="X367" i="17"/>
  <c r="AJ367" i="17"/>
  <c r="Q4" i="4"/>
  <c r="T4" i="4"/>
  <c r="Q5" i="4"/>
  <c r="T5" i="4"/>
  <c r="Q6" i="4"/>
  <c r="Q7" i="4"/>
  <c r="AH426" i="17" l="1"/>
  <c r="Y407" i="17"/>
  <c r="Z407" i="17"/>
  <c r="AE383" i="17"/>
  <c r="AG383" i="17" s="1"/>
  <c r="Y422" i="17"/>
  <c r="Z422" i="17"/>
  <c r="AK406" i="17"/>
  <c r="AM406" i="17" s="1"/>
  <c r="AE382" i="17"/>
  <c r="AG382" i="17" s="1"/>
  <c r="Y421" i="17"/>
  <c r="Z421" i="17"/>
  <c r="Y405" i="17"/>
  <c r="Z405" i="17"/>
  <c r="AE381" i="17"/>
  <c r="AG381" i="17" s="1"/>
  <c r="Y420" i="17"/>
  <c r="Z420" i="17"/>
  <c r="AE396" i="17"/>
  <c r="AG396" i="17" s="1"/>
  <c r="AE372" i="17"/>
  <c r="AG372" i="17" s="1"/>
  <c r="AK387" i="17"/>
  <c r="AM387" i="17" s="1"/>
  <c r="AE385" i="17"/>
  <c r="AG385" i="17"/>
  <c r="Y386" i="17"/>
  <c r="Z386" i="17"/>
  <c r="AE370" i="17"/>
  <c r="AG370" i="17" s="1"/>
  <c r="Y408" i="17"/>
  <c r="Z408" i="17"/>
  <c r="AA408" i="17" s="1"/>
  <c r="Z383" i="17"/>
  <c r="Y383" i="17"/>
  <c r="AE406" i="17"/>
  <c r="AG406" i="17" s="1"/>
  <c r="Y382" i="17"/>
  <c r="Z382" i="17"/>
  <c r="AK401" i="17"/>
  <c r="AM401" i="17" s="1"/>
  <c r="Z396" i="17"/>
  <c r="Y396" i="17"/>
  <c r="AA396" i="17" s="1"/>
  <c r="AK395" i="17"/>
  <c r="AM395" i="17" s="1"/>
  <c r="Y410" i="17"/>
  <c r="Z410" i="17"/>
  <c r="Z370" i="17"/>
  <c r="Y370" i="17"/>
  <c r="AK399" i="17"/>
  <c r="AM399" i="17" s="1"/>
  <c r="Z398" i="17"/>
  <c r="Y398" i="17"/>
  <c r="AK397" i="17"/>
  <c r="AM397" i="17" s="1"/>
  <c r="Z377" i="17"/>
  <c r="Y377" i="17"/>
  <c r="AK396" i="17"/>
  <c r="AM396" i="17" s="1"/>
  <c r="AK372" i="17"/>
  <c r="AM372" i="17" s="1"/>
  <c r="Y411" i="17"/>
  <c r="Z411" i="17"/>
  <c r="AE387" i="17"/>
  <c r="AG387" i="17" s="1"/>
  <c r="Z376" i="17"/>
  <c r="Y376" i="17"/>
  <c r="AE386" i="17"/>
  <c r="AG386" i="17" s="1"/>
  <c r="Z393" i="17"/>
  <c r="Y393" i="17"/>
  <c r="AE400" i="17"/>
  <c r="AG400" i="17" s="1"/>
  <c r="Y423" i="17"/>
  <c r="Z423" i="17"/>
  <c r="Z399" i="17"/>
  <c r="Y399" i="17"/>
  <c r="Z375" i="17"/>
  <c r="Y375" i="17"/>
  <c r="AE398" i="17"/>
  <c r="AG398" i="17" s="1"/>
  <c r="Y374" i="17"/>
  <c r="Z374" i="17"/>
  <c r="Z397" i="17"/>
  <c r="Y397" i="17"/>
  <c r="Y373" i="17"/>
  <c r="Z373" i="17"/>
  <c r="AE377" i="17"/>
  <c r="AG377" i="17" s="1"/>
  <c r="Z388" i="17"/>
  <c r="Y388" i="17"/>
  <c r="Y372" i="17"/>
  <c r="Z372" i="17"/>
  <c r="Y403" i="17"/>
  <c r="Z403" i="17"/>
  <c r="Z387" i="17"/>
  <c r="Y387" i="17"/>
  <c r="AE376" i="17"/>
  <c r="AG376" i="17" s="1"/>
  <c r="AE402" i="17"/>
  <c r="AG402" i="17" s="1"/>
  <c r="AE393" i="17"/>
  <c r="AG393" i="17" s="1"/>
  <c r="AK400" i="17"/>
  <c r="AM400" i="17" s="1"/>
  <c r="Y381" i="17"/>
  <c r="Z381" i="17"/>
  <c r="Y380" i="17"/>
  <c r="Z380" i="17"/>
  <c r="Y385" i="17"/>
  <c r="Z385" i="17"/>
  <c r="Z394" i="17"/>
  <c r="Y394" i="17"/>
  <c r="AK369" i="17"/>
  <c r="AM369" i="17" s="1"/>
  <c r="AE399" i="17"/>
  <c r="AG399" i="17" s="1"/>
  <c r="AE375" i="17"/>
  <c r="AG375" i="17" s="1"/>
  <c r="Y414" i="17"/>
  <c r="Z414" i="17"/>
  <c r="AK398" i="17"/>
  <c r="AM398" i="17" s="1"/>
  <c r="AE374" i="17"/>
  <c r="AG374" i="17"/>
  <c r="Y413" i="17"/>
  <c r="Z413" i="17"/>
  <c r="AE397" i="17"/>
  <c r="AG397" i="17" s="1"/>
  <c r="AE373" i="17"/>
  <c r="AG373" i="17" s="1"/>
  <c r="Z368" i="17"/>
  <c r="Y368" i="17"/>
  <c r="Y412" i="17"/>
  <c r="Z412" i="17"/>
  <c r="AE388" i="17"/>
  <c r="AG388" i="17" s="1"/>
  <c r="Z379" i="17"/>
  <c r="Y379" i="17"/>
  <c r="Z371" i="17"/>
  <c r="Y371" i="17"/>
  <c r="AK376" i="17"/>
  <c r="AM376" i="17" s="1"/>
  <c r="AK402" i="17"/>
  <c r="AM402" i="17" s="1"/>
  <c r="Z378" i="17"/>
  <c r="Y378" i="17"/>
  <c r="AK393" i="17"/>
  <c r="AM393" i="17"/>
  <c r="Z400" i="17"/>
  <c r="Y400" i="17"/>
  <c r="AK391" i="17"/>
  <c r="AM391" i="17" s="1"/>
  <c r="AK375" i="17"/>
  <c r="AM375" i="17"/>
  <c r="Z390" i="17"/>
  <c r="Y390" i="17"/>
  <c r="AE389" i="17"/>
  <c r="AG389" i="17" s="1"/>
  <c r="AE368" i="17"/>
  <c r="AG368" i="17" s="1"/>
  <c r="Z404" i="17"/>
  <c r="Y404" i="17"/>
  <c r="AK388" i="17"/>
  <c r="AM388" i="17"/>
  <c r="AE379" i="17"/>
  <c r="AG379" i="17" s="1"/>
  <c r="AE371" i="17"/>
  <c r="AG371" i="17" s="1"/>
  <c r="Y418" i="17"/>
  <c r="Z418" i="17"/>
  <c r="Z402" i="17"/>
  <c r="Y402" i="17"/>
  <c r="AE378" i="17"/>
  <c r="AG378" i="17" s="1"/>
  <c r="Y384" i="17"/>
  <c r="Z384" i="17"/>
  <c r="AE392" i="17"/>
  <c r="AG392" i="17" s="1"/>
  <c r="Y415" i="17"/>
  <c r="Z415" i="17"/>
  <c r="Y391" i="17"/>
  <c r="Z391" i="17"/>
  <c r="Y409" i="17"/>
  <c r="Z409" i="17"/>
  <c r="AA409" i="17" s="1"/>
  <c r="AE390" i="17"/>
  <c r="AG390" i="17" s="1"/>
  <c r="Z401" i="17"/>
  <c r="Y401" i="17"/>
  <c r="Y346" i="17"/>
  <c r="Z346" i="17"/>
  <c r="AK368" i="17"/>
  <c r="AM368" i="17" s="1"/>
  <c r="AE404" i="17"/>
  <c r="AG404" i="17" s="1"/>
  <c r="AE380" i="17"/>
  <c r="AG380" i="17" s="1"/>
  <c r="Y395" i="17"/>
  <c r="Z395" i="17"/>
  <c r="AK394" i="17"/>
  <c r="AM394" i="17" s="1"/>
  <c r="AE384" i="17"/>
  <c r="AG384" i="17" s="1"/>
  <c r="Z369" i="17"/>
  <c r="Y369" i="17"/>
  <c r="Y416" i="17"/>
  <c r="Z416" i="17"/>
  <c r="Z392" i="17"/>
  <c r="Y392" i="17"/>
  <c r="AA392" i="17"/>
  <c r="AE391" i="17"/>
  <c r="AG391" i="17" s="1"/>
  <c r="Z406" i="17"/>
  <c r="Y406" i="17"/>
  <c r="AK390" i="17"/>
  <c r="AM390" i="17" s="1"/>
  <c r="AE401" i="17"/>
  <c r="AG401" i="17" s="1"/>
  <c r="Y389" i="17"/>
  <c r="Z389" i="17"/>
  <c r="AK404" i="17"/>
  <c r="AM404" i="17" s="1"/>
  <c r="Y417" i="17"/>
  <c r="Z417" i="17"/>
  <c r="Y419" i="17"/>
  <c r="Z419" i="17"/>
  <c r="AE395" i="17"/>
  <c r="AG395" i="17" s="1"/>
  <c r="AE394" i="17"/>
  <c r="AG394" i="17" s="1"/>
  <c r="AE369" i="17"/>
  <c r="AG369" i="17" s="1"/>
  <c r="AN426" i="17"/>
  <c r="AK392" i="17"/>
  <c r="AM392" i="17" s="1"/>
  <c r="Z367" i="17"/>
  <c r="Y367" i="17"/>
  <c r="Y365" i="17"/>
  <c r="Z365" i="17"/>
  <c r="Z361" i="17"/>
  <c r="Y361" i="17"/>
  <c r="Z357" i="17"/>
  <c r="Y357" i="17"/>
  <c r="Z353" i="17"/>
  <c r="Y353" i="17"/>
  <c r="AA353" i="17" s="1"/>
  <c r="Z349" i="17"/>
  <c r="Y349" i="17"/>
  <c r="Y366" i="17"/>
  <c r="Z366" i="17"/>
  <c r="Y362" i="17"/>
  <c r="Z362" i="17"/>
  <c r="Y358" i="17"/>
  <c r="Z358" i="17"/>
  <c r="Y354" i="17"/>
  <c r="Z354" i="17"/>
  <c r="Y350" i="17"/>
  <c r="Z350" i="17"/>
  <c r="AK367" i="17"/>
  <c r="AM367" i="17" s="1"/>
  <c r="AN367" i="17" s="1"/>
  <c r="Z363" i="17"/>
  <c r="Y363" i="17"/>
  <c r="Z359" i="17"/>
  <c r="Y359" i="17"/>
  <c r="Z355" i="17"/>
  <c r="Y355" i="17"/>
  <c r="Z351" i="17"/>
  <c r="Y351" i="17"/>
  <c r="Z347" i="17"/>
  <c r="Y347" i="17"/>
  <c r="AE366" i="17"/>
  <c r="AG366" i="17" s="1"/>
  <c r="AH367" i="17" s="1"/>
  <c r="Y364" i="17"/>
  <c r="Z364" i="17"/>
  <c r="Y360" i="17"/>
  <c r="Z360" i="17"/>
  <c r="Y356" i="17"/>
  <c r="Z356" i="17"/>
  <c r="Y352" i="17"/>
  <c r="Z352" i="17"/>
  <c r="Y348" i="17"/>
  <c r="Z348" i="17"/>
  <c r="I344" i="17"/>
  <c r="K366" i="17" s="1"/>
  <c r="AA422" i="17" l="1"/>
  <c r="AA378" i="17"/>
  <c r="AA416" i="17"/>
  <c r="AA421" i="17"/>
  <c r="AA419" i="17"/>
  <c r="AA346" i="17"/>
  <c r="AA379" i="17"/>
  <c r="AA420" i="17"/>
  <c r="AA363" i="17"/>
  <c r="AA423" i="17"/>
  <c r="AA388" i="17"/>
  <c r="AA415" i="17"/>
  <c r="AA400" i="17"/>
  <c r="AA372" i="17"/>
  <c r="AA410" i="17"/>
  <c r="AA383" i="17"/>
  <c r="AA357" i="17"/>
  <c r="AA390" i="17"/>
  <c r="AA405" i="17"/>
  <c r="AA391" i="17"/>
  <c r="AA412" i="17"/>
  <c r="AA413" i="17"/>
  <c r="AA373" i="17"/>
  <c r="AA399" i="17"/>
  <c r="AA377" i="17"/>
  <c r="AA382" i="17"/>
  <c r="AA407" i="17"/>
  <c r="AA348" i="17"/>
  <c r="AA364" i="17"/>
  <c r="AA349" i="17"/>
  <c r="AA369" i="17"/>
  <c r="AA404" i="17"/>
  <c r="AA365" i="17"/>
  <c r="AA418" i="17"/>
  <c r="AA371" i="17"/>
  <c r="AA397" i="17"/>
  <c r="AA376" i="17"/>
  <c r="AA414" i="17"/>
  <c r="AA385" i="17"/>
  <c r="AA411" i="17"/>
  <c r="AA355" i="17"/>
  <c r="AA361" i="17"/>
  <c r="AA417" i="17"/>
  <c r="AA387" i="17"/>
  <c r="AH386" i="17"/>
  <c r="AH406" i="17"/>
  <c r="AA350" i="17"/>
  <c r="AA406" i="17"/>
  <c r="AA401" i="17"/>
  <c r="AA402" i="17"/>
  <c r="AA368" i="17"/>
  <c r="AA380" i="17"/>
  <c r="AA375" i="17"/>
  <c r="AA386" i="17"/>
  <c r="AN406" i="17"/>
  <c r="AA381" i="17"/>
  <c r="AA359" i="17"/>
  <c r="AA389" i="17"/>
  <c r="AA394" i="17"/>
  <c r="AA398" i="17"/>
  <c r="AA370" i="17"/>
  <c r="AN386" i="17"/>
  <c r="AA384" i="17"/>
  <c r="AA403" i="17"/>
  <c r="AA374" i="17"/>
  <c r="AA362" i="17"/>
  <c r="AA395" i="17"/>
  <c r="AA393" i="17"/>
  <c r="AA367" i="17"/>
  <c r="AA366" i="17"/>
  <c r="AA360" i="17"/>
  <c r="AA358" i="17"/>
  <c r="AA356" i="17"/>
  <c r="AA354" i="17"/>
  <c r="AA352" i="17"/>
  <c r="AA351" i="17"/>
  <c r="AA347" i="17"/>
  <c r="J346" i="17"/>
  <c r="AB426" i="17" l="1"/>
  <c r="AB406" i="17"/>
  <c r="AB367" i="17"/>
  <c r="AB386" i="17"/>
  <c r="I343" i="17" l="1"/>
  <c r="L406" i="17" l="1"/>
  <c r="L405" i="17"/>
  <c r="K368" i="17"/>
  <c r="K367" i="17"/>
  <c r="K365" i="17"/>
  <c r="J344" i="17"/>
  <c r="I342" i="17" l="1"/>
  <c r="L404" i="17" l="1"/>
  <c r="K364" i="17"/>
  <c r="J343" i="17"/>
  <c r="M625" i="5" l="1"/>
  <c r="L625" i="5"/>
  <c r="M624" i="5"/>
  <c r="L624" i="5"/>
  <c r="M623" i="5"/>
  <c r="L623" i="5"/>
  <c r="M622" i="5"/>
  <c r="L622" i="5"/>
  <c r="M621" i="5"/>
  <c r="L621" i="5"/>
  <c r="M620" i="5"/>
  <c r="L620" i="5"/>
  <c r="M619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M611" i="5"/>
  <c r="L611" i="5"/>
  <c r="M610" i="5"/>
  <c r="L610" i="5"/>
  <c r="M609" i="5"/>
  <c r="L609" i="5"/>
  <c r="M608" i="5"/>
  <c r="L608" i="5"/>
  <c r="M607" i="5"/>
  <c r="L607" i="5"/>
  <c r="M606" i="5"/>
  <c r="L606" i="5"/>
  <c r="M605" i="5"/>
  <c r="L605" i="5"/>
  <c r="I341" i="17" l="1"/>
  <c r="L403" i="17" l="1"/>
  <c r="K363" i="17"/>
  <c r="K362" i="17"/>
  <c r="J342" i="17"/>
  <c r="K341" i="17"/>
  <c r="I340" i="17" l="1"/>
  <c r="L402" i="17" l="1"/>
  <c r="L401" i="17"/>
  <c r="L400" i="17"/>
  <c r="K361" i="17"/>
  <c r="K360" i="17"/>
  <c r="K359" i="17"/>
  <c r="J341" i="17"/>
  <c r="I339" i="17" l="1"/>
  <c r="L399" i="17" s="1"/>
  <c r="J340" i="17" l="1"/>
  <c r="I338" i="17" l="1"/>
  <c r="L398" i="17" s="1"/>
  <c r="J339" i="17" l="1"/>
  <c r="I337" i="17" l="1"/>
  <c r="K319" i="29"/>
  <c r="G319" i="29"/>
  <c r="E319" i="29"/>
  <c r="F314" i="29"/>
  <c r="L397" i="17" l="1"/>
  <c r="K358" i="17"/>
  <c r="J338" i="17"/>
  <c r="F319" i="29"/>
  <c r="I336" i="17" l="1"/>
  <c r="K357" i="17" l="1"/>
  <c r="K356" i="17"/>
  <c r="J337" i="17"/>
  <c r="I335" i="17" l="1"/>
  <c r="L396" i="17" l="1"/>
  <c r="L395" i="17"/>
  <c r="K355" i="17"/>
  <c r="J336" i="17"/>
  <c r="D6" i="39"/>
  <c r="I334" i="17" l="1"/>
  <c r="L394" i="17" s="1"/>
  <c r="J335" i="17" l="1"/>
  <c r="I333" i="17" l="1"/>
  <c r="L393" i="17" l="1"/>
  <c r="K354" i="17"/>
  <c r="J334" i="17"/>
  <c r="I332" i="17" l="1"/>
  <c r="L392" i="17" l="1"/>
  <c r="K353" i="17"/>
  <c r="K352" i="17"/>
  <c r="J333" i="17"/>
  <c r="I331" i="17" l="1"/>
  <c r="K351" i="17" s="1"/>
  <c r="J332" i="17" l="1"/>
  <c r="I330" i="17" l="1"/>
  <c r="L391" i="17" l="1"/>
  <c r="K350" i="17"/>
  <c r="K349" i="17"/>
  <c r="L330" i="17"/>
  <c r="J331" i="17"/>
  <c r="I329" i="17" l="1"/>
  <c r="L390" i="17" s="1"/>
  <c r="J330" i="17" l="1"/>
  <c r="R4" i="4" l="1"/>
  <c r="R5" i="4"/>
  <c r="R6" i="4"/>
  <c r="U4" i="4"/>
  <c r="U5" i="4"/>
  <c r="R7" i="4"/>
  <c r="I328" i="17" l="1"/>
  <c r="L389" i="17" s="1"/>
  <c r="J329" i="17" l="1"/>
  <c r="R305" i="17" l="1"/>
  <c r="S305" i="17"/>
  <c r="T305" i="17"/>
  <c r="U305" i="17"/>
  <c r="V305" i="17" s="1"/>
  <c r="R306" i="17"/>
  <c r="S306" i="17"/>
  <c r="T306" i="17"/>
  <c r="U306" i="17"/>
  <c r="R307" i="17"/>
  <c r="S307" i="17"/>
  <c r="T307" i="17"/>
  <c r="U307" i="17"/>
  <c r="V307" i="17" s="1"/>
  <c r="R308" i="17"/>
  <c r="S308" i="17"/>
  <c r="T308" i="17"/>
  <c r="U308" i="17"/>
  <c r="R309" i="17"/>
  <c r="S309" i="17"/>
  <c r="T309" i="17"/>
  <c r="U309" i="17"/>
  <c r="R310" i="17"/>
  <c r="S310" i="17"/>
  <c r="T310" i="17"/>
  <c r="U310" i="17"/>
  <c r="R311" i="17"/>
  <c r="S311" i="17"/>
  <c r="T311" i="17"/>
  <c r="U311" i="17"/>
  <c r="R312" i="17"/>
  <c r="S312" i="17"/>
  <c r="T312" i="17"/>
  <c r="U312" i="17"/>
  <c r="R313" i="17"/>
  <c r="S313" i="17"/>
  <c r="T313" i="17"/>
  <c r="U313" i="17"/>
  <c r="R314" i="17"/>
  <c r="S314" i="17"/>
  <c r="T314" i="17"/>
  <c r="U314" i="17"/>
  <c r="R315" i="17"/>
  <c r="S315" i="17"/>
  <c r="T315" i="17"/>
  <c r="U315" i="17"/>
  <c r="R316" i="17"/>
  <c r="S316" i="17"/>
  <c r="T316" i="17"/>
  <c r="U316" i="17"/>
  <c r="R317" i="17"/>
  <c r="S317" i="17"/>
  <c r="T317" i="17"/>
  <c r="U317" i="17"/>
  <c r="R318" i="17"/>
  <c r="S318" i="17"/>
  <c r="T318" i="17"/>
  <c r="U318" i="17"/>
  <c r="R319" i="17"/>
  <c r="S319" i="17"/>
  <c r="T319" i="17"/>
  <c r="U319" i="17"/>
  <c r="R320" i="17"/>
  <c r="S320" i="17"/>
  <c r="T320" i="17"/>
  <c r="U320" i="17"/>
  <c r="R321" i="17"/>
  <c r="S321" i="17"/>
  <c r="T321" i="17"/>
  <c r="U321" i="17"/>
  <c r="R322" i="17"/>
  <c r="S322" i="17"/>
  <c r="T322" i="17"/>
  <c r="U322" i="17"/>
  <c r="R323" i="17"/>
  <c r="S323" i="17"/>
  <c r="T323" i="17"/>
  <c r="U323" i="17"/>
  <c r="R324" i="17"/>
  <c r="S324" i="17"/>
  <c r="T324" i="17"/>
  <c r="U324" i="17"/>
  <c r="R325" i="17"/>
  <c r="S325" i="17"/>
  <c r="T325" i="17"/>
  <c r="U325" i="17"/>
  <c r="R326" i="17"/>
  <c r="S326" i="17"/>
  <c r="T326" i="17"/>
  <c r="U326" i="17"/>
  <c r="S328" i="17"/>
  <c r="S329" i="17"/>
  <c r="T329" i="17"/>
  <c r="S330" i="17"/>
  <c r="T330" i="17"/>
  <c r="S331" i="17"/>
  <c r="S332" i="17"/>
  <c r="T332" i="17"/>
  <c r="S333" i="17"/>
  <c r="T333" i="17"/>
  <c r="S334" i="17"/>
  <c r="T334" i="17"/>
  <c r="S335" i="17"/>
  <c r="S336" i="17"/>
  <c r="T336" i="17"/>
  <c r="S337" i="17"/>
  <c r="T337" i="17"/>
  <c r="S338" i="17"/>
  <c r="S339" i="17"/>
  <c r="T339" i="17"/>
  <c r="S340" i="17"/>
  <c r="T340" i="17"/>
  <c r="S341" i="17"/>
  <c r="S342" i="17"/>
  <c r="T342" i="17"/>
  <c r="S343" i="17"/>
  <c r="S344" i="17"/>
  <c r="T344" i="17"/>
  <c r="V322" i="17" l="1"/>
  <c r="V314" i="17"/>
  <c r="V318" i="17"/>
  <c r="V315" i="17"/>
  <c r="V326" i="17"/>
  <c r="V310" i="17"/>
  <c r="V320" i="17"/>
  <c r="V312" i="17"/>
  <c r="V311" i="17"/>
  <c r="V324" i="17"/>
  <c r="V316" i="17"/>
  <c r="V308" i="17"/>
  <c r="V325" i="17"/>
  <c r="V321" i="17"/>
  <c r="V317" i="17"/>
  <c r="V313" i="17"/>
  <c r="V309" i="17"/>
  <c r="V323" i="17"/>
  <c r="V319" i="17"/>
  <c r="V306" i="17"/>
  <c r="T327" i="17" l="1"/>
  <c r="S327" i="17"/>
  <c r="I327" i="17"/>
  <c r="L388" i="17" l="1"/>
  <c r="K348" i="17"/>
  <c r="J328" i="17"/>
  <c r="F410" i="29" l="1"/>
  <c r="B326" i="17" l="1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AD340" i="17" l="1"/>
  <c r="AJ340" i="17"/>
  <c r="AK340" i="17" s="1"/>
  <c r="AM340" i="17" s="1"/>
  <c r="X340" i="17"/>
  <c r="AD338" i="17"/>
  <c r="AJ338" i="17"/>
  <c r="X338" i="17"/>
  <c r="AD336" i="17"/>
  <c r="AJ336" i="17"/>
  <c r="X336" i="17"/>
  <c r="AD334" i="17"/>
  <c r="AJ334" i="17"/>
  <c r="AK334" i="17" s="1"/>
  <c r="AM334" i="17" s="1"/>
  <c r="X334" i="17"/>
  <c r="AD332" i="17"/>
  <c r="AJ332" i="17"/>
  <c r="X332" i="17"/>
  <c r="AD330" i="17"/>
  <c r="AJ330" i="17"/>
  <c r="AK330" i="17" s="1"/>
  <c r="AM330" i="17" s="1"/>
  <c r="X330" i="17"/>
  <c r="X328" i="17"/>
  <c r="AD328" i="17"/>
  <c r="AJ328" i="17"/>
  <c r="AK328" i="17" s="1"/>
  <c r="AM328" i="17" s="1"/>
  <c r="AJ326" i="17"/>
  <c r="AD326" i="17"/>
  <c r="X326" i="17"/>
  <c r="AJ339" i="17"/>
  <c r="X339" i="17"/>
  <c r="AD339" i="17"/>
  <c r="AJ337" i="17"/>
  <c r="AK337" i="17" s="1"/>
  <c r="AM337" i="17" s="1"/>
  <c r="X337" i="17"/>
  <c r="AD337" i="17"/>
  <c r="AJ335" i="17"/>
  <c r="X335" i="17"/>
  <c r="AD335" i="17"/>
  <c r="AJ333" i="17"/>
  <c r="X333" i="17"/>
  <c r="AD333" i="17"/>
  <c r="AJ331" i="17"/>
  <c r="AK331" i="17" s="1"/>
  <c r="AM331" i="17" s="1"/>
  <c r="X331" i="17"/>
  <c r="AD331" i="17"/>
  <c r="AJ329" i="17"/>
  <c r="AK329" i="17" s="1"/>
  <c r="AM329" i="17" s="1"/>
  <c r="X329" i="17"/>
  <c r="AD329" i="17"/>
  <c r="AJ327" i="17"/>
  <c r="AD327" i="17"/>
  <c r="X327" i="17"/>
  <c r="AJ344" i="17"/>
  <c r="AK344" i="17" s="1"/>
  <c r="AM344" i="17" s="1"/>
  <c r="AD344" i="17"/>
  <c r="X344" i="17"/>
  <c r="AJ342" i="17"/>
  <c r="AK342" i="17" s="1"/>
  <c r="AM342" i="17" s="1"/>
  <c r="X342" i="17"/>
  <c r="AD342" i="17"/>
  <c r="AD343" i="17"/>
  <c r="AJ343" i="17"/>
  <c r="X343" i="17"/>
  <c r="AD341" i="17"/>
  <c r="AJ341" i="17"/>
  <c r="AK341" i="17" s="1"/>
  <c r="AM341" i="17" s="1"/>
  <c r="X341" i="17"/>
  <c r="I326" i="17"/>
  <c r="K347" i="17" s="1"/>
  <c r="K346" i="17" l="1"/>
  <c r="J327" i="17"/>
  <c r="AE327" i="17"/>
  <c r="AG327" i="17" s="1"/>
  <c r="AE329" i="17"/>
  <c r="AG329" i="17" s="1"/>
  <c r="Y331" i="17"/>
  <c r="AE333" i="17"/>
  <c r="AG333" i="17" s="1"/>
  <c r="AK333" i="17"/>
  <c r="AM333" i="17" s="1"/>
  <c r="Y335" i="17"/>
  <c r="AE337" i="17"/>
  <c r="AG337" i="17" s="1"/>
  <c r="Y339" i="17"/>
  <c r="Y326" i="17"/>
  <c r="AA326" i="17" s="1"/>
  <c r="AK326" i="17"/>
  <c r="AM326" i="17" s="1"/>
  <c r="AE328" i="17"/>
  <c r="AG328" i="17" s="1"/>
  <c r="Y330" i="17"/>
  <c r="AA330" i="17" s="1"/>
  <c r="AE330" i="17"/>
  <c r="AG330" i="17" s="1"/>
  <c r="AK332" i="17"/>
  <c r="AM332" i="17" s="1"/>
  <c r="Y334" i="17"/>
  <c r="AE334" i="17"/>
  <c r="AG334" i="17" s="1"/>
  <c r="AK336" i="17"/>
  <c r="AM336" i="17" s="1"/>
  <c r="Y338" i="17"/>
  <c r="AE338" i="17"/>
  <c r="AG338" i="17" s="1"/>
  <c r="Y327" i="17"/>
  <c r="AK327" i="17"/>
  <c r="AM327" i="17" s="1"/>
  <c r="Y329" i="17"/>
  <c r="AA329" i="17" s="1"/>
  <c r="AE331" i="17"/>
  <c r="AG331" i="17"/>
  <c r="Y333" i="17"/>
  <c r="AA333" i="17" s="1"/>
  <c r="AE335" i="17"/>
  <c r="AG335" i="17" s="1"/>
  <c r="AK335" i="17"/>
  <c r="AM335" i="17" s="1"/>
  <c r="Y337" i="17"/>
  <c r="AA337" i="17" s="1"/>
  <c r="AE339" i="17"/>
  <c r="AG339" i="17" s="1"/>
  <c r="AK339" i="17"/>
  <c r="AM339" i="17" s="1"/>
  <c r="AE326" i="17"/>
  <c r="AG326" i="17" s="1"/>
  <c r="Y328" i="17"/>
  <c r="Y332" i="17"/>
  <c r="AA332" i="17" s="1"/>
  <c r="AE332" i="17"/>
  <c r="AG332" i="17" s="1"/>
  <c r="Y336" i="17"/>
  <c r="AE336" i="17"/>
  <c r="AG336" i="17" s="1"/>
  <c r="AK338" i="17"/>
  <c r="AM338" i="17" s="1"/>
  <c r="Y340" i="17"/>
  <c r="AE340" i="17"/>
  <c r="AG340" i="17" s="1"/>
  <c r="Y341" i="17"/>
  <c r="AE341" i="17"/>
  <c r="AG341" i="17" s="1"/>
  <c r="AK343" i="17"/>
  <c r="AM343" i="17" s="1"/>
  <c r="AE342" i="17"/>
  <c r="AG342" i="17" s="1"/>
  <c r="AE344" i="17"/>
  <c r="AG344" i="17" s="1"/>
  <c r="Y343" i="17"/>
  <c r="AA343" i="17" s="1"/>
  <c r="AE343" i="17"/>
  <c r="AG343" i="17" s="1"/>
  <c r="Y342" i="17"/>
  <c r="Y344" i="17"/>
  <c r="AH344" i="17" l="1"/>
  <c r="AN344" i="17"/>
  <c r="AA327" i="17"/>
  <c r="AA341" i="17"/>
  <c r="AA340" i="17"/>
  <c r="AA336" i="17"/>
  <c r="AA328" i="17"/>
  <c r="AA338" i="17"/>
  <c r="AA334" i="17"/>
  <c r="AA339" i="17"/>
  <c r="AA335" i="17"/>
  <c r="AA331" i="17"/>
  <c r="AA344" i="17"/>
  <c r="AA342" i="17"/>
  <c r="AB344" i="17" l="1"/>
  <c r="I325" i="17" l="1"/>
  <c r="L387" i="17" s="1"/>
  <c r="K344" i="17" l="1"/>
  <c r="J326" i="17"/>
  <c r="I324" i="17" l="1"/>
  <c r="J325" i="17" l="1"/>
  <c r="I323" i="17" l="1"/>
  <c r="L386" i="17" s="1"/>
  <c r="K343" i="17" l="1"/>
  <c r="J324" i="17"/>
  <c r="I322" i="17" l="1"/>
  <c r="K342" i="17" l="1"/>
  <c r="J323" i="17"/>
  <c r="J322" i="17"/>
  <c r="I320" i="17" l="1"/>
  <c r="L383" i="17" s="1"/>
  <c r="I319" i="17" l="1"/>
  <c r="L382" i="17" s="1"/>
  <c r="K340" i="17" l="1"/>
  <c r="J320" i="17"/>
  <c r="I318" i="17" l="1"/>
  <c r="L381" i="17" s="1"/>
  <c r="K339" i="17" l="1"/>
  <c r="J319" i="17"/>
  <c r="I317" i="17" l="1"/>
  <c r="L380" i="17" l="1"/>
  <c r="L379" i="17"/>
  <c r="K338" i="17"/>
  <c r="K337" i="17"/>
  <c r="J318" i="17"/>
  <c r="I316" i="17" l="1"/>
  <c r="L378" i="17" s="1"/>
  <c r="K336" i="17" l="1"/>
  <c r="J317" i="17"/>
  <c r="I315" i="17" l="1"/>
  <c r="L377" i="17" s="1"/>
  <c r="J316" i="17" l="1"/>
  <c r="I314" i="17" l="1"/>
  <c r="L376" i="17" s="1"/>
  <c r="K335" i="17" l="1"/>
  <c r="J315" i="17"/>
  <c r="I313" i="17" l="1"/>
  <c r="L375" i="17" s="1"/>
  <c r="K334" i="17" l="1"/>
  <c r="J314" i="17"/>
  <c r="I312" i="17" l="1"/>
  <c r="L374" i="17" s="1"/>
  <c r="K333" i="17" l="1"/>
  <c r="K332" i="17"/>
  <c r="J313" i="17"/>
  <c r="I311" i="17" l="1"/>
  <c r="L373" i="17" s="1"/>
  <c r="K331" i="17" l="1"/>
  <c r="J312" i="17"/>
  <c r="I310" i="17" l="1"/>
  <c r="L372" i="17" s="1"/>
  <c r="J311" i="17" l="1"/>
  <c r="I309" i="17" l="1"/>
  <c r="L371" i="17" s="1"/>
  <c r="K330" i="17" l="1"/>
  <c r="J310" i="17"/>
  <c r="I308" i="17" l="1"/>
  <c r="L370" i="17" s="1"/>
  <c r="K329" i="17" l="1"/>
  <c r="J309" i="17"/>
  <c r="I307" i="17" l="1"/>
  <c r="K328" i="17" l="1"/>
  <c r="K327" i="17"/>
  <c r="J308" i="17"/>
  <c r="I306" i="17" l="1"/>
  <c r="L369" i="17" s="1"/>
  <c r="K326" i="17" l="1"/>
  <c r="J307" i="17"/>
  <c r="F472" i="29" l="1"/>
  <c r="F465" i="29"/>
  <c r="F458" i="29"/>
  <c r="F449" i="29"/>
  <c r="F440" i="29"/>
  <c r="F432" i="29"/>
  <c r="F417" i="29"/>
  <c r="F394" i="29"/>
  <c r="F370" i="29"/>
  <c r="F361" i="29"/>
  <c r="F353" i="29"/>
  <c r="F328" i="29"/>
  <c r="F321" i="29"/>
  <c r="F307" i="29"/>
  <c r="F300" i="29"/>
  <c r="F293" i="29"/>
  <c r="F285" i="29"/>
  <c r="F278" i="29"/>
  <c r="F270" i="29"/>
  <c r="F263" i="29"/>
  <c r="F254" i="29"/>
  <c r="F247" i="29"/>
  <c r="F216" i="29"/>
  <c r="F206" i="29"/>
  <c r="F140" i="29"/>
  <c r="F125" i="29"/>
  <c r="F111" i="29"/>
  <c r="F104" i="29"/>
  <c r="F96" i="29"/>
  <c r="F89" i="29"/>
  <c r="F66" i="29"/>
  <c r="F50" i="29"/>
  <c r="F32" i="29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AD325" i="17" l="1"/>
  <c r="AE325" i="17" s="1"/>
  <c r="AG325" i="17" s="1"/>
  <c r="AJ325" i="17"/>
  <c r="X325" i="17"/>
  <c r="Y325" i="17" s="1"/>
  <c r="AA325" i="17" s="1"/>
  <c r="AJ323" i="17"/>
  <c r="X323" i="17"/>
  <c r="Y323" i="17" s="1"/>
  <c r="AA323" i="17" s="1"/>
  <c r="AD323" i="17"/>
  <c r="AE323" i="17" s="1"/>
  <c r="AG323" i="17" s="1"/>
  <c r="AJ321" i="17"/>
  <c r="AD321" i="17"/>
  <c r="X321" i="17"/>
  <c r="AD319" i="17"/>
  <c r="AE319" i="17" s="1"/>
  <c r="AG319" i="17" s="1"/>
  <c r="AJ319" i="17"/>
  <c r="X319" i="17"/>
  <c r="AJ317" i="17"/>
  <c r="X317" i="17"/>
  <c r="Y317" i="17" s="1"/>
  <c r="AA317" i="17" s="1"/>
  <c r="AD317" i="17"/>
  <c r="AE317" i="17" s="1"/>
  <c r="AG317" i="17" s="1"/>
  <c r="AJ315" i="17"/>
  <c r="X315" i="17"/>
  <c r="Y315" i="17" s="1"/>
  <c r="AA315" i="17" s="1"/>
  <c r="AD315" i="17"/>
  <c r="AE315" i="17" s="1"/>
  <c r="AG315" i="17" s="1"/>
  <c r="AJ313" i="17"/>
  <c r="X313" i="17"/>
  <c r="Y313" i="17" s="1"/>
  <c r="AA313" i="17" s="1"/>
  <c r="AD313" i="17"/>
  <c r="AE313" i="17" s="1"/>
  <c r="AG313" i="17" s="1"/>
  <c r="AJ311" i="17"/>
  <c r="X311" i="17"/>
  <c r="Y311" i="17" s="1"/>
  <c r="AA311" i="17" s="1"/>
  <c r="AD311" i="17"/>
  <c r="AE311" i="17" s="1"/>
  <c r="AG311" i="17" s="1"/>
  <c r="AJ309" i="17"/>
  <c r="X309" i="17"/>
  <c r="Y309" i="17" s="1"/>
  <c r="AA309" i="17" s="1"/>
  <c r="AD309" i="17"/>
  <c r="AE309" i="17" s="1"/>
  <c r="AG309" i="17" s="1"/>
  <c r="AJ307" i="17"/>
  <c r="X307" i="17"/>
  <c r="AD307" i="17"/>
  <c r="AJ305" i="17"/>
  <c r="AD305" i="17"/>
  <c r="X305" i="17"/>
  <c r="Y305" i="17" s="1"/>
  <c r="AA305" i="17" s="1"/>
  <c r="X324" i="17"/>
  <c r="AJ324" i="17"/>
  <c r="AD324" i="17"/>
  <c r="AD322" i="17"/>
  <c r="AE322" i="17" s="1"/>
  <c r="AG322" i="17" s="1"/>
  <c r="AJ322" i="17"/>
  <c r="X322" i="17"/>
  <c r="Y322" i="17" s="1"/>
  <c r="AA322" i="17" s="1"/>
  <c r="AJ320" i="17"/>
  <c r="X320" i="17"/>
  <c r="AD320" i="17"/>
  <c r="AE320" i="17" s="1"/>
  <c r="AG320" i="17" s="1"/>
  <c r="AJ318" i="17"/>
  <c r="X318" i="17"/>
  <c r="AD318" i="17"/>
  <c r="AE318" i="17" s="1"/>
  <c r="AG318" i="17" s="1"/>
  <c r="AJ316" i="17"/>
  <c r="X316" i="17"/>
  <c r="AD316" i="17"/>
  <c r="AE316" i="17" s="1"/>
  <c r="AG316" i="17" s="1"/>
  <c r="AJ314" i="17"/>
  <c r="X314" i="17"/>
  <c r="AD314" i="17"/>
  <c r="AE314" i="17" s="1"/>
  <c r="AG314" i="17" s="1"/>
  <c r="AJ312" i="17"/>
  <c r="X312" i="17"/>
  <c r="AD312" i="17"/>
  <c r="AE312" i="17" s="1"/>
  <c r="AG312" i="17" s="1"/>
  <c r="AJ310" i="17"/>
  <c r="X310" i="17"/>
  <c r="AD310" i="17"/>
  <c r="AE310" i="17" s="1"/>
  <c r="AG310" i="17" s="1"/>
  <c r="AJ308" i="17"/>
  <c r="X308" i="17"/>
  <c r="AD308" i="17"/>
  <c r="AJ306" i="17"/>
  <c r="X306" i="17"/>
  <c r="Y306" i="17" s="1"/>
  <c r="AA306" i="17" s="1"/>
  <c r="AD306" i="17"/>
  <c r="I305" i="17"/>
  <c r="L368" i="17" s="1"/>
  <c r="AK306" i="17" l="1"/>
  <c r="AM306" i="17" s="1"/>
  <c r="J306" i="17"/>
  <c r="AE308" i="17"/>
  <c r="AG308" i="17" s="1"/>
  <c r="AK308" i="17"/>
  <c r="AM308" i="17" s="1"/>
  <c r="Y310" i="17"/>
  <c r="AA310" i="17" s="1"/>
  <c r="AK312" i="17"/>
  <c r="AM312" i="17" s="1"/>
  <c r="Y314" i="17"/>
  <c r="AA314" i="17" s="1"/>
  <c r="AK316" i="17"/>
  <c r="AM316" i="17" s="1"/>
  <c r="Y318" i="17"/>
  <c r="AA318" i="17" s="1"/>
  <c r="AK320" i="17"/>
  <c r="AM320" i="17" s="1"/>
  <c r="AK322" i="17"/>
  <c r="AM322" i="17" s="1"/>
  <c r="AE324" i="17"/>
  <c r="AG324" i="17" s="1"/>
  <c r="Y324" i="17"/>
  <c r="AA324" i="17" s="1"/>
  <c r="AE305" i="17"/>
  <c r="AG305" i="17" s="1"/>
  <c r="AE307" i="17"/>
  <c r="AG307" i="17" s="1"/>
  <c r="AK307" i="17"/>
  <c r="AM307" i="17" s="1"/>
  <c r="AK311" i="17"/>
  <c r="AM311" i="17" s="1"/>
  <c r="AK315" i="17"/>
  <c r="AM315" i="17" s="1"/>
  <c r="Y319" i="17"/>
  <c r="AA319" i="17" s="1"/>
  <c r="AE321" i="17"/>
  <c r="AG321" i="17" s="1"/>
  <c r="AK323" i="17"/>
  <c r="AM323" i="17" s="1"/>
  <c r="AK325" i="17"/>
  <c r="AM325" i="17" s="1"/>
  <c r="AE306" i="17"/>
  <c r="AG306" i="17" s="1"/>
  <c r="Y308" i="17"/>
  <c r="AA308" i="17" s="1"/>
  <c r="AK310" i="17"/>
  <c r="AM310" i="17" s="1"/>
  <c r="Y312" i="17"/>
  <c r="AA312" i="17" s="1"/>
  <c r="AK314" i="17"/>
  <c r="AM314" i="17" s="1"/>
  <c r="Y316" i="17"/>
  <c r="AA316" i="17" s="1"/>
  <c r="AK318" i="17"/>
  <c r="AM318" i="17" s="1"/>
  <c r="Y320" i="17"/>
  <c r="AA320" i="17" s="1"/>
  <c r="AK324" i="17"/>
  <c r="AM324" i="17" s="1"/>
  <c r="AK305" i="17"/>
  <c r="AM305" i="17" s="1"/>
  <c r="Y307" i="17"/>
  <c r="AA307" i="17" s="1"/>
  <c r="AK309" i="17"/>
  <c r="AM309" i="17" s="1"/>
  <c r="AK313" i="17"/>
  <c r="AM313" i="17" s="1"/>
  <c r="AK317" i="17"/>
  <c r="AM317" i="17" s="1"/>
  <c r="AK319" i="17"/>
  <c r="AM319" i="17" s="1"/>
  <c r="Y321" i="17"/>
  <c r="AA321" i="17" s="1"/>
  <c r="AK321" i="17"/>
  <c r="AM321" i="17" s="1"/>
  <c r="AB325" i="17" l="1"/>
  <c r="AN325" i="17"/>
  <c r="AH325" i="17"/>
  <c r="I304" i="17" l="1"/>
  <c r="L367" i="17" s="1"/>
  <c r="J305" i="17" l="1"/>
  <c r="I303" i="17" l="1"/>
  <c r="L366" i="17" s="1"/>
  <c r="K325" i="17" l="1"/>
  <c r="J304" i="17"/>
  <c r="I301" i="17" l="1"/>
  <c r="K322" i="17" l="1"/>
  <c r="I302" i="17"/>
  <c r="L365" i="17" l="1"/>
  <c r="L364" i="17"/>
  <c r="K324" i="17"/>
  <c r="K323" i="17"/>
  <c r="J303" i="17"/>
  <c r="J302" i="17"/>
  <c r="I300" i="17" l="1"/>
  <c r="L363" i="17" s="1"/>
  <c r="J301" i="17" l="1"/>
  <c r="I299" i="17" l="1"/>
  <c r="L362" i="17" s="1"/>
  <c r="J300" i="17" l="1"/>
  <c r="I298" i="17" l="1"/>
  <c r="L361" i="17" s="1"/>
  <c r="K320" i="17" l="1"/>
  <c r="J299" i="17"/>
  <c r="I297" i="17" l="1"/>
  <c r="L360" i="17" l="1"/>
  <c r="L359" i="17"/>
  <c r="K319" i="17"/>
  <c r="K318" i="17"/>
  <c r="J298" i="17"/>
  <c r="I296" i="17" l="1"/>
  <c r="K317" i="17" l="1"/>
  <c r="J297" i="17"/>
  <c r="I295" i="17" l="1"/>
  <c r="L358" i="17" s="1"/>
  <c r="J296" i="17" l="1"/>
  <c r="I294" i="17" l="1"/>
  <c r="L357" i="17" s="1"/>
  <c r="J295" i="17" l="1"/>
  <c r="I293" i="17" l="1"/>
  <c r="L356" i="17" s="1"/>
  <c r="K316" i="17" l="1"/>
  <c r="J294" i="17"/>
  <c r="I292" i="17" l="1"/>
  <c r="L355" i="17" s="1"/>
  <c r="K315" i="17" l="1"/>
  <c r="K314" i="17"/>
  <c r="J293" i="17"/>
  <c r="I291" i="17" l="1"/>
  <c r="L354" i="17" s="1"/>
  <c r="K313" i="17" l="1"/>
  <c r="K312" i="17"/>
  <c r="J292" i="17"/>
  <c r="I290" i="17" l="1"/>
  <c r="L353" i="17" s="1"/>
  <c r="J291" i="17" l="1"/>
  <c r="I289" i="17" l="1"/>
  <c r="L352" i="17" s="1"/>
  <c r="J290" i="17" l="1"/>
  <c r="I288" i="17" l="1"/>
  <c r="L351" i="17" s="1"/>
  <c r="K311" i="17" l="1"/>
  <c r="J289" i="17"/>
  <c r="I287" i="17" l="1"/>
  <c r="L350" i="17" l="1"/>
  <c r="L349" i="17"/>
  <c r="K287" i="17"/>
  <c r="K310" i="17"/>
  <c r="K309" i="17"/>
  <c r="J288" i="17"/>
  <c r="I286" i="17" l="1"/>
  <c r="K308" i="17" l="1"/>
  <c r="K307" i="17"/>
  <c r="J287" i="17"/>
  <c r="I285" i="17" l="1"/>
  <c r="L348" i="17" s="1"/>
  <c r="J286" i="17" l="1"/>
  <c r="I284" i="17" l="1"/>
  <c r="L347" i="17" s="1"/>
  <c r="J285" i="17" l="1"/>
  <c r="I283" i="17" l="1"/>
  <c r="L346" i="17" l="1"/>
  <c r="K306" i="17"/>
  <c r="J284" i="17"/>
  <c r="T304" i="17" l="1"/>
  <c r="S304" i="17"/>
  <c r="T303" i="17"/>
  <c r="S303" i="17"/>
  <c r="T302" i="17"/>
  <c r="S302" i="17"/>
  <c r="U301" i="17"/>
  <c r="T301" i="17"/>
  <c r="S301" i="17"/>
  <c r="R301" i="17"/>
  <c r="T300" i="17"/>
  <c r="S300" i="17"/>
  <c r="S299" i="17"/>
  <c r="T298" i="17"/>
  <c r="S298" i="17"/>
  <c r="T297" i="17"/>
  <c r="S297" i="17"/>
  <c r="T296" i="17"/>
  <c r="S296" i="17"/>
  <c r="S295" i="17"/>
  <c r="T294" i="17"/>
  <c r="S294" i="17"/>
  <c r="T293" i="17"/>
  <c r="S293" i="17"/>
  <c r="T292" i="17"/>
  <c r="S292" i="17"/>
  <c r="S291" i="17"/>
  <c r="T290" i="17"/>
  <c r="S290" i="17"/>
  <c r="S289" i="17"/>
  <c r="T288" i="17"/>
  <c r="S288" i="17"/>
  <c r="T287" i="17"/>
  <c r="S287" i="17"/>
  <c r="T286" i="17"/>
  <c r="S286" i="17"/>
  <c r="S285" i="17"/>
  <c r="T284" i="17"/>
  <c r="S284" i="17"/>
  <c r="T283" i="17"/>
  <c r="S283" i="17"/>
  <c r="V301" i="17" l="1"/>
  <c r="B304" i="17"/>
  <c r="B303" i="17"/>
  <c r="B302" i="17"/>
  <c r="B301" i="17"/>
  <c r="B300" i="17"/>
  <c r="B299" i="17"/>
  <c r="B298" i="17"/>
  <c r="B297" i="17"/>
  <c r="B296" i="17"/>
  <c r="B295" i="17"/>
  <c r="B294" i="17"/>
  <c r="B293" i="17"/>
  <c r="B292" i="17"/>
  <c r="B291" i="17"/>
  <c r="B290" i="17"/>
  <c r="B289" i="17"/>
  <c r="B288" i="17"/>
  <c r="B287" i="17"/>
  <c r="B286" i="17"/>
  <c r="B285" i="17"/>
  <c r="B284" i="17"/>
  <c r="B283" i="17"/>
  <c r="B282" i="17"/>
  <c r="X282" i="17" l="1"/>
  <c r="AJ282" i="17"/>
  <c r="AD282" i="17"/>
  <c r="AD284" i="17"/>
  <c r="AJ284" i="17"/>
  <c r="X284" i="17"/>
  <c r="AD286" i="17"/>
  <c r="AJ286" i="17"/>
  <c r="X286" i="17"/>
  <c r="AD288" i="17"/>
  <c r="AJ288" i="17"/>
  <c r="X288" i="17"/>
  <c r="AD290" i="17"/>
  <c r="AJ290" i="17"/>
  <c r="X290" i="17"/>
  <c r="AD292" i="17"/>
  <c r="AJ292" i="17"/>
  <c r="X292" i="17"/>
  <c r="AD294" i="17"/>
  <c r="AJ294" i="17"/>
  <c r="X294" i="17"/>
  <c r="AD296" i="17"/>
  <c r="AJ296" i="17"/>
  <c r="X296" i="17"/>
  <c r="AD298" i="17"/>
  <c r="AJ298" i="17"/>
  <c r="X298" i="17"/>
  <c r="AD300" i="17"/>
  <c r="AJ300" i="17"/>
  <c r="X300" i="17"/>
  <c r="AD302" i="17"/>
  <c r="AJ302" i="17"/>
  <c r="X302" i="17"/>
  <c r="AD304" i="17"/>
  <c r="AJ304" i="17"/>
  <c r="X304" i="17"/>
  <c r="AJ285" i="17"/>
  <c r="AK285" i="17" s="1"/>
  <c r="AM285" i="17" s="1"/>
  <c r="X285" i="17"/>
  <c r="AD285" i="17"/>
  <c r="AE285" i="17" s="1"/>
  <c r="AG285" i="17" s="1"/>
  <c r="AJ287" i="17"/>
  <c r="AK287" i="17" s="1"/>
  <c r="AM287" i="17" s="1"/>
  <c r="X287" i="17"/>
  <c r="AD287" i="17"/>
  <c r="AE287" i="17" s="1"/>
  <c r="AG287" i="17" s="1"/>
  <c r="AJ289" i="17"/>
  <c r="AK289" i="17" s="1"/>
  <c r="AM289" i="17" s="1"/>
  <c r="X289" i="17"/>
  <c r="AD289" i="17"/>
  <c r="AE289" i="17" s="1"/>
  <c r="AG289" i="17" s="1"/>
  <c r="AJ291" i="17"/>
  <c r="X291" i="17"/>
  <c r="AD291" i="17"/>
  <c r="AJ293" i="17"/>
  <c r="X293" i="17"/>
  <c r="AD293" i="17"/>
  <c r="AJ295" i="17"/>
  <c r="X295" i="17"/>
  <c r="AD295" i="17"/>
  <c r="AJ297" i="17"/>
  <c r="X297" i="17"/>
  <c r="AD297" i="17"/>
  <c r="AJ299" i="17"/>
  <c r="X299" i="17"/>
  <c r="AD299" i="17"/>
  <c r="AJ301" i="17"/>
  <c r="AK301" i="17" s="1"/>
  <c r="AM301" i="17" s="1"/>
  <c r="X301" i="17"/>
  <c r="AD301" i="17"/>
  <c r="AE301" i="17" s="1"/>
  <c r="AG301" i="17" s="1"/>
  <c r="AJ303" i="17"/>
  <c r="AK303" i="17" s="1"/>
  <c r="AM303" i="17" s="1"/>
  <c r="X303" i="17"/>
  <c r="AD303" i="17"/>
  <c r="AE303" i="17" s="1"/>
  <c r="AG303" i="17" s="1"/>
  <c r="AD283" i="17"/>
  <c r="AE283" i="17" s="1"/>
  <c r="AG283" i="17" s="1"/>
  <c r="X283" i="17"/>
  <c r="Z283" i="17" s="1"/>
  <c r="T282" i="17"/>
  <c r="AJ283" i="17"/>
  <c r="AK283" i="17" s="1"/>
  <c r="AM283" i="17" s="1"/>
  <c r="S282" i="17"/>
  <c r="I282" i="17"/>
  <c r="L344" i="17" l="1"/>
  <c r="K305" i="17"/>
  <c r="K304" i="17"/>
  <c r="K303" i="17"/>
  <c r="J283" i="17"/>
  <c r="Z301" i="17"/>
  <c r="Y301" i="17"/>
  <c r="AE299" i="17"/>
  <c r="AG299" i="17" s="1"/>
  <c r="AK299" i="17"/>
  <c r="AM299" i="17" s="1"/>
  <c r="Z297" i="17"/>
  <c r="Y297" i="17"/>
  <c r="AE295" i="17"/>
  <c r="AG295" i="17" s="1"/>
  <c r="AK295" i="17"/>
  <c r="AM295" i="17" s="1"/>
  <c r="Z293" i="17"/>
  <c r="Y293" i="17"/>
  <c r="AE291" i="17"/>
  <c r="AG291" i="17" s="1"/>
  <c r="AK291" i="17"/>
  <c r="AM291" i="17" s="1"/>
  <c r="Z289" i="17"/>
  <c r="Y289" i="17"/>
  <c r="Y285" i="17"/>
  <c r="Z285" i="17"/>
  <c r="Z304" i="17"/>
  <c r="Y304" i="17"/>
  <c r="AE304" i="17"/>
  <c r="AG304" i="17" s="1"/>
  <c r="AK302" i="17"/>
  <c r="AM302" i="17" s="1"/>
  <c r="Z300" i="17"/>
  <c r="Y300" i="17"/>
  <c r="AE300" i="17"/>
  <c r="AG300" i="17" s="1"/>
  <c r="AK298" i="17"/>
  <c r="AM298" i="17" s="1"/>
  <c r="Z296" i="17"/>
  <c r="Y296" i="17"/>
  <c r="AE296" i="17"/>
  <c r="AG296" i="17" s="1"/>
  <c r="AK294" i="17"/>
  <c r="AM294" i="17" s="1"/>
  <c r="Z292" i="17"/>
  <c r="Y292" i="17"/>
  <c r="AE292" i="17"/>
  <c r="AG292" i="17" s="1"/>
  <c r="AK290" i="17"/>
  <c r="AM290" i="17" s="1"/>
  <c r="Z288" i="17"/>
  <c r="Y288" i="17"/>
  <c r="AE288" i="17"/>
  <c r="AG288" i="17" s="1"/>
  <c r="AK286" i="17"/>
  <c r="AM286" i="17" s="1"/>
  <c r="Z284" i="17"/>
  <c r="Y284" i="17"/>
  <c r="AE284" i="17"/>
  <c r="AG284" i="17" s="1"/>
  <c r="AK282" i="17"/>
  <c r="AM282" i="17" s="1"/>
  <c r="Z303" i="17"/>
  <c r="Y303" i="17"/>
  <c r="Z299" i="17"/>
  <c r="Y299" i="17"/>
  <c r="AE297" i="17"/>
  <c r="AG297" i="17" s="1"/>
  <c r="AK297" i="17"/>
  <c r="AM297" i="17" s="1"/>
  <c r="Z295" i="17"/>
  <c r="Y295" i="17"/>
  <c r="AE293" i="17"/>
  <c r="AG293" i="17" s="1"/>
  <c r="AK293" i="17"/>
  <c r="AM293" i="17" s="1"/>
  <c r="Z291" i="17"/>
  <c r="Y291" i="17"/>
  <c r="Z287" i="17"/>
  <c r="Y287" i="17"/>
  <c r="AK304" i="17"/>
  <c r="AM304" i="17" s="1"/>
  <c r="Z302" i="17"/>
  <c r="Y302" i="17"/>
  <c r="AE302" i="17"/>
  <c r="AG302" i="17" s="1"/>
  <c r="AK300" i="17"/>
  <c r="AM300" i="17" s="1"/>
  <c r="Z298" i="17"/>
  <c r="Y298" i="17"/>
  <c r="AE298" i="17"/>
  <c r="AG298" i="17" s="1"/>
  <c r="AK296" i="17"/>
  <c r="AM296" i="17" s="1"/>
  <c r="Z294" i="17"/>
  <c r="Y294" i="17"/>
  <c r="AE294" i="17"/>
  <c r="AG294" i="17" s="1"/>
  <c r="AK292" i="17"/>
  <c r="AM292" i="17" s="1"/>
  <c r="Z290" i="17"/>
  <c r="Y290" i="17"/>
  <c r="AE290" i="17"/>
  <c r="AG290" i="17" s="1"/>
  <c r="AK288" i="17"/>
  <c r="AM288" i="17" s="1"/>
  <c r="Z286" i="17"/>
  <c r="Y286" i="17"/>
  <c r="AE286" i="17"/>
  <c r="AG286" i="17" s="1"/>
  <c r="AK284" i="17"/>
  <c r="AM284" i="17" s="1"/>
  <c r="AE282" i="17"/>
  <c r="AG282" i="17" s="1"/>
  <c r="Z282" i="17"/>
  <c r="Y282" i="17"/>
  <c r="Y283" i="17"/>
  <c r="AA283" i="17" s="1"/>
  <c r="AA287" i="17" l="1"/>
  <c r="AA297" i="17"/>
  <c r="AA302" i="17"/>
  <c r="AA303" i="17"/>
  <c r="AA289" i="17"/>
  <c r="AA295" i="17"/>
  <c r="AA294" i="17"/>
  <c r="AA291" i="17"/>
  <c r="AA285" i="17"/>
  <c r="AA293" i="17"/>
  <c r="AA298" i="17"/>
  <c r="AA299" i="17"/>
  <c r="AA301" i="17"/>
  <c r="AA282" i="17"/>
  <c r="AA290" i="17"/>
  <c r="AH304" i="17"/>
  <c r="AN304" i="17"/>
  <c r="AA286" i="17"/>
  <c r="AA284" i="17"/>
  <c r="AA288" i="17"/>
  <c r="AA292" i="17"/>
  <c r="AA296" i="17"/>
  <c r="AA300" i="17"/>
  <c r="AA304" i="17"/>
  <c r="AB304" i="17" l="1"/>
  <c r="I281" i="17" l="1"/>
  <c r="L343" i="17" l="1"/>
  <c r="K302" i="17"/>
  <c r="J282" i="17"/>
  <c r="I280" i="17" l="1"/>
  <c r="L342" i="17" l="1"/>
  <c r="J281" i="17"/>
  <c r="I279" i="17" l="1"/>
  <c r="L341" i="17" l="1"/>
  <c r="K301" i="17"/>
  <c r="J280" i="17"/>
  <c r="I278" i="17" l="1"/>
  <c r="K300" i="17" l="1"/>
  <c r="J279" i="17"/>
  <c r="I277" i="17" l="1"/>
  <c r="K299" i="17" l="1"/>
  <c r="K298" i="17"/>
  <c r="J278" i="17"/>
  <c r="I276" i="17" l="1"/>
  <c r="L340" i="17" l="1"/>
  <c r="K297" i="17"/>
  <c r="J277" i="17"/>
  <c r="I275" i="17" l="1"/>
  <c r="L339" i="17" l="1"/>
  <c r="J276" i="17"/>
  <c r="I274" i="17" l="1"/>
  <c r="L338" i="17" l="1"/>
  <c r="K296" i="17"/>
  <c r="J275" i="17"/>
  <c r="I273" i="17" l="1"/>
  <c r="L337" i="17" l="1"/>
  <c r="K295" i="17"/>
  <c r="J274" i="17"/>
  <c r="I272" i="17" l="1"/>
  <c r="L336" i="17" l="1"/>
  <c r="K294" i="17"/>
  <c r="K293" i="17"/>
  <c r="J273" i="17"/>
  <c r="I271" i="17" l="1"/>
  <c r="L335" i="17" l="1"/>
  <c r="K292" i="17"/>
  <c r="J272" i="17"/>
  <c r="I270" i="17" l="1"/>
  <c r="L334" i="17" l="1"/>
  <c r="J271" i="17"/>
  <c r="I269" i="17" l="1"/>
  <c r="L333" i="17" l="1"/>
  <c r="L332" i="17"/>
  <c r="K291" i="17"/>
  <c r="K290" i="17"/>
  <c r="J270" i="17"/>
  <c r="I268" i="17" l="1"/>
  <c r="L331" i="17" l="1"/>
  <c r="K289" i="17"/>
  <c r="K288" i="17"/>
  <c r="J269" i="17"/>
  <c r="J268" i="17"/>
  <c r="I266" i="17" l="1"/>
  <c r="L329" i="17" s="1"/>
  <c r="I265" i="17" l="1"/>
  <c r="L328" i="17" l="1"/>
  <c r="K286" i="17"/>
  <c r="J266" i="17"/>
  <c r="S281" i="17" l="1"/>
  <c r="S280" i="17"/>
  <c r="S279" i="17"/>
  <c r="S278" i="17"/>
  <c r="S277" i="17"/>
  <c r="T276" i="17"/>
  <c r="S276" i="17"/>
  <c r="T275" i="17"/>
  <c r="S275" i="17"/>
  <c r="S274" i="17"/>
  <c r="T273" i="17"/>
  <c r="S273" i="17"/>
  <c r="S272" i="17"/>
  <c r="T271" i="17"/>
  <c r="S271" i="17"/>
  <c r="T270" i="17"/>
  <c r="S270" i="17"/>
  <c r="S269" i="17"/>
  <c r="S268" i="17"/>
  <c r="S267" i="17"/>
  <c r="T266" i="17"/>
  <c r="S266" i="17"/>
  <c r="T265" i="17"/>
  <c r="S265" i="17"/>
  <c r="T264" i="17"/>
  <c r="S264" i="17"/>
  <c r="T263" i="17"/>
  <c r="S263" i="17"/>
  <c r="R263" i="17"/>
  <c r="I264" i="17" l="1"/>
  <c r="L327" i="17" l="1"/>
  <c r="K285" i="17"/>
  <c r="J265" i="17"/>
  <c r="F60" i="29" l="1"/>
  <c r="I263" i="17" l="1"/>
  <c r="L326" i="17" l="1"/>
  <c r="K284" i="17"/>
  <c r="K283" i="17"/>
  <c r="J264" i="17"/>
  <c r="I262" i="17" l="1"/>
  <c r="K282" i="17" l="1"/>
  <c r="J263" i="17"/>
  <c r="I261" i="17" l="1"/>
  <c r="L325" i="17" l="1"/>
  <c r="J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AJ281" i="17" l="1"/>
  <c r="X281" i="17"/>
  <c r="Y281" i="17" s="1"/>
  <c r="AA281" i="17" s="1"/>
  <c r="AD281" i="17"/>
  <c r="X279" i="17"/>
  <c r="Y279" i="17" s="1"/>
  <c r="AA279" i="17" s="1"/>
  <c r="AJ279" i="17"/>
  <c r="AK279" i="17" s="1"/>
  <c r="AM279" i="17" s="1"/>
  <c r="AD279" i="17"/>
  <c r="AE279" i="17" s="1"/>
  <c r="AG279" i="17" s="1"/>
  <c r="X277" i="17"/>
  <c r="Y277" i="17" s="1"/>
  <c r="AA277" i="17" s="1"/>
  <c r="AJ277" i="17"/>
  <c r="AK277" i="17" s="1"/>
  <c r="AM277" i="17" s="1"/>
  <c r="AD277" i="17"/>
  <c r="AE277" i="17" s="1"/>
  <c r="AG277" i="17" s="1"/>
  <c r="AJ275" i="17"/>
  <c r="AK275" i="17" s="1"/>
  <c r="AM275" i="17" s="1"/>
  <c r="AD275" i="17"/>
  <c r="AE275" i="17" s="1"/>
  <c r="AG275" i="17" s="1"/>
  <c r="X275" i="17"/>
  <c r="Y275" i="17" s="1"/>
  <c r="AA275" i="17" s="1"/>
  <c r="AJ273" i="17"/>
  <c r="AK273" i="17" s="1"/>
  <c r="AM273" i="17" s="1"/>
  <c r="AD273" i="17"/>
  <c r="AE273" i="17" s="1"/>
  <c r="AG273" i="17" s="1"/>
  <c r="X273" i="17"/>
  <c r="AJ271" i="17"/>
  <c r="AK271" i="17" s="1"/>
  <c r="AM271" i="17" s="1"/>
  <c r="AD271" i="17"/>
  <c r="AE271" i="17" s="1"/>
  <c r="AG271" i="17" s="1"/>
  <c r="X271" i="17"/>
  <c r="Y271" i="17" s="1"/>
  <c r="AA271" i="17" s="1"/>
  <c r="AJ269" i="17"/>
  <c r="AK269" i="17" s="1"/>
  <c r="AM269" i="17" s="1"/>
  <c r="AD269" i="17"/>
  <c r="AE269" i="17" s="1"/>
  <c r="AG269" i="17" s="1"/>
  <c r="X269" i="17"/>
  <c r="Y269" i="17" s="1"/>
  <c r="AA269" i="17" s="1"/>
  <c r="AD267" i="17"/>
  <c r="AE267" i="17" s="1"/>
  <c r="AG267" i="17" s="1"/>
  <c r="AJ267" i="17"/>
  <c r="AK267" i="17" s="1"/>
  <c r="AM267" i="17" s="1"/>
  <c r="X267" i="17"/>
  <c r="Y267" i="17" s="1"/>
  <c r="AA267" i="17" s="1"/>
  <c r="AJ265" i="17"/>
  <c r="AK265" i="17" s="1"/>
  <c r="AM265" i="17" s="1"/>
  <c r="X265" i="17"/>
  <c r="Y265" i="17" s="1"/>
  <c r="AA265" i="17" s="1"/>
  <c r="AD265" i="17"/>
  <c r="AE265" i="17" s="1"/>
  <c r="AG265" i="17" s="1"/>
  <c r="AJ263" i="17"/>
  <c r="AD263" i="17"/>
  <c r="X263" i="17"/>
  <c r="X280" i="17"/>
  <c r="AJ280" i="17"/>
  <c r="AD280" i="17"/>
  <c r="AE280" i="17" s="1"/>
  <c r="AG280" i="17" s="1"/>
  <c r="X278" i="17"/>
  <c r="Y278" i="17" s="1"/>
  <c r="AA278" i="17" s="1"/>
  <c r="AJ278" i="17"/>
  <c r="AK278" i="17" s="1"/>
  <c r="AM278" i="17" s="1"/>
  <c r="AD278" i="17"/>
  <c r="AE278" i="17" s="1"/>
  <c r="AG278" i="17" s="1"/>
  <c r="X276" i="17"/>
  <c r="Y276" i="17" s="1"/>
  <c r="AA276" i="17" s="1"/>
  <c r="AJ276" i="17"/>
  <c r="AD276" i="17"/>
  <c r="AE276" i="17" s="1"/>
  <c r="AG276" i="17" s="1"/>
  <c r="AJ274" i="17"/>
  <c r="AK274" i="17" s="1"/>
  <c r="AM274" i="17" s="1"/>
  <c r="AD274" i="17"/>
  <c r="AE274" i="17" s="1"/>
  <c r="AG274" i="17" s="1"/>
  <c r="X274" i="17"/>
  <c r="Y274" i="17" s="1"/>
  <c r="AA274" i="17" s="1"/>
  <c r="AJ272" i="17"/>
  <c r="AD272" i="17"/>
  <c r="X272" i="17"/>
  <c r="Y272" i="17" s="1"/>
  <c r="AA272" i="17" s="1"/>
  <c r="AJ270" i="17"/>
  <c r="AD270" i="17"/>
  <c r="X270" i="17"/>
  <c r="Y270" i="17" s="1"/>
  <c r="AA270" i="17" s="1"/>
  <c r="AJ268" i="17"/>
  <c r="X268" i="17"/>
  <c r="Y268" i="17" s="1"/>
  <c r="AA268" i="17" s="1"/>
  <c r="AD268" i="17"/>
  <c r="AJ266" i="17"/>
  <c r="X266" i="17"/>
  <c r="Y266" i="17" s="1"/>
  <c r="AA266" i="17" s="1"/>
  <c r="AD266" i="17"/>
  <c r="AD264" i="17"/>
  <c r="X264" i="17"/>
  <c r="Y264" i="17" s="1"/>
  <c r="AA264" i="17" s="1"/>
  <c r="AJ264" i="17"/>
  <c r="I260" i="17"/>
  <c r="AE266" i="17" l="1"/>
  <c r="AG266" i="17" s="1"/>
  <c r="AK266" i="17"/>
  <c r="AM266" i="17" s="1"/>
  <c r="AK270" i="17"/>
  <c r="AM270" i="17" s="1"/>
  <c r="AE272" i="17"/>
  <c r="AG272" i="17" s="1"/>
  <c r="AK276" i="17"/>
  <c r="AM276" i="17" s="1"/>
  <c r="AK280" i="17"/>
  <c r="AM280" i="17" s="1"/>
  <c r="Y263" i="17"/>
  <c r="AA263" i="17" s="1"/>
  <c r="AK263" i="17"/>
  <c r="AM263" i="17" s="1"/>
  <c r="L324" i="17"/>
  <c r="J261" i="17"/>
  <c r="AK264" i="17"/>
  <c r="AM264" i="17" s="1"/>
  <c r="AE264" i="17"/>
  <c r="AG264" i="17" s="1"/>
  <c r="AE268" i="17"/>
  <c r="AG268" i="17"/>
  <c r="AK268" i="17"/>
  <c r="AM268" i="17" s="1"/>
  <c r="AE270" i="17"/>
  <c r="AG270" i="17" s="1"/>
  <c r="AK272" i="17"/>
  <c r="AM272" i="17"/>
  <c r="Y280" i="17"/>
  <c r="AA280" i="17" s="1"/>
  <c r="AE263" i="17"/>
  <c r="AG263" i="17" s="1"/>
  <c r="Y273" i="17"/>
  <c r="AA273" i="17" s="1"/>
  <c r="AE281" i="17"/>
  <c r="AG281" i="17" s="1"/>
  <c r="AK281" i="17"/>
  <c r="AM281" i="17" s="1"/>
  <c r="AB281" i="17" l="1"/>
  <c r="AH281" i="17"/>
  <c r="AN281" i="17"/>
  <c r="I259" i="17"/>
  <c r="L323" i="17" l="1"/>
  <c r="K281" i="17"/>
  <c r="J260" i="17"/>
  <c r="I258" i="17" l="1"/>
  <c r="L322" i="17" l="1"/>
  <c r="K280" i="17"/>
  <c r="K279" i="17"/>
  <c r="J259" i="17"/>
  <c r="I257" i="17" l="1"/>
  <c r="K278" i="17" l="1"/>
  <c r="K277" i="17"/>
  <c r="J258" i="17"/>
  <c r="I256" i="17" l="1"/>
  <c r="L320" i="17" l="1"/>
  <c r="L319" i="17"/>
  <c r="J257" i="17"/>
  <c r="I255" i="17" l="1"/>
  <c r="L318" i="17" l="1"/>
  <c r="K276" i="17"/>
  <c r="J256" i="17"/>
  <c r="I254" i="17" l="1"/>
  <c r="L317" i="17" l="1"/>
  <c r="K275" i="17"/>
  <c r="K274" i="17"/>
  <c r="J255" i="17"/>
  <c r="I253" i="17" l="1"/>
  <c r="L316" i="17" l="1"/>
  <c r="K273" i="17"/>
  <c r="K272" i="17"/>
  <c r="J254" i="17"/>
  <c r="I252" i="17" l="1"/>
  <c r="L315" i="17" l="1"/>
  <c r="J253" i="17"/>
  <c r="I251" i="17" l="1"/>
  <c r="L314" i="17" l="1"/>
  <c r="K271" i="17"/>
  <c r="J252" i="17"/>
  <c r="I250" i="17" l="1"/>
  <c r="L313" i="17" l="1"/>
  <c r="L312" i="17"/>
  <c r="K270" i="17"/>
  <c r="K269" i="17"/>
  <c r="J251" i="17"/>
  <c r="I249" i="17" l="1"/>
  <c r="K268" i="17" l="1"/>
  <c r="J250" i="17"/>
  <c r="I248" i="17" l="1"/>
  <c r="L311" i="17" l="1"/>
  <c r="J249" i="17"/>
  <c r="I247" i="17" l="1"/>
  <c r="L310" i="17" l="1"/>
  <c r="J248" i="17"/>
  <c r="I246" i="17" l="1"/>
  <c r="L309" i="17" l="1"/>
  <c r="J247" i="17"/>
  <c r="F196" i="29" l="1"/>
  <c r="F180" i="29"/>
  <c r="B15" i="29"/>
  <c r="B23" i="29" s="1"/>
  <c r="B32" i="29" s="1"/>
  <c r="B41" i="29" s="1"/>
  <c r="B50" i="29" s="1"/>
  <c r="B60" i="29" s="1"/>
  <c r="B66" i="29" s="1"/>
  <c r="B75" i="29" s="1"/>
  <c r="B82" i="29" s="1"/>
  <c r="B89" i="29" s="1"/>
  <c r="B96" i="29" s="1"/>
  <c r="B104" i="29" s="1"/>
  <c r="B111" i="29" s="1"/>
  <c r="B118" i="29" s="1"/>
  <c r="B125" i="29" s="1"/>
  <c r="B132" i="29" s="1"/>
  <c r="B140" i="29" s="1"/>
  <c r="B149" i="29" s="1"/>
  <c r="B157" i="29" s="1"/>
  <c r="B164" i="29" s="1"/>
  <c r="B172" i="29" s="1"/>
  <c r="B180" i="29" s="1"/>
  <c r="B189" i="29" s="1"/>
  <c r="B196" i="29" s="1"/>
  <c r="B206" i="29" s="1"/>
  <c r="B216" i="29" s="1"/>
  <c r="B223" i="29" s="1"/>
  <c r="B232" i="29" s="1"/>
  <c r="B239" i="29" s="1"/>
  <c r="B247" i="29" s="1"/>
  <c r="B254" i="29" s="1"/>
  <c r="B263" i="29" s="1"/>
  <c r="B270" i="29" s="1"/>
  <c r="B278" i="29" s="1"/>
  <c r="B285" i="29" s="1"/>
  <c r="B293" i="29" s="1"/>
  <c r="B300" i="29" s="1"/>
  <c r="B307" i="29" s="1"/>
  <c r="B321" i="29" l="1"/>
  <c r="B328" i="29" s="1"/>
  <c r="B336" i="29" s="1"/>
  <c r="B343" i="29" s="1"/>
  <c r="B353" i="29" s="1"/>
  <c r="B361" i="29" s="1"/>
  <c r="B370" i="29" s="1"/>
  <c r="B378" i="29" s="1"/>
  <c r="B385" i="29" s="1"/>
  <c r="B394" i="29" s="1"/>
  <c r="B403" i="29" s="1"/>
  <c r="B410" i="29" s="1"/>
  <c r="B417" i="29" s="1"/>
  <c r="B425" i="29" s="1"/>
  <c r="B432" i="29" s="1"/>
  <c r="B440" i="29" s="1"/>
  <c r="B449" i="29" s="1"/>
  <c r="B458" i="29" s="1"/>
  <c r="B465" i="29" s="1"/>
  <c r="B472" i="29" s="1"/>
  <c r="B314" i="29"/>
  <c r="I245" i="17" l="1"/>
  <c r="L308" i="17" l="1"/>
  <c r="L307" i="17"/>
  <c r="K266" i="17"/>
  <c r="K265" i="17"/>
  <c r="J246" i="17"/>
  <c r="I244" i="17" l="1"/>
  <c r="K264" i="17" l="1"/>
  <c r="K263" i="17"/>
  <c r="J245" i="17"/>
  <c r="I243" i="17" l="1"/>
  <c r="L306" i="17" l="1"/>
  <c r="J244" i="17"/>
  <c r="I242" i="17" l="1"/>
  <c r="L305" i="17" l="1"/>
  <c r="J243" i="17"/>
  <c r="I241" i="17" l="1"/>
  <c r="L241" i="17" l="1"/>
  <c r="L304" i="17"/>
  <c r="K262" i="17"/>
  <c r="J242" i="17"/>
  <c r="I240" i="17" l="1"/>
  <c r="L303" i="17" l="1"/>
  <c r="L302" i="17"/>
  <c r="K261" i="17"/>
  <c r="K260" i="17"/>
  <c r="J241" i="17"/>
  <c r="I239" i="17" l="1"/>
  <c r="K259" i="17" l="1"/>
  <c r="K258" i="17"/>
  <c r="J240" i="17"/>
  <c r="H6" i="39" l="1"/>
  <c r="E6" i="39"/>
  <c r="B2" i="39"/>
  <c r="A8" i="39"/>
  <c r="A9" i="39" s="1"/>
  <c r="A10" i="39" s="1"/>
  <c r="I238" i="17" l="1"/>
  <c r="L301" i="17" l="1"/>
  <c r="J239" i="17"/>
  <c r="I237" i="17" l="1"/>
  <c r="L300" i="17" l="1"/>
  <c r="J238" i="17"/>
  <c r="I236" i="17" l="1"/>
  <c r="L299" i="17" l="1"/>
  <c r="K257" i="17"/>
  <c r="J237" i="17"/>
  <c r="I235" i="17" l="1"/>
  <c r="L298" i="17" l="1"/>
  <c r="K256" i="17"/>
  <c r="J236" i="17"/>
  <c r="S242" i="17" l="1"/>
  <c r="S243" i="17"/>
  <c r="S244" i="17"/>
  <c r="T244" i="17"/>
  <c r="S245" i="17"/>
  <c r="S246" i="17"/>
  <c r="S247" i="17"/>
  <c r="T247" i="17"/>
  <c r="S248" i="17"/>
  <c r="T248" i="17"/>
  <c r="S249" i="17"/>
  <c r="T249" i="17"/>
  <c r="S250" i="17"/>
  <c r="S251" i="17"/>
  <c r="T251" i="17"/>
  <c r="S252" i="17"/>
  <c r="T252" i="17"/>
  <c r="S253" i="17"/>
  <c r="T253" i="17"/>
  <c r="S254" i="17"/>
  <c r="T254" i="17"/>
  <c r="S255" i="17"/>
  <c r="T255" i="17"/>
  <c r="S256" i="17"/>
  <c r="S257" i="17"/>
  <c r="S258" i="17"/>
  <c r="T258" i="17"/>
  <c r="S259" i="17"/>
  <c r="S260" i="17"/>
  <c r="T260" i="17"/>
  <c r="S261" i="17"/>
  <c r="S262" i="17"/>
  <c r="B262" i="17"/>
  <c r="B261" i="17"/>
  <c r="B260" i="17"/>
  <c r="B259" i="17"/>
  <c r="B258" i="17"/>
  <c r="B257" i="17"/>
  <c r="B256" i="17"/>
  <c r="B255" i="17"/>
  <c r="B254" i="17"/>
  <c r="B253" i="17"/>
  <c r="B252" i="17"/>
  <c r="B251" i="17"/>
  <c r="B250" i="17"/>
  <c r="B249" i="17"/>
  <c r="B248" i="17"/>
  <c r="B247" i="17"/>
  <c r="B246" i="17"/>
  <c r="B245" i="17"/>
  <c r="B244" i="17"/>
  <c r="B243" i="17"/>
  <c r="B242" i="17"/>
  <c r="AJ261" i="17" l="1"/>
  <c r="AK261" i="17" s="1"/>
  <c r="AM261" i="17" s="1"/>
  <c r="X261" i="17"/>
  <c r="AD261" i="17"/>
  <c r="AE261" i="17" s="1"/>
  <c r="AG261" i="17" s="1"/>
  <c r="AD260" i="17"/>
  <c r="AE260" i="17" s="1"/>
  <c r="AG260" i="17" s="1"/>
  <c r="AJ260" i="17"/>
  <c r="AK260" i="17" s="1"/>
  <c r="AM260" i="17" s="1"/>
  <c r="X260" i="17"/>
  <c r="AD262" i="17"/>
  <c r="AE262" i="17" s="1"/>
  <c r="AG262" i="17" s="1"/>
  <c r="AJ262" i="17"/>
  <c r="AK262" i="17" s="1"/>
  <c r="AM262" i="17" s="1"/>
  <c r="X262" i="17"/>
  <c r="X242" i="17"/>
  <c r="AJ242" i="17"/>
  <c r="AD242" i="17"/>
  <c r="AD244" i="17"/>
  <c r="AE244" i="17" s="1"/>
  <c r="AG244" i="17" s="1"/>
  <c r="AJ244" i="17"/>
  <c r="AK244" i="17" s="1"/>
  <c r="AM244" i="17" s="1"/>
  <c r="X244" i="17"/>
  <c r="AJ246" i="17"/>
  <c r="AK246" i="17" s="1"/>
  <c r="AM246" i="17" s="1"/>
  <c r="AD246" i="17"/>
  <c r="AE246" i="17" s="1"/>
  <c r="AG246" i="17" s="1"/>
  <c r="X246" i="17"/>
  <c r="AJ248" i="17"/>
  <c r="AK248" i="17" s="1"/>
  <c r="AM248" i="17" s="1"/>
  <c r="AD248" i="17"/>
  <c r="AE248" i="17" s="1"/>
  <c r="AG248" i="17" s="1"/>
  <c r="X248" i="17"/>
  <c r="AJ250" i="17"/>
  <c r="AK250" i="17" s="1"/>
  <c r="AM250" i="17" s="1"/>
  <c r="AD250" i="17"/>
  <c r="AE250" i="17" s="1"/>
  <c r="AG250" i="17" s="1"/>
  <c r="X250" i="17"/>
  <c r="AJ252" i="17"/>
  <c r="AK252" i="17" s="1"/>
  <c r="AM252" i="17" s="1"/>
  <c r="AD252" i="17"/>
  <c r="AE252" i="17" s="1"/>
  <c r="AG252" i="17" s="1"/>
  <c r="X252" i="17"/>
  <c r="AJ254" i="17"/>
  <c r="AK254" i="17" s="1"/>
  <c r="AM254" i="17" s="1"/>
  <c r="AD254" i="17"/>
  <c r="AE254" i="17" s="1"/>
  <c r="AG254" i="17" s="1"/>
  <c r="X254" i="17"/>
  <c r="AJ256" i="17"/>
  <c r="AK256" i="17" s="1"/>
  <c r="AM256" i="17" s="1"/>
  <c r="AD256" i="17"/>
  <c r="AE256" i="17" s="1"/>
  <c r="AG256" i="17" s="1"/>
  <c r="X256" i="17"/>
  <c r="AJ258" i="17"/>
  <c r="AK258" i="17" s="1"/>
  <c r="AM258" i="17" s="1"/>
  <c r="AD258" i="17"/>
  <c r="AE258" i="17" s="1"/>
  <c r="AG258" i="17" s="1"/>
  <c r="X258" i="17"/>
  <c r="X243" i="17"/>
  <c r="AJ243" i="17"/>
  <c r="AK243" i="17" s="1"/>
  <c r="AM243" i="17" s="1"/>
  <c r="AD243" i="17"/>
  <c r="AE243" i="17" s="1"/>
  <c r="AG243" i="17" s="1"/>
  <c r="AJ245" i="17"/>
  <c r="AK245" i="17" s="1"/>
  <c r="AM245" i="17" s="1"/>
  <c r="AD245" i="17"/>
  <c r="AE245" i="17" s="1"/>
  <c r="AG245" i="17" s="1"/>
  <c r="X245" i="17"/>
  <c r="AJ247" i="17"/>
  <c r="AK247" i="17" s="1"/>
  <c r="AM247" i="17" s="1"/>
  <c r="AD247" i="17"/>
  <c r="AE247" i="17" s="1"/>
  <c r="AG247" i="17" s="1"/>
  <c r="X247" i="17"/>
  <c r="AJ249" i="17"/>
  <c r="AK249" i="17" s="1"/>
  <c r="AM249" i="17" s="1"/>
  <c r="AD249" i="17"/>
  <c r="AE249" i="17" s="1"/>
  <c r="AG249" i="17" s="1"/>
  <c r="X249" i="17"/>
  <c r="AJ251" i="17"/>
  <c r="AK251" i="17" s="1"/>
  <c r="AM251" i="17" s="1"/>
  <c r="AD251" i="17"/>
  <c r="AE251" i="17" s="1"/>
  <c r="AG251" i="17" s="1"/>
  <c r="X251" i="17"/>
  <c r="AJ253" i="17"/>
  <c r="AK253" i="17" s="1"/>
  <c r="AM253" i="17" s="1"/>
  <c r="AD253" i="17"/>
  <c r="AE253" i="17" s="1"/>
  <c r="AG253" i="17" s="1"/>
  <c r="X253" i="17"/>
  <c r="AJ255" i="17"/>
  <c r="AK255" i="17" s="1"/>
  <c r="AM255" i="17" s="1"/>
  <c r="AD255" i="17"/>
  <c r="AE255" i="17" s="1"/>
  <c r="AG255" i="17" s="1"/>
  <c r="X255" i="17"/>
  <c r="AJ257" i="17"/>
  <c r="AK257" i="17" s="1"/>
  <c r="AM257" i="17" s="1"/>
  <c r="AD257" i="17"/>
  <c r="AE257" i="17" s="1"/>
  <c r="AG257" i="17" s="1"/>
  <c r="X257" i="17"/>
  <c r="AJ259" i="17"/>
  <c r="AK259" i="17" s="1"/>
  <c r="AM259" i="17" s="1"/>
  <c r="AD259" i="17"/>
  <c r="AE259" i="17" s="1"/>
  <c r="AG259" i="17" s="1"/>
  <c r="X259" i="17"/>
  <c r="I234" i="17"/>
  <c r="Z260" i="17" l="1"/>
  <c r="Y260" i="17"/>
  <c r="AA260" i="17" s="1"/>
  <c r="Z261" i="17"/>
  <c r="Y261" i="17"/>
  <c r="AA261" i="17" s="1"/>
  <c r="Z262" i="17"/>
  <c r="Y262" i="17"/>
  <c r="AA262" i="17" s="1"/>
  <c r="Z259" i="17"/>
  <c r="Y259" i="17"/>
  <c r="Z251" i="17"/>
  <c r="Y251" i="17"/>
  <c r="Z256" i="17"/>
  <c r="Y256" i="17"/>
  <c r="Z252" i="17"/>
  <c r="Y252" i="17"/>
  <c r="AA252" i="17" s="1"/>
  <c r="Z248" i="17"/>
  <c r="Y248" i="17"/>
  <c r="Z244" i="17"/>
  <c r="Y244" i="17"/>
  <c r="AA244" i="17" s="1"/>
  <c r="AK242" i="17"/>
  <c r="AM242" i="17" s="1"/>
  <c r="AN262" i="17" s="1"/>
  <c r="Z255" i="17"/>
  <c r="Y255" i="17"/>
  <c r="Z247" i="17"/>
  <c r="Y247" i="17"/>
  <c r="Z243" i="17"/>
  <c r="Y243" i="17"/>
  <c r="L297" i="17"/>
  <c r="K255" i="17"/>
  <c r="K254" i="17"/>
  <c r="J235" i="17"/>
  <c r="Z257" i="17"/>
  <c r="Y257" i="17"/>
  <c r="Z253" i="17"/>
  <c r="Y253" i="17"/>
  <c r="Z249" i="17"/>
  <c r="Y249" i="17"/>
  <c r="Z245" i="17"/>
  <c r="Y245" i="17"/>
  <c r="Z258" i="17"/>
  <c r="Y258" i="17"/>
  <c r="Z254" i="17"/>
  <c r="Y254" i="17"/>
  <c r="Z250" i="17"/>
  <c r="Y250" i="17"/>
  <c r="Z246" i="17"/>
  <c r="Y246" i="17"/>
  <c r="AE242" i="17"/>
  <c r="AG242" i="17" s="1"/>
  <c r="AH262" i="17" s="1"/>
  <c r="Z242" i="17"/>
  <c r="Y242" i="17"/>
  <c r="AA242" i="17" l="1"/>
  <c r="AA247" i="17"/>
  <c r="AA255" i="17"/>
  <c r="AA256" i="17"/>
  <c r="AA251" i="17"/>
  <c r="AA259" i="17"/>
  <c r="AA246" i="17"/>
  <c r="AA250" i="17"/>
  <c r="AA254" i="17"/>
  <c r="AA258" i="17"/>
  <c r="AA243" i="17"/>
  <c r="AA245" i="17"/>
  <c r="AA249" i="17"/>
  <c r="AA253" i="17"/>
  <c r="AA257" i="17"/>
  <c r="AA248" i="17"/>
  <c r="I233" i="17"/>
  <c r="AB262" i="17" l="1"/>
  <c r="L296" i="17"/>
  <c r="J234" i="17"/>
  <c r="I232" i="17" l="1"/>
  <c r="L295" i="17" l="1"/>
  <c r="J233" i="17"/>
  <c r="M604" i="5" l="1"/>
  <c r="M603" i="5"/>
  <c r="M602" i="5"/>
  <c r="M601" i="5"/>
  <c r="M600" i="5"/>
  <c r="M599" i="5"/>
  <c r="M598" i="5"/>
  <c r="M597" i="5"/>
  <c r="M596" i="5"/>
  <c r="M595" i="5"/>
  <c r="M594" i="5"/>
  <c r="M593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I231" i="17" l="1"/>
  <c r="L231" i="17" l="1"/>
  <c r="L294" i="17"/>
  <c r="J232" i="17"/>
  <c r="I230" i="17" l="1"/>
  <c r="L293" i="17" l="1"/>
  <c r="L292" i="17"/>
  <c r="K253" i="17"/>
  <c r="K252" i="17"/>
  <c r="J231" i="17"/>
  <c r="I229" i="17" l="1"/>
  <c r="K251" i="17" l="1"/>
  <c r="K250" i="17"/>
  <c r="J230" i="17"/>
  <c r="I228" i="17"/>
  <c r="L291" i="17" s="1"/>
  <c r="J229" i="17" l="1"/>
  <c r="I227" i="17" l="1"/>
  <c r="L290" i="17" l="1"/>
  <c r="J228" i="17"/>
  <c r="I226" i="17" l="1"/>
  <c r="L289" i="17" l="1"/>
  <c r="L288" i="17"/>
  <c r="K249" i="17"/>
  <c r="J227" i="17"/>
  <c r="I225" i="17" l="1"/>
  <c r="L287" i="17" l="1"/>
  <c r="K248" i="17"/>
  <c r="K247" i="17"/>
  <c r="J226" i="17"/>
  <c r="I196" i="17" l="1"/>
  <c r="I195" i="17"/>
  <c r="I194" i="17"/>
  <c r="I193" i="17"/>
  <c r="I192" i="17"/>
  <c r="L254" i="17" s="1"/>
  <c r="I191" i="17"/>
  <c r="L253" i="17" s="1"/>
  <c r="I190" i="17"/>
  <c r="L252" i="17" s="1"/>
  <c r="I189" i="17"/>
  <c r="L251" i="17" s="1"/>
  <c r="I188" i="17"/>
  <c r="L250" i="17" s="1"/>
  <c r="I187" i="17"/>
  <c r="L249" i="17" s="1"/>
  <c r="I224" i="17" l="1"/>
  <c r="K246" i="17" l="1"/>
  <c r="K245" i="17"/>
  <c r="J225" i="17"/>
  <c r="S241" i="17" l="1"/>
  <c r="S240" i="17"/>
  <c r="S239" i="17"/>
  <c r="T238" i="17"/>
  <c r="S238" i="17"/>
  <c r="T237" i="17"/>
  <c r="S237" i="17"/>
  <c r="T236" i="17"/>
  <c r="S236" i="17"/>
  <c r="S235" i="17"/>
  <c r="T234" i="17"/>
  <c r="S234" i="17"/>
  <c r="S233" i="17"/>
  <c r="T232" i="17"/>
  <c r="S232" i="17"/>
  <c r="T231" i="17"/>
  <c r="S231" i="17"/>
  <c r="T230" i="17"/>
  <c r="S230" i="17"/>
  <c r="S229" i="17"/>
  <c r="S228" i="17"/>
  <c r="T227" i="17"/>
  <c r="S227" i="17"/>
  <c r="T226" i="17"/>
  <c r="S226" i="17"/>
  <c r="T225" i="17"/>
  <c r="S225" i="17"/>
  <c r="T224" i="17"/>
  <c r="S224" i="17"/>
  <c r="U222" i="17"/>
  <c r="T222" i="17"/>
  <c r="S222" i="17"/>
  <c r="R222" i="17"/>
  <c r="U221" i="17"/>
  <c r="T221" i="17"/>
  <c r="S221" i="17"/>
  <c r="R221" i="17"/>
  <c r="U220" i="17"/>
  <c r="T220" i="17"/>
  <c r="S220" i="17"/>
  <c r="R220" i="17"/>
  <c r="V222" i="17" l="1"/>
  <c r="V221" i="17"/>
  <c r="V220" i="17"/>
  <c r="I223" i="17"/>
  <c r="S223" i="17"/>
  <c r="J224" i="17" l="1"/>
  <c r="L286" i="17"/>
  <c r="L592" i="5" l="1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I222" i="17" l="1"/>
  <c r="L285" i="17" s="1"/>
  <c r="J223" i="17" l="1"/>
  <c r="I221" i="17" l="1"/>
  <c r="L284" i="17" l="1"/>
  <c r="K244" i="17"/>
  <c r="J222" i="17"/>
  <c r="B241" i="17" l="1"/>
  <c r="B240" i="17"/>
  <c r="B239" i="17"/>
  <c r="B238" i="17"/>
  <c r="B237" i="17"/>
  <c r="B236" i="17"/>
  <c r="B235" i="17"/>
  <c r="B234" i="17"/>
  <c r="B233" i="17"/>
  <c r="B232" i="17"/>
  <c r="B231" i="17"/>
  <c r="B230" i="17"/>
  <c r="B229" i="17"/>
  <c r="B228" i="17"/>
  <c r="B227" i="17"/>
  <c r="B226" i="17"/>
  <c r="B225" i="17"/>
  <c r="B224" i="17"/>
  <c r="B223" i="17"/>
  <c r="B222" i="17"/>
  <c r="B221" i="17"/>
  <c r="B220" i="17"/>
  <c r="AJ220" i="17" l="1"/>
  <c r="X220" i="17"/>
  <c r="AD220" i="17"/>
  <c r="AE220" i="17" s="1"/>
  <c r="AG220" i="17" s="1"/>
  <c r="AJ222" i="17"/>
  <c r="X222" i="17"/>
  <c r="AD222" i="17"/>
  <c r="AE222" i="17" s="1"/>
  <c r="AG222" i="17" s="1"/>
  <c r="AJ224" i="17"/>
  <c r="AD224" i="17"/>
  <c r="AE224" i="17" s="1"/>
  <c r="AG224" i="17" s="1"/>
  <c r="X224" i="17"/>
  <c r="AD226" i="17"/>
  <c r="AE226" i="17" s="1"/>
  <c r="AG226" i="17" s="1"/>
  <c r="AJ226" i="17"/>
  <c r="X226" i="17"/>
  <c r="AJ228" i="17"/>
  <c r="X228" i="17"/>
  <c r="AD228" i="17"/>
  <c r="AD230" i="17"/>
  <c r="AE230" i="17" s="1"/>
  <c r="AG230" i="17" s="1"/>
  <c r="AJ230" i="17"/>
  <c r="X230" i="17"/>
  <c r="AD232" i="17"/>
  <c r="AE232" i="17" s="1"/>
  <c r="AG232" i="17" s="1"/>
  <c r="AJ232" i="17"/>
  <c r="X232" i="17"/>
  <c r="AJ234" i="17"/>
  <c r="X234" i="17"/>
  <c r="AD234" i="17"/>
  <c r="AD236" i="17"/>
  <c r="AE236" i="17" s="1"/>
  <c r="AG236" i="17" s="1"/>
  <c r="AJ236" i="17"/>
  <c r="X236" i="17"/>
  <c r="AD238" i="17"/>
  <c r="AJ238" i="17"/>
  <c r="X238" i="17"/>
  <c r="X240" i="17"/>
  <c r="AD240" i="17"/>
  <c r="AJ240" i="17"/>
  <c r="AD221" i="17"/>
  <c r="AE221" i="17" s="1"/>
  <c r="AG221" i="17" s="1"/>
  <c r="AJ221" i="17"/>
  <c r="AK221" i="17" s="1"/>
  <c r="AM221" i="17" s="1"/>
  <c r="X221" i="17"/>
  <c r="AD223" i="17"/>
  <c r="AJ223" i="17"/>
  <c r="AK223" i="17" s="1"/>
  <c r="AM223" i="17" s="1"/>
  <c r="X223" i="17"/>
  <c r="AJ225" i="17"/>
  <c r="AK225" i="17" s="1"/>
  <c r="AM225" i="17" s="1"/>
  <c r="X225" i="17"/>
  <c r="AD225" i="17"/>
  <c r="AJ227" i="17"/>
  <c r="AK227" i="17" s="1"/>
  <c r="AM227" i="17" s="1"/>
  <c r="X227" i="17"/>
  <c r="AD227" i="17"/>
  <c r="AJ229" i="17"/>
  <c r="AK229" i="17" s="1"/>
  <c r="AM229" i="17" s="1"/>
  <c r="X229" i="17"/>
  <c r="AD229" i="17"/>
  <c r="AJ231" i="17"/>
  <c r="AK231" i="17" s="1"/>
  <c r="AM231" i="17" s="1"/>
  <c r="X231" i="17"/>
  <c r="AD231" i="17"/>
  <c r="AD233" i="17"/>
  <c r="AJ233" i="17"/>
  <c r="AK233" i="17" s="1"/>
  <c r="AM233" i="17" s="1"/>
  <c r="X233" i="17"/>
  <c r="AJ235" i="17"/>
  <c r="AK235" i="17" s="1"/>
  <c r="AM235" i="17" s="1"/>
  <c r="X235" i="17"/>
  <c r="AD235" i="17"/>
  <c r="AJ237" i="17"/>
  <c r="AK237" i="17" s="1"/>
  <c r="AM237" i="17" s="1"/>
  <c r="X237" i="17"/>
  <c r="AD237" i="17"/>
  <c r="AD239" i="17"/>
  <c r="AJ239" i="17"/>
  <c r="AK239" i="17" s="1"/>
  <c r="AM239" i="17" s="1"/>
  <c r="X239" i="17"/>
  <c r="AD241" i="17"/>
  <c r="AJ241" i="17"/>
  <c r="AK241" i="17" s="1"/>
  <c r="AM241" i="17" s="1"/>
  <c r="X241" i="17"/>
  <c r="I220" i="17"/>
  <c r="Z241" i="17" l="1"/>
  <c r="Y241" i="17"/>
  <c r="AE241" i="17"/>
  <c r="AG241" i="17" s="1"/>
  <c r="AE237" i="17"/>
  <c r="AG237" i="17" s="1"/>
  <c r="Z235" i="17"/>
  <c r="Y235" i="17"/>
  <c r="Z233" i="17"/>
  <c r="Y233" i="17"/>
  <c r="AE233" i="17"/>
  <c r="AG233" i="17" s="1"/>
  <c r="Z231" i="17"/>
  <c r="Y231" i="17"/>
  <c r="AE229" i="17"/>
  <c r="AG229" i="17" s="1"/>
  <c r="Z227" i="17"/>
  <c r="Y227" i="17"/>
  <c r="AE225" i="17"/>
  <c r="AG225" i="17" s="1"/>
  <c r="Y221" i="17"/>
  <c r="Z221" i="17"/>
  <c r="AE240" i="17"/>
  <c r="AG240" i="17" s="1"/>
  <c r="Z238" i="17"/>
  <c r="Y238" i="17"/>
  <c r="AA238" i="17" s="1"/>
  <c r="AE238" i="17"/>
  <c r="AG238" i="17" s="1"/>
  <c r="AK236" i="17"/>
  <c r="AM236" i="17" s="1"/>
  <c r="AE234" i="17"/>
  <c r="AG234" i="17" s="1"/>
  <c r="AK234" i="17"/>
  <c r="AM234" i="17" s="1"/>
  <c r="AK232" i="17"/>
  <c r="AM232" i="17" s="1"/>
  <c r="Z230" i="17"/>
  <c r="Y230" i="17"/>
  <c r="Z228" i="17"/>
  <c r="Y228" i="17"/>
  <c r="Z226" i="17"/>
  <c r="Y226" i="17"/>
  <c r="AK222" i="17"/>
  <c r="AM222" i="17" s="1"/>
  <c r="Z220" i="17"/>
  <c r="Y220" i="17"/>
  <c r="L283" i="17"/>
  <c r="L282" i="17"/>
  <c r="K243" i="17"/>
  <c r="K242" i="17"/>
  <c r="Z239" i="17"/>
  <c r="Y239" i="17"/>
  <c r="AE239" i="17"/>
  <c r="AG239" i="17" s="1"/>
  <c r="Z237" i="17"/>
  <c r="Y237" i="17"/>
  <c r="AE235" i="17"/>
  <c r="AG235" i="17" s="1"/>
  <c r="AE231" i="17"/>
  <c r="AG231" i="17" s="1"/>
  <c r="Z229" i="17"/>
  <c r="Y229" i="17"/>
  <c r="AA229" i="17" s="1"/>
  <c r="AE227" i="17"/>
  <c r="AG227" i="17" s="1"/>
  <c r="Y225" i="17"/>
  <c r="Z225" i="17"/>
  <c r="Z223" i="17"/>
  <c r="Y223" i="17"/>
  <c r="AE223" i="17"/>
  <c r="AG223" i="17" s="1"/>
  <c r="AK240" i="17"/>
  <c r="AM240" i="17" s="1"/>
  <c r="Z240" i="17"/>
  <c r="Y240" i="17"/>
  <c r="AK238" i="17"/>
  <c r="AM238" i="17" s="1"/>
  <c r="Z236" i="17"/>
  <c r="Y236" i="17"/>
  <c r="Z234" i="17"/>
  <c r="Y234" i="17"/>
  <c r="Z232" i="17"/>
  <c r="Y232" i="17"/>
  <c r="AK230" i="17"/>
  <c r="AM230" i="17" s="1"/>
  <c r="AE228" i="17"/>
  <c r="AG228" i="17" s="1"/>
  <c r="AK228" i="17"/>
  <c r="AM228" i="17" s="1"/>
  <c r="AK226" i="17"/>
  <c r="AM226" i="17" s="1"/>
  <c r="Z224" i="17"/>
  <c r="Y224" i="17"/>
  <c r="AK224" i="17"/>
  <c r="AM224" i="17" s="1"/>
  <c r="Z222" i="17"/>
  <c r="Y222" i="17"/>
  <c r="AK220" i="17"/>
  <c r="AM220" i="17" s="1"/>
  <c r="J221" i="17"/>
  <c r="AA225" i="17" l="1"/>
  <c r="AA228" i="17"/>
  <c r="AA239" i="17"/>
  <c r="AA226" i="17"/>
  <c r="AA220" i="17"/>
  <c r="AA230" i="17"/>
  <c r="AA231" i="17"/>
  <c r="AA233" i="17"/>
  <c r="AA235" i="17"/>
  <c r="AA241" i="17"/>
  <c r="AA221" i="17"/>
  <c r="AH241" i="17"/>
  <c r="AN241" i="17"/>
  <c r="AA222" i="17"/>
  <c r="AA224" i="17"/>
  <c r="AA232" i="17"/>
  <c r="AA234" i="17"/>
  <c r="AA236" i="17"/>
  <c r="AA240" i="17"/>
  <c r="AA223" i="17"/>
  <c r="AA237" i="17"/>
  <c r="AA227" i="17"/>
  <c r="AB241" i="17" l="1"/>
  <c r="I219" i="17" l="1"/>
  <c r="K241" i="17" l="1"/>
  <c r="K240" i="17"/>
  <c r="J220" i="17"/>
  <c r="I218" i="17" l="1"/>
  <c r="L281" i="17" l="1"/>
  <c r="J219" i="17"/>
  <c r="I217" i="17" l="1"/>
  <c r="L280" i="17" l="1"/>
  <c r="K239" i="17"/>
  <c r="J218" i="17"/>
  <c r="I216" i="17" l="1"/>
  <c r="L279" i="17" l="1"/>
  <c r="K238" i="17"/>
  <c r="G6" i="39" s="1"/>
  <c r="J217" i="17"/>
  <c r="K216" i="17"/>
  <c r="I215" i="17" l="1"/>
  <c r="L278" i="17" l="1"/>
  <c r="L277" i="17"/>
  <c r="K237" i="17"/>
  <c r="K236" i="17"/>
  <c r="J216" i="17"/>
  <c r="K215" i="17"/>
  <c r="I214" i="17" l="1"/>
  <c r="L214" i="17" l="1"/>
  <c r="K235" i="17"/>
  <c r="J215" i="17"/>
  <c r="I213" i="17" l="1"/>
  <c r="L276" i="17" l="1"/>
  <c r="J214" i="17"/>
  <c r="I212" i="17" l="1"/>
  <c r="L275" i="17" l="1"/>
  <c r="L274" i="17"/>
  <c r="L273" i="17"/>
  <c r="L272" i="17"/>
  <c r="L271" i="17"/>
  <c r="L270" i="17"/>
  <c r="K234" i="17"/>
  <c r="K233" i="17"/>
  <c r="K232" i="17"/>
  <c r="K231" i="17"/>
  <c r="K230" i="17"/>
  <c r="J213" i="17"/>
  <c r="I211" i="17" l="1"/>
  <c r="L269" i="17" l="1"/>
  <c r="L268" i="17"/>
  <c r="K229" i="17"/>
  <c r="K228" i="17"/>
  <c r="K227" i="17"/>
  <c r="K226" i="17"/>
  <c r="K225" i="17"/>
  <c r="J212" i="17"/>
  <c r="K211" i="17"/>
  <c r="I210" i="17" l="1"/>
  <c r="J211" i="17" l="1"/>
  <c r="K210" i="17"/>
  <c r="I209" i="17" l="1"/>
  <c r="L266" i="17" l="1"/>
  <c r="K224" i="17"/>
  <c r="J210" i="17"/>
  <c r="K209" i="17"/>
  <c r="S219" i="17" l="1"/>
  <c r="S218" i="17"/>
  <c r="T217" i="17"/>
  <c r="S217" i="17"/>
  <c r="T216" i="17"/>
  <c r="S216" i="17"/>
  <c r="S215" i="17"/>
  <c r="T214" i="17"/>
  <c r="S214" i="17"/>
  <c r="S213" i="17"/>
  <c r="S212" i="17"/>
  <c r="T211" i="17"/>
  <c r="S211" i="17"/>
  <c r="S210" i="17"/>
  <c r="S209" i="17"/>
  <c r="U207" i="17"/>
  <c r="T207" i="17"/>
  <c r="S207" i="17"/>
  <c r="R207" i="17"/>
  <c r="V207" i="17" l="1"/>
  <c r="I208" i="17"/>
  <c r="S208" i="17"/>
  <c r="L265" i="17" l="1"/>
  <c r="K223" i="17"/>
  <c r="J209" i="17"/>
  <c r="K208" i="17"/>
  <c r="I207" i="17" l="1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AD209" i="17" l="1"/>
  <c r="AJ209" i="17"/>
  <c r="AK209" i="17" s="1"/>
  <c r="AM209" i="17" s="1"/>
  <c r="X209" i="17"/>
  <c r="AJ211" i="17"/>
  <c r="X211" i="17"/>
  <c r="AD211" i="17"/>
  <c r="AJ213" i="17"/>
  <c r="AK213" i="17" s="1"/>
  <c r="AM213" i="17" s="1"/>
  <c r="X213" i="17"/>
  <c r="AD213" i="17"/>
  <c r="AD215" i="17"/>
  <c r="AJ215" i="17"/>
  <c r="X215" i="17"/>
  <c r="AD217" i="17"/>
  <c r="AJ217" i="17"/>
  <c r="X217" i="17"/>
  <c r="AD219" i="17"/>
  <c r="AJ219" i="17"/>
  <c r="AK219" i="17" s="1"/>
  <c r="AM219" i="17" s="1"/>
  <c r="X219" i="17"/>
  <c r="AJ207" i="17"/>
  <c r="X207" i="17"/>
  <c r="AD207" i="17"/>
  <c r="AJ208" i="17"/>
  <c r="AD208" i="17"/>
  <c r="X208" i="17"/>
  <c r="AD210" i="17"/>
  <c r="AE210" i="17" s="1"/>
  <c r="AG210" i="17" s="1"/>
  <c r="AJ210" i="17"/>
  <c r="X210" i="17"/>
  <c r="AJ212" i="17"/>
  <c r="X212" i="17"/>
  <c r="AD212" i="17"/>
  <c r="AD214" i="17"/>
  <c r="AJ214" i="17"/>
  <c r="X214" i="17"/>
  <c r="AJ216" i="17"/>
  <c r="X216" i="17"/>
  <c r="AD216" i="17"/>
  <c r="AD218" i="17"/>
  <c r="AE218" i="17" s="1"/>
  <c r="AG218" i="17" s="1"/>
  <c r="AJ218" i="17"/>
  <c r="X218" i="17"/>
  <c r="L264" i="17"/>
  <c r="L263" i="17"/>
  <c r="K222" i="17"/>
  <c r="K221" i="17"/>
  <c r="J208" i="17"/>
  <c r="K207" i="17"/>
  <c r="AK218" i="17" l="1"/>
  <c r="AM218" i="17" s="1"/>
  <c r="AE216" i="17"/>
  <c r="AG216" i="17" s="1"/>
  <c r="AK216" i="17"/>
  <c r="AM216" i="17" s="1"/>
  <c r="AK214" i="17"/>
  <c r="AM214" i="17" s="1"/>
  <c r="AE212" i="17"/>
  <c r="AG212" i="17" s="1"/>
  <c r="AK212" i="17"/>
  <c r="AM212" i="17" s="1"/>
  <c r="AK210" i="17"/>
  <c r="AM210" i="17" s="1"/>
  <c r="Z208" i="17"/>
  <c r="Y208" i="17"/>
  <c r="AK208" i="17"/>
  <c r="AM208" i="17" s="1"/>
  <c r="Z207" i="17"/>
  <c r="Y207" i="17"/>
  <c r="Z219" i="17"/>
  <c r="Y219" i="17"/>
  <c r="AE219" i="17"/>
  <c r="AG219" i="17" s="1"/>
  <c r="AK217" i="17"/>
  <c r="AM217" i="17" s="1"/>
  <c r="Z215" i="17"/>
  <c r="Y215" i="17"/>
  <c r="AE215" i="17"/>
  <c r="AG215" i="17" s="1"/>
  <c r="Z213" i="17"/>
  <c r="Y213" i="17"/>
  <c r="AE211" i="17"/>
  <c r="AG211" i="17" s="1"/>
  <c r="AK211" i="17"/>
  <c r="AM211" i="17" s="1"/>
  <c r="Z218" i="17"/>
  <c r="Y218" i="17"/>
  <c r="Z216" i="17"/>
  <c r="Y216" i="17"/>
  <c r="AA216" i="17" s="1"/>
  <c r="Z214" i="17"/>
  <c r="Y214" i="17"/>
  <c r="AA214" i="17" s="1"/>
  <c r="AE214" i="17"/>
  <c r="AG214" i="17" s="1"/>
  <c r="Z212" i="17"/>
  <c r="Y212" i="17"/>
  <c r="Z210" i="17"/>
  <c r="Y210" i="17"/>
  <c r="AE208" i="17"/>
  <c r="AG208" i="17" s="1"/>
  <c r="AE207" i="17"/>
  <c r="AG207" i="17" s="1"/>
  <c r="AK207" i="17"/>
  <c r="AM207" i="17" s="1"/>
  <c r="Z217" i="17"/>
  <c r="Y217" i="17"/>
  <c r="AE217" i="17"/>
  <c r="AG217" i="17" s="1"/>
  <c r="AK215" i="17"/>
  <c r="AM215" i="17" s="1"/>
  <c r="AE213" i="17"/>
  <c r="AG213" i="17" s="1"/>
  <c r="Z211" i="17"/>
  <c r="Y211" i="17"/>
  <c r="Z209" i="17"/>
  <c r="Y209" i="17"/>
  <c r="AE209" i="17"/>
  <c r="AG209" i="17" s="1"/>
  <c r="AA213" i="17" l="1"/>
  <c r="AA212" i="17"/>
  <c r="AA208" i="17"/>
  <c r="AA217" i="17"/>
  <c r="AA209" i="17"/>
  <c r="AA215" i="17"/>
  <c r="AA219" i="17"/>
  <c r="AA207" i="17"/>
  <c r="AN219" i="17"/>
  <c r="AA211" i="17"/>
  <c r="AA210" i="17"/>
  <c r="AA218" i="17"/>
  <c r="AH219" i="17"/>
  <c r="AB219" i="17" l="1"/>
  <c r="I206" i="17"/>
  <c r="L262" i="17" l="1"/>
  <c r="K220" i="17"/>
  <c r="J207" i="17"/>
  <c r="G178" i="29" l="1"/>
  <c r="E178" i="29"/>
  <c r="K178" i="29"/>
  <c r="K109" i="29"/>
  <c r="G109" i="29"/>
  <c r="E109" i="29"/>
  <c r="F178" i="29" l="1"/>
  <c r="F109" i="29"/>
  <c r="AJ166" i="17" l="1"/>
  <c r="I205" i="17" l="1"/>
  <c r="L261" i="17" l="1"/>
  <c r="L260" i="17"/>
  <c r="K219" i="17"/>
  <c r="K218" i="17"/>
  <c r="J206" i="17"/>
  <c r="K477" i="29" l="1"/>
  <c r="G477" i="29"/>
  <c r="E477" i="29"/>
  <c r="K470" i="29"/>
  <c r="G470" i="29"/>
  <c r="E470" i="29"/>
  <c r="K463" i="29"/>
  <c r="G463" i="29"/>
  <c r="E463" i="29"/>
  <c r="E456" i="29"/>
  <c r="G456" i="29"/>
  <c r="E447" i="29"/>
  <c r="K447" i="29"/>
  <c r="E438" i="29"/>
  <c r="K430" i="29"/>
  <c r="G430" i="29"/>
  <c r="E430" i="29"/>
  <c r="E423" i="29"/>
  <c r="G423" i="29"/>
  <c r="K415" i="29"/>
  <c r="E415" i="29"/>
  <c r="K408" i="29"/>
  <c r="G408" i="29"/>
  <c r="E408" i="29"/>
  <c r="K401" i="29"/>
  <c r="G401" i="29"/>
  <c r="E401" i="29"/>
  <c r="K392" i="29"/>
  <c r="G392" i="29"/>
  <c r="E392" i="29"/>
  <c r="K383" i="29"/>
  <c r="G383" i="29"/>
  <c r="E383" i="29"/>
  <c r="K376" i="29"/>
  <c r="G376" i="29"/>
  <c r="E376" i="29"/>
  <c r="E368" i="29"/>
  <c r="G368" i="29"/>
  <c r="E359" i="29"/>
  <c r="K359" i="29"/>
  <c r="K351" i="29"/>
  <c r="G351" i="29"/>
  <c r="E351" i="29"/>
  <c r="E341" i="29"/>
  <c r="E334" i="29"/>
  <c r="G334" i="29"/>
  <c r="K326" i="29"/>
  <c r="G326" i="29"/>
  <c r="E326" i="29"/>
  <c r="K312" i="29"/>
  <c r="G312" i="29"/>
  <c r="E312" i="29"/>
  <c r="K305" i="29"/>
  <c r="G305" i="29"/>
  <c r="E305" i="29"/>
  <c r="K298" i="29"/>
  <c r="G298" i="29"/>
  <c r="E298" i="29"/>
  <c r="K291" i="29"/>
  <c r="G291" i="29"/>
  <c r="E291" i="29"/>
  <c r="K283" i="29"/>
  <c r="G283" i="29"/>
  <c r="E283" i="29"/>
  <c r="E276" i="29"/>
  <c r="G276" i="29"/>
  <c r="E268" i="29"/>
  <c r="E261" i="29"/>
  <c r="G261" i="29"/>
  <c r="E252" i="29"/>
  <c r="G252" i="29"/>
  <c r="E244" i="29"/>
  <c r="G244" i="29"/>
  <c r="K237" i="29"/>
  <c r="G237" i="29"/>
  <c r="E237" i="29"/>
  <c r="K230" i="29"/>
  <c r="G230" i="29"/>
  <c r="E230" i="29"/>
  <c r="E221" i="29"/>
  <c r="G221" i="29"/>
  <c r="E214" i="29"/>
  <c r="G214" i="29"/>
  <c r="K204" i="29"/>
  <c r="G204" i="29"/>
  <c r="E204" i="29"/>
  <c r="G194" i="29"/>
  <c r="E194" i="29"/>
  <c r="E187" i="29"/>
  <c r="G187" i="29"/>
  <c r="K170" i="29"/>
  <c r="G170" i="29"/>
  <c r="E170" i="29"/>
  <c r="K162" i="29"/>
  <c r="G162" i="29"/>
  <c r="E162" i="29"/>
  <c r="K155" i="29"/>
  <c r="G155" i="29"/>
  <c r="E155" i="29"/>
  <c r="K147" i="29"/>
  <c r="G147" i="29"/>
  <c r="E147" i="29"/>
  <c r="K138" i="29"/>
  <c r="G138" i="29"/>
  <c r="E138" i="29"/>
  <c r="K130" i="29"/>
  <c r="G130" i="29"/>
  <c r="E130" i="29"/>
  <c r="K123" i="29"/>
  <c r="G123" i="29"/>
  <c r="E123" i="29"/>
  <c r="K116" i="29"/>
  <c r="G116" i="29"/>
  <c r="E116" i="29"/>
  <c r="E102" i="29"/>
  <c r="K94" i="29"/>
  <c r="G94" i="29"/>
  <c r="E94" i="29"/>
  <c r="K87" i="29"/>
  <c r="G87" i="29"/>
  <c r="E87" i="29"/>
  <c r="K80" i="29"/>
  <c r="G80" i="29"/>
  <c r="E80" i="29"/>
  <c r="E73" i="29"/>
  <c r="G73" i="29"/>
  <c r="E64" i="29"/>
  <c r="G64" i="29"/>
  <c r="E58" i="29"/>
  <c r="G58" i="29"/>
  <c r="E48" i="29"/>
  <c r="G48" i="29"/>
  <c r="E39" i="29"/>
  <c r="E30" i="29"/>
  <c r="G21" i="29"/>
  <c r="E21" i="29"/>
  <c r="K21" i="29"/>
  <c r="K13" i="29"/>
  <c r="G13" i="29"/>
  <c r="E13" i="29"/>
  <c r="F456" i="29" l="1"/>
  <c r="E479" i="29"/>
  <c r="F479" i="29" s="1"/>
  <c r="F73" i="29"/>
  <c r="F351" i="29"/>
  <c r="F376" i="29"/>
  <c r="F214" i="29"/>
  <c r="F155" i="29"/>
  <c r="F283" i="29"/>
  <c r="F298" i="29"/>
  <c r="F401" i="29"/>
  <c r="F13" i="29"/>
  <c r="F21" i="29"/>
  <c r="F170" i="29"/>
  <c r="F244" i="29"/>
  <c r="F392" i="29"/>
  <c r="F230" i="29"/>
  <c r="F276" i="29"/>
  <c r="F87" i="29"/>
  <c r="F94" i="29"/>
  <c r="F477" i="29"/>
  <c r="F261" i="29"/>
  <c r="F64" i="29"/>
  <c r="F187" i="29"/>
  <c r="F58" i="29"/>
  <c r="F305" i="29"/>
  <c r="F123" i="29"/>
  <c r="F138" i="29"/>
  <c r="F162" i="29"/>
  <c r="F221" i="29"/>
  <c r="F237" i="29"/>
  <c r="F312" i="29"/>
  <c r="F383" i="29"/>
  <c r="F470" i="29"/>
  <c r="F80" i="29"/>
  <c r="F116" i="29"/>
  <c r="F130" i="29"/>
  <c r="F194" i="29"/>
  <c r="F326" i="29"/>
  <c r="F423" i="29"/>
  <c r="F430" i="29"/>
  <c r="F463" i="29"/>
  <c r="F368" i="29"/>
  <c r="F252" i="29"/>
  <c r="F204" i="29"/>
  <c r="F291" i="29"/>
  <c r="F334" i="29"/>
  <c r="F408" i="29"/>
  <c r="F48" i="29"/>
  <c r="F147" i="29"/>
  <c r="K48" i="29"/>
  <c r="K58" i="29"/>
  <c r="K64" i="29"/>
  <c r="K73" i="29"/>
  <c r="K187" i="29"/>
  <c r="K214" i="29"/>
  <c r="K221" i="29"/>
  <c r="K244" i="29"/>
  <c r="K252" i="29"/>
  <c r="K261" i="29"/>
  <c r="K276" i="29"/>
  <c r="K334" i="29"/>
  <c r="G359" i="29"/>
  <c r="F359" i="29" s="1"/>
  <c r="K368" i="29"/>
  <c r="K423" i="29"/>
  <c r="G447" i="29"/>
  <c r="F447" i="29" s="1"/>
  <c r="K456" i="29"/>
  <c r="I204" i="17" l="1"/>
  <c r="L259" i="17" l="1"/>
  <c r="L258" i="17"/>
  <c r="K217" i="17"/>
  <c r="J205" i="17"/>
  <c r="J204" i="17"/>
  <c r="I202" i="17" l="1"/>
  <c r="L257" i="17" l="1"/>
  <c r="J203" i="17"/>
  <c r="I201" i="17"/>
  <c r="J202" i="17" s="1"/>
  <c r="L256" i="17" l="1"/>
  <c r="I200" i="17" l="1"/>
  <c r="K214" i="17" l="1"/>
  <c r="J201" i="17"/>
  <c r="I199" i="17" l="1"/>
  <c r="L255" i="17" l="1"/>
  <c r="K213" i="17"/>
  <c r="K212" i="17"/>
  <c r="J200" i="17"/>
  <c r="I198" i="17" l="1"/>
  <c r="J199" i="17" l="1"/>
  <c r="I197" i="17" l="1"/>
  <c r="J198" i="17" l="1"/>
  <c r="J197" i="17"/>
  <c r="J196" i="17" l="1"/>
  <c r="J195" i="17" l="1"/>
  <c r="L194" i="17" l="1"/>
  <c r="J194" i="17"/>
  <c r="J193" i="17" l="1"/>
  <c r="J192" i="17" l="1"/>
  <c r="J191" i="17" l="1"/>
  <c r="J190" i="17" l="1"/>
  <c r="J189" i="17"/>
  <c r="S206" i="17" l="1"/>
  <c r="S205" i="17"/>
  <c r="S204" i="17"/>
  <c r="S203" i="17"/>
  <c r="T202" i="17"/>
  <c r="S202" i="17"/>
  <c r="T201" i="17"/>
  <c r="S201" i="17"/>
  <c r="S200" i="17"/>
  <c r="S199" i="17"/>
  <c r="T198" i="17"/>
  <c r="S198" i="17"/>
  <c r="T197" i="17"/>
  <c r="S197" i="17"/>
  <c r="S196" i="17"/>
  <c r="S195" i="17"/>
  <c r="S194" i="17"/>
  <c r="S193" i="17"/>
  <c r="T192" i="17"/>
  <c r="S192" i="17"/>
  <c r="T191" i="17"/>
  <c r="S191" i="17"/>
  <c r="S190" i="17"/>
  <c r="S189" i="17"/>
  <c r="U187" i="17"/>
  <c r="T187" i="17"/>
  <c r="S187" i="17"/>
  <c r="R187" i="17"/>
  <c r="V187" i="17" l="1"/>
  <c r="S188" i="17" l="1"/>
  <c r="J188" i="17" l="1"/>
  <c r="B206" i="17" l="1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B193" i="17"/>
  <c r="B192" i="17"/>
  <c r="B191" i="17"/>
  <c r="B190" i="17"/>
  <c r="B189" i="17"/>
  <c r="B188" i="17"/>
  <c r="B187" i="17"/>
  <c r="X188" i="17" l="1"/>
  <c r="AJ188" i="17"/>
  <c r="AK188" i="17" s="1"/>
  <c r="AM188" i="17" s="1"/>
  <c r="AD188" i="17"/>
  <c r="AJ190" i="17"/>
  <c r="AK190" i="17" s="1"/>
  <c r="AM190" i="17" s="1"/>
  <c r="X190" i="17"/>
  <c r="AD190" i="17"/>
  <c r="AJ192" i="17"/>
  <c r="AK192" i="17" s="1"/>
  <c r="AM192" i="17" s="1"/>
  <c r="X192" i="17"/>
  <c r="AD192" i="17"/>
  <c r="AE192" i="17" s="1"/>
  <c r="AG192" i="17" s="1"/>
  <c r="AJ194" i="17"/>
  <c r="AK194" i="17" s="1"/>
  <c r="AM194" i="17" s="1"/>
  <c r="X194" i="17"/>
  <c r="AD194" i="17"/>
  <c r="AE194" i="17" s="1"/>
  <c r="AG194" i="17" s="1"/>
  <c r="AJ196" i="17"/>
  <c r="AK196" i="17" s="1"/>
  <c r="AM196" i="17" s="1"/>
  <c r="X196" i="17"/>
  <c r="AD196" i="17"/>
  <c r="AE196" i="17" s="1"/>
  <c r="AG196" i="17" s="1"/>
  <c r="AJ198" i="17"/>
  <c r="AK198" i="17" s="1"/>
  <c r="AM198" i="17" s="1"/>
  <c r="X198" i="17"/>
  <c r="AD198" i="17"/>
  <c r="AE198" i="17" s="1"/>
  <c r="AG198" i="17" s="1"/>
  <c r="AJ200" i="17"/>
  <c r="AK200" i="17" s="1"/>
  <c r="AM200" i="17" s="1"/>
  <c r="X200" i="17"/>
  <c r="AD200" i="17"/>
  <c r="AE200" i="17" s="1"/>
  <c r="AG200" i="17" s="1"/>
  <c r="AJ202" i="17"/>
  <c r="AK202" i="17" s="1"/>
  <c r="AM202" i="17" s="1"/>
  <c r="X202" i="17"/>
  <c r="AD202" i="17"/>
  <c r="AE202" i="17" s="1"/>
  <c r="AG202" i="17" s="1"/>
  <c r="AJ204" i="17"/>
  <c r="AK204" i="17" s="1"/>
  <c r="AM204" i="17" s="1"/>
  <c r="X204" i="17"/>
  <c r="AD204" i="17"/>
  <c r="AE204" i="17" s="1"/>
  <c r="AG204" i="17" s="1"/>
  <c r="AJ206" i="17"/>
  <c r="AK206" i="17" s="1"/>
  <c r="AM206" i="17" s="1"/>
  <c r="X206" i="17"/>
  <c r="AD206" i="17"/>
  <c r="AE206" i="17" s="1"/>
  <c r="AG206" i="17" s="1"/>
  <c r="AJ187" i="17"/>
  <c r="X187" i="17"/>
  <c r="AD187" i="17"/>
  <c r="AD189" i="17"/>
  <c r="AE189" i="17" s="1"/>
  <c r="AG189" i="17" s="1"/>
  <c r="X189" i="17"/>
  <c r="AJ189" i="17"/>
  <c r="AK189" i="17" s="1"/>
  <c r="AM189" i="17" s="1"/>
  <c r="X191" i="17"/>
  <c r="AJ191" i="17"/>
  <c r="AD191" i="17"/>
  <c r="AE191" i="17" s="1"/>
  <c r="AG191" i="17" s="1"/>
  <c r="AD193" i="17"/>
  <c r="AE193" i="17" s="1"/>
  <c r="AG193" i="17" s="1"/>
  <c r="AJ193" i="17"/>
  <c r="X193" i="17"/>
  <c r="AD195" i="17"/>
  <c r="AE195" i="17" s="1"/>
  <c r="AG195" i="17" s="1"/>
  <c r="AJ195" i="17"/>
  <c r="X195" i="17"/>
  <c r="X197" i="17"/>
  <c r="AJ197" i="17"/>
  <c r="AD197" i="17"/>
  <c r="AE197" i="17" s="1"/>
  <c r="AG197" i="17" s="1"/>
  <c r="AD199" i="17"/>
  <c r="AE199" i="17" s="1"/>
  <c r="AG199" i="17" s="1"/>
  <c r="AJ199" i="17"/>
  <c r="X199" i="17"/>
  <c r="X201" i="17"/>
  <c r="AJ201" i="17"/>
  <c r="AD201" i="17"/>
  <c r="AE201" i="17" s="1"/>
  <c r="AG201" i="17" s="1"/>
  <c r="AD203" i="17"/>
  <c r="AE203" i="17" s="1"/>
  <c r="AG203" i="17" s="1"/>
  <c r="AJ203" i="17"/>
  <c r="AK203" i="17" s="1"/>
  <c r="AM203" i="17" s="1"/>
  <c r="X203" i="17"/>
  <c r="AD205" i="17"/>
  <c r="AE205" i="17" s="1"/>
  <c r="AG205" i="17" s="1"/>
  <c r="AJ205" i="17"/>
  <c r="AK205" i="17" s="1"/>
  <c r="AM205" i="17" s="1"/>
  <c r="X205" i="17"/>
  <c r="L187" i="17"/>
  <c r="Z205" i="17" l="1"/>
  <c r="Y205" i="17"/>
  <c r="Z201" i="17"/>
  <c r="Y201" i="17"/>
  <c r="AK199" i="17"/>
  <c r="AM199" i="17" s="1"/>
  <c r="Z197" i="17"/>
  <c r="Y197" i="17"/>
  <c r="AK195" i="17"/>
  <c r="AM195" i="17" s="1"/>
  <c r="Z193" i="17"/>
  <c r="Y193" i="17"/>
  <c r="AK191" i="17"/>
  <c r="AM191" i="17" s="1"/>
  <c r="Z187" i="17"/>
  <c r="Y187" i="17"/>
  <c r="Z204" i="17"/>
  <c r="Y204" i="17"/>
  <c r="Z200" i="17"/>
  <c r="Y200" i="17"/>
  <c r="Z196" i="17"/>
  <c r="Y196" i="17"/>
  <c r="Z192" i="17"/>
  <c r="Y192" i="17"/>
  <c r="AE190" i="17"/>
  <c r="AG190" i="17" s="1"/>
  <c r="Z203" i="17"/>
  <c r="Y203" i="17"/>
  <c r="AK201" i="17"/>
  <c r="AM201" i="17" s="1"/>
  <c r="Z199" i="17"/>
  <c r="Y199" i="17"/>
  <c r="AK197" i="17"/>
  <c r="AM197" i="17" s="1"/>
  <c r="Z195" i="17"/>
  <c r="Y195" i="17"/>
  <c r="AK193" i="17"/>
  <c r="AM193" i="17" s="1"/>
  <c r="Z191" i="17"/>
  <c r="Y191" i="17"/>
  <c r="Y189" i="17"/>
  <c r="Z189" i="17"/>
  <c r="AE187" i="17"/>
  <c r="AG187" i="17" s="1"/>
  <c r="AK187" i="17"/>
  <c r="AM187" i="17" s="1"/>
  <c r="Z206" i="17"/>
  <c r="Y206" i="17"/>
  <c r="Z202" i="17"/>
  <c r="Y202" i="17"/>
  <c r="Z198" i="17"/>
  <c r="Y198" i="17"/>
  <c r="Z194" i="17"/>
  <c r="Y194" i="17"/>
  <c r="Y190" i="17"/>
  <c r="Z190" i="17"/>
  <c r="AE188" i="17"/>
  <c r="AG188" i="17" s="1"/>
  <c r="Y188" i="17"/>
  <c r="Z188" i="17"/>
  <c r="AA190" i="17" l="1"/>
  <c r="AN206" i="17"/>
  <c r="AA189" i="17"/>
  <c r="AA191" i="17"/>
  <c r="AA195" i="17"/>
  <c r="AA199" i="17"/>
  <c r="AA203" i="17"/>
  <c r="AA192" i="17"/>
  <c r="AA196" i="17"/>
  <c r="AA200" i="17"/>
  <c r="AA204" i="17"/>
  <c r="AA187" i="17"/>
  <c r="AA193" i="17"/>
  <c r="AA197" i="17"/>
  <c r="AA201" i="17"/>
  <c r="AA205" i="17"/>
  <c r="AH206" i="17"/>
  <c r="AA188" i="17"/>
  <c r="AA194" i="17"/>
  <c r="AA198" i="17"/>
  <c r="AA202" i="17"/>
  <c r="AA206" i="17"/>
  <c r="AB206" i="17" l="1"/>
  <c r="I186" i="17"/>
  <c r="L248" i="17" l="1"/>
  <c r="K206" i="17"/>
  <c r="K205" i="17"/>
  <c r="J187" i="17"/>
  <c r="L186" i="17"/>
  <c r="I185" i="17" l="1"/>
  <c r="L185" i="17" l="1"/>
  <c r="L247" i="17"/>
  <c r="K204" i="17"/>
  <c r="J186" i="17"/>
  <c r="I184" i="17" l="1"/>
  <c r="L184" i="17" l="1"/>
  <c r="L246" i="17"/>
  <c r="J185" i="17"/>
  <c r="I183" i="17" l="1"/>
  <c r="L183" i="17" l="1"/>
  <c r="L245" i="17"/>
  <c r="K203" i="17"/>
  <c r="J184" i="17"/>
  <c r="I182" i="17" l="1"/>
  <c r="L182" i="17" l="1"/>
  <c r="L244" i="17"/>
  <c r="K202" i="17"/>
  <c r="J183" i="17"/>
  <c r="I181" i="17"/>
  <c r="J182" i="17" s="1"/>
  <c r="L181" i="17" l="1"/>
  <c r="L243" i="17"/>
  <c r="K201" i="17"/>
  <c r="K200" i="17"/>
  <c r="I180" i="17" l="1"/>
  <c r="L180" i="17" l="1"/>
  <c r="L242" i="17"/>
  <c r="K199" i="17"/>
  <c r="J181" i="17"/>
  <c r="J180" i="17"/>
  <c r="I178" i="17" l="1"/>
  <c r="L178" i="17" l="1"/>
  <c r="L240" i="17"/>
  <c r="K198" i="17"/>
  <c r="I177" i="17" l="1"/>
  <c r="L177" i="17" l="1"/>
  <c r="L239" i="17"/>
  <c r="K197" i="17"/>
  <c r="J178" i="17"/>
  <c r="I176" i="17" l="1"/>
  <c r="J177" i="17" l="1"/>
  <c r="L238" i="17"/>
  <c r="K196" i="17"/>
  <c r="K195" i="17"/>
  <c r="L176" i="17"/>
  <c r="I175" i="17" l="1"/>
  <c r="L175" i="17" l="1"/>
  <c r="L237" i="17"/>
  <c r="K194" i="17"/>
  <c r="J176" i="17"/>
  <c r="I174" i="17" l="1"/>
  <c r="L236" i="17" l="1"/>
  <c r="J175" i="17"/>
  <c r="K174" i="17"/>
  <c r="I173" i="17" l="1"/>
  <c r="L173" i="17" l="1"/>
  <c r="L235" i="17"/>
  <c r="K193" i="17"/>
  <c r="J174" i="17"/>
  <c r="K173" i="17"/>
  <c r="I172" i="17" l="1"/>
  <c r="L172" i="17" l="1"/>
  <c r="L234" i="17"/>
  <c r="J173" i="17"/>
  <c r="I171" i="17" l="1"/>
  <c r="L233" i="17" l="1"/>
  <c r="K192" i="17"/>
  <c r="K191" i="17"/>
  <c r="J172" i="17"/>
  <c r="L171" i="17"/>
  <c r="B169" i="17" l="1"/>
  <c r="AJ169" i="17" s="1"/>
  <c r="I170" i="17" l="1"/>
  <c r="L170" i="17" l="1"/>
  <c r="L232" i="17"/>
  <c r="K190" i="17"/>
  <c r="J171" i="17"/>
  <c r="J170" i="17"/>
  <c r="S186" i="17" l="1"/>
  <c r="S185" i="17"/>
  <c r="T184" i="17"/>
  <c r="S184" i="17"/>
  <c r="T183" i="17"/>
  <c r="S183" i="17"/>
  <c r="S182" i="17"/>
  <c r="T181" i="17"/>
  <c r="S181" i="17"/>
  <c r="S180" i="17"/>
  <c r="S179" i="17"/>
  <c r="S178" i="17"/>
  <c r="T177" i="17"/>
  <c r="S177" i="17"/>
  <c r="T176" i="17"/>
  <c r="S176" i="17"/>
  <c r="S175" i="17"/>
  <c r="T174" i="17"/>
  <c r="S174" i="17"/>
  <c r="S173" i="17"/>
  <c r="T172" i="17"/>
  <c r="S172" i="17"/>
  <c r="T171" i="17"/>
  <c r="S171" i="17"/>
  <c r="S170" i="17"/>
  <c r="R170" i="17"/>
  <c r="T169" i="17"/>
  <c r="S169" i="17"/>
  <c r="U167" i="17"/>
  <c r="T167" i="17"/>
  <c r="S167" i="17"/>
  <c r="R167" i="17"/>
  <c r="U166" i="17"/>
  <c r="T166" i="17"/>
  <c r="S166" i="17"/>
  <c r="R166" i="17"/>
  <c r="AK166" i="17"/>
  <c r="AK165" i="17"/>
  <c r="V166" i="17" l="1"/>
  <c r="V167" i="17"/>
  <c r="AM166" i="17"/>
  <c r="T168" i="17" l="1"/>
  <c r="S168" i="17"/>
  <c r="I168" i="17"/>
  <c r="L168" i="17" l="1"/>
  <c r="L230" i="17"/>
  <c r="K189" i="17"/>
  <c r="AK169" i="17"/>
  <c r="AM169" i="17" s="1"/>
  <c r="I167" i="17" l="1"/>
  <c r="L229" i="17" l="1"/>
  <c r="K188" i="17"/>
  <c r="L167" i="17"/>
  <c r="J168" i="17"/>
  <c r="I166" i="17" l="1"/>
  <c r="J167" i="17" l="1"/>
  <c r="L228" i="17"/>
  <c r="K187" i="17"/>
  <c r="L166" i="17"/>
  <c r="B186" i="17"/>
  <c r="AJ186" i="17" s="1"/>
  <c r="AK186" i="17" s="1"/>
  <c r="AM186" i="17" s="1"/>
  <c r="B185" i="17"/>
  <c r="AJ185" i="17" s="1"/>
  <c r="B184" i="17"/>
  <c r="AJ184" i="17" s="1"/>
  <c r="AK184" i="17" s="1"/>
  <c r="AM184" i="17" s="1"/>
  <c r="B183" i="17"/>
  <c r="AJ183" i="17" s="1"/>
  <c r="AK183" i="17" s="1"/>
  <c r="AM183" i="17" s="1"/>
  <c r="B182" i="17"/>
  <c r="AJ182" i="17" s="1"/>
  <c r="AK182" i="17" s="1"/>
  <c r="AM182" i="17" s="1"/>
  <c r="B181" i="17"/>
  <c r="AJ181" i="17" s="1"/>
  <c r="B180" i="17"/>
  <c r="AJ180" i="17" s="1"/>
  <c r="AK180" i="17" s="1"/>
  <c r="AM180" i="17" s="1"/>
  <c r="B179" i="17"/>
  <c r="AJ179" i="17" s="1"/>
  <c r="B178" i="17"/>
  <c r="AJ178" i="17" s="1"/>
  <c r="B177" i="17"/>
  <c r="AJ177" i="17" s="1"/>
  <c r="B176" i="17"/>
  <c r="AJ176" i="17" s="1"/>
  <c r="B175" i="17"/>
  <c r="AJ175" i="17" s="1"/>
  <c r="B174" i="17"/>
  <c r="AJ174" i="17" s="1"/>
  <c r="B173" i="17"/>
  <c r="AJ173" i="17" s="1"/>
  <c r="B172" i="17"/>
  <c r="AJ172" i="17" s="1"/>
  <c r="B171" i="17"/>
  <c r="AJ171" i="17" s="1"/>
  <c r="B170" i="17"/>
  <c r="AJ170" i="17" s="1"/>
  <c r="AK170" i="17" s="1"/>
  <c r="AM170" i="17" s="1"/>
  <c r="B168" i="17"/>
  <c r="AJ168" i="17" s="1"/>
  <c r="B167" i="17"/>
  <c r="AJ167" i="17" s="1"/>
  <c r="B166" i="17"/>
  <c r="AK167" i="17" l="1"/>
  <c r="AM167" i="17" s="1"/>
  <c r="AK172" i="17"/>
  <c r="AM172" i="17" s="1"/>
  <c r="AK168" i="17"/>
  <c r="AM168" i="17" s="1"/>
  <c r="AK171" i="17"/>
  <c r="AM171" i="17" s="1"/>
  <c r="AK173" i="17"/>
  <c r="AM173" i="17" s="1"/>
  <c r="AK175" i="17"/>
  <c r="AM175" i="17" s="1"/>
  <c r="AK177" i="17"/>
  <c r="AM177" i="17" s="1"/>
  <c r="AK179" i="17"/>
  <c r="AM179" i="17" s="1"/>
  <c r="AK181" i="17"/>
  <c r="AM181" i="17" s="1"/>
  <c r="AK185" i="17"/>
  <c r="AM185" i="17" s="1"/>
  <c r="AK174" i="17"/>
  <c r="AM174" i="17" s="1"/>
  <c r="AK176" i="17"/>
  <c r="AM176" i="17" s="1"/>
  <c r="AK178" i="17"/>
  <c r="AM178" i="17" s="1"/>
  <c r="AD166" i="17"/>
  <c r="AE166" i="17" s="1"/>
  <c r="AG166" i="17" s="1"/>
  <c r="X166" i="17"/>
  <c r="AD168" i="17"/>
  <c r="AE168" i="17" s="1"/>
  <c r="AG168" i="17" s="1"/>
  <c r="X168" i="17"/>
  <c r="AD170" i="17"/>
  <c r="AE170" i="17" s="1"/>
  <c r="AG170" i="17" s="1"/>
  <c r="X170" i="17"/>
  <c r="X172" i="17"/>
  <c r="AD172" i="17"/>
  <c r="AE172" i="17" s="1"/>
  <c r="AG172" i="17" s="1"/>
  <c r="AD174" i="17"/>
  <c r="AE174" i="17" s="1"/>
  <c r="AG174" i="17" s="1"/>
  <c r="X174" i="17"/>
  <c r="X176" i="17"/>
  <c r="AD176" i="17"/>
  <c r="AE176" i="17" s="1"/>
  <c r="AG176" i="17" s="1"/>
  <c r="X178" i="17"/>
  <c r="AD178" i="17"/>
  <c r="AE178" i="17" s="1"/>
  <c r="AG178" i="17" s="1"/>
  <c r="X180" i="17"/>
  <c r="AD180" i="17"/>
  <c r="AE180" i="17" s="1"/>
  <c r="AG180" i="17" s="1"/>
  <c r="AD182" i="17"/>
  <c r="AE182" i="17" s="1"/>
  <c r="AG182" i="17" s="1"/>
  <c r="X182" i="17"/>
  <c r="X184" i="17"/>
  <c r="AD184" i="17"/>
  <c r="AE184" i="17" s="1"/>
  <c r="AG184" i="17" s="1"/>
  <c r="AD186" i="17"/>
  <c r="AE186" i="17" s="1"/>
  <c r="AG186" i="17" s="1"/>
  <c r="X186" i="17"/>
  <c r="AD167" i="17"/>
  <c r="AE167" i="17" s="1"/>
  <c r="AG167" i="17" s="1"/>
  <c r="X167" i="17"/>
  <c r="AD169" i="17"/>
  <c r="AE169" i="17" s="1"/>
  <c r="AG169" i="17" s="1"/>
  <c r="X169" i="17"/>
  <c r="AD171" i="17"/>
  <c r="X171" i="17"/>
  <c r="AD173" i="17"/>
  <c r="X173" i="17"/>
  <c r="AD175" i="17"/>
  <c r="X175" i="17"/>
  <c r="AD177" i="17"/>
  <c r="X177" i="17"/>
  <c r="AD179" i="17"/>
  <c r="X179" i="17"/>
  <c r="AD181" i="17"/>
  <c r="X181" i="17"/>
  <c r="AD183" i="17"/>
  <c r="X183" i="17"/>
  <c r="AD185" i="17"/>
  <c r="X185" i="17"/>
  <c r="AN186" i="17" l="1"/>
  <c r="Z185" i="17"/>
  <c r="Y185" i="17"/>
  <c r="Z183" i="17"/>
  <c r="Y183" i="17"/>
  <c r="Z181" i="17"/>
  <c r="Y181" i="17"/>
  <c r="Z179" i="17"/>
  <c r="Y179" i="17"/>
  <c r="Z177" i="17"/>
  <c r="Y177" i="17"/>
  <c r="Z175" i="17"/>
  <c r="Y175" i="17"/>
  <c r="Z173" i="17"/>
  <c r="Y173" i="17"/>
  <c r="Z171" i="17"/>
  <c r="Y171" i="17"/>
  <c r="Z169" i="17"/>
  <c r="Y169" i="17"/>
  <c r="Z167" i="17"/>
  <c r="Y167" i="17"/>
  <c r="Z186" i="17"/>
  <c r="Y186" i="17"/>
  <c r="Y182" i="17"/>
  <c r="Z182" i="17"/>
  <c r="Z174" i="17"/>
  <c r="Y174" i="17"/>
  <c r="Z170" i="17"/>
  <c r="Y170" i="17"/>
  <c r="Y168" i="17"/>
  <c r="Z168" i="17"/>
  <c r="Y166" i="17"/>
  <c r="Z166" i="17"/>
  <c r="AE185" i="17"/>
  <c r="AG185" i="17" s="1"/>
  <c r="AE183" i="17"/>
  <c r="AG183" i="17" s="1"/>
  <c r="AE181" i="17"/>
  <c r="AG181" i="17" s="1"/>
  <c r="AE179" i="17"/>
  <c r="AG179" i="17" s="1"/>
  <c r="AE177" i="17"/>
  <c r="AG177" i="17" s="1"/>
  <c r="AE175" i="17"/>
  <c r="AG175" i="17" s="1"/>
  <c r="AE173" i="17"/>
  <c r="AG173" i="17" s="1"/>
  <c r="AE171" i="17"/>
  <c r="AG171" i="17" s="1"/>
  <c r="Z184" i="17"/>
  <c r="Y184" i="17"/>
  <c r="Y180" i="17"/>
  <c r="Z180" i="17"/>
  <c r="Y178" i="17"/>
  <c r="Z178" i="17"/>
  <c r="Y176" i="17"/>
  <c r="Z176" i="17"/>
  <c r="Y172" i="17"/>
  <c r="Z172" i="17"/>
  <c r="AA167" i="17" l="1"/>
  <c r="AA171" i="17"/>
  <c r="AH186" i="17"/>
  <c r="AA173" i="17"/>
  <c r="AA186" i="17"/>
  <c r="AA183" i="17"/>
  <c r="AA181" i="17"/>
  <c r="AA179" i="17"/>
  <c r="AA177" i="17"/>
  <c r="AA175" i="17"/>
  <c r="AA174" i="17"/>
  <c r="AA170" i="17"/>
  <c r="AA169" i="17"/>
  <c r="AA185" i="17"/>
  <c r="AA172" i="17"/>
  <c r="AA184" i="17"/>
  <c r="AA176" i="17"/>
  <c r="AA178" i="17"/>
  <c r="AA180" i="17"/>
  <c r="AA166" i="17"/>
  <c r="AA168" i="17"/>
  <c r="AA182" i="17"/>
  <c r="I165" i="17"/>
  <c r="L227" i="17" l="1"/>
  <c r="K186" i="17"/>
  <c r="AB186" i="17"/>
  <c r="L165" i="17"/>
  <c r="J166" i="17"/>
  <c r="I164" i="17" l="1"/>
  <c r="L226" i="17" s="1"/>
  <c r="L164" i="17" l="1"/>
  <c r="J165" i="17"/>
  <c r="I163" i="17" l="1"/>
  <c r="L225" i="17" l="1"/>
  <c r="K185" i="17"/>
  <c r="L163" i="17"/>
  <c r="J164" i="17"/>
  <c r="I162" i="17" l="1"/>
  <c r="L224" i="17" l="1"/>
  <c r="K184" i="17"/>
  <c r="K183" i="17"/>
  <c r="L162" i="17"/>
  <c r="J163" i="17"/>
  <c r="I161" i="17" l="1"/>
  <c r="L223" i="17" l="1"/>
  <c r="K182" i="17"/>
  <c r="K181" i="17"/>
  <c r="L161" i="17"/>
  <c r="J162" i="17"/>
  <c r="I160" i="17" l="1"/>
  <c r="L222" i="17" s="1"/>
  <c r="J161" i="17" l="1"/>
  <c r="I159" i="17"/>
  <c r="L221" i="17" s="1"/>
  <c r="L159" i="17" l="1"/>
  <c r="J160" i="17"/>
  <c r="I158" i="17" l="1"/>
  <c r="L220" i="17" l="1"/>
  <c r="K180" i="17"/>
  <c r="J159" i="17"/>
  <c r="I157" i="17" l="1"/>
  <c r="L219" i="17" l="1"/>
  <c r="K178" i="17"/>
  <c r="J158" i="17"/>
  <c r="I156" i="17" l="1"/>
  <c r="J157" i="17" l="1"/>
  <c r="L218" i="17"/>
  <c r="K177" i="17"/>
  <c r="K176" i="17"/>
  <c r="I155" i="17" l="1"/>
  <c r="L217" i="17" s="1"/>
  <c r="J156" i="17" l="1"/>
  <c r="I154" i="17" l="1"/>
  <c r="J155" i="17" l="1"/>
  <c r="L216" i="17"/>
  <c r="I153" i="17" l="1"/>
  <c r="J154" i="17" l="1"/>
  <c r="L215" i="17"/>
  <c r="K175" i="17"/>
  <c r="J153" i="17"/>
  <c r="I151" i="17" l="1"/>
  <c r="L213" i="17" l="1"/>
  <c r="K172" i="17"/>
  <c r="K171" i="17"/>
  <c r="J152" i="17"/>
  <c r="K151" i="17"/>
  <c r="I150" i="17" l="1"/>
  <c r="L212" i="17" s="1"/>
  <c r="J151" i="17" l="1"/>
  <c r="I149" i="17"/>
  <c r="L211" i="17" s="1"/>
  <c r="J150" i="17" l="1"/>
  <c r="I148" i="17" l="1"/>
  <c r="L210" i="17" l="1"/>
  <c r="K170" i="17"/>
  <c r="J149" i="17"/>
  <c r="I147" i="17" l="1"/>
  <c r="L209" i="17" s="1"/>
  <c r="K168" i="17" l="1"/>
  <c r="J148" i="17"/>
  <c r="S165" i="17" l="1"/>
  <c r="S164" i="17"/>
  <c r="S163" i="17"/>
  <c r="T162" i="17"/>
  <c r="S162" i="17"/>
  <c r="S161" i="17"/>
  <c r="T160" i="17"/>
  <c r="S160" i="17"/>
  <c r="T159" i="17"/>
  <c r="S159" i="17"/>
  <c r="T158" i="17"/>
  <c r="S158" i="17"/>
  <c r="S157" i="17"/>
  <c r="T156" i="17"/>
  <c r="S156" i="17"/>
  <c r="S155" i="17"/>
  <c r="S154" i="17"/>
  <c r="S153" i="17"/>
  <c r="T152" i="17"/>
  <c r="S152" i="17"/>
  <c r="S151" i="17"/>
  <c r="T150" i="17"/>
  <c r="S150" i="17"/>
  <c r="T149" i="17"/>
  <c r="S149" i="17"/>
  <c r="S148" i="17"/>
  <c r="T147" i="17"/>
  <c r="S147" i="17"/>
  <c r="U145" i="17"/>
  <c r="T145" i="17"/>
  <c r="S145" i="17"/>
  <c r="R145" i="17"/>
  <c r="V145" i="17" s="1"/>
  <c r="S134" i="17"/>
  <c r="S146" i="17" l="1"/>
  <c r="I146" i="17"/>
  <c r="L208" i="17" s="1"/>
  <c r="K167" i="17" l="1"/>
  <c r="K166" i="17"/>
  <c r="J147" i="17"/>
  <c r="I145" i="17" l="1"/>
  <c r="L207" i="17" s="1"/>
  <c r="J146" i="17" l="1"/>
  <c r="K145" i="17"/>
  <c r="I144" i="17" l="1"/>
  <c r="L206" i="17" s="1"/>
  <c r="K165" i="17" l="1"/>
  <c r="K164" i="17"/>
  <c r="J145" i="17"/>
  <c r="K144" i="17"/>
  <c r="I143" i="17" l="1"/>
  <c r="L205" i="17" s="1"/>
  <c r="K163" i="17" l="1"/>
  <c r="J144" i="17"/>
  <c r="K143" i="17"/>
  <c r="I142" i="17" l="1"/>
  <c r="K162" i="17" l="1"/>
  <c r="L204" i="17"/>
  <c r="J143" i="17"/>
  <c r="K142" i="17"/>
  <c r="I141" i="17"/>
  <c r="L203" i="17" s="1"/>
  <c r="K161" i="17" l="1"/>
  <c r="J142" i="17"/>
  <c r="K141" i="17"/>
  <c r="I140" i="17" l="1"/>
  <c r="L202" i="17" s="1"/>
  <c r="K160" i="17" l="1"/>
  <c r="J141" i="17"/>
  <c r="K140" i="17"/>
  <c r="I139" i="17" l="1"/>
  <c r="L201" i="17" s="1"/>
  <c r="K159" i="17" l="1"/>
  <c r="J140" i="17"/>
  <c r="K139" i="17"/>
  <c r="I138" i="17" l="1"/>
  <c r="L200" i="17" s="1"/>
  <c r="K138" i="17" l="1"/>
  <c r="K158" i="17"/>
  <c r="J139" i="17"/>
  <c r="I137" i="17" l="1"/>
  <c r="B165" i="17"/>
  <c r="AJ165" i="17" s="1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S144" i="17"/>
  <c r="B144" i="17"/>
  <c r="AD144" i="17" s="1"/>
  <c r="S143" i="17"/>
  <c r="B143" i="17"/>
  <c r="AD143" i="17" s="1"/>
  <c r="B142" i="17"/>
  <c r="AD142" i="17" s="1"/>
  <c r="S141" i="17"/>
  <c r="B141" i="17"/>
  <c r="AD141" i="17" s="1"/>
  <c r="T140" i="17"/>
  <c r="S140" i="17"/>
  <c r="B140" i="17"/>
  <c r="AD140" i="17" s="1"/>
  <c r="T139" i="17"/>
  <c r="S139" i="17"/>
  <c r="B139" i="17"/>
  <c r="AD139" i="17" s="1"/>
  <c r="B138" i="17"/>
  <c r="AD138" i="17" s="1"/>
  <c r="B137" i="17"/>
  <c r="AD137" i="17"/>
  <c r="T136" i="17"/>
  <c r="S136" i="17"/>
  <c r="B136" i="17"/>
  <c r="AD136" i="17" s="1"/>
  <c r="U135" i="17"/>
  <c r="T135" i="17"/>
  <c r="S135" i="17"/>
  <c r="R135" i="17"/>
  <c r="I135" i="17"/>
  <c r="L197" i="17" s="1"/>
  <c r="B135" i="17"/>
  <c r="AD135" i="17" s="1"/>
  <c r="U134" i="17"/>
  <c r="T134" i="17"/>
  <c r="R134" i="17"/>
  <c r="I134" i="17"/>
  <c r="L196" i="17" s="1"/>
  <c r="B134" i="17"/>
  <c r="U133" i="17"/>
  <c r="T133" i="17"/>
  <c r="S133" i="17"/>
  <c r="R133" i="17"/>
  <c r="I133" i="17"/>
  <c r="L195" i="17" s="1"/>
  <c r="B133" i="17"/>
  <c r="AD133" i="17" s="1"/>
  <c r="U132" i="17"/>
  <c r="T132" i="17"/>
  <c r="S132" i="17"/>
  <c r="R132" i="17"/>
  <c r="K132" i="17"/>
  <c r="B132" i="17"/>
  <c r="AD132" i="17" s="1"/>
  <c r="AE132" i="17" s="1"/>
  <c r="U131" i="17"/>
  <c r="T131" i="17"/>
  <c r="S131" i="17"/>
  <c r="R131" i="17"/>
  <c r="I131" i="17"/>
  <c r="L193" i="17" s="1"/>
  <c r="B131" i="17"/>
  <c r="AD131" i="17" s="1"/>
  <c r="U130" i="17"/>
  <c r="T130" i="17"/>
  <c r="S130" i="17"/>
  <c r="R130" i="17"/>
  <c r="I130" i="17"/>
  <c r="B130" i="17"/>
  <c r="AD130" i="17" s="1"/>
  <c r="U129" i="17"/>
  <c r="T129" i="17"/>
  <c r="S129" i="17"/>
  <c r="R129" i="17"/>
  <c r="I129" i="17"/>
  <c r="L191" i="17" s="1"/>
  <c r="B129" i="17"/>
  <c r="AD129" i="17" s="1"/>
  <c r="U128" i="17"/>
  <c r="T128" i="17"/>
  <c r="S128" i="17"/>
  <c r="R128" i="17"/>
  <c r="I128" i="17"/>
  <c r="L190" i="17" s="1"/>
  <c r="B128" i="17"/>
  <c r="AD128" i="17" s="1"/>
  <c r="U127" i="17"/>
  <c r="T127" i="17"/>
  <c r="S127" i="17"/>
  <c r="R127" i="17"/>
  <c r="I127" i="17"/>
  <c r="L189" i="17" s="1"/>
  <c r="B127" i="17"/>
  <c r="X127" i="17" s="1"/>
  <c r="U126" i="17"/>
  <c r="T126" i="17"/>
  <c r="S126" i="17"/>
  <c r="R126" i="17"/>
  <c r="I126" i="17"/>
  <c r="B126" i="17"/>
  <c r="AD126" i="17" s="1"/>
  <c r="U125" i="17"/>
  <c r="T125" i="17"/>
  <c r="S125" i="17"/>
  <c r="R125" i="17"/>
  <c r="K125" i="17"/>
  <c r="B125" i="17"/>
  <c r="X125" i="17" s="1"/>
  <c r="U124" i="17"/>
  <c r="T124" i="17"/>
  <c r="S124" i="17"/>
  <c r="R124" i="17"/>
  <c r="K124" i="17"/>
  <c r="J124" i="17"/>
  <c r="B124" i="17"/>
  <c r="AD124" i="17" s="1"/>
  <c r="U123" i="17"/>
  <c r="T123" i="17"/>
  <c r="S123" i="17"/>
  <c r="R123" i="17"/>
  <c r="K123" i="17"/>
  <c r="J123" i="17"/>
  <c r="B123" i="17"/>
  <c r="AD123" i="17" s="1"/>
  <c r="U122" i="17"/>
  <c r="T122" i="17"/>
  <c r="S122" i="17"/>
  <c r="R122" i="17"/>
  <c r="K122" i="17"/>
  <c r="J122" i="17"/>
  <c r="B122" i="17"/>
  <c r="AD122" i="17" s="1"/>
  <c r="U121" i="17"/>
  <c r="T121" i="17"/>
  <c r="S121" i="17"/>
  <c r="R121" i="17"/>
  <c r="K121" i="17"/>
  <c r="J121" i="17"/>
  <c r="B121" i="17"/>
  <c r="AD121" i="17" s="1"/>
  <c r="U120" i="17"/>
  <c r="T120" i="17"/>
  <c r="S120" i="17"/>
  <c r="R120" i="17"/>
  <c r="K120" i="17"/>
  <c r="J120" i="17"/>
  <c r="B120" i="17"/>
  <c r="AD120" i="17" s="1"/>
  <c r="U119" i="17"/>
  <c r="T119" i="17"/>
  <c r="S119" i="17"/>
  <c r="R119" i="17"/>
  <c r="K119" i="17"/>
  <c r="J119" i="17"/>
  <c r="B119" i="17"/>
  <c r="AD119" i="17" s="1"/>
  <c r="U118" i="17"/>
  <c r="T118" i="17"/>
  <c r="S118" i="17"/>
  <c r="R118" i="17"/>
  <c r="K118" i="17"/>
  <c r="J118" i="17"/>
  <c r="B118" i="17"/>
  <c r="AD118" i="17" s="1"/>
  <c r="U117" i="17"/>
  <c r="T117" i="17"/>
  <c r="S117" i="17"/>
  <c r="R117" i="17"/>
  <c r="J117" i="17"/>
  <c r="B117" i="17"/>
  <c r="X117" i="17" s="1"/>
  <c r="U116" i="17"/>
  <c r="T116" i="17"/>
  <c r="S116" i="17"/>
  <c r="R116" i="17"/>
  <c r="K116" i="17"/>
  <c r="J116" i="17"/>
  <c r="B116" i="17"/>
  <c r="X116" i="17" s="1"/>
  <c r="U115" i="17"/>
  <c r="T115" i="17"/>
  <c r="S115" i="17"/>
  <c r="R115" i="17"/>
  <c r="J115" i="17"/>
  <c r="B115" i="17"/>
  <c r="AD115" i="17" s="1"/>
  <c r="AE115" i="17" s="1"/>
  <c r="U114" i="17"/>
  <c r="T114" i="17"/>
  <c r="S114" i="17"/>
  <c r="R114" i="17"/>
  <c r="J114" i="17"/>
  <c r="B114" i="17"/>
  <c r="AD114" i="17" s="1"/>
  <c r="AE114" i="17" s="1"/>
  <c r="U113" i="17"/>
  <c r="T113" i="17"/>
  <c r="S113" i="17"/>
  <c r="R113" i="17"/>
  <c r="B113" i="17"/>
  <c r="AD113" i="17" s="1"/>
  <c r="U112" i="17"/>
  <c r="T112" i="17"/>
  <c r="S112" i="17"/>
  <c r="R112" i="17"/>
  <c r="I112" i="17"/>
  <c r="B112" i="17"/>
  <c r="AD112" i="17" s="1"/>
  <c r="U111" i="17"/>
  <c r="T111" i="17"/>
  <c r="S111" i="17"/>
  <c r="R111" i="17"/>
  <c r="J111" i="17"/>
  <c r="B111" i="17"/>
  <c r="AD111" i="17" s="1"/>
  <c r="AE111" i="17" s="1"/>
  <c r="U110" i="17"/>
  <c r="T110" i="17"/>
  <c r="S110" i="17"/>
  <c r="R110" i="17"/>
  <c r="J110" i="17"/>
  <c r="B110" i="17"/>
  <c r="AD110" i="17" s="1"/>
  <c r="AE110" i="17" s="1"/>
  <c r="U109" i="17"/>
  <c r="T109" i="17"/>
  <c r="S109" i="17"/>
  <c r="R109" i="17"/>
  <c r="J109" i="17"/>
  <c r="B109" i="17"/>
  <c r="AD109" i="17" s="1"/>
  <c r="AE109" i="17" s="1"/>
  <c r="U108" i="17"/>
  <c r="T108" i="17"/>
  <c r="S108" i="17"/>
  <c r="R108" i="17"/>
  <c r="J108" i="17"/>
  <c r="B108" i="17"/>
  <c r="AD108" i="17" s="1"/>
  <c r="AE108" i="17" s="1"/>
  <c r="U107" i="17"/>
  <c r="T107" i="17"/>
  <c r="S107" i="17"/>
  <c r="R107" i="17"/>
  <c r="J107" i="17"/>
  <c r="B107" i="17"/>
  <c r="AD107" i="17" s="1"/>
  <c r="AE107" i="17" s="1"/>
  <c r="U106" i="17"/>
  <c r="T106" i="17"/>
  <c r="S106" i="17"/>
  <c r="R106" i="17"/>
  <c r="J106" i="17"/>
  <c r="B106" i="17"/>
  <c r="U105" i="17"/>
  <c r="T105" i="17"/>
  <c r="S105" i="17"/>
  <c r="R105" i="17"/>
  <c r="J105" i="17"/>
  <c r="B105" i="17"/>
  <c r="U104" i="17"/>
  <c r="T104" i="17"/>
  <c r="S104" i="17"/>
  <c r="R104" i="17"/>
  <c r="J104" i="17"/>
  <c r="B104" i="17"/>
  <c r="B103" i="17"/>
  <c r="X103" i="17" s="1"/>
  <c r="Z103" i="17" s="1"/>
  <c r="U102" i="17"/>
  <c r="T102" i="17"/>
  <c r="S102" i="17"/>
  <c r="R102" i="17"/>
  <c r="J102" i="17"/>
  <c r="B102" i="17"/>
  <c r="U101" i="17"/>
  <c r="T101" i="17"/>
  <c r="S101" i="17"/>
  <c r="R101" i="17"/>
  <c r="J101" i="17"/>
  <c r="B101" i="17"/>
  <c r="U100" i="17"/>
  <c r="T100" i="17"/>
  <c r="S100" i="17"/>
  <c r="R100" i="17"/>
  <c r="J100" i="17"/>
  <c r="B100" i="17"/>
  <c r="U99" i="17"/>
  <c r="T99" i="17"/>
  <c r="S99" i="17"/>
  <c r="R99" i="17"/>
  <c r="J99" i="17"/>
  <c r="B99" i="17"/>
  <c r="U98" i="17"/>
  <c r="T98" i="17"/>
  <c r="S98" i="17"/>
  <c r="R98" i="17"/>
  <c r="B98" i="17"/>
  <c r="U97" i="17"/>
  <c r="T97" i="17"/>
  <c r="S97" i="17"/>
  <c r="R97" i="17"/>
  <c r="I97" i="17"/>
  <c r="L160" i="17" s="1"/>
  <c r="B97" i="17"/>
  <c r="AD97" i="17" s="1"/>
  <c r="U96" i="17"/>
  <c r="T96" i="17"/>
  <c r="S96" i="17"/>
  <c r="R96" i="17"/>
  <c r="B96" i="17"/>
  <c r="AD96" i="17" s="1"/>
  <c r="U95" i="17"/>
  <c r="T95" i="17"/>
  <c r="S95" i="17"/>
  <c r="R95" i="17"/>
  <c r="I95" i="17"/>
  <c r="B95" i="17"/>
  <c r="AD95" i="17" s="1"/>
  <c r="U94" i="17"/>
  <c r="T94" i="17"/>
  <c r="S94" i="17"/>
  <c r="R94" i="17"/>
  <c r="I94" i="17"/>
  <c r="B94" i="17"/>
  <c r="AD94" i="17" s="1"/>
  <c r="U93" i="17"/>
  <c r="T93" i="17"/>
  <c r="S93" i="17"/>
  <c r="R93" i="17"/>
  <c r="I93" i="17"/>
  <c r="B93" i="17"/>
  <c r="AD93" i="17" s="1"/>
  <c r="AE93" i="17" s="1"/>
  <c r="U92" i="17"/>
  <c r="T92" i="17"/>
  <c r="S92" i="17"/>
  <c r="R92" i="17"/>
  <c r="I92" i="17"/>
  <c r="L155" i="17" s="1"/>
  <c r="B92" i="17"/>
  <c r="AD92" i="17" s="1"/>
  <c r="U91" i="17"/>
  <c r="T91" i="17"/>
  <c r="S91" i="17"/>
  <c r="R91" i="17"/>
  <c r="I91" i="17"/>
  <c r="B91" i="17"/>
  <c r="AD91" i="17" s="1"/>
  <c r="T90" i="17"/>
  <c r="S90" i="17"/>
  <c r="R90" i="17"/>
  <c r="I90" i="17"/>
  <c r="F90" i="17"/>
  <c r="U90" i="17" s="1"/>
  <c r="B90" i="17"/>
  <c r="T89" i="17"/>
  <c r="S89" i="17"/>
  <c r="R89" i="17"/>
  <c r="I89" i="17"/>
  <c r="L152" i="17" s="1"/>
  <c r="F89" i="17"/>
  <c r="U89" i="17" s="1"/>
  <c r="B89" i="17"/>
  <c r="T88" i="17"/>
  <c r="S88" i="17"/>
  <c r="R88" i="17"/>
  <c r="I88" i="17"/>
  <c r="L151" i="17" s="1"/>
  <c r="F88" i="17"/>
  <c r="U88" i="17" s="1"/>
  <c r="B88" i="17"/>
  <c r="T87" i="17"/>
  <c r="S87" i="17"/>
  <c r="R87" i="17"/>
  <c r="I87" i="17"/>
  <c r="L150" i="17" s="1"/>
  <c r="F87" i="17"/>
  <c r="U87" i="17" s="1"/>
  <c r="B87" i="17"/>
  <c r="T86" i="17"/>
  <c r="S86" i="17"/>
  <c r="R86" i="17"/>
  <c r="I86" i="17"/>
  <c r="L149" i="17" s="1"/>
  <c r="F86" i="17"/>
  <c r="U86" i="17" s="1"/>
  <c r="B86" i="17"/>
  <c r="T85" i="17"/>
  <c r="S85" i="17"/>
  <c r="R85" i="17"/>
  <c r="I85" i="17"/>
  <c r="L148" i="17" s="1"/>
  <c r="F85" i="17"/>
  <c r="U85" i="17" s="1"/>
  <c r="B85" i="17"/>
  <c r="T84" i="17"/>
  <c r="S84" i="17"/>
  <c r="R84" i="17"/>
  <c r="I84" i="17"/>
  <c r="L147" i="17" s="1"/>
  <c r="F84" i="17"/>
  <c r="U84" i="17" s="1"/>
  <c r="B84" i="17"/>
  <c r="X84" i="17" s="1"/>
  <c r="T83" i="17"/>
  <c r="S83" i="17"/>
  <c r="R83" i="17"/>
  <c r="I83" i="17"/>
  <c r="L146" i="17" s="1"/>
  <c r="F83" i="17"/>
  <c r="U83" i="17" s="1"/>
  <c r="B83" i="17"/>
  <c r="T82" i="17"/>
  <c r="S82" i="17"/>
  <c r="R82" i="17"/>
  <c r="I82" i="17"/>
  <c r="F82" i="17"/>
  <c r="U82" i="17" s="1"/>
  <c r="B82" i="17"/>
  <c r="T81" i="17"/>
  <c r="S81" i="17"/>
  <c r="R81" i="17"/>
  <c r="I81" i="17"/>
  <c r="F81" i="17"/>
  <c r="U81" i="17" s="1"/>
  <c r="B81" i="17"/>
  <c r="X81" i="17" s="1"/>
  <c r="Z81" i="17" s="1"/>
  <c r="T80" i="17"/>
  <c r="S80" i="17"/>
  <c r="R80" i="17"/>
  <c r="I80" i="17"/>
  <c r="L143" i="17" s="1"/>
  <c r="F80" i="17"/>
  <c r="U80" i="17" s="1"/>
  <c r="B80" i="17"/>
  <c r="AD80" i="17" s="1"/>
  <c r="AE80" i="17" s="1"/>
  <c r="T79" i="17"/>
  <c r="S79" i="17"/>
  <c r="R79" i="17"/>
  <c r="I79" i="17"/>
  <c r="L142" i="17" s="1"/>
  <c r="F79" i="17"/>
  <c r="U79" i="17" s="1"/>
  <c r="B79" i="17"/>
  <c r="AD79" i="17" s="1"/>
  <c r="AE79" i="17" s="1"/>
  <c r="T78" i="17"/>
  <c r="S78" i="17"/>
  <c r="R78" i="17"/>
  <c r="I78" i="17"/>
  <c r="F78" i="17"/>
  <c r="U78" i="17" s="1"/>
  <c r="B78" i="17"/>
  <c r="X78" i="17" s="1"/>
  <c r="Z78" i="17" s="1"/>
  <c r="T77" i="17"/>
  <c r="S77" i="17"/>
  <c r="R77" i="17"/>
  <c r="I77" i="17"/>
  <c r="F77" i="17"/>
  <c r="U77" i="17" s="1"/>
  <c r="B77" i="17"/>
  <c r="AD77" i="17" s="1"/>
  <c r="T76" i="17"/>
  <c r="S76" i="17"/>
  <c r="R76" i="17"/>
  <c r="I76" i="17"/>
  <c r="L139" i="17" s="1"/>
  <c r="F76" i="17"/>
  <c r="U76" i="17" s="1"/>
  <c r="B76" i="17"/>
  <c r="AD76" i="17" s="1"/>
  <c r="AE76" i="17" s="1"/>
  <c r="T75" i="17"/>
  <c r="S75" i="17"/>
  <c r="R75" i="17"/>
  <c r="I75" i="17"/>
  <c r="F75" i="17"/>
  <c r="U75" i="17" s="1"/>
  <c r="B75" i="17"/>
  <c r="AD75" i="17" s="1"/>
  <c r="AE75" i="17" s="1"/>
  <c r="T74" i="17"/>
  <c r="S74" i="17"/>
  <c r="R74" i="17"/>
  <c r="I74" i="17"/>
  <c r="F74" i="17"/>
  <c r="U74" i="17" s="1"/>
  <c r="B74" i="17"/>
  <c r="X74" i="17" s="1"/>
  <c r="Z74" i="17" s="1"/>
  <c r="T73" i="17"/>
  <c r="S73" i="17"/>
  <c r="R73" i="17"/>
  <c r="I73" i="17"/>
  <c r="F73" i="17"/>
  <c r="U73" i="17" s="1"/>
  <c r="B73" i="17"/>
  <c r="X73" i="17" s="1"/>
  <c r="Z73" i="17" s="1"/>
  <c r="T72" i="17"/>
  <c r="S72" i="17"/>
  <c r="R72" i="17"/>
  <c r="I72" i="17"/>
  <c r="F72" i="17"/>
  <c r="U72" i="17" s="1"/>
  <c r="B72" i="17"/>
  <c r="AD72" i="17" s="1"/>
  <c r="AE72" i="17" s="1"/>
  <c r="T71" i="17"/>
  <c r="S71" i="17"/>
  <c r="R71" i="17"/>
  <c r="I71" i="17"/>
  <c r="L134" i="17" s="1"/>
  <c r="F71" i="17"/>
  <c r="U71" i="17" s="1"/>
  <c r="B71" i="17"/>
  <c r="AD71" i="17" s="1"/>
  <c r="AE71" i="17" s="1"/>
  <c r="T70" i="17"/>
  <c r="S70" i="17"/>
  <c r="R70" i="17"/>
  <c r="I70" i="17"/>
  <c r="F70" i="17"/>
  <c r="U70" i="17" s="1"/>
  <c r="B70" i="17"/>
  <c r="X70" i="17" s="1"/>
  <c r="Z70" i="17" s="1"/>
  <c r="T69" i="17"/>
  <c r="S69" i="17"/>
  <c r="R69" i="17"/>
  <c r="I69" i="17"/>
  <c r="F69" i="17"/>
  <c r="U69" i="17" s="1"/>
  <c r="B69" i="17"/>
  <c r="AD69" i="17" s="1"/>
  <c r="T68" i="17"/>
  <c r="S68" i="17"/>
  <c r="R68" i="17"/>
  <c r="I68" i="17"/>
  <c r="F68" i="17"/>
  <c r="U68" i="17" s="1"/>
  <c r="B68" i="17"/>
  <c r="AD68" i="17" s="1"/>
  <c r="AE68" i="17" s="1"/>
  <c r="T67" i="17"/>
  <c r="S67" i="17"/>
  <c r="R67" i="17"/>
  <c r="I67" i="17"/>
  <c r="F67" i="17"/>
  <c r="U67" i="17" s="1"/>
  <c r="B67" i="17"/>
  <c r="AD67" i="17" s="1"/>
  <c r="T66" i="17"/>
  <c r="S66" i="17"/>
  <c r="R66" i="17"/>
  <c r="I66" i="17"/>
  <c r="F66" i="17"/>
  <c r="U66" i="17" s="1"/>
  <c r="B66" i="17"/>
  <c r="AD66" i="17" s="1"/>
  <c r="T65" i="17"/>
  <c r="S65" i="17"/>
  <c r="R65" i="17"/>
  <c r="I65" i="17"/>
  <c r="F65" i="17"/>
  <c r="U65" i="17" s="1"/>
  <c r="B65" i="17"/>
  <c r="AD65" i="17" s="1"/>
  <c r="T64" i="17"/>
  <c r="S64" i="17"/>
  <c r="R64" i="17"/>
  <c r="I64" i="17"/>
  <c r="F64" i="17"/>
  <c r="U64" i="17" s="1"/>
  <c r="B64" i="17"/>
  <c r="AD64" i="17" s="1"/>
  <c r="T63" i="17"/>
  <c r="S63" i="17"/>
  <c r="R63" i="17"/>
  <c r="I63" i="17"/>
  <c r="F63" i="17"/>
  <c r="U63" i="17" s="1"/>
  <c r="B63" i="17"/>
  <c r="AD63" i="17" s="1"/>
  <c r="T62" i="17"/>
  <c r="S62" i="17"/>
  <c r="R62" i="17"/>
  <c r="I62" i="17"/>
  <c r="L125" i="17" s="1"/>
  <c r="F62" i="17"/>
  <c r="U62" i="17" s="1"/>
  <c r="B62" i="17"/>
  <c r="X62" i="17" s="1"/>
  <c r="T61" i="17"/>
  <c r="S61" i="17"/>
  <c r="R61" i="17"/>
  <c r="I61" i="17"/>
  <c r="L124" i="17" s="1"/>
  <c r="F61" i="17"/>
  <c r="U61" i="17" s="1"/>
  <c r="B61" i="17"/>
  <c r="AD61" i="17" s="1"/>
  <c r="T60" i="17"/>
  <c r="S60" i="17"/>
  <c r="R60" i="17"/>
  <c r="I60" i="17"/>
  <c r="L123" i="17" s="1"/>
  <c r="F60" i="17"/>
  <c r="U60" i="17" s="1"/>
  <c r="B60" i="17"/>
  <c r="AD60" i="17" s="1"/>
  <c r="T59" i="17"/>
  <c r="S59" i="17"/>
  <c r="R59" i="17"/>
  <c r="I59" i="17"/>
  <c r="L122" i="17" s="1"/>
  <c r="F59" i="17"/>
  <c r="U59" i="17" s="1"/>
  <c r="B59" i="17"/>
  <c r="AD59" i="17" s="1"/>
  <c r="T58" i="17"/>
  <c r="S58" i="17"/>
  <c r="R58" i="17"/>
  <c r="I58" i="17"/>
  <c r="L121" i="17" s="1"/>
  <c r="F58" i="17"/>
  <c r="U58" i="17" s="1"/>
  <c r="B58" i="17"/>
  <c r="AD58" i="17" s="1"/>
  <c r="T57" i="17"/>
  <c r="S57" i="17"/>
  <c r="R57" i="17"/>
  <c r="I57" i="17"/>
  <c r="L120" i="17" s="1"/>
  <c r="F57" i="17"/>
  <c r="U57" i="17" s="1"/>
  <c r="B57" i="17"/>
  <c r="AD57" i="17" s="1"/>
  <c r="T56" i="17"/>
  <c r="S56" i="17"/>
  <c r="R56" i="17"/>
  <c r="I56" i="17"/>
  <c r="L119" i="17" s="1"/>
  <c r="F56" i="17"/>
  <c r="U56" i="17" s="1"/>
  <c r="B56" i="17"/>
  <c r="AD56" i="17" s="1"/>
  <c r="T55" i="17"/>
  <c r="S55" i="17"/>
  <c r="R55" i="17"/>
  <c r="I55" i="17"/>
  <c r="L118" i="17" s="1"/>
  <c r="F55" i="17"/>
  <c r="U55" i="17" s="1"/>
  <c r="B55" i="17"/>
  <c r="AD55" i="17" s="1"/>
  <c r="T54" i="17"/>
  <c r="S54" i="17"/>
  <c r="R54" i="17"/>
  <c r="I54" i="17"/>
  <c r="L117" i="17" s="1"/>
  <c r="F54" i="17"/>
  <c r="U54" i="17" s="1"/>
  <c r="B54" i="17"/>
  <c r="AD54" i="17" s="1"/>
  <c r="T53" i="17"/>
  <c r="S53" i="17"/>
  <c r="R53" i="17"/>
  <c r="I53" i="17"/>
  <c r="L116" i="17" s="1"/>
  <c r="F53" i="17"/>
  <c r="U53" i="17" s="1"/>
  <c r="B53" i="17"/>
  <c r="AD53" i="17" s="1"/>
  <c r="T52" i="17"/>
  <c r="S52" i="17"/>
  <c r="R52" i="17"/>
  <c r="I52" i="17"/>
  <c r="L115" i="17" s="1"/>
  <c r="F52" i="17"/>
  <c r="U52" i="17" s="1"/>
  <c r="B52" i="17"/>
  <c r="AD52" i="17" s="1"/>
  <c r="T51" i="17"/>
  <c r="S51" i="17"/>
  <c r="R51" i="17"/>
  <c r="I51" i="17"/>
  <c r="L114" i="17" s="1"/>
  <c r="F51" i="17"/>
  <c r="U51" i="17" s="1"/>
  <c r="B51" i="17"/>
  <c r="AD51" i="17" s="1"/>
  <c r="T50" i="17"/>
  <c r="S50" i="17"/>
  <c r="R50" i="17"/>
  <c r="I50" i="17"/>
  <c r="F50" i="17"/>
  <c r="U50" i="17" s="1"/>
  <c r="B50" i="17"/>
  <c r="AD50" i="17" s="1"/>
  <c r="T49" i="17"/>
  <c r="S49" i="17"/>
  <c r="R49" i="17"/>
  <c r="I49" i="17"/>
  <c r="F49" i="17"/>
  <c r="U49" i="17" s="1"/>
  <c r="B49" i="17"/>
  <c r="AD49" i="17" s="1"/>
  <c r="T48" i="17"/>
  <c r="S48" i="17"/>
  <c r="R48" i="17"/>
  <c r="I48" i="17"/>
  <c r="L111" i="17" s="1"/>
  <c r="F48" i="17"/>
  <c r="U48" i="17" s="1"/>
  <c r="B48" i="17"/>
  <c r="AD48" i="17" s="1"/>
  <c r="T47" i="17"/>
  <c r="S47" i="17"/>
  <c r="R47" i="17"/>
  <c r="I47" i="17"/>
  <c r="L110" i="17" s="1"/>
  <c r="F47" i="17"/>
  <c r="U47" i="17" s="1"/>
  <c r="B47" i="17"/>
  <c r="AD47" i="17" s="1"/>
  <c r="T46" i="17"/>
  <c r="S46" i="17"/>
  <c r="R46" i="17"/>
  <c r="I46" i="17"/>
  <c r="L109" i="17" s="1"/>
  <c r="F46" i="17"/>
  <c r="U46" i="17" s="1"/>
  <c r="B46" i="17"/>
  <c r="AD46" i="17" s="1"/>
  <c r="T45" i="17"/>
  <c r="S45" i="17"/>
  <c r="R45" i="17"/>
  <c r="I45" i="17"/>
  <c r="L108" i="17" s="1"/>
  <c r="F45" i="17"/>
  <c r="U45" i="17" s="1"/>
  <c r="B45" i="17"/>
  <c r="AD45" i="17" s="1"/>
  <c r="T44" i="17"/>
  <c r="S44" i="17"/>
  <c r="R44" i="17"/>
  <c r="I44" i="17"/>
  <c r="L107" i="17" s="1"/>
  <c r="F44" i="17"/>
  <c r="U44" i="17" s="1"/>
  <c r="B44" i="17"/>
  <c r="AD44" i="17" s="1"/>
  <c r="T43" i="17"/>
  <c r="S43" i="17"/>
  <c r="R43" i="17"/>
  <c r="I43" i="17"/>
  <c r="L106" i="17" s="1"/>
  <c r="F43" i="17"/>
  <c r="U43" i="17" s="1"/>
  <c r="B43" i="17"/>
  <c r="AD43" i="17" s="1"/>
  <c r="T42" i="17"/>
  <c r="S42" i="17"/>
  <c r="R42" i="17"/>
  <c r="I42" i="17"/>
  <c r="L105" i="17" s="1"/>
  <c r="F42" i="17"/>
  <c r="U42" i="17" s="1"/>
  <c r="B42" i="17"/>
  <c r="AD42" i="17" s="1"/>
  <c r="T41" i="17"/>
  <c r="S41" i="17"/>
  <c r="R41" i="17"/>
  <c r="I41" i="17"/>
  <c r="L104" i="17" s="1"/>
  <c r="F41" i="17"/>
  <c r="U41" i="17" s="1"/>
  <c r="B41" i="17"/>
  <c r="AD41" i="17" s="1"/>
  <c r="T40" i="17"/>
  <c r="S40" i="17"/>
  <c r="R40" i="17"/>
  <c r="I40" i="17"/>
  <c r="L102" i="17" s="1"/>
  <c r="F40" i="17"/>
  <c r="U40" i="17" s="1"/>
  <c r="B40" i="17"/>
  <c r="X40" i="17" s="1"/>
  <c r="T39" i="17"/>
  <c r="S39" i="17"/>
  <c r="R39" i="17"/>
  <c r="I39" i="17"/>
  <c r="F39" i="17"/>
  <c r="U39" i="17" s="1"/>
  <c r="B39" i="17"/>
  <c r="AD39" i="17" s="1"/>
  <c r="T38" i="17"/>
  <c r="S38" i="17"/>
  <c r="R38" i="17"/>
  <c r="I38" i="17"/>
  <c r="F38" i="17"/>
  <c r="U38" i="17" s="1"/>
  <c r="B38" i="17"/>
  <c r="AD38" i="17" s="1"/>
  <c r="T37" i="17"/>
  <c r="S37" i="17"/>
  <c r="R37" i="17"/>
  <c r="I37" i="17"/>
  <c r="L101" i="17" s="1"/>
  <c r="F37" i="17"/>
  <c r="U37" i="17" s="1"/>
  <c r="B37" i="17"/>
  <c r="AD37" i="17" s="1"/>
  <c r="T36" i="17"/>
  <c r="S36" i="17"/>
  <c r="R36" i="17"/>
  <c r="I36" i="17"/>
  <c r="L100" i="17" s="1"/>
  <c r="F36" i="17"/>
  <c r="U36" i="17" s="1"/>
  <c r="B36" i="17"/>
  <c r="AD36" i="17" s="1"/>
  <c r="T35" i="17"/>
  <c r="S35" i="17"/>
  <c r="R35" i="17"/>
  <c r="I35" i="17"/>
  <c r="L99" i="17" s="1"/>
  <c r="F35" i="17"/>
  <c r="U35" i="17" s="1"/>
  <c r="B35" i="17"/>
  <c r="AD35" i="17" s="1"/>
  <c r="T34" i="17"/>
  <c r="S34" i="17"/>
  <c r="R34" i="17"/>
  <c r="I34" i="17"/>
  <c r="L98" i="17" s="1"/>
  <c r="F34" i="17"/>
  <c r="U34" i="17" s="1"/>
  <c r="B34" i="17"/>
  <c r="AD34" i="17" s="1"/>
  <c r="T33" i="17"/>
  <c r="S33" i="17"/>
  <c r="R33" i="17"/>
  <c r="I33" i="17"/>
  <c r="F33" i="17"/>
  <c r="U33" i="17" s="1"/>
  <c r="B33" i="17"/>
  <c r="AD33" i="17" s="1"/>
  <c r="T32" i="17"/>
  <c r="S32" i="17"/>
  <c r="R32" i="17"/>
  <c r="I32" i="17"/>
  <c r="L96" i="17" s="1"/>
  <c r="F32" i="17"/>
  <c r="U32" i="17" s="1"/>
  <c r="B32" i="17"/>
  <c r="AD32" i="17" s="1"/>
  <c r="T31" i="17"/>
  <c r="S31" i="17"/>
  <c r="R31" i="17"/>
  <c r="I31" i="17"/>
  <c r="F31" i="17"/>
  <c r="U31" i="17" s="1"/>
  <c r="B31" i="17"/>
  <c r="AD31" i="17" s="1"/>
  <c r="T30" i="17"/>
  <c r="S30" i="17"/>
  <c r="R30" i="17"/>
  <c r="I30" i="17"/>
  <c r="F30" i="17"/>
  <c r="U30" i="17" s="1"/>
  <c r="B30" i="17"/>
  <c r="AD30" i="17" s="1"/>
  <c r="T29" i="17"/>
  <c r="S29" i="17"/>
  <c r="R29" i="17"/>
  <c r="I29" i="17"/>
  <c r="F29" i="17"/>
  <c r="U29" i="17" s="1"/>
  <c r="B29" i="17"/>
  <c r="AD29" i="17" s="1"/>
  <c r="T28" i="17"/>
  <c r="S28" i="17"/>
  <c r="R28" i="17"/>
  <c r="I28" i="17"/>
  <c r="F28" i="17"/>
  <c r="U28" i="17" s="1"/>
  <c r="B28" i="17"/>
  <c r="AD28" i="17" s="1"/>
  <c r="T27" i="17"/>
  <c r="S27" i="17"/>
  <c r="R27" i="17"/>
  <c r="I27" i="17"/>
  <c r="F27" i="17"/>
  <c r="U27" i="17" s="1"/>
  <c r="B27" i="17"/>
  <c r="AD27" i="17" s="1"/>
  <c r="T26" i="17"/>
  <c r="S26" i="17"/>
  <c r="R26" i="17"/>
  <c r="I26" i="17"/>
  <c r="F26" i="17"/>
  <c r="U26" i="17" s="1"/>
  <c r="B26" i="17"/>
  <c r="AD26" i="17" s="1"/>
  <c r="T25" i="17"/>
  <c r="S25" i="17"/>
  <c r="R25" i="17"/>
  <c r="I25" i="17"/>
  <c r="F25" i="17"/>
  <c r="U25" i="17" s="1"/>
  <c r="B25" i="17"/>
  <c r="X25" i="17" s="1"/>
  <c r="Z25" i="17" s="1"/>
  <c r="T24" i="17"/>
  <c r="S24" i="17"/>
  <c r="R24" i="17"/>
  <c r="I24" i="17"/>
  <c r="F24" i="17"/>
  <c r="U24" i="17" s="1"/>
  <c r="B24" i="17"/>
  <c r="AD24" i="17" s="1"/>
  <c r="T23" i="17"/>
  <c r="S23" i="17"/>
  <c r="R23" i="17"/>
  <c r="I23" i="17"/>
  <c r="F23" i="17"/>
  <c r="U23" i="17" s="1"/>
  <c r="B23" i="17"/>
  <c r="X23" i="17" s="1"/>
  <c r="Z23" i="17" s="1"/>
  <c r="T22" i="17"/>
  <c r="S22" i="17"/>
  <c r="R22" i="17"/>
  <c r="I22" i="17"/>
  <c r="F22" i="17"/>
  <c r="U22" i="17" s="1"/>
  <c r="B22" i="17"/>
  <c r="AD22" i="17" s="1"/>
  <c r="T21" i="17"/>
  <c r="S21" i="17"/>
  <c r="R21" i="17"/>
  <c r="I21" i="17"/>
  <c r="F21" i="17"/>
  <c r="U21" i="17" s="1"/>
  <c r="B21" i="17"/>
  <c r="AD21" i="17" s="1"/>
  <c r="T20" i="17"/>
  <c r="S20" i="17"/>
  <c r="R20" i="17"/>
  <c r="I20" i="17"/>
  <c r="F20" i="17"/>
  <c r="U20" i="17" s="1"/>
  <c r="B20" i="17"/>
  <c r="X20" i="17" s="1"/>
  <c r="Z20" i="17" s="1"/>
  <c r="T19" i="17"/>
  <c r="S19" i="17"/>
  <c r="R19" i="17"/>
  <c r="I19" i="17"/>
  <c r="F19" i="17"/>
  <c r="U19" i="17" s="1"/>
  <c r="B19" i="17"/>
  <c r="AD19" i="17" s="1"/>
  <c r="T18" i="17"/>
  <c r="S18" i="17"/>
  <c r="R18" i="17"/>
  <c r="I18" i="17"/>
  <c r="F18" i="17"/>
  <c r="U18" i="17" s="1"/>
  <c r="B18" i="17"/>
  <c r="X18" i="17" s="1"/>
  <c r="Z18" i="17" s="1"/>
  <c r="T17" i="17"/>
  <c r="S17" i="17"/>
  <c r="R17" i="17"/>
  <c r="I17" i="17"/>
  <c r="F17" i="17"/>
  <c r="U17" i="17" s="1"/>
  <c r="B17" i="17"/>
  <c r="AD17" i="17" s="1"/>
  <c r="AE17" i="17" s="1"/>
  <c r="T16" i="17"/>
  <c r="S16" i="17"/>
  <c r="R16" i="17"/>
  <c r="I16" i="17"/>
  <c r="F16" i="17"/>
  <c r="U16" i="17" s="1"/>
  <c r="B16" i="17"/>
  <c r="X16" i="17" s="1"/>
  <c r="Z16" i="17" s="1"/>
  <c r="T15" i="17"/>
  <c r="S15" i="17"/>
  <c r="R15" i="17"/>
  <c r="I15" i="17"/>
  <c r="F15" i="17"/>
  <c r="U15" i="17" s="1"/>
  <c r="B15" i="17"/>
  <c r="AD15" i="17" s="1"/>
  <c r="AE15" i="17" s="1"/>
  <c r="T14" i="17"/>
  <c r="S14" i="17"/>
  <c r="R14" i="17"/>
  <c r="I14" i="17"/>
  <c r="F14" i="17"/>
  <c r="U14" i="17" s="1"/>
  <c r="B14" i="17"/>
  <c r="X14" i="17" s="1"/>
  <c r="Z14" i="17" s="1"/>
  <c r="T13" i="17"/>
  <c r="S13" i="17"/>
  <c r="R13" i="17"/>
  <c r="I13" i="17"/>
  <c r="F13" i="17"/>
  <c r="U13" i="17" s="1"/>
  <c r="B13" i="17"/>
  <c r="AD13" i="17" s="1"/>
  <c r="AE13" i="17" s="1"/>
  <c r="T12" i="17"/>
  <c r="S12" i="17"/>
  <c r="R12" i="17"/>
  <c r="I12" i="17"/>
  <c r="F12" i="17"/>
  <c r="U12" i="17" s="1"/>
  <c r="B12" i="17"/>
  <c r="AD12" i="17" s="1"/>
  <c r="T11" i="17"/>
  <c r="S11" i="17"/>
  <c r="R11" i="17"/>
  <c r="I11" i="17"/>
  <c r="L74" i="17" s="1"/>
  <c r="F11" i="17"/>
  <c r="U11" i="17" s="1"/>
  <c r="B11" i="17"/>
  <c r="AD11" i="17" s="1"/>
  <c r="T10" i="17"/>
  <c r="S10" i="17"/>
  <c r="R10" i="17"/>
  <c r="I10" i="17"/>
  <c r="F10" i="17"/>
  <c r="U10" i="17" s="1"/>
  <c r="B10" i="17"/>
  <c r="AD10" i="17" s="1"/>
  <c r="T9" i="17"/>
  <c r="S9" i="17"/>
  <c r="R9" i="17"/>
  <c r="I9" i="17"/>
  <c r="F9" i="17"/>
  <c r="U9" i="17" s="1"/>
  <c r="B9" i="17"/>
  <c r="AD9" i="17" s="1"/>
  <c r="T8" i="17"/>
  <c r="S8" i="17"/>
  <c r="R8" i="17"/>
  <c r="I8" i="17"/>
  <c r="F8" i="17"/>
  <c r="U8" i="17" s="1"/>
  <c r="B8" i="17"/>
  <c r="AD8" i="17" s="1"/>
  <c r="T7" i="17"/>
  <c r="S7" i="17"/>
  <c r="R7" i="17"/>
  <c r="I7" i="17"/>
  <c r="F7" i="17"/>
  <c r="U7" i="17" s="1"/>
  <c r="B7" i="17"/>
  <c r="AD7" i="17" s="1"/>
  <c r="T6" i="17"/>
  <c r="S6" i="17"/>
  <c r="R6" i="17"/>
  <c r="I6" i="17"/>
  <c r="F6" i="17"/>
  <c r="U6" i="17" s="1"/>
  <c r="B6" i="17"/>
  <c r="AD6" i="17" s="1"/>
  <c r="T5" i="17"/>
  <c r="S5" i="17"/>
  <c r="R5" i="17"/>
  <c r="I5" i="17"/>
  <c r="F5" i="17"/>
  <c r="U5" i="17" s="1"/>
  <c r="L91" i="17" l="1"/>
  <c r="L95" i="17"/>
  <c r="L129" i="17"/>
  <c r="L131" i="17"/>
  <c r="V124" i="17"/>
  <c r="V128" i="17"/>
  <c r="L73" i="17"/>
  <c r="L75" i="17"/>
  <c r="V126" i="17"/>
  <c r="V130" i="17"/>
  <c r="V127" i="17"/>
  <c r="L76" i="17"/>
  <c r="L80" i="17"/>
  <c r="V125" i="17"/>
  <c r="V135" i="17"/>
  <c r="J113" i="17"/>
  <c r="L174" i="17"/>
  <c r="J40" i="17"/>
  <c r="V132" i="17"/>
  <c r="J127" i="17"/>
  <c r="L188" i="17"/>
  <c r="K149" i="17"/>
  <c r="L192" i="17"/>
  <c r="K157" i="17"/>
  <c r="L199" i="17"/>
  <c r="L68" i="17"/>
  <c r="L69" i="17"/>
  <c r="L70" i="17"/>
  <c r="L71" i="17"/>
  <c r="L72" i="17"/>
  <c r="J22" i="17"/>
  <c r="X80" i="17"/>
  <c r="Z80" i="17" s="1"/>
  <c r="V86" i="17"/>
  <c r="V88" i="17"/>
  <c r="V97" i="17"/>
  <c r="V104" i="17"/>
  <c r="V105" i="17"/>
  <c r="V106" i="17"/>
  <c r="V107" i="17"/>
  <c r="V108" i="17"/>
  <c r="V109" i="17"/>
  <c r="V110" i="17"/>
  <c r="V111" i="17"/>
  <c r="J112" i="17"/>
  <c r="V113" i="17"/>
  <c r="V115" i="17"/>
  <c r="V120" i="17"/>
  <c r="V122" i="17"/>
  <c r="X72" i="17"/>
  <c r="Z72" i="17" s="1"/>
  <c r="V25" i="17"/>
  <c r="K38" i="17"/>
  <c r="AG71" i="17"/>
  <c r="J72" i="17"/>
  <c r="AG79" i="17"/>
  <c r="J80" i="17"/>
  <c r="X15" i="17"/>
  <c r="Z15" i="17" s="1"/>
  <c r="X19" i="17"/>
  <c r="Z19" i="17" s="1"/>
  <c r="V20" i="17"/>
  <c r="J23" i="17"/>
  <c r="X24" i="17"/>
  <c r="Z24" i="17" s="1"/>
  <c r="X17" i="17"/>
  <c r="Z17" i="17" s="1"/>
  <c r="J20" i="17"/>
  <c r="X21" i="17"/>
  <c r="Z21" i="17" s="1"/>
  <c r="X22" i="17"/>
  <c r="Z22" i="17" s="1"/>
  <c r="V23" i="17"/>
  <c r="J25" i="17"/>
  <c r="X68" i="17"/>
  <c r="Z68" i="17" s="1"/>
  <c r="J73" i="17"/>
  <c r="AD73" i="17"/>
  <c r="AE73" i="17" s="1"/>
  <c r="AG73" i="17" s="1"/>
  <c r="J76" i="17"/>
  <c r="X76" i="17"/>
  <c r="Z76" i="17" s="1"/>
  <c r="AD81" i="17"/>
  <c r="AE81" i="17" s="1"/>
  <c r="AG81" i="17" s="1"/>
  <c r="V83" i="17"/>
  <c r="K83" i="17"/>
  <c r="V91" i="17"/>
  <c r="K92" i="17"/>
  <c r="X96" i="17"/>
  <c r="Z96" i="17" s="1"/>
  <c r="V99" i="17"/>
  <c r="V100" i="17"/>
  <c r="V116" i="17"/>
  <c r="V117" i="17"/>
  <c r="L79" i="17"/>
  <c r="J16" i="17"/>
  <c r="AD16" i="17"/>
  <c r="AE16" i="17" s="1"/>
  <c r="V5" i="17"/>
  <c r="L77" i="17"/>
  <c r="J14" i="17"/>
  <c r="AD14" i="17"/>
  <c r="AE14" i="17" s="1"/>
  <c r="J15" i="17"/>
  <c r="L81" i="17"/>
  <c r="J18" i="17"/>
  <c r="AD18" i="17"/>
  <c r="AE18" i="17" s="1"/>
  <c r="AG18" i="17" s="1"/>
  <c r="J19" i="17"/>
  <c r="AD23" i="17"/>
  <c r="AE23" i="17" s="1"/>
  <c r="AG23" i="17" s="1"/>
  <c r="J24" i="17"/>
  <c r="AE69" i="17"/>
  <c r="AG69" i="17" s="1"/>
  <c r="AE77" i="17"/>
  <c r="AG77" i="17" s="1"/>
  <c r="AE96" i="17"/>
  <c r="AG96" i="17" s="1"/>
  <c r="X13" i="17"/>
  <c r="Z13" i="17" s="1"/>
  <c r="J17" i="17"/>
  <c r="AD20" i="17"/>
  <c r="AE20" i="17" s="1"/>
  <c r="AG20" i="17" s="1"/>
  <c r="J21" i="17"/>
  <c r="AD25" i="17"/>
  <c r="AE25" i="17" s="1"/>
  <c r="AG25" i="17" s="1"/>
  <c r="J26" i="17"/>
  <c r="V29" i="17"/>
  <c r="V37" i="17"/>
  <c r="V33" i="17"/>
  <c r="V43" i="17"/>
  <c r="V47" i="17"/>
  <c r="J49" i="17"/>
  <c r="V51" i="17"/>
  <c r="V57" i="17"/>
  <c r="AD62" i="17"/>
  <c r="V65" i="17"/>
  <c r="L132" i="17"/>
  <c r="J69" i="17"/>
  <c r="X69" i="17"/>
  <c r="Z69" i="17" s="1"/>
  <c r="J70" i="17"/>
  <c r="AD70" i="17"/>
  <c r="AE70" i="17" s="1"/>
  <c r="J71" i="17"/>
  <c r="K98" i="17"/>
  <c r="L140" i="17"/>
  <c r="J77" i="17"/>
  <c r="X77" i="17"/>
  <c r="Z77" i="17" s="1"/>
  <c r="L141" i="17"/>
  <c r="K99" i="17"/>
  <c r="J78" i="17"/>
  <c r="AD78" i="17"/>
  <c r="AE78" i="17" s="1"/>
  <c r="J79" i="17"/>
  <c r="AD84" i="17"/>
  <c r="V85" i="17"/>
  <c r="V87" i="17"/>
  <c r="K88" i="17"/>
  <c r="L153" i="17"/>
  <c r="K90" i="17"/>
  <c r="K93" i="17"/>
  <c r="L156" i="17"/>
  <c r="J95" i="17"/>
  <c r="L157" i="17"/>
  <c r="K115" i="17"/>
  <c r="L158" i="17"/>
  <c r="J96" i="17"/>
  <c r="X108" i="17"/>
  <c r="X110" i="17"/>
  <c r="Z110" i="17" s="1"/>
  <c r="L78" i="17"/>
  <c r="V27" i="17"/>
  <c r="L93" i="17"/>
  <c r="V31" i="17"/>
  <c r="J34" i="17"/>
  <c r="V35" i="17"/>
  <c r="V39" i="17"/>
  <c r="AD40" i="17"/>
  <c r="AE40" i="17" s="1"/>
  <c r="AG40" i="17" s="1"/>
  <c r="V41" i="17"/>
  <c r="V45" i="17"/>
  <c r="V49" i="17"/>
  <c r="K50" i="17"/>
  <c r="V53" i="17"/>
  <c r="V61" i="17"/>
  <c r="L127" i="17"/>
  <c r="J64" i="17"/>
  <c r="J67" i="17"/>
  <c r="J68" i="17"/>
  <c r="J74" i="17"/>
  <c r="AD74" i="17"/>
  <c r="AE74" i="17" s="1"/>
  <c r="J75" i="17"/>
  <c r="AG75" i="17"/>
  <c r="K100" i="17"/>
  <c r="L144" i="17"/>
  <c r="J81" i="17"/>
  <c r="L145" i="17"/>
  <c r="J82" i="17"/>
  <c r="K111" i="17"/>
  <c r="L154" i="17"/>
  <c r="J91" i="17"/>
  <c r="K101" i="17"/>
  <c r="X107" i="17"/>
  <c r="Y107" i="17" s="1"/>
  <c r="X109" i="17"/>
  <c r="X111" i="17"/>
  <c r="Z111" i="17" s="1"/>
  <c r="V55" i="17"/>
  <c r="V59" i="17"/>
  <c r="V64" i="17"/>
  <c r="J65" i="17"/>
  <c r="V66" i="17"/>
  <c r="X71" i="17"/>
  <c r="Z71" i="17" s="1"/>
  <c r="K96" i="17"/>
  <c r="L138" i="17"/>
  <c r="X75" i="17"/>
  <c r="Z75" i="17" s="1"/>
  <c r="X79" i="17"/>
  <c r="Z79" i="17" s="1"/>
  <c r="V84" i="17"/>
  <c r="V89" i="17"/>
  <c r="V90" i="17"/>
  <c r="V92" i="17"/>
  <c r="V94" i="17"/>
  <c r="V95" i="17"/>
  <c r="X95" i="17"/>
  <c r="Y95" i="17" s="1"/>
  <c r="V98" i="17"/>
  <c r="V101" i="17"/>
  <c r="V102" i="17"/>
  <c r="X113" i="17"/>
  <c r="V114" i="17"/>
  <c r="X114" i="17"/>
  <c r="X115" i="17"/>
  <c r="Z115" i="17" s="1"/>
  <c r="AD116" i="17"/>
  <c r="AE116" i="17" s="1"/>
  <c r="AD117" i="17"/>
  <c r="AE117" i="17" s="1"/>
  <c r="V118" i="17"/>
  <c r="X118" i="17"/>
  <c r="Z118" i="17" s="1"/>
  <c r="V119" i="17"/>
  <c r="V121" i="17"/>
  <c r="V123" i="17"/>
  <c r="K127" i="17"/>
  <c r="K146" i="17"/>
  <c r="K128" i="17"/>
  <c r="K147" i="17"/>
  <c r="K129" i="17"/>
  <c r="K148" i="17"/>
  <c r="K131" i="17"/>
  <c r="K150" i="17"/>
  <c r="J132" i="17"/>
  <c r="X132" i="17"/>
  <c r="Y132" i="17" s="1"/>
  <c r="V134" i="17"/>
  <c r="K154" i="17"/>
  <c r="K153" i="17"/>
  <c r="AJ145" i="17"/>
  <c r="AD145" i="17"/>
  <c r="AE145" i="17" s="1"/>
  <c r="AG145" i="17" s="1"/>
  <c r="X145" i="17"/>
  <c r="AJ147" i="17"/>
  <c r="X147" i="17"/>
  <c r="AD147" i="17"/>
  <c r="AE147" i="17" s="1"/>
  <c r="AG147" i="17" s="1"/>
  <c r="AJ149" i="17"/>
  <c r="AD149" i="17"/>
  <c r="AE149" i="17" s="1"/>
  <c r="AG149" i="17" s="1"/>
  <c r="X149" i="17"/>
  <c r="AJ151" i="17"/>
  <c r="AD151" i="17"/>
  <c r="AE151" i="17" s="1"/>
  <c r="AG151" i="17" s="1"/>
  <c r="X151" i="17"/>
  <c r="AJ153" i="17"/>
  <c r="AD153" i="17"/>
  <c r="AE153" i="17" s="1"/>
  <c r="AG153" i="17" s="1"/>
  <c r="X153" i="17"/>
  <c r="AJ155" i="17"/>
  <c r="AD155" i="17"/>
  <c r="AE155" i="17" s="1"/>
  <c r="AG155" i="17" s="1"/>
  <c r="X155" i="17"/>
  <c r="AJ157" i="17"/>
  <c r="AD157" i="17"/>
  <c r="AE157" i="17" s="1"/>
  <c r="AG157" i="17" s="1"/>
  <c r="X157" i="17"/>
  <c r="AJ159" i="17"/>
  <c r="AD159" i="17"/>
  <c r="AE159" i="17" s="1"/>
  <c r="AG159" i="17" s="1"/>
  <c r="X159" i="17"/>
  <c r="AJ161" i="17"/>
  <c r="AD161" i="17"/>
  <c r="AE161" i="17" s="1"/>
  <c r="AG161" i="17" s="1"/>
  <c r="X161" i="17"/>
  <c r="AJ163" i="17"/>
  <c r="AD163" i="17"/>
  <c r="AE163" i="17" s="1"/>
  <c r="AG163" i="17" s="1"/>
  <c r="X163" i="17"/>
  <c r="X165" i="17"/>
  <c r="AD165" i="17"/>
  <c r="AE165" i="17" s="1"/>
  <c r="AG165" i="17" s="1"/>
  <c r="V129" i="17"/>
  <c r="K133" i="17"/>
  <c r="K152" i="17"/>
  <c r="AJ146" i="17"/>
  <c r="AD146" i="17"/>
  <c r="X146" i="17"/>
  <c r="AJ148" i="17"/>
  <c r="AD148" i="17"/>
  <c r="AE148" i="17" s="1"/>
  <c r="AG148" i="17" s="1"/>
  <c r="X148" i="17"/>
  <c r="AJ150" i="17"/>
  <c r="AD150" i="17"/>
  <c r="AE150" i="17" s="1"/>
  <c r="AG150" i="17" s="1"/>
  <c r="X150" i="17"/>
  <c r="AJ152" i="17"/>
  <c r="AD152" i="17"/>
  <c r="AE152" i="17" s="1"/>
  <c r="AG152" i="17" s="1"/>
  <c r="X152" i="17"/>
  <c r="AJ154" i="17"/>
  <c r="AD154" i="17"/>
  <c r="AE154" i="17" s="1"/>
  <c r="AG154" i="17" s="1"/>
  <c r="X154" i="17"/>
  <c r="AJ156" i="17"/>
  <c r="AD156" i="17"/>
  <c r="AE156" i="17" s="1"/>
  <c r="AG156" i="17" s="1"/>
  <c r="X156" i="17"/>
  <c r="AJ158" i="17"/>
  <c r="AD158" i="17"/>
  <c r="AE158" i="17" s="1"/>
  <c r="AG158" i="17" s="1"/>
  <c r="X158" i="17"/>
  <c r="AJ160" i="17"/>
  <c r="AD160" i="17"/>
  <c r="AE160" i="17" s="1"/>
  <c r="AG160" i="17" s="1"/>
  <c r="X160" i="17"/>
  <c r="AJ162" i="17"/>
  <c r="AD162" i="17"/>
  <c r="AE162" i="17" s="1"/>
  <c r="AG162" i="17" s="1"/>
  <c r="X162" i="17"/>
  <c r="AJ164" i="17"/>
  <c r="AD164" i="17"/>
  <c r="AE164" i="17" s="1"/>
  <c r="AG164" i="17" s="1"/>
  <c r="X164" i="17"/>
  <c r="V133" i="17"/>
  <c r="L137" i="17"/>
  <c r="J138" i="17"/>
  <c r="K137" i="17"/>
  <c r="AE7" i="17"/>
  <c r="AG7" i="17" s="1"/>
  <c r="V6" i="17"/>
  <c r="V7" i="17"/>
  <c r="V8" i="17"/>
  <c r="V9" i="17"/>
  <c r="V10" i="17"/>
  <c r="V11" i="17"/>
  <c r="V12" i="17"/>
  <c r="AE6" i="17"/>
  <c r="AG6" i="17" s="1"/>
  <c r="AE8" i="17"/>
  <c r="AG8" i="17" s="1"/>
  <c r="AE9" i="17"/>
  <c r="AG9" i="17" s="1"/>
  <c r="AE10" i="17"/>
  <c r="AG10" i="17" s="1"/>
  <c r="AE11" i="17"/>
  <c r="AG11" i="17" s="1"/>
  <c r="AE12" i="17"/>
  <c r="AG12" i="17" s="1"/>
  <c r="J6" i="17"/>
  <c r="X6" i="17"/>
  <c r="J7" i="17"/>
  <c r="X7" i="17"/>
  <c r="J8" i="17"/>
  <c r="X8" i="17"/>
  <c r="J9" i="17"/>
  <c r="X9" i="17"/>
  <c r="J10" i="17"/>
  <c r="X10" i="17"/>
  <c r="J11" i="17"/>
  <c r="X11" i="17"/>
  <c r="J12" i="17"/>
  <c r="X12" i="17"/>
  <c r="J13" i="17"/>
  <c r="AG13" i="17"/>
  <c r="AG15" i="17"/>
  <c r="AG17" i="17"/>
  <c r="V19" i="17"/>
  <c r="AE21" i="17"/>
  <c r="AG21" i="17" s="1"/>
  <c r="V21" i="17"/>
  <c r="V22" i="17"/>
  <c r="V24" i="17"/>
  <c r="AE26" i="17"/>
  <c r="AG26" i="17" s="1"/>
  <c r="K26" i="17"/>
  <c r="V26" i="17"/>
  <c r="AE28" i="17"/>
  <c r="AG28" i="17" s="1"/>
  <c r="K28" i="17"/>
  <c r="AE29" i="17"/>
  <c r="AG29" i="17" s="1"/>
  <c r="V30" i="17"/>
  <c r="AE32" i="17"/>
  <c r="AG32" i="17" s="1"/>
  <c r="AE33" i="17"/>
  <c r="AG33" i="17" s="1"/>
  <c r="V34" i="17"/>
  <c r="AE36" i="17"/>
  <c r="AG36" i="17" s="1"/>
  <c r="AE37" i="17"/>
  <c r="AG37" i="17" s="1"/>
  <c r="V38" i="17"/>
  <c r="Y40" i="17"/>
  <c r="Z40" i="17"/>
  <c r="AE42" i="17"/>
  <c r="AG42" i="17" s="1"/>
  <c r="AE43" i="17"/>
  <c r="AG43" i="17" s="1"/>
  <c r="V44" i="17"/>
  <c r="AE46" i="17"/>
  <c r="AG46" i="17" s="1"/>
  <c r="AE47" i="17"/>
  <c r="AG47" i="17" s="1"/>
  <c r="V48" i="17"/>
  <c r="AE50" i="17"/>
  <c r="AG50" i="17" s="1"/>
  <c r="AE51" i="17"/>
  <c r="AG51" i="17" s="1"/>
  <c r="V52" i="17"/>
  <c r="AE54" i="17"/>
  <c r="AG54" i="17" s="1"/>
  <c r="AE55" i="17"/>
  <c r="AG55" i="17" s="1"/>
  <c r="V56" i="17"/>
  <c r="AE58" i="17"/>
  <c r="AG58" i="17" s="1"/>
  <c r="AE59" i="17"/>
  <c r="AG59" i="17" s="1"/>
  <c r="V60" i="17"/>
  <c r="Y62" i="17"/>
  <c r="Z62" i="17"/>
  <c r="AE67" i="17"/>
  <c r="AG67" i="17" s="1"/>
  <c r="V13" i="17"/>
  <c r="V14" i="17"/>
  <c r="Y14" i="17"/>
  <c r="AA14" i="17" s="1"/>
  <c r="V15" i="17"/>
  <c r="V16" i="17"/>
  <c r="Y16" i="17"/>
  <c r="AA16" i="17" s="1"/>
  <c r="V17" i="17"/>
  <c r="V18" i="17"/>
  <c r="Y18" i="17"/>
  <c r="AA18" i="17" s="1"/>
  <c r="AE27" i="17"/>
  <c r="AG27" i="17" s="1"/>
  <c r="V28" i="17"/>
  <c r="AE30" i="17"/>
  <c r="AG30" i="17" s="1"/>
  <c r="K30" i="17"/>
  <c r="AE31" i="17"/>
  <c r="AG31" i="17" s="1"/>
  <c r="V32" i="17"/>
  <c r="AE34" i="17"/>
  <c r="AG34" i="17" s="1"/>
  <c r="AE35" i="17"/>
  <c r="AG35" i="17" s="1"/>
  <c r="V36" i="17"/>
  <c r="AE38" i="17"/>
  <c r="AG38" i="17" s="1"/>
  <c r="AE39" i="17"/>
  <c r="AG39" i="17" s="1"/>
  <c r="V40" i="17"/>
  <c r="AE41" i="17"/>
  <c r="AG41" i="17" s="1"/>
  <c r="V42" i="17"/>
  <c r="AE44" i="17"/>
  <c r="AG44" i="17" s="1"/>
  <c r="AE45" i="17"/>
  <c r="AG45" i="17" s="1"/>
  <c r="V46" i="17"/>
  <c r="AE48" i="17"/>
  <c r="AG48" i="17" s="1"/>
  <c r="AE49" i="17"/>
  <c r="AG49" i="17" s="1"/>
  <c r="V50" i="17"/>
  <c r="AE52" i="17"/>
  <c r="AG52" i="17" s="1"/>
  <c r="AE53" i="17"/>
  <c r="AG53" i="17" s="1"/>
  <c r="V54" i="17"/>
  <c r="AE56" i="17"/>
  <c r="AG56" i="17" s="1"/>
  <c r="AE57" i="17"/>
  <c r="AG57" i="17" s="1"/>
  <c r="V58" i="17"/>
  <c r="AE60" i="17"/>
  <c r="AG60" i="17" s="1"/>
  <c r="AE61" i="17"/>
  <c r="AG61" i="17" s="1"/>
  <c r="V62" i="17"/>
  <c r="AE63" i="17"/>
  <c r="AG63" i="17" s="1"/>
  <c r="AE65" i="17"/>
  <c r="AG65" i="17" s="1"/>
  <c r="AE91" i="17"/>
  <c r="AG91" i="17" s="1"/>
  <c r="AE95" i="17"/>
  <c r="AG95" i="17" s="1"/>
  <c r="Y19" i="17"/>
  <c r="AE19" i="17"/>
  <c r="AG19" i="17" s="1"/>
  <c r="Y20" i="17"/>
  <c r="AA20" i="17" s="1"/>
  <c r="AE22" i="17"/>
  <c r="AG22" i="17" s="1"/>
  <c r="Y23" i="17"/>
  <c r="AA23" i="17" s="1"/>
  <c r="AE24" i="17"/>
  <c r="AG24" i="17" s="1"/>
  <c r="Y25" i="17"/>
  <c r="AA25" i="17" s="1"/>
  <c r="X26" i="17"/>
  <c r="J27" i="17"/>
  <c r="X28" i="17"/>
  <c r="J29" i="17"/>
  <c r="X30" i="17"/>
  <c r="J31" i="17"/>
  <c r="K32" i="17"/>
  <c r="X32" i="17"/>
  <c r="J33" i="17"/>
  <c r="K34" i="17"/>
  <c r="X34" i="17"/>
  <c r="J35" i="17"/>
  <c r="K36" i="17"/>
  <c r="X36" i="17"/>
  <c r="J37" i="17"/>
  <c r="X38" i="17"/>
  <c r="J39" i="17"/>
  <c r="K40" i="17"/>
  <c r="J41" i="17"/>
  <c r="K42" i="17"/>
  <c r="X42" i="17"/>
  <c r="J43" i="17"/>
  <c r="K44" i="17"/>
  <c r="X44" i="17"/>
  <c r="J45" i="17"/>
  <c r="K46" i="17"/>
  <c r="X46" i="17"/>
  <c r="J47" i="17"/>
  <c r="K48" i="17"/>
  <c r="X48" i="17"/>
  <c r="X50" i="17"/>
  <c r="J51" i="17"/>
  <c r="K52" i="17"/>
  <c r="X52" i="17"/>
  <c r="J53" i="17"/>
  <c r="K54" i="17"/>
  <c r="X54" i="17"/>
  <c r="J55" i="17"/>
  <c r="K56" i="17"/>
  <c r="X56" i="17"/>
  <c r="J57" i="17"/>
  <c r="K58" i="17"/>
  <c r="X58" i="17"/>
  <c r="J59" i="17"/>
  <c r="K60" i="17"/>
  <c r="X60" i="17"/>
  <c r="J61" i="17"/>
  <c r="K62" i="17"/>
  <c r="AE62" i="17"/>
  <c r="AG62" i="17" s="1"/>
  <c r="J63" i="17"/>
  <c r="V63" i="17"/>
  <c r="X63" i="17"/>
  <c r="AE64" i="17"/>
  <c r="AG64" i="17" s="1"/>
  <c r="K65" i="17"/>
  <c r="J66" i="17"/>
  <c r="V67" i="17"/>
  <c r="X67" i="17"/>
  <c r="AG68" i="17"/>
  <c r="V69" i="17"/>
  <c r="K70" i="17"/>
  <c r="V71" i="17"/>
  <c r="K72" i="17"/>
  <c r="AG72" i="17"/>
  <c r="V73" i="17"/>
  <c r="Y73" i="17"/>
  <c r="AA73" i="17" s="1"/>
  <c r="K74" i="17"/>
  <c r="V75" i="17"/>
  <c r="K76" i="17"/>
  <c r="AG76" i="17"/>
  <c r="V77" i="17"/>
  <c r="K78" i="17"/>
  <c r="V79" i="17"/>
  <c r="K80" i="17"/>
  <c r="AG80" i="17"/>
  <c r="V81" i="17"/>
  <c r="Y81" i="17"/>
  <c r="AA81" i="17" s="1"/>
  <c r="V82" i="17"/>
  <c r="Z84" i="17"/>
  <c r="L84" i="17"/>
  <c r="J84" i="17"/>
  <c r="K104" i="17"/>
  <c r="K84" i="17"/>
  <c r="Y84" i="17"/>
  <c r="AD85" i="17"/>
  <c r="X85" i="17"/>
  <c r="L85" i="17"/>
  <c r="J85" i="17"/>
  <c r="K85" i="17"/>
  <c r="K105" i="17"/>
  <c r="AD89" i="17"/>
  <c r="X89" i="17"/>
  <c r="K109" i="17"/>
  <c r="K108" i="17"/>
  <c r="L89" i="17"/>
  <c r="J89" i="17"/>
  <c r="K89" i="17"/>
  <c r="X91" i="17"/>
  <c r="AE92" i="17"/>
  <c r="AG92" i="17" s="1"/>
  <c r="AD98" i="17"/>
  <c r="X98" i="17"/>
  <c r="K27" i="17"/>
  <c r="X27" i="17"/>
  <c r="J28" i="17"/>
  <c r="K29" i="17"/>
  <c r="X29" i="17"/>
  <c r="J30" i="17"/>
  <c r="K31" i="17"/>
  <c r="X31" i="17"/>
  <c r="J32" i="17"/>
  <c r="K33" i="17"/>
  <c r="X33" i="17"/>
  <c r="K35" i="17"/>
  <c r="X35" i="17"/>
  <c r="J36" i="17"/>
  <c r="K37" i="17"/>
  <c r="X37" i="17"/>
  <c r="J38" i="17"/>
  <c r="K39" i="17"/>
  <c r="X39" i="17"/>
  <c r="K41" i="17"/>
  <c r="X41" i="17"/>
  <c r="J42" i="17"/>
  <c r="K43" i="17"/>
  <c r="X43" i="17"/>
  <c r="J44" i="17"/>
  <c r="K45" i="17"/>
  <c r="X45" i="17"/>
  <c r="J46" i="17"/>
  <c r="K47" i="17"/>
  <c r="X47" i="17"/>
  <c r="J48" i="17"/>
  <c r="L113" i="17"/>
  <c r="L112" i="17"/>
  <c r="K49" i="17"/>
  <c r="X49" i="17"/>
  <c r="J50" i="17"/>
  <c r="K51" i="17"/>
  <c r="X51" i="17"/>
  <c r="J52" i="17"/>
  <c r="K53" i="17"/>
  <c r="X53" i="17"/>
  <c r="J54" i="17"/>
  <c r="K55" i="17"/>
  <c r="X55" i="17"/>
  <c r="J56" i="17"/>
  <c r="K57" i="17"/>
  <c r="X57" i="17"/>
  <c r="J58" i="17"/>
  <c r="K59" i="17"/>
  <c r="X59" i="17"/>
  <c r="J60" i="17"/>
  <c r="K61" i="17"/>
  <c r="X61" i="17"/>
  <c r="J62" i="17"/>
  <c r="K63" i="17"/>
  <c r="X65" i="17"/>
  <c r="AE66" i="17"/>
  <c r="AG66" i="17" s="1"/>
  <c r="K67" i="17"/>
  <c r="V68" i="17"/>
  <c r="V70" i="17"/>
  <c r="Y70" i="17"/>
  <c r="AA70" i="17" s="1"/>
  <c r="V72" i="17"/>
  <c r="Y72" i="17"/>
  <c r="AA72" i="17" s="1"/>
  <c r="K73" i="17"/>
  <c r="V74" i="17"/>
  <c r="Y74" i="17"/>
  <c r="AA74" i="17" s="1"/>
  <c r="V76" i="17"/>
  <c r="V78" i="17"/>
  <c r="Y78" i="17"/>
  <c r="AA78" i="17" s="1"/>
  <c r="K79" i="17"/>
  <c r="V80" i="17"/>
  <c r="Y80" i="17"/>
  <c r="AA80" i="17" s="1"/>
  <c r="AE84" i="17"/>
  <c r="AG84" i="17" s="1"/>
  <c r="K86" i="17"/>
  <c r="AD87" i="17"/>
  <c r="X87" i="17"/>
  <c r="K107" i="17"/>
  <c r="L87" i="17"/>
  <c r="J87" i="17"/>
  <c r="K87" i="17"/>
  <c r="AG93" i="17"/>
  <c r="K114" i="17"/>
  <c r="K113" i="17"/>
  <c r="L94" i="17"/>
  <c r="J94" i="17"/>
  <c r="K94" i="17"/>
  <c r="K117" i="17"/>
  <c r="J98" i="17"/>
  <c r="L97" i="17"/>
  <c r="J97" i="17"/>
  <c r="K97" i="17"/>
  <c r="AD99" i="17"/>
  <c r="X99" i="17"/>
  <c r="AD101" i="17"/>
  <c r="X101" i="17"/>
  <c r="AD105" i="17"/>
  <c r="X105" i="17"/>
  <c r="AE112" i="17"/>
  <c r="AG112" i="17" s="1"/>
  <c r="K64" i="17"/>
  <c r="X64" i="17"/>
  <c r="K66" i="17"/>
  <c r="X66" i="17"/>
  <c r="K68" i="17"/>
  <c r="K69" i="17"/>
  <c r="K71" i="17"/>
  <c r="K75" i="17"/>
  <c r="K77" i="17"/>
  <c r="K81" i="17"/>
  <c r="AD82" i="17"/>
  <c r="X82" i="17"/>
  <c r="L82" i="17"/>
  <c r="K82" i="17"/>
  <c r="AD83" i="17"/>
  <c r="X83" i="17"/>
  <c r="L83" i="17"/>
  <c r="J83" i="17"/>
  <c r="AD86" i="17"/>
  <c r="X86" i="17"/>
  <c r="L86" i="17"/>
  <c r="J86" i="17"/>
  <c r="AD88" i="17"/>
  <c r="X88" i="17"/>
  <c r="L88" i="17"/>
  <c r="J88" i="17"/>
  <c r="AD90" i="17"/>
  <c r="X90" i="17"/>
  <c r="K110" i="17"/>
  <c r="L90" i="17"/>
  <c r="J90" i="17"/>
  <c r="L92" i="17"/>
  <c r="J92" i="17"/>
  <c r="J93" i="17"/>
  <c r="V93" i="17"/>
  <c r="X93" i="17"/>
  <c r="AE94" i="17"/>
  <c r="AG94" i="17" s="1"/>
  <c r="V96" i="17"/>
  <c r="AE97" i="17"/>
  <c r="AG97" i="17" s="1"/>
  <c r="AD100" i="17"/>
  <c r="X100" i="17"/>
  <c r="AD102" i="17"/>
  <c r="X102" i="17"/>
  <c r="K102" i="17"/>
  <c r="Y103" i="17"/>
  <c r="AA103" i="17" s="1"/>
  <c r="AD103" i="17"/>
  <c r="AD104" i="17"/>
  <c r="X104" i="17"/>
  <c r="AD106" i="17"/>
  <c r="X106" i="17"/>
  <c r="K106" i="17"/>
  <c r="K91" i="17"/>
  <c r="X92" i="17"/>
  <c r="X94" i="17"/>
  <c r="K95" i="17"/>
  <c r="X97" i="17"/>
  <c r="AG107" i="17"/>
  <c r="Z108" i="17"/>
  <c r="AG108" i="17"/>
  <c r="Z109" i="17"/>
  <c r="AG109" i="17"/>
  <c r="AG110" i="17"/>
  <c r="K112" i="17"/>
  <c r="Y113" i="17"/>
  <c r="AE113" i="17"/>
  <c r="AG113" i="17" s="1"/>
  <c r="AE118" i="17"/>
  <c r="AG118" i="17" s="1"/>
  <c r="AE119" i="17"/>
  <c r="AG119" i="17" s="1"/>
  <c r="AE121" i="17"/>
  <c r="AG121" i="17" s="1"/>
  <c r="AE123" i="17"/>
  <c r="AG123" i="17" s="1"/>
  <c r="Z125" i="17"/>
  <c r="Y125" i="17"/>
  <c r="AE126" i="17"/>
  <c r="AG126" i="17" s="1"/>
  <c r="Z127" i="17"/>
  <c r="Y127" i="17"/>
  <c r="AE129" i="17"/>
  <c r="AG129" i="17" s="1"/>
  <c r="AE131" i="17"/>
  <c r="AG131" i="17" s="1"/>
  <c r="Y108" i="17"/>
  <c r="Y109" i="17"/>
  <c r="AG111" i="17"/>
  <c r="Y111" i="17"/>
  <c r="V112" i="17"/>
  <c r="X112" i="17"/>
  <c r="Z113" i="17"/>
  <c r="AE120" i="17"/>
  <c r="AG120" i="17" s="1"/>
  <c r="AE122" i="17"/>
  <c r="AG122" i="17" s="1"/>
  <c r="AE124" i="17"/>
  <c r="AG124" i="17" s="1"/>
  <c r="Z114" i="17"/>
  <c r="AG114" i="17"/>
  <c r="AG115" i="17"/>
  <c r="Z116" i="17"/>
  <c r="AG116" i="17"/>
  <c r="Z117" i="17"/>
  <c r="X119" i="17"/>
  <c r="X120" i="17"/>
  <c r="X121" i="17"/>
  <c r="X122" i="17"/>
  <c r="X123" i="17"/>
  <c r="X124" i="17"/>
  <c r="AD125" i="17"/>
  <c r="J126" i="17"/>
  <c r="L126" i="17"/>
  <c r="X126" i="17"/>
  <c r="Z126" i="17" s="1"/>
  <c r="AD127" i="17"/>
  <c r="AE128" i="17"/>
  <c r="AG128" i="17" s="1"/>
  <c r="L130" i="17"/>
  <c r="J130" i="17"/>
  <c r="J131" i="17"/>
  <c r="V131" i="17"/>
  <c r="X131" i="17"/>
  <c r="AE133" i="17"/>
  <c r="AG133" i="17" s="1"/>
  <c r="K134" i="17"/>
  <c r="L135" i="17"/>
  <c r="AE138" i="17"/>
  <c r="AG138" i="17" s="1"/>
  <c r="AE140" i="17"/>
  <c r="AG140" i="17" s="1"/>
  <c r="AE142" i="17"/>
  <c r="AG142" i="17" s="1"/>
  <c r="AE144" i="17"/>
  <c r="AG144" i="17" s="1"/>
  <c r="Y114" i="17"/>
  <c r="Y116" i="17"/>
  <c r="Y117" i="17"/>
  <c r="K126" i="17"/>
  <c r="L128" i="17"/>
  <c r="J128" i="17"/>
  <c r="J129" i="17"/>
  <c r="X129" i="17"/>
  <c r="K130" i="17"/>
  <c r="AE130" i="17"/>
  <c r="AG130" i="17" s="1"/>
  <c r="AG132" i="17"/>
  <c r="L133" i="17"/>
  <c r="J133" i="17"/>
  <c r="AD134" i="17"/>
  <c r="X134" i="17"/>
  <c r="J134" i="17"/>
  <c r="AE135" i="17"/>
  <c r="AG135" i="17" s="1"/>
  <c r="AE136" i="17"/>
  <c r="AG136" i="17" s="1"/>
  <c r="AE137" i="17"/>
  <c r="AG137" i="17" s="1"/>
  <c r="AE139" i="17"/>
  <c r="AG139" i="17" s="1"/>
  <c r="AE141" i="17"/>
  <c r="AG141" i="17" s="1"/>
  <c r="AE143" i="17"/>
  <c r="AG143" i="17" s="1"/>
  <c r="K135" i="17"/>
  <c r="X136" i="17"/>
  <c r="X138" i="17"/>
  <c r="X140" i="17"/>
  <c r="X142" i="17"/>
  <c r="X144" i="17"/>
  <c r="X128" i="17"/>
  <c r="X130" i="17"/>
  <c r="X133" i="17"/>
  <c r="J135" i="17"/>
  <c r="X135" i="17"/>
  <c r="I136" i="17"/>
  <c r="L198" i="17" s="1"/>
  <c r="X137" i="17"/>
  <c r="X139" i="17"/>
  <c r="X141" i="17"/>
  <c r="X143" i="17"/>
  <c r="Z95" i="17" l="1"/>
  <c r="Y15" i="17"/>
  <c r="AA15" i="17" s="1"/>
  <c r="Z107" i="17"/>
  <c r="AA107" i="17" s="1"/>
  <c r="AG78" i="17"/>
  <c r="AG16" i="17"/>
  <c r="Y110" i="17"/>
  <c r="AA110" i="17" s="1"/>
  <c r="Y115" i="17"/>
  <c r="AA115" i="17" s="1"/>
  <c r="AG14" i="17"/>
  <c r="Y22" i="17"/>
  <c r="AA22" i="17" s="1"/>
  <c r="Y13" i="17"/>
  <c r="AA13" i="17" s="1"/>
  <c r="Z132" i="17"/>
  <c r="AA117" i="17"/>
  <c r="Y77" i="17"/>
  <c r="AA77" i="17" s="1"/>
  <c r="Y24" i="17"/>
  <c r="AA24" i="17" s="1"/>
  <c r="AA114" i="17"/>
  <c r="Y75" i="17"/>
  <c r="AA75" i="17" s="1"/>
  <c r="AG117" i="17"/>
  <c r="Y79" i="17"/>
  <c r="AA79" i="17" s="1"/>
  <c r="AG74" i="17"/>
  <c r="AA108" i="17"/>
  <c r="Y76" i="17"/>
  <c r="AA76" i="17" s="1"/>
  <c r="AA111" i="17"/>
  <c r="AA125" i="17"/>
  <c r="AA84" i="17"/>
  <c r="AA95" i="17"/>
  <c r="AA62" i="17"/>
  <c r="AA127" i="17"/>
  <c r="AA113" i="17"/>
  <c r="Y118" i="17"/>
  <c r="AA118" i="17" s="1"/>
  <c r="Y96" i="17"/>
  <c r="AA96" i="17" s="1"/>
  <c r="Y68" i="17"/>
  <c r="AA68" i="17" s="1"/>
  <c r="Y71" i="17"/>
  <c r="AA71" i="17" s="1"/>
  <c r="AG70" i="17"/>
  <c r="Y69" i="17"/>
  <c r="AA69" i="17" s="1"/>
  <c r="Y21" i="17"/>
  <c r="AA21" i="17" s="1"/>
  <c r="AA19" i="17"/>
  <c r="Y17" i="17"/>
  <c r="AA17" i="17" s="1"/>
  <c r="AA132" i="17"/>
  <c r="AA116" i="17"/>
  <c r="AA109" i="17"/>
  <c r="AA40" i="17"/>
  <c r="Z164" i="17"/>
  <c r="Y164" i="17"/>
  <c r="AK164" i="17"/>
  <c r="AM164" i="17" s="1"/>
  <c r="Z160" i="17"/>
  <c r="Y160" i="17"/>
  <c r="AK160" i="17"/>
  <c r="Z156" i="17"/>
  <c r="Y156" i="17"/>
  <c r="AK156" i="17"/>
  <c r="AM156" i="17" s="1"/>
  <c r="Z152" i="17"/>
  <c r="Y152" i="17"/>
  <c r="AK152" i="17"/>
  <c r="AM152" i="17" s="1"/>
  <c r="Z148" i="17"/>
  <c r="Y148" i="17"/>
  <c r="AK148" i="17"/>
  <c r="AE146" i="17"/>
  <c r="AG146" i="17" s="1"/>
  <c r="AH165" i="17" s="1"/>
  <c r="Z165" i="17"/>
  <c r="Y165" i="17"/>
  <c r="Z163" i="17"/>
  <c r="Y163" i="17"/>
  <c r="AK163" i="17"/>
  <c r="Z159" i="17"/>
  <c r="Y159" i="17"/>
  <c r="AK159" i="17"/>
  <c r="Z155" i="17"/>
  <c r="Y155" i="17"/>
  <c r="AK155" i="17"/>
  <c r="Z151" i="17"/>
  <c r="Y151" i="17"/>
  <c r="AK151" i="17"/>
  <c r="AK147" i="17"/>
  <c r="K156" i="17"/>
  <c r="K155" i="17"/>
  <c r="J137" i="17"/>
  <c r="Z162" i="17"/>
  <c r="Y162" i="17"/>
  <c r="AK162" i="17"/>
  <c r="AM162" i="17" s="1"/>
  <c r="Z158" i="17"/>
  <c r="Y158" i="17"/>
  <c r="AK158" i="17"/>
  <c r="Z154" i="17"/>
  <c r="Y154" i="17"/>
  <c r="AK154" i="17"/>
  <c r="Z150" i="17"/>
  <c r="Y150" i="17"/>
  <c r="AK150" i="17"/>
  <c r="Z146" i="17"/>
  <c r="Y146" i="17"/>
  <c r="AK146" i="17"/>
  <c r="Z161" i="17"/>
  <c r="Y161" i="17"/>
  <c r="AK161" i="17"/>
  <c r="Z157" i="17"/>
  <c r="Y157" i="17"/>
  <c r="AK157" i="17"/>
  <c r="Z153" i="17"/>
  <c r="Y153" i="17"/>
  <c r="AK153" i="17"/>
  <c r="Z149" i="17"/>
  <c r="Y149" i="17"/>
  <c r="AK149" i="17"/>
  <c r="Z147" i="17"/>
  <c r="Y147" i="17"/>
  <c r="Z145" i="17"/>
  <c r="Y145" i="17"/>
  <c r="AK145" i="17"/>
  <c r="AM145" i="17" s="1"/>
  <c r="AH40" i="17"/>
  <c r="Z137" i="17"/>
  <c r="Y137" i="17"/>
  <c r="Z133" i="17"/>
  <c r="Y133" i="17"/>
  <c r="Y142" i="17"/>
  <c r="Z142" i="17"/>
  <c r="Y138" i="17"/>
  <c r="Z138" i="17"/>
  <c r="AE134" i="17"/>
  <c r="AG134" i="17" s="1"/>
  <c r="Y129" i="17"/>
  <c r="Z129" i="17"/>
  <c r="Z143" i="17"/>
  <c r="Y143" i="17"/>
  <c r="Z139" i="17"/>
  <c r="Y139" i="17"/>
  <c r="K136" i="17"/>
  <c r="L136" i="17"/>
  <c r="J136" i="17"/>
  <c r="Z130" i="17"/>
  <c r="Y130" i="17"/>
  <c r="Y144" i="17"/>
  <c r="Z144" i="17"/>
  <c r="Y140" i="17"/>
  <c r="Z140" i="17"/>
  <c r="Y136" i="17"/>
  <c r="Z136" i="17"/>
  <c r="Y134" i="17"/>
  <c r="Z134" i="17"/>
  <c r="Y131" i="17"/>
  <c r="Z131" i="17"/>
  <c r="Y126" i="17"/>
  <c r="AA126" i="17" s="1"/>
  <c r="Y124" i="17"/>
  <c r="Z124" i="17"/>
  <c r="Y122" i="17"/>
  <c r="Z122" i="17"/>
  <c r="Y120" i="17"/>
  <c r="Z120" i="17"/>
  <c r="Z92" i="17"/>
  <c r="Y92" i="17"/>
  <c r="AE106" i="17"/>
  <c r="AG106" i="17" s="1"/>
  <c r="AE104" i="17"/>
  <c r="AG104" i="17" s="1"/>
  <c r="Z102" i="17"/>
  <c r="Y102" i="17"/>
  <c r="Z100" i="17"/>
  <c r="Y100" i="17"/>
  <c r="AE90" i="17"/>
  <c r="AG90" i="17" s="1"/>
  <c r="AE88" i="17"/>
  <c r="AG88" i="17" s="1"/>
  <c r="AE86" i="17"/>
  <c r="AG86" i="17" s="1"/>
  <c r="AE83" i="17"/>
  <c r="AG83" i="17" s="1"/>
  <c r="AE82" i="17"/>
  <c r="AG82" i="17" s="1"/>
  <c r="Z105" i="17"/>
  <c r="Y105" i="17"/>
  <c r="AE101" i="17"/>
  <c r="AG101" i="17" s="1"/>
  <c r="AE99" i="17"/>
  <c r="AG99" i="17" s="1"/>
  <c r="AE87" i="17"/>
  <c r="AG87" i="17" s="1"/>
  <c r="Y65" i="17"/>
  <c r="Z65" i="17"/>
  <c r="Z59" i="17"/>
  <c r="Y59" i="17"/>
  <c r="Z55" i="17"/>
  <c r="Y55" i="17"/>
  <c r="Z51" i="17"/>
  <c r="Y51" i="17"/>
  <c r="Z47" i="17"/>
  <c r="Y47" i="17"/>
  <c r="Z43" i="17"/>
  <c r="Y43" i="17"/>
  <c r="Z37" i="17"/>
  <c r="Y37" i="17"/>
  <c r="Z31" i="17"/>
  <c r="Y31" i="17"/>
  <c r="Z27" i="17"/>
  <c r="Y27" i="17"/>
  <c r="Z98" i="17"/>
  <c r="Y98" i="17"/>
  <c r="Y91" i="17"/>
  <c r="Z91" i="17"/>
  <c r="Z89" i="17"/>
  <c r="Y89" i="17"/>
  <c r="Z85" i="17"/>
  <c r="Y85" i="17"/>
  <c r="Y67" i="17"/>
  <c r="Z67" i="17"/>
  <c r="Y63" i="17"/>
  <c r="Z63" i="17"/>
  <c r="Y60" i="17"/>
  <c r="Z60" i="17"/>
  <c r="Y56" i="17"/>
  <c r="Z56" i="17"/>
  <c r="Y52" i="17"/>
  <c r="Z52" i="17"/>
  <c r="Y48" i="17"/>
  <c r="Z48" i="17"/>
  <c r="Y44" i="17"/>
  <c r="Z44" i="17"/>
  <c r="Y34" i="17"/>
  <c r="Z34" i="17"/>
  <c r="Y30" i="17"/>
  <c r="Z30" i="17"/>
  <c r="Y28" i="17"/>
  <c r="Z28" i="17"/>
  <c r="Y26" i="17"/>
  <c r="Z26" i="17"/>
  <c r="Z141" i="17"/>
  <c r="Y141" i="17"/>
  <c r="Z135" i="17"/>
  <c r="Y135" i="17"/>
  <c r="Z128" i="17"/>
  <c r="Y128" i="17"/>
  <c r="AE127" i="17"/>
  <c r="AG127" i="17" s="1"/>
  <c r="AE125" i="17"/>
  <c r="AG125" i="17" s="1"/>
  <c r="Y123" i="17"/>
  <c r="Z123" i="17"/>
  <c r="Y121" i="17"/>
  <c r="Z121" i="17"/>
  <c r="Y119" i="17"/>
  <c r="Z119" i="17"/>
  <c r="Y112" i="17"/>
  <c r="Z112" i="17"/>
  <c r="Z97" i="17"/>
  <c r="Y97" i="17"/>
  <c r="Z94" i="17"/>
  <c r="Y94" i="17"/>
  <c r="Y106" i="17"/>
  <c r="Z106" i="17"/>
  <c r="Z104" i="17"/>
  <c r="Y104" i="17"/>
  <c r="AE103" i="17"/>
  <c r="AG103" i="17" s="1"/>
  <c r="AE102" i="17"/>
  <c r="AG102" i="17" s="1"/>
  <c r="AE100" i="17"/>
  <c r="AG100" i="17" s="1"/>
  <c r="Y93" i="17"/>
  <c r="Z93" i="17"/>
  <c r="Z90" i="17"/>
  <c r="Y90" i="17"/>
  <c r="Z88" i="17"/>
  <c r="Y88" i="17"/>
  <c r="Z86" i="17"/>
  <c r="Y86" i="17"/>
  <c r="Z83" i="17"/>
  <c r="Y83" i="17"/>
  <c r="Z82" i="17"/>
  <c r="Y82" i="17"/>
  <c r="Z66" i="17"/>
  <c r="Y66" i="17"/>
  <c r="Z64" i="17"/>
  <c r="Y64" i="17"/>
  <c r="AE105" i="17"/>
  <c r="AG105" i="17" s="1"/>
  <c r="Z101" i="17"/>
  <c r="Y101" i="17"/>
  <c r="Z99" i="17"/>
  <c r="Y99" i="17"/>
  <c r="Z87" i="17"/>
  <c r="Y87" i="17"/>
  <c r="Z61" i="17"/>
  <c r="Y61" i="17"/>
  <c r="Z57" i="17"/>
  <c r="Y57" i="17"/>
  <c r="Z53" i="17"/>
  <c r="Y53" i="17"/>
  <c r="Z49" i="17"/>
  <c r="Y49" i="17"/>
  <c r="Z45" i="17"/>
  <c r="Y45" i="17"/>
  <c r="Z41" i="17"/>
  <c r="Y41" i="17"/>
  <c r="Z39" i="17"/>
  <c r="Y39" i="17"/>
  <c r="Z35" i="17"/>
  <c r="Y35" i="17"/>
  <c r="Z33" i="17"/>
  <c r="Y33" i="17"/>
  <c r="Z29" i="17"/>
  <c r="Y29" i="17"/>
  <c r="AE98" i="17"/>
  <c r="AG98" i="17" s="1"/>
  <c r="AE89" i="17"/>
  <c r="AG89" i="17" s="1"/>
  <c r="AE85" i="17"/>
  <c r="AG85" i="17" s="1"/>
  <c r="Y58" i="17"/>
  <c r="Z58" i="17"/>
  <c r="Y54" i="17"/>
  <c r="Z54" i="17"/>
  <c r="Y50" i="17"/>
  <c r="Z50" i="17"/>
  <c r="Y46" i="17"/>
  <c r="Z46" i="17"/>
  <c r="Y42" i="17"/>
  <c r="Z42" i="17"/>
  <c r="Y38" i="17"/>
  <c r="Z38" i="17"/>
  <c r="Y36" i="17"/>
  <c r="Z36" i="17"/>
  <c r="Y32" i="17"/>
  <c r="Z32" i="17"/>
  <c r="AH62" i="17"/>
  <c r="Y12" i="17"/>
  <c r="Z12" i="17"/>
  <c r="Y11" i="17"/>
  <c r="Z11" i="17"/>
  <c r="Y10" i="17"/>
  <c r="Z10" i="17"/>
  <c r="Y9" i="17"/>
  <c r="Z9" i="17"/>
  <c r="Y8" i="17"/>
  <c r="Z8" i="17"/>
  <c r="Y7" i="17"/>
  <c r="Z7" i="17"/>
  <c r="Y6" i="17"/>
  <c r="Z6" i="17"/>
  <c r="AH21" i="17"/>
  <c r="AA160" i="17" l="1"/>
  <c r="AA104" i="17"/>
  <c r="AA86" i="17"/>
  <c r="AA145" i="17"/>
  <c r="AH84" i="17"/>
  <c r="AA146" i="17"/>
  <c r="AA88" i="17"/>
  <c r="AA90" i="17"/>
  <c r="AA105" i="17"/>
  <c r="AA130" i="17"/>
  <c r="AA133" i="17"/>
  <c r="AH144" i="17"/>
  <c r="AA162" i="17"/>
  <c r="AA154" i="17"/>
  <c r="AA94" i="17"/>
  <c r="AA93" i="17"/>
  <c r="AA119" i="17"/>
  <c r="AA152" i="17"/>
  <c r="AA123" i="17"/>
  <c r="AA164" i="17"/>
  <c r="AA148" i="17"/>
  <c r="AA156" i="17"/>
  <c r="AA6" i="17"/>
  <c r="AA8" i="17"/>
  <c r="AA10" i="17"/>
  <c r="AA12" i="17"/>
  <c r="AA32" i="17"/>
  <c r="AA38" i="17"/>
  <c r="AA46" i="17"/>
  <c r="AA54" i="17"/>
  <c r="AA29" i="17"/>
  <c r="AA33" i="17"/>
  <c r="AA35" i="17"/>
  <c r="AA41" i="17"/>
  <c r="AA57" i="17"/>
  <c r="AA135" i="17"/>
  <c r="AA28" i="17"/>
  <c r="AA61" i="17"/>
  <c r="AA87" i="17"/>
  <c r="AA101" i="17"/>
  <c r="AA34" i="17"/>
  <c r="AA48" i="17"/>
  <c r="AA56" i="17"/>
  <c r="AA63" i="17"/>
  <c r="AA85" i="17"/>
  <c r="AA31" i="17"/>
  <c r="AA37" i="17"/>
  <c r="AA43" i="17"/>
  <c r="AA100" i="17"/>
  <c r="AA131" i="17"/>
  <c r="AA136" i="17"/>
  <c r="AA120" i="17"/>
  <c r="AA51" i="17"/>
  <c r="AA102" i="17"/>
  <c r="AA150" i="17"/>
  <c r="AA158" i="17"/>
  <c r="AA45" i="17"/>
  <c r="AA49" i="17"/>
  <c r="AA124" i="17"/>
  <c r="AA89" i="17"/>
  <c r="AA55" i="17"/>
  <c r="AA59" i="17"/>
  <c r="AM146" i="17"/>
  <c r="AA7" i="17"/>
  <c r="AA9" i="17"/>
  <c r="AA11" i="17"/>
  <c r="AA36" i="17"/>
  <c r="AA42" i="17"/>
  <c r="AA50" i="17"/>
  <c r="AA58" i="17"/>
  <c r="AA39" i="17"/>
  <c r="AA53" i="17"/>
  <c r="AA99" i="17"/>
  <c r="AA64" i="17"/>
  <c r="AA66" i="17"/>
  <c r="AA82" i="17"/>
  <c r="AA83" i="17"/>
  <c r="AA106" i="17"/>
  <c r="AA97" i="17"/>
  <c r="AA112" i="17"/>
  <c r="AA121" i="17"/>
  <c r="AA128" i="17"/>
  <c r="AA26" i="17"/>
  <c r="AA30" i="17"/>
  <c r="AA44" i="17"/>
  <c r="AA52" i="17"/>
  <c r="AA60" i="17"/>
  <c r="AA67" i="17"/>
  <c r="AA91" i="17"/>
  <c r="AA98" i="17"/>
  <c r="AA27" i="17"/>
  <c r="AA47" i="17"/>
  <c r="AA65" i="17"/>
  <c r="AA92" i="17"/>
  <c r="AA122" i="17"/>
  <c r="AA134" i="17"/>
  <c r="AA129" i="17"/>
  <c r="AA137" i="17"/>
  <c r="AA147" i="17"/>
  <c r="AM149" i="17"/>
  <c r="AA149" i="17"/>
  <c r="AM153" i="17"/>
  <c r="AA153" i="17"/>
  <c r="AM157" i="17"/>
  <c r="AA157" i="17"/>
  <c r="AM161" i="17"/>
  <c r="AA161" i="17"/>
  <c r="AM165" i="17"/>
  <c r="AM150" i="17"/>
  <c r="AM154" i="17"/>
  <c r="AM158" i="17"/>
  <c r="AM147" i="17"/>
  <c r="AM151" i="17"/>
  <c r="AA151" i="17"/>
  <c r="AM155" i="17"/>
  <c r="AA155" i="17"/>
  <c r="AM159" i="17"/>
  <c r="AA159" i="17"/>
  <c r="AM163" i="17"/>
  <c r="AA163" i="17"/>
  <c r="AA165" i="17"/>
  <c r="AM148" i="17"/>
  <c r="AM160" i="17"/>
  <c r="AA144" i="17"/>
  <c r="AA143" i="17"/>
  <c r="AA141" i="17"/>
  <c r="AA142" i="17"/>
  <c r="AA140" i="17"/>
  <c r="AA139" i="17"/>
  <c r="AA138" i="17"/>
  <c r="AH125" i="17"/>
  <c r="AH103" i="17"/>
  <c r="AB62" i="17" l="1"/>
  <c r="AB84" i="17"/>
  <c r="AB103" i="17"/>
  <c r="AN165" i="17"/>
  <c r="AB40" i="17"/>
  <c r="AB165" i="17"/>
  <c r="AB144" i="17"/>
  <c r="AB125" i="17"/>
  <c r="AB21" i="17"/>
  <c r="E406" i="17" l="1"/>
  <c r="T406" i="17" s="1"/>
  <c r="T399" i="17"/>
  <c r="T384" i="17"/>
  <c r="T391" i="17"/>
  <c r="T365" i="17"/>
  <c r="T363" i="17"/>
  <c r="T354" i="17"/>
  <c r="T359" i="17"/>
  <c r="T346" i="17"/>
  <c r="T348" i="17"/>
  <c r="T341" i="17"/>
  <c r="T338" i="17"/>
  <c r="T331" i="17"/>
  <c r="T335" i="17"/>
  <c r="T328" i="17"/>
  <c r="T299" i="17"/>
  <c r="T291" i="17"/>
  <c r="T295" i="17"/>
  <c r="T285" i="17"/>
  <c r="T289" i="17"/>
  <c r="T281" i="17"/>
  <c r="T279" i="17"/>
  <c r="T277" i="17"/>
  <c r="T278" i="17"/>
  <c r="T272" i="17"/>
  <c r="T274" i="17"/>
  <c r="T269" i="17"/>
  <c r="T267" i="17"/>
  <c r="T262" i="17"/>
  <c r="T259" i="17"/>
  <c r="T257" i="17"/>
  <c r="T250" i="17"/>
  <c r="T256" i="17"/>
  <c r="T245" i="17"/>
  <c r="T246" i="17"/>
  <c r="T242" i="17"/>
  <c r="T243" i="17"/>
  <c r="T240" i="17"/>
  <c r="T241" i="17"/>
  <c r="T235" i="17"/>
  <c r="T239" i="17"/>
  <c r="T229" i="17"/>
  <c r="T233" i="17"/>
  <c r="T223" i="17"/>
  <c r="T228" i="17"/>
  <c r="T219" i="17"/>
  <c r="T215" i="17"/>
  <c r="E218" i="17"/>
  <c r="T218" i="17" s="1"/>
  <c r="T213" i="17"/>
  <c r="T210" i="17"/>
  <c r="T212" i="17"/>
  <c r="T208" i="17"/>
  <c r="T209" i="17"/>
  <c r="T206" i="17"/>
  <c r="T204" i="17"/>
  <c r="T205" i="17"/>
  <c r="T200" i="17"/>
  <c r="T203" i="17"/>
  <c r="T196" i="17"/>
  <c r="T199" i="17"/>
  <c r="T194" i="17"/>
  <c r="T195" i="17"/>
  <c r="T190" i="17"/>
  <c r="T193" i="17"/>
  <c r="T188" i="17"/>
  <c r="T189" i="17"/>
  <c r="T185" i="17"/>
  <c r="T180" i="17"/>
  <c r="T182" i="17"/>
  <c r="T179" i="17"/>
  <c r="T175" i="17"/>
  <c r="T178" i="17"/>
  <c r="T173" i="17"/>
  <c r="U170" i="17"/>
  <c r="T170" i="17"/>
  <c r="T165" i="17"/>
  <c r="T163" i="17"/>
  <c r="T164" i="17"/>
  <c r="T161" i="17"/>
  <c r="T155" i="17"/>
  <c r="T153" i="17"/>
  <c r="T154" i="17"/>
  <c r="T148" i="17"/>
  <c r="T151" i="17"/>
  <c r="T146" i="17"/>
  <c r="T144" i="17"/>
  <c r="T142" i="17"/>
  <c r="T141" i="17"/>
  <c r="T137" i="17"/>
  <c r="T138" i="17"/>
  <c r="T405" i="17" l="1"/>
  <c r="T343" i="17"/>
  <c r="T280" i="17"/>
  <c r="T268" i="17"/>
  <c r="T261" i="17"/>
  <c r="T186" i="17"/>
  <c r="V170" i="17"/>
  <c r="T157" i="17"/>
  <c r="T143" i="17"/>
  <c r="L574" i="5" l="1"/>
  <c r="M574" i="5"/>
  <c r="L575" i="5"/>
  <c r="M575" i="5"/>
  <c r="L576" i="5"/>
  <c r="M576" i="5"/>
  <c r="L577" i="5"/>
  <c r="M577" i="5"/>
  <c r="L578" i="5"/>
  <c r="M578" i="5"/>
  <c r="M116" i="5" l="1"/>
  <c r="M287" i="5"/>
  <c r="M468" i="5"/>
  <c r="M472" i="5"/>
  <c r="M476" i="5"/>
  <c r="M480" i="5"/>
  <c r="M484" i="5"/>
  <c r="M488" i="5"/>
  <c r="M492" i="5"/>
  <c r="M496" i="5"/>
  <c r="M500" i="5"/>
  <c r="M504" i="5"/>
  <c r="M508" i="5"/>
  <c r="M512" i="5"/>
  <c r="M516" i="5"/>
  <c r="M520" i="5"/>
  <c r="M524" i="5"/>
  <c r="M528" i="5"/>
  <c r="M532" i="5"/>
  <c r="M536" i="5"/>
  <c r="M540" i="5"/>
  <c r="M544" i="5"/>
  <c r="M548" i="5"/>
  <c r="M552" i="5"/>
  <c r="M556" i="5"/>
  <c r="M560" i="5"/>
  <c r="M564" i="5"/>
  <c r="M566" i="5"/>
  <c r="M568" i="5"/>
  <c r="M570" i="5"/>
  <c r="M572" i="5"/>
  <c r="L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9" i="5"/>
  <c r="M470" i="5"/>
  <c r="M471" i="5"/>
  <c r="M473" i="5"/>
  <c r="M474" i="5"/>
  <c r="M475" i="5"/>
  <c r="M477" i="5"/>
  <c r="M478" i="5"/>
  <c r="M479" i="5"/>
  <c r="M481" i="5"/>
  <c r="M482" i="5"/>
  <c r="M483" i="5"/>
  <c r="M485" i="5"/>
  <c r="M486" i="5"/>
  <c r="M487" i="5"/>
  <c r="M489" i="5"/>
  <c r="M490" i="5"/>
  <c r="M491" i="5"/>
  <c r="M493" i="5"/>
  <c r="M494" i="5"/>
  <c r="M495" i="5"/>
  <c r="M497" i="5"/>
  <c r="M498" i="5"/>
  <c r="M499" i="5"/>
  <c r="M501" i="5"/>
  <c r="M502" i="5"/>
  <c r="M503" i="5"/>
  <c r="M505" i="5"/>
  <c r="M506" i="5"/>
  <c r="M507" i="5"/>
  <c r="M509" i="5"/>
  <c r="M510" i="5"/>
  <c r="M511" i="5"/>
  <c r="M513" i="5"/>
  <c r="M514" i="5"/>
  <c r="M515" i="5"/>
  <c r="M517" i="5"/>
  <c r="M518" i="5"/>
  <c r="M519" i="5"/>
  <c r="M521" i="5"/>
  <c r="M522" i="5"/>
  <c r="M523" i="5"/>
  <c r="M525" i="5"/>
  <c r="M526" i="5"/>
  <c r="M527" i="5"/>
  <c r="M529" i="5"/>
  <c r="M530" i="5"/>
  <c r="M531" i="5"/>
  <c r="M533" i="5"/>
  <c r="M534" i="5"/>
  <c r="M535" i="5"/>
  <c r="M537" i="5"/>
  <c r="M538" i="5"/>
  <c r="M539" i="5"/>
  <c r="M541" i="5"/>
  <c r="M542" i="5"/>
  <c r="M543" i="5"/>
  <c r="M545" i="5"/>
  <c r="M546" i="5"/>
  <c r="M547" i="5"/>
  <c r="M549" i="5"/>
  <c r="M550" i="5"/>
  <c r="M551" i="5"/>
  <c r="M553" i="5"/>
  <c r="M554" i="5"/>
  <c r="M555" i="5"/>
  <c r="M557" i="5"/>
  <c r="M558" i="5"/>
  <c r="M559" i="5"/>
  <c r="M561" i="5"/>
  <c r="M562" i="5"/>
  <c r="M563" i="5"/>
  <c r="M565" i="5"/>
  <c r="M567" i="5"/>
  <c r="M569" i="5"/>
  <c r="M571" i="5"/>
  <c r="M573" i="5"/>
  <c r="L9" i="5"/>
  <c r="M644" i="5" l="1"/>
  <c r="M650" i="5"/>
  <c r="M645" i="5"/>
  <c r="M649" i="5"/>
  <c r="M646" i="5"/>
  <c r="M651" i="5"/>
  <c r="M652" i="5"/>
  <c r="M648" i="5"/>
  <c r="R245" i="17"/>
  <c r="R158" i="17"/>
  <c r="U158" i="17"/>
  <c r="L116" i="5"/>
  <c r="C406" i="17" l="1"/>
  <c r="F406" i="17" s="1"/>
  <c r="U406" i="17" s="1"/>
  <c r="R405" i="17"/>
  <c r="U405" i="17"/>
  <c r="U404" i="17"/>
  <c r="R404" i="17"/>
  <c r="U403" i="17"/>
  <c r="R403" i="17"/>
  <c r="U402" i="17"/>
  <c r="R402" i="17"/>
  <c r="U401" i="17"/>
  <c r="R401" i="17"/>
  <c r="U400" i="17"/>
  <c r="R400" i="17"/>
  <c r="U399" i="17"/>
  <c r="R399" i="17"/>
  <c r="U398" i="17"/>
  <c r="R398" i="17"/>
  <c r="U397" i="17"/>
  <c r="R397" i="17"/>
  <c r="U395" i="17"/>
  <c r="R395" i="17"/>
  <c r="U394" i="17"/>
  <c r="R394" i="17"/>
  <c r="M636" i="5"/>
  <c r="M647" i="5"/>
  <c r="U392" i="17"/>
  <c r="R392" i="17"/>
  <c r="U391" i="17"/>
  <c r="U390" i="17"/>
  <c r="R390" i="17"/>
  <c r="V390" i="17" s="1"/>
  <c r="U389" i="17"/>
  <c r="R389" i="17"/>
  <c r="U386" i="17"/>
  <c r="R386" i="17"/>
  <c r="U385" i="17"/>
  <c r="R385" i="17"/>
  <c r="U384" i="17"/>
  <c r="R384" i="17"/>
  <c r="U383" i="17"/>
  <c r="R383" i="17"/>
  <c r="U382" i="17"/>
  <c r="R382" i="17"/>
  <c r="U381" i="17"/>
  <c r="R381" i="17"/>
  <c r="U380" i="17"/>
  <c r="R380" i="17"/>
  <c r="U379" i="17"/>
  <c r="R379" i="17"/>
  <c r="U378" i="17"/>
  <c r="R378" i="17"/>
  <c r="U377" i="17"/>
  <c r="R377" i="17"/>
  <c r="U376" i="17"/>
  <c r="R376" i="17"/>
  <c r="V376" i="17" s="1"/>
  <c r="U375" i="17"/>
  <c r="R375" i="17"/>
  <c r="U374" i="17"/>
  <c r="R374" i="17"/>
  <c r="U373" i="17"/>
  <c r="R373" i="17"/>
  <c r="U372" i="17"/>
  <c r="R372" i="17"/>
  <c r="V372" i="17" s="1"/>
  <c r="U371" i="17"/>
  <c r="R371" i="17"/>
  <c r="U370" i="17"/>
  <c r="R370" i="17"/>
  <c r="R369" i="17"/>
  <c r="U369" i="17"/>
  <c r="U367" i="17"/>
  <c r="R367" i="17"/>
  <c r="U366" i="17"/>
  <c r="R366" i="17"/>
  <c r="U364" i="17"/>
  <c r="R364" i="17"/>
  <c r="R363" i="17"/>
  <c r="U363" i="17"/>
  <c r="U362" i="17"/>
  <c r="R362" i="17"/>
  <c r="V362" i="17" s="1"/>
  <c r="U361" i="17"/>
  <c r="R361" i="17"/>
  <c r="U360" i="17"/>
  <c r="R360" i="17"/>
  <c r="U359" i="17"/>
  <c r="U358" i="17"/>
  <c r="R358" i="17"/>
  <c r="U357" i="17"/>
  <c r="R357" i="17"/>
  <c r="U356" i="17"/>
  <c r="R356" i="17"/>
  <c r="U355" i="17"/>
  <c r="R355" i="17"/>
  <c r="U354" i="17"/>
  <c r="R354" i="17"/>
  <c r="U353" i="17"/>
  <c r="R353" i="17"/>
  <c r="U352" i="17"/>
  <c r="R352" i="17"/>
  <c r="V352" i="17" s="1"/>
  <c r="U351" i="17"/>
  <c r="R351" i="17"/>
  <c r="U350" i="17"/>
  <c r="R350" i="17"/>
  <c r="U349" i="17"/>
  <c r="R349" i="17"/>
  <c r="U348" i="17"/>
  <c r="R348" i="17"/>
  <c r="U346" i="17"/>
  <c r="R346" i="17"/>
  <c r="U344" i="17"/>
  <c r="R344" i="17"/>
  <c r="R343" i="17"/>
  <c r="U343" i="17"/>
  <c r="U342" i="17"/>
  <c r="R342" i="17"/>
  <c r="U341" i="17"/>
  <c r="R341" i="17"/>
  <c r="U340" i="17"/>
  <c r="R340" i="17"/>
  <c r="U339" i="17"/>
  <c r="R339" i="17"/>
  <c r="R338" i="17"/>
  <c r="U338" i="17"/>
  <c r="U337" i="17"/>
  <c r="R337" i="17"/>
  <c r="R336" i="17"/>
  <c r="U336" i="17"/>
  <c r="U335" i="17"/>
  <c r="R335" i="17"/>
  <c r="U334" i="17"/>
  <c r="R334" i="17"/>
  <c r="U333" i="17"/>
  <c r="R333" i="17"/>
  <c r="U332" i="17"/>
  <c r="R332" i="17"/>
  <c r="U331" i="17"/>
  <c r="R331" i="17"/>
  <c r="U330" i="17"/>
  <c r="R330" i="17"/>
  <c r="U329" i="17"/>
  <c r="R329" i="17"/>
  <c r="R328" i="17"/>
  <c r="U328" i="17"/>
  <c r="U327" i="17"/>
  <c r="R327" i="17"/>
  <c r="U304" i="17"/>
  <c r="R304" i="17"/>
  <c r="U303" i="17"/>
  <c r="R303" i="17"/>
  <c r="U302" i="17"/>
  <c r="R302" i="17"/>
  <c r="U300" i="17"/>
  <c r="R300" i="17"/>
  <c r="R299" i="17"/>
  <c r="U299" i="17"/>
  <c r="U298" i="17"/>
  <c r="R298" i="17"/>
  <c r="U297" i="17"/>
  <c r="R297" i="17"/>
  <c r="U296" i="17"/>
  <c r="R296" i="17"/>
  <c r="U295" i="17"/>
  <c r="R295" i="17"/>
  <c r="U294" i="17"/>
  <c r="R294" i="17"/>
  <c r="U293" i="17"/>
  <c r="R293" i="17"/>
  <c r="U292" i="17"/>
  <c r="R292" i="17"/>
  <c r="U291" i="17"/>
  <c r="R291" i="17"/>
  <c r="U290" i="17"/>
  <c r="R290" i="17"/>
  <c r="U289" i="17"/>
  <c r="R289" i="17"/>
  <c r="U288" i="17"/>
  <c r="R288" i="17"/>
  <c r="U287" i="17"/>
  <c r="R287" i="17"/>
  <c r="U286" i="17"/>
  <c r="R286" i="17"/>
  <c r="U285" i="17"/>
  <c r="R285" i="17"/>
  <c r="U284" i="17"/>
  <c r="R284" i="17"/>
  <c r="U283" i="17"/>
  <c r="R283" i="17"/>
  <c r="U282" i="17"/>
  <c r="R282" i="17"/>
  <c r="U281" i="17"/>
  <c r="R281" i="17"/>
  <c r="R280" i="17"/>
  <c r="U280" i="17"/>
  <c r="U279" i="17"/>
  <c r="R279" i="17"/>
  <c r="U278" i="17"/>
  <c r="R278" i="17"/>
  <c r="U277" i="17"/>
  <c r="R277" i="17"/>
  <c r="U276" i="17"/>
  <c r="R276" i="17"/>
  <c r="U275" i="17"/>
  <c r="R275" i="17"/>
  <c r="U274" i="17"/>
  <c r="R274" i="17"/>
  <c r="U273" i="17"/>
  <c r="R273" i="17"/>
  <c r="U272" i="17"/>
  <c r="R272" i="17"/>
  <c r="U271" i="17"/>
  <c r="R271" i="17"/>
  <c r="U270" i="17"/>
  <c r="R270" i="17"/>
  <c r="R269" i="17"/>
  <c r="U269" i="17"/>
  <c r="R268" i="17"/>
  <c r="U268" i="17"/>
  <c r="U267" i="17"/>
  <c r="R267" i="17"/>
  <c r="U266" i="17"/>
  <c r="R266" i="17"/>
  <c r="U265" i="17"/>
  <c r="R265" i="17"/>
  <c r="U263" i="17"/>
  <c r="V263" i="17" s="1"/>
  <c r="U262" i="17"/>
  <c r="R262" i="17"/>
  <c r="R261" i="17"/>
  <c r="U261" i="17"/>
  <c r="U260" i="17"/>
  <c r="R260" i="17"/>
  <c r="U259" i="17"/>
  <c r="R259" i="17"/>
  <c r="U258" i="17"/>
  <c r="R258" i="17"/>
  <c r="R257" i="17"/>
  <c r="U257" i="17"/>
  <c r="U256" i="17"/>
  <c r="R256" i="17"/>
  <c r="U255" i="17"/>
  <c r="R255" i="17"/>
  <c r="U254" i="17"/>
  <c r="R254" i="17"/>
  <c r="U253" i="17"/>
  <c r="R253" i="17"/>
  <c r="U252" i="17"/>
  <c r="R252" i="17"/>
  <c r="U251" i="17"/>
  <c r="R251" i="17"/>
  <c r="V251" i="17" s="1"/>
  <c r="U250" i="17"/>
  <c r="R250" i="17"/>
  <c r="U249" i="17"/>
  <c r="R249" i="17"/>
  <c r="U248" i="17"/>
  <c r="R248" i="17"/>
  <c r="U246" i="17"/>
  <c r="R246" i="17"/>
  <c r="V246" i="17" s="1"/>
  <c r="U245" i="17"/>
  <c r="V245" i="17" s="1"/>
  <c r="U244" i="17"/>
  <c r="R244" i="17"/>
  <c r="U243" i="17"/>
  <c r="R243" i="17"/>
  <c r="U242" i="17"/>
  <c r="R242" i="17"/>
  <c r="U241" i="17"/>
  <c r="R241" i="17"/>
  <c r="U240" i="17"/>
  <c r="R240" i="17"/>
  <c r="U239" i="17"/>
  <c r="R239" i="17"/>
  <c r="U238" i="17"/>
  <c r="R238" i="17"/>
  <c r="U237" i="17"/>
  <c r="R237" i="17"/>
  <c r="U236" i="17"/>
  <c r="R236" i="17"/>
  <c r="V236" i="17" s="1"/>
  <c r="U235" i="17"/>
  <c r="R235" i="17"/>
  <c r="U234" i="17"/>
  <c r="R234" i="17"/>
  <c r="U233" i="17"/>
  <c r="R233" i="17"/>
  <c r="U232" i="17"/>
  <c r="R232" i="17"/>
  <c r="V232" i="17" s="1"/>
  <c r="U231" i="17"/>
  <c r="R231" i="17"/>
  <c r="U230" i="17"/>
  <c r="R230" i="17"/>
  <c r="U229" i="17"/>
  <c r="R229" i="17"/>
  <c r="U228" i="17"/>
  <c r="R228" i="17"/>
  <c r="V228" i="17" s="1"/>
  <c r="U227" i="17"/>
  <c r="R227" i="17"/>
  <c r="U226" i="17"/>
  <c r="R226" i="17"/>
  <c r="U225" i="17"/>
  <c r="R225" i="17"/>
  <c r="U224" i="17"/>
  <c r="R224" i="17"/>
  <c r="V224" i="17" s="1"/>
  <c r="U223" i="17"/>
  <c r="R223" i="17"/>
  <c r="C218" i="17"/>
  <c r="F218" i="17" s="1"/>
  <c r="U218" i="17" s="1"/>
  <c r="U217" i="17"/>
  <c r="R217" i="17"/>
  <c r="V217" i="17" s="1"/>
  <c r="U216" i="17"/>
  <c r="R216" i="17"/>
  <c r="U215" i="17"/>
  <c r="R215" i="17"/>
  <c r="U214" i="17"/>
  <c r="R214" i="17"/>
  <c r="R212" i="17"/>
  <c r="U212" i="17"/>
  <c r="R211" i="17"/>
  <c r="U211" i="17"/>
  <c r="U210" i="17"/>
  <c r="R210" i="17"/>
  <c r="R209" i="17"/>
  <c r="U209" i="17"/>
  <c r="R208" i="17"/>
  <c r="U208" i="17"/>
  <c r="U206" i="17"/>
  <c r="R206" i="17"/>
  <c r="R205" i="17"/>
  <c r="U205" i="17"/>
  <c r="R204" i="17"/>
  <c r="U204" i="17"/>
  <c r="U203" i="17"/>
  <c r="R203" i="17"/>
  <c r="U202" i="17"/>
  <c r="R202" i="17"/>
  <c r="U201" i="17"/>
  <c r="R201" i="17"/>
  <c r="U200" i="17"/>
  <c r="R200" i="17"/>
  <c r="U199" i="17"/>
  <c r="R199" i="17"/>
  <c r="U198" i="17"/>
  <c r="R198" i="17"/>
  <c r="R197" i="17"/>
  <c r="U197" i="17"/>
  <c r="U196" i="17"/>
  <c r="R196" i="17"/>
  <c r="U195" i="17"/>
  <c r="R195" i="17"/>
  <c r="U194" i="17"/>
  <c r="R194" i="17"/>
  <c r="R193" i="17"/>
  <c r="U193" i="17"/>
  <c r="R190" i="17"/>
  <c r="U190" i="17"/>
  <c r="U189" i="17"/>
  <c r="R189" i="17"/>
  <c r="U188" i="17"/>
  <c r="R188" i="17"/>
  <c r="R186" i="17"/>
  <c r="U186" i="17"/>
  <c r="U185" i="17"/>
  <c r="R185" i="17"/>
  <c r="U184" i="17"/>
  <c r="R184" i="17"/>
  <c r="R183" i="17"/>
  <c r="U183" i="17"/>
  <c r="R182" i="17"/>
  <c r="U182" i="17"/>
  <c r="U181" i="17"/>
  <c r="R181" i="17"/>
  <c r="U180" i="17"/>
  <c r="R180" i="17"/>
  <c r="R179" i="17"/>
  <c r="U179" i="17"/>
  <c r="U176" i="17"/>
  <c r="R176" i="17"/>
  <c r="U175" i="17"/>
  <c r="R175" i="17"/>
  <c r="U174" i="17"/>
  <c r="R174" i="17"/>
  <c r="V174" i="17" s="1"/>
  <c r="R173" i="17"/>
  <c r="U173" i="17"/>
  <c r="U172" i="17"/>
  <c r="R172" i="17"/>
  <c r="R171" i="17"/>
  <c r="U171" i="17"/>
  <c r="U169" i="17"/>
  <c r="R169" i="17"/>
  <c r="U168" i="17"/>
  <c r="R168" i="17"/>
  <c r="U165" i="17"/>
  <c r="R165" i="17"/>
  <c r="U164" i="17"/>
  <c r="R164" i="17"/>
  <c r="U163" i="17"/>
  <c r="R163" i="17"/>
  <c r="U162" i="17"/>
  <c r="R162" i="17"/>
  <c r="R161" i="17"/>
  <c r="U161" i="17"/>
  <c r="U160" i="17"/>
  <c r="R160" i="17"/>
  <c r="R159" i="17"/>
  <c r="U159" i="17"/>
  <c r="V158" i="17"/>
  <c r="R157" i="17"/>
  <c r="U157" i="17"/>
  <c r="U156" i="17"/>
  <c r="R156" i="17"/>
  <c r="V377" i="17" l="1"/>
  <c r="V381" i="17"/>
  <c r="V244" i="17"/>
  <c r="V181" i="17"/>
  <c r="V252" i="17"/>
  <c r="R406" i="17"/>
  <c r="V373" i="17"/>
  <c r="V184" i="17"/>
  <c r="V199" i="17"/>
  <c r="V380" i="17"/>
  <c r="V402" i="17"/>
  <c r="V282" i="17"/>
  <c r="V294" i="17"/>
  <c r="V329" i="17"/>
  <c r="V266" i="17"/>
  <c r="V303" i="17"/>
  <c r="V337" i="17"/>
  <c r="V248" i="17"/>
  <c r="V260" i="17"/>
  <c r="V274" i="17"/>
  <c r="V286" i="17"/>
  <c r="V298" i="17"/>
  <c r="V333" i="17"/>
  <c r="V356" i="17"/>
  <c r="V288" i="17"/>
  <c r="V292" i="17"/>
  <c r="V296" i="17"/>
  <c r="V300" i="17"/>
  <c r="V392" i="17"/>
  <c r="V162" i="17"/>
  <c r="V168" i="17"/>
  <c r="V198" i="17"/>
  <c r="V216" i="17"/>
  <c r="V361" i="17"/>
  <c r="V371" i="17"/>
  <c r="V379" i="17"/>
  <c r="V383" i="17"/>
  <c r="V389" i="17"/>
  <c r="V397" i="17"/>
  <c r="V401" i="17"/>
  <c r="V385" i="17"/>
  <c r="V395" i="17"/>
  <c r="V400" i="17"/>
  <c r="V404" i="17"/>
  <c r="V215" i="17"/>
  <c r="V249" i="17"/>
  <c r="V253" i="17"/>
  <c r="V364" i="17"/>
  <c r="V374" i="17"/>
  <c r="V378" i="17"/>
  <c r="V382" i="17"/>
  <c r="V386" i="17"/>
  <c r="V394" i="17"/>
  <c r="V399" i="17"/>
  <c r="V230" i="17"/>
  <c r="V238" i="17"/>
  <c r="V350" i="17"/>
  <c r="V358" i="17"/>
  <c r="V231" i="17"/>
  <c r="V243" i="17"/>
  <c r="V273" i="17"/>
  <c r="V293" i="17"/>
  <c r="V297" i="17"/>
  <c r="V302" i="17"/>
  <c r="V332" i="17"/>
  <c r="V349" i="17"/>
  <c r="V237" i="17"/>
  <c r="V267" i="17"/>
  <c r="V271" i="17"/>
  <c r="V283" i="17"/>
  <c r="V291" i="17"/>
  <c r="V304" i="17"/>
  <c r="V330" i="17"/>
  <c r="V334" i="17"/>
  <c r="V363" i="17"/>
  <c r="V369" i="17"/>
  <c r="V339" i="17"/>
  <c r="V406" i="17"/>
  <c r="V405" i="17"/>
  <c r="V403" i="17"/>
  <c r="V398" i="17"/>
  <c r="U393" i="17"/>
  <c r="R393" i="17"/>
  <c r="R391" i="17"/>
  <c r="V391" i="17" s="1"/>
  <c r="V384" i="17"/>
  <c r="V375" i="17"/>
  <c r="V370" i="17"/>
  <c r="V367" i="17"/>
  <c r="V366" i="17"/>
  <c r="U365" i="17"/>
  <c r="R365" i="17"/>
  <c r="V360" i="17"/>
  <c r="R359" i="17"/>
  <c r="V359" i="17" s="1"/>
  <c r="V357" i="17"/>
  <c r="V355" i="17"/>
  <c r="V354" i="17"/>
  <c r="V353" i="17"/>
  <c r="V351" i="17"/>
  <c r="V348" i="17"/>
  <c r="V346" i="17"/>
  <c r="V343" i="17"/>
  <c r="V179" i="17"/>
  <c r="V203" i="17"/>
  <c r="V344" i="17"/>
  <c r="V342" i="17"/>
  <c r="V341" i="17"/>
  <c r="V340" i="17"/>
  <c r="V338" i="17"/>
  <c r="V336" i="17"/>
  <c r="V335" i="17"/>
  <c r="V331" i="17"/>
  <c r="V328" i="17"/>
  <c r="V327" i="17"/>
  <c r="V299" i="17"/>
  <c r="V295" i="17"/>
  <c r="V290" i="17"/>
  <c r="V289" i="17"/>
  <c r="V287" i="17"/>
  <c r="V285" i="17"/>
  <c r="V284" i="17"/>
  <c r="V281" i="17"/>
  <c r="V280" i="17"/>
  <c r="V279" i="17"/>
  <c r="V278" i="17"/>
  <c r="V277" i="17"/>
  <c r="V276" i="17"/>
  <c r="V275" i="17"/>
  <c r="V272" i="17"/>
  <c r="V270" i="17"/>
  <c r="V269" i="17"/>
  <c r="V268" i="17"/>
  <c r="V265" i="17"/>
  <c r="U264" i="17"/>
  <c r="R264" i="17"/>
  <c r="V262" i="17"/>
  <c r="V261" i="17"/>
  <c r="V259" i="17"/>
  <c r="V258" i="17"/>
  <c r="V257" i="17"/>
  <c r="V256" i="17"/>
  <c r="V255" i="17"/>
  <c r="V254" i="17"/>
  <c r="V250" i="17"/>
  <c r="U247" i="17"/>
  <c r="R247" i="17"/>
  <c r="V242" i="17"/>
  <c r="V241" i="17"/>
  <c r="V240" i="17"/>
  <c r="V239" i="17"/>
  <c r="V235" i="17"/>
  <c r="V234" i="17"/>
  <c r="V233" i="17"/>
  <c r="V229" i="17"/>
  <c r="V227" i="17"/>
  <c r="V226" i="17"/>
  <c r="V225" i="17"/>
  <c r="V223" i="17"/>
  <c r="R218" i="17"/>
  <c r="V218" i="17" s="1"/>
  <c r="R219" i="17"/>
  <c r="U219" i="17"/>
  <c r="V214" i="17"/>
  <c r="R213" i="17"/>
  <c r="U213" i="17"/>
  <c r="V212" i="17"/>
  <c r="V211" i="17"/>
  <c r="V210" i="17"/>
  <c r="V209" i="17"/>
  <c r="V208" i="17"/>
  <c r="V206" i="17"/>
  <c r="V205" i="17"/>
  <c r="V204" i="17"/>
  <c r="V202" i="17"/>
  <c r="V201" i="17"/>
  <c r="V200" i="17"/>
  <c r="V197" i="17"/>
  <c r="V196" i="17"/>
  <c r="V195" i="17"/>
  <c r="V194" i="17"/>
  <c r="V193" i="17"/>
  <c r="U192" i="17"/>
  <c r="R192" i="17"/>
  <c r="U191" i="17"/>
  <c r="R191" i="17"/>
  <c r="V190" i="17"/>
  <c r="V189" i="17"/>
  <c r="V188" i="17"/>
  <c r="V186" i="17"/>
  <c r="V185" i="17"/>
  <c r="V183" i="17"/>
  <c r="V182" i="17"/>
  <c r="V180" i="17"/>
  <c r="U178" i="17"/>
  <c r="R178" i="17"/>
  <c r="U177" i="17"/>
  <c r="R177" i="17"/>
  <c r="V176" i="17"/>
  <c r="V175" i="17"/>
  <c r="V173" i="17"/>
  <c r="V172" i="17"/>
  <c r="V171" i="17"/>
  <c r="V169" i="17"/>
  <c r="V165" i="17"/>
  <c r="V164" i="17"/>
  <c r="V163" i="17"/>
  <c r="V161" i="17"/>
  <c r="V160" i="17"/>
  <c r="V159" i="17"/>
  <c r="V157" i="17"/>
  <c r="V156" i="17"/>
  <c r="U155" i="17"/>
  <c r="R155" i="17"/>
  <c r="U154" i="17"/>
  <c r="R154" i="17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V393" i="17" l="1"/>
  <c r="M641" i="5"/>
  <c r="M640" i="5"/>
  <c r="M639" i="5"/>
  <c r="V365" i="17"/>
  <c r="V219" i="17"/>
  <c r="V213" i="17"/>
  <c r="V264" i="17"/>
  <c r="V247" i="17"/>
  <c r="V192" i="17"/>
  <c r="V191" i="17"/>
  <c r="V178" i="17"/>
  <c r="V177" i="17"/>
  <c r="V155" i="17"/>
  <c r="V154" i="17"/>
  <c r="U153" i="17" l="1"/>
  <c r="R153" i="17"/>
  <c r="U152" i="17"/>
  <c r="R152" i="17"/>
  <c r="U151" i="17"/>
  <c r="R151" i="17"/>
  <c r="R150" i="17"/>
  <c r="U150" i="17"/>
  <c r="U149" i="17"/>
  <c r="R149" i="17"/>
  <c r="R148" i="17"/>
  <c r="U148" i="17"/>
  <c r="U147" i="17"/>
  <c r="R147" i="17"/>
  <c r="R146" i="17"/>
  <c r="U146" i="17"/>
  <c r="R144" i="17"/>
  <c r="R143" i="17"/>
  <c r="U143" i="17"/>
  <c r="S142" i="17"/>
  <c r="U142" i="17"/>
  <c r="R142" i="17"/>
  <c r="U141" i="17"/>
  <c r="R141" i="17"/>
  <c r="S138" i="17"/>
  <c r="R138" i="17"/>
  <c r="U138" i="17"/>
  <c r="S137" i="17"/>
  <c r="U137" i="17"/>
  <c r="R137" i="17"/>
  <c r="R136" i="17"/>
  <c r="U136" i="17"/>
  <c r="V153" i="17" l="1"/>
  <c r="V152" i="17"/>
  <c r="V151" i="17"/>
  <c r="V150" i="17"/>
  <c r="V149" i="17"/>
  <c r="V148" i="17"/>
  <c r="V147" i="17"/>
  <c r="V146" i="17"/>
  <c r="U144" i="17"/>
  <c r="V144" i="17" s="1"/>
  <c r="V143" i="17"/>
  <c r="V142" i="17"/>
  <c r="V141" i="17"/>
  <c r="U140" i="17"/>
  <c r="R140" i="17"/>
  <c r="U139" i="17"/>
  <c r="R139" i="17"/>
  <c r="V138" i="17"/>
  <c r="V137" i="17"/>
  <c r="V136" i="17"/>
  <c r="V140" i="17" l="1"/>
  <c r="V139" i="17"/>
  <c r="A2" i="5"/>
  <c r="M653" i="5" l="1"/>
  <c r="M642" i="5"/>
  <c r="G438" i="29" l="1"/>
  <c r="F438" i="29" s="1"/>
  <c r="K438" i="29"/>
  <c r="G102" i="29" l="1"/>
  <c r="F102" i="29" s="1"/>
  <c r="K102" i="29"/>
  <c r="G30" i="29"/>
  <c r="F30" i="29" s="1"/>
  <c r="K30" i="29"/>
  <c r="D21" i="39" l="1"/>
  <c r="F6" i="39" l="1"/>
  <c r="G39" i="29" l="1"/>
  <c r="F39" i="29" s="1"/>
  <c r="K39" i="29" l="1"/>
  <c r="G415" i="29" l="1"/>
  <c r="F415" i="29" s="1"/>
  <c r="G268" i="29"/>
  <c r="F268" i="29" s="1"/>
  <c r="K268" i="29"/>
  <c r="G338" i="29" l="1"/>
  <c r="G341" i="29" s="1"/>
  <c r="F341" i="29" s="1"/>
  <c r="J338" i="29" l="1"/>
  <c r="K341" i="29" s="1"/>
  <c r="K479" i="29" s="1"/>
</calcChain>
</file>

<file path=xl/comments1.xml><?xml version="1.0" encoding="utf-8"?>
<comments xmlns="http://schemas.openxmlformats.org/spreadsheetml/2006/main">
  <authors>
    <author>Windows User</author>
  </authors>
  <commentList>
    <comment ref="AB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Berubah pertanggal 01 Feb 18</t>
        </r>
      </text>
    </comment>
  </commentList>
</comments>
</file>

<file path=xl/sharedStrings.xml><?xml version="1.0" encoding="utf-8"?>
<sst xmlns="http://schemas.openxmlformats.org/spreadsheetml/2006/main" count="11137" uniqueCount="5288">
  <si>
    <t>TOTAL</t>
  </si>
  <si>
    <t>SMALL CAP</t>
  </si>
  <si>
    <t>MID CAP</t>
  </si>
  <si>
    <t>Cash &amp; Equivalent</t>
  </si>
  <si>
    <t>BIG CAP</t>
  </si>
  <si>
    <t>JAKAGRI</t>
  </si>
  <si>
    <t>JAKBIND</t>
  </si>
  <si>
    <t>JAKCONS</t>
  </si>
  <si>
    <t>JAKFIN</t>
  </si>
  <si>
    <t>JAKINFR</t>
  </si>
  <si>
    <t>JAKMIND</t>
  </si>
  <si>
    <t>JAKMINE</t>
  </si>
  <si>
    <t>JAKPROP</t>
  </si>
  <si>
    <t>JAKTRAD</t>
  </si>
  <si>
    <t>LIABILITIES</t>
  </si>
  <si>
    <t>Selisih</t>
  </si>
  <si>
    <t>History</t>
  </si>
  <si>
    <t>Date</t>
  </si>
  <si>
    <t>Days</t>
  </si>
  <si>
    <t>Time Deposit</t>
  </si>
  <si>
    <t>AUM</t>
  </si>
  <si>
    <t>Unit</t>
  </si>
  <si>
    <t>NAV/Unit</t>
  </si>
  <si>
    <t>Return</t>
  </si>
  <si>
    <t>1 Day</t>
  </si>
  <si>
    <t>1 Mo</t>
  </si>
  <si>
    <t>3 Mo</t>
  </si>
  <si>
    <t>1 Yr</t>
  </si>
  <si>
    <t>3 Yr</t>
  </si>
  <si>
    <t>5 Yr</t>
  </si>
  <si>
    <t>Since Inception</t>
  </si>
  <si>
    <t>BLOOMBER PRICE</t>
  </si>
  <si>
    <t>MASTER DATA</t>
  </si>
  <si>
    <t>Ticker</t>
  </si>
  <si>
    <t>Name</t>
  </si>
  <si>
    <t>% Weight</t>
  </si>
  <si>
    <t>Shares</t>
  </si>
  <si>
    <t>Last Price</t>
  </si>
  <si>
    <t>Capitalization</t>
  </si>
  <si>
    <t xml:space="preserve">% Shares </t>
  </si>
  <si>
    <t>GICS_INDUSTRY_GROUP_NAME</t>
  </si>
  <si>
    <t>INDUSTRY_GROUP_INDEX</t>
  </si>
  <si>
    <t>MARKET CAP</t>
  </si>
  <si>
    <t>Code</t>
  </si>
  <si>
    <t>JCI</t>
  </si>
  <si>
    <t>in the Index</t>
  </si>
  <si>
    <t>( In Million)</t>
  </si>
  <si>
    <t>( IDR )</t>
  </si>
  <si>
    <t>(In Billion IDR)</t>
  </si>
  <si>
    <t>TLKM IJ Equity</t>
  </si>
  <si>
    <t>BBCA IJ Equity</t>
  </si>
  <si>
    <t>Financials</t>
  </si>
  <si>
    <t>ASII IJ Equity</t>
  </si>
  <si>
    <t>UNVR IJ Equity</t>
  </si>
  <si>
    <t>BBRI IJ Equity</t>
  </si>
  <si>
    <t>BMRI IJ Equity</t>
  </si>
  <si>
    <t>GGRM IJ Equity</t>
  </si>
  <si>
    <t>BBNI IJ Equity</t>
  </si>
  <si>
    <t>UNTR IJ Equity</t>
  </si>
  <si>
    <t>Energy</t>
  </si>
  <si>
    <t>ICBP IJ Equity</t>
  </si>
  <si>
    <t>TPIA IJ Equity</t>
  </si>
  <si>
    <t>Materials</t>
  </si>
  <si>
    <t>KLBF IJ Equity</t>
  </si>
  <si>
    <t>INDF IJ Equity</t>
  </si>
  <si>
    <t>PGAS IJ Equity</t>
  </si>
  <si>
    <t>Utilities</t>
  </si>
  <si>
    <t>INTP IJ Equity</t>
  </si>
  <si>
    <t>ADRO IJ Equity</t>
  </si>
  <si>
    <t>SMGR IJ Equity</t>
  </si>
  <si>
    <t>SMMA IJ Equity</t>
  </si>
  <si>
    <t>CPIN IJ Equity</t>
  </si>
  <si>
    <t>EMTK IJ Equity</t>
  </si>
  <si>
    <t>MYOR IJ Equity</t>
  </si>
  <si>
    <t>BDMN IJ Equity</t>
  </si>
  <si>
    <t>TOWR IJ Equity</t>
  </si>
  <si>
    <t>SCMA IJ Equity</t>
  </si>
  <si>
    <t>LPPF IJ Equity</t>
  </si>
  <si>
    <t>ISAT IJ Equity</t>
  </si>
  <si>
    <t>BSDE IJ Equity</t>
  </si>
  <si>
    <t>DNET IJ Equity</t>
  </si>
  <si>
    <t>JSMR IJ Equity</t>
  </si>
  <si>
    <t>Industrials</t>
  </si>
  <si>
    <t>EXCL IJ Equity</t>
  </si>
  <si>
    <t>PTBA IJ Equity</t>
  </si>
  <si>
    <t>PWON IJ Equity</t>
  </si>
  <si>
    <t>AALI IJ Equity</t>
  </si>
  <si>
    <t>MNCN IJ Equity</t>
  </si>
  <si>
    <t>AKRA IJ Equity</t>
  </si>
  <si>
    <t>MLBI IJ Equity</t>
  </si>
  <si>
    <t>TBIG IJ Equity</t>
  </si>
  <si>
    <t>MKPI IJ Equity</t>
  </si>
  <si>
    <t>BBTN IJ Equity</t>
  </si>
  <si>
    <t>INCO IJ Equity</t>
  </si>
  <si>
    <t>BYAN IJ Equity</t>
  </si>
  <si>
    <t>CTRA IJ Equity</t>
  </si>
  <si>
    <t>ITMG IJ Equity</t>
  </si>
  <si>
    <t>BNII IJ Equity</t>
  </si>
  <si>
    <t>WIKA IJ Equity</t>
  </si>
  <si>
    <t>AMRT IJ Equity</t>
  </si>
  <si>
    <t>PNBN IJ Equity</t>
  </si>
  <si>
    <t>NISP IJ Equity</t>
  </si>
  <si>
    <t>MEGA IJ Equity</t>
  </si>
  <si>
    <t>PTPP IJ Equity</t>
  </si>
  <si>
    <t>BRPT IJ Equity</t>
  </si>
  <si>
    <t>BJBR IJ Equity</t>
  </si>
  <si>
    <t>SMRA IJ Equity</t>
  </si>
  <si>
    <t>JPFA IJ Equity</t>
  </si>
  <si>
    <t>ANTM IJ Equity</t>
  </si>
  <si>
    <t>PLIN IJ Equity</t>
  </si>
  <si>
    <t>GEMS IJ Equity</t>
  </si>
  <si>
    <t>LPKR IJ Equity</t>
  </si>
  <si>
    <t>BTPN IJ Equity</t>
  </si>
  <si>
    <t>RMBA IJ Equity</t>
  </si>
  <si>
    <t>BNLI IJ Equity</t>
  </si>
  <si>
    <t>ACES IJ Equity</t>
  </si>
  <si>
    <t>AUTO IJ Equity</t>
  </si>
  <si>
    <t>BSIM IJ Equity</t>
  </si>
  <si>
    <t>JRPT IJ Equity</t>
  </si>
  <si>
    <t>MAYA IJ Equity</t>
  </si>
  <si>
    <t>AGRO IJ Equity</t>
  </si>
  <si>
    <t>ULTJ IJ Equity</t>
  </si>
  <si>
    <t>KRAS IJ Equity</t>
  </si>
  <si>
    <t>BUMI IJ Equity</t>
  </si>
  <si>
    <t>FASW IJ Equity</t>
  </si>
  <si>
    <t>SMAR IJ Equity</t>
  </si>
  <si>
    <t>INAF IJ Equity</t>
  </si>
  <si>
    <t>MEDC IJ Equity</t>
  </si>
  <si>
    <t>MYRX IJ Equity</t>
  </si>
  <si>
    <t>BWPT IJ Equity</t>
  </si>
  <si>
    <t>LSIP IJ Equity</t>
  </si>
  <si>
    <t>DUTI IJ Equity</t>
  </si>
  <si>
    <t>KAEF IJ Equity</t>
  </si>
  <si>
    <t>MAPI IJ Equity</t>
  </si>
  <si>
    <t>IIKP IJ Equity</t>
  </si>
  <si>
    <t>SIMP IJ Equity</t>
  </si>
  <si>
    <t>JKON IJ Equity</t>
  </si>
  <si>
    <t>KPIG IJ Equity</t>
  </si>
  <si>
    <t>TRIO IJ Equity</t>
  </si>
  <si>
    <t>DSSA IJ Equity</t>
  </si>
  <si>
    <t>GIAA IJ Equity</t>
  </si>
  <si>
    <t>TSPC IJ Equity</t>
  </si>
  <si>
    <t>BCAP IJ Equity</t>
  </si>
  <si>
    <t>ADHI IJ Equity</t>
  </si>
  <si>
    <t>RALS IJ Equity</t>
  </si>
  <si>
    <t>DOID IJ Equity</t>
  </si>
  <si>
    <t>ROTI IJ Equity</t>
  </si>
  <si>
    <t>BFIN IJ Equity</t>
  </si>
  <si>
    <t>EPMT IJ Equity</t>
  </si>
  <si>
    <t>TINS IJ Equity</t>
  </si>
  <si>
    <t>SUPR IJ Equity</t>
  </si>
  <si>
    <t>BMTR IJ Equity</t>
  </si>
  <si>
    <t>KREN IJ Equity</t>
  </si>
  <si>
    <t>INKP IJ Equity</t>
  </si>
  <si>
    <t>ASRI IJ Equity</t>
  </si>
  <si>
    <t>AISA IJ Equity</t>
  </si>
  <si>
    <t>TELE IJ Equity</t>
  </si>
  <si>
    <t>JSPT IJ Equity</t>
  </si>
  <si>
    <t>SMCB IJ Equity</t>
  </si>
  <si>
    <t>INPP IJ Equity</t>
  </si>
  <si>
    <t>ADMF IJ Equity</t>
  </si>
  <si>
    <t>KIJA IJ Equity</t>
  </si>
  <si>
    <t>PNLF IJ Equity</t>
  </si>
  <si>
    <t>NIKL IJ Equity</t>
  </si>
  <si>
    <t>TURI IJ Equity</t>
  </si>
  <si>
    <t>TBLA IJ Equity</t>
  </si>
  <si>
    <t>HRUM IJ Equity</t>
  </si>
  <si>
    <t>ABMM IJ Equity</t>
  </si>
  <si>
    <t>SMRU IJ Equity</t>
  </si>
  <si>
    <t>SMSM IJ Equity</t>
  </si>
  <si>
    <t>BHIT IJ Equity</t>
  </si>
  <si>
    <t>BTEK IJ Equity</t>
  </si>
  <si>
    <t>SCBD IJ Equity</t>
  </si>
  <si>
    <t>MPPA IJ Equity</t>
  </si>
  <si>
    <t>COWL IJ Equity</t>
  </si>
  <si>
    <t>BNBR IJ Equity</t>
  </si>
  <si>
    <t>BISI IJ Equity</t>
  </si>
  <si>
    <t>BBKP IJ Equity</t>
  </si>
  <si>
    <t>HITS IJ Equity</t>
  </si>
  <si>
    <t>FREN IJ Equity</t>
  </si>
  <si>
    <t>VIVA IJ Equity</t>
  </si>
  <si>
    <t>HERO IJ Equity</t>
  </si>
  <si>
    <t>BKSL IJ Equity</t>
  </si>
  <si>
    <t>PSAB IJ Equity</t>
  </si>
  <si>
    <t>SDRA IJ Equity</t>
  </si>
  <si>
    <t>PADI IJ Equity</t>
  </si>
  <si>
    <t>STTP IJ Equity</t>
  </si>
  <si>
    <t>MCOR IJ Equity</t>
  </si>
  <si>
    <t>CMNP IJ Equity</t>
  </si>
  <si>
    <t>TOTO IJ Equity</t>
  </si>
  <si>
    <t>BRAM IJ Equity</t>
  </si>
  <si>
    <t>BLTA IJ Equity</t>
  </si>
  <si>
    <t>--</t>
  </si>
  <si>
    <t>POOL IJ Equity</t>
  </si>
  <si>
    <t>APLN IJ Equity</t>
  </si>
  <si>
    <t>DILD IJ Equity</t>
  </si>
  <si>
    <t>APIC IJ Equity</t>
  </si>
  <si>
    <t>ABDA IJ Equity</t>
  </si>
  <si>
    <t>MERK IJ Equity</t>
  </si>
  <si>
    <t>BIPI IJ Equity</t>
  </si>
  <si>
    <t>GJTL IJ Equity</t>
  </si>
  <si>
    <t>CTBN IJ Equity</t>
  </si>
  <si>
    <t>SGRO IJ Equity</t>
  </si>
  <si>
    <t>CENT IJ Equity</t>
  </si>
  <si>
    <t>INDY IJ Equity</t>
  </si>
  <si>
    <t>MDLN IJ Equity</t>
  </si>
  <si>
    <t>RIMO IJ Equity</t>
  </si>
  <si>
    <t>TFCO IJ Equity</t>
  </si>
  <si>
    <t>DLTA IJ Equity</t>
  </si>
  <si>
    <t>ARNA IJ Equity</t>
  </si>
  <si>
    <t>PBRX IJ Equity</t>
  </si>
  <si>
    <t>BKSW IJ Equity</t>
  </si>
  <si>
    <t>FPNI IJ Equity</t>
  </si>
  <si>
    <t>BEKS IJ Equity</t>
  </si>
  <si>
    <t>IMAS IJ Equity</t>
  </si>
  <si>
    <t>FAST IJ Equity</t>
  </si>
  <si>
    <t>HEXA IJ Equity</t>
  </si>
  <si>
    <t>MLPL IJ Equity</t>
  </si>
  <si>
    <t>SSIA IJ Equity</t>
  </si>
  <si>
    <t>TCID IJ Equity</t>
  </si>
  <si>
    <t>CITA IJ Equity</t>
  </si>
  <si>
    <t>BEST IJ Equity</t>
  </si>
  <si>
    <t>PNIN IJ Equity</t>
  </si>
  <si>
    <t>RODA IJ Equity</t>
  </si>
  <si>
    <t>LPCK IJ Equity</t>
  </si>
  <si>
    <t>AMFG IJ Equity</t>
  </si>
  <si>
    <t>KBLI IJ Equity</t>
  </si>
  <si>
    <t>PANS IJ Equity</t>
  </si>
  <si>
    <t>ELSA IJ Equity</t>
  </si>
  <si>
    <t>SUGI IJ Equity</t>
  </si>
  <si>
    <t>PJAA IJ Equity</t>
  </si>
  <si>
    <t>TOTL IJ Equity</t>
  </si>
  <si>
    <t>MAIN IJ Equity</t>
  </si>
  <si>
    <t>TKIM IJ Equity</t>
  </si>
  <si>
    <t>MIDI IJ Equity</t>
  </si>
  <si>
    <t>ASGR IJ Equity</t>
  </si>
  <si>
    <t>SRAJ IJ Equity</t>
  </si>
  <si>
    <t>ENRG IJ Equity</t>
  </si>
  <si>
    <t>MTLA IJ Equity</t>
  </si>
  <si>
    <t>AMAG IJ Equity</t>
  </si>
  <si>
    <t>TGKA IJ Equity</t>
  </si>
  <si>
    <t>BSWD IJ Equity</t>
  </si>
  <si>
    <t>MASA IJ Equity</t>
  </si>
  <si>
    <t>KKGI IJ Equity</t>
  </si>
  <si>
    <t>KBLV IJ Equity</t>
  </si>
  <si>
    <t>ESSA IJ Equity</t>
  </si>
  <si>
    <t>ELTY IJ Equity</t>
  </si>
  <si>
    <t>SCCO IJ Equity</t>
  </si>
  <si>
    <t>CPRO IJ Equity</t>
  </si>
  <si>
    <t>RDTX IJ Equity</t>
  </si>
  <si>
    <t>META IJ Equity</t>
  </si>
  <si>
    <t>BRMS IJ Equity</t>
  </si>
  <si>
    <t>SIAP IJ Equity</t>
  </si>
  <si>
    <t>MFIN IJ Equity</t>
  </si>
  <si>
    <t>HDTX IJ Equity</t>
  </si>
  <si>
    <t>BUVA IJ Equity</t>
  </si>
  <si>
    <t>DVLA IJ Equity</t>
  </si>
  <si>
    <t>CSAP IJ Equity</t>
  </si>
  <si>
    <t>BTEL IJ Equity</t>
  </si>
  <si>
    <t>ERAA IJ Equity</t>
  </si>
  <si>
    <t>MYOH IJ Equity</t>
  </si>
  <si>
    <t>FMII IJ Equity</t>
  </si>
  <si>
    <t>CASS IJ Equity</t>
  </si>
  <si>
    <t>PTSP IJ Equity</t>
  </si>
  <si>
    <t>TMAS IJ Equity</t>
  </si>
  <si>
    <t>MTFN IJ Equity</t>
  </si>
  <si>
    <t>MREI IJ Equity</t>
  </si>
  <si>
    <t>MTDL IJ Equity</t>
  </si>
  <si>
    <t>FISH IJ Equity</t>
  </si>
  <si>
    <t>DEWA IJ Equity</t>
  </si>
  <si>
    <t>BACA IJ Equity</t>
  </si>
  <si>
    <t>INPC IJ Equity</t>
  </si>
  <si>
    <t>BBLD IJ Equity</t>
  </si>
  <si>
    <t>BCIC IJ Equity</t>
  </si>
  <si>
    <t>BABP IJ Equity</t>
  </si>
  <si>
    <t>ARII IJ Equity</t>
  </si>
  <si>
    <t>KIAS IJ Equity</t>
  </si>
  <si>
    <t>SIPD IJ Equity</t>
  </si>
  <si>
    <t>CEKA IJ Equity</t>
  </si>
  <si>
    <t>BBNP IJ Equity</t>
  </si>
  <si>
    <t>VOKS IJ Equity</t>
  </si>
  <si>
    <t>DART IJ Equity</t>
  </si>
  <si>
    <t>JIHD IJ Equity</t>
  </si>
  <si>
    <t>CFIN IJ Equity</t>
  </si>
  <si>
    <t>TRAM IJ Equity</t>
  </si>
  <si>
    <t>BRNA IJ Equity</t>
  </si>
  <si>
    <t>ATPK IJ Equity</t>
  </si>
  <si>
    <t>SHID IJ Equity</t>
  </si>
  <si>
    <t>PTRO IJ Equity</t>
  </si>
  <si>
    <t>JECC IJ Equity</t>
  </si>
  <si>
    <t>UNIC IJ Equity</t>
  </si>
  <si>
    <t>WINS IJ Equity</t>
  </si>
  <si>
    <t>BATA IJ Equity</t>
  </si>
  <si>
    <t>GWSA IJ Equity</t>
  </si>
  <si>
    <t>RAJA IJ Equity</t>
  </si>
  <si>
    <t>BVIC IJ Equity</t>
  </si>
  <si>
    <t>SMDR IJ Equity</t>
  </si>
  <si>
    <t>NIPS IJ Equity</t>
  </si>
  <si>
    <t>IPOL IJ Equity</t>
  </si>
  <si>
    <t>GREN IJ Equity</t>
  </si>
  <si>
    <t>BORN IJ Equity</t>
  </si>
  <si>
    <t>TRST IJ Equity</t>
  </si>
  <si>
    <t>LPGI IJ Equity</t>
  </si>
  <si>
    <t>EMDE IJ Equity</t>
  </si>
  <si>
    <t>GSMF IJ Equity</t>
  </si>
  <si>
    <t>PANR IJ Equity</t>
  </si>
  <si>
    <t>INTA IJ Equity</t>
  </si>
  <si>
    <t>GDST IJ Equity</t>
  </si>
  <si>
    <t>MLIA IJ Equity</t>
  </si>
  <si>
    <t>BPFI IJ Equity</t>
  </si>
  <si>
    <t>RELI IJ Equity</t>
  </si>
  <si>
    <t>SULI IJ Equity</t>
  </si>
  <si>
    <t>JTPE IJ Equity</t>
  </si>
  <si>
    <t>HDFA IJ Equity</t>
  </si>
  <si>
    <t>ITMA IJ Equity</t>
  </si>
  <si>
    <t>GDYR IJ Equity</t>
  </si>
  <si>
    <t>WOMF IJ Equity</t>
  </si>
  <si>
    <t>DGIK IJ Equity</t>
  </si>
  <si>
    <t>ADES IJ Equity</t>
  </si>
  <si>
    <t>MBSS IJ Equity</t>
  </si>
  <si>
    <t>LTLS IJ Equity</t>
  </si>
  <si>
    <t>GTBO IJ Equity</t>
  </si>
  <si>
    <t>TRIM IJ Equity</t>
  </si>
  <si>
    <t>GPRA IJ Equity</t>
  </si>
  <si>
    <t>BULL IJ Equity</t>
  </si>
  <si>
    <t>MFMI IJ Equity</t>
  </si>
  <si>
    <t>HOME IJ Equity</t>
  </si>
  <si>
    <t>AKPI IJ Equity</t>
  </si>
  <si>
    <t>SONA IJ Equity</t>
  </si>
  <si>
    <t>SSTM IJ Equity</t>
  </si>
  <si>
    <t>LCGP IJ Equity</t>
  </si>
  <si>
    <t>INDS IJ Equity</t>
  </si>
  <si>
    <t>KBLM IJ Equity</t>
  </si>
  <si>
    <t>BKDP IJ Equity</t>
  </si>
  <si>
    <t>ADMG IJ Equity</t>
  </si>
  <si>
    <t>INDR IJ Equity</t>
  </si>
  <si>
    <t>GZCO IJ Equity</t>
  </si>
  <si>
    <t>BNBA IJ Equity</t>
  </si>
  <si>
    <t>GMTD IJ Equity</t>
  </si>
  <si>
    <t>YPAS IJ Equity</t>
  </si>
  <si>
    <t>IKBI IJ Equity</t>
  </si>
  <si>
    <t>JAWA IJ Equity</t>
  </si>
  <si>
    <t>ASRM IJ Equity</t>
  </si>
  <si>
    <t>SKLT IJ Equity</t>
  </si>
  <si>
    <t>EKAD IJ Equity</t>
  </si>
  <si>
    <t>OMRE IJ Equity</t>
  </si>
  <si>
    <t>APOL IJ Equity</t>
  </si>
  <si>
    <t>SPMA IJ Equity</t>
  </si>
  <si>
    <t>SQMI IJ Equity</t>
  </si>
  <si>
    <t>AKKU IJ Equity</t>
  </si>
  <si>
    <t>IATA IJ Equity</t>
  </si>
  <si>
    <t>PNSE IJ Equity</t>
  </si>
  <si>
    <t>BAJA IJ Equity</t>
  </si>
  <si>
    <t>INRU IJ Equity</t>
  </si>
  <si>
    <t>LION IJ Equity</t>
  </si>
  <si>
    <t>IGAR IJ Equity</t>
  </si>
  <si>
    <t>PDES IJ Equity</t>
  </si>
  <si>
    <t>DEFI IJ Equity</t>
  </si>
  <si>
    <t>CNKO IJ Equity</t>
  </si>
  <si>
    <t>BUDI IJ Equity</t>
  </si>
  <si>
    <t>KBRI IJ Equity</t>
  </si>
  <si>
    <t>SDMU IJ Equity</t>
  </si>
  <si>
    <t>UNSP IJ Equity</t>
  </si>
  <si>
    <t>SMMT IJ Equity</t>
  </si>
  <si>
    <t>ICON IJ Equity</t>
  </si>
  <si>
    <t>BIPP IJ Equity</t>
  </si>
  <si>
    <t>SMDM IJ Equity</t>
  </si>
  <si>
    <t>ARTI IJ Equity</t>
  </si>
  <si>
    <t>TMPI IJ Equity</t>
  </si>
  <si>
    <t>STAR IJ Equity</t>
  </si>
  <si>
    <t>INCF IJ Equity</t>
  </si>
  <si>
    <t>LPPS IJ Equity</t>
  </si>
  <si>
    <t>CLPI IJ Equity</t>
  </si>
  <si>
    <t>BAYU IJ Equity</t>
  </si>
  <si>
    <t>KOIN IJ Equity</t>
  </si>
  <si>
    <t>CKRA IJ Equity</t>
  </si>
  <si>
    <t>PTIS IJ Equity</t>
  </si>
  <si>
    <t>ALDO IJ Equity</t>
  </si>
  <si>
    <t>TBMS IJ Equity</t>
  </si>
  <si>
    <t>MDRN IJ Equity</t>
  </si>
  <si>
    <t>TIRT IJ Equity</t>
  </si>
  <si>
    <t>SRSN IJ Equity</t>
  </si>
  <si>
    <t>ARGO IJ Equity</t>
  </si>
  <si>
    <t>MICE IJ Equity</t>
  </si>
  <si>
    <t>BCIP IJ Equity</t>
  </si>
  <si>
    <t>ASJT IJ Equity</t>
  </si>
  <si>
    <t>DSFI IJ Equity</t>
  </si>
  <si>
    <t>LPLI IJ Equity</t>
  </si>
  <si>
    <t>SKYB IJ Equity</t>
  </si>
  <si>
    <t>INAI IJ Equity</t>
  </si>
  <si>
    <t>MAMI IJ Equity</t>
  </si>
  <si>
    <t>PSDN IJ Equity</t>
  </si>
  <si>
    <t>ESTI IJ Equity</t>
  </si>
  <si>
    <t>LAPD IJ Equity</t>
  </si>
  <si>
    <t>MIRA IJ Equity</t>
  </si>
  <si>
    <t>AHAP IJ Equity</t>
  </si>
  <si>
    <t>ERTX IJ Equity</t>
  </si>
  <si>
    <t>APLI IJ Equity</t>
  </si>
  <si>
    <t>MBTO IJ Equity</t>
  </si>
  <si>
    <t>POLY IJ Equity</t>
  </si>
  <si>
    <t>ASDM IJ Equity</t>
  </si>
  <si>
    <t>RUIS IJ Equity</t>
  </si>
  <si>
    <t>KDSI IJ Equity</t>
  </si>
  <si>
    <t>WEHA IJ Equity</t>
  </si>
  <si>
    <t>GOLD IJ Equity</t>
  </si>
  <si>
    <t>TIFA IJ Equity</t>
  </si>
  <si>
    <t>PTSN IJ Equity</t>
  </si>
  <si>
    <t>LMPI IJ Equity</t>
  </si>
  <si>
    <t>GEMA IJ Equity</t>
  </si>
  <si>
    <t>TRUS IJ Equity</t>
  </si>
  <si>
    <t>PEGE IJ Equity</t>
  </si>
  <si>
    <t>INTD IJ Equity</t>
  </si>
  <si>
    <t>ABBA IJ Equity</t>
  </si>
  <si>
    <t>SAFE IJ Equity</t>
  </si>
  <si>
    <t>PUDP IJ Equity</t>
  </si>
  <si>
    <t>KARW IJ Equity</t>
  </si>
  <si>
    <t>ARTA IJ Equity</t>
  </si>
  <si>
    <t>PRAS IJ Equity</t>
  </si>
  <si>
    <t>DPNS IJ Equity</t>
  </si>
  <si>
    <t>PICO IJ Equity</t>
  </si>
  <si>
    <t>LPIN IJ Equity</t>
  </si>
  <si>
    <t>ASBI IJ Equity</t>
  </si>
  <si>
    <t>RIGS IJ Equity</t>
  </si>
  <si>
    <t>MYTX IJ Equity</t>
  </si>
  <si>
    <t>ALMI IJ Equity</t>
  </si>
  <si>
    <t>TIRA IJ Equity</t>
  </si>
  <si>
    <t>WICO IJ Equity</t>
  </si>
  <si>
    <t>OCAP IJ Equity</t>
  </si>
  <si>
    <t>VRNA IJ Equity</t>
  </si>
  <si>
    <t>CTTH IJ Equity</t>
  </si>
  <si>
    <t>PYFA IJ Equity</t>
  </si>
  <si>
    <t>ITTG IJ Equity</t>
  </si>
  <si>
    <t>OKAS IJ Equity</t>
  </si>
  <si>
    <t>TMPO IJ Equity</t>
  </si>
  <si>
    <t>HADE IJ Equity</t>
  </si>
  <si>
    <t>SCPI IJ Equity</t>
  </si>
  <si>
    <t>FORU IJ Equity</t>
  </si>
  <si>
    <t>RICY IJ Equity</t>
  </si>
  <si>
    <t>SDPC IJ Equity</t>
  </si>
  <si>
    <t>KONI IJ Equity</t>
  </si>
  <si>
    <t>BMSR IJ Equity</t>
  </si>
  <si>
    <t>MITI IJ Equity</t>
  </si>
  <si>
    <t>AKSI IJ Equity</t>
  </si>
  <si>
    <t>ETWA IJ Equity</t>
  </si>
  <si>
    <t>MRAT IJ Equity</t>
  </si>
  <si>
    <t>BTON IJ Equity</t>
  </si>
  <si>
    <t>MTSM IJ Equity</t>
  </si>
  <si>
    <t>SIMA IJ Equity</t>
  </si>
  <si>
    <t>INCI IJ Equity</t>
  </si>
  <si>
    <t>ALKA IJ Equity</t>
  </si>
  <si>
    <t>BIMA IJ Equity</t>
  </si>
  <si>
    <t>LMAS IJ Equity</t>
  </si>
  <si>
    <t>BAPA IJ Equity</t>
  </si>
  <si>
    <t>TRIL IJ Equity</t>
  </si>
  <si>
    <t>INDX IJ Equity</t>
  </si>
  <si>
    <t>PLAS IJ Equity</t>
  </si>
  <si>
    <t>IKAI IJ Equity</t>
  </si>
  <si>
    <t>MYRXP IJ Equity</t>
  </si>
  <si>
    <t>CNTX IJ Equity</t>
  </si>
  <si>
    <t>LMSH IJ Equity</t>
  </si>
  <si>
    <t>PKPK IJ Equity</t>
  </si>
  <si>
    <t>GMCW IJ Equity</t>
  </si>
  <si>
    <t>ZBRA IJ Equity</t>
  </si>
  <si>
    <t>AIMS IJ Equity</t>
  </si>
  <si>
    <t>CNTB IJ Equity</t>
  </si>
  <si>
    <t>KICI IJ Equity</t>
  </si>
  <si>
    <t>UNIT IJ Equity</t>
  </si>
  <si>
    <t>RBMS IJ Equity</t>
  </si>
  <si>
    <t>PGLI IJ Equity</t>
  </si>
  <si>
    <t>WAPO IJ Equity</t>
  </si>
  <si>
    <t>CMPP IJ Equity</t>
  </si>
  <si>
    <t>YULE IJ Equity</t>
  </si>
  <si>
    <t>SUMMARY</t>
  </si>
  <si>
    <t>JKSW IJ Equity</t>
  </si>
  <si>
    <t>MAMIP IJ Equity</t>
  </si>
  <si>
    <t>AALI</t>
  </si>
  <si>
    <t>ANJT</t>
  </si>
  <si>
    <t>BISI</t>
  </si>
  <si>
    <t>BTEK</t>
  </si>
  <si>
    <t>BWPT</t>
  </si>
  <si>
    <t>CKRA</t>
  </si>
  <si>
    <t>CPRO</t>
  </si>
  <si>
    <t>DSFI</t>
  </si>
  <si>
    <t>DSNG</t>
  </si>
  <si>
    <t>GOLL</t>
  </si>
  <si>
    <t>GZCO</t>
  </si>
  <si>
    <t>IIKP</t>
  </si>
  <si>
    <t>JAWA</t>
  </si>
  <si>
    <t>LSIP</t>
  </si>
  <si>
    <t>MAGP</t>
  </si>
  <si>
    <t>PALM</t>
  </si>
  <si>
    <t>SGRO</t>
  </si>
  <si>
    <t>SIMP</t>
  </si>
  <si>
    <t>SMAR</t>
  </si>
  <si>
    <t>SSMS</t>
  </si>
  <si>
    <t>TBLA</t>
  </si>
  <si>
    <t>UNSP</t>
  </si>
  <si>
    <t>AGII</t>
  </si>
  <si>
    <t>AKKU</t>
  </si>
  <si>
    <t>AKPI</t>
  </si>
  <si>
    <t>ALDO</t>
  </si>
  <si>
    <t>ALKA</t>
  </si>
  <si>
    <t>ALMI</t>
  </si>
  <si>
    <t>AMFG</t>
  </si>
  <si>
    <t>APLI</t>
  </si>
  <si>
    <t>ARNA</t>
  </si>
  <si>
    <t>BAJA</t>
  </si>
  <si>
    <t>BRNA</t>
  </si>
  <si>
    <t>BRPT</t>
  </si>
  <si>
    <t>BTON</t>
  </si>
  <si>
    <t>BUDI</t>
  </si>
  <si>
    <t>CPIN</t>
  </si>
  <si>
    <t>CTBN</t>
  </si>
  <si>
    <t>DPNS</t>
  </si>
  <si>
    <t>EKAD</t>
  </si>
  <si>
    <t>ETWA</t>
  </si>
  <si>
    <t>FASW</t>
  </si>
  <si>
    <t>FPNI</t>
  </si>
  <si>
    <t>GDST</t>
  </si>
  <si>
    <t>IGAR</t>
  </si>
  <si>
    <t>IKAI</t>
  </si>
  <si>
    <t>IMPC</t>
  </si>
  <si>
    <t>INAI</t>
  </si>
  <si>
    <t>INCI</t>
  </si>
  <si>
    <t>INKP</t>
  </si>
  <si>
    <t>INRU</t>
  </si>
  <si>
    <t>INTP</t>
  </si>
  <si>
    <t>IPOL</t>
  </si>
  <si>
    <t>ISSP</t>
  </si>
  <si>
    <t>ITMA</t>
  </si>
  <si>
    <t>JKSW</t>
  </si>
  <si>
    <t>JPFA</t>
  </si>
  <si>
    <t>JPRS</t>
  </si>
  <si>
    <t>KBRI</t>
  </si>
  <si>
    <t>KIAS</t>
  </si>
  <si>
    <t>KMTR</t>
  </si>
  <si>
    <t>KRAS</t>
  </si>
  <si>
    <t>LION</t>
  </si>
  <si>
    <t>LMSH</t>
  </si>
  <si>
    <t>MAIN</t>
  </si>
  <si>
    <t>MARK</t>
  </si>
  <si>
    <t>MDKI</t>
  </si>
  <si>
    <t>MLIA</t>
  </si>
  <si>
    <t>MYRX</t>
  </si>
  <si>
    <t>NIKL</t>
  </si>
  <si>
    <t>PICO</t>
  </si>
  <si>
    <t>SIAP</t>
  </si>
  <si>
    <t>SIMA</t>
  </si>
  <si>
    <t>SIPD</t>
  </si>
  <si>
    <t>SMBR</t>
  </si>
  <si>
    <t>SMCB</t>
  </si>
  <si>
    <t>SMGR</t>
  </si>
  <si>
    <t>SPMA</t>
  </si>
  <si>
    <t>SRSN</t>
  </si>
  <si>
    <t>SULI</t>
  </si>
  <si>
    <t>TALF</t>
  </si>
  <si>
    <t>TBMS</t>
  </si>
  <si>
    <t>TIRT</t>
  </si>
  <si>
    <t>TKIM</t>
  </si>
  <si>
    <t>TOTO</t>
  </si>
  <si>
    <t>TPIA</t>
  </si>
  <si>
    <t>TRST</t>
  </si>
  <si>
    <t>UNIC</t>
  </si>
  <si>
    <t>WSBP</t>
  </si>
  <si>
    <t>WTON</t>
  </si>
  <si>
    <t>YPAS</t>
  </si>
  <si>
    <t>ADES</t>
  </si>
  <si>
    <t>AISA</t>
  </si>
  <si>
    <t>ALTO</t>
  </si>
  <si>
    <t>CEKA</t>
  </si>
  <si>
    <t>CINT</t>
  </si>
  <si>
    <t>CLEO</t>
  </si>
  <si>
    <t>DLTA</t>
  </si>
  <si>
    <t>DVLA</t>
  </si>
  <si>
    <t>GGRM</t>
  </si>
  <si>
    <t>HMSP</t>
  </si>
  <si>
    <t>HOKI</t>
  </si>
  <si>
    <t>HRTA</t>
  </si>
  <si>
    <t>ICBP</t>
  </si>
  <si>
    <t>INAF</t>
  </si>
  <si>
    <t>INDF</t>
  </si>
  <si>
    <t>KAEF</t>
  </si>
  <si>
    <t>KDSI</t>
  </si>
  <si>
    <t>KICI</t>
  </si>
  <si>
    <t>KINO</t>
  </si>
  <si>
    <t>KLBF</t>
  </si>
  <si>
    <t>LMPI</t>
  </si>
  <si>
    <t>MBTO</t>
  </si>
  <si>
    <t>MERK</t>
  </si>
  <si>
    <t>MLBI</t>
  </si>
  <si>
    <t>MRAT</t>
  </si>
  <si>
    <t>MYOR</t>
  </si>
  <si>
    <t>PSDN</t>
  </si>
  <si>
    <t>PYFA</t>
  </si>
  <si>
    <t>RMBA</t>
  </si>
  <si>
    <t>ROTI</t>
  </si>
  <si>
    <t>SCPI</t>
  </si>
  <si>
    <t>SIDO</t>
  </si>
  <si>
    <t>SKBM</t>
  </si>
  <si>
    <t>SKLT</t>
  </si>
  <si>
    <t>STTP</t>
  </si>
  <si>
    <t>TCID</t>
  </si>
  <si>
    <t>TSPC</t>
  </si>
  <si>
    <t>ULTJ</t>
  </si>
  <si>
    <t>UNVR</t>
  </si>
  <si>
    <t>WIIM</t>
  </si>
  <si>
    <t>WOOD</t>
  </si>
  <si>
    <t>ABDA</t>
  </si>
  <si>
    <t>ADMF</t>
  </si>
  <si>
    <t>AGRO</t>
  </si>
  <si>
    <t>AGRS</t>
  </si>
  <si>
    <t>AHAP</t>
  </si>
  <si>
    <t>AKSI</t>
  </si>
  <si>
    <t>AMAG</t>
  </si>
  <si>
    <t>APIC</t>
  </si>
  <si>
    <t>ARTA</t>
  </si>
  <si>
    <t>ARTO</t>
  </si>
  <si>
    <t>ASBI</t>
  </si>
  <si>
    <t>ASDM</t>
  </si>
  <si>
    <t>ASJT</t>
  </si>
  <si>
    <t>ASMI</t>
  </si>
  <si>
    <t>ASRM</t>
  </si>
  <si>
    <t>BABP</t>
  </si>
  <si>
    <t>BACA</t>
  </si>
  <si>
    <t>BBCA</t>
  </si>
  <si>
    <t>BBHI</t>
  </si>
  <si>
    <t>BBKP</t>
  </si>
  <si>
    <t>BBLD</t>
  </si>
  <si>
    <t>BBMD</t>
  </si>
  <si>
    <t>BBNI</t>
  </si>
  <si>
    <t>BBNP</t>
  </si>
  <si>
    <t>BBRI</t>
  </si>
  <si>
    <t>BBTN</t>
  </si>
  <si>
    <t>BBYB</t>
  </si>
  <si>
    <t>BCAP</t>
  </si>
  <si>
    <t>BCIC</t>
  </si>
  <si>
    <t>BDMN</t>
  </si>
  <si>
    <t>BEKS</t>
  </si>
  <si>
    <t>BFIN</t>
  </si>
  <si>
    <t>BGTG</t>
  </si>
  <si>
    <t>BINA</t>
  </si>
  <si>
    <t>BJBR</t>
  </si>
  <si>
    <t>BJTM</t>
  </si>
  <si>
    <t>BKSW</t>
  </si>
  <si>
    <t>BMAS</t>
  </si>
  <si>
    <t>BMRI</t>
  </si>
  <si>
    <t>BNBA</t>
  </si>
  <si>
    <t>BNGA</t>
  </si>
  <si>
    <t>BNII</t>
  </si>
  <si>
    <t>BNLI</t>
  </si>
  <si>
    <t>BPFI</t>
  </si>
  <si>
    <t>BPII</t>
  </si>
  <si>
    <t>BSIM</t>
  </si>
  <si>
    <t>BSWD</t>
  </si>
  <si>
    <t>BTPN</t>
  </si>
  <si>
    <t>BVIC</t>
  </si>
  <si>
    <t>CASA</t>
  </si>
  <si>
    <t>CFIN</t>
  </si>
  <si>
    <t>DEFI</t>
  </si>
  <si>
    <t>DNAR</t>
  </si>
  <si>
    <t>FINN</t>
  </si>
  <si>
    <t>GSMF</t>
  </si>
  <si>
    <t>HADE</t>
  </si>
  <si>
    <t>HDFA</t>
  </si>
  <si>
    <t>IBFN</t>
  </si>
  <si>
    <t>IMJS</t>
  </si>
  <si>
    <t>INCF</t>
  </si>
  <si>
    <t>INPC</t>
  </si>
  <si>
    <t>KREN</t>
  </si>
  <si>
    <t>LPGI</t>
  </si>
  <si>
    <t>LPPS</t>
  </si>
  <si>
    <t>MAYA</t>
  </si>
  <si>
    <t>MCOR</t>
  </si>
  <si>
    <t>MEGA</t>
  </si>
  <si>
    <t>MFIN</t>
  </si>
  <si>
    <t>MGNA</t>
  </si>
  <si>
    <t>MREI</t>
  </si>
  <si>
    <t>MTFN</t>
  </si>
  <si>
    <t>MTWI</t>
  </si>
  <si>
    <t>NAGA</t>
  </si>
  <si>
    <t>NISP</t>
  </si>
  <si>
    <t>NOBU</t>
  </si>
  <si>
    <t>OCAP</t>
  </si>
  <si>
    <t>PADI</t>
  </si>
  <si>
    <t>PANS</t>
  </si>
  <si>
    <t>PEGE</t>
  </si>
  <si>
    <t>PNBN</t>
  </si>
  <si>
    <t>PNBS</t>
  </si>
  <si>
    <t>PNIN</t>
  </si>
  <si>
    <t>PNLF</t>
  </si>
  <si>
    <t>RELI</t>
  </si>
  <si>
    <t>RODA</t>
  </si>
  <si>
    <t>SDRA</t>
  </si>
  <si>
    <t>SMMA</t>
  </si>
  <si>
    <t>TIFA</t>
  </si>
  <si>
    <t>TRIM</t>
  </si>
  <si>
    <t>TRUS</t>
  </si>
  <si>
    <t>VICO</t>
  </si>
  <si>
    <t>VINS</t>
  </si>
  <si>
    <t>VRNA</t>
  </si>
  <si>
    <t>WOMF</t>
  </si>
  <si>
    <t>YULE</t>
  </si>
  <si>
    <t>APOL</t>
  </si>
  <si>
    <t>ASSA</t>
  </si>
  <si>
    <t>BALI</t>
  </si>
  <si>
    <t>BBRM</t>
  </si>
  <si>
    <t>BIRD</t>
  </si>
  <si>
    <t>BLTA</t>
  </si>
  <si>
    <t>BTEL</t>
  </si>
  <si>
    <t>BUKK</t>
  </si>
  <si>
    <t>BULL</t>
  </si>
  <si>
    <t>CANI</t>
  </si>
  <si>
    <t>CASS</t>
  </si>
  <si>
    <t>CMNP</t>
  </si>
  <si>
    <t>CMPP</t>
  </si>
  <si>
    <t>ESSA</t>
  </si>
  <si>
    <t>EXCL</t>
  </si>
  <si>
    <t>FREN</t>
  </si>
  <si>
    <t>GIAA</t>
  </si>
  <si>
    <t>HITS</t>
  </si>
  <si>
    <t>IATA</t>
  </si>
  <si>
    <t>IBST</t>
  </si>
  <si>
    <t>INDX</t>
  </si>
  <si>
    <t>INDY</t>
  </si>
  <si>
    <t>ISAT</t>
  </si>
  <si>
    <t>JSMR</t>
  </si>
  <si>
    <t>LAPD</t>
  </si>
  <si>
    <t>LEAD</t>
  </si>
  <si>
    <t>LRNA</t>
  </si>
  <si>
    <t>MBSS</t>
  </si>
  <si>
    <t>META</t>
  </si>
  <si>
    <t>MIRA</t>
  </si>
  <si>
    <t>MPOW</t>
  </si>
  <si>
    <t>NELY</t>
  </si>
  <si>
    <t>OASA</t>
  </si>
  <si>
    <t>PGAS</t>
  </si>
  <si>
    <t>PORT</t>
  </si>
  <si>
    <t>POWR</t>
  </si>
  <si>
    <t>PTIS</t>
  </si>
  <si>
    <t>RAJA</t>
  </si>
  <si>
    <t>RIGS</t>
  </si>
  <si>
    <t>SAFE</t>
  </si>
  <si>
    <t>SDMU</t>
  </si>
  <si>
    <t>SHIP</t>
  </si>
  <si>
    <t>SMDR</t>
  </si>
  <si>
    <t>SOCI</t>
  </si>
  <si>
    <t>SUPR</t>
  </si>
  <si>
    <t>TAMU</t>
  </si>
  <si>
    <t>TAXI</t>
  </si>
  <si>
    <t>TBIG</t>
  </si>
  <si>
    <t>TGRA</t>
  </si>
  <si>
    <t>TLKM</t>
  </si>
  <si>
    <t>TMAS</t>
  </si>
  <si>
    <t>TOWR</t>
  </si>
  <si>
    <t>TPMA</t>
  </si>
  <si>
    <t>TRAM</t>
  </si>
  <si>
    <t>TRUB</t>
  </si>
  <si>
    <t>WEHA</t>
  </si>
  <si>
    <t>WINS</t>
  </si>
  <si>
    <t>ZBRA</t>
  </si>
  <si>
    <t>ABMM</t>
  </si>
  <si>
    <t>ADRO</t>
  </si>
  <si>
    <t>ANTM</t>
  </si>
  <si>
    <t>APEX</t>
  </si>
  <si>
    <t>ARII</t>
  </si>
  <si>
    <t>ARTI</t>
  </si>
  <si>
    <t>ATPK</t>
  </si>
  <si>
    <t>BIPI</t>
  </si>
  <si>
    <t>BORN</t>
  </si>
  <si>
    <t>BRMS</t>
  </si>
  <si>
    <t>BSSR</t>
  </si>
  <si>
    <t>BUMI</t>
  </si>
  <si>
    <t>BYAN</t>
  </si>
  <si>
    <t>CITA</t>
  </si>
  <si>
    <t>CTTH</t>
  </si>
  <si>
    <t>DEWA</t>
  </si>
  <si>
    <t>DKFT</t>
  </si>
  <si>
    <t>DOID</t>
  </si>
  <si>
    <t>ELSA</t>
  </si>
  <si>
    <t>ENRG</t>
  </si>
  <si>
    <t>FIRE</t>
  </si>
  <si>
    <t>GEMS</t>
  </si>
  <si>
    <t>GTBO</t>
  </si>
  <si>
    <t>HRUM</t>
  </si>
  <si>
    <t>INCO</t>
  </si>
  <si>
    <t>ITMG</t>
  </si>
  <si>
    <t>KKGI</t>
  </si>
  <si>
    <t>MBAP</t>
  </si>
  <si>
    <t>MDKA</t>
  </si>
  <si>
    <t>MEDC</t>
  </si>
  <si>
    <t>MITI</t>
  </si>
  <si>
    <t>PKPK</t>
  </si>
  <si>
    <t>PTBA</t>
  </si>
  <si>
    <t>PTRO</t>
  </si>
  <si>
    <t>RUIS</t>
  </si>
  <si>
    <t>SMRU</t>
  </si>
  <si>
    <t>TINS</t>
  </si>
  <si>
    <t>TOBA</t>
  </si>
  <si>
    <t>ZINC</t>
  </si>
  <si>
    <t>ADMG</t>
  </si>
  <si>
    <t>AMIN</t>
  </si>
  <si>
    <t>ARGO</t>
  </si>
  <si>
    <t>ASII</t>
  </si>
  <si>
    <t>AUTO</t>
  </si>
  <si>
    <t>BATA</t>
  </si>
  <si>
    <t>BIMA</t>
  </si>
  <si>
    <t>BOGA</t>
  </si>
  <si>
    <t>BOLT</t>
  </si>
  <si>
    <t>BRAM</t>
  </si>
  <si>
    <t>CNTB</t>
  </si>
  <si>
    <t>CNTX</t>
  </si>
  <si>
    <t>ERTX</t>
  </si>
  <si>
    <t>ESTI</t>
  </si>
  <si>
    <t>GDYR</t>
  </si>
  <si>
    <t>GJTL</t>
  </si>
  <si>
    <t>GMFI</t>
  </si>
  <si>
    <t>HDTX</t>
  </si>
  <si>
    <t>IKBI</t>
  </si>
  <si>
    <t>IMAS</t>
  </si>
  <si>
    <t>INDR</t>
  </si>
  <si>
    <t>INDS</t>
  </si>
  <si>
    <t>JECC</t>
  </si>
  <si>
    <t>KARW</t>
  </si>
  <si>
    <t>KBLI</t>
  </si>
  <si>
    <t>KBLM</t>
  </si>
  <si>
    <t>KBLV</t>
  </si>
  <si>
    <t>KRAH</t>
  </si>
  <si>
    <t>LPIN</t>
  </si>
  <si>
    <t>MASA</t>
  </si>
  <si>
    <t>MSKY</t>
  </si>
  <si>
    <t>MYOH</t>
  </si>
  <si>
    <t>MYTX</t>
  </si>
  <si>
    <t>NIPS</t>
  </si>
  <si>
    <t>PBRX</t>
  </si>
  <si>
    <t>POLY</t>
  </si>
  <si>
    <t>PRAS</t>
  </si>
  <si>
    <t>PTSN</t>
  </si>
  <si>
    <t>RICY</t>
  </si>
  <si>
    <t>SCCO</t>
  </si>
  <si>
    <t>SMSM</t>
  </si>
  <si>
    <t>SRIL</t>
  </si>
  <si>
    <t>SSTM</t>
  </si>
  <si>
    <t>STAR</t>
  </si>
  <si>
    <t>SUGI</t>
  </si>
  <si>
    <t>TFCO</t>
  </si>
  <si>
    <t>TRIS</t>
  </si>
  <si>
    <t>UNIT</t>
  </si>
  <si>
    <t>VOKS</t>
  </si>
  <si>
    <t>ACST</t>
  </si>
  <si>
    <t>ADHI</t>
  </si>
  <si>
    <t>APLN</t>
  </si>
  <si>
    <t>ARMY</t>
  </si>
  <si>
    <t>ASRI</t>
  </si>
  <si>
    <t>BAPA</t>
  </si>
  <si>
    <t>BCIP</t>
  </si>
  <si>
    <t>BEST</t>
  </si>
  <si>
    <t>BIKA</t>
  </si>
  <si>
    <t>BIPP</t>
  </si>
  <si>
    <t>BKDP</t>
  </si>
  <si>
    <t>BKSL</t>
  </si>
  <si>
    <t>BSDE</t>
  </si>
  <si>
    <t>COWL</t>
  </si>
  <si>
    <t>CSIS</t>
  </si>
  <si>
    <t>CTRA</t>
  </si>
  <si>
    <t>DART</t>
  </si>
  <si>
    <t>DGIK</t>
  </si>
  <si>
    <t>DILD</t>
  </si>
  <si>
    <t>DMAS</t>
  </si>
  <si>
    <t>DUTI</t>
  </si>
  <si>
    <t>ELTY</t>
  </si>
  <si>
    <t>EMDE</t>
  </si>
  <si>
    <t>FMII</t>
  </si>
  <si>
    <t>FORZ</t>
  </si>
  <si>
    <t>GAMA</t>
  </si>
  <si>
    <t>GMTD</t>
  </si>
  <si>
    <t>GPRA</t>
  </si>
  <si>
    <t>GWSA</t>
  </si>
  <si>
    <t>IDPR</t>
  </si>
  <si>
    <t>JIHD</t>
  </si>
  <si>
    <t>JKON</t>
  </si>
  <si>
    <t>JRPT</t>
  </si>
  <si>
    <t>KIJA</t>
  </si>
  <si>
    <t>KPIG</t>
  </si>
  <si>
    <t>LCGP</t>
  </si>
  <si>
    <t>LPCK</t>
  </si>
  <si>
    <t>LPKR</t>
  </si>
  <si>
    <t>MDLN</t>
  </si>
  <si>
    <t>MKPI</t>
  </si>
  <si>
    <t>MMLP</t>
  </si>
  <si>
    <t>MTLA</t>
  </si>
  <si>
    <t>MTRA</t>
  </si>
  <si>
    <t>MTSM</t>
  </si>
  <si>
    <t>NIRO</t>
  </si>
  <si>
    <t>NRCA</t>
  </si>
  <si>
    <t>OMRE</t>
  </si>
  <si>
    <t>PBSA</t>
  </si>
  <si>
    <t>PPRO</t>
  </si>
  <si>
    <t>PTPP</t>
  </si>
  <si>
    <t>PUDP</t>
  </si>
  <si>
    <t>PWON</t>
  </si>
  <si>
    <t>RBMS</t>
  </si>
  <si>
    <t>RDTX</t>
  </si>
  <si>
    <t>SCBD</t>
  </si>
  <si>
    <t>SMDM</t>
  </si>
  <si>
    <t>SMRA</t>
  </si>
  <si>
    <t>SSIA</t>
  </si>
  <si>
    <t>TARA</t>
  </si>
  <si>
    <t>TOPS</t>
  </si>
  <si>
    <t>TOTL</t>
  </si>
  <si>
    <t>WIKA</t>
  </si>
  <si>
    <t>WSKT</t>
  </si>
  <si>
    <t>ABBA</t>
  </si>
  <si>
    <t>ACES</t>
  </si>
  <si>
    <t>AIMS</t>
  </si>
  <si>
    <t>AKRA</t>
  </si>
  <si>
    <t>AMRT</t>
  </si>
  <si>
    <t>APII</t>
  </si>
  <si>
    <t>ASGR</t>
  </si>
  <si>
    <t>ATIC</t>
  </si>
  <si>
    <t>BAYU</t>
  </si>
  <si>
    <t>BHIT</t>
  </si>
  <si>
    <t>BLTZ</t>
  </si>
  <si>
    <t>BMSR</t>
  </si>
  <si>
    <t>BMTR</t>
  </si>
  <si>
    <t>BNBR</t>
  </si>
  <si>
    <t>BUVA</t>
  </si>
  <si>
    <t>CARS</t>
  </si>
  <si>
    <t>CENT</t>
  </si>
  <si>
    <t>CLPI</t>
  </si>
  <si>
    <t>CNKO</t>
  </si>
  <si>
    <t>CSAP</t>
  </si>
  <si>
    <t>DAYA</t>
  </si>
  <si>
    <t>DNET</t>
  </si>
  <si>
    <t>DPUM</t>
  </si>
  <si>
    <t>DSSA</t>
  </si>
  <si>
    <t>DYAN</t>
  </si>
  <si>
    <t>ECII</t>
  </si>
  <si>
    <t>EMTK</t>
  </si>
  <si>
    <t>EPMT</t>
  </si>
  <si>
    <t>ERAA</t>
  </si>
  <si>
    <t>FAST</t>
  </si>
  <si>
    <t>FISH</t>
  </si>
  <si>
    <t>FORU</t>
  </si>
  <si>
    <t>GEMA</t>
  </si>
  <si>
    <t>GLOB</t>
  </si>
  <si>
    <t>GMCW</t>
  </si>
  <si>
    <t>GOLD</t>
  </si>
  <si>
    <t>GREN</t>
  </si>
  <si>
    <t>HERO</t>
  </si>
  <si>
    <t>HEXA</t>
  </si>
  <si>
    <t>HOME</t>
  </si>
  <si>
    <t>HOTL</t>
  </si>
  <si>
    <t>ICON</t>
  </si>
  <si>
    <t>INPP</t>
  </si>
  <si>
    <t>INTA</t>
  </si>
  <si>
    <t>INTD</t>
  </si>
  <si>
    <t>ITTG</t>
  </si>
  <si>
    <t>JGLE</t>
  </si>
  <si>
    <t>JSPT</t>
  </si>
  <si>
    <t>JTPE</t>
  </si>
  <si>
    <t>KIOS</t>
  </si>
  <si>
    <t>KOBX</t>
  </si>
  <si>
    <t>KOIN</t>
  </si>
  <si>
    <t>KONI</t>
  </si>
  <si>
    <t>KOPI</t>
  </si>
  <si>
    <t>LINK</t>
  </si>
  <si>
    <t>LMAS</t>
  </si>
  <si>
    <t>LPLI</t>
  </si>
  <si>
    <t>LPPF</t>
  </si>
  <si>
    <t>LTLS</t>
  </si>
  <si>
    <t>MABA</t>
  </si>
  <si>
    <t>MAMI</t>
  </si>
  <si>
    <t>MAPB</t>
  </si>
  <si>
    <t>MAPI</t>
  </si>
  <si>
    <t>MARI</t>
  </si>
  <si>
    <t>MCAS</t>
  </si>
  <si>
    <t>MDIA</t>
  </si>
  <si>
    <t>MDRN</t>
  </si>
  <si>
    <t>MFMI</t>
  </si>
  <si>
    <t>MICE</t>
  </si>
  <si>
    <t>MIDI</t>
  </si>
  <si>
    <t>MIKA</t>
  </si>
  <si>
    <t>MINA</t>
  </si>
  <si>
    <t>MKNT</t>
  </si>
  <si>
    <t>MLPL</t>
  </si>
  <si>
    <t>MLPT</t>
  </si>
  <si>
    <t>MNCN</t>
  </si>
  <si>
    <t>MPMX</t>
  </si>
  <si>
    <t>MPPA</t>
  </si>
  <si>
    <t>MTDL</t>
  </si>
  <si>
    <t>NASA</t>
  </si>
  <si>
    <t>OKAS</t>
  </si>
  <si>
    <t>PANR</t>
  </si>
  <si>
    <t>PDES</t>
  </si>
  <si>
    <t>PGLI</t>
  </si>
  <si>
    <t>PJAA</t>
  </si>
  <si>
    <t>PLAS</t>
  </si>
  <si>
    <t>PLIN</t>
  </si>
  <si>
    <t>PNSE</t>
  </si>
  <si>
    <t>POOL</t>
  </si>
  <si>
    <t>PRDA</t>
  </si>
  <si>
    <t>PSAB</t>
  </si>
  <si>
    <t>PSKT</t>
  </si>
  <si>
    <t>PTSP</t>
  </si>
  <si>
    <t>RALS</t>
  </si>
  <si>
    <t>RANC</t>
  </si>
  <si>
    <t>RIMO</t>
  </si>
  <si>
    <t>SAME</t>
  </si>
  <si>
    <t>SCMA</t>
  </si>
  <si>
    <t>SDPC</t>
  </si>
  <si>
    <t>SHID</t>
  </si>
  <si>
    <t>SILO</t>
  </si>
  <si>
    <t>SKYB</t>
  </si>
  <si>
    <t>SMMT</t>
  </si>
  <si>
    <t>SONA</t>
  </si>
  <si>
    <t>SQMI</t>
  </si>
  <si>
    <t>SRAJ</t>
  </si>
  <si>
    <t>SRTG</t>
  </si>
  <si>
    <t>TELE</t>
  </si>
  <si>
    <t>TGKA</t>
  </si>
  <si>
    <t>TIRA</t>
  </si>
  <si>
    <t>TMPI</t>
  </si>
  <si>
    <t>TMPO</t>
  </si>
  <si>
    <t>TRIL</t>
  </si>
  <si>
    <t>TRIO</t>
  </si>
  <si>
    <t>TURI</t>
  </si>
  <si>
    <t>UNTR</t>
  </si>
  <si>
    <t>VIVA</t>
  </si>
  <si>
    <t>WAPO</t>
  </si>
  <si>
    <t>WICO</t>
  </si>
  <si>
    <t>BETA_ADJ_OVERRIDABLE</t>
  </si>
  <si>
    <t>Equity</t>
  </si>
  <si>
    <t>PPRE</t>
  </si>
  <si>
    <t>WEGE</t>
  </si>
  <si>
    <t>PSSI</t>
  </si>
  <si>
    <t>BELL</t>
  </si>
  <si>
    <t>DATE</t>
  </si>
  <si>
    <t>CODE BASE SEC</t>
  </si>
  <si>
    <t>SEC DSC</t>
  </si>
  <si>
    <t>LOWER PRICE</t>
  </si>
  <si>
    <t>TODAY PRICE</t>
  </si>
  <si>
    <t>UPPER PRICE</t>
  </si>
  <si>
    <t>STDEV</t>
  </si>
  <si>
    <t>FR0031</t>
  </si>
  <si>
    <t>OBLIGASI NEGARA REPUBLIK INDONESIA SERI FR0031</t>
  </si>
  <si>
    <t>FR0032</t>
  </si>
  <si>
    <t>FR0034</t>
  </si>
  <si>
    <t>OBLIGASI NEGARA REPUBLIK INDONESIA SERI FR0034</t>
  </si>
  <si>
    <t>FR0035</t>
  </si>
  <si>
    <t>OBLIGASI NEGARA REPUBLIK INDONESIA SERI FR0035</t>
  </si>
  <si>
    <t>FR0036</t>
  </si>
  <si>
    <t>OBLIGASI NEGARA REPUBLIK INDONESIA SERI FR0036</t>
  </si>
  <si>
    <t>FR0037</t>
  </si>
  <si>
    <t>OBLIGASI NEGARA REPUBLIK INDONESIA SERI FR0037</t>
  </si>
  <si>
    <t>FR0038</t>
  </si>
  <si>
    <t>FR0039</t>
  </si>
  <si>
    <t>OBLIGASI NEGARA REPUBLIK INDONESIA SERI FR0039</t>
  </si>
  <si>
    <t>FR0040</t>
  </si>
  <si>
    <t>OBLIGASI NEGARA REPUBLIK INDONESIA SERI FR0040</t>
  </si>
  <si>
    <t>FR0042</t>
  </si>
  <si>
    <t>OBLIGASI NEGARA REPUBLIK INDONESIA SERI FR0042</t>
  </si>
  <si>
    <t>FR0043</t>
  </si>
  <si>
    <t>OBLIGASI NEGARA REPUBLIK INDONESIA SERI FR0043</t>
  </si>
  <si>
    <t>FR0044</t>
  </si>
  <si>
    <t>OBLIGASI NEGARA REPUBLIK INDONESIA SERI FR0044</t>
  </si>
  <si>
    <t>FR0045</t>
  </si>
  <si>
    <t>OBLIGASI NEGARA REPUBLIK INDONESIA SERI FR0045</t>
  </si>
  <si>
    <t>FR0046</t>
  </si>
  <si>
    <t>OBLIGASI NEGARA REPUBLIK INDONESIA SERI FR0046</t>
  </si>
  <si>
    <t>FR0047</t>
  </si>
  <si>
    <t>OBLIGASI NEGARA REPUBLIK INDONESIA SERI FR0047</t>
  </si>
  <si>
    <t>FR0048</t>
  </si>
  <si>
    <t>FR0050</t>
  </si>
  <si>
    <t>OBLIGASI NEGARA REPUBLIK INDONESIA SERI FR0050</t>
  </si>
  <si>
    <t>FR0052</t>
  </si>
  <si>
    <t>OBLIGASI NEGARA REPUBLIK INDONESIA SERI FR0052</t>
  </si>
  <si>
    <t>FR0053</t>
  </si>
  <si>
    <t>OBLIGASI NEGARA REPUBLIK INDONESIA SERI FR0053</t>
  </si>
  <si>
    <t>FR0054</t>
  </si>
  <si>
    <t>OBLIGASI NEGARA REPUBLIK INDONESIA SERI FR0054</t>
  </si>
  <si>
    <t>FR0056</t>
  </si>
  <si>
    <t>OBLIGASI NEGARA REPUBLIK INDONESIA SERI FR0056</t>
  </si>
  <si>
    <t>FR0057</t>
  </si>
  <si>
    <t>OBLIGASI NEGARA REPUBLIK INDONESIA SERI FR0057</t>
  </si>
  <si>
    <t>FR0058</t>
  </si>
  <si>
    <t>OBLIGASI NEGARA REPUBLIK INDONESIA SERI FR0058</t>
  </si>
  <si>
    <t>FR0059</t>
  </si>
  <si>
    <t>OBLIGASI NEGARA REPUBLIK INDONESIA SERI FR0059</t>
  </si>
  <si>
    <t>FR0061</t>
  </si>
  <si>
    <t>OBLIGASI NEGARA REPUBLIK INDONESIA SERI FR0061</t>
  </si>
  <si>
    <t>FR0062</t>
  </si>
  <si>
    <t>OBLIGASI NEGARA REPUBLIK INDONESIA SERI FR0062</t>
  </si>
  <si>
    <t>FR0063</t>
  </si>
  <si>
    <t>OBLIGASI NEGARA REPUBLIK INDONESIA SERI FR0063</t>
  </si>
  <si>
    <t>FR0064</t>
  </si>
  <si>
    <t>OBLIGASI NEGARA REPUBLIK INDONESIA SERI FR0064</t>
  </si>
  <si>
    <t>FR0065</t>
  </si>
  <si>
    <t>OBLIGASI NEGARA REPUBLIK INDONESIA SERI FR0065</t>
  </si>
  <si>
    <t>FR0066</t>
  </si>
  <si>
    <t>FR0067</t>
  </si>
  <si>
    <t>OBLIGASI NEGARA REPUBLIK INDONESIA SERI FR0067</t>
  </si>
  <si>
    <t>FR0068</t>
  </si>
  <si>
    <t>OBLIGASI NEGARA REPUBLIK INDONESIA SERI FR0068</t>
  </si>
  <si>
    <t>FR0069</t>
  </si>
  <si>
    <t>OBLIGASI NEGARA REPUBLIK INDONESIA SERI FR0069</t>
  </si>
  <si>
    <t>FR0070</t>
  </si>
  <si>
    <t>OBLIGASI NEGARA REPUBLIK INDONESIA SERI FR0070</t>
  </si>
  <si>
    <t>FR0071</t>
  </si>
  <si>
    <t>OBLIGASI NEGARA REPUBLIK INDONESIA SERI FR0071</t>
  </si>
  <si>
    <t>FR0072</t>
  </si>
  <si>
    <t>OBLIGASI NEGARA REPUBLIK INDONESIA SERI FR0072</t>
  </si>
  <si>
    <t>FR0073</t>
  </si>
  <si>
    <t>OBLIGASI NEGARA REPUBLIK INDONESIA SERI FR0073</t>
  </si>
  <si>
    <t>FR0074</t>
  </si>
  <si>
    <t>OBLIGASI NEGARA REPUBLIK INDONESIA SERI FR0074</t>
  </si>
  <si>
    <t>FR0075</t>
  </si>
  <si>
    <t>OBLIGASI NEGARA REPUBLIK INDONESIA SERI FR0075</t>
  </si>
  <si>
    <t>FR0076</t>
  </si>
  <si>
    <t>OBLIGASI NEGARA REPUBLIK INDONESIA SERI FR0076</t>
  </si>
  <si>
    <t>IFR0002</t>
  </si>
  <si>
    <t>IFR0006</t>
  </si>
  <si>
    <t>SBSN SERI IFR0006</t>
  </si>
  <si>
    <t>IFR0007</t>
  </si>
  <si>
    <t>SBSN SERI IFR0007</t>
  </si>
  <si>
    <t>IFR0008</t>
  </si>
  <si>
    <t>SBSN SERI IFR0008</t>
  </si>
  <si>
    <t>IFR0010</t>
  </si>
  <si>
    <t>SBSN SERI IFR0010</t>
  </si>
  <si>
    <t>ORI012</t>
  </si>
  <si>
    <t>ORI013</t>
  </si>
  <si>
    <t>OBLIGASI NEGARA REPUBLIK INDONESIA SERI ORI013</t>
  </si>
  <si>
    <t>ORI014</t>
  </si>
  <si>
    <t>OBLIGASI NEGARA REPUBLIK INDONESIA SERI ORI014</t>
  </si>
  <si>
    <t>PBS001</t>
  </si>
  <si>
    <t>PBS002</t>
  </si>
  <si>
    <t>SBSN SERI PBS002</t>
  </si>
  <si>
    <t>PBS003</t>
  </si>
  <si>
    <t>SBSN SERI PBS003</t>
  </si>
  <si>
    <t>PBS004</t>
  </si>
  <si>
    <t>SBSN SERI PBS004</t>
  </si>
  <si>
    <t>PBS005</t>
  </si>
  <si>
    <t>SBSN SERI PBS005</t>
  </si>
  <si>
    <t>PBS006</t>
  </si>
  <si>
    <t>SBSN SERI PBS006</t>
  </si>
  <si>
    <t>PBS007</t>
  </si>
  <si>
    <t>SBSN SERI PBS007</t>
  </si>
  <si>
    <t>PBS009</t>
  </si>
  <si>
    <t>PBS010</t>
  </si>
  <si>
    <t>PBS011</t>
  </si>
  <si>
    <t>SBSN Seri PBS011</t>
  </si>
  <si>
    <t>PBS012</t>
  </si>
  <si>
    <t>SBSN Seri PBS012</t>
  </si>
  <si>
    <t>PBS013</t>
  </si>
  <si>
    <t>SBSN Seri PBS013</t>
  </si>
  <si>
    <t>PBS014</t>
  </si>
  <si>
    <t>SBSN Seri PBS014</t>
  </si>
  <si>
    <t>PBS015</t>
  </si>
  <si>
    <t>SBSN Seri PBS015</t>
  </si>
  <si>
    <t>PBS016</t>
  </si>
  <si>
    <t>SBSN Seri PBS016</t>
  </si>
  <si>
    <t>SPN03171221</t>
  </si>
  <si>
    <t>SPN03180118</t>
  </si>
  <si>
    <t>SPN03180215</t>
  </si>
  <si>
    <t>SPN12180104</t>
  </si>
  <si>
    <t>SPN12180201</t>
  </si>
  <si>
    <t>SPN12180301</t>
  </si>
  <si>
    <t>SPN12180412</t>
  </si>
  <si>
    <t>SPN12180511</t>
  </si>
  <si>
    <t>SPN12180607</t>
  </si>
  <si>
    <t>SPN12180712</t>
  </si>
  <si>
    <t>SPN12180809</t>
  </si>
  <si>
    <t>SPN12180906</t>
  </si>
  <si>
    <t>SPN12181004</t>
  </si>
  <si>
    <t>SPN12181115</t>
  </si>
  <si>
    <t>SPNS02022018</t>
  </si>
  <si>
    <t>SPNS05012018</t>
  </si>
  <si>
    <t>SPNS08052018</t>
  </si>
  <si>
    <t>SPNS11042018</t>
  </si>
  <si>
    <t>SPNS13032018</t>
  </si>
  <si>
    <t>SR007</t>
  </si>
  <si>
    <t>SR008</t>
  </si>
  <si>
    <t>SR009</t>
  </si>
  <si>
    <t>SUKUK NEGARA RITEL SERI SR-009</t>
  </si>
  <si>
    <t>US455780CD62</t>
  </si>
  <si>
    <t>REPUBLIC OF INDONESIA 3.5% 11JAN2028</t>
  </si>
  <si>
    <t>US71567RAA41</t>
  </si>
  <si>
    <t>PERUSAHAAN PENERBIT SBSN 3.3% 21/11/2022</t>
  </si>
  <si>
    <t>US71567RAC07</t>
  </si>
  <si>
    <t>PERUSAHAAN PENERBIT INDOIS4</t>
  </si>
  <si>
    <t>US71567RAD89</t>
  </si>
  <si>
    <t>PERUSAHAAN PENERBIT SBSN INDO III</t>
  </si>
  <si>
    <t>US71567RAE62</t>
  </si>
  <si>
    <t>PERUSAHAN PENERBIT SBSN SER REGS (REG) (REGS)</t>
  </si>
  <si>
    <t>US71567RAF38</t>
  </si>
  <si>
    <t>PERUSAHAN PENERBIT SBSN INDONESIA III (REG S)</t>
  </si>
  <si>
    <t>US71567RAG11</t>
  </si>
  <si>
    <t>PERUSAHAAN PENERBIT SBSN 3.4% 29MAR2022</t>
  </si>
  <si>
    <t>US71567RAH93</t>
  </si>
  <si>
    <t>PERUSAHAAN PENERBIT SBSN 4.15% 29MARET2027</t>
  </si>
  <si>
    <t>USDFR0002</t>
  </si>
  <si>
    <t>OBLIGASI NEGARA REPUBLIK INDONESIA SERI USDFR0002</t>
  </si>
  <si>
    <t>USY20721AE96</t>
  </si>
  <si>
    <t>REPUBLIC OF INDONESIA 8.5% 12.10.2035</t>
  </si>
  <si>
    <t>USY20721AJ83</t>
  </si>
  <si>
    <t>Republic of Indonesia 6.625% 17.02.2037</t>
  </si>
  <si>
    <t>USY20721AL30</t>
  </si>
  <si>
    <t>Republic Of Indonesia 7.75% 17.1.2038</t>
  </si>
  <si>
    <t>USY20721AQ27</t>
  </si>
  <si>
    <t>REPUBLIC OF INDONESIA Series 20 (REGS)</t>
  </si>
  <si>
    <t>USY20721AU39</t>
  </si>
  <si>
    <t>REPUBLIC OF INDONESIA 4.875% 05052021</t>
  </si>
  <si>
    <t>USY20721BB49</t>
  </si>
  <si>
    <t>INDONESIA (REP OF) SER REGS 5.25PCT</t>
  </si>
  <si>
    <t>USY20721BC22</t>
  </si>
  <si>
    <t>INDONESIA (REP OF) SER REGS 3.75PCT</t>
  </si>
  <si>
    <t>USY20721BD05</t>
  </si>
  <si>
    <t>INDONESIAN GOVERNMENT INTERNATIONAL</t>
  </si>
  <si>
    <t>USY20721BE87</t>
  </si>
  <si>
    <t>REPUBLIC OF INDONESIA 4.625% 15APR43</t>
  </si>
  <si>
    <t>USY20721BG36</t>
  </si>
  <si>
    <t>REPUBLIC OF INDONESIA 4.125 PCT 15.01.2025</t>
  </si>
  <si>
    <t>USY20721BH19</t>
  </si>
  <si>
    <t>REPUBLIC OF INDONESIA 5.375% 10/17/23</t>
  </si>
  <si>
    <t>USY20721BJ74</t>
  </si>
  <si>
    <t>REPUBLIC OF INDONESIA</t>
  </si>
  <si>
    <t>USY20721BK48</t>
  </si>
  <si>
    <t>INDON 6 3/4 01/15/44</t>
  </si>
  <si>
    <t>USY20721BM04</t>
  </si>
  <si>
    <t>USY20721BN86</t>
  </si>
  <si>
    <t>INDONESIA (REP OF) SER REGS 4.75% 08/01/2026</t>
  </si>
  <si>
    <t>USY20721BP35</t>
  </si>
  <si>
    <t>REPUBLIC OF INDONESIA 5.95 PCT 01.08.2046</t>
  </si>
  <si>
    <t>USY20721BQ18</t>
  </si>
  <si>
    <t>INDONESIA (REP OF) 4.35% 08JAN2027</t>
  </si>
  <si>
    <t>USY20721BR90</t>
  </si>
  <si>
    <t>USY20721BS73</t>
  </si>
  <si>
    <t>REPUBLIC OF INDONESIA 3.7% 08JAN22</t>
  </si>
  <si>
    <t>USY20721BT56</t>
  </si>
  <si>
    <t>INDONESIA (REP OF) 3.85% 18JUL2027</t>
  </si>
  <si>
    <t>USY20721BU20</t>
  </si>
  <si>
    <t>INDONESIA (REP)</t>
  </si>
  <si>
    <t>VR0029</t>
  </si>
  <si>
    <t>OBLIGASI NEGARA REPUBLIK INDONESIA SERI VR0029</t>
  </si>
  <si>
    <t>VR0030</t>
  </si>
  <si>
    <t>OBLIGASI NEGARA REPUBLIK INDONESIA SERI VR0030</t>
  </si>
  <si>
    <t>VR0031</t>
  </si>
  <si>
    <t>OBLIGASI NEGARA REPUBLIK INDONESIA SERI VR0031</t>
  </si>
  <si>
    <t>ADHI01ACN2</t>
  </si>
  <si>
    <t>ADHI01BCN1</t>
  </si>
  <si>
    <t>OBL BERKELANJUTAN I ADHI TAHAP I TAHUN 2012 SERI B</t>
  </si>
  <si>
    <t>ADHI01BCN2</t>
  </si>
  <si>
    <t>OBL BERKELANJUTAN I ADHI TAHAP II TH 2013 SERI B</t>
  </si>
  <si>
    <t>ADHI02CN1</t>
  </si>
  <si>
    <t>OBL BERKELANJUTAN II ADHI KARYA TAHAP I TAHUN 2017</t>
  </si>
  <si>
    <t>ADHISM1CN2</t>
  </si>
  <si>
    <t>ADMF02CCN2</t>
  </si>
  <si>
    <t>ADMF02CCN3</t>
  </si>
  <si>
    <t>OBL BKLJT II ADIRA FINANCE TAHAP III TH2014 SERI C</t>
  </si>
  <si>
    <t>ADMF02CCN4</t>
  </si>
  <si>
    <t>OBL BKLJT II ADIRA FINANCE TAHAP IV TH 2014 SERI C</t>
  </si>
  <si>
    <t>ADMF02DCN1</t>
  </si>
  <si>
    <t>ADMF03ACN1</t>
  </si>
  <si>
    <t>ADMF03ACN5</t>
  </si>
  <si>
    <t>ADMF03ACN6</t>
  </si>
  <si>
    <t>ADMF03BCN1</t>
  </si>
  <si>
    <t>OBL BKLJT III ADIRA FINANCE TAHAP I TH 2015 SERI B</t>
  </si>
  <si>
    <t>ADMF03BCN2</t>
  </si>
  <si>
    <t>ADMF03BCN3</t>
  </si>
  <si>
    <t>ADMF03BCN4</t>
  </si>
  <si>
    <t>OBL BKLJT III ADIRA FINANCE TAHAP IV TH 2016 SR B</t>
  </si>
  <si>
    <t>ADMF03BCN5</t>
  </si>
  <si>
    <t>OBL BKLJT III ADIRA FINANCE TAHAP V TH 2017 SR B</t>
  </si>
  <si>
    <t>ADMF03BCN6</t>
  </si>
  <si>
    <t>OBL BKLJT III ADIRA FINANCE TAHAP VI TH 2017 SR B</t>
  </si>
  <si>
    <t>ADMF03CCN2</t>
  </si>
  <si>
    <t>OBL BKLJT III ADIRA FINANCE TAHAP II TH2015 SERI C</t>
  </si>
  <si>
    <t>ADMF03CCN3</t>
  </si>
  <si>
    <t>OBL BKLJT III ADIRA FINANCE THP III TH 2016 SERI C</t>
  </si>
  <si>
    <t>ADMF03CCN4</t>
  </si>
  <si>
    <t>OBL BKLJT III ADIRA FINANCE TAHAP IV TH 2016 SR C</t>
  </si>
  <si>
    <t>ADMF03CCN5</t>
  </si>
  <si>
    <t>OBL BKLJT III ADIRA FINANCE TAHAP V TH 2017 SR C</t>
  </si>
  <si>
    <t>ADMF03CCN6</t>
  </si>
  <si>
    <t>OBL BKLJT III ADIRA FINANCE TAHAP VI TH 2017 SR C</t>
  </si>
  <si>
    <t>AGII01ACN1</t>
  </si>
  <si>
    <t>OBL BKLJT I ANEKA GAS INDUSTRI THP I TH2017 SERI A</t>
  </si>
  <si>
    <t>AGII01ACN2</t>
  </si>
  <si>
    <t>OBL BKLJ I ANEKA GAS INDUSTRI THP II TH2017 SERI A</t>
  </si>
  <si>
    <t>AGII01BCN1</t>
  </si>
  <si>
    <t>OBL BKLJT I ANEKA GAS INDUSTRI THP I TH2017 SERI B</t>
  </si>
  <si>
    <t>AGII01BCN2</t>
  </si>
  <si>
    <t>OBL BKLJ I ANEKA GAS INDUSTRI THP II TH2017 SERI B</t>
  </si>
  <si>
    <t>AGII02</t>
  </si>
  <si>
    <t>AGRO01A</t>
  </si>
  <si>
    <t>OBLIGASI I BRI AGRO TAHUN 2017 SERI A</t>
  </si>
  <si>
    <t>AGRO01B</t>
  </si>
  <si>
    <t>OBLIGASI I BRI AGRO TAHUN 2017 SERI B</t>
  </si>
  <si>
    <t>AISA01</t>
  </si>
  <si>
    <t>AKRA01A</t>
  </si>
  <si>
    <t>AKRA01ACN1</t>
  </si>
  <si>
    <t>OBL BKLJT I AKR CORPORINDO THP I TAHUN 2017 SERI A</t>
  </si>
  <si>
    <t>AKRA01B</t>
  </si>
  <si>
    <t>OBLIGASI I AKR CORPORINDO TAHUN 2012 SERI B</t>
  </si>
  <si>
    <t>AKRA01BCN1</t>
  </si>
  <si>
    <t>OBL BKLJT I AKR CORPORINDO THP I TAHUN 2017 SERI B</t>
  </si>
  <si>
    <t>AKRA01CCN1</t>
  </si>
  <si>
    <t>OBL BKLJT I AKR CORPORINDO THP I TAHUN 2017 SERI C</t>
  </si>
  <si>
    <t>AMRT01ACN2</t>
  </si>
  <si>
    <t>AMRT01BCN2</t>
  </si>
  <si>
    <t>OBL BKLJ I SUMBER ALFARIA TRIJAYA THP II TH15 SR B</t>
  </si>
  <si>
    <t>AMRT02CN1</t>
  </si>
  <si>
    <t>OBL BKLJT II SUMBER ALFARIA TRIJAYA THP I TH 2017</t>
  </si>
  <si>
    <t>ANTM01ACN1</t>
  </si>
  <si>
    <t>ANTM01BCN1</t>
  </si>
  <si>
    <t>OBL BERKELANJUTAN I ANTAM TAHAP I TH 2011 SERI B</t>
  </si>
  <si>
    <t>APAI01A</t>
  </si>
  <si>
    <t>OBLIGASI I ANGKASA PURA I TAHUN 2016 SERI A</t>
  </si>
  <si>
    <t>APAI01B</t>
  </si>
  <si>
    <t>OBLIGASI I ANGKASA PURA I TAHUN 2016 SERI B</t>
  </si>
  <si>
    <t>APAI01C</t>
  </si>
  <si>
    <t>OBLIGASI I ANGKASA PURA I TAHUN 2016 SERI C</t>
  </si>
  <si>
    <t>APIA01A</t>
  </si>
  <si>
    <t>OBLIGASI I ANGKASA PURA II TAHUN 2016 SERI A</t>
  </si>
  <si>
    <t>APIA01B</t>
  </si>
  <si>
    <t>OBLIGASI I ANGKASA PURA II TAHUN 2016 SERI B</t>
  </si>
  <si>
    <t>APIA01C</t>
  </si>
  <si>
    <t>OBLIGASI I ANGKASA PURA II TAHUN 2016 SERI C</t>
  </si>
  <si>
    <t>APLN01CN1</t>
  </si>
  <si>
    <t>APLN01CN2</t>
  </si>
  <si>
    <t>OBL BKLJT I AGUNG PODOMORO LAND TAHAP II TH 2014</t>
  </si>
  <si>
    <t>APLN01CN3</t>
  </si>
  <si>
    <t>OBL BKLJT I AGUNG PODOMORO LAND THP III TH 2014</t>
  </si>
  <si>
    <t>APLN01CN4</t>
  </si>
  <si>
    <t>OBL BKLJT I AGUNG PODOMORO LAND TAHAP IV TH 2015</t>
  </si>
  <si>
    <t>ASDF02BCN5</t>
  </si>
  <si>
    <t>ASDF02CCN3</t>
  </si>
  <si>
    <t>ASDF03ACN3</t>
  </si>
  <si>
    <t>ASDF03ACN4</t>
  </si>
  <si>
    <t>ASDF03BCN1</t>
  </si>
  <si>
    <t>OBL BKLJT III ASTRA SEDAYA FINANCE THP I TH16 SR B</t>
  </si>
  <si>
    <t>ASDF03BCN2</t>
  </si>
  <si>
    <t>OBL BKLJ III ASTRA SEDAYA FINANCE THP II TH16 SR B</t>
  </si>
  <si>
    <t>ASDF03BCN3</t>
  </si>
  <si>
    <t>OBL BKL III ASTRA SEDAYA FINANCE THP III TH17 SR B</t>
  </si>
  <si>
    <t>ASDF03BCN4</t>
  </si>
  <si>
    <t>OBL BKL III ASTRA SEDAYA FINANCE THP IV TH17 SR B</t>
  </si>
  <si>
    <t>ASDF03CCN3</t>
  </si>
  <si>
    <t>OBL BKL III ASTRA SEDAYA FINANCE THP III TH17 SR C</t>
  </si>
  <si>
    <t>ASDF03CCN4</t>
  </si>
  <si>
    <t>OBL BKL III ASTRA SEDAYA FINANCE THP IV TH17 SR C</t>
  </si>
  <si>
    <t>BACA01SB</t>
  </si>
  <si>
    <t>OBLIGASI SUBORDINASI BANK CAPITAL I TAHUN 2014</t>
  </si>
  <si>
    <t>BACA02SB</t>
  </si>
  <si>
    <t>OBLIGASI SUBORDINASI BANK CAPITAL II TAHUN 2015</t>
  </si>
  <si>
    <t>BACA03SB</t>
  </si>
  <si>
    <t>OBLIGASI SUBORDINASI BANK CAPITAL III TAHUN 2017</t>
  </si>
  <si>
    <t>BAFI01A</t>
  </si>
  <si>
    <t>BAFI01B</t>
  </si>
  <si>
    <t>OBLIGASI I BUSSAN AUTO FINANCE TAHUN 2017 SERI B</t>
  </si>
  <si>
    <t>BBIA01B</t>
  </si>
  <si>
    <t>BBIA01BCN1</t>
  </si>
  <si>
    <t>OBL BKLJT I BANK UOB INDONESIA THP I TH2016 SERI B</t>
  </si>
  <si>
    <t>BBIA01C</t>
  </si>
  <si>
    <t>OBLIGASI I BANK UOB INDONESIA TAHUN 2015 SERI C</t>
  </si>
  <si>
    <t>BBIA01CCN1</t>
  </si>
  <si>
    <t>OBL BKLJT I BANK UOB INDONESIA THP I TH2016 SERI C</t>
  </si>
  <si>
    <t>BBIA01SB</t>
  </si>
  <si>
    <t>OBLIGASI SUBORDINASI I BANK UOB INDONESIA TH 2014</t>
  </si>
  <si>
    <t>BBIA01SBCN1</t>
  </si>
  <si>
    <t>OBL SUB BKLJT I BANK UOB INDONESIA TAHAP I TH 2016</t>
  </si>
  <si>
    <t>BBIA01SBCN2</t>
  </si>
  <si>
    <t>OBL SUB BKLJT I BANK UOB INDONESIA TAHAP II TH2017</t>
  </si>
  <si>
    <t>BBKE01SB</t>
  </si>
  <si>
    <t>OBLIGASI SUBORDINASI I BANK BKE TAHUN 2016</t>
  </si>
  <si>
    <t>BBKP01SBCN1</t>
  </si>
  <si>
    <t>BBKP02SBCN1</t>
  </si>
  <si>
    <t>OBL SUB BKLJT II BANK BUKOPIN TAHAP I TAHUN 2015</t>
  </si>
  <si>
    <t>BBKP02SBCN2</t>
  </si>
  <si>
    <t>OBL SUB BKLJT II BANK BUKOPIN TAHAP II TAHUN 2017</t>
  </si>
  <si>
    <t>BBMISMSB1CN2</t>
  </si>
  <si>
    <t>BBNI01CN1</t>
  </si>
  <si>
    <t>OBLIGASI BERKELANJUTAN I BNI TAHAP I TAHUN 2017</t>
  </si>
  <si>
    <t>BBRI01BCN1</t>
  </si>
  <si>
    <t>BBRI01BCN2</t>
  </si>
  <si>
    <t>BBRI01BCN3</t>
  </si>
  <si>
    <t>OBL BKLJT I BANK BRI TAHAP III TAHUN 2016 SERI B</t>
  </si>
  <si>
    <t>BBRI01CCN1</t>
  </si>
  <si>
    <t>OBL BKLJT I BANK BRI TAHAP I TAHUN 2015 SERI C</t>
  </si>
  <si>
    <t>BBRI01CCN2</t>
  </si>
  <si>
    <t>OBL BKLJT I BANK BRI TAHAP II TAHUN 2016 SERI C</t>
  </si>
  <si>
    <t>BBRI01CCN3</t>
  </si>
  <si>
    <t>OBL BKLJT I BANK BRI TAHAP III TAHUN 2016 SERI C</t>
  </si>
  <si>
    <t>BBRI02ACN2</t>
  </si>
  <si>
    <t>BBRI02ACN3</t>
  </si>
  <si>
    <t>OBL BKLJT II BANK BRI TAHAP III TAHUN 2017 SERI A</t>
  </si>
  <si>
    <t>BBRI02BCN1</t>
  </si>
  <si>
    <t>OBL BKLJT II BANK BRI TAHAP I TAHUN 2016 SERI B</t>
  </si>
  <si>
    <t>BBRI02BCN2</t>
  </si>
  <si>
    <t>OBL BKLJT II BANK BRI TAHAP II TAHUN 2017 SERI B</t>
  </si>
  <si>
    <t>BBRI02BCN3</t>
  </si>
  <si>
    <t>OBL BKLJT II BANK BRI TAHAP III TAHUN 2017 SERI B</t>
  </si>
  <si>
    <t>BBRI02CCN1</t>
  </si>
  <si>
    <t>OBL BKLJT II BANK BRI TAHAP I TAHUN 2016 SERI C</t>
  </si>
  <si>
    <t>BBRI02CCN2</t>
  </si>
  <si>
    <t>OBL BKLJT II BANK BRI TAHAP II TAHUN 2017 SERI C</t>
  </si>
  <si>
    <t>BBRI02CCN3</t>
  </si>
  <si>
    <t>OBL BKLJT II BANK BRI TAHAP III TAHUN 2017 SERI C</t>
  </si>
  <si>
    <t>BBRI02DCN1</t>
  </si>
  <si>
    <t>OBL BKLJT II BANK BRI TAHAP I TAHUN 2016 SERI D</t>
  </si>
  <si>
    <t>BBRI02DCN2</t>
  </si>
  <si>
    <t>OBL BKLJT II BANK BRI TAHAP II TAHUN 2017 SERI D</t>
  </si>
  <si>
    <t>BBRI02ECN1</t>
  </si>
  <si>
    <t>OBL BKLJT II BANK BRI TAHAP I TAHUN 2016 SERI E</t>
  </si>
  <si>
    <t>BBTN01CN1</t>
  </si>
  <si>
    <t>OBL BERKELANJUTAN I BANK BTN TAHAP I TAHUN 2012</t>
  </si>
  <si>
    <t>BBTN01CN2</t>
  </si>
  <si>
    <t>OBL BERKELANJUTAN I BANK BTN TAHAP II TAHUN 2013</t>
  </si>
  <si>
    <t>BBTN02ACN1</t>
  </si>
  <si>
    <t>BBTN02ACN2</t>
  </si>
  <si>
    <t>OBL BKLJT II BANK BTN TAHAP II TAHUN 2016 SERI A</t>
  </si>
  <si>
    <t>BBTN02BCN1</t>
  </si>
  <si>
    <t>OBL BKLJT II BANK BTN TAHAP I TAHUN 2015 SERI B</t>
  </si>
  <si>
    <t>BBTN02BCN2</t>
  </si>
  <si>
    <t>OBL BKLJT II BANK BTN TAHAP II TAHUN 2016 SERI B</t>
  </si>
  <si>
    <t>BBTN02CCN1</t>
  </si>
  <si>
    <t>OBL BKLJT II BANK BTN TAHAP I TAHUN 2015 SERI C</t>
  </si>
  <si>
    <t>BBTN02DCN1</t>
  </si>
  <si>
    <t>OBL BKLJT II BANK BTN TAHAP I TAHUN 2015 SERI D</t>
  </si>
  <si>
    <t>BBTN03ACN1</t>
  </si>
  <si>
    <t>OBL BKLJT III BANK BTN TAHAP I TAHUN 2017 SERI A</t>
  </si>
  <si>
    <t>BBTN03BCN1</t>
  </si>
  <si>
    <t>OBL BKLJT III BANK BTN TAHAP I TAHUN 2017 SERI B</t>
  </si>
  <si>
    <t>BBTN03CCN1</t>
  </si>
  <si>
    <t>OBL BKLJT III BANK BTN TAHAP I TAHUN 2017 SERI C</t>
  </si>
  <si>
    <t>BBTN03DCN1</t>
  </si>
  <si>
    <t>OBL BKLJT III BANK BTN TAHAP I TAHUN 2017 SERI D</t>
  </si>
  <si>
    <t>BBTN14</t>
  </si>
  <si>
    <t>OBLIGASI XIV BANK BTN TAHUN 2010</t>
  </si>
  <si>
    <t>BBTN15</t>
  </si>
  <si>
    <t>OBLIGASI XV BANK BTN TAHUN 2011</t>
  </si>
  <si>
    <t>BCAF02BCN2</t>
  </si>
  <si>
    <t>OBL BKLJT II BCA FINANCE TAHAP II TAHUN 2016 SR B</t>
  </si>
  <si>
    <t>BCAF02CCN1</t>
  </si>
  <si>
    <t>BCAP01CN1</t>
  </si>
  <si>
    <t>BDKI01CN1</t>
  </si>
  <si>
    <t>OBLIGASI BKLJT I BANK DKI TAHAP I TAHUN 2016</t>
  </si>
  <si>
    <t>BDKI02SB</t>
  </si>
  <si>
    <t>BEXI01CCN1</t>
  </si>
  <si>
    <t>BEXI02ACN4</t>
  </si>
  <si>
    <t>BEXI02BCN4</t>
  </si>
  <si>
    <t>OBL BKLJT INDONESIA EXIMBANK II THP IV TH2015 SR B</t>
  </si>
  <si>
    <t>BEXI02BCN5</t>
  </si>
  <si>
    <t>BEXI02BCN6</t>
  </si>
  <si>
    <t>BEXI02BCN7</t>
  </si>
  <si>
    <t>BEXI02CCN3</t>
  </si>
  <si>
    <t>OBL BKLJ INDONESIA EXIMBANK II THP III TH2014 SR C</t>
  </si>
  <si>
    <t>BEXI02CCN5</t>
  </si>
  <si>
    <t>OBL BKLJT INDONESIA EXIMBANK II THP V TH 2015 SR C</t>
  </si>
  <si>
    <t>BEXI02CCN6</t>
  </si>
  <si>
    <t>OBL BKLJT INDONESIA EXIMBANK II THP VI TH2015 SR C</t>
  </si>
  <si>
    <t>BEXI02CCN7</t>
  </si>
  <si>
    <t>OBL BKLJ INDONESIA EXIMBANK II THP VII TH2016 SR C</t>
  </si>
  <si>
    <t>BEXI02DCN1</t>
  </si>
  <si>
    <t>OBL BKLJT INDONESIA EXIMBANK II THP I TH2014 SR D</t>
  </si>
  <si>
    <t>BEXI03ACN4</t>
  </si>
  <si>
    <t>BEXI03ACN5</t>
  </si>
  <si>
    <t>OBL BKLJT INDONESIA EXIMBANK III THP V TH17 SR A</t>
  </si>
  <si>
    <t>BEXI03BCN1</t>
  </si>
  <si>
    <t>OBL BKLJT INDONESIA EXIMBANK III THP I TH16 SR B</t>
  </si>
  <si>
    <t>BEXI03BCN2</t>
  </si>
  <si>
    <t>OBL BKLJT INDONESIA EXIMBANK III THP II TH16 SR B</t>
  </si>
  <si>
    <t>BEXI03BCN3</t>
  </si>
  <si>
    <t>OBL BKLJT INDONESIA EXIMBANK III THP III TH16 SR B</t>
  </si>
  <si>
    <t>BEXI03BCN4</t>
  </si>
  <si>
    <t>OBL BKLJT INDONESIA EXIMBANK III THP IV TH17 SR B</t>
  </si>
  <si>
    <t>BEXI03BCN5</t>
  </si>
  <si>
    <t>OBL BKLJT INDONESIA EXIMBANK III THP V TH17 SR B</t>
  </si>
  <si>
    <t>BEXI03CCN1</t>
  </si>
  <si>
    <t>OBL BKLJT INDONESIA EXIMBANK III THP I TH16 SR C</t>
  </si>
  <si>
    <t>BEXI03CCN2</t>
  </si>
  <si>
    <t>OBL BKLJT INDONESIA EXIMBANK III THP II TH16 SR C</t>
  </si>
  <si>
    <t>BEXI03CCN3</t>
  </si>
  <si>
    <t>OBL BKLJT INDONESIA EXIMBANK III THP III TH16 SR C</t>
  </si>
  <si>
    <t>BEXI03CCN4</t>
  </si>
  <si>
    <t>OBL BKLJT INDONESIA EXIMBANK III THP IV TH17 SR C</t>
  </si>
  <si>
    <t>BEXI03CCN5</t>
  </si>
  <si>
    <t>OBL BKLJT INDONESIA EXIMBANK III THP V TH17 SR C</t>
  </si>
  <si>
    <t>BEXI03DCN3</t>
  </si>
  <si>
    <t>OBL BKLJT INDONESIA EXIMBANK III THP III TH16 SR D</t>
  </si>
  <si>
    <t>BEXI03DCN4</t>
  </si>
  <si>
    <t>OBL BKLJT INDONESIA EXIMBANK III THP IV TH17 SR D</t>
  </si>
  <si>
    <t>BEXI03ECN4</t>
  </si>
  <si>
    <t>OBL BKLJT INDONESIA EXIMBANK III THP IV TH17 SR E</t>
  </si>
  <si>
    <t>BFIN02BCN3</t>
  </si>
  <si>
    <t>BFIN02CCN2</t>
  </si>
  <si>
    <t>BFIN02CCN3</t>
  </si>
  <si>
    <t>BFIN03ACN2</t>
  </si>
  <si>
    <t>BFIN03ACN3</t>
  </si>
  <si>
    <t>BFIN03BCN1</t>
  </si>
  <si>
    <t>OBL BKLJ III BFI FINANCE INDONESIA THP I TH16 SR B</t>
  </si>
  <si>
    <t>BFIN03BCN2</t>
  </si>
  <si>
    <t>OBL BKLJT III BFI FINANCE IND THP II TH2017 SERI B</t>
  </si>
  <si>
    <t>BFIN03BCN3</t>
  </si>
  <si>
    <t>OBL BKLJ III BFI FINANCE IND THP III TH2017 SERI B</t>
  </si>
  <si>
    <t>BFIN03CCN1</t>
  </si>
  <si>
    <t>OBL BKLJ III BFI FINANCE INDONESIA THP I TH16 SR C</t>
  </si>
  <si>
    <t>BFIN03CCN3</t>
  </si>
  <si>
    <t>OBL BKLJ III BFI FINANCE IND THP III TH2017 SERI C</t>
  </si>
  <si>
    <t>BIIF01ACN1</t>
  </si>
  <si>
    <t>BIIF01ACN2</t>
  </si>
  <si>
    <t>OBL BKLJT I MAYBANK FINANCE TAHAP II TH2016 SERI A</t>
  </si>
  <si>
    <t>BIIF01ACN3</t>
  </si>
  <si>
    <t>OBL BKLJ I MAYBANK FINANCE TAHAP III TH2016 SERI A</t>
  </si>
  <si>
    <t>BIIF01ACN4</t>
  </si>
  <si>
    <t>OBL BKLJ I MAYBANK FINANCE TAHAP IV TH2017 SERI A</t>
  </si>
  <si>
    <t>BIIF01BCN1</t>
  </si>
  <si>
    <t>OBL BKLJT I BII FINANCE TAHAP I TH 2015 SERI B</t>
  </si>
  <si>
    <t>BIIF01BCN2</t>
  </si>
  <si>
    <t>OBL BKLJT I MAYBANK FINANCE TAHAP II TH2016 SERI B</t>
  </si>
  <si>
    <t>BIIF01BCN3</t>
  </si>
  <si>
    <t>OBL BKLJ I MAYBANK FINANCE TAHAP III TH2016 SERI B</t>
  </si>
  <si>
    <t>BIIF01BCN4</t>
  </si>
  <si>
    <t>OBL BKLJ I MAYBANK FINANCE TAHAP IV TH2017 SERI B</t>
  </si>
  <si>
    <t>BIIF02B</t>
  </si>
  <si>
    <t>BJBR01ACN1</t>
  </si>
  <si>
    <t>OBLIGASI BKLJT I BANK BJB THP I TAHUN 2017 SERI A</t>
  </si>
  <si>
    <t>BJBR01ASBCN1</t>
  </si>
  <si>
    <t>OBL SUB BKLJT I BANK BJB THP I TAHUN 2017 SERI A</t>
  </si>
  <si>
    <t>BJBR01BCN1</t>
  </si>
  <si>
    <t>OBLIGASI BKLJT I BANK BJB THP I TAHUN 2017 SERI B</t>
  </si>
  <si>
    <t>BJBR01BSBCN1</t>
  </si>
  <si>
    <t>OBL SUB BKLJT I BANK BJB THP I TAHUN 2017 SERI B</t>
  </si>
  <si>
    <t>BJBR01CCN1</t>
  </si>
  <si>
    <t>OBLIGASI BKLJT I BANK BJB THP I TAHUN 2017 SERI C</t>
  </si>
  <si>
    <t>BJBR07C</t>
  </si>
  <si>
    <t>BJTG01SB</t>
  </si>
  <si>
    <t>OBLIGASI SUBORDINASI I BANK JATENG TAHUN 2015</t>
  </si>
  <si>
    <t>BLAM04</t>
  </si>
  <si>
    <t>OBLIGASI IV BANK LAMPUNG TAHUN 2017</t>
  </si>
  <si>
    <t>BMLK02A</t>
  </si>
  <si>
    <t>BMLK02B</t>
  </si>
  <si>
    <t>OBLIGASI II BANK MALUKU MALUT TAHUN 2017 SERI B</t>
  </si>
  <si>
    <t>BMLK02C</t>
  </si>
  <si>
    <t>OBLIGASI II BANK MALUKU MALUT TAHUN 2017 SERI C</t>
  </si>
  <si>
    <t>BMRI01ACN1</t>
  </si>
  <si>
    <t>OBL BKLJT I BANK MANDIRI TAHAP I TAHUN 2016 SERI A</t>
  </si>
  <si>
    <t>BMRI01ACN2</t>
  </si>
  <si>
    <t>OBL BKLJT I BANK MANDIRI THP II TAHUN 2017 SERI A</t>
  </si>
  <si>
    <t>BMRI01BCN1</t>
  </si>
  <si>
    <t>OBL BKLJT I BANK MANDIRI TAHAP I TAHUN 2016 SERI B</t>
  </si>
  <si>
    <t>BMRI01BCN2</t>
  </si>
  <si>
    <t>OBL BKLJT I BANK MANDIRI THP II TAHUN 2017 SERI B</t>
  </si>
  <si>
    <t>BMRI01CCN1</t>
  </si>
  <si>
    <t>OBL BKLJT I BANK MANDIRI TAHAP I TAHUN 2016 SERI C</t>
  </si>
  <si>
    <t>BMRI01CCN2</t>
  </si>
  <si>
    <t>OBL BKLJT I BANK MANDIRI THP II TAHUN 2017 SERI C</t>
  </si>
  <si>
    <t>BMRI01DCN2</t>
  </si>
  <si>
    <t>OBL BKLJT I BANK MANDIRI THP II TAHUN 2017 SERI D</t>
  </si>
  <si>
    <t>BMTP01A</t>
  </si>
  <si>
    <t>OBLIGASI I BANK MANDIRI TASPEN POS TH 2017 SERI A</t>
  </si>
  <si>
    <t>BMTP01B</t>
  </si>
  <si>
    <t>OBLIGASI I BANK MANDIRI TASPEN POS TH 2017 SERI B</t>
  </si>
  <si>
    <t>BMTR01ACN1</t>
  </si>
  <si>
    <t>OBL BKLJT I GLOBAL MEDIACOM THP I TH 2017 SERI A</t>
  </si>
  <si>
    <t>BMTR01BCN1</t>
  </si>
  <si>
    <t>OBL BKLJT I GLOBAL MEDIACOM THP I TH 2017 SERI B</t>
  </si>
  <si>
    <t>BMTR01CCN1</t>
  </si>
  <si>
    <t>OBL BKLJT I GLOBAL MEDIACOM THP I TH 2017 SERI C</t>
  </si>
  <si>
    <t>BMTR01CN2</t>
  </si>
  <si>
    <t>OBL BKLJT I GLOBAL MEDIACOM TAHAP II TAHUN 2017</t>
  </si>
  <si>
    <t>BNGA01CCN2</t>
  </si>
  <si>
    <t>BNGA02ACN2</t>
  </si>
  <si>
    <t>BNGA02ACN3</t>
  </si>
  <si>
    <t>BNGA02BCN1</t>
  </si>
  <si>
    <t>OBL BKLJ II BANK CIMB NIAGA TAHAP I TH 2016 SERI B</t>
  </si>
  <si>
    <t>BNGA02BCN2</t>
  </si>
  <si>
    <t>OBL BKLJT II BANK CIMB NIAGA THP II TH 2017 SERI B</t>
  </si>
  <si>
    <t>BNGA02BCN3</t>
  </si>
  <si>
    <t>OBL BKLJT II BANK CIMB NIAGA THP III TH2017 SERI B</t>
  </si>
  <si>
    <t>BNGA02CCN1</t>
  </si>
  <si>
    <t>OBL BKLJ II BANK CIMB NIAGA TAHAP I TH 2016 SERI C</t>
  </si>
  <si>
    <t>BNGA02CCN2</t>
  </si>
  <si>
    <t>OBL BKLJT II BANK CIMB NIAGA THP II TH 2017 SERI C</t>
  </si>
  <si>
    <t>BNGA02CCN3</t>
  </si>
  <si>
    <t>OBL BKLJT II BANK CIMB NIAGA THP III TH2017 SERI C</t>
  </si>
  <si>
    <t>BNGA02SB</t>
  </si>
  <si>
    <t>OBLIGASI SUBORDINASI II BANK CIMB NIAGA TAHUN 2010</t>
  </si>
  <si>
    <t>BNII01SB</t>
  </si>
  <si>
    <t>BNII01SBCN1</t>
  </si>
  <si>
    <t>BNII01SBCN2</t>
  </si>
  <si>
    <t>OBL SUBORDINASI BKLJT I BANK BII TAHAP II TH 2012</t>
  </si>
  <si>
    <t>BNII02ACN1</t>
  </si>
  <si>
    <t>OBL BKLJ II BANK MAYBANK INDONESIA THP I TH17 SR A</t>
  </si>
  <si>
    <t>BNII02BCN1</t>
  </si>
  <si>
    <t>OBL BKLJ II BANK MAYBANK INDONESIA THP I TH17 SR B</t>
  </si>
  <si>
    <t>BNII02CCN1</t>
  </si>
  <si>
    <t>OBL BKLJ II BANK MAYBANK INDONESIA THP I TH17 SR C</t>
  </si>
  <si>
    <t>BNII02SBCN1</t>
  </si>
  <si>
    <t>OBL SUBORDINASI BKLJT II BANK BII TAHAP I TH 2014</t>
  </si>
  <si>
    <t>BNII02SBCN2</t>
  </si>
  <si>
    <t>OBL SUB BKLJ II BANK MAYBANK INDONESIA THP II TH16</t>
  </si>
  <si>
    <t>BNLI01SBCN1</t>
  </si>
  <si>
    <t>OBL SUBORDINASI BKLJT I BANK PERMATA THP I TH 2012</t>
  </si>
  <si>
    <t>BNLI01SBCN2</t>
  </si>
  <si>
    <t>OBL SUBORDINASI BKLJ I BANK PERMATA THP II TH 2012</t>
  </si>
  <si>
    <t>BNLI02SB</t>
  </si>
  <si>
    <t>BNLI02SBCN1</t>
  </si>
  <si>
    <t>OBL SUBORDINASI BKLJT II BANK PERMATA THP I TH2013</t>
  </si>
  <si>
    <t>BNLI02SBCN2</t>
  </si>
  <si>
    <t>OBL SUBORDINASI BKLJ II BANK PERMATA THP II TH2014</t>
  </si>
  <si>
    <t>BNTT01D</t>
  </si>
  <si>
    <t>BPFI01BCN1</t>
  </si>
  <si>
    <t>BPFI01CN2</t>
  </si>
  <si>
    <t>OBL BKLJT I BATAVIA PROSPERINDO FIN THP II TH 2017</t>
  </si>
  <si>
    <t>BRAP01</t>
  </si>
  <si>
    <t>BSBR01SB</t>
  </si>
  <si>
    <t>BSBR02SB</t>
  </si>
  <si>
    <t>OBLIGASI SUBORDINASI II BANK NAGARI TAHUN 2012</t>
  </si>
  <si>
    <t>BSBR07</t>
  </si>
  <si>
    <t>OBLIGASI VII BANK NAGARI TAHUN 2015</t>
  </si>
  <si>
    <t>BSDE01CCN1</t>
  </si>
  <si>
    <t>OBL BKLJT I BUMI SERPONG DAMAI THP I TH2012 SERI C</t>
  </si>
  <si>
    <t>BSDE01CN2</t>
  </si>
  <si>
    <t>BSDE02ACN1</t>
  </si>
  <si>
    <t>OBL BKLJT II BUMI SERPONG DAMAI THP I TH 2016 SR A</t>
  </si>
  <si>
    <t>BSDE02BCN1</t>
  </si>
  <si>
    <t>OBL BKLJT II BUMI SERPONG DAMAI THP I TH 2016 SR B</t>
  </si>
  <si>
    <t>BSLT05</t>
  </si>
  <si>
    <t>OBLIGASI V BANK SULUT TAHUN 2014</t>
  </si>
  <si>
    <t>BSMT01SB</t>
  </si>
  <si>
    <t>BSSB01CN1</t>
  </si>
  <si>
    <t>OBL BKLJT I BANK SULSELBAR TAHAP I TAHUN 2016</t>
  </si>
  <si>
    <t>BSSB01CN2</t>
  </si>
  <si>
    <t>OBL BKLJT I BANK SULSELBAR TAHAP II TAHUN 2016</t>
  </si>
  <si>
    <t>BTPN01BCN3</t>
  </si>
  <si>
    <t>BTPN02BCN1</t>
  </si>
  <si>
    <t>BTPN03ACN2</t>
  </si>
  <si>
    <t>BTPN03BCN1</t>
  </si>
  <si>
    <t>OBL BKLJT III BANK BTPN TAHAP I TAHUN 2016 SERI B</t>
  </si>
  <si>
    <t>BTPN03BCN2</t>
  </si>
  <si>
    <t>OBL BKLJT III BANK BTPN TAHAP II TAHUN 2017 SERI B</t>
  </si>
  <si>
    <t>BVIC01CN1</t>
  </si>
  <si>
    <t>OBLIGASI BKLJT I BANK VICTORIA TAHAP I TAHUN 2017</t>
  </si>
  <si>
    <t>BVIC01SBCN1</t>
  </si>
  <si>
    <t>OBL SUB BKLJT I BANK VICTORIA TAHAP I TAHUN 2017</t>
  </si>
  <si>
    <t>BVIC02SB</t>
  </si>
  <si>
    <t>OBLIGASI SUBORDINASI BANK VICTORIA II TAHUN 2012</t>
  </si>
  <si>
    <t>BVIC03SB</t>
  </si>
  <si>
    <t>OBLIGASI SUBORDINASI BANK VICTORIA III TAHUN 2013</t>
  </si>
  <si>
    <t>BVIC04</t>
  </si>
  <si>
    <t>CSUL01A</t>
  </si>
  <si>
    <t>CSUL01B</t>
  </si>
  <si>
    <t>OBLIGASI I CSUL FINANCE TAHUN 2017 SERI B</t>
  </si>
  <si>
    <t>CTRR01B</t>
  </si>
  <si>
    <t>OBLIGASI I CIPUTRA RESIDENCE TAHUN 2014 SERI B</t>
  </si>
  <si>
    <t>CTRR01C</t>
  </si>
  <si>
    <t>OBLIGASI I CIPUTRA RESIDENCE TAHUN 2014 SERI C</t>
  </si>
  <si>
    <t>DBTN02</t>
  </si>
  <si>
    <t>DBTN03</t>
  </si>
  <si>
    <t>DBTN04A2</t>
  </si>
  <si>
    <t>EBA DANAREKSA BTN 04 - KPR KELAS A SERI A2</t>
  </si>
  <si>
    <t>DBTN05A1</t>
  </si>
  <si>
    <t>DBTN05A2</t>
  </si>
  <si>
    <t>EBA DANAREKSA BTN 05 - KPR KELAS A SERI A2</t>
  </si>
  <si>
    <t>DILD01B</t>
  </si>
  <si>
    <t>DILD02A</t>
  </si>
  <si>
    <t>OBLIGASI II INTILAND DEVELOPMENT TAHUN 2016 SERI A</t>
  </si>
  <si>
    <t>DILD02B</t>
  </si>
  <si>
    <t>OBLIGASI II INTILAND DEVELOPMENT TAHUN 2016 SERI B</t>
  </si>
  <si>
    <t>DIPP01</t>
  </si>
  <si>
    <t>EBA DNRK INDONESIA POWER PLN 1-PIUTANG USAHA KLS A</t>
  </si>
  <si>
    <t>DNRK01ACN2</t>
  </si>
  <si>
    <t>DNRK01BCN1</t>
  </si>
  <si>
    <t>DNRK01BCN2</t>
  </si>
  <si>
    <t>OBL BKLJT I DANAREKSA TAHAP II TAHUN 2014 SERI B</t>
  </si>
  <si>
    <t>FAST02</t>
  </si>
  <si>
    <t>OBLIGASI FAST FOOD INDONESIA II TAHUN 2016</t>
  </si>
  <si>
    <t>FIFA02BCN1</t>
  </si>
  <si>
    <t>FIFA02BCN2</t>
  </si>
  <si>
    <t>FIFA02BCN3</t>
  </si>
  <si>
    <t>OBL BERKELANJUTAN II FIF THP III TAHUN 2016 SERI B</t>
  </si>
  <si>
    <t>FIFA02BCN4</t>
  </si>
  <si>
    <t>OBL BERKELANJUTAN II FIF THP IV TAHUN 2016 SERI B</t>
  </si>
  <si>
    <t>FIFA03ACN1</t>
  </si>
  <si>
    <t>FIFA03ACN2</t>
  </si>
  <si>
    <t>FIFA03BCN1</t>
  </si>
  <si>
    <t>OBL BERKELANJUTAN III FIF THP I TAHUN 2017 SERI B</t>
  </si>
  <si>
    <t>FIFA03BCN2</t>
  </si>
  <si>
    <t>OBL BERKELANJUTAN III FIF THP II TAHUN 2017 SERI B</t>
  </si>
  <si>
    <t>GIAA01CN1</t>
  </si>
  <si>
    <t>GWSA01CN1</t>
  </si>
  <si>
    <t>IIFF01A</t>
  </si>
  <si>
    <t>OBL I INDONESIA INFRASTRUCTURE FIN. TH 2016 SERI A</t>
  </si>
  <si>
    <t>IIFF01B</t>
  </si>
  <si>
    <t>OBL I INDONESIA INFRASTRUCTURE FIN. TH 2016 SERI B</t>
  </si>
  <si>
    <t>IIFF01C</t>
  </si>
  <si>
    <t>OBL I INDONESIA INFRASTRUCTURE FIN. TH 2016 SERI C</t>
  </si>
  <si>
    <t>IMFI01CCN4</t>
  </si>
  <si>
    <t>IMFI02ACN4</t>
  </si>
  <si>
    <t>IMFI02BCN1</t>
  </si>
  <si>
    <t>IMFI02BCN2</t>
  </si>
  <si>
    <t>IMFI02BCN3</t>
  </si>
  <si>
    <t>IMFI02BCN4</t>
  </si>
  <si>
    <t>OBL BKLJT II INDOMOBIL FINANCE THP IV TH 2017 SR B</t>
  </si>
  <si>
    <t>IMFI02CCN1</t>
  </si>
  <si>
    <t>OBL BKLJT II INDOMOBIL FINANCE THP I TH2015 SERI C</t>
  </si>
  <si>
    <t>IMFI02CCN2</t>
  </si>
  <si>
    <t>OBL BKLJT II INDOMOBIL FINANCE THP II TH2015 SR C</t>
  </si>
  <si>
    <t>IMFI02CCN3</t>
  </si>
  <si>
    <t>OBL BKLJT II INDOMOBIL FINANCE THP III TH2016 SR C</t>
  </si>
  <si>
    <t>IMFI02CCN4</t>
  </si>
  <si>
    <t>OBL BKLJT II INDOMOBIL FINANCE THP IV TH 2017 SR C</t>
  </si>
  <si>
    <t>IMFI03ACN1</t>
  </si>
  <si>
    <t>IMFI03BCN1</t>
  </si>
  <si>
    <t>OBL BKLJT III INDOMOBIL FINANCE THP I TH 2017 SR B</t>
  </si>
  <si>
    <t>IMFI03CCN1</t>
  </si>
  <si>
    <t>OBL BKLJT III INDOMOBIL FINANCE THP I TH 2017 SR C</t>
  </si>
  <si>
    <t>IMPC01A</t>
  </si>
  <si>
    <t>OBLIGASI I IMPACK PRATAMA INDUSTRI THN 2016 SERI A</t>
  </si>
  <si>
    <t>IMPC01B</t>
  </si>
  <si>
    <t>OBLIGASI I IMPACK PRATAMA INDUSTRI THN 2016 SERI B</t>
  </si>
  <si>
    <t>INDF07</t>
  </si>
  <si>
    <t>OBLIGASI INDOFOOD SUKSES MAKMUR VII TAHUN 2014</t>
  </si>
  <si>
    <t>INDF08</t>
  </si>
  <si>
    <t>OBLIGASI INDOFOOD SUKSES MAKMUR VIII TAHUN 2017</t>
  </si>
  <si>
    <t>ISAT01ACN3</t>
  </si>
  <si>
    <t>ISAT01BCN1</t>
  </si>
  <si>
    <t>OBL BKLJT I INDOSAT TAHAP I TAHUN 2014 SERI B</t>
  </si>
  <si>
    <t>ISAT01BCN2</t>
  </si>
  <si>
    <t>ISAT01BCN3</t>
  </si>
  <si>
    <t>OBL BKLJT I INDOSAT TAHAP III TAHUN 2015 SERI B</t>
  </si>
  <si>
    <t>ISAT01BCN4</t>
  </si>
  <si>
    <t>OBL BKLJT I INDOSAT TAHAP IV TAHUN 2016 SERI B</t>
  </si>
  <si>
    <t>ISAT01CCN1</t>
  </si>
  <si>
    <t>OBL BKLJT I INDOSAT TAHAP I TAHUN 2014 SERI C</t>
  </si>
  <si>
    <t>ISAT01CCN2</t>
  </si>
  <si>
    <t>OBL BKLJT I INDOSAT TAHAP II TAHUN 2015 SERI C</t>
  </si>
  <si>
    <t>ISAT01CCN3</t>
  </si>
  <si>
    <t>OBL BKLJT I INDOSAT TAHAP III TAHUN 2015 SERI C</t>
  </si>
  <si>
    <t>ISAT01CCN4</t>
  </si>
  <si>
    <t>OBL BKLJT I INDOSAT TAHAP IV TAHUN 2016 SERI C</t>
  </si>
  <si>
    <t>ISAT01DCN1</t>
  </si>
  <si>
    <t>OBL BKLJT I INDOSAT TAHAP I TAHUN 2014 SERI D</t>
  </si>
  <si>
    <t>ISAT01DCN2</t>
  </si>
  <si>
    <t>OBL BKLJT I INDOSAT TAHAP II TAHUN 2015 SERI D</t>
  </si>
  <si>
    <t>ISAT01DCN3</t>
  </si>
  <si>
    <t>OBL BKLJT I INDOSAT TAHAP III TAHUN 2015 SERI D</t>
  </si>
  <si>
    <t>ISAT01DCN4</t>
  </si>
  <si>
    <t>OBL BKLJT I INDOSAT TAHAP IV TAHUN 2016 SERI D</t>
  </si>
  <si>
    <t>ISAT01ECN2</t>
  </si>
  <si>
    <t>OBL BKLJT I INDOSAT TAHAP II TAHUN 2015 SERI E</t>
  </si>
  <si>
    <t>ISAT01ECN4</t>
  </si>
  <si>
    <t>OBL BKLJT I INDOSAT TAHAP IV TAHUN 2016 SERI E</t>
  </si>
  <si>
    <t>ISAT02ACN1</t>
  </si>
  <si>
    <t>ISAT02ACN2</t>
  </si>
  <si>
    <t>ISAT02BCN1</t>
  </si>
  <si>
    <t>OBL BKLJT II INDOSAT TAHAP I TAHUN 2017 SERI B</t>
  </si>
  <si>
    <t>ISAT02BCN2</t>
  </si>
  <si>
    <t>OBL BKLJT II INDOSAT TAHAP II TAHUN 2017 SERI B</t>
  </si>
  <si>
    <t>ISAT02CCN1</t>
  </si>
  <si>
    <t>OBL BKLJT II INDOSAT TAHAP I TAHUN 2017 SERI C</t>
  </si>
  <si>
    <t>ISAT02CCN2</t>
  </si>
  <si>
    <t>OBL BKLJT II INDOSAT TAHAP II TAHUN 2017 SERI C</t>
  </si>
  <si>
    <t>ISAT02DCN1</t>
  </si>
  <si>
    <t>OBL BKLJT II INDOSAT TAHAP I TAHUN 2017 SERI D</t>
  </si>
  <si>
    <t>ISAT02DCN2</t>
  </si>
  <si>
    <t>OBL BKLJT II INDOSAT TAHAP II TAHUN 2017 SERI D</t>
  </si>
  <si>
    <t>ISAT02ECN1</t>
  </si>
  <si>
    <t>OBL BKLJT II INDOSAT TAHAP I TAHUN 2017 SERI E</t>
  </si>
  <si>
    <t>ISAT02ECN2</t>
  </si>
  <si>
    <t>OBL BKLJT II INDOSAT TAHAP II TAHUN 2017 SERI E</t>
  </si>
  <si>
    <t>ISAT08A</t>
  </si>
  <si>
    <t>OBLIGASI INDOSAT VIII TAHUN 2012 SERI A</t>
  </si>
  <si>
    <t>ISAT08B</t>
  </si>
  <si>
    <t>OBLIGASI INDOSAT VIII TAHUN 2012 SERI B</t>
  </si>
  <si>
    <t>JMPD14JM10</t>
  </si>
  <si>
    <t>OBLIGASI JASA MARGA XIV SERI JM-10 TAHUN 2010</t>
  </si>
  <si>
    <t>JPFA02ACN1</t>
  </si>
  <si>
    <t>OBLIGASI BKLJT II JAPFA TAHAP I TAHUN 2016 SERI A</t>
  </si>
  <si>
    <t>JPFA02BCN1</t>
  </si>
  <si>
    <t>OBLIGASI BKLJT II JAPFA TAHAP I TAHUN 2016 SERI B</t>
  </si>
  <si>
    <t>JPFA02CN2</t>
  </si>
  <si>
    <t>OBLIGASI BKLJT II JAPFA TAHAP II TAHUN 2017</t>
  </si>
  <si>
    <t>JSMR01CCN1S</t>
  </si>
  <si>
    <t>JSMR01CN2T</t>
  </si>
  <si>
    <t>OBL BKLJT I JASA MARGA THP II TH 2014 SERI T</t>
  </si>
  <si>
    <t>KAII01A</t>
  </si>
  <si>
    <t>OBLIGASI I KERETA API INDONESIA TAHUN 2017 SERI A</t>
  </si>
  <si>
    <t>KAII01B</t>
  </si>
  <si>
    <t>OBLIGASI I KERETA API INDONESIA TAHUN 2017 SERI B</t>
  </si>
  <si>
    <t>KEHA01SB</t>
  </si>
  <si>
    <t>OBLIGASI SUBORDINASI IDR BANK KEB HANA I THN 2016</t>
  </si>
  <si>
    <t>LTLS01CN1</t>
  </si>
  <si>
    <t>LTLS02ACN2</t>
  </si>
  <si>
    <t>OBLIGASI BKLJT II LAUTAN LUAS THP II TH2017 SERI A</t>
  </si>
  <si>
    <t>LTLS02BCN2</t>
  </si>
  <si>
    <t>OBLIGASI BKLJT II LAUTAN LUAS THP II TH2017 SERI B</t>
  </si>
  <si>
    <t>LTLS02CN1</t>
  </si>
  <si>
    <t>OBLIGASI BKLJT II LAUTAN LUAS TAHAP I TAHUN 2017</t>
  </si>
  <si>
    <t>MAPI01BCN2</t>
  </si>
  <si>
    <t>MAPI01BCN3</t>
  </si>
  <si>
    <t>OBL BKLJT I MITRA ADIPERKASA THP III TH 2014 SR B</t>
  </si>
  <si>
    <t>MAYA01SBCN1</t>
  </si>
  <si>
    <t>OBL SUBORDINASI BKLJT I BANK MAYAPADA THP I TH2017</t>
  </si>
  <si>
    <t>MAYA03SB</t>
  </si>
  <si>
    <t>OBLIGASI SUBORDINASI BANK MAYAPADA III TAHUN 2013</t>
  </si>
  <si>
    <t>MAYA04SB</t>
  </si>
  <si>
    <t>OBLIGASI SUBORDINASI BANK MAYAPADA IV TAHUN 2014</t>
  </si>
  <si>
    <t>MDLN01ACN1</t>
  </si>
  <si>
    <t>MDLN01BCN1</t>
  </si>
  <si>
    <t>OBL BKLJT I MODERNLAND REALTY THP I TH 2015 SERI B</t>
  </si>
  <si>
    <t>MDLN02B</t>
  </si>
  <si>
    <t>MEDC01CN1</t>
  </si>
  <si>
    <t>MEDC01CN2</t>
  </si>
  <si>
    <t>MEDC02ACN1</t>
  </si>
  <si>
    <t>OBL BKLJT II MEDCO ENERGI INTL TAHAP I TH 16 SR A</t>
  </si>
  <si>
    <t>MEDC02ACN2</t>
  </si>
  <si>
    <t>OBL BKLJT II MEDCO ENERGI INTL TAHAP II TH 16 SR A</t>
  </si>
  <si>
    <t>MEDC02ACN3</t>
  </si>
  <si>
    <t>OBL BKLJT II MEDCO ENERGI INTL THP III TH 16 SR A</t>
  </si>
  <si>
    <t>MEDC02ACN4</t>
  </si>
  <si>
    <t>OBL BKLJT II MEDCO ENERGI INTL THP IV TH 17 SR A</t>
  </si>
  <si>
    <t>MEDC02ACN5</t>
  </si>
  <si>
    <t>MEDC02ACN6</t>
  </si>
  <si>
    <t>OBL BKLJT II MEDCO ENERGI INTL THP VI TH 17 SR A</t>
  </si>
  <si>
    <t>MEDC02BCN1</t>
  </si>
  <si>
    <t>OBL BKLJT II MEDCO ENERGI INTL TAHAP I TH 16 SR B</t>
  </si>
  <si>
    <t>MEDC02BCN2</t>
  </si>
  <si>
    <t>OBL BKLJT II MEDCO ENERGI INTL TAHAP II TH 16 SR B</t>
  </si>
  <si>
    <t>MEDC02BCN3</t>
  </si>
  <si>
    <t>OBL BKLJT II MEDCO ENERGI INTL THP III TH 16 SR B</t>
  </si>
  <si>
    <t>MEDC02BCN4</t>
  </si>
  <si>
    <t>OBL BKLJT II MEDCO ENERGI INTL THP IV TH 17 SR B</t>
  </si>
  <si>
    <t>MEDC02BCN5</t>
  </si>
  <si>
    <t>OBL BKLJT II MEDCO ENERGI INTL THP V TH 17 SR B</t>
  </si>
  <si>
    <t>MEDC02BCN6</t>
  </si>
  <si>
    <t>OBL BKLJT II MEDCO ENERGI INTL THP VI TH 17 SR B</t>
  </si>
  <si>
    <t>MEDC02CCN3</t>
  </si>
  <si>
    <t>OBL BKLJT II MEDCO ENERGI INTL THP III TH 16 SR C</t>
  </si>
  <si>
    <t>MEDC02CCN4</t>
  </si>
  <si>
    <t>OBL BKLJT II MEDCO ENERGI INTL THP IV TH 17 SR C</t>
  </si>
  <si>
    <t>MEDC02CCN5</t>
  </si>
  <si>
    <t>OBL BKLJT II MEDCO ENERGI INTL THP V TH 17 SR C</t>
  </si>
  <si>
    <t>MFIN02CCN1</t>
  </si>
  <si>
    <t>MJAG01</t>
  </si>
  <si>
    <t>EBA MNDR JSMR01-SB HAK ATS PDPT TOL JAGORAWI KLS A</t>
  </si>
  <si>
    <t>MLJK01A</t>
  </si>
  <si>
    <t>OBLIGASI I MARGA LINGKAR JAKARTA TAHUN 2017 SERI A</t>
  </si>
  <si>
    <t>MLJK01B</t>
  </si>
  <si>
    <t>OBLIGASI I MARGA LINGKAR JAKARTA TAHUN 2017 SERI B</t>
  </si>
  <si>
    <t>MLJK01C</t>
  </si>
  <si>
    <t>OBLIGASI I MARGA LINGKAR JAKARTA TAHUN 2017 SERI C</t>
  </si>
  <si>
    <t>MLJK01D</t>
  </si>
  <si>
    <t>OBLIGASI I MARGA LINGKAR JAKARTA TAHUN 2017 SERI D</t>
  </si>
  <si>
    <t>MLJK01E</t>
  </si>
  <si>
    <t>OBLIGASI I MARGA LINGKAR JAKARTA TAHUN 2017 SERI E</t>
  </si>
  <si>
    <t>MORA01A</t>
  </si>
  <si>
    <t>OBLIGASI I MORATELINDO TAHUN 2017 SERI A</t>
  </si>
  <si>
    <t>MORA01B</t>
  </si>
  <si>
    <t>OBLIGASI I MORATELINDO TAHUN 2017 SERI B</t>
  </si>
  <si>
    <t>MYOR01CN1</t>
  </si>
  <si>
    <t>OBLIGASI BKLJT I MAYORA INDAH TAHAP I TAHUN 2017</t>
  </si>
  <si>
    <t>MYOR04</t>
  </si>
  <si>
    <t>OBLIGASI IV MAYORA INDAH TAHUN 2012</t>
  </si>
  <si>
    <t>NISP01CCN2</t>
  </si>
  <si>
    <t>NISP02ACN2</t>
  </si>
  <si>
    <t>NISP02BCN1</t>
  </si>
  <si>
    <t>NISP02BCN2</t>
  </si>
  <si>
    <t>OBL BKLJT II BANK OCBC NISP THP II TH 2017 SERI B</t>
  </si>
  <si>
    <t>NISP02CCN1</t>
  </si>
  <si>
    <t>OBL BKLJT II BANK OCBC NISP TAHAP I TH 2016 SERI C</t>
  </si>
  <si>
    <t>NISP02CCN2</t>
  </si>
  <si>
    <t>OBL BKLJT II BANK OCBC NISP THP II TH 2017 SERI C</t>
  </si>
  <si>
    <t>OTMA01A</t>
  </si>
  <si>
    <t>OTMA01B</t>
  </si>
  <si>
    <t>OBLIGASI I OTO MULTIARTHA TAHUN 2017 SERI B</t>
  </si>
  <si>
    <t>OTMA01C</t>
  </si>
  <si>
    <t>OBLIGASI I OTO MULTIARTHA TAHUN 2017 SERI C</t>
  </si>
  <si>
    <t>PANR01CN1</t>
  </si>
  <si>
    <t>PANR01CN2</t>
  </si>
  <si>
    <t>PIGN01A</t>
  </si>
  <si>
    <t>OBLIGASI I PELINDO 1 GERBANG NUSANTARA TH 16 SR A</t>
  </si>
  <si>
    <t>PIGN01B</t>
  </si>
  <si>
    <t>OBLIGASI I PELINDO 1 GERBANG NUSANTARA TH 16 SR B</t>
  </si>
  <si>
    <t>PIGN01C</t>
  </si>
  <si>
    <t>OBLIGASI I PELINDO 1 GERBANG NUSANTARA TH 16 SR C</t>
  </si>
  <si>
    <t>PIGN01D</t>
  </si>
  <si>
    <t>OBLIGASI I PELINDO 1 GERBANG NUSANTARA TH 16 SR D</t>
  </si>
  <si>
    <t>PIHC01ACN1</t>
  </si>
  <si>
    <t>OBL BKLJT I PUPUK INDONESIA THP I TH 2017 SERI A</t>
  </si>
  <si>
    <t>PIHC01ACN2</t>
  </si>
  <si>
    <t>OBL BKLJT I PUPUK INDONESIA THP II TH 2017 SERI A</t>
  </si>
  <si>
    <t>PIHC01B</t>
  </si>
  <si>
    <t>OBLIGASI I PUPUK INDONESIA TAHUN 2014 SERI B</t>
  </si>
  <si>
    <t>PIHC01BCN1</t>
  </si>
  <si>
    <t>OBL BKLJT I PUPUK INDONESIA THP I TH 2017 SERI B</t>
  </si>
  <si>
    <t>PIHC01BCN2</t>
  </si>
  <si>
    <t>OBL BKLJT I PUPUK INDONESIA THP II TH 2017 SERI B</t>
  </si>
  <si>
    <t>PJAA01ACN1</t>
  </si>
  <si>
    <t>OBL BKLJT I JAYA ANCOL TAHAP I TAHUN 2016 SERI A</t>
  </si>
  <si>
    <t>PJAA01BCN1</t>
  </si>
  <si>
    <t>OBL BKLJT I JAYA ANCOL TAHAP I TAHUN 2016 SERI B</t>
  </si>
  <si>
    <t>PJAA02B</t>
  </si>
  <si>
    <t>PNBN01CN1</t>
  </si>
  <si>
    <t>PNBN01SBCN1</t>
  </si>
  <si>
    <t>OBL SUB BKLJT I BANK PANIN TAHAP I TAHUN 2012</t>
  </si>
  <si>
    <t>PNBN02CN1</t>
  </si>
  <si>
    <t>OBLIGASI BKLJT II BANK PANIN TAHAP I TAHUN 2016</t>
  </si>
  <si>
    <t>PNBN02CN2</t>
  </si>
  <si>
    <t>OBLIGASI BKLJT II BANK PANIN TAHAP II TAHUN 2016</t>
  </si>
  <si>
    <t>PNBN02SBCN1</t>
  </si>
  <si>
    <t>OBL SUB BKLJT II BANK PANIN TAHAP I TAHUN 2016</t>
  </si>
  <si>
    <t>PNBN02SBCN2</t>
  </si>
  <si>
    <t>OBL SUB BKLJT II BANK PANIN TAHAP II TAHUN 2017</t>
  </si>
  <si>
    <t>PNMP01ACN2</t>
  </si>
  <si>
    <t>OBL BERKELANJUTAN I PNM TAHAP II TAHUN 2016 SERI A</t>
  </si>
  <si>
    <t>PNMP01BCN1</t>
  </si>
  <si>
    <t>PNMP01BCN2</t>
  </si>
  <si>
    <t>OBL BERKELANJUTAN I PNM TAHAP II TAHUN 2016 SERI B</t>
  </si>
  <si>
    <t>PNMP01CCN1</t>
  </si>
  <si>
    <t>OBL BERKELANJUTAN I PNM TAHAP I TAHUN 2014 SERI C</t>
  </si>
  <si>
    <t>PNMP02</t>
  </si>
  <si>
    <t>PNMP02ACN1</t>
  </si>
  <si>
    <t>OBL BERKELANJUTAN II PNM TAHAP I TAHUN 2017 SERI A</t>
  </si>
  <si>
    <t>PNMP02BCN1</t>
  </si>
  <si>
    <t>OBL BERKELANJUTAN II PNM TAHAP I TAHUN 2017 SERI B</t>
  </si>
  <si>
    <t>PPGD01CCN1</t>
  </si>
  <si>
    <t>OBL. BERKL. I PERUM PEGADAIAN THP I TH 2011 SERI C</t>
  </si>
  <si>
    <t>PPGD01DCN2</t>
  </si>
  <si>
    <t>PPGD02BCN3</t>
  </si>
  <si>
    <t>PPGD02CCN1</t>
  </si>
  <si>
    <t>PPGD02CCN2</t>
  </si>
  <si>
    <t>OBL BKLJT II PEGADAIAN TAHAP II TAHUN 2014 SERI C</t>
  </si>
  <si>
    <t>PPGD02CCN3</t>
  </si>
  <si>
    <t>OBL BKLJT II PEGADAIAN TAHAP III TAHUN 2015 SERI C</t>
  </si>
  <si>
    <t>PPGD02DCN1</t>
  </si>
  <si>
    <t>OBL BKLJT II PEGADAIAN TAHAP I TAHUN 2013 SERI D</t>
  </si>
  <si>
    <t>PPGD03ACN1</t>
  </si>
  <si>
    <t>PPGD03BCN1</t>
  </si>
  <si>
    <t>OBLIGASI BKLJT III PEGADAIAN THP I TAHUN 17 SERI B</t>
  </si>
  <si>
    <t>PPGD03CCN1</t>
  </si>
  <si>
    <t>OBLIGASI BKLJT III PEGADAIAN THP I TAHUN 17 SERI C</t>
  </si>
  <si>
    <t>PPGD10BXBVTW</t>
  </si>
  <si>
    <t>PPGD13C</t>
  </si>
  <si>
    <t>OBLIGASI XIII PERUM PEGADAIAN TAHUN 2009 SERI C</t>
  </si>
  <si>
    <t>PPLN01ACN1</t>
  </si>
  <si>
    <t>OBL BKLJT I PLN TAHAP I TAHUN 2013 SERI A</t>
  </si>
  <si>
    <t>PPLN01ACN2</t>
  </si>
  <si>
    <t>PPLN01BCN1</t>
  </si>
  <si>
    <t>OBL BKLJT I PLN TAHAP I TAHUN 2013 SERI B</t>
  </si>
  <si>
    <t>PPLN01BCN2</t>
  </si>
  <si>
    <t>OBL BKLJT I PLN TAHAP II TAHUN 2013 SERI B</t>
  </si>
  <si>
    <t>PPLN02ACN1</t>
  </si>
  <si>
    <t>OBLIGASI BKLJT II PLN TAHAP I TAHUN 2017 SERI A</t>
  </si>
  <si>
    <t>PPLN02ACN2</t>
  </si>
  <si>
    <t>OBLIGASI BKLJT II PLN TAHAP II TAHUN 2017 SERI A</t>
  </si>
  <si>
    <t>PPLN02BCN1</t>
  </si>
  <si>
    <t>OBLIGASI BKLJT II PLN TAHAP I TAHUN 2017 SERI B</t>
  </si>
  <si>
    <t>PPLN02BCN2</t>
  </si>
  <si>
    <t>OBLIGASI BKLJT II PLN TAHAP II TAHUN 2017 SERI B</t>
  </si>
  <si>
    <t>PPLN02CCN1</t>
  </si>
  <si>
    <t>OBLIGASI BKLJT II PLN TAHAP I TAHUN 2017 SERI C</t>
  </si>
  <si>
    <t>PPLN02CCN2</t>
  </si>
  <si>
    <t>OBLIGASI BKLJT II PLN TAHAP II TAHUN 2017 SERI C</t>
  </si>
  <si>
    <t>PPLN02DCN2</t>
  </si>
  <si>
    <t>OBLIGASI BKLJT II PLN TAHAP II TAHUN 2017 SERI D</t>
  </si>
  <si>
    <t>PPLN08B</t>
  </si>
  <si>
    <t>OBLIGASI PLN VIII TAHUN 2006 SERI B</t>
  </si>
  <si>
    <t>PPLN09B</t>
  </si>
  <si>
    <t>OBLIGASI PLN IX TAHUN 2007 SERI B</t>
  </si>
  <si>
    <t>PPLN11B</t>
  </si>
  <si>
    <t>OBLIGASI PLN XI TAHUN 2010 SERI B</t>
  </si>
  <si>
    <t>PPLN12B</t>
  </si>
  <si>
    <t>OBLIGASI PLN XII TAHUN 2010 SERI B</t>
  </si>
  <si>
    <t>PPNX01</t>
  </si>
  <si>
    <t>PPRO01A</t>
  </si>
  <si>
    <t>OBLIGASI I PP PROPERTI TAHUN 2016 SERI A</t>
  </si>
  <si>
    <t>PPRO01B</t>
  </si>
  <si>
    <t>OBLIGASI I PP PROPERTI TAHUN 2016 SERI B</t>
  </si>
  <si>
    <t>PRTL01ACN1</t>
  </si>
  <si>
    <t>OBL BKLJT I PROTELINDO TAHAP I TAHUN 2016 SERI A</t>
  </si>
  <si>
    <t>PRTL01BCN1</t>
  </si>
  <si>
    <t>OBL BKLJT I PROTELINDO TAHAP I TAHUN 2016 SERI B</t>
  </si>
  <si>
    <t>PRTL01CCN1</t>
  </si>
  <si>
    <t>OBL BKLJT I PROTELINDO TAHAP I TAHUN 2016 SERI C</t>
  </si>
  <si>
    <t>PTHK01ACN3</t>
  </si>
  <si>
    <t>OBLIGASI BKLJT I HUTAMA KARYA TAHAP III TH 17 SR A</t>
  </si>
  <si>
    <t>PTHK01B</t>
  </si>
  <si>
    <t>PTHK01BCN3</t>
  </si>
  <si>
    <t>OBLIGASI BKLJT I HUTAMA KARYA TAHAP III TH 17 SR B</t>
  </si>
  <si>
    <t>PTHK01C</t>
  </si>
  <si>
    <t>OBLIGASI I HUTAMA KARYA TAHUN 2013 SERI C</t>
  </si>
  <si>
    <t>PTHK01CN1</t>
  </si>
  <si>
    <t>OBLIGASI BKLJT I HUTAMA KARYA TAHAP I TAHUN 2016</t>
  </si>
  <si>
    <t>PTHK01CN2</t>
  </si>
  <si>
    <t>OBLIGASI BKLJT I HUTAMA KARYA TAHAP II TAHUN 2017</t>
  </si>
  <si>
    <t>PTPP01CN1</t>
  </si>
  <si>
    <t>PTPP01CN2</t>
  </si>
  <si>
    <t>OBLIGASI BERKELANJUTAN I PP TAHAP II TAHUN 2015</t>
  </si>
  <si>
    <t>ROTI01CN1</t>
  </si>
  <si>
    <t>ROTI01CN2</t>
  </si>
  <si>
    <t>OBL BERKELANJUTAN I ROTI TAHAP II TAHUN 2015</t>
  </si>
  <si>
    <t>SANF01CN2</t>
  </si>
  <si>
    <t>SANF01CN3</t>
  </si>
  <si>
    <t>SANF02ACN2</t>
  </si>
  <si>
    <t>SANF02BCN1</t>
  </si>
  <si>
    <t>OBL BKLJT II SAN FINANCE TAHAP I TAHUN 2016 SERI B</t>
  </si>
  <si>
    <t>SANF02BCN2</t>
  </si>
  <si>
    <t>OBL BKLJT II SAN FINANCE THP II TAHUN 2017 SERI B</t>
  </si>
  <si>
    <t>SANF02CCN2</t>
  </si>
  <si>
    <t>OBL BKLJT II SAN FINANCE THP II TAHUN 2017 SERI C</t>
  </si>
  <si>
    <t>SDRA01SB</t>
  </si>
  <si>
    <t>OBLIGASI SUBORDINASI BANK SAUDARA I TAHUN 2012</t>
  </si>
  <si>
    <t>SIAGII01ACN1</t>
  </si>
  <si>
    <t>SUK IJRH BKLJ I ANEKA GAS INDUSTRI THP I TH17 SR A</t>
  </si>
  <si>
    <t>SIAGII01ACN2</t>
  </si>
  <si>
    <t>SUK IJRH BKL I ANEKA GAS INDUSTRI THP II TH17 SR A</t>
  </si>
  <si>
    <t>SIAGII01BCN1</t>
  </si>
  <si>
    <t>SUK IJRH BKLJ I ANEKA GAS INDUSTRI THP I TH17 SR B</t>
  </si>
  <si>
    <t>SIAGII01BCN2</t>
  </si>
  <si>
    <t>SUK IJRH BKL I ANEKA GAS INDUSTRI THP II TH17 SR B</t>
  </si>
  <si>
    <t>SIAGII02</t>
  </si>
  <si>
    <t>SIAISA01</t>
  </si>
  <si>
    <t>SIAISA02</t>
  </si>
  <si>
    <t>SIAPAI01A</t>
  </si>
  <si>
    <t>SUKUK IJARAH I ANGKASA PURA I TAHUN 2016 SERI A</t>
  </si>
  <si>
    <t>SIAPAI01B</t>
  </si>
  <si>
    <t>SUKUK IJARAH I ANGKASA PURA I TAHUN 2016 SERI B</t>
  </si>
  <si>
    <t>SIAPAI01C</t>
  </si>
  <si>
    <t>SUKUK IJARAH I ANGKASA PURA I TAHUN 2016 SERI C</t>
  </si>
  <si>
    <t>SIBMTR01ACN1</t>
  </si>
  <si>
    <t>SUK IJARAH BKLJT I GLOBAL MEDIACOM THP I TH17 SR A</t>
  </si>
  <si>
    <t>SIBMTR01BCN1</t>
  </si>
  <si>
    <t>SUK IJARAH BKLJT I GLOBAL MEDIACOM THP I TH17 SR B</t>
  </si>
  <si>
    <t>SIBMTR01CCN1</t>
  </si>
  <si>
    <t>SUK IJARAH BKLJT I GLOBAL MEDIACOM THP I TH17 SR C</t>
  </si>
  <si>
    <t>SIBMTR01CN2</t>
  </si>
  <si>
    <t>SUK IJARAH BKLJT I GLOBAL MEDIACOM THP II TH 2017</t>
  </si>
  <si>
    <t>SIEXCL01ACN2</t>
  </si>
  <si>
    <t>SIEXCL01BCN1</t>
  </si>
  <si>
    <t>SIEXCL01BCN2</t>
  </si>
  <si>
    <t>SUKUK IJARAH BKLJT I XL AXIATA THP II TH2017 SR B</t>
  </si>
  <si>
    <t>SIEXCL01CCN1</t>
  </si>
  <si>
    <t>SUKUK IJARAH BKLJT I XL AXIATA THP I TH2015 SERI C</t>
  </si>
  <si>
    <t>SIEXCL01CCN2</t>
  </si>
  <si>
    <t>SUKUK IJARAH BKLJT I XL AXIATA THP II TH2017 SR C</t>
  </si>
  <si>
    <t>SIEXCL01DCN1</t>
  </si>
  <si>
    <t>SUKUK IJARAH BKLJT I XL AXIATA THP I TH2015 SERI D</t>
  </si>
  <si>
    <t>SIEXCL01DCN2</t>
  </si>
  <si>
    <t>SUKUK IJARAH BKLJT I XL AXIATA THP II TH2017 SR D</t>
  </si>
  <si>
    <t>SIEXCL01ECN2</t>
  </si>
  <si>
    <t>SUKUK IJARAH BKLJT I XL AXIATA THP II TH2017 SR E</t>
  </si>
  <si>
    <t>SIISAT01ACN3</t>
  </si>
  <si>
    <t>SUKUK IJARAH BKLJT I INDOSAT THP III TH2015 SERI A</t>
  </si>
  <si>
    <t>SIISAT01BCN1</t>
  </si>
  <si>
    <t>SUKUK IJARAH BKLJT I INDOSAT THP I TH 2014 SERI B</t>
  </si>
  <si>
    <t>SIISAT01BCN2</t>
  </si>
  <si>
    <t>SIISAT01BCN3</t>
  </si>
  <si>
    <t>SUKUK IJARAH BKLJT I INDOSAT THP III TH2015 SERI B</t>
  </si>
  <si>
    <t>SIISAT01BCN4</t>
  </si>
  <si>
    <t>SUKUK IJARAH BKLJT I INDOSAT THP IV TH 2016 SERI B</t>
  </si>
  <si>
    <t>SIISAT01CCN1</t>
  </si>
  <si>
    <t>SUKUK IJARAH BKLJT I INDOSAT THP I TH 2014 SERI C</t>
  </si>
  <si>
    <t>SIISAT01CCN2</t>
  </si>
  <si>
    <t>SUKUK IJARAH BKLJT I INDOSAT THP II TH 2015 SERI C</t>
  </si>
  <si>
    <t>SIISAT01CCN4</t>
  </si>
  <si>
    <t>SUKUK IJARAH BKLJT I INDOSAT THP IV TH 2016 SERI C</t>
  </si>
  <si>
    <t>SIISAT01DCN2</t>
  </si>
  <si>
    <t>SUKUK IJARAH BKLJT I INDOSAT THP II TH 2015 SERI D</t>
  </si>
  <si>
    <t>SIISAT01DCN4</t>
  </si>
  <si>
    <t>SUKUK IJARAH BKLJT I INDOSAT THP IV TH 2016 SERI D</t>
  </si>
  <si>
    <t>SIISAT01ECN2</t>
  </si>
  <si>
    <t>SUKUK IJARAH BKLJT I INDOSAT THP II TH 2015 SERI E</t>
  </si>
  <si>
    <t>SIISAT02ACN1</t>
  </si>
  <si>
    <t>SIISAT02ACN2</t>
  </si>
  <si>
    <t>SIISAT02BCN1</t>
  </si>
  <si>
    <t>SUKUK IJARAH BKLJT II INDOSAT THP I TH 2017 SERI B</t>
  </si>
  <si>
    <t>SIISAT02BCN2</t>
  </si>
  <si>
    <t>SUKUK IJARAH BKLJT II INDOSAT THP II TH2017 SERI B</t>
  </si>
  <si>
    <t>SIISAT02CCN1</t>
  </si>
  <si>
    <t>SUKUK IJARAH BKLJT II INDOSAT THP I TH 2017 SERI C</t>
  </si>
  <si>
    <t>SIISAT02CCN2</t>
  </si>
  <si>
    <t>SUKUK IJARAH BKLJT II INDOSAT THP II TH2017 SERI C</t>
  </si>
  <si>
    <t>SIISAT02DCN1</t>
  </si>
  <si>
    <t>SUKUK IJARAH BKLJT II INDOSAT THP I TH 2017 SERI D</t>
  </si>
  <si>
    <t>SIISAT02DCN2</t>
  </si>
  <si>
    <t>SUKUK IJARAH BKLJT II INDOSAT THP II TH2017 SERI D</t>
  </si>
  <si>
    <t>SIISAT02ECN2</t>
  </si>
  <si>
    <t>SUKUK IJARAH BKLJT II INDOSAT THP II TH2017 SERI E</t>
  </si>
  <si>
    <t>SIISAT05</t>
  </si>
  <si>
    <t>SUKUK IJARAH INDOSAT V TAHUN 2012</t>
  </si>
  <si>
    <t>SIKPPLN03B</t>
  </si>
  <si>
    <t>SUKUK IJARAH PLN IV TAHUN 2010 SERI B</t>
  </si>
  <si>
    <t>SIKPPLN04B</t>
  </si>
  <si>
    <t>SUKUK IJARAH PLN V TAHUN 2010 SERI B</t>
  </si>
  <si>
    <t>SIPPLN01ACN2</t>
  </si>
  <si>
    <t>SIPPLN01BCN2</t>
  </si>
  <si>
    <t>SUKUK IJARAH BKLJT I PLN TAHAP II TH 2013 SERI B</t>
  </si>
  <si>
    <t>SIPPLN01CN1</t>
  </si>
  <si>
    <t>SUKUK IJARAH BKLJT I PLN TAHAP I TAHUN 2013</t>
  </si>
  <si>
    <t>SIPPLN02ACN1</t>
  </si>
  <si>
    <t>SUKUK IJARAH BKLJT II PLN THP I TAHUN 2017 SERI A</t>
  </si>
  <si>
    <t>SIPPLN02ACN2</t>
  </si>
  <si>
    <t>SUKUK IJARAH BKLJT II PLN THP II TAHUN 2017 SERI A</t>
  </si>
  <si>
    <t>SIPPLN02BCN1</t>
  </si>
  <si>
    <t>SUKUK IJARAH BKLJT II PLN THP I TAHUN 2017 SERI B</t>
  </si>
  <si>
    <t>SIPPLN02BCN2</t>
  </si>
  <si>
    <t>SUKUK IJARAH BKLJT II PLN THP II TAHUN 2017 SERI B</t>
  </si>
  <si>
    <t>SIPPLN02CCN2</t>
  </si>
  <si>
    <t>SUKUK IJARAH BKLJT II PLN THP II TAHUN 2017 SERI C</t>
  </si>
  <si>
    <t>SISMRA01CN1</t>
  </si>
  <si>
    <t>SISMRA01CN2</t>
  </si>
  <si>
    <t>SUKUK IJARAH BKLJT I SUMMARECON AGUNG THPII TH2014</t>
  </si>
  <si>
    <t>SISMRA01CN3</t>
  </si>
  <si>
    <t>SITINS01ACN1</t>
  </si>
  <si>
    <t>SUKUK IJARAH BKLJT I TIMAH THP I TAHUN 2017 SERI A</t>
  </si>
  <si>
    <t>SITINS01BCN1</t>
  </si>
  <si>
    <t>SUKUK IJARAH BKLJT I TIMAH THP I TAHUN 2017 SERI B</t>
  </si>
  <si>
    <t>SMADMF02ACN3</t>
  </si>
  <si>
    <t>SMADMF02BCN1</t>
  </si>
  <si>
    <t>SMADMF02BCN2</t>
  </si>
  <si>
    <t>SUK MDRBH BKLJT II ADIRA FINANCE THP II TH 16 SR B</t>
  </si>
  <si>
    <t>SMADMF02BCN3</t>
  </si>
  <si>
    <t>SUK MDRBH BKLJT II ADIRA FINANCE THP III TH17 SR B</t>
  </si>
  <si>
    <t>SMADMF02CCN2</t>
  </si>
  <si>
    <t>SUK MDRBH BKLJT II ADIRA FINANCE THP II TH 16 SR C</t>
  </si>
  <si>
    <t>SMADMF02CCN3</t>
  </si>
  <si>
    <t>SUK MDRBH BKLJT II ADIRA FINANCE THP III TH17 SR C</t>
  </si>
  <si>
    <t>SMAR01BCN1</t>
  </si>
  <si>
    <t>OBL BERKELANJUTAN I SMART TAHAP I TH 2012 SERI B</t>
  </si>
  <si>
    <t>SMBBSY01</t>
  </si>
  <si>
    <t>SMBNII01CN2</t>
  </si>
  <si>
    <t>SUK MDRBH BKLJ I BANK MAYBANK INDONESIA THPII TH16</t>
  </si>
  <si>
    <t>SMBNII02CN1</t>
  </si>
  <si>
    <t>SUK MDRB BKLJ II BANK MAYBANK INDONESIA THP I TH17</t>
  </si>
  <si>
    <t>SMBRIS01SB</t>
  </si>
  <si>
    <t>SUK MDRBH SUBORDINASI I BANK BRISYARIAH TAHUN 2016</t>
  </si>
  <si>
    <t>SMBSBR02</t>
  </si>
  <si>
    <t>SUKUK MUDHARABAH II BANK NAGARI TAHUN 2015</t>
  </si>
  <si>
    <t>SMBSSB02</t>
  </si>
  <si>
    <t>SUKUK MUDHARABAH II BANK SULSELBAR TAHUN 2016</t>
  </si>
  <si>
    <t>SMFP02BCN1</t>
  </si>
  <si>
    <t>SMFP02BCN5</t>
  </si>
  <si>
    <t>SMFP02CCN1</t>
  </si>
  <si>
    <t>OBLIGASI BKLJT II SMF TAHAP I TAHUN 2012 SERI C</t>
  </si>
  <si>
    <t>SMFP02CCN2</t>
  </si>
  <si>
    <t>SMFP02DCN2</t>
  </si>
  <si>
    <t>OBLIGASI BKLJT II SMF TAHAP II TAHUN 2013 SERI D</t>
  </si>
  <si>
    <t>SMFP03ACN7</t>
  </si>
  <si>
    <t>SMFP03BCN1</t>
  </si>
  <si>
    <t>SMFP03BCN4</t>
  </si>
  <si>
    <t>SMFP03BCN5</t>
  </si>
  <si>
    <t>OBLIGASI BKLJT III SMF TAHAP V TAHUN 2016 SERI B</t>
  </si>
  <si>
    <t>SMFP03BCN7</t>
  </si>
  <si>
    <t>OBLIGASI BKLJT III SMF TAHAP VII TAHUN 2017 SERI B</t>
  </si>
  <si>
    <t>SMFP03CN6</t>
  </si>
  <si>
    <t>OBLIGASI BKLJT III SMF TAHAP VI TAHUN 2016</t>
  </si>
  <si>
    <t>SMFP04ACN1</t>
  </si>
  <si>
    <t>SMFP04ACN2</t>
  </si>
  <si>
    <t>SMFP04BCN1</t>
  </si>
  <si>
    <t>OBLIGASI BKLJT IV SMF TAHAP I TAHUN 2017 SERI B</t>
  </si>
  <si>
    <t>SMFP04BCN2</t>
  </si>
  <si>
    <t>OBLIGASI BKLJT IV SMF TAHAP II TAHUN 2017 SERI B</t>
  </si>
  <si>
    <t>SMGR01CN1</t>
  </si>
  <si>
    <t>OBLIGASI BKLJT I SEMEN INDONESIA THP I TAHUN 2017</t>
  </si>
  <si>
    <t>SMII01ACN1</t>
  </si>
  <si>
    <t>OBL BKLJ I SARANA MULTI INFRA. THP I TH2016 SR A</t>
  </si>
  <si>
    <t>SMII01ACN2</t>
  </si>
  <si>
    <t>SMII01B</t>
  </si>
  <si>
    <t>OBL I SARANA MULTI INFRASTRUKTUR TAHUN 2014 SERI B</t>
  </si>
  <si>
    <t>SMII01BCN1</t>
  </si>
  <si>
    <t>OBL BKLJ I SARANA MULTI INFRA. THP I TH2016 SR B</t>
  </si>
  <si>
    <t>SMII01BCN2</t>
  </si>
  <si>
    <t>OBL BKLJT I SARANA MULTI INFRA. THP II TH2017 SR B</t>
  </si>
  <si>
    <t>SMII01CCN1</t>
  </si>
  <si>
    <t>OBL BKLJ I SARANA MULTI INFRA. THP I TH2016 SR C</t>
  </si>
  <si>
    <t>SMII01CCN2</t>
  </si>
  <si>
    <t>OBL BKLJT I SARANA MULTI INFRA. THP II TH2017 SR C</t>
  </si>
  <si>
    <t>SMII01DCN1</t>
  </si>
  <si>
    <t>OBL BKLJ I SARANA MULTI INFRA. THP I TH2016 SR D</t>
  </si>
  <si>
    <t>SMMF02</t>
  </si>
  <si>
    <t>SMMF03</t>
  </si>
  <si>
    <t>OBLIGASI SINAR MAS MULTIFINANCE III TAHUN 2016</t>
  </si>
  <si>
    <t>SMRA01CN1</t>
  </si>
  <si>
    <t>SMRA01CN2</t>
  </si>
  <si>
    <t>OBL BKLJT I SUMMARECON AGUNG TAHAP II TAHUN 2014</t>
  </si>
  <si>
    <t>SMRA01CN3</t>
  </si>
  <si>
    <t>SMRA02CN1</t>
  </si>
  <si>
    <t>OBL BKLJT II SUMMARECON AGUNG TAHAP I TAHUN 2015</t>
  </si>
  <si>
    <t>SMRA02CN2</t>
  </si>
  <si>
    <t>OBL BKLJT II SUMMARECON AGUNG TAHAP II TAHUN 2017</t>
  </si>
  <si>
    <t>SPSBTN01</t>
  </si>
  <si>
    <t>EBA-SP SMF-BTN01 KELAS A</t>
  </si>
  <si>
    <t>SPSMFBTN02A1</t>
  </si>
  <si>
    <t>EBA-SP SMF-BTN02 KELAS A SERI A1</t>
  </si>
  <si>
    <t>SPSMFBTN02A2</t>
  </si>
  <si>
    <t>EBA-SP SMF-BTN02 KELAS A SERI A2</t>
  </si>
  <si>
    <t>SPSMFBTN03A1</t>
  </si>
  <si>
    <t>EBA-SP SMF-BTN03 KELAS A SERI A1</t>
  </si>
  <si>
    <t>SPSMFBTN03A2</t>
  </si>
  <si>
    <t>EBA-SP SMF-BTN03 KELAS A SERI A2</t>
  </si>
  <si>
    <t>SPSMFMRI01A1</t>
  </si>
  <si>
    <t>EBA-SP SMF-BMRI01 KELAS A1</t>
  </si>
  <si>
    <t>SPSMFMRI01A2</t>
  </si>
  <si>
    <t>EBA-SP SMF-BMRI01 KELAS A2</t>
  </si>
  <si>
    <t>SSIA01ACN1</t>
  </si>
  <si>
    <t>OBL BKLJ I SURYA SEMESTA INTERNUSA THP I TH16 SR A</t>
  </si>
  <si>
    <t>SSIA01BCN1</t>
  </si>
  <si>
    <t>OBL BKLJ I SURYA SEMESTA INTERNUSA THP I TH16 SR B</t>
  </si>
  <si>
    <t>STTP01ACN2</t>
  </si>
  <si>
    <t>OBL BKLJT I SIANTAR TOP TAHAP II TAHUN 2016 SERI A</t>
  </si>
  <si>
    <t>STTP01BCN2</t>
  </si>
  <si>
    <t>OBL BKLJT I SIANTAR TOP TAHAP II TAHUN 2016 SERI B</t>
  </si>
  <si>
    <t>TAFS01BCN2</t>
  </si>
  <si>
    <t>TAFS01BCN3</t>
  </si>
  <si>
    <t>TAFS02ACN2</t>
  </si>
  <si>
    <t>TAFS02BCN1</t>
  </si>
  <si>
    <t>OBL BKLJT II TAFS TAHAP I TAHUN 2016 SERI B</t>
  </si>
  <si>
    <t>TAFS02BCN2</t>
  </si>
  <si>
    <t>OBL BKLJT II TAFS TAHAP II TAHUN 2017 SERI B</t>
  </si>
  <si>
    <t>TBIG02CN1</t>
  </si>
  <si>
    <t>OBL BKLJT II TOWER BERSAMA INFRA. TAHAP I TH 2016</t>
  </si>
  <si>
    <t>TBIG02CN2</t>
  </si>
  <si>
    <t>OBL BKLJT II TOWER BERSAMA INFRA. TAHAP II TH 2017</t>
  </si>
  <si>
    <t>TBIG02CN3</t>
  </si>
  <si>
    <t>OBL BKLJT II TOWER BERSAMA INFRA. THP III TH 2017</t>
  </si>
  <si>
    <t>TELE01ACN3</t>
  </si>
  <si>
    <t>TELE01BCN2</t>
  </si>
  <si>
    <t>TELE01BCN3</t>
  </si>
  <si>
    <t>TELE01CCN2</t>
  </si>
  <si>
    <t>TELE01CN1</t>
  </si>
  <si>
    <t>TINS01ACN1</t>
  </si>
  <si>
    <t>OBLIGASI BKLJT I TIMAH TAHAP I TAHUN 2017 SERI A</t>
  </si>
  <si>
    <t>TINS01BCN1</t>
  </si>
  <si>
    <t>OBLIGASI BKLJT I TIMAH TAHAP I TAHUN 2017 SERI B</t>
  </si>
  <si>
    <t>TLKM01ACN1</t>
  </si>
  <si>
    <t>OBL BKLJT I TELKOM TAHAP I TAHUN 2015 SERI A</t>
  </si>
  <si>
    <t>TLKM01BCN1</t>
  </si>
  <si>
    <t>OBL BKLJT I TELKOM TAHAP I TAHUN 2015 SERI B</t>
  </si>
  <si>
    <t>TLKM01CCN1</t>
  </si>
  <si>
    <t>OBL BKLJT I TELKOM TAHAP I TAHUN 2015 SERI C</t>
  </si>
  <si>
    <t>TLKM01DCN1</t>
  </si>
  <si>
    <t>OBL BKLJT I TELKOM TAHAP I TAHUN 2015 SERI D</t>
  </si>
  <si>
    <t>TLKM02B</t>
  </si>
  <si>
    <t>OBLIGASI II TELKOM TAHUN 2010 SERI B</t>
  </si>
  <si>
    <t>TPIA01A</t>
  </si>
  <si>
    <t>OBL CHANDRA ASRI PETROCHEMICAL I TAHUN 2016 SERI A</t>
  </si>
  <si>
    <t>TPIA01B</t>
  </si>
  <si>
    <t>OBL CHANDRA ASRI PETROCHEMICAL I TAHUN 2016 SERI B</t>
  </si>
  <si>
    <t>TUFI01BCN2</t>
  </si>
  <si>
    <t>TUFI01CN3</t>
  </si>
  <si>
    <t>TUFI02ACN1</t>
  </si>
  <si>
    <t>TUFI02ACN2</t>
  </si>
  <si>
    <t>OBL BKLJ II MANDIRI TUNAS FINANCE THP II TH16 SR A</t>
  </si>
  <si>
    <t>TUFI02BCN1</t>
  </si>
  <si>
    <t>OBL BKL II MANDIRI TUNAS FINANCE THP I TH2015 SR B</t>
  </si>
  <si>
    <t>TUFI02BCN2</t>
  </si>
  <si>
    <t>OBL BKLJ II MANDIRI TUNAS FINANCE THP II TH16 SR B</t>
  </si>
  <si>
    <t>TUFI03ACN1</t>
  </si>
  <si>
    <t>OBL BKLJ III MANDIRI TUNAS FINANCE THP I TH16 SR A</t>
  </si>
  <si>
    <t>TUFI03ACN2</t>
  </si>
  <si>
    <t>OBL BKL III MANDIRI TUNAS FINANCE THP II TH17 SR A</t>
  </si>
  <si>
    <t>TUFI03BCN1</t>
  </si>
  <si>
    <t>OBL BKLJ III MANDIRI TUNAS FINANCE THP I TH16 SR B</t>
  </si>
  <si>
    <t>TUFI03BCN2</t>
  </si>
  <si>
    <t>OBL BKL III MANDIRI TUNAS FINANCE THP II TH17 SR B</t>
  </si>
  <si>
    <t>VRNA01BCN2</t>
  </si>
  <si>
    <t>WOMF01BCN3</t>
  </si>
  <si>
    <t>WOMF01BCN4</t>
  </si>
  <si>
    <t>WOMF02ACN2</t>
  </si>
  <si>
    <t>WOMF02ACN3</t>
  </si>
  <si>
    <t>WOMF02BCN1</t>
  </si>
  <si>
    <t>OBL BKLJT II WOM FINANCE TAHAP I TAHUN 2016 SERI B</t>
  </si>
  <si>
    <t>WOMF02BCN2</t>
  </si>
  <si>
    <t>OBLIGASI BKLJ II WOM FINANCE TAHAP II TH 2017 SR B</t>
  </si>
  <si>
    <t>WOMF02BCN3</t>
  </si>
  <si>
    <t>OBL BKLJT II WOM FINANCE TAHAP III TAHUN 2017 SR B</t>
  </si>
  <si>
    <t>WSKT01ACN2</t>
  </si>
  <si>
    <t>WSKT01BCN2</t>
  </si>
  <si>
    <t>OBL BKLJT I WASKITA KARYA TAHAP II TH 2015 SERI B</t>
  </si>
  <si>
    <t>WSKT02ACN3</t>
  </si>
  <si>
    <t>OBL BKLJT II WASKITA KARYA THP III TH 2017 SERI A</t>
  </si>
  <si>
    <t>WSKT02BCN3</t>
  </si>
  <si>
    <t>OBL BKLJT II WASKITA KARYA THP III TH 2017 SERI B</t>
  </si>
  <si>
    <t>WSKT02CN1</t>
  </si>
  <si>
    <t>OBLIGASI BKLJT II WASKITA KARYA TAHAP I TAHUN 2016</t>
  </si>
  <si>
    <t>WSKT02CN2</t>
  </si>
  <si>
    <t>OBL BKLJT II WASKITA KARYA TAHAP II TAHUN 2016</t>
  </si>
  <si>
    <t>WSKT03ACN1</t>
  </si>
  <si>
    <t>OBL BKLJT III WASKITA KARYA THP I TH 2017 SERI A</t>
  </si>
  <si>
    <t>WSKT03BCN1</t>
  </si>
  <si>
    <t>OBL BKLJT III WASKITA KARYA THP I TH 2017 SERI B</t>
  </si>
  <si>
    <t>CASH &amp; EQUIVALENT</t>
  </si>
  <si>
    <t>DESKRIPSI</t>
  </si>
  <si>
    <t>INCOME</t>
  </si>
  <si>
    <t>SALDO AKHIR</t>
  </si>
  <si>
    <t>CAPITAL</t>
  </si>
  <si>
    <t>Portfolio Allocation</t>
  </si>
  <si>
    <t>Bonds</t>
  </si>
  <si>
    <t>Money Market</t>
  </si>
  <si>
    <t>Total</t>
  </si>
  <si>
    <t>ADMF04BCN1</t>
  </si>
  <si>
    <t>ADMF04CCN1</t>
  </si>
  <si>
    <t>ADMF04ACN1</t>
  </si>
  <si>
    <t>SMADMF03BCN1</t>
  </si>
  <si>
    <t>SMADMF03ACN1</t>
  </si>
  <si>
    <t>SMADMF03CCN1</t>
  </si>
  <si>
    <t>TPIA01BCN1</t>
  </si>
  <si>
    <t>TPIA01CCN1</t>
  </si>
  <si>
    <t>NISP02ACN3</t>
  </si>
  <si>
    <t>NISP02BCN3</t>
  </si>
  <si>
    <t>OBL BKLJT II BANK OCBC NISP THP III TH 2017 SERI B</t>
  </si>
  <si>
    <t>NISP02CCN3</t>
  </si>
  <si>
    <t>OBL BKLJT II BANK OCBC NISP THP III TH 2017 SERI C</t>
  </si>
  <si>
    <t>TPIA01ACN1</t>
  </si>
  <si>
    <t>OBL BKL I CHANDRA ASRI PETROCHEM. THP I TH17 SR A</t>
  </si>
  <si>
    <t>No</t>
  </si>
  <si>
    <t>Securities ID</t>
  </si>
  <si>
    <t>Securities Name</t>
  </si>
  <si>
    <t>Coupon/Akad Type</t>
  </si>
  <si>
    <t>Coupon Rate (%)</t>
  </si>
  <si>
    <t>Mature Date</t>
  </si>
  <si>
    <t>Rating</t>
  </si>
  <si>
    <t>Issuer Type</t>
  </si>
  <si>
    <t xml:space="preserve">Obligasi Berkelanjutan I ADHI Tahap II Tahun 2013 Seri A </t>
  </si>
  <si>
    <t>Fixed</t>
  </si>
  <si>
    <t>idA-</t>
  </si>
  <si>
    <t>Corporate</t>
  </si>
  <si>
    <t>Obligasi Berkelanjutan I ADHI Tahap I Tahun 2012 Seri B</t>
  </si>
  <si>
    <t>Obligasi Berkelanjutan I ADHI Tahap II Tahun 2013 Seri B</t>
  </si>
  <si>
    <t xml:space="preserve">Obligasi Berkelanjutan II Adhi Karya Tahap I Tahun 2017 </t>
  </si>
  <si>
    <t>Sukuk Mudharabah Berkelanjutan I ADHI Tahap II Tahun 2013</t>
  </si>
  <si>
    <t>Syariah</t>
  </si>
  <si>
    <t>idA-(sy)</t>
  </si>
  <si>
    <t>Obligasi Berkelanjutan II Adira Finance II Tahun 2013 Seri C</t>
  </si>
  <si>
    <t>idAAA</t>
  </si>
  <si>
    <t>Obligasi Berkelanjutan II Adira Finance Tahap III Tahun 2014 Seri C</t>
  </si>
  <si>
    <t>Obligasi Berkelanjutan II Adira Finance Tahap IV Tahun 2014 Seri C</t>
  </si>
  <si>
    <t>Obligasi Berkelanjutan II Adira Finance Tahap I Tahun 2013 Seri D</t>
  </si>
  <si>
    <t>Obligasi Berkelanjutan III Adira Finance Tahap I Tahun 2015 Seri A</t>
  </si>
  <si>
    <t>Obligasi Berkelanjutan III Adira Finance Tahap V Tahun 2017 Seri A</t>
  </si>
  <si>
    <t>Obligasi Berkelanjutan III Adira Finance Tahap VI Tahun 2017 Seri A</t>
  </si>
  <si>
    <t>Obligasi Berkelanjutan III Adira Finance Tahap I Tahun 2015 Seri B</t>
  </si>
  <si>
    <t>Obligasi Berkelanjutan III Adira Finance Tahap II Tahun 2015 Seri B</t>
  </si>
  <si>
    <t>Obligasi Berkelanjutan III Adira Finance Tahap III Tahun 2016 Seri B</t>
  </si>
  <si>
    <t>Obligasi Berkelanjutan III Adira Finance Tahap IV Tahun 2016 Seri B</t>
  </si>
  <si>
    <t>Obligasi Berkelanjutan III Adira Finance Tahap V Tahun 2017 Seri B</t>
  </si>
  <si>
    <t>Obligasi Berkelanjutan III Adira Finance Tahap VI Tahun 2017 Seri B</t>
  </si>
  <si>
    <t>Obligasi Berkelanjutan III Adira Finance Tahap II Tahun 2015 Seri C</t>
  </si>
  <si>
    <t>Obligasi Berkelanjutan III Adira Finance Tahap III Tahun 2016 Seri C</t>
  </si>
  <si>
    <t>Obligasi Berkelanjutan III Adira Finance Tahap IV Tahun 2016 Seri C</t>
  </si>
  <si>
    <t>Obligasi Berkelanjutan III Adira Finance Tahap V Tahun 2017 Seri C</t>
  </si>
  <si>
    <t>Obligasi Berkelanjutan III Adira Finance Tahap VI Tahun 2017 Seri C</t>
  </si>
  <si>
    <t>Obligasi Berkelanjutan IV Adira Finance Tahap I Tahun 2017 Seri A</t>
  </si>
  <si>
    <t>Obligasi Berkelanjutan IV Adira Finance Tahap I Tahun 2017 Seri B</t>
  </si>
  <si>
    <t>Obligasi Berkelanjutan IV Adira Finance Tahap I Tahun 2017 Seri C</t>
  </si>
  <si>
    <t>Obligasi Berkelanjutan I Aneka Gas Industri Tahap I Tahun 2017 Seri A</t>
  </si>
  <si>
    <t>A-(idn)</t>
  </si>
  <si>
    <t>Obligasi Berkelanjutan I Aneka Gas Industri Tahap II Tahun 2017 Seri A</t>
  </si>
  <si>
    <t>Obligasi Berkelanjutan I Aneka Gas Industri Tahap I Tahun 2017 Seri B</t>
  </si>
  <si>
    <t>Obligasi Berkelanjutan I Aneka Gas Industri Tahap II Tahun 2017 Seri B</t>
  </si>
  <si>
    <t>Obligasi Aneka Gas Industri II Tahun 2012</t>
  </si>
  <si>
    <t>Obligasi I BRI AGRO Tahun 2017 Seri A</t>
  </si>
  <si>
    <t>idAA</t>
  </si>
  <si>
    <t>Obligasi I BRI AGRO Tahun 2017 Seri B</t>
  </si>
  <si>
    <t>Obligasi TPS Food I Tahun 2013</t>
  </si>
  <si>
    <t>idA</t>
  </si>
  <si>
    <t>Obligasi I AKR Corporindo Tahun 2012 Dengan Tingkat Bunga Tetap Seri A</t>
  </si>
  <si>
    <t>idAA-</t>
  </si>
  <si>
    <t>Obligasi Berkelanjutan I AKR Corporindo Tahap I Tahun 2017 Seri A</t>
  </si>
  <si>
    <t>Obligasi I AKR Corpindo Tahun 2012 Dengan Tingkat Bunga Tetap Seri B</t>
  </si>
  <si>
    <t>Obligasi Berkelanjutan I AKR Corporindo Tahap I Tahun 2017 Seri B</t>
  </si>
  <si>
    <t>Obligasi Berkelanjutan I AKR Corporindo Tahap I Tahun 2017 Seri C</t>
  </si>
  <si>
    <t>Obligasi Berkelanjutan I Sumber Alfaria Trijaya Tahap II Tahun 2015 Seri A</t>
  </si>
  <si>
    <t>AA-(idn)</t>
  </si>
  <si>
    <t>Obligasi Berkelanjutan I Sumber Alfaria Trijaya Tahap II Tahun 2015 Seri B</t>
  </si>
  <si>
    <t>Obligasi Berkelanjutan II Sumber Alfaria Trijaya Tahap I Tahun 2017</t>
  </si>
  <si>
    <t>Obligasi Berkelanjutan I ANTAM  Tahap I Tahun 2011 Seri A</t>
  </si>
  <si>
    <t>idBBB+</t>
  </si>
  <si>
    <t>Obligasi Berkelanjutan I ANTAM  Tahap I Tahun 2011 Seri B</t>
  </si>
  <si>
    <t>Obligasi I Angkasa Pura I Tahun 2016 Seri A</t>
  </si>
  <si>
    <t>Obligasi I Angkasa Pura I Tahun 2016 Seri B</t>
  </si>
  <si>
    <t>Obligasi I Angkasa Pura I Tahun 2016 Seri C</t>
  </si>
  <si>
    <t>Obligasi I Angkasa Pura II Tahun 2016 Seri A</t>
  </si>
  <si>
    <t>Obligasi I Angkasa Pura II Tahun 2016 Seri B</t>
  </si>
  <si>
    <t>Obligasi I Angkasa Pura II Tahun 2016 Seri C</t>
  </si>
  <si>
    <t>Obligasi Berkelanjutan I Agung Podomoro Land Tahap I Tahun 2013</t>
  </si>
  <si>
    <t>Obligasi Berkelanjutan I Agung Podomoro Land Tahap II Tahun 2014</t>
  </si>
  <si>
    <t>Obligasi Berkelanjutan I Agung Podomoro Land Tahap III Tahun 2014</t>
  </si>
  <si>
    <t>Obligasi Berkelanjutan I Agung Podomoro Land Tahap IV Tahun 2015 ("Obligasi")</t>
  </si>
  <si>
    <t>APOL02A</t>
  </si>
  <si>
    <t>Obligasi APOL II Tahun 2008 Seri A</t>
  </si>
  <si>
    <t>Floating</t>
  </si>
  <si>
    <t>idD</t>
  </si>
  <si>
    <t>APOL02B</t>
  </si>
  <si>
    <t>Obligasi APOL II Tahun 2008 Seri B</t>
  </si>
  <si>
    <t>Obligasi Berkelanjutan II Astra Sedaya Finance Tahap V Tahun 2015 Seri B</t>
  </si>
  <si>
    <t>AAA(idn)</t>
  </si>
  <si>
    <t>Obligasi Berkelanjutan II Astra Sedaya Finance dengan Tingkat Bunga Tetap Tahap III Tahun 2014 SeriC</t>
  </si>
  <si>
    <t>Obligasi Berkelanjutan III Astra Sedaya Finance Tingkat Bunga Tetap Tahap III Tahun 2017 Seri A</t>
  </si>
  <si>
    <t>Obligasi Berkelanjutan III Astra Sedaya Finance Tahap IV Tahun 2017 Seri A</t>
  </si>
  <si>
    <t>Obligasi Berkelanjutan III Astra Sedaya Finance dengan Tingkat Bunga Tetap Tahap I Tahun 2016 Seri B</t>
  </si>
  <si>
    <t xml:space="preserve">Obligasi Berkelanjutan III Astra Sedaya Finance Dengan Tingkat Bunga Tetap Tahap II Tahun 2016 Seri </t>
  </si>
  <si>
    <t>Obligasi Berkelanjutan III Astra Sedaya Finance Tingkat Bunga Tetap Tahap III Tahun 2017 Seri B</t>
  </si>
  <si>
    <t>Obligasi Berkelanjutan III Astra Sedaya Finance Tahap IV Tahun 2017 Seri B</t>
  </si>
  <si>
    <t>Obligasi Berkelanjutan III Astra Sedaya Finance Tingkat Bunga Tetap Tahap III Tahun 2017 Seri C</t>
  </si>
  <si>
    <t>Obligasi Berkelanjutan III Astra Sedaya Finance Tahap IV Tahun 2017 Seri C</t>
  </si>
  <si>
    <t>Obligasi Subordinasi Bank Capital I Tahun 2014 Dengan Tingkat Bunga Tetap</t>
  </si>
  <si>
    <t>idBBB-</t>
  </si>
  <si>
    <t>Obligasi Subordinasi Bank Capital II Tahun 2015</t>
  </si>
  <si>
    <t>Obligasi Subordinasi Bank Capital III Tahun 2017</t>
  </si>
  <si>
    <t>Obligasi I Bussan Auto Finance Tahun 2017 Seri A</t>
  </si>
  <si>
    <t>Obligasi I Bussan Auto Finance Tahun 2017 Seri B</t>
  </si>
  <si>
    <t>Obligasi I Bank UOB Indonesia Tahun 2015 Seri B</t>
  </si>
  <si>
    <t>Obligasi Berkelanjutan I Bank UOB Indonesia Tahap I Tahun 2016 Seri B</t>
  </si>
  <si>
    <t>Obligasi I Bank UOB Indonesia Tahun 2015 Seri C</t>
  </si>
  <si>
    <t>Obligasi Berkelanjutan I Bank UOB Indonesia Tahap I Tahun 2016 Seri C</t>
  </si>
  <si>
    <t>Obligasi Subordinasi I Bank UOB Indonesia Tahun 2014</t>
  </si>
  <si>
    <t xml:space="preserve">Obligasi Subordinasi Berkelanjutan I Bank UOB Indonesia Tahap I Tahun 2016 </t>
  </si>
  <si>
    <t>Obligasi Subordinasi Berkelanjutan I Bank UOB Indonesia Tahap II Tahun 2017</t>
  </si>
  <si>
    <t>AA(idn)</t>
  </si>
  <si>
    <t>Obligasi Subordinasi I Bank BKE Tahun 2016</t>
  </si>
  <si>
    <t>Obligasi Subordinasi Berkelanjutan I Bank Bukopin Tahap I Tahun 2012</t>
  </si>
  <si>
    <t>Obligasi Subordinasi Berkelanjutan II Bank Bukopin Tahap I Tahun 2015</t>
  </si>
  <si>
    <t>Obligasi Subordinasi Berkelanjutan II Bank Bukopin Tahap II Tahun 2017</t>
  </si>
  <si>
    <t xml:space="preserve">Sukuk Subordinasi Mudharabah Berkelanjutan I Tahap II Bank Muamalat Tahun 2013 </t>
  </si>
  <si>
    <t>Obligasi Berkelanjutan I BNI Tahap I Tahun 2017</t>
  </si>
  <si>
    <t>Obligasi Berkelanjutan I Bank BRI Tahap I Tahun 2015 Seri B</t>
  </si>
  <si>
    <t>Obligasi Berkelanjutan I Bank BRI Tahap II Tahun 2016 Seri B</t>
  </si>
  <si>
    <t>Obligasi Berkelanjutan I Bank BRI Tahap III Tahun 2016 Seri B</t>
  </si>
  <si>
    <t>Obligasi Berkelanjutan I Bank BRI Tahap I Tahun 2015 Seri C</t>
  </si>
  <si>
    <t>Obligasi Berkelanjutan I Bank BRI Tahap II Tahun 2016 Seri C</t>
  </si>
  <si>
    <t>Obligasi Berkelanjutan I Bank BRI Tahap III Tahun 2016 Seri C</t>
  </si>
  <si>
    <t>Obligasi Berkelanjutan II Bank BRI Tahap II Tahun 2017 Seri A</t>
  </si>
  <si>
    <t>Obligasi Berkelanjutan II Bank BRI Tahap III Tahun 2017 Seri A</t>
  </si>
  <si>
    <t>Obligasi Berkelanjutan II Bank BRI Tahap I Tahun 2016 Seri B</t>
  </si>
  <si>
    <t>Obligasi Berkelanjutan II Bank BRI Tahap II Tahun 2017 Seri B</t>
  </si>
  <si>
    <t>Obligasi Berkelanjutan II Bank BRI Tahap III Tahun 2017 Seri B</t>
  </si>
  <si>
    <t>Obligasi Berkelanjutan II Bank BRI Tahap I Tahun 2016 Seri C</t>
  </si>
  <si>
    <t>Obligasi Berkelanjutan II Bank BRI Tahap II Tahun 2017 Seri C</t>
  </si>
  <si>
    <t>Obligasi Berkelanjutan II Bank BRI Tahap III Tahun 2017 Seri C</t>
  </si>
  <si>
    <t>Obligasi Berkelanjutan II Bank BRI Tahap I Tahun 2016 Seri D</t>
  </si>
  <si>
    <t>Obligasi Berkelanjutan II Bank BRI Tahap II Tahun 2017 Seri D</t>
  </si>
  <si>
    <t>Obligasi Berkelanjutan II Bank BRI Tahap I Tahun 2016 Seri E</t>
  </si>
  <si>
    <t>Obligasi Berkelanjutan I Bank BTN Tahap I Tahun 2012</t>
  </si>
  <si>
    <t>idAA+</t>
  </si>
  <si>
    <t>Obligasi Berkelanjutan I Bank BTN Tahap II Tahun 2013</t>
  </si>
  <si>
    <t>Obligasi Berkelanjutan II Bank BTN Tahap I Tahun 2015 Seri A</t>
  </si>
  <si>
    <t>Obligasi Berkelanjutan II Bank BTN Tahap II Tahun 2016 Seri A</t>
  </si>
  <si>
    <t>Obligasi Berkelanjutan II Bank BTN Tahap I Tahun 2015 Seri B</t>
  </si>
  <si>
    <t>Obligasi Berkelanjutan II Bank BTN Tahap II Tahun 2016 Seri B</t>
  </si>
  <si>
    <t>Obligasi Berkelanjutan II Bank BTN Tahap I Tahun 2015 Seri C</t>
  </si>
  <si>
    <t>Obligasi Berkelanjutan II Bank BTN Tahap I Tahun 2015 Seri D</t>
  </si>
  <si>
    <t>Obligasi Berkelanjutan III Bank BTN Tahap I Tahun 2017 Seri A</t>
  </si>
  <si>
    <t>Obligasi Berkelanjutan III Bank BTN Tahap I Tahun 2017 Seri B</t>
  </si>
  <si>
    <t>Obligasi Berkelanjutan III Bank BTN Tahap I Tahun 2017 Seri C</t>
  </si>
  <si>
    <t>Obligasi Berkelanjutan III Bank BTN Tahap I Tahun 2017 Seri D</t>
  </si>
  <si>
    <t>Obligasi XIV Bank BTN Tahun 2010</t>
  </si>
  <si>
    <t>Obligasi XV Bank BTN Tahun 2011</t>
  </si>
  <si>
    <t>Obligasi Berkelanjutan II BCA Finance Dengan Tingkat Bunga Tetap Tahap II Tahun 2016 Seri B</t>
  </si>
  <si>
    <t>Obligasi Berkelanjutan II BCA Finance Dengan Tingkat Bunga Tetap Tahap I Tahun 2015 Seri C</t>
  </si>
  <si>
    <t>Obligasi Berkelanjutan I MNC Kapital Indonesia Tahap I Tahun 2013 Dengan Tingkat Bunga Tetap</t>
  </si>
  <si>
    <t>idBBB</t>
  </si>
  <si>
    <t>Obligasi Berkelanjutan I Bank DKI Tahap I Tahun 2016</t>
  </si>
  <si>
    <t>A+(idn)</t>
  </si>
  <si>
    <t>Obligasi Subordinasi II Bank DKI Tahun 2011</t>
  </si>
  <si>
    <t>Obligasi Berkelanjutan Indonesia Eximbank I Tahap I Tahun 2011 Seri C</t>
  </si>
  <si>
    <t>Obligasi Berkelanjutan Indonesia Eximbank II Tahap IV Tahun 2015 Seri A</t>
  </si>
  <si>
    <t>Obligasi Berkelanjutan Indonesia Eximbank II Tahap IV Tahun 2015 Seri B</t>
  </si>
  <si>
    <t>Obligasi Berkelanjutan Indonesia Eximbank II Tahap V Tahun 2015 ("Obligasi") Seri B</t>
  </si>
  <si>
    <t>Obligasi Berkelanjutan Indonesia Eximbank II Tahap VI Tahun 2015 Seri B</t>
  </si>
  <si>
    <t>Obligasi Berkelanjutan Indonesia Eximbank II Tahap VII Tahun 2016 Seri B</t>
  </si>
  <si>
    <t>Obligasi Berkelanjutan Indonesia Eximbank II Tahap III Tahun 2014 Seri C</t>
  </si>
  <si>
    <t>Obligasi Brkelanjutan Indonesia Eximbank II Tahap V Tahun 2015 ("Obligasi") Seri C</t>
  </si>
  <si>
    <t>Obligasi Berkelanjutan Indonesia Eximbank II Tahap VI Tahun 2015 Seri C</t>
  </si>
  <si>
    <t>Obligasi Berkelanjutan Indonesia Eximbank II Tahap VII Tahun 2016 Seri C</t>
  </si>
  <si>
    <t>Obligasi Berkelanjutan Indonesia Eximbank II Tahap I Tahun 2014 Seri D</t>
  </si>
  <si>
    <t>Obligasi Berkelanjutan Indonesia Eximbank III Tahap IV Tahun 2017 Seri A</t>
  </si>
  <si>
    <t>Obligasi Berkelanjutan Indonesia Eximbank III Tahap V Tahun 2017 Seri A</t>
  </si>
  <si>
    <t>Obligasi Berkelanjutan Indonesia Eximbank III Tahap I Tahun 2016 Seri B</t>
  </si>
  <si>
    <t>Obligasi Berkelanjutan Indonesia Eximbank III Tahap II Tahun 2016 Seri B</t>
  </si>
  <si>
    <t>Obligasi Berkelanjutan Indonesia Eximbank III Tahap III Tahun 2016 Seri B</t>
  </si>
  <si>
    <t>Obligasi Berkelanjutan Indonesia Eximbank III Tahap IV Tahun 2017 Seri B</t>
  </si>
  <si>
    <t>Obligasi Berkelanjutan Indonesia Eximbank III Tahap V Tahun 2017 Seri B</t>
  </si>
  <si>
    <t>Obligasi Berkelanjutan Indonesia Eximbank III Tahap I Tahun 2016 Seri C</t>
  </si>
  <si>
    <t>Obligasi Berkelanjutan Indonesia Eximbank III Tahap II Tahun 2016 Seri C</t>
  </si>
  <si>
    <t>Obligasi Berkelanjutan Indonesia Eximbank III Tahap III Tahun 2016 Seri C</t>
  </si>
  <si>
    <t>Obligasi Berkelanjutan Indonesia Eximbank III Tahap IV Tahun 2017 Seri C</t>
  </si>
  <si>
    <t>Obligasi Berkelanjutan Indonesia Eximbank III Tahap V Tahun 2017 Seri C</t>
  </si>
  <si>
    <t>Obligasi Berkelanjutan Indonesia Eximbank III Tahap III Tahun 2016 Seri D</t>
  </si>
  <si>
    <t>Obligasi Berkelanjutan Indonesia Eximbank III Tahap IV Tahun 2017 Seri D</t>
  </si>
  <si>
    <t>Obligasi Berkelanjutan Indonesia Eximbank III Tahap IV Tahun 2017 Seri E</t>
  </si>
  <si>
    <t>Obligasi Berkelanjutan II BFI Finance Indonesia Tahap III Tahun 2016 Seri B</t>
  </si>
  <si>
    <t>Obligasi Berkelanjutan II BFI Finance Indonesia Tahap II Tahun 2015 Seri C</t>
  </si>
  <si>
    <t>Obligasi Berkelanjutan II BFI Finance Indonesia Tahap III Tahun 2016 Seri C</t>
  </si>
  <si>
    <t>Obligasi Berkelanjutan III BFI Finance Indonesia Tahap II Tahun 2017 Seri A</t>
  </si>
  <si>
    <t>Obligasi Berkelanjutan III BFI Finance Indonesia Tahap III Tahun 2017 Seri A</t>
  </si>
  <si>
    <t>Obligasi Berkelanjutan III BFI Finance Indonesia Tahap I Tahun 2016 Seri B</t>
  </si>
  <si>
    <t>Obligasi Berkelanjutan III BFI Finance Indonesia Tahap II Tahun 2017 Seri B</t>
  </si>
  <si>
    <t>Obligasi Berkelanjutan III BFI Finance Indonesia Tahap III Tahun 2017 Seri B</t>
  </si>
  <si>
    <t>Obligasi Berkelanjutan III BFI Finance Indonesia Tahap I Tahun 2016 Seri C</t>
  </si>
  <si>
    <t>Obligasi Berkelanjutan III BFI Finance Indonesia Tahap III Tahun 2017 Seri C</t>
  </si>
  <si>
    <t>Obligasi Berkelanjutan I BII Finance Tahap I Tahun 2015 Seri A</t>
  </si>
  <si>
    <t>AA+(idn)</t>
  </si>
  <si>
    <t>Obligasi Berkelanjutan I Maybank Finance Tahap II Tahun 2016 Seri A</t>
  </si>
  <si>
    <t>Obligasi Berkelanjutan I Maybank Finance Tahap III Tahun 2016 Seri A</t>
  </si>
  <si>
    <t>Obligasi Berkelanjutan I Maybank Finance Tahap IV Tahun 2017 Seri A</t>
  </si>
  <si>
    <t>Obligasi Berkelanjutan I BII Finance Tahap I Tahun 2015 Seri B</t>
  </si>
  <si>
    <t>Obligasi Berkelanjutan I Maybank Finance Tahap II Tahun 2016 Seri B</t>
  </si>
  <si>
    <t>Obligasi Berkelanjutan I Maybank Finance Tahap III Tahun 2016 Seri B</t>
  </si>
  <si>
    <t>Obligasi Berkelanjutan I Maybank Finance Tahap IV Tahun 2017 Seri B</t>
  </si>
  <si>
    <t>Obligasi II BII Finance Tahun 2013 Dengan Tingkat Bunga Tetap Seri B</t>
  </si>
  <si>
    <t>Obligasi Berkelanjutan I Bank BJB Tahap I Tahun 2017 Seri A</t>
  </si>
  <si>
    <t>Obligasi Subordinasi Berkelanjutan I Bank BJB Tahap I Tahun 2017 Seri A</t>
  </si>
  <si>
    <t>Obligasi Berkelanjutan I Bank BJB Tahap I Tahun 2017 Seri B</t>
  </si>
  <si>
    <t>Obligasi Subordinasi Berkelanjutan I Bank BJB Tahap I Tahun 2017 Seri B</t>
  </si>
  <si>
    <t>Obligasi Berkelanjutan I Bank BJB Tahap I Tahun 2017 Seri C</t>
  </si>
  <si>
    <t>Obligasi VII Bank Jabar Banten Tahun 2011 Seri C</t>
  </si>
  <si>
    <t>Obligasi Subordinasi I Bank Jateng Tahun 2015</t>
  </si>
  <si>
    <t>Obligasi IV Bank Lampung Tahun 2017</t>
  </si>
  <si>
    <t>A(idn)</t>
  </si>
  <si>
    <t>BLTA03</t>
  </si>
  <si>
    <t>Obligasi Berlian Laju Tanker III Tahun 2007</t>
  </si>
  <si>
    <t>BLTA04B</t>
  </si>
  <si>
    <t>Obligasi Berlian Laju Tanker IV Tahun 2009 Seri B</t>
  </si>
  <si>
    <t>BLTA04C</t>
  </si>
  <si>
    <t>Obligasi Berlian Laju Tanker IV Tahun 2009 Seri C</t>
  </si>
  <si>
    <t>Obligasi II Bank Maluku Malut Tahun 2017 Seri A</t>
  </si>
  <si>
    <t>Obligasi II Bank Maluku Malut Tahun 2017 Seri B</t>
  </si>
  <si>
    <t>Obligasi II Bank Maluku Malut Tahun 2017 Seri C</t>
  </si>
  <si>
    <t>Obligasi Berkelanjutan I Bank Mandiri Tahap I Tahun 2016 Seri A</t>
  </si>
  <si>
    <t>Obligasi Berkelanjutan I Bank Mandiri Tahap II Tahun 2017 Seri A</t>
  </si>
  <si>
    <t>Obligasi Berkelanjutan I Bank Mandiri Tahap I Tahun 2016 Seri B</t>
  </si>
  <si>
    <t>Obligasi Berkelanjutan I Bank Mandiri Tahap II Tahun 2017 Seri B</t>
  </si>
  <si>
    <t>Obligasi Berkelanjutan I Bank Mandiri Tahap I Tahun 2016 Seri C</t>
  </si>
  <si>
    <t>Obligasi Berkelanjutan I Bank Mandiri Tahap II Tahun 2017 Seri C</t>
  </si>
  <si>
    <t>Obligasi Berkelanjutan I Bank Mandiri Tahap II Tahun 2017 Seri D</t>
  </si>
  <si>
    <t>Zero Coupon</t>
  </si>
  <si>
    <t>Obligasi I Bank Mandiri Taspen POS Tahun 2017 Seri A</t>
  </si>
  <si>
    <t>Obligasi I Bank Mandiri Taspen POS Tahun 2017 Seri B</t>
  </si>
  <si>
    <t>Obligasi Berkelanjutan I Global Mediacom Tahap I Tahun 2017 Seri A</t>
  </si>
  <si>
    <t>idA+</t>
  </si>
  <si>
    <t>Obligasi Berkelanjutan I Global Mediacom Tahap I Tahun 2017 Seri B</t>
  </si>
  <si>
    <t>Obligasi Berkelanjutan I Global Mediacom Tahap I Tahun 2017 Seri C</t>
  </si>
  <si>
    <t>Obligasi Berkelanjutan I Global Mediacom Tahap II Tahun 2017</t>
  </si>
  <si>
    <t>Obligasi Berkelanjutan I Bank CIMB Niaga Tahap II Tahun 2013 Dengan Tingkat Bunga Tetap Seri C</t>
  </si>
  <si>
    <t>Obligasi Berkelanjutan II Bank CIMB Niaga Tahap II Tahun 2017 Seri A</t>
  </si>
  <si>
    <t>Obligasi Berkelanjutan II Bank CIMB Niaga Tahap III Tahun 2017 Seri A</t>
  </si>
  <si>
    <t>Obligasi Berkelanjutan II Bank CIMB NIAGA Tahap I Tahun 2016 Seri B</t>
  </si>
  <si>
    <t>Obligasi Berkelanjutan II Bank CIMB Niaga Tahap II Tahun 2017 Seri B</t>
  </si>
  <si>
    <t>Obligasi Berkelanjutan II Bank CIMB Niaga Tahap III Tahun 2017 Seri B</t>
  </si>
  <si>
    <t>Obligasi Berkelanjutan II Bank CIMB NIAGA Tahap I Tahun 2016 Seri C</t>
  </si>
  <si>
    <t>Obligasi Berkelanjutan II Bank CIMB Niaga Tahap II Tahun 2017 Seri C</t>
  </si>
  <si>
    <t>Obligasi Berkelanjutan II Bank CIMB Niaga Tahap III Tahun 2017 Seri C</t>
  </si>
  <si>
    <t>Obligasi Subordinasi II Bank CIMB Niaga Tahun 2010</t>
  </si>
  <si>
    <t>Obligasi Subordinasi I Bank BII Tahun 2011</t>
  </si>
  <si>
    <t>Obligasi Subordinasi Berkelanjutan I Bank BII Tahap I Tahun 2011</t>
  </si>
  <si>
    <t>Obligasi Subordinasi Berkelanjutan I Bank BII Tahap II Tahun 2012</t>
  </si>
  <si>
    <t>Obligasi Berkelanjutan II Bank Maybank Indonesia Tahap I Tahun 2017 Seri A</t>
  </si>
  <si>
    <t>Obligasi Berkelanjutan II Bank Maybank Indonesia Tahap I Tahun 2017 Seri B</t>
  </si>
  <si>
    <t>Obligasi Berkelanjutan II Bank Maybank Indonesia Tahap I Tahun 2017 Seri C</t>
  </si>
  <si>
    <t>Obligasi Subordinasi Berkelanjutan II Bank BII Tahap I Tahun 2014</t>
  </si>
  <si>
    <t>Obligasi Subordinasi Berkelanjutan II Bank Maybank Indonesia Tahap II Tahun 2016</t>
  </si>
  <si>
    <t>Obligasi Subordinasi Berkelanjutan I Bank Permata Tahap I Tahun 2012</t>
  </si>
  <si>
    <t>Obligasi Subordinasi Berkelanjutan I Bank Permata Tahap II Tahun 2012</t>
  </si>
  <si>
    <t>Obligasi Subordinasi II Permata bank Tahun 2011</t>
  </si>
  <si>
    <t>Obligasi Subordinasi Berkelanjutan II Bank Permata Tahap I Tahun 2013</t>
  </si>
  <si>
    <t>Obligasi Subordinasi Berkelanjutan II Bank Permata Tahap II Tahun 2014</t>
  </si>
  <si>
    <t>Obligasi I Bank NTT Tahun 2011 Seri D</t>
  </si>
  <si>
    <t>Obligasi Berkelanjutan I Batavia Prosperindo Finance Tahap I Tahun 2016 Seri B</t>
  </si>
  <si>
    <t>Obligasi Berkelanjutan I Batavia Prosperindo Finance Tahap II Tahun 2017</t>
  </si>
  <si>
    <t>Obligasi I Brantas Abipraya Tahun 2015</t>
  </si>
  <si>
    <t>Obligasi Subordinasi I Bank Nagari Tahun 2010</t>
  </si>
  <si>
    <t>Obligasi Subordinasi II Bank Nagari Tahun 2012</t>
  </si>
  <si>
    <t>Obligasi VII Bank Nagari Tahun 2015</t>
  </si>
  <si>
    <t>Obligasi Berkelanjutan I Bumi Serpong Damai Tahap I Tahun 2012 Seri C</t>
  </si>
  <si>
    <t>Obligasi Berkelanjutan I Bumi Serpong Damai Tahap II Tahun 2013</t>
  </si>
  <si>
    <t>Obligasi Berkelanjutan II Bumi Serpong Damai Tahap I Tahun 2016 Seri A</t>
  </si>
  <si>
    <t>Obligasi Berkelanjutan II Bumi Serpong Damai Tahap I Tahun 2016 Seri B</t>
  </si>
  <si>
    <t>Obligasi V Bank Sulut Tahun 2014 Dengan Tingkat Bunga Tetap</t>
  </si>
  <si>
    <t>Obligasi Subordinasi I Bank Sumut Tahun 2011</t>
  </si>
  <si>
    <t>Obligasi Berkelanjutan I Bank Sulselbar Tahap I Tahun 2016</t>
  </si>
  <si>
    <t>Obligasi Berkelanjutan I Bank Sulselbar Tahap II Tahun 2016</t>
  </si>
  <si>
    <t>Obligasi Berkelanjutan I Bank BTPN Dengan Tingkat Bunga Tetap Tahap III Tahun 2013 Seri B</t>
  </si>
  <si>
    <t>Obligasi Berkelanjutan II Bank BTPN Dengan Tingkat Bunga Tetap Tahap I Tahun 2013 Seri B</t>
  </si>
  <si>
    <t>Obligasi Berkelanjutan III Bank BTPN Dengan Tingkat Bunga Tetap Tahap II Tahun 2017 Seri A</t>
  </si>
  <si>
    <t>Obligasi Berkelanjutan III Bank BTPN Tahap I Tahun 2016 Seri B</t>
  </si>
  <si>
    <t>Obligasi Berkelanjutan III Bank BTPN Dengan Tingkat Bunga Tetap Tahap II Tahun 2017 Seri B</t>
  </si>
  <si>
    <t>Obligasi Berkelanjutan I Bank Victoria Tahap I Tahun 2017</t>
  </si>
  <si>
    <t>Obligasi Subordinasi Berkelanjutan I Bank Victoria Tahap I Tahun 2017</t>
  </si>
  <si>
    <t>Obligasi Subordinasi Bank Victoria II Tahun 2012</t>
  </si>
  <si>
    <t>Obligasi Subordinasi Bank Victoria III Tahun 2013 Dengan Tingkat Bunga Tetap</t>
  </si>
  <si>
    <t>Obligasi Bank Victoria IV Tahun 2013 Dengan Tingkat Bunga Tetap</t>
  </si>
  <si>
    <t>Obligasi I CSUL Finance Tahun 2017 Seri A</t>
  </si>
  <si>
    <t>Obligasi I CSUL Finance Tahun 2017 Seri B</t>
  </si>
  <si>
    <t>Obligasi I Ciputra Residence Tahun 2014 Dengan Tingkat Bunga Tetap Seri B</t>
  </si>
  <si>
    <t>Obligasi I Ciputra Residence Tahun 2014 Dengan Tingkat Bunga Tetap Seri C</t>
  </si>
  <si>
    <t>Efek Beragun Aset Danareksa BTN 02 - KPR Kelas A Tahun 2011</t>
  </si>
  <si>
    <t>KIK</t>
  </si>
  <si>
    <t>Efek Beragun Aset Danareksa BTN 03 -  KPR Kelas A Tahun 2012</t>
  </si>
  <si>
    <t>Efek Beragun Aset Danareksa BTN 04 - KPR Kelas A Seri A2</t>
  </si>
  <si>
    <t>Efek Beragun Aset Danareksa BTN 05 - KPR Kelas A Seri A1</t>
  </si>
  <si>
    <t>Efek Beragun Aset Danareksa BTN 05 - KPR Kelas A Seri A2</t>
  </si>
  <si>
    <t>Obligasi PT Intiland Development Tahun 2013 Seri B</t>
  </si>
  <si>
    <t>Obligasi II Intiland Development Tahun 2016 Seri A</t>
  </si>
  <si>
    <t>Obligasi II Intiland Development Tahun 2016 Seri B</t>
  </si>
  <si>
    <t>Efek Beragun Aset Danareksa Indonesia Power PLN1 - Piutang Usaha Kelas A</t>
  </si>
  <si>
    <t>Obligasi Berkelanjutan I PT Danareksa (Persero) Tahap II Tahun 2014 Seri A</t>
  </si>
  <si>
    <t>Obligasi Berkelanjutan I Danareksa Tahap I Tahun 2012 Seri B</t>
  </si>
  <si>
    <t>Obligasi Berkelanjutan I PT Danareksa (Persero) Tahap II Tahun 2014 Seri B</t>
  </si>
  <si>
    <t>Obligasi Fast Food Indonesia II Tahun 2016</t>
  </si>
  <si>
    <t>Obligasi Berkelanjutan II FIFA dengan Tingkat Bunga Tetap Tahap I Tahun 2015 Seri B</t>
  </si>
  <si>
    <t>Obligasi Berkelanjutan II FIFA dengan Tingkat Bunga Tetap Tahap II Tahun 2015 Seri B</t>
  </si>
  <si>
    <t>Obligasi Berkelanjutan II Federal Internasional Finance Tahap III Tahun 2016 Seri B</t>
  </si>
  <si>
    <t>Obligasi Berkelanjutan II FIFA Dengan Tingkat Bunga Tetap Tahap IV Tahun 2016 Seri B</t>
  </si>
  <si>
    <t>Obligasi Berkelanjutan III Federal International Finance Tahap I Tahun 2017 Seri A</t>
  </si>
  <si>
    <t>Obligasi Berkelanjutan III FIFA Dengan Tingkat Bunga Tetap Tahap II Tahun 2017 Seri A</t>
  </si>
  <si>
    <t>Obligasi Berkelanjutan III Federal International Finance Tahap I Tahun 2017 Seri B</t>
  </si>
  <si>
    <t>Obligasi Berkelanjutan III FIFA Dengan Tingkat Bunga Tetap Tahap II Tahun 2017 Seri B</t>
  </si>
  <si>
    <t>Obligasi Negara Th.2005 Seri FR0031</t>
  </si>
  <si>
    <t>Government</t>
  </si>
  <si>
    <t>Obligasi Negara Th. 2005 Seri FR0032</t>
  </si>
  <si>
    <t>Obligasi Negara Th.2006 Seri FR0034</t>
  </si>
  <si>
    <t>Obligasi Negara Th.2006 Seri FR0035</t>
  </si>
  <si>
    <t>Obligasi Negara Th. 2006 Seri FR0036</t>
  </si>
  <si>
    <t>Obligasi Negara Th. 2006 Seri FR0037</t>
  </si>
  <si>
    <t>Obligasi Negara Th. 2006 Seri FR0038</t>
  </si>
  <si>
    <t>Obligasi Negara Th. 2006 Seri FR0039</t>
  </si>
  <si>
    <t>Obligasi Negara Th. 2006 Seri FR0040</t>
  </si>
  <si>
    <t>Obligasi Negara Th. 2007 Seri FR0042</t>
  </si>
  <si>
    <t>Obligasi Negara Th. 2007 Seri FR0043</t>
  </si>
  <si>
    <t>Obligasi Negara Th. 2007 Seri FR0044</t>
  </si>
  <si>
    <t>Obligasi Negara Th. 2007 Seri FR0045</t>
  </si>
  <si>
    <t>Obligasi Negara Th. 2007 Seri FR0046</t>
  </si>
  <si>
    <t>Obligasi Negara Th. 2007 Seri FR0047</t>
  </si>
  <si>
    <t>Obligasi Negara Th. 2007 Seri FR0048</t>
  </si>
  <si>
    <t>Obligasi Negara RI Seri FR0050</t>
  </si>
  <si>
    <t>Obligasi Negara RI Seri FR0052</t>
  </si>
  <si>
    <t>Obligasi Negara RI Seri FR0053</t>
  </si>
  <si>
    <t>Obligasi Negara RI Seri FR0054</t>
  </si>
  <si>
    <t>Obligasi Negara RI Seri FR0056</t>
  </si>
  <si>
    <t>Obligasi Negara RI Seri FR0057</t>
  </si>
  <si>
    <t>Obligasi Negara RI Seri FR0058</t>
  </si>
  <si>
    <t>Obligasi Negara RI Seri FR0059</t>
  </si>
  <si>
    <t>Obligasi Negara RI Seri FR0061</t>
  </si>
  <si>
    <t>Obligasi Negara RI Seri FR0062</t>
  </si>
  <si>
    <t>Obligasi Negara RI Seri FR0063</t>
  </si>
  <si>
    <t>Obligasi Negara RI Seri FR0064</t>
  </si>
  <si>
    <t>Obligasi Negara RI Seri FR0065</t>
  </si>
  <si>
    <t>Obligasi Negara RI Seri FR0066</t>
  </si>
  <si>
    <t>Obligasi Negara RI Seri FR0067</t>
  </si>
  <si>
    <t>Obligasi Negara RI Seri FR0068</t>
  </si>
  <si>
    <t>Obligasi Negara Seri FR0069</t>
  </si>
  <si>
    <t>Obligasi Negara Seri FR0070</t>
  </si>
  <si>
    <t>Obligasi Negara Seri FR0071</t>
  </si>
  <si>
    <t>Obligasi Negara Republik Indonesia Seri FR0072</t>
  </si>
  <si>
    <t>Obligasi Negara Republik Indonesia Seri FR0073</t>
  </si>
  <si>
    <t>Obligasi Negara Republik Indonesia Seri FR0074</t>
  </si>
  <si>
    <t>Obligasi Negara Republik Indonesia Seri FR0075</t>
  </si>
  <si>
    <t>Obligasi Negara Republik Indonesia Seri FR0076</t>
  </si>
  <si>
    <t>GBRB0026NvBV</t>
  </si>
  <si>
    <t>Obligasi Pem. Th. 2002 Seri VR0026</t>
  </si>
  <si>
    <t>GBRB0027NvBV</t>
  </si>
  <si>
    <t>Obligasi Pem. Th. 2002 Seri VR0027</t>
  </si>
  <si>
    <t>GBRB0028NvBV</t>
  </si>
  <si>
    <t>Obligasi Pem. Th. 2002 Seri VR0028</t>
  </si>
  <si>
    <t>GBRB0029NvBV</t>
  </si>
  <si>
    <t>Obligasi Pem. Th. 2002 Seri VR0029</t>
  </si>
  <si>
    <t>GBRB0030NvBV</t>
  </si>
  <si>
    <t>Obligasi Pem. Th. 2002 Seri VR0030</t>
  </si>
  <si>
    <t>GBRB0031NvBV</t>
  </si>
  <si>
    <t>Obligasi Pem. Th. 2002 Seri VR0031</t>
  </si>
  <si>
    <t>Obligasi Berkelanjutan I Garuda Indonesia Tahap I Tahun 2013</t>
  </si>
  <si>
    <t>BBB+(idn)</t>
  </si>
  <si>
    <t>Obligasi Berkelanjutan I Greenwood Sejahtera Tahap I Tahun 2014</t>
  </si>
  <si>
    <t>SBSN RI Seri IFR-0002</t>
  </si>
  <si>
    <t>SBSN RI Seri IFR-0006</t>
  </si>
  <si>
    <t>SBSN RI Seri IFR-0007</t>
  </si>
  <si>
    <t>SBSN RI Seri IFR-0008</t>
  </si>
  <si>
    <t>SBSN RI Seri IFR-0010</t>
  </si>
  <si>
    <t>Obligasi I Indonesia Infrastructure Finance Tahun 2016 Seri A</t>
  </si>
  <si>
    <t>Obligasi I Indonesia Infrastructure Finance Tahun 2016 Seri B</t>
  </si>
  <si>
    <t>Obligasi I Indonesia Infrastructure Finance Tahun 2016 Seri C</t>
  </si>
  <si>
    <t>Obligasi berkelanjutan I Indomobil Finance dengan Tingkat Bunga Tetap Tahap IV Tahun 2014 Seri C</t>
  </si>
  <si>
    <t>Obligasi Berkelanjutan II Indomobil Finance Dengan Tingkat Bunga Tetap Tahap IV Tahun 2017 Seri A</t>
  </si>
  <si>
    <t>Obligasi Berkelanjutan II Indomobil Finance dengan Tingkat Bunga Tetap Tahap I Tahun 2015 Seri B</t>
  </si>
  <si>
    <t>Obligasi Berkelanjutan II Indomobil Finance dengan Tingkat Bunga Tetap Tahap II Tahun 2015 Seri B</t>
  </si>
  <si>
    <t>Obligasi Berkelanjutan II Indomobil Finance Tahap III Tahun 2016 Seri B</t>
  </si>
  <si>
    <t>Obligasi Berkelanjutan II Indomobil Finance Dengan Tingkat Bunga Tetap Tahap IV Tahun 2017 Seri B</t>
  </si>
  <si>
    <t>Obligasi Berkelanjutan II Indomobil Finance dengan Tingkat Bunga Tetap Tahap I Tahun 2015 Seri C</t>
  </si>
  <si>
    <t>Obligasi Berkelanjutan II Indomobil Finance dengan Tingkat Bunga Tetap Tahap II Tahun 2015 Seri C</t>
  </si>
  <si>
    <t>Obligasi Berkelanjutan II Indomobil Finance Tahap III Tahun 2016 Seri C</t>
  </si>
  <si>
    <t>Obligasi Berkelanjutan II Indomobil Finance Dengan Tingkat Bunga Tetap Tahap IV Tahun 2017 Seri C</t>
  </si>
  <si>
    <t>Obligasi Berkelanjutan III Indomobil Finance Dengan Tingkat Bunga Tetap Tahap I Tahun 2017 Seri A</t>
  </si>
  <si>
    <t>Obligasi Berkelanjutan III Indomobil Finance Dengan Tingkat Bunga Tetap Tahap I Tahun 2017 Seri B</t>
  </si>
  <si>
    <t>Obligasi Berkelanjutan III Indomobil Finance Dengan Tingkat Bunga Tetap Tahap I Tahun 2017 Seri C</t>
  </si>
  <si>
    <t>Obligasi I Impack Pratama Industri Tahun 2016 Seri A</t>
  </si>
  <si>
    <t>Obligasi I Impack Pratama Industri Tahun 2016 Seri B</t>
  </si>
  <si>
    <t>Obligasi Indofood Sukses Makmur VII Tahun 2014</t>
  </si>
  <si>
    <t>Obligasi Indofood Sukses Makmur VIII Tahun 2017 Dengan Tingkat Bunga Tetap</t>
  </si>
  <si>
    <t>Obligasi Berkelanjutan I Indosat Tahap III Tahun 2015 Seri A</t>
  </si>
  <si>
    <t>Obligasi Berkelanjutan I Indosat Tahap I Tahun 2014 Seri B</t>
  </si>
  <si>
    <t>Obligasi Berkelanjutan I Indosat Tahap II Tahun 2015 Seri B</t>
  </si>
  <si>
    <t>Obligasi Berkelanjutan I Indosat Tahap III Tahun 2015 Seri B</t>
  </si>
  <si>
    <t>Obligasi Berkelanjutan I Indosat Tahap IV Tahun 2016 Seri B</t>
  </si>
  <si>
    <t>Obligasi Berkelanjutan I Indosat Tahap I Tahun 2014 Seri C</t>
  </si>
  <si>
    <t>Obligasi Berkelanjutan I Indosat Tahap II Tahun 2015 Seri C</t>
  </si>
  <si>
    <t>Obligasi Berkelanjutan I Indosat Tahap III Tahun 2015 Seri C</t>
  </si>
  <si>
    <t>Obligasi Berkelanjutan I Indosat Tahap IV Tahun 2016 Seri C</t>
  </si>
  <si>
    <t>Obligasi Berkelanjutan I Indosat Tahap I Tahun 2014 Seri D</t>
  </si>
  <si>
    <t>Obligasi Berkelanjutan I Indosat Tahap II Tahun 2015 Seri D</t>
  </si>
  <si>
    <t>Obligasi Berkelanjutan I Indosat Tahap III Tahun 2015 Seri D</t>
  </si>
  <si>
    <t>Obligasi Berkelanjutan I Indosat Tahap IV Tahun 2016 Seri D</t>
  </si>
  <si>
    <t>Obligasi Berkelanjutan I Indosat Tahap II Tahun 2015 Seri E</t>
  </si>
  <si>
    <t>Obligasi Berkelanjutan I Indosat Tahap IV Tahun 2016 Seri E</t>
  </si>
  <si>
    <t>Obligasi Berkelanjutan II Indosat Tahap I Tahun 2017 Seri A</t>
  </si>
  <si>
    <t>Obligasi Berkelanjutan II Indosat Tahap II Tahun 2017 Seri A</t>
  </si>
  <si>
    <t>Obligasi Berkelanjutan II Indosat Tahap I Tahun 2017 Seri B</t>
  </si>
  <si>
    <t>Obligasi Berkelanjutan II Indosat Tahap II Tahun 2017 Seri B</t>
  </si>
  <si>
    <t>Obligasi Berkelanjutan II Indosat Tahap I Tahun 2017 Seri C</t>
  </si>
  <si>
    <t>Obligasi Berkelanjutan II Indosat Tahap II Tahun 2017 Seri C</t>
  </si>
  <si>
    <t>Obligasi Berkelanjutan II Indosat Tahap I Tahun 2017 Seri D</t>
  </si>
  <si>
    <t>Obligasi Berkelanjutan II Indosat Tahap II Tahun 2017 Seri D</t>
  </si>
  <si>
    <t>Obligasi Berkelanjutan II Indosat Tahap I Tahun 2017 Seri E</t>
  </si>
  <si>
    <t>Obligasi Berkelanjutan II Indosat Tahap II Tahun 2017 Seri E</t>
  </si>
  <si>
    <t>Obligasi Indosat VIII Tahun 2012 Seri A</t>
  </si>
  <si>
    <t>Obligasi Indosat VIII Tahun 2012 Seri B</t>
  </si>
  <si>
    <t>Obligasi Jasa Marga XIV Seri JM-10 Dengan Tingkat Bunga Tetap</t>
  </si>
  <si>
    <t>Obligasi Berkelanjutan II Japfa Tahap I Tahun 2016 Seri A</t>
  </si>
  <si>
    <t>Obligasi Berkelanjutan II Japfa Tahap I Tahun 2016 Seri B</t>
  </si>
  <si>
    <t>Obligasi Berkelanjutan II Japfa Tahap II Tahun 2017</t>
  </si>
  <si>
    <t>Obligasi Berkelanjutan I Jasa Marga Tahap I Tahun 2013 Seri S Seri C</t>
  </si>
  <si>
    <t>Obligasi Berkelanjutan I Jasa Marga Tahap II Tahun 2014 Seri T dengan Tingkat Bunga Tetap</t>
  </si>
  <si>
    <t>Obligasi I Kereta Api Indonesia Tahun 2017 Seri A</t>
  </si>
  <si>
    <t>Obligasi I Kereta Api Indonesia Tahun 2017 Seri B</t>
  </si>
  <si>
    <t>Obligasi Subordinasi IDR Bank KEB Hana I Tahun 2016</t>
  </si>
  <si>
    <t>Obligasi Berkelanjutan I Lautan Luas Tahap I Tahun 2013</t>
  </si>
  <si>
    <t>Obligasi Berkelanjutan II Lautan Luas Tahap II Tahun 2017 Seri A</t>
  </si>
  <si>
    <t>Obligasi Berkelanjutan II Lautan Luas Tahap II Tahun 2017 Seri B</t>
  </si>
  <si>
    <t>Obligasi Berkelanjutan II Lautan Luas Tahap I Tahun 2017</t>
  </si>
  <si>
    <t>Obl Berkelanjutan I Mitra Adiperkasa Tahap II Tahun 2014 Dgn Tingkat Bunga Tetap Seri B</t>
  </si>
  <si>
    <t>Obligasi Berkelanjutan I Mitra Adiperkasa Tahap III Tahun 2014 Seri B dengan Tingkat Bunga Tetap</t>
  </si>
  <si>
    <t>Obligasi Subordinasi Berkelanjutan I Bank Mayapada Tahap I Tahun 2017</t>
  </si>
  <si>
    <t>Obligasi Subordinasi Bank Mayapada III Tahun 2013</t>
  </si>
  <si>
    <t>Obligasi Subordinasi Bank Mayapada IV Tahun 2014</t>
  </si>
  <si>
    <t>Obligasi Berkelanjutan I Modernland Realty Tahap I Tahun 2015 Seri A</t>
  </si>
  <si>
    <t>Obligasi Berkelanjutan I Modernland Realty Tahap I Tahun 2015 Seri B</t>
  </si>
  <si>
    <t>Obligasi II Modernland Realty Tahun 2012 Dengan Tingkat Bunga Tetap Seri B</t>
  </si>
  <si>
    <t>Obligasi Berkelanjutan I Medco Energi International Tahap I Tahun 2012</t>
  </si>
  <si>
    <t>Obligasi Berkelanjutan I Medco Energi International Tahap II Tahun 2013</t>
  </si>
  <si>
    <t>Obligasi Berkelanjutan II Medco Energi Internasional Tahap I Tahun 2016 Seri A</t>
  </si>
  <si>
    <t>Obligasi Berkelanjutan II Medco Energi Internasional Tahap II Tahun 2016 Seri A</t>
  </si>
  <si>
    <t>Obligasi Berkelanjutan II Medco Energi Internasional Tahap III Tahun 2016 Seri A</t>
  </si>
  <si>
    <t>Obligasi Berkelanjutan II Medco Energi Internasional Tahap IV Tahun 2017 Seri A</t>
  </si>
  <si>
    <t>Obligasi Berkelanjutan II Medco Energi Internasional Tahap V Tahun 2017 Seri A</t>
  </si>
  <si>
    <t>Obligasi Berkelanjutan II Medco Energi Internasional Tahap VI Tahun 2017 Seri A</t>
  </si>
  <si>
    <t>Obligasi Berkelanjutan II Medco Energi Internasional Tahap I Tahun 2016 Seri B</t>
  </si>
  <si>
    <t>Obligasi Berkelanjutan II Medco Energi Internasional Tahap II Tahun 2016 Seri B</t>
  </si>
  <si>
    <t>Obligasi Berkelanjutan II Medco Energi Internasional Tahap III Tahun 2016 Seri B</t>
  </si>
  <si>
    <t>Obligasi Berkelanjutan II Medco Energi Internasional Tahap IV Tahun 2017 Seri B</t>
  </si>
  <si>
    <t>Obligasi Berkelanjutan II Medco Energi Internasional Tahap V Tahun 2017 Seri B</t>
  </si>
  <si>
    <t>Obligasi Berkelanjutan II Medco Energi Internasional Tahap VI Tahun 2017 Seri B</t>
  </si>
  <si>
    <t>Obligasi Berkelanjutan II Medco Energi Internasional Tahap III Tahun 2016 Seri C</t>
  </si>
  <si>
    <t>Obligasi Berkelanjutan II Medco Energi Internasional Tahap IV Tahun 2017 Seri C</t>
  </si>
  <si>
    <t>Obligasi Berkelanjutan II Medco Energi Internasional Tahap V Tahun 2017 Seri C</t>
  </si>
  <si>
    <t>Obligasi Berkelanjutan II Mandala Multifinance Tahap I Tahun 2015 Seri C</t>
  </si>
  <si>
    <t>Efek Beragun Aset Mandiri JSMR01 - Surat Berharga Atas Pendapatan Tol Jagorawi Kelas A</t>
  </si>
  <si>
    <t>Obligasi I Marga Lingkar Jakarta Tahun 2017 Seri A</t>
  </si>
  <si>
    <t>idAAA(sf)</t>
  </si>
  <si>
    <t>Obligasi I Marga Lingkar Jakarta Tahun 2017 Seri B</t>
  </si>
  <si>
    <t>Obligasi I Marga Lingkar Jakarta Tahun 2017 Seri C</t>
  </si>
  <si>
    <t>Obligasi I Marga Lingkar Jakarta Tahun 2017 Seri D</t>
  </si>
  <si>
    <t>Obligasi I Marga Lingkar Jakarta Tahun 2017 Seri E</t>
  </si>
  <si>
    <t>Obligasi I Moratelindo Tahun 2017 Seri A</t>
  </si>
  <si>
    <t>Obligasi I Moratelindo Tahun 2017 Seri B</t>
  </si>
  <si>
    <t>Obligasi Berkelanjutan I Mayora Indah Tahap I Tahun 2017</t>
  </si>
  <si>
    <t>Obligasi IV Mayora Indah Tahun 2012</t>
  </si>
  <si>
    <t>Obligasi Berkelanjutan I OCBC NISP Tahap II Tahun 2015 Seri C</t>
  </si>
  <si>
    <t>Obligasi Berkelanjutan II Bank OCBC NISP Tahap II Tahun 2017 Dengan Tingkat Bunga Tetap Seri A</t>
  </si>
  <si>
    <t>Obligasi Berkelanjutan II Bank OCBC NISP Tahap III Tahun 2017 Dengan Tingkat Bunga Tetap Seri A</t>
  </si>
  <si>
    <t>Obligasi Berkelanjutan II Bank OCBC NISP Tahap I Tahun 2016 dengan Tingkat Bunga Tetap Seri B</t>
  </si>
  <si>
    <t>Obligasi Berkelanjutan II Bank OCBC NISP Tahap II Tahun 2017 Dengan Tingkat Bunga Tetap Seri B</t>
  </si>
  <si>
    <t>Obligasi Berkelanjutan II Bank OCBC NISP Tahap III Tahun 2017 Dengan Tingkat Bunga Tetap Seri B</t>
  </si>
  <si>
    <t>Obligasi Berkelanjutan II Bank OCBC NISP Tahap I Tahun 2016 dengan Tingkat Bunga Tetap Seri C</t>
  </si>
  <si>
    <t>Obligasi Berkelanjutan II Bank OCBC NISP Tahap II Tahun 2017 Dengan Tingkat Bunga Tetap Seri C</t>
  </si>
  <si>
    <t>Obligasi Berkelanjutan II Bank OCBC NISP Tahap III Tahun 2017 Dengan Tingkat Bunga Tetap Seri C</t>
  </si>
  <si>
    <t>Obligasi Negara Ritel Seri ORI012</t>
  </si>
  <si>
    <t>Obligasi Negara Retail Seri ORI013</t>
  </si>
  <si>
    <t>Obligasi Negara Retail Seri ORI014</t>
  </si>
  <si>
    <t>Obligasi I Oto Multiartha Tahun 2017 Seri A</t>
  </si>
  <si>
    <t>Obligasi I Oto Multiartha Tahun 2017 Seri B</t>
  </si>
  <si>
    <t>Obligasi I Oto Multiartha Tahun 2017 Seri C</t>
  </si>
  <si>
    <t>Obligasi Berkelanjutan I Panorama Sentrawisata Tahap I Tahun 2013 Dengan Tingkat Bunga Tetap</t>
  </si>
  <si>
    <t>Obligasi Berkelanjutan I Panorama Sentrawisata Tahap II Tahun 2015</t>
  </si>
  <si>
    <t>SBSN RI Seri PBS001</t>
  </si>
  <si>
    <t>SBSN RI Seri PBS002</t>
  </si>
  <si>
    <t>SBSN RI Seri PBS003</t>
  </si>
  <si>
    <t>SBSN RI Seri PBS004</t>
  </si>
  <si>
    <t>SBSN RI Seri PBS005</t>
  </si>
  <si>
    <t>SBSN RI Seri PBS006</t>
  </si>
  <si>
    <t>Surat Berharga Syariah Negara RI Seri PBS007</t>
  </si>
  <si>
    <t>Surat Berharga Syariah Negara RI Seri PBS009</t>
  </si>
  <si>
    <t>Surat Berharga Syariah Negara Seri PBS010</t>
  </si>
  <si>
    <t>Surat Berharga Syariah Negara Seri PBS011</t>
  </si>
  <si>
    <t>Surat Berharga Syariah Negara Seri PBS012</t>
  </si>
  <si>
    <t>Surat  Berharga Syariah Negara Seri PBS013</t>
  </si>
  <si>
    <t>Surat Berharga Syariah Negara Seri PBS014</t>
  </si>
  <si>
    <t>Surat Berharga Syariah Negara Seri PBS015</t>
  </si>
  <si>
    <t>Surat Berharga Syariah Negara Seri PBS016</t>
  </si>
  <si>
    <t>Obligasi I Pelindo I Gerbang Nusantara Tahun 2016 Seri A</t>
  </si>
  <si>
    <t>Obligasi I Pelindo I Gerbang Nusantara Tahun 2016 Seri B</t>
  </si>
  <si>
    <t>Obligasi I Pelindo I Gerbang Nusantara Tahun 2016 Seri C</t>
  </si>
  <si>
    <t>Obligasi I Pelindo I Gerbang Nusantara Tahun 2016 Seri D</t>
  </si>
  <si>
    <t>Obligasi Berkelanjutan I Pupuk Indonesia Tahap I Tahun 2017 Seri A</t>
  </si>
  <si>
    <t>Obligasi Berkelanjutan I Pupuk Indonesia Tahap II Tahun 2017 Seri A</t>
  </si>
  <si>
    <t>Obligasi I Pupuk Indonesia Tahun 2014 Seri B</t>
  </si>
  <si>
    <t>Obligasi Berkelanjutan I Pupuk Indonesia Tahap I Tahun 2017 Seri B</t>
  </si>
  <si>
    <t>Obligasi Berkelanjutan I Pupuk Indonesia Tahap II Tahun 2017 Seri B</t>
  </si>
  <si>
    <t>Obligasi Berkelanjutan I Jaya Ancol Tahap I Tahun 2016 Seri A</t>
  </si>
  <si>
    <t>Obligasi Berkelanjutan I Jaya Ancol Tahap I Tahun 2016 Seri B</t>
  </si>
  <si>
    <t>Obligasi II Jaya Ancol Tahun 2012 Dengan Tingkat Bunga Tetap Seri B</t>
  </si>
  <si>
    <t>Obligasi Berkelanjutan I Bank Panin Tahap I Tahun 2012</t>
  </si>
  <si>
    <t>Obligasi Subordinasi Berkelanjutan I Bank Panin Tahap I Tahun 2012</t>
  </si>
  <si>
    <t>Obligasi Berkelanjutan II Bank Panin Tahap I Tahun 2016</t>
  </si>
  <si>
    <t>Obligasi Berkelanjutan II Bank Panin Tahap II Tahun 2016</t>
  </si>
  <si>
    <t>Obligasi Subordinasi Berkelanjutan II Bank Panin Tahap I Tahun 2016</t>
  </si>
  <si>
    <t>Obligasi Subordinasi Berkelanjutan II Bank Panin Tahap II Tahun 2017</t>
  </si>
  <si>
    <t>Obligasi Berkelanjutan I PNM Tahap II Tahun 2016 Seri A</t>
  </si>
  <si>
    <t>Obligasi Berkelanjutan I PNM Tahap I Tahun 2014 Seri B</t>
  </si>
  <si>
    <t>Obligasi Berkelanjutan I PNM Tahap II Tahun 2016 Seri B</t>
  </si>
  <si>
    <t>Obligasi Berkelanjutan I PNM Tahap I Tahun 2014 Seri C</t>
  </si>
  <si>
    <t>Obligasi II PNM Tahun 2013</t>
  </si>
  <si>
    <t>Obligasi Berkelanjutan II PNM Tahap I Tahun 2017 Seri A</t>
  </si>
  <si>
    <t>Obligasi Berkelanjutan II PNM Tahap I Tahun 2017 Seri B</t>
  </si>
  <si>
    <t>Obligasi Berkelanjutan I Perum Pegadaian Tahap I Tahun 2011 Seri C</t>
  </si>
  <si>
    <t>Obligasi Berkelanjutan I Perum Pegadaian Tahap II Tahun 2012 Seri D</t>
  </si>
  <si>
    <t>Obligasi Berkelanjutan II Pegadaian Tahap III Tahun 2015 Seri B</t>
  </si>
  <si>
    <t>Obligasi Berkelanjutan II PegadaianTahap I Tahun 2013 Seri C</t>
  </si>
  <si>
    <t>Obligasi Berkelanjutan II Pegadaian Tahap II Tahun 2014 Seri C</t>
  </si>
  <si>
    <t>Obligasi Berkelanjutan II Pegadaian Tahap III Tahun 2015 Seri C</t>
  </si>
  <si>
    <t>Obligasi Berkelanjutan II Pegadaian Tahap Tahun 2013 Seri D</t>
  </si>
  <si>
    <t>Obligasi Berkelanjutan III Pegadaian Tahap I Tahun 2017 Seri A</t>
  </si>
  <si>
    <t>Obligasi Berkelanjutan III Pegadaian Tahap I Tahun 2017 Seri B</t>
  </si>
  <si>
    <t>Obligasi Berkelanjutan III Pegadaian Tahap I Tahun 2017 Seri C</t>
  </si>
  <si>
    <t>Obligasi X Perum Pegadaian Tahun 2003 Seri B</t>
  </si>
  <si>
    <t>Obligasi XIII Perum Pegadaian Tahun 2009 Seri C</t>
  </si>
  <si>
    <t>Obligasi Berkelanjutan I PLN Tahap I Tahun 2013 Seri A</t>
  </si>
  <si>
    <t>Obligasi Berkelanjutan I PLN Tahap II Tahun 2013 seri A</t>
  </si>
  <si>
    <t>Obligasi Berkelanjutan I PLN Tahap I Tahun 2013 Seri B</t>
  </si>
  <si>
    <t>Obligasi Berkelanjutan I PPLN Tahap II Tahun 2013 Seri B</t>
  </si>
  <si>
    <t>Obligasi Berkelanjutan II PLN Tahap I Tahun 2017 Seri A</t>
  </si>
  <si>
    <t>Obligasi Berkelanjutan II PLN Tahap II Tahun 2017 Seri A</t>
  </si>
  <si>
    <t>Obligasi Berkelanjutan II PLN Tahap I Tahun 2017 Seri B</t>
  </si>
  <si>
    <t>Obligasi Berkelanjutan II PLN Tahap II Tahun 2017 Seri B</t>
  </si>
  <si>
    <t>Obligasi Berkelanjutan II PLN Tahap I Tahun 2017 Seri C</t>
  </si>
  <si>
    <t>Obligasi Berkelanjutan II PLN Tahap II Tahun 2017 Seri C</t>
  </si>
  <si>
    <t>Obligasi Berkelanjutan II PLN Tahap II Tahun 2017 Seri D</t>
  </si>
  <si>
    <t>Obligasi PLN VIII Tahun 2006 Seri B</t>
  </si>
  <si>
    <t>Obligasi PLN IX Tahun 2007 Seri B</t>
  </si>
  <si>
    <t>Obligasi PLN XI Tahun 2010 Seri B</t>
  </si>
  <si>
    <t>Obligasi PLN XII Tahun 2010 Seri B</t>
  </si>
  <si>
    <t>Obligasi I PTPN X Tahun 2013</t>
  </si>
  <si>
    <t>Obligasi I PP Properti Tahun 2016 Seri A</t>
  </si>
  <si>
    <t>Obligasi I PP Properti Tahun 2016 Seri B</t>
  </si>
  <si>
    <t>Obligasi Berkelanjutan I Protelindo Tahap I Tahun 2016 Seri A</t>
  </si>
  <si>
    <t>Obligasi Berkelanjutan Protelindo Tahap I Tahun 2016 Seri B</t>
  </si>
  <si>
    <t>Obligasi Berkelanjutan I Protelindo Tahap I Tahun 2016 Seri C</t>
  </si>
  <si>
    <t>Obligasi Berkelanjutan I Hutama Karya Tahap III Tahun 2017 Seri A</t>
  </si>
  <si>
    <t>idAAA(gg)</t>
  </si>
  <si>
    <t>Obligasi I Hutama Karya Tahun 2013 Seri B</t>
  </si>
  <si>
    <t>Obligasi Berkelanjutan I Hutama Karya Tahap III Tahun 2017 Seri B</t>
  </si>
  <si>
    <t>Obligasi I Hutama Karya Tahun 2013 Seri C</t>
  </si>
  <si>
    <t>Obligasi Berkelanjutan I Hutama Karya Tahap I Tahun 2016</t>
  </si>
  <si>
    <t>Obligasi Berkelanjutan I Hutama Karya Tahap II Tahun 2017</t>
  </si>
  <si>
    <t>Obligasi Berkelanjutan I PP Tahap I Tahun 2013</t>
  </si>
  <si>
    <t>Obligasi Berkelanjutan I PP Tahap II Tahun 2015</t>
  </si>
  <si>
    <t>Obligasi Berkelanjutan I ROTI Tahap I Tahun 2013</t>
  </si>
  <si>
    <t>Obligasi Berkelanjutan I ROTI Tahap II Tahun 2015</t>
  </si>
  <si>
    <t>Obligasi Berkelanjutan I SAN Finance Tingkat Bunga tetap Tahap II Tahun 2014</t>
  </si>
  <si>
    <t>Obligasi Berkelanjutan I SAN Finance Tahap III Tahun 2015</t>
  </si>
  <si>
    <t>Obligasi Berkelanjutan II SAN Finance Dengan Tingkat Bunga Tetap Tahap II Tahun 2017 Seri A</t>
  </si>
  <si>
    <t>Obligasi Berkelanjutan II SAN Finance DenganTingkat Bunga Tetap Tahap I Tahun 2016 Seri B</t>
  </si>
  <si>
    <t>Obligasi Berkelanjutan II SAN Finance Dengan Tingkat Bunga Tetap Tahap II Tahun 2017 Seri B</t>
  </si>
  <si>
    <t>Obligasi Berkelanjutan II SAN Finance Dengan Tingkat Bunga Tetap Tahap II Tahun 2017 Seri C</t>
  </si>
  <si>
    <t>Obligasi Subordinasi Bank Saudara I Tahun 2012 Dengan Tingkat Bunga Tetap</t>
  </si>
  <si>
    <t>Sukuk Ijarah Berkelanjutan I Aneka Gas Industri Tahap I Tahun 2017 Seri A</t>
  </si>
  <si>
    <t>Sukuk Ijarah Berkelanjutan I Aneka Gas Industri Tahap II Tahun 2017 Seri A</t>
  </si>
  <si>
    <t>Sukuk Ijarah Berkelanjutan I Aneka Gas Industri Tahap I Tahun 2017 Seri B</t>
  </si>
  <si>
    <t>Sukuk Ijarah Berkelanjutan I Aneka Gas Industri Tahap II Tahun 2017 Seri B</t>
  </si>
  <si>
    <t>Sukuk Ijarah Aneka Gas Industri II Tahun 2012</t>
  </si>
  <si>
    <t>Sukuk Ijarah TPS Food I Tahun 2013</t>
  </si>
  <si>
    <t>idA(sy)</t>
  </si>
  <si>
    <t>Sukuk Ijarah TPS Food II Tahun 2016</t>
  </si>
  <si>
    <t>Sukuk Ijarah I Angkasa Pura I tahun 2016 Seri A</t>
  </si>
  <si>
    <t>idAAA(sy)</t>
  </si>
  <si>
    <t>Sukuk Ijarah I Angkasa Pura I tahun 2016 Seri B</t>
  </si>
  <si>
    <t>Sukuk Ijarah I Angkasa Pura I tahun 2016 Seri C</t>
  </si>
  <si>
    <t>Sukuk Ijarah Berkelanjutan I Global Mediacom Tahap I Tahun 2017 Seri A</t>
  </si>
  <si>
    <t>idA+(sy)</t>
  </si>
  <si>
    <t>Sukuk Ijarah Berkelanjutan I Global Mediacom Tahap I Tahun 2017 Seri B</t>
  </si>
  <si>
    <t>Sukuk Ijarah Berkelanjutan I Global Mediacom Tahap I Tahun 2017 Seri C</t>
  </si>
  <si>
    <t>Sukuk Ijarah Berkelanjutan I Global Mediacom Tahap II Tahun 2017</t>
  </si>
  <si>
    <t>Sukuk Ijarah Berkelanjutan I XL Axiata Tahap II Tahun 2017 Seri A</t>
  </si>
  <si>
    <t>Sukuk Ijarah Berkelanjutan I XL Tahap I Tahun 2015 Seri B</t>
  </si>
  <si>
    <t>Sukuk Ijarah Berkelanjutan I XL Axiata Tahap II Tahun 2017 Seri B</t>
  </si>
  <si>
    <t>Sukuk Ijarah Berkelanjutan I XL Tahap I Tahun 2015 Seri C</t>
  </si>
  <si>
    <t>Sukuk Ijarah Berkelanjutan I XL Axiata Tahap II Tahun 2017 Seri C</t>
  </si>
  <si>
    <t>Sukuk Ijarah Berkelanjutan I XL Tahap I Tahun 2015 Seri D</t>
  </si>
  <si>
    <t>Sukuk Ijarah Berkelanjutan I XL Axiata Tahap II Tahun 2017 Seri D</t>
  </si>
  <si>
    <t>Sukuk Ijarah Berkelanjutan I XL Axiata Tahap II Tahun 2017 Seri E</t>
  </si>
  <si>
    <t>Sukuk Ijarah Berkelanjutan I Indosat Tahap III Tahun 2015 Seri A</t>
  </si>
  <si>
    <t>Sukuk Ijarah Berkelanjutan I Indosat Tahap I Tahun 2014 Seri B</t>
  </si>
  <si>
    <t>Sukuk Ijarah Berkelanjutan I Indosat Tahap II Tahun 2015 Seri B</t>
  </si>
  <si>
    <t>Sukuk Ijarah Berkelanjutan I Indosat Tahap III Tahun 2015 Seri B</t>
  </si>
  <si>
    <t>Sukuk Ijarah Berkelanjutan I Indosat Tahap IV Tahun 2016 Seri B</t>
  </si>
  <si>
    <t>Sukuk Ijarah Berkelanjutan I Indosat Tahap I Tahun 2014 Seri C</t>
  </si>
  <si>
    <t>Sukuk Ijarah Berkelanjutan I Indosat Tahap II Tahun 2015 Seri C</t>
  </si>
  <si>
    <t>Sukuk Ijarah Berkelanjutan I Indosat Tahap IV Tahun 2016 Seri C</t>
  </si>
  <si>
    <t>Sukuk Ijarah Berkelanjutan I Indosat Tahap II Tahun 2015 Seri D</t>
  </si>
  <si>
    <t>Sukuk Ijarah Berkelanjutan I Indosat Tahap IV Tahun 2016 Seri D</t>
  </si>
  <si>
    <t>Sukuk Ijarah Berkelanjutan I Indosat Tahap II Tahun 2015 Seri E</t>
  </si>
  <si>
    <t>Sukuk Ijarah Berkelanjutan II Indosat Tahap I Tahun 2017 Seri A</t>
  </si>
  <si>
    <t>Sukuk Ijarah Berkelanjutan II Indosat Tahap II Tahun 2017 Seri A</t>
  </si>
  <si>
    <t>Sukuk Ijarah Berkelanjutan II Indosat Tahap I Tahun 2017 Seri B</t>
  </si>
  <si>
    <t>Sukuk Ijarah Berkelanjutan II Indosat Tahap II Tahun 2017 Seri B</t>
  </si>
  <si>
    <t>Sukuk Ijarah Berkelanjutan II Indosat Tahap I Tahun 2017 Seri C</t>
  </si>
  <si>
    <t>Sukuk Ijarah Berkelanjutan II Indosat Tahap II Tahun 2017 Seri C</t>
  </si>
  <si>
    <t>Sukuk Ijarah Berkelanjutan II Indosat Tahap I Tahun 2017 Seri D</t>
  </si>
  <si>
    <t>Sukuk Ijarah Berkelanjutan II Indosat Tahap II Tahun 2017 Seri D</t>
  </si>
  <si>
    <t>Sukuk Ijarah Berkelanjutan II Indosat Tahap II Tahun 2017 Seri E</t>
  </si>
  <si>
    <t>Sukuk Ijarah Indosat V Tahun 2012</t>
  </si>
  <si>
    <t>SIKBLTA01</t>
  </si>
  <si>
    <t>Sukuk Ijarah Berlian Laju Tanker Tahun 2007</t>
  </si>
  <si>
    <t>idD(sy)</t>
  </si>
  <si>
    <t>SIKBLTA02A</t>
  </si>
  <si>
    <t>Sukuk Ijarah Berlian Laju Tanker II Tahun 2009 Seri A</t>
  </si>
  <si>
    <t>SIKBLTA02B</t>
  </si>
  <si>
    <t>Sukuk Ijarah Berlian Laju Tanker II Tahun 2009 Seri B</t>
  </si>
  <si>
    <t>Sukuk Ijarah PLN IV Tahun 2010 Seri B</t>
  </si>
  <si>
    <t>Sukuk Ijarah PLN V Tahun 2010 Seri B</t>
  </si>
  <si>
    <t>Sukuk Ijarah Berkelanjutan I PLN Tahap II Tahun 2013 Seri A</t>
  </si>
  <si>
    <t>Sukuk Ijarah Berkelanjutan I PLN Tahap II Tahun 2013 Seri B</t>
  </si>
  <si>
    <t>Sukuk Ijarah Berkelanjutan I PLN Tahap I Tahun 2013</t>
  </si>
  <si>
    <t>Sukuk Ijarah Berkelanjutan II PLN Tahap I Tahun 2017 Seri A</t>
  </si>
  <si>
    <t>Sukuk Ijarah Berkelanjutan II PLN Tahap II Tahun 2017 Seri A</t>
  </si>
  <si>
    <t>Sukuk Ijarah Berkelanjutan II PLN Tahap I Tahun 2017 Seri B</t>
  </si>
  <si>
    <t>Sukuk Ijarah Berkelanjutan II PLN Tahap II Tahun 2017 Seri B</t>
  </si>
  <si>
    <t>Sukuk Ijarah Berkelanjutan II PLN Tahap II Tahun 2017 Seri C</t>
  </si>
  <si>
    <t>Sukuk Ijarah Berkelanjutan I Summarecon Agung Tahap I Tahun 2013</t>
  </si>
  <si>
    <t>Sukuk Ijarah Berkelanjutan I Summarecon Agung Tahap II Tahun 2014</t>
  </si>
  <si>
    <t>Sukuk Ijarah Berkelanjutan I Summarecon Agung Tahap III Tahun 2015</t>
  </si>
  <si>
    <t>SISSMM01</t>
  </si>
  <si>
    <t>Sukuk Ijarah Sumberdaya Sewatama I Tahun 2012</t>
  </si>
  <si>
    <t>idBB+</t>
  </si>
  <si>
    <t>Sukuk Ijarah Berkelanjutan I Timah Tahap I Tahun 2017 Seri A</t>
  </si>
  <si>
    <t>Sukuk Ijarah Berkelanjutan I Timah Tahap I Tahun 2017 Seri B</t>
  </si>
  <si>
    <t>Sukuk Mudharabah Berkelanjutan II Adira Finance Tahap III Tahun 2017 Seri A</t>
  </si>
  <si>
    <t>Sukuk Mudharabah Berkelanjutan II Adira Finance Tahap I Tahun 2015 Seri B</t>
  </si>
  <si>
    <t>Sukuk Mudharabah Berkelanjutan II Adira Finance Tahap II Tahun 2016 Seri B</t>
  </si>
  <si>
    <t>Sukuk Mudharabah Berkelanjutan II Adira Finance Tahap III Tahun 2017 Seri B</t>
  </si>
  <si>
    <t>Sukuk Mudharabah Berkelanjutan II Adira Finance Tahap II Tahun 2016 Seri C</t>
  </si>
  <si>
    <t>Sukuk Mudharabah Berkelanjutan II Adira Finance Tahap III Tahun 2017 Seri C</t>
  </si>
  <si>
    <t>Sukuk Mudharabah Berkelanjutan III Adira Finance Tahap I Tahun 2017 Seri A</t>
  </si>
  <si>
    <t>Sukuk Mudharabah Berkelanjutan III Adira Finance Tahap I Tahun 2017 Seri B</t>
  </si>
  <si>
    <t>Sukuk Mudharabah Berkelanjutan III Adira Finance Tahap I Tahun 2017 Seri C</t>
  </si>
  <si>
    <t>Obligasi Berkelanjutan I SMART Tahap I Tahun 2012 Seri B</t>
  </si>
  <si>
    <t>Sukuk Mudharabah Bank BNI Syariah I Tahun 2015</t>
  </si>
  <si>
    <t>idAA+(sy)</t>
  </si>
  <si>
    <t>Sukuk Mudharabah Berkelanjutan I Bank Maybank Indonesia Tahap II Tahun 2016</t>
  </si>
  <si>
    <t>Sukuk Mudharabah Berkelanjutan II Bank Maybank Indonesia Tahap I Tahun 2017</t>
  </si>
  <si>
    <t>Sukuk Mudharabah Subordinasi I Bank BRISyariah Tahun 2016</t>
  </si>
  <si>
    <t>Sukuk Mudharabah II Bank Nagari Tahun 2015</t>
  </si>
  <si>
    <t>Sukuk Mudharabah II Bank Sulselbar Tahun 2016</t>
  </si>
  <si>
    <t>Obl Berkelanjutan II Sarana Multigriya Finansial Thp I Thn 2012 Dengan Tingkat Bunga Tetap Seri B</t>
  </si>
  <si>
    <t>Obligasi berkelanjutan II Sarana Multigriya Finansial Tahap V Tahun 2014 Tingkat Bunga Tetap Seri B</t>
  </si>
  <si>
    <t>Obl Berkelanjutan II Sarana Multigriya Finansial Thp I Thn 2012 Dengan Tingkat Bunga Tetap Seri C</t>
  </si>
  <si>
    <t>Obl Berkelanjutan II Sarana Multigriya Finansial Thp II Thn 2013 Seri C Dengan Tingkat Bunga Tetap</t>
  </si>
  <si>
    <t>Obl Berkelanjutan II Sarana Multigriya Finansial Thp II Thn 2013 Seri D Dengan Tingkat Bunga Tetap</t>
  </si>
  <si>
    <t>Obligasi Berkelanjutan III SMFP Tahap VII Tahun 2017 Dengan Tingkat Bunga Tetap Seri A</t>
  </si>
  <si>
    <t>Obligasi Berkelanjutan III Sarana Multigriya Finansial Tahap I Tahun 2015 Seri B</t>
  </si>
  <si>
    <t>Obligasi Berkelanjutan III SMF Tahap IV Tahun 2016 Seri B</t>
  </si>
  <si>
    <t>Obligasi Berkelanjutan III Sarana Multigriya Finansial Tahap V Tahun 2016 Seri B</t>
  </si>
  <si>
    <t>Obligasi Berkelanjutan III SMFP Tahap VII Tahun 2017 Dengan Tingkat Bunga Tetap Seri B</t>
  </si>
  <si>
    <t>Obligasi Berkelanjutan III Sarana Multigriya Finansial Tahap VI Tahun 2016</t>
  </si>
  <si>
    <t>Obligasi Berkelanjutan IV Sarana Multigriya Finansial Thp I Thn 2017 Dgn Tingkat Bunga Tetap Seri A</t>
  </si>
  <si>
    <t>Obligasi Berkelanjutan IV Sarana Multigriya Finansial Tahap II Tahun 2017 Tingkat Bunga Tetap Seri A</t>
  </si>
  <si>
    <t>Obligasi Berkelanjutan IV Sarana Multigriya Finansial Thp I Thn 2017 Dgn Tingkat Bunga Tetap Seri B</t>
  </si>
  <si>
    <t>Obligasi Berkelanjutan IV Sarana Multigriya Finansial Tahap II Tahun 2017 Tingkat Bunga Tetap Seri B</t>
  </si>
  <si>
    <t>Obligasi Berkelanjutan I Semen Indonesia Tahap I Tahun 2017</t>
  </si>
  <si>
    <t>Obligasi Berkelanjutan I Sarana Multi Infrastruktur Tahap I Tahun 2016 Seri A</t>
  </si>
  <si>
    <t>Obligasi Berkelanjutan I Sarana Multi Infrastruktur Tahap II Tahun 2017 Seri A</t>
  </si>
  <si>
    <t>Obligasi I Sarana Multi Infrastruktur Tahun 2014 Seri B</t>
  </si>
  <si>
    <t>Obligasi Berkelanjutan I Sarana Multi Infrastruktur Tahap I Tahun 2016 Seri B</t>
  </si>
  <si>
    <t>Obligasi Berkelanjutan I Sarana Multi Infrastruktur Tahap II Tahun 2017 Seri B</t>
  </si>
  <si>
    <t>Obligasi Berkelanjutan I Sarana Multi Infrastruktur Tahap I Tahun 2016 Seri C</t>
  </si>
  <si>
    <t>Obligasi Berkelanjutan I Sarana Multi Infrastruktur Tahap II Tahun 2017 Seri C</t>
  </si>
  <si>
    <t>Obligasi Berkelanjutan I Sarana Multi Infrastruktur Tahap I Tahun 2016 Seri D</t>
  </si>
  <si>
    <t>Obligasi Sinar Mas Multifinance II Tahun 2013 Dengan Tingkat Bunga Tetap</t>
  </si>
  <si>
    <t>(Idr)A-</t>
  </si>
  <si>
    <t>Obligasi Sinar Mas Mutifinance III Tahun 2016 Dengan Tingkat Bunga Tetap</t>
  </si>
  <si>
    <t>Obligasi Berkelanjutan I Summarecon Agung Tahap I Tahun 2013</t>
  </si>
  <si>
    <t>Obligasi Berkelanjutan I Summarecon Agung Tahap II Tahun 2014</t>
  </si>
  <si>
    <t>Obligasi Berkelanjutan I Summarecon Agung Tahap III tahun 2015</t>
  </si>
  <si>
    <t>Obligasi Berkelanjutan II Summarecon</t>
  </si>
  <si>
    <t>Obligasi Berkelanjutan II Summarecon Agung Tahap II Tahun 2017</t>
  </si>
  <si>
    <t>Surat Perbendaharaan Negara Seri SPN03171221</t>
  </si>
  <si>
    <t>N/A</t>
  </si>
  <si>
    <t>Surat Perbendaharaan Negara Seri SPN03180118</t>
  </si>
  <si>
    <t>Surat Perbendaharaan Negara Seri SPN03180215</t>
  </si>
  <si>
    <t>Surat Perbendaharaan Negara Seri SPN12180104</t>
  </si>
  <si>
    <t>Surat Perbendaharaan Negara Seri SPN12180201</t>
  </si>
  <si>
    <t>Surat Perbendaharaan Negara Seri SPN12180301</t>
  </si>
  <si>
    <t>Surat Perbendaharaan Negara Seri SPN12180412</t>
  </si>
  <si>
    <t>Surat Perbendaharaan Negara Seri SPN12180511</t>
  </si>
  <si>
    <t>Surat Perbendaharaan Negara Seri SPN12180607</t>
  </si>
  <si>
    <t>Surat Perbendaharaan Negara Seri SPN12180712</t>
  </si>
  <si>
    <t>Surat Perbendaharaan Negara Seri SPN12180809</t>
  </si>
  <si>
    <t>Surat Perbendaharaan Negara Seri SPN12180906</t>
  </si>
  <si>
    <t>Surat Perbendaharaan Negara Seri SPN12181004</t>
  </si>
  <si>
    <t>Surat Perbendaharaan Negara Seri SPN12181115</t>
  </si>
  <si>
    <t>Surat Perbendaharaan Negara Syariah Seri SPNS02022018</t>
  </si>
  <si>
    <t>Surat Perbendaharaan Negara Syariah Seri SPNS05012018</t>
  </si>
  <si>
    <t>Surat Perbendaharaan Negara Syariah Seri SPNS08052018</t>
  </si>
  <si>
    <t>Surat Perbendaharaan Negara Syariah Seri SPNS11042018</t>
  </si>
  <si>
    <t>Surat Perbendaharaan Negara Syariah Seri SPNS13032018</t>
  </si>
  <si>
    <t>Efek Beragun Aset Berbentuk Surat Partisipasi SMF-BTN 01 - Kelas A</t>
  </si>
  <si>
    <t>EBA-SP SMF-BTN 02 Kelas A Seri A1</t>
  </si>
  <si>
    <t>EBA-SP SMF-BTN 02 Kelas A Seri A2</t>
  </si>
  <si>
    <t>EBA-SP SMF-BTN 03 Kelas A Seri A1</t>
  </si>
  <si>
    <t>EBA-SP SMF-BTN 03 Kelas A Seri A2</t>
  </si>
  <si>
    <t>Efek Beragun Aset Berbentuk Surat Partisipasi SMF-BMRI 01 Kelas A1</t>
  </si>
  <si>
    <t>Efek Beragun Aset Berbentuk Surat Partisipasi SMF-BMRI 01 Kelas A2</t>
  </si>
  <si>
    <t>Sukuk Negara Ritel Seri SR-007</t>
  </si>
  <si>
    <t>Sukuk Negara Ritel Seri-008</t>
  </si>
  <si>
    <t>Sukuk Negara Ritel Seri SR009</t>
  </si>
  <si>
    <t>Obligasi Berkelanjutan I Surya Semesta Internusa Tahap I Tahun 2016 Dgn Tingkat Bunga Tetap Seri A</t>
  </si>
  <si>
    <t>Obligasi Berkelanjutan I Surya Semesta Internusa Tahap I Tahun 2016 Dgn Tingkat Bunga Tetap Seri B</t>
  </si>
  <si>
    <t>SSMM01B</t>
  </si>
  <si>
    <t>Obligasi Sumberdaya Sewatama I Tahun 2012 Seri B</t>
  </si>
  <si>
    <t>Obligasi Berkelanjutan I Siantar Top Tahap II Tahun 2016 Seri A</t>
  </si>
  <si>
    <t>Obligasi Berkelanjutan I Siantar Top Tahap II Tahun 2016 Seri B</t>
  </si>
  <si>
    <t>Obligasi Berkelanjutan I Toyota Astra Financial Services Tahap II Tahun 2015 Seri B</t>
  </si>
  <si>
    <t>Obligasi Berkelanjutan I Toyota Astra Financial Services Tahap III Tahun 2015 Seri B</t>
  </si>
  <si>
    <t>Obligasi Berkelanjutan II TAFS Dengan Tingkat Bunga Tetap Tahap II Tahun 2017 Seri A</t>
  </si>
  <si>
    <t>Obligasi Berkelanjutan II Toyota Astra Financial Services Tahap I Tahun 2016 Seri B</t>
  </si>
  <si>
    <t>Obligasi Berkelanjutan II TAFS Dengan Tingkat Bunga Tetap Tahap II Tahun 2017 Seri B</t>
  </si>
  <si>
    <t>TAXI01</t>
  </si>
  <si>
    <t>Obligasi I Express Transindo Utama Tahun 2014</t>
  </si>
  <si>
    <t>Obligasi Berkelanjutan II Tower Bersama Infrastructure Tahap I Tahun 2016</t>
  </si>
  <si>
    <t>Obligasi Berkelanjutan II Tower Bersama Infrastructure Tahap II Tahun 2017</t>
  </si>
  <si>
    <t>Obligasi Berkelanjutan II Tower Bersama Infrastructure Tahap III Tahun 2017</t>
  </si>
  <si>
    <t>Obligasi Berkelanjutan I Tiphone Tahap III Tahun 2017 Seri A</t>
  </si>
  <si>
    <t>Obligasi Berkelanjutan I Tiphone Tahap II Tahun 2016 Seri B</t>
  </si>
  <si>
    <t>Obligasi Berkelanjutan I Tiphone Tahap III Tahun 2017 Seri B</t>
  </si>
  <si>
    <t>Obligasi Berkelanjutan I Tiphone Tahap II Tahun 2016 Seri C</t>
  </si>
  <si>
    <t>Obligasi Berkelanjutan I Tiphone Tahap I Tahun 2015</t>
  </si>
  <si>
    <t>Obligasi Berkelanjutan I Timah Tahap I Tahun 2017 Seri A</t>
  </si>
  <si>
    <t>Obligasi Berkelanjutan I Timah Tahap I Tahun 2017 Seri B</t>
  </si>
  <si>
    <t>Obligasi Berkelanjutan I Telkom Tahap I Tahun 2015 Seri A</t>
  </si>
  <si>
    <t>Obligasi Berkelanjutan I Telkom Tahap I Tahun 2015 Seri B</t>
  </si>
  <si>
    <t>Obligasi Berkelanjutan I Telkom Tahap I Tahun 2015 Seri C</t>
  </si>
  <si>
    <t>Obligasi Berkelanjutan I Telkom Tahap I Tahun 2015 Seri D</t>
  </si>
  <si>
    <t>Obligasi II Telkom Tahun 2010 Seri B</t>
  </si>
  <si>
    <t>Obligasi Chandra Asri Petrochemical I Tahun 2016 Seri A</t>
  </si>
  <si>
    <t>Obligasi Berkelanjutan I Chandra Asri Petrochemical Tahap I Tahun 2017 Seri A</t>
  </si>
  <si>
    <t>Obligasi Chandra Asri Petrochemical I Tahun 2016 Seri B</t>
  </si>
  <si>
    <t>Obligasi Berkelanjutan I Chandra Asri Petrochemical Tahap I Tahun 2017 Seri B</t>
  </si>
  <si>
    <t>Obligasi Berkelanjutan I Chandra Asri Petrochemical Tahap I Tahun 2017 Seri C</t>
  </si>
  <si>
    <t>Obligasi Berkelanjutan I Mandiri Tunas Finance Tahap II Tahun 2014 Seri B</t>
  </si>
  <si>
    <t>Obligasi Berkelanjutan I Mandiri Tunas Finance Tahap III Tahun 2015</t>
  </si>
  <si>
    <t>Obligasi Berkelanjutan II Mandiri Tunas Finance Tahap I Seri A</t>
  </si>
  <si>
    <t>Obligasi Berkelanjutan II Mandiri Tunas Finance Tahap II Tahun 2016 Seri A</t>
  </si>
  <si>
    <t>Obligasi Berkelanjutan II Mandiri Tunas Finance Tahap I Seri B</t>
  </si>
  <si>
    <t>Obligasi Berkelanjutan II Mandiri Tunas Finance Tahap II Tahun 2016 Seri B</t>
  </si>
  <si>
    <t>Obligasi Berkelanjutan III Mandiri Tunas Finance Tahap I Tahun 2016 Seri A</t>
  </si>
  <si>
    <t>Obligasi Berkelanjutan III Mandiri Tunas Finance Tahap II Tahun 2017 Seri A</t>
  </si>
  <si>
    <t>Obligasi Berkelanjutan III Mandiri Tunas Finance Tahap I Tahun 2016 Seri B</t>
  </si>
  <si>
    <t>Obligasi Berkelanjutan III Mandiri Tunas Finance Tahap II Tahun 2017 Seri B</t>
  </si>
  <si>
    <t>Obligasi Negara Republik Indonesia Seri USDFR0002</t>
  </si>
  <si>
    <t>USDKEHA01SB</t>
  </si>
  <si>
    <t>Obligasi Subordinasi USD Bank KEB Hana I Tahun 2016</t>
  </si>
  <si>
    <t>Obligasi Berkelanjutan I Verena Multi Finance Tahap II Tahun 2013 Seri B</t>
  </si>
  <si>
    <t>Obligasi Berkelanjutan I WOM Finance Tahap III Tahun 2015 Seri B</t>
  </si>
  <si>
    <t>Obligasi Berkelanjutan I WOM Finance Tahap IV Tahun 2015 Seri B</t>
  </si>
  <si>
    <t>Obligasi Berkelanjutan II WOM Finance Tahap II Tahun 2017 Seri A</t>
  </si>
  <si>
    <t>Obligasi Berkelanjutan II WOM Finance Tahap III Tahun 2017 Seri A</t>
  </si>
  <si>
    <t>Obligasi Berkelanjutan II WOM Finance Tahap I Tahun 2016 Seri B</t>
  </si>
  <si>
    <t>Obligasi Berkelanjutan II WOM Finance Tahap II Tahun 2017 Seri B</t>
  </si>
  <si>
    <t>Obligasi Berkelanjutan II WOM Finance Tahap III Tahun 2017 Seri B</t>
  </si>
  <si>
    <t>Obligasi Berkelanjutan I Waskita Karya Tahap II Tahun 2015 Seri A</t>
  </si>
  <si>
    <t>Obligasi Berkelanjutan I Waskita Karya Tahap II Tahun 2015 Seri B</t>
  </si>
  <si>
    <t>Obligasi Berkelanjutan II Waskita Karya Tahap III Tahun 2017 Seri A</t>
  </si>
  <si>
    <t>Obligasi Berkelanjutan II Waskita Karya Tahap III Tahun 2017 Seri B</t>
  </si>
  <si>
    <t>Obligasi Berkelanjutan II Waskita Karya Tahap I Tahun 2016</t>
  </si>
  <si>
    <t>Obligasi Berkelanjutan II Waskita Karya Tahap II Tahun 2016</t>
  </si>
  <si>
    <t>Obligasi Berkelanjutan III Waskita Karya Tahap I Tahun 2017 Seri A</t>
  </si>
  <si>
    <t>Obligasi Berkelanjutan III Waskita Karya Tahap I Tahun 2017 Seri B</t>
  </si>
  <si>
    <t>CASH MANAGEMENT - REKENING OPERATIONAL</t>
  </si>
  <si>
    <t>OBL BKLJT IV ADIRA FINANCE THP I TH 2017 SERI B</t>
  </si>
  <si>
    <t>OBL BKLJT IV ADIRA FINANCE THP I TH 2017 SERI C</t>
  </si>
  <si>
    <t>SUK MDRBH BKLJT III ADIRA FINANCE THP I TH 17 SR B</t>
  </si>
  <si>
    <t>SUK MDRBH BKLJT III ADIRA FINANCE THP I TH 17 SR C</t>
  </si>
  <si>
    <t>OBL BKL I CHANDRA ASRI PETROCHEM. THP I TH17 SR B</t>
  </si>
  <si>
    <t>OBL BKL I CHANDRA ASRI PETROCHEM. THP I TH17 SR C</t>
  </si>
  <si>
    <t>Saldo di NAV</t>
  </si>
  <si>
    <t>Adjusted</t>
  </si>
  <si>
    <t>CAMP</t>
  </si>
  <si>
    <t>DWGL</t>
  </si>
  <si>
    <t>PBID</t>
  </si>
  <si>
    <t>JMAS</t>
  </si>
  <si>
    <t>ID_MEM</t>
  </si>
  <si>
    <t>DSC_MEM</t>
  </si>
  <si>
    <t>BI_BIC_CODE</t>
  </si>
  <si>
    <t>BI_ACCOUNT_NUMBER</t>
  </si>
  <si>
    <t>FAMAI</t>
  </si>
  <si>
    <t>BANK FAMA INTERNATIONAL, PT</t>
  </si>
  <si>
    <t>FAMAIDJ1</t>
  </si>
  <si>
    <t>FINBI</t>
  </si>
  <si>
    <t>BANK FINCONESIA, PT</t>
  </si>
  <si>
    <t>FINBIDJA</t>
  </si>
  <si>
    <t>GNESI</t>
  </si>
  <si>
    <t>BANK GANESHA, PT</t>
  </si>
  <si>
    <t>GNESIDJA</t>
  </si>
  <si>
    <t>HAGAI</t>
  </si>
  <si>
    <t>HAGAKU (HAGABANK), PT</t>
  </si>
  <si>
    <t>HAGAIDJA</t>
  </si>
  <si>
    <t>HAINI</t>
  </si>
  <si>
    <t>BANK ICBC INDONESIA, PT</t>
  </si>
  <si>
    <t>ICBKIDJA</t>
  </si>
  <si>
    <t>HMOBI</t>
  </si>
  <si>
    <t>BANK HARMONI INTERNASIONAL, PT</t>
  </si>
  <si>
    <t>HMOBIDJ1</t>
  </si>
  <si>
    <t>HNBNI</t>
  </si>
  <si>
    <t>BANK HANA, PT</t>
  </si>
  <si>
    <t>HNBNIDJA</t>
  </si>
  <si>
    <t>HRDAI</t>
  </si>
  <si>
    <t>BANK HARDA INTERNASIONAL, PT</t>
  </si>
  <si>
    <t>HRDAIDJ1</t>
  </si>
  <si>
    <t>HSBCI</t>
  </si>
  <si>
    <t>THE HONGKONG AND SHANGHAI BANK</t>
  </si>
  <si>
    <t>HSBCIDJA</t>
  </si>
  <si>
    <t>HVBKI</t>
  </si>
  <si>
    <t>BANK WOORI INDONESIA, PT</t>
  </si>
  <si>
    <t>HVBKIDJA</t>
  </si>
  <si>
    <t>IBBKI</t>
  </si>
  <si>
    <t>BANK INTERNASIONAL IND, PT</t>
  </si>
  <si>
    <t>IBBKIDJA</t>
  </si>
  <si>
    <t>ICBKI</t>
  </si>
  <si>
    <t>IDMOI</t>
  </si>
  <si>
    <t>BANK SBI INDONESIA, PT</t>
  </si>
  <si>
    <t>IDMOIDJ1</t>
  </si>
  <si>
    <t>IKKOI</t>
  </si>
  <si>
    <t>BANK PIKKO, PT</t>
  </si>
  <si>
    <t>IKKOIDJA</t>
  </si>
  <si>
    <t>INDII</t>
  </si>
  <si>
    <t>BANK IFI, PT</t>
  </si>
  <si>
    <t>INDIIDJA</t>
  </si>
  <si>
    <t>INDO1</t>
  </si>
  <si>
    <t>BANK INDONESIA</t>
  </si>
  <si>
    <t>INDOIDJA</t>
  </si>
  <si>
    <t>INPBI</t>
  </si>
  <si>
    <t>BANK INA PERDANA, PT</t>
  </si>
  <si>
    <t>INPBIDJ1</t>
  </si>
  <si>
    <t>IXSLI</t>
  </si>
  <si>
    <t>BANK INDEX SELINDO, PT</t>
  </si>
  <si>
    <t>BIDXIDJA</t>
  </si>
  <si>
    <t>JSABI</t>
  </si>
  <si>
    <t>BANK JASA JAKARTA, PT</t>
  </si>
  <si>
    <t>JSABIDJ1</t>
  </si>
  <si>
    <t>ABALI</t>
  </si>
  <si>
    <t>PT.BPD BALI</t>
  </si>
  <si>
    <t>ABALIDBS</t>
  </si>
  <si>
    <t>ABNAI</t>
  </si>
  <si>
    <t>ABN AMRO BANK NV</t>
  </si>
  <si>
    <t>ABNAIDJA</t>
  </si>
  <si>
    <t>PDACI</t>
  </si>
  <si>
    <t>BANK ACEH, PT</t>
  </si>
  <si>
    <t>PDACIDJ1</t>
  </si>
  <si>
    <t>PDBAI</t>
  </si>
  <si>
    <t>BPD BALI, PT</t>
  </si>
  <si>
    <t>PDBKI</t>
  </si>
  <si>
    <t>BPD BENGKULU</t>
  </si>
  <si>
    <t>PDBKIDJ1</t>
  </si>
  <si>
    <t>PDIJI</t>
  </si>
  <si>
    <t>BPD PAPUA, PT</t>
  </si>
  <si>
    <t>PDIJIDJ1</t>
  </si>
  <si>
    <t>PDJBI</t>
  </si>
  <si>
    <t>BPD JAWA BARAT</t>
  </si>
  <si>
    <t>PDJBIDJA</t>
  </si>
  <si>
    <t>PDJGI</t>
  </si>
  <si>
    <t>BPD JAWA TENGAH, PT</t>
  </si>
  <si>
    <t>PDJGIDJ1</t>
  </si>
  <si>
    <t>PDJMI</t>
  </si>
  <si>
    <t>BPD JAMBI, PT</t>
  </si>
  <si>
    <t>PDJMIDJ1</t>
  </si>
  <si>
    <t>PDJTI</t>
  </si>
  <si>
    <t>BPD JAWA TIMUR</t>
  </si>
  <si>
    <t>PDJTIDJ1</t>
  </si>
  <si>
    <t>PDKBI</t>
  </si>
  <si>
    <t>BPD KALIMANTAN BARAT, PT</t>
  </si>
  <si>
    <t>PDKBIDJ1</t>
  </si>
  <si>
    <t>PDKGI</t>
  </si>
  <si>
    <t>BPD KALIMANTAN TENGAH, PT</t>
  </si>
  <si>
    <t>PDKGIDJ1</t>
  </si>
  <si>
    <t>PDKSI</t>
  </si>
  <si>
    <t>BPD KALIMANTAN SELATAN</t>
  </si>
  <si>
    <t>PDKSIDJ1</t>
  </si>
  <si>
    <t>PDKTI</t>
  </si>
  <si>
    <t>BPD KALIMANTAN TIMUR</t>
  </si>
  <si>
    <t>PDKTIDJ1</t>
  </si>
  <si>
    <t>PDLPI</t>
  </si>
  <si>
    <t>BPD LAMPUNG, PT</t>
  </si>
  <si>
    <t>PDLPIDJ1</t>
  </si>
  <si>
    <t>PDMLI</t>
  </si>
  <si>
    <t>BPD MALUKU, PT</t>
  </si>
  <si>
    <t>PDMLIDJ1</t>
  </si>
  <si>
    <t>PDNBI</t>
  </si>
  <si>
    <t>BPD NUSA TENGGARA BARAT, PT</t>
  </si>
  <si>
    <t>PDNBIDJ1</t>
  </si>
  <si>
    <t>PDNTI</t>
  </si>
  <si>
    <t>BPD NUSA TENGGARA TIMUR</t>
  </si>
  <si>
    <t>PDNTIDJ1</t>
  </si>
  <si>
    <t>PDRII</t>
  </si>
  <si>
    <t>BPD RIAU</t>
  </si>
  <si>
    <t>PDRIIDJA</t>
  </si>
  <si>
    <t>PDSBI</t>
  </si>
  <si>
    <t>BPD SUMATERA BARAT</t>
  </si>
  <si>
    <t>PDSBIDJ1</t>
  </si>
  <si>
    <t>PDSSI</t>
  </si>
  <si>
    <t>BPD SUMATERA SELATAN</t>
  </si>
  <si>
    <t>BSSPIDSP</t>
  </si>
  <si>
    <t>PDSUI</t>
  </si>
  <si>
    <t>BANK SUMUT (BPD SUMUT), PT</t>
  </si>
  <si>
    <t>PDSUIDJ1</t>
  </si>
  <si>
    <t>PDWGI</t>
  </si>
  <si>
    <t>BPD SULAWESI TENGAH, PT</t>
  </si>
  <si>
    <t>PDWGIDJ1</t>
  </si>
  <si>
    <t>PDWRI</t>
  </si>
  <si>
    <t>BPD SULAWESI TENGGARA</t>
  </si>
  <si>
    <t>PDWRIDJ1</t>
  </si>
  <si>
    <t>PDWSI</t>
  </si>
  <si>
    <t>BPD SULAWESI SELATAN</t>
  </si>
  <si>
    <t>PDWSIDJ1</t>
  </si>
  <si>
    <t>PDWUI</t>
  </si>
  <si>
    <t>BANK SULUT, PT</t>
  </si>
  <si>
    <t>PDWUIDJ1</t>
  </si>
  <si>
    <t>PDYKI</t>
  </si>
  <si>
    <t>BPD YOGYAKARTA</t>
  </si>
  <si>
    <t>PDYKIDJ1</t>
  </si>
  <si>
    <t>PINBI</t>
  </si>
  <si>
    <t>PAN INDONESIA BANK, PT</t>
  </si>
  <si>
    <t>PINBIDJA</t>
  </si>
  <si>
    <t>PMASI</t>
  </si>
  <si>
    <t>PRIMA MASTER BANK, PT</t>
  </si>
  <si>
    <t>PMASIDJ1</t>
  </si>
  <si>
    <t>PUBAI</t>
  </si>
  <si>
    <t>BANK PURBA DANARTA, PT</t>
  </si>
  <si>
    <t>PUBAIDJ1</t>
  </si>
  <si>
    <t>RABOI</t>
  </si>
  <si>
    <t>BANK RABOBANK INT. IND, PT</t>
  </si>
  <si>
    <t>RABOIDJA</t>
  </si>
  <si>
    <t>RIPAI</t>
  </si>
  <si>
    <t>BANK ANDARA, PT</t>
  </si>
  <si>
    <t>RIPAIDJ1</t>
  </si>
  <si>
    <t>ROYBI</t>
  </si>
  <si>
    <t>BANK ROYAL INDONESIA, PT</t>
  </si>
  <si>
    <t>ROYBIDJ1</t>
  </si>
  <si>
    <t>SAINI</t>
  </si>
  <si>
    <t>BANK UFJ INDONESIA, PT</t>
  </si>
  <si>
    <t>SAINIDJA</t>
  </si>
  <si>
    <t>SCBLI</t>
  </si>
  <si>
    <t>STANDARD CHARTERED BANK</t>
  </si>
  <si>
    <t>SCBLIDJX</t>
  </si>
  <si>
    <t>SDOBI</t>
  </si>
  <si>
    <t>BANK SYARIAH BUKOPIN, PT</t>
  </si>
  <si>
    <t>SDOBIDJ1</t>
  </si>
  <si>
    <t>SIHBI</t>
  </si>
  <si>
    <t>BANK SINAR HARAPAN BALI, PT</t>
  </si>
  <si>
    <t>SIHBIDJ1</t>
  </si>
  <si>
    <t>SITBI</t>
  </si>
  <si>
    <t>BANK SINARMAS, PT</t>
  </si>
  <si>
    <t>SBJKIDJA</t>
  </si>
  <si>
    <t>BDINI</t>
  </si>
  <si>
    <t>BANK DANAMON INDONESIA, PT</t>
  </si>
  <si>
    <t>BDINIDJA</t>
  </si>
  <si>
    <t>BDIPI</t>
  </si>
  <si>
    <t>PT. BANK SAHABAT SAMPOERNA</t>
  </si>
  <si>
    <t>BDIPIDJ1</t>
  </si>
  <si>
    <t>BDKII</t>
  </si>
  <si>
    <t>BANK DKI, PT</t>
  </si>
  <si>
    <t>BDKIIDJ1</t>
  </si>
  <si>
    <t>BEIII</t>
  </si>
  <si>
    <t>BANK MANDIRI (PERSERO) TBK, PT</t>
  </si>
  <si>
    <t>BMRIIDJA</t>
  </si>
  <si>
    <t>BEXCI</t>
  </si>
  <si>
    <t>EXCO NUSANTARA INDONESIA, PT</t>
  </si>
  <si>
    <t>BEXCIDJ1</t>
  </si>
  <si>
    <t>BEXII</t>
  </si>
  <si>
    <t>BANK EKSPOR INDONESIA (PERSERO), PT</t>
  </si>
  <si>
    <t>BEXIIDJA</t>
  </si>
  <si>
    <t>BHAGI</t>
  </si>
  <si>
    <t>BANK HAGAKITA, PT</t>
  </si>
  <si>
    <t>BHAGIDS1</t>
  </si>
  <si>
    <t>BICAI</t>
  </si>
  <si>
    <t>ICAP INDONESIA, PT</t>
  </si>
  <si>
    <t>BICAIDJ1</t>
  </si>
  <si>
    <t>BICNI</t>
  </si>
  <si>
    <t>BANK COMMONWEALTH, PT</t>
  </si>
  <si>
    <t>BICNIDJA</t>
  </si>
  <si>
    <t>BINTI</t>
  </si>
  <si>
    <t>INTI PREBON MONEY BR.</t>
  </si>
  <si>
    <t>BINTIDJ1</t>
  </si>
  <si>
    <t>BKCHI</t>
  </si>
  <si>
    <t>KC BANK OF CHINA LIMITED</t>
  </si>
  <si>
    <t>BKCHIDJA</t>
  </si>
  <si>
    <t>BKKBI</t>
  </si>
  <si>
    <t>BANGKOK BANK PUBLIC CO.LTD.</t>
  </si>
  <si>
    <t>BKKBIDJA</t>
  </si>
  <si>
    <t>BMANI</t>
  </si>
  <si>
    <t>BMANIDJ1</t>
  </si>
  <si>
    <t>BMESI</t>
  </si>
  <si>
    <t>MESANA TRANSFOREX INT'L</t>
  </si>
  <si>
    <t>BMESIDJ1</t>
  </si>
  <si>
    <t>BMIDI</t>
  </si>
  <si>
    <t>MITRA DANA UTAMA</t>
  </si>
  <si>
    <t>BMIDIDJ1</t>
  </si>
  <si>
    <t>BNIAI</t>
  </si>
  <si>
    <t>BANK NIAGA, PT</t>
  </si>
  <si>
    <t>BNIAIDJA</t>
  </si>
  <si>
    <t>BNINI</t>
  </si>
  <si>
    <t>BANK NEGARA INDONESIA (PERSERO) Tbk, PT</t>
  </si>
  <si>
    <t>BNINIDJA</t>
  </si>
  <si>
    <t>BNPAI</t>
  </si>
  <si>
    <t>BANK BNP PARIBAS INDONESIA, PT</t>
  </si>
  <si>
    <t>BNPAIDJA</t>
  </si>
  <si>
    <t>BOFAI</t>
  </si>
  <si>
    <t>BANK OF AMERICA, N.A.</t>
  </si>
  <si>
    <t>BOFAID2X</t>
  </si>
  <si>
    <t>BOTKI</t>
  </si>
  <si>
    <t>KC THE BOT MITSUBISHI UFJ, LTD</t>
  </si>
  <si>
    <t>BOTKIDJX</t>
  </si>
  <si>
    <t>BPEMI</t>
  </si>
  <si>
    <t>PENTA MAHABAKTI</t>
  </si>
  <si>
    <t>BPEMIDJ1</t>
  </si>
  <si>
    <t>BPIAI</t>
  </si>
  <si>
    <t>BANK RESONA PERDANIA, PT</t>
  </si>
  <si>
    <t>BPIAIDJA</t>
  </si>
  <si>
    <t>BRIFI</t>
  </si>
  <si>
    <t>GLOBAL SARANA LINTAS ARTHA, PT</t>
  </si>
  <si>
    <t>BRIFIDJ1</t>
  </si>
  <si>
    <t>BRINI</t>
  </si>
  <si>
    <t>BRI (PERSERO) TBK, PT</t>
  </si>
  <si>
    <t>BRINIDJA</t>
  </si>
  <si>
    <t>BSMDI</t>
  </si>
  <si>
    <t>PT. BANK SYARIAH MANDIRI</t>
  </si>
  <si>
    <t>BSMDIDJA</t>
  </si>
  <si>
    <t>BSUII</t>
  </si>
  <si>
    <t>BK CREDIT AGRICOLE INDOSUEZ, PT</t>
  </si>
  <si>
    <t>BSUIIDJA</t>
  </si>
  <si>
    <t>BTANI</t>
  </si>
  <si>
    <t>BANK TABUNGAN NEGARA (PERSERO), PT</t>
  </si>
  <si>
    <t>BTANIDJA</t>
  </si>
  <si>
    <t>BUMII</t>
  </si>
  <si>
    <t>BANK MNC INTERNASIONAL, PT</t>
  </si>
  <si>
    <t>BUMIIDJA</t>
  </si>
  <si>
    <t>BUSTI</t>
  </si>
  <si>
    <t>BANK BISNIS INTERNASIONAL, PT</t>
  </si>
  <si>
    <t>BUSTIDJ1</t>
  </si>
  <si>
    <t>BUTGI</t>
  </si>
  <si>
    <t>PT.BANK MEGA SYARIAH</t>
  </si>
  <si>
    <t>BUTGIDJ1</t>
  </si>
  <si>
    <t>CENAI</t>
  </si>
  <si>
    <t>BANK CENTRAL ASIA Tbk, PT</t>
  </si>
  <si>
    <t>CENAIDJA</t>
  </si>
  <si>
    <t>CHASI</t>
  </si>
  <si>
    <t>KC JPMORGAN CHASE BANK, N.A.</t>
  </si>
  <si>
    <t>CHASIDJX</t>
  </si>
  <si>
    <t>CICTI</t>
  </si>
  <si>
    <t>BANK JTRUST INDONESIA Tbk, PT</t>
  </si>
  <si>
    <t>CICTIDJA</t>
  </si>
  <si>
    <t>CITII</t>
  </si>
  <si>
    <t>CITIBANK N.A.</t>
  </si>
  <si>
    <t>CITIIDJX</t>
  </si>
  <si>
    <t>CNBAI</t>
  </si>
  <si>
    <t>CENTRATAMA NASIONAL BANK, PT</t>
  </si>
  <si>
    <t>CNBAIDJ1</t>
  </si>
  <si>
    <t>CRLYI</t>
  </si>
  <si>
    <t>BANK CAPITAL INDONESIA, PT</t>
  </si>
  <si>
    <t>BCIAIDJA</t>
  </si>
  <si>
    <t>CTCBI</t>
  </si>
  <si>
    <t>BANK CHINATRUST INDONESIA, PT</t>
  </si>
  <si>
    <t>CTCBIDJA</t>
  </si>
  <si>
    <t>DBSBI</t>
  </si>
  <si>
    <t>BANK DBS INDONESIA, PT</t>
  </si>
  <si>
    <t>DBSBIDJA</t>
  </si>
  <si>
    <t>DEUTI</t>
  </si>
  <si>
    <t>DEUTSCHE BANK (ASIA) AG</t>
  </si>
  <si>
    <t>DEUTIDJA</t>
  </si>
  <si>
    <t>DJARI</t>
  </si>
  <si>
    <t>BANK DJASA ARTA, PT</t>
  </si>
  <si>
    <t>DJARIDJ1</t>
  </si>
  <si>
    <t>EKONI</t>
  </si>
  <si>
    <t>BANK EKONOMI RAHARJA, PT</t>
  </si>
  <si>
    <t>EKONIDJA</t>
  </si>
  <si>
    <t>EKSTI</t>
  </si>
  <si>
    <t>BANK EKSEKUTIF INT, PT</t>
  </si>
  <si>
    <t>EKSTIDJ1</t>
  </si>
  <si>
    <t>SUNII</t>
  </si>
  <si>
    <t>BANK SUMITOMO MITSUI IND, PT</t>
  </si>
  <si>
    <t>SUNIIDJA</t>
  </si>
  <si>
    <t>SWAGI</t>
  </si>
  <si>
    <t>BANK SWAGUNA, PT</t>
  </si>
  <si>
    <t>SWAGIDJ1</t>
  </si>
  <si>
    <t>SWBAI</t>
  </si>
  <si>
    <t>BANK SWADESI TBK, PT</t>
  </si>
  <si>
    <t>SWBAIDJ1</t>
  </si>
  <si>
    <t>SYACI</t>
  </si>
  <si>
    <t>PT. BANK BPD ACEH UUS</t>
  </si>
  <si>
    <t>SYACIDJ1</t>
  </si>
  <si>
    <t>SYBBI</t>
  </si>
  <si>
    <t>PT. BANK PERMATA TBK. UUS</t>
  </si>
  <si>
    <t>SYBBIDJ1</t>
  </si>
  <si>
    <t>SYBDI</t>
  </si>
  <si>
    <t>PT.BANK DANAMON IND.UU SYARIAH</t>
  </si>
  <si>
    <t>SYBDIDJ1</t>
  </si>
  <si>
    <t>SYBKI</t>
  </si>
  <si>
    <t>PT.BII TBK UNIT USAHA SYARIAH</t>
  </si>
  <si>
    <t>SYBKIDJ1</t>
  </si>
  <si>
    <t>SYBT1</t>
  </si>
  <si>
    <t>PT BANK BTN UUS</t>
  </si>
  <si>
    <t>SYBTIDJ1</t>
  </si>
  <si>
    <t>SYBTI</t>
  </si>
  <si>
    <t>SYDKI</t>
  </si>
  <si>
    <t>PT.BANK DKI UNIT USAHA SYARIAH</t>
  </si>
  <si>
    <t>SYDKIDJ1</t>
  </si>
  <si>
    <t>SYJBI</t>
  </si>
  <si>
    <t>PT BANK JABAR BANTEN SYARIAH</t>
  </si>
  <si>
    <t>SYJBIDJ1</t>
  </si>
  <si>
    <t>SYJGI</t>
  </si>
  <si>
    <t>PT.BPD JAWA TENGAH UUS</t>
  </si>
  <si>
    <t>SYJGIDJ1</t>
  </si>
  <si>
    <t>SYJMI</t>
  </si>
  <si>
    <t>PT.BPD JAMBI UUS</t>
  </si>
  <si>
    <t>SYJMIDJ1</t>
  </si>
  <si>
    <t>SYJT1</t>
  </si>
  <si>
    <t>BANK JATIM UNIT USAHA SYARIAH, PT</t>
  </si>
  <si>
    <t>SYJTIDJ1</t>
  </si>
  <si>
    <t>SYKBI</t>
  </si>
  <si>
    <t>PT. BANK KALBAR UUS</t>
  </si>
  <si>
    <t>SYKBIDJ1</t>
  </si>
  <si>
    <t>SYKSI</t>
  </si>
  <si>
    <t>BPD KALIMANTAN SELATAN UUS</t>
  </si>
  <si>
    <t>SYKSIDJ1</t>
  </si>
  <si>
    <t>SYKTI</t>
  </si>
  <si>
    <t>BPD KALTIM UUS</t>
  </si>
  <si>
    <t>SYKTIDJ1</t>
  </si>
  <si>
    <t>SYNAI</t>
  </si>
  <si>
    <t>PT.BANK CIMB NIAGA TBK UUS</t>
  </si>
  <si>
    <t>SYNAIDJ1</t>
  </si>
  <si>
    <t>SYNBI</t>
  </si>
  <si>
    <t>PT BANK NTB UNIT USAHA SYARIAH</t>
  </si>
  <si>
    <t>SYNBIDJ1</t>
  </si>
  <si>
    <t>SYNII</t>
  </si>
  <si>
    <t>BANK BNI SYARIAH</t>
  </si>
  <si>
    <t>SYNIIDJ1</t>
  </si>
  <si>
    <t>SYONI</t>
  </si>
  <si>
    <t>BANK OCBC NISP TBK, PT - UNIT USAHA SYARIAH</t>
  </si>
  <si>
    <t>SYONIDJ1</t>
  </si>
  <si>
    <t>SYRII</t>
  </si>
  <si>
    <t>PT.BPD RIAU UNIT USAHA SYARIAH</t>
  </si>
  <si>
    <t>SYRIIDJ1</t>
  </si>
  <si>
    <t>SYSBI</t>
  </si>
  <si>
    <t>BPD SUMATERA BARAT UUS</t>
  </si>
  <si>
    <t>SYSBIDJ1</t>
  </si>
  <si>
    <t>SYSSI</t>
  </si>
  <si>
    <t>PT. BPD SUMSEL DAN BABEL UUS</t>
  </si>
  <si>
    <t>SYSSIDJ1</t>
  </si>
  <si>
    <t>SYSUI</t>
  </si>
  <si>
    <t>PT.BANK SUMUT UUS</t>
  </si>
  <si>
    <t>SYSUIDJ1</t>
  </si>
  <si>
    <t>SYTBI</t>
  </si>
  <si>
    <t>BANK SINARMAS UUS, PT</t>
  </si>
  <si>
    <t>SYTBIDJ1</t>
  </si>
  <si>
    <t>SYWSI</t>
  </si>
  <si>
    <t>PT. BANK SULSELBAR UUS</t>
  </si>
  <si>
    <t>SYWSIDJ1</t>
  </si>
  <si>
    <t>SYYKI</t>
  </si>
  <si>
    <t>BPD DIY UNIT USAHA SYARIAH</t>
  </si>
  <si>
    <t>SYYKIDJ1</t>
  </si>
  <si>
    <t>TAHII</t>
  </si>
  <si>
    <t>BANK HIMPUNAN SAUDARA 1906, PT</t>
  </si>
  <si>
    <t>BSDRIDJA</t>
  </si>
  <si>
    <t>TAPEI</t>
  </si>
  <si>
    <t>BANK TABUNGAN PENSIUNAN NASIONAL, PT</t>
  </si>
  <si>
    <t>TAPEIDJ1</t>
  </si>
  <si>
    <t>UIBAI</t>
  </si>
  <si>
    <t>BANK UIB, PT</t>
  </si>
  <si>
    <t>SYCAIDJ1</t>
  </si>
  <si>
    <t>UOBBI</t>
  </si>
  <si>
    <t>BANK UOB INDONESIA, PT</t>
  </si>
  <si>
    <t>BBIJIDJA</t>
  </si>
  <si>
    <t>VICTI</t>
  </si>
  <si>
    <t>BANK VICTORIA INTERNASIONAL, PT</t>
  </si>
  <si>
    <t>VICTIDJ1</t>
  </si>
  <si>
    <t>WIKEI</t>
  </si>
  <si>
    <t>BANK WINDU KENTJANA, PT</t>
  </si>
  <si>
    <t>MCORIDJA</t>
  </si>
  <si>
    <t>KOEXI</t>
  </si>
  <si>
    <t>BANK KEB INDONESIA, PT</t>
  </si>
  <si>
    <t>KOEXIDJA</t>
  </si>
  <si>
    <t>KSEBI</t>
  </si>
  <si>
    <t>BANK KESEJAHTERAAN EKONOMI, PT</t>
  </si>
  <si>
    <t>KSEBIDJ1</t>
  </si>
  <si>
    <t>LFIBI</t>
  </si>
  <si>
    <t>BANK NATIONALNOBU, PT</t>
  </si>
  <si>
    <t>LFIBIDJ1</t>
  </si>
  <si>
    <t>LIPBI</t>
  </si>
  <si>
    <t>LIPPO BANK, PT</t>
  </si>
  <si>
    <t>LIPBIDJA</t>
  </si>
  <si>
    <t>LMANI</t>
  </si>
  <si>
    <t>LIMAN INTERNASIONAL BANK, PT</t>
  </si>
  <si>
    <t>LMANIDJ1</t>
  </si>
  <si>
    <t>LOMAI</t>
  </si>
  <si>
    <t>BANK AMAR INDONESIA, PT</t>
  </si>
  <si>
    <t>LOMAIDJ1</t>
  </si>
  <si>
    <t>LPEII</t>
  </si>
  <si>
    <t>INDONESIA EXIMBANK</t>
  </si>
  <si>
    <t>LPEIIDJ1</t>
  </si>
  <si>
    <t>MAPBI</t>
  </si>
  <si>
    <t>BANK MAYAPADA INTER'L TBK, PT</t>
  </si>
  <si>
    <t>MAYAIDJA</t>
  </si>
  <si>
    <t>MASBI</t>
  </si>
  <si>
    <t>BANK MULTI ARTA SENTOSA, PT</t>
  </si>
  <si>
    <t>MASBIDJ1</t>
  </si>
  <si>
    <t>MASDI</t>
  </si>
  <si>
    <t>PT. BANK MASPION INDONESIA</t>
  </si>
  <si>
    <t>MASDIDJ1</t>
  </si>
  <si>
    <t>MASPI</t>
  </si>
  <si>
    <t>BANK MASPION INDONESIA, PT</t>
  </si>
  <si>
    <t>MASPIDJA</t>
  </si>
  <si>
    <t>MAYAI</t>
  </si>
  <si>
    <t>PT.BANK MAYAPADA INTER'L, TBK</t>
  </si>
  <si>
    <t>MBBEI</t>
  </si>
  <si>
    <t>BANK MAYBANK INDOCORP, PT</t>
  </si>
  <si>
    <t>MBBEIDJA</t>
  </si>
  <si>
    <t>MCORI</t>
  </si>
  <si>
    <t>BANK MULTICOR, PT</t>
  </si>
  <si>
    <t>MEDHI</t>
  </si>
  <si>
    <t>BANK MESTIKA DHARMA, PT</t>
  </si>
  <si>
    <t>MEDHIDS1</t>
  </si>
  <si>
    <t>MEEKI</t>
  </si>
  <si>
    <t>BANK METRO EXPRESS, PT</t>
  </si>
  <si>
    <t>MEEKIDJ1</t>
  </si>
  <si>
    <t>MEGAI</t>
  </si>
  <si>
    <t>BANK MEGA TBK, PT</t>
  </si>
  <si>
    <t>MEGAIDJA</t>
  </si>
  <si>
    <t>MEREI</t>
  </si>
  <si>
    <t>BANK MERINCORP, PT</t>
  </si>
  <si>
    <t>MEREIDJ1</t>
  </si>
  <si>
    <t>MGABI</t>
  </si>
  <si>
    <t>BANK MITRA NIAGA, PT</t>
  </si>
  <si>
    <t>MGABIDJ1</t>
  </si>
  <si>
    <t>MHCCI</t>
  </si>
  <si>
    <t>BANK MIZUHO INDONESIA, PT</t>
  </si>
  <si>
    <t>MHCCIDJA</t>
  </si>
  <si>
    <t>MUABI</t>
  </si>
  <si>
    <t>BANK MUAMALAT INDONESIA TBK, PT</t>
  </si>
  <si>
    <t>MUABIDJA</t>
  </si>
  <si>
    <t>NISPI</t>
  </si>
  <si>
    <t>BANK OCBC NISP TBK, PT</t>
  </si>
  <si>
    <t>NISPIDJA</t>
  </si>
  <si>
    <t>NUPAI</t>
  </si>
  <si>
    <t>BANK NUSANTARA PARAHYANGAN, PT</t>
  </si>
  <si>
    <t>NUPAIDJ6</t>
  </si>
  <si>
    <t>OCBCI</t>
  </si>
  <si>
    <t>BANK OCBC INDONESIA, PT</t>
  </si>
  <si>
    <t>OCBCIDJA</t>
  </si>
  <si>
    <t>YORAI</t>
  </si>
  <si>
    <t>BANK MAYORA, PT</t>
  </si>
  <si>
    <t>MAYOIDJA</t>
  </si>
  <si>
    <t>YUDBI</t>
  </si>
  <si>
    <t>BANK YUDHA BHAKTI, PT</t>
  </si>
  <si>
    <t>YUDBIDJ1</t>
  </si>
  <si>
    <t>AEIBI</t>
  </si>
  <si>
    <t>AMERICAN EXPRESS BANK</t>
  </si>
  <si>
    <t>AEIBIDJX</t>
  </si>
  <si>
    <t>AGSSI</t>
  </si>
  <si>
    <t>PT. BANK AGRIS</t>
  </si>
  <si>
    <t>AGSSIDJA</t>
  </si>
  <si>
    <t>AGTB1</t>
  </si>
  <si>
    <t>BANK AGRONIAGA TBK, PT</t>
  </si>
  <si>
    <t>AGTBIDJA</t>
  </si>
  <si>
    <t>AKTBI</t>
  </si>
  <si>
    <t>BANK BARCLAYS INDONESIA, PT</t>
  </si>
  <si>
    <t>AKTBIDJ1</t>
  </si>
  <si>
    <t>ANTDI</t>
  </si>
  <si>
    <t>BANK ANTARDAERAH, PT</t>
  </si>
  <si>
    <t>ANTDIDJD</t>
  </si>
  <si>
    <t>ANZBI</t>
  </si>
  <si>
    <t>PT. BANK ANZ INDONESIA</t>
  </si>
  <si>
    <t>ANZBIDJX</t>
  </si>
  <si>
    <t>ARFAI</t>
  </si>
  <si>
    <t>BANK PANIN SYARIAH, PT</t>
  </si>
  <si>
    <t>ARFAIDJ1</t>
  </si>
  <si>
    <t>ARNKI</t>
  </si>
  <si>
    <t>BANK ARTA NIAGA KENCANA, PT</t>
  </si>
  <si>
    <t>ARNKIDJ1</t>
  </si>
  <si>
    <t>ARTGI</t>
  </si>
  <si>
    <t>BANK ARTHA GRAHA INT'L TBK, PT</t>
  </si>
  <si>
    <t>ARTGIDJA</t>
  </si>
  <si>
    <t>ATOSI</t>
  </si>
  <si>
    <t>BANK ARTOS INDONESIA, PT</t>
  </si>
  <si>
    <t>ATOSIDJ1</t>
  </si>
  <si>
    <t>AWANI</t>
  </si>
  <si>
    <t>PT. BANK QNB KESAWAN, TBK</t>
  </si>
  <si>
    <t>AWANIDJA</t>
  </si>
  <si>
    <t>BAAOI</t>
  </si>
  <si>
    <t>BAAOIDJ1</t>
  </si>
  <si>
    <t>BAMSI</t>
  </si>
  <si>
    <t>AMSTEL INDONESIA, PT</t>
  </si>
  <si>
    <t>SRKSEIIDJ1</t>
  </si>
  <si>
    <t>BBAII</t>
  </si>
  <si>
    <t>BANK BUMI ARTA, PT</t>
  </si>
  <si>
    <t>BBAIIDJA</t>
  </si>
  <si>
    <t>BBBAI</t>
  </si>
  <si>
    <t>BANK PERMATA TBK, PT</t>
  </si>
  <si>
    <t>BBBAIDJA</t>
  </si>
  <si>
    <t>BBIJI</t>
  </si>
  <si>
    <t>BBMI2</t>
  </si>
  <si>
    <t>BANK SYARIAH MUAMALAT INDONESIA TBK, PT</t>
  </si>
  <si>
    <t>BBUKI</t>
  </si>
  <si>
    <t>BANK BUKOPIN, PT</t>
  </si>
  <si>
    <t>BBUKIDJA</t>
  </si>
  <si>
    <t>IPCM</t>
  </si>
  <si>
    <t>PCAR</t>
  </si>
  <si>
    <t>Rekonsiliasi MI &amp; BK Fee</t>
  </si>
  <si>
    <t>MI Fee (Gross)</t>
  </si>
  <si>
    <t>PPN</t>
  </si>
  <si>
    <t>PPh 23 (2%)</t>
  </si>
  <si>
    <t xml:space="preserve">Net MI Fee </t>
  </si>
  <si>
    <t>BK Fee (Gross)</t>
  </si>
  <si>
    <t xml:space="preserve">Net BK Fee </t>
  </si>
  <si>
    <t>Total per month</t>
  </si>
  <si>
    <t>SAHAM</t>
  </si>
  <si>
    <t>TRADE</t>
  </si>
  <si>
    <t>SETTLE</t>
  </si>
  <si>
    <t>TYPE</t>
  </si>
  <si>
    <t>QUANTITY</t>
  </si>
  <si>
    <t>COST PRICE (Include fee)</t>
  </si>
  <si>
    <t>TOTAL COST</t>
  </si>
  <si>
    <t>SELL PRICE</t>
  </si>
  <si>
    <t>PROCEED</t>
  </si>
  <si>
    <t>GAIN (LOSS)</t>
  </si>
  <si>
    <t>GRAND TOTAL</t>
  </si>
  <si>
    <t>LCKM</t>
  </si>
  <si>
    <t>PBS017</t>
  </si>
  <si>
    <t>SBSN Seri PBS017</t>
  </si>
  <si>
    <t>US455780CC89</t>
  </si>
  <si>
    <t>USY71285AT09</t>
  </si>
  <si>
    <t>JSMRIJ 7.5 12/11/20</t>
  </si>
  <si>
    <t>XS1746134516</t>
  </si>
  <si>
    <t>WIKAIJ 7.7 01/31/21</t>
  </si>
  <si>
    <t>MYOR01CN2</t>
  </si>
  <si>
    <t>OBLIGASI BKLJT I MAYORA INDAH TAHAP II TAHUN 2017</t>
  </si>
  <si>
    <t xml:space="preserve">                             -  </t>
  </si>
  <si>
    <t>BOSS</t>
  </si>
  <si>
    <t>US455780CE46</t>
  </si>
  <si>
    <t>US71567RAK23</t>
  </si>
  <si>
    <t>PERUSAHAAN SBSN 4.40% 01MAR28</t>
  </si>
  <si>
    <t>BBRI02ACN4</t>
  </si>
  <si>
    <t>OBL BKLJT II BANK BRI TAHAP IV TAHUN 2018 SERI A</t>
  </si>
  <si>
    <t>BBRI02BCN4</t>
  </si>
  <si>
    <t>OBL BKLJT II BANK BRI TAHAP IV TAHUN 2018 SERI B</t>
  </si>
  <si>
    <t>BEXI03ACN6</t>
  </si>
  <si>
    <t>OBL BKLJT INDONESIA EXIMBANK III THP VI TH18 SR A</t>
  </si>
  <si>
    <t>BEXI03BCN6</t>
  </si>
  <si>
    <t>OBL BKLJT INDONESIA EXIMBANK III THP VI TH18 SR B</t>
  </si>
  <si>
    <t>BEXI03CCN6</t>
  </si>
  <si>
    <t>OBL BKLJT INDONESIA EXIMBANK III THP VI TH18 SR C</t>
  </si>
  <si>
    <t>BFIN03BCN4</t>
  </si>
  <si>
    <t>OBL BKLJT III BFI FINANCE IND THP IV TH2018 SERI B</t>
  </si>
  <si>
    <t>BFIN03CCN4</t>
  </si>
  <si>
    <t>OBL BKLJT III BFI FINANCE IND THP IV TH2018 SERI C</t>
  </si>
  <si>
    <t>IMFI03BCN2</t>
  </si>
  <si>
    <t>OBL BKLJT III INDOMOBIL FINANCE THP II TH2018 SR B</t>
  </si>
  <si>
    <t>IMFI03CCN2</t>
  </si>
  <si>
    <t>OBL BKLJT III INDOMOBIL FINANCE THP II TH2018 SR C</t>
  </si>
  <si>
    <t>PNBN02CN3</t>
  </si>
  <si>
    <t>OBLIGASI BKLJT II BANK PANIN TAHAP III TAHUN 2018</t>
  </si>
  <si>
    <t>PPLN02ACN3</t>
  </si>
  <si>
    <t>OBLIGASI BKLJT II PLN TAHAP III TAHUN 2018 SERI A</t>
  </si>
  <si>
    <t>PPLN02BCN3</t>
  </si>
  <si>
    <t>OBLIGASI BKLJT II PLN TAHAP III TAHUN 2018 SERI B</t>
  </si>
  <si>
    <t>PPLN02CCN3</t>
  </si>
  <si>
    <t>OBLIGASI BKLJT II PLN TAHAP III TAHUN 2018 SERI C</t>
  </si>
  <si>
    <t>PPLN02DCN3</t>
  </si>
  <si>
    <t>OBLIGASI BKLJT II PLN TAHAP III TAHUN 2018 SERI D</t>
  </si>
  <si>
    <t>PPLN02ECN3</t>
  </si>
  <si>
    <t>OBLIGASI BKLJT II PLN TAHAP III TAHUN 2018 SERI E</t>
  </si>
  <si>
    <t>SIPPLN02ACN3</t>
  </si>
  <si>
    <t>SUKUK IJARAH BKLJ II PLN THP III TAHUN 2018 SERI A</t>
  </si>
  <si>
    <t>SIPPLN02BCN3</t>
  </si>
  <si>
    <t>SUKUK IJARAH BKLJ II PLN THP III TAHUN 2018 SERI B</t>
  </si>
  <si>
    <t>SIPPLN02CCN3</t>
  </si>
  <si>
    <t>SUKUK IJARAH BKLJ II PLN THP III TAHUN 2018 SERI C</t>
  </si>
  <si>
    <t>SIPPLN02DCN3</t>
  </si>
  <si>
    <t>SUKUK IJARAH BKLJ II PLN THP III TAHUN 2018 SERI D</t>
  </si>
  <si>
    <t>SMFP04BCN3</t>
  </si>
  <si>
    <t>OBLIGASI BKLJT IV SMF TAHAP III TAHUN 2018 SERI B</t>
  </si>
  <si>
    <t>SMFP04CCN3</t>
  </si>
  <si>
    <t>OBLIGASI BKLJT IV SMF TAHAP III TAHUN 2018 SERI C</t>
  </si>
  <si>
    <t>SPSMFBTN04A1</t>
  </si>
  <si>
    <t>EBA-SP SMF-BTN04 KELAS A SERI A1</t>
  </si>
  <si>
    <t>TPIA01ACN2</t>
  </si>
  <si>
    <t>OBL BKL I CHANDRA ASRI PETROCHEM. THP II TH18 SR A</t>
  </si>
  <si>
    <t>TPIA01BCN2</t>
  </si>
  <si>
    <t>OBL BKL I CHANDRA ASRI PETROCHEM. THP II TH18 SR B</t>
  </si>
  <si>
    <t>TPIA01CCN2</t>
  </si>
  <si>
    <t>OBL BKL I CHANDRA ASRI PETROCHEM. THP II TH18 SR C</t>
  </si>
  <si>
    <t>WSKT03ACN2</t>
  </si>
  <si>
    <t>OBL BKLJT III WASKITA KARYA THP II TH 2018 SERI A</t>
  </si>
  <si>
    <t>WSKT03BCN2</t>
  </si>
  <si>
    <t>OBL BKLJT III WASKITA KARYA THP II TH 2018 SERI B</t>
  </si>
  <si>
    <t>Bank Central Asia Tbk PT</t>
  </si>
  <si>
    <t>HMSP IJ Equity</t>
  </si>
  <si>
    <t>Hanjaya Mandala Sampoerna Tbk PT</t>
  </si>
  <si>
    <t>Consumer Staples</t>
  </si>
  <si>
    <t>Bank Rakyat Indonesia Persero Tbk PT</t>
  </si>
  <si>
    <t>Telekomunikasi Indonesia Persero Tbk PT</t>
  </si>
  <si>
    <t>Unilever Indonesia Tbk PT</t>
  </si>
  <si>
    <t>Bank Mandiri Persero Tbk PT</t>
  </si>
  <si>
    <t>Astra International Tbk PT</t>
  </si>
  <si>
    <t>Consumer Discretionary</t>
  </si>
  <si>
    <t>Bank Negara Indonesia Persero Tbk PT</t>
  </si>
  <si>
    <t>Gudang Garam Tbk PT</t>
  </si>
  <si>
    <t>United Tractors Tbk PT</t>
  </si>
  <si>
    <t>Chandra Asri Petrochemical Tbk PT</t>
  </si>
  <si>
    <t>Indofood CBP Sukses Makmur Tbk PT</t>
  </si>
  <si>
    <t>Indocement Tunggal Prakarsa Tbk PT</t>
  </si>
  <si>
    <t>Kalbe Farma Tbk PT</t>
  </si>
  <si>
    <t>Health Care</t>
  </si>
  <si>
    <t>Bank Danamon Indonesia Tbk PT</t>
  </si>
  <si>
    <t>Adaro Energy Tbk PT</t>
  </si>
  <si>
    <t>Sinar Mas Multiartha Tbk PT</t>
  </si>
  <si>
    <t>Indofood Sukses Makmur Tbk PT</t>
  </si>
  <si>
    <t>Semen Indonesia Persero Tbk PT</t>
  </si>
  <si>
    <t>Indah Kiat Pulp &amp; Paper Corp Tbk PT</t>
  </si>
  <si>
    <t>Mayora Indah Tbk PT</t>
  </si>
  <si>
    <t>Charoen Pokphand Indonesia Tbk PT</t>
  </si>
  <si>
    <t>Perusahaan Gas Negara Persero Tbk</t>
  </si>
  <si>
    <t>Trikomsel Oke Tbk PT</t>
  </si>
  <si>
    <t>Elang Mahkota Teknologi Tbk PT</t>
  </si>
  <si>
    <t>Surya Citra Media Tbk PT</t>
  </si>
  <si>
    <t>Bank Tabungan Negara Persero Tbk PT</t>
  </si>
  <si>
    <t>Indoritel Makmur Internasional Tbk PT</t>
  </si>
  <si>
    <t>Bayan Resources Tbk PT</t>
  </si>
  <si>
    <t>Sarana Menara Nusantara Tbk PT</t>
  </si>
  <si>
    <t>Jasa Marga Persero Tbk PT</t>
  </si>
  <si>
    <t>Barito Pacific Tbk PT</t>
  </si>
  <si>
    <t>WSKT IJ Equity</t>
  </si>
  <si>
    <t>Waskita Karya Persero Tbk PT</t>
  </si>
  <si>
    <t>Multi Bintang Indonesia Tbk PT</t>
  </si>
  <si>
    <t>Bumi Serpong Damai Tbk PT</t>
  </si>
  <si>
    <t>Matahari Department Store Tbk PT</t>
  </si>
  <si>
    <t>Bukit Asam Tbk PT</t>
  </si>
  <si>
    <t>BNGA IJ Equity</t>
  </si>
  <si>
    <t>Bank CIMB Niaga Tbk PT</t>
  </si>
  <si>
    <t>SMBR IJ Equity</t>
  </si>
  <si>
    <t>Semen Baturaja Persero TBK PT</t>
  </si>
  <si>
    <t>Indo Tambangraya Megah Tbk PT</t>
  </si>
  <si>
    <t>Pakuwon Jati Tbk PT</t>
  </si>
  <si>
    <t>MIKA IJ Equity</t>
  </si>
  <si>
    <t>Mitra Keluarga Karyasehat Tbk PT</t>
  </si>
  <si>
    <t>Vale Indonesia Tbk PT</t>
  </si>
  <si>
    <t>Indosat Tbk PT</t>
  </si>
  <si>
    <t>TOPS IJ Equity</t>
  </si>
  <si>
    <t>Totalindo Eka Persada Tbk PT</t>
  </si>
  <si>
    <t>Bank Pan Indonesia Tbk PT</t>
  </si>
  <si>
    <t>XL Axiata Tbk PT</t>
  </si>
  <si>
    <t>Tower Bersama Infrastructure Tbk PT</t>
  </si>
  <si>
    <t>Metropolitan Kentjana Tbk PT</t>
  </si>
  <si>
    <t>Astra Agro Lestari Tbk PT</t>
  </si>
  <si>
    <t>Sumber Alfaria Trijaya Tbk PT</t>
  </si>
  <si>
    <t>Bank Mega Tbk PT</t>
  </si>
  <si>
    <t>Bank OCBC Nisp Tbk PT</t>
  </si>
  <si>
    <t>Ace Hardware Indonesia Tbk PT</t>
  </si>
  <si>
    <t>AKR Corporindo Tbk PT</t>
  </si>
  <si>
    <t>Bank Mayapada International Tbk PT</t>
  </si>
  <si>
    <t>Ciputra Development Tbk PT</t>
  </si>
  <si>
    <t>Medco Energi Internasional Tbk PT</t>
  </si>
  <si>
    <t>Media Nusantara Citra Tbk PT</t>
  </si>
  <si>
    <t>Aneka Tambang Tbk</t>
  </si>
  <si>
    <t>Bank Jabar Banten</t>
  </si>
  <si>
    <t>Pabrik Kertas Tjiwi Kimia Tbk PT</t>
  </si>
  <si>
    <t>POWR IJ Equity</t>
  </si>
  <si>
    <t>Cikarang Listrindo Tbk PT</t>
  </si>
  <si>
    <t>Bank Maybank Indonesia Tbk PT</t>
  </si>
  <si>
    <t>Bumi Resources Tbk PT</t>
  </si>
  <si>
    <t>Trada Alam Minera Tbk PT</t>
  </si>
  <si>
    <t>Indika Energy Tbk PT</t>
  </si>
  <si>
    <t>Bank Permata Tbk PT</t>
  </si>
  <si>
    <t>Japfa Comfeed Indonesia Tbk PT</t>
  </si>
  <si>
    <t>PP Persero Tbk PT</t>
  </si>
  <si>
    <t>Ultrajaya Milk Industry &amp; Trading Co Tbk</t>
  </si>
  <si>
    <t>CASA IJ Equity</t>
  </si>
  <si>
    <t>Capital Financial Indonesia Tbk PT</t>
  </si>
  <si>
    <t>LINK IJ Equity</t>
  </si>
  <si>
    <t>Link Net Tbk PT</t>
  </si>
  <si>
    <t>Wijaya Karya Persero Tbk PT</t>
  </si>
  <si>
    <t>Golden Energy Mines Tbk PT</t>
  </si>
  <si>
    <t>Fajar Surya Wisesa Tbk PT</t>
  </si>
  <si>
    <t>Indofarma Persero Tbk PT</t>
  </si>
  <si>
    <t>MABA IJ Equity</t>
  </si>
  <si>
    <t>Marga Abhinaya Abadi Tbk PT</t>
  </si>
  <si>
    <t>TAMU IJ Equity</t>
  </si>
  <si>
    <t>Pelayaran Tamarin Samudra Tbk PT</t>
  </si>
  <si>
    <t>SSMS IJ Equity</t>
  </si>
  <si>
    <t>Sawit Sumbermas Sarana Tbk PT</t>
  </si>
  <si>
    <t>SILO IJ Equity</t>
  </si>
  <si>
    <t>Siloam International Hospitals Tbk PT</t>
  </si>
  <si>
    <t>Hanson International Tbk PT</t>
  </si>
  <si>
    <t>BFI Finance Indonesia Tbk PT</t>
  </si>
  <si>
    <t>Summarecon Agung Tbk PT</t>
  </si>
  <si>
    <t>IBST IJ Equity</t>
  </si>
  <si>
    <t>Inti Bangun Sejahtera Tbk PT</t>
  </si>
  <si>
    <t>Mitra Adiperkasa Tbk PT</t>
  </si>
  <si>
    <t>Kimia Farma Persero Tbk PT</t>
  </si>
  <si>
    <t>Kresna Graha Investama Tbk PT</t>
  </si>
  <si>
    <t>Bentoel Internasional Investama Tbk PT</t>
  </si>
  <si>
    <t>Plaza Indonesia Realty Tbk PT</t>
  </si>
  <si>
    <t>Sentul City Tbk PT</t>
  </si>
  <si>
    <t>Jaya Real Property Tbk PT</t>
  </si>
  <si>
    <t>MDIA IJ Equity</t>
  </si>
  <si>
    <t>Intermedia Capital Tbk PT</t>
  </si>
  <si>
    <t>SRTG IJ Equity</t>
  </si>
  <si>
    <t>Saratoga Investama Sedaya Tbk PT</t>
  </si>
  <si>
    <t>Lippo Karawaci Tbk PT</t>
  </si>
  <si>
    <t>PPRO IJ Equity</t>
  </si>
  <si>
    <t>PP Properti Tbk PT</t>
  </si>
  <si>
    <t>WSBP IJ Equity</t>
  </si>
  <si>
    <t>Waskita Beton Precast Tbk PT</t>
  </si>
  <si>
    <t>GMFI IJ Equity</t>
  </si>
  <si>
    <t>Garuda Maintenance Facility Aero Asia PT</t>
  </si>
  <si>
    <t>Bank Sinarmas Tbk PT</t>
  </si>
  <si>
    <t>SIDO IJ Equity</t>
  </si>
  <si>
    <t>Industri Jamu Dan Farmasi Sido Muncul Tb</t>
  </si>
  <si>
    <t>Sinar Mas Agro Resources &amp; Technology Tb</t>
  </si>
  <si>
    <t>Dian Swastatika Sentosa Tbk PT</t>
  </si>
  <si>
    <t>Duta Pertiwi Tbk PT</t>
  </si>
  <si>
    <t>MNC Land Tbk PT</t>
  </si>
  <si>
    <t>BJTM IJ Equity</t>
  </si>
  <si>
    <t>Bank Pembangunan Daerah Jawa Timur Tbk P</t>
  </si>
  <si>
    <t>Salim Ivomas Pratama Tbk PT</t>
  </si>
  <si>
    <t>Adira Dinamika Multi Finance Tbk PT</t>
  </si>
  <si>
    <t>Pool Advista Indonesia Tbk PT</t>
  </si>
  <si>
    <t>Danayasa Arthatama Tbk PT</t>
  </si>
  <si>
    <t>Ramayana Lestari Sentosa Tbk PT</t>
  </si>
  <si>
    <t>Krakatau Steel Persero Tbk PT</t>
  </si>
  <si>
    <t>Perusahaan Perkebunan London Sumatra Ind</t>
  </si>
  <si>
    <t>ZINC IJ Equity</t>
  </si>
  <si>
    <t>Kapuas Prima Coal Tbk PT</t>
  </si>
  <si>
    <t>Pelat Timah Nusantara Tbk PT</t>
  </si>
  <si>
    <t>MDKA IJ Equity</t>
  </si>
  <si>
    <t>Merdeka Copper Gold Tbk PT</t>
  </si>
  <si>
    <t>MNC Kapital Indonesia Tbk PT</t>
  </si>
  <si>
    <t>DMAS IJ Equity</t>
  </si>
  <si>
    <t>Puradelta Lestari Tbk PT</t>
  </si>
  <si>
    <t>Bank Rakyat Indonesia Agroniaga Tbk PT</t>
  </si>
  <si>
    <t>Jaya Konstruksi Manggala Pratama Tbk PT</t>
  </si>
  <si>
    <t>Tunas Ridean Tbk PT</t>
  </si>
  <si>
    <t>Selamat Sempurna Tbk PT</t>
  </si>
  <si>
    <t>Global Mediacom Tbk PT</t>
  </si>
  <si>
    <t>Astra Otoparts Tbk PT</t>
  </si>
  <si>
    <t>TARA IJ Equity</t>
  </si>
  <si>
    <t>Sitara Propertindo Tbk PT</t>
  </si>
  <si>
    <t>Panin Financial Tbk PT</t>
  </si>
  <si>
    <t>Delta Dunia Makmur Tbk PT</t>
  </si>
  <si>
    <t>Garuda Indonesia Persero Tbk PT</t>
  </si>
  <si>
    <t>Solusi Tunas Pratama Tbk PT</t>
  </si>
  <si>
    <t>Alam Sutera Realty Tbk PT</t>
  </si>
  <si>
    <t>Timah Tbk PT</t>
  </si>
  <si>
    <t>Adhi Karya Persero Tbk PT</t>
  </si>
  <si>
    <t>ASMI IJ Equity</t>
  </si>
  <si>
    <t>Asuransi Kresna Mitra Tbk PT</t>
  </si>
  <si>
    <t>Nippon Indosari Corpindo Tbk PT</t>
  </si>
  <si>
    <t>Tempo Scan Pacific Tbk PT</t>
  </si>
  <si>
    <t>BIRD IJ Equity</t>
  </si>
  <si>
    <t>Blue Bird Tbk PT</t>
  </si>
  <si>
    <t>Eagle High Plantations Tbk PT</t>
  </si>
  <si>
    <t>Harum Energy Tbk PT</t>
  </si>
  <si>
    <t>Indonesian Paradise Property Tbk PT</t>
  </si>
  <si>
    <t>Enseval Putera Megatrading Tbk PT</t>
  </si>
  <si>
    <t>SRIL IJ Equity</t>
  </si>
  <si>
    <t>Sri Rejeki Isman Tbk PT</t>
  </si>
  <si>
    <t>Minna Padi Investama Sekuritas Tbk PT</t>
  </si>
  <si>
    <t>Tunas Baru Lampung Tbk PT</t>
  </si>
  <si>
    <t>J Resources Asia Pasific Tbk PT</t>
  </si>
  <si>
    <t>BSSR IJ Equity</t>
  </si>
  <si>
    <t>Baramulti Suksessarana Tbk PT</t>
  </si>
  <si>
    <t>Tiphone Mobile Indonesia Tbk PT</t>
  </si>
  <si>
    <t>Pacific Strategic Financial Tbk PT</t>
  </si>
  <si>
    <t>BBMD IJ Equity</t>
  </si>
  <si>
    <t>Bank Mestika Dharma TBK PT</t>
  </si>
  <si>
    <t>ABM Investama Tbk PT</t>
  </si>
  <si>
    <t>Visi Media Asia Tbk PT</t>
  </si>
  <si>
    <t>Rimo International Lestari Tbk PT</t>
  </si>
  <si>
    <t>Inti Agri Resources Tbk PT</t>
  </si>
  <si>
    <t>KMTR IJ Equity</t>
  </si>
  <si>
    <t>Kirana Megatara Tbk PT</t>
  </si>
  <si>
    <t>Bank Woori Saudara Indonesia 1906 Tbk PT</t>
  </si>
  <si>
    <t>Bumi Teknokultura Unggul Tbk PT</t>
  </si>
  <si>
    <t>Bakrie and Brothers Tbk PT</t>
  </si>
  <si>
    <t>Kawasan Industri Jababeka Tbk PT</t>
  </si>
  <si>
    <t>MNC Investama Tbk PT</t>
  </si>
  <si>
    <t>TOBA IJ Equity</t>
  </si>
  <si>
    <t>Toba Bara Sejahtra Tbk PT</t>
  </si>
  <si>
    <t>Siantar Top Tbk PT</t>
  </si>
  <si>
    <t>SMR Utama Tbk PT</t>
  </si>
  <si>
    <t>Bank Bukopin Tbk</t>
  </si>
  <si>
    <t>Bumi Resources Minerals Tbk PT</t>
  </si>
  <si>
    <t>BISI International Tbk PT</t>
  </si>
  <si>
    <t>Smartfren Telecom Tbk PT</t>
  </si>
  <si>
    <t>BALI IJ Equity</t>
  </si>
  <si>
    <t>Bali Towerindo Sentra Tbk PT</t>
  </si>
  <si>
    <t>Humpuss Intermoda Transportasi Tbk PT</t>
  </si>
  <si>
    <t>Citra Marga Nusaphala Persada Tbk PT</t>
  </si>
  <si>
    <t>Paninvest Tbk PT</t>
  </si>
  <si>
    <t>IMPC IJ Equity</t>
  </si>
  <si>
    <t>Impack Pratama Industri Tbk PT</t>
  </si>
  <si>
    <t>BUKK IJ Equity</t>
  </si>
  <si>
    <t>Bukaka Teknik Utama Tbk PT</t>
  </si>
  <si>
    <t>APEX IJ Equity</t>
  </si>
  <si>
    <t>Apexindo Pratama Duta PT</t>
  </si>
  <si>
    <t>Asuransi Bina Dana Arta Tbk PT</t>
  </si>
  <si>
    <t>Berlian Laju Tanker Tbk PT</t>
  </si>
  <si>
    <t>DSNG IJ Equity</t>
  </si>
  <si>
    <t>Dharma Satya Nusantara Tbk PT</t>
  </si>
  <si>
    <t>Surya Esa Perkasa Tbk PT</t>
  </si>
  <si>
    <t>Modernland Realty Tbk PT</t>
  </si>
  <si>
    <t>WTON IJ Equity</t>
  </si>
  <si>
    <t>Wijaya Karya Beton Tbk PT</t>
  </si>
  <si>
    <t>MMLP IJ Equity</t>
  </si>
  <si>
    <t>Mega Manunggal Property Tbk PT</t>
  </si>
  <si>
    <t>AirAsia Indonesia Tbk PT</t>
  </si>
  <si>
    <t>Agung Podomoro Land Tbk PT</t>
  </si>
  <si>
    <t>BLTZ IJ Equity</t>
  </si>
  <si>
    <t>Graha Layar Prima Tbk PT</t>
  </si>
  <si>
    <t>ANJT IJ Equity</t>
  </si>
  <si>
    <t>Austindo Nusantara Jaya Tbk PT</t>
  </si>
  <si>
    <t>MBAP IJ Equity</t>
  </si>
  <si>
    <t>Mitrabara Adiperdana Tbk PT</t>
  </si>
  <si>
    <t>Delta Djakarta Tbk PT</t>
  </si>
  <si>
    <t>NASA IJ Equity</t>
  </si>
  <si>
    <t>Ayana Land International PT</t>
  </si>
  <si>
    <t>Surya Toto Indonesia Tbk PT</t>
  </si>
  <si>
    <t>MAPB IJ Equity</t>
  </si>
  <si>
    <t>Map Boga Adiperkasa Utama Tbk PT</t>
  </si>
  <si>
    <t>NOBU IJ Equity</t>
  </si>
  <si>
    <t>Bank Nationalnobu Tbk PT</t>
  </si>
  <si>
    <t>Hero Supermarket Tbk PT</t>
  </si>
  <si>
    <t>Cowell Development Tbk PT</t>
  </si>
  <si>
    <t>Indomobil Sukses Internasional Tbk PT</t>
  </si>
  <si>
    <t>PPRE IJ Equity</t>
  </si>
  <si>
    <t>PP Presisi Tbk PT</t>
  </si>
  <si>
    <t>Pikko Land Development Tbk PT</t>
  </si>
  <si>
    <t>MPMX IJ Equity</t>
  </si>
  <si>
    <t>Mitra Pinasthika Mustika Tbk PT</t>
  </si>
  <si>
    <t>Bank QNB Indonesia Tbk PT</t>
  </si>
  <si>
    <t>Atlas Resources Tbk PT</t>
  </si>
  <si>
    <t>Tifico Fiber Indonesia Tbk PT</t>
  </si>
  <si>
    <t>Erajaya Swasembada Tbk PT</t>
  </si>
  <si>
    <t>Citra Tubindo Tbk PT</t>
  </si>
  <si>
    <t>Mandom Indonesia Tbk PT</t>
  </si>
  <si>
    <t>Jakarta Setiabudi Internasional Tbk PT</t>
  </si>
  <si>
    <t>Indo Kordsa Tbk PT</t>
  </si>
  <si>
    <t>Bank China Construction Bank Indonesia T</t>
  </si>
  <si>
    <t>Intiland Development Tbk PT</t>
  </si>
  <si>
    <t>Elnusa Tbk PT</t>
  </si>
  <si>
    <t>Indonesia Prima Property Tbk PT</t>
  </si>
  <si>
    <t>AGRS IJ Equity</t>
  </si>
  <si>
    <t>Bank Agris Tbk PT</t>
  </si>
  <si>
    <t>Merck Tbk PT</t>
  </si>
  <si>
    <t>PRDA IJ Equity</t>
  </si>
  <si>
    <t>Prodia Widyahusada Tbk PT</t>
  </si>
  <si>
    <t>Bank Pembangunan Daerah Banten Tbk PT</t>
  </si>
  <si>
    <t>Pan Brothers Tbk PT</t>
  </si>
  <si>
    <t>Nusantara Infrastructure Tbk PT</t>
  </si>
  <si>
    <t>CAMP IJ Equity</t>
  </si>
  <si>
    <t>Campina Ice Cream Industry PT</t>
  </si>
  <si>
    <t>ARMY IJ Equity</t>
  </si>
  <si>
    <t>Armidian Karyatama Tbk PT</t>
  </si>
  <si>
    <t>BPII IJ Equity</t>
  </si>
  <si>
    <t>Batavia Prosperindo International Tbk PT</t>
  </si>
  <si>
    <t>BOSS IJ Equity</t>
  </si>
  <si>
    <t>Borneo Olah Sarana Sukses PT</t>
  </si>
  <si>
    <t>SAME IJ Equity</t>
  </si>
  <si>
    <t>Sarana Meditama Metropolitan Tbk PT</t>
  </si>
  <si>
    <t>Midi Utama Indonesia Tbk PT</t>
  </si>
  <si>
    <t>Bekasi Fajar Industrial Estate Tbk PT</t>
  </si>
  <si>
    <t>KINO IJ Equity</t>
  </si>
  <si>
    <t>Kino Indonesia Tbk PT</t>
  </si>
  <si>
    <t>Centratama Telekomunikasi Indonesia Tbk</t>
  </si>
  <si>
    <t>Multistrada Arah Sarana Tbk PT</t>
  </si>
  <si>
    <t>Fast Food Indonesia Tbk PT</t>
  </si>
  <si>
    <t>BINA IJ Equity</t>
  </si>
  <si>
    <t>Bank Ina Perdana PT</t>
  </si>
  <si>
    <t>Metropolitan Land Tbk PT</t>
  </si>
  <si>
    <t>Gajah Tunggal Tbk PT</t>
  </si>
  <si>
    <t>PCAR IJ Equity</t>
  </si>
  <si>
    <t>Prima Cakrawala Abadi Tbk PT</t>
  </si>
  <si>
    <t>Sejahteraraya Anugrahjaya Tbk PT</t>
  </si>
  <si>
    <t>Surya Semesta Internusa Tbk PT</t>
  </si>
  <si>
    <t>Hexindo Adiperkasa Tbk PT</t>
  </si>
  <si>
    <t>WEGE IJ Equity</t>
  </si>
  <si>
    <t>MINA IJ Equity</t>
  </si>
  <si>
    <t>Sanurhasta Mitra Tbk PT</t>
  </si>
  <si>
    <t>Energi Mega Persada Tbk PT</t>
  </si>
  <si>
    <t>KRAH IJ Equity</t>
  </si>
  <si>
    <t>Grand Kartech Tbk PT</t>
  </si>
  <si>
    <t>Arwana Citramulia Tbk PT</t>
  </si>
  <si>
    <t>Bank of India Indonesia Tbk PT</t>
  </si>
  <si>
    <t>CARS IJ Equity</t>
  </si>
  <si>
    <t>Industri dan Perdagangan Bintraco Dharma</t>
  </si>
  <si>
    <t>Darya-Varia Laboratoria Tbk PT</t>
  </si>
  <si>
    <t>Asahimas Flat Glass Tbk PT</t>
  </si>
  <si>
    <t>Total Bangun Persada Tbk PT</t>
  </si>
  <si>
    <t>AGII IJ Equity</t>
  </si>
  <si>
    <t>Aneka Gas Industri Tbk PT</t>
  </si>
  <si>
    <t>Maskapai Reasuransi Indonesia Tbk PT</t>
  </si>
  <si>
    <t>Lippo Cikarang Tbk PT</t>
  </si>
  <si>
    <t>Tigaraksa Satria Tbk PT</t>
  </si>
  <si>
    <t>MCAS IJ Equity</t>
  </si>
  <si>
    <t>M Cash Integrasi PT</t>
  </si>
  <si>
    <t>Pembangunan Jaya Ancol Tbk PT</t>
  </si>
  <si>
    <t>Mandala Multifinance Tbk PT</t>
  </si>
  <si>
    <t>Matahari Putra Prima Tbk PT</t>
  </si>
  <si>
    <t>Rukun Raharja Tbk PT</t>
  </si>
  <si>
    <t>Cita Mineral Investindo Tbk PT</t>
  </si>
  <si>
    <t>Bakrieland Development Tbk PT</t>
  </si>
  <si>
    <t>BOGA IJ Equity</t>
  </si>
  <si>
    <t>Bintang Oto Global Tbk PT</t>
  </si>
  <si>
    <t>Supreme Cable Manufacturing Corp Tbk PT</t>
  </si>
  <si>
    <t>PALM IJ Equity</t>
  </si>
  <si>
    <t>Provident Agro Tbk PT</t>
  </si>
  <si>
    <t>DKFT IJ Equity</t>
  </si>
  <si>
    <t>Central Omega Resources Tbk PT</t>
  </si>
  <si>
    <t>IPCM IJ Equity</t>
  </si>
  <si>
    <t>Jasa Armada Indonesia PT</t>
  </si>
  <si>
    <t>Catur Sentosa Adiprana Tbk PT</t>
  </si>
  <si>
    <t>NIRO IJ Equity</t>
  </si>
  <si>
    <t>BOLT IJ Equity</t>
  </si>
  <si>
    <t>Garuda Metalindo Tbk PT</t>
  </si>
  <si>
    <t>CLEO IJ Equity</t>
  </si>
  <si>
    <t>Sariguna Primatirta Tbk PT</t>
  </si>
  <si>
    <t>Tiga Pilar Sejahtera Food Tbk</t>
  </si>
  <si>
    <t>ACST IJ Equity</t>
  </si>
  <si>
    <t>Acset Indonusa Tbk PT</t>
  </si>
  <si>
    <t>Bank Victoria International Tbk PT</t>
  </si>
  <si>
    <t>Central Proteina Prima Tbk PT</t>
  </si>
  <si>
    <t>IMJS IJ Equity</t>
  </si>
  <si>
    <t>Indomobil Multi Jasa Tbk PT</t>
  </si>
  <si>
    <t>Astra Graphia Tbk PT</t>
  </si>
  <si>
    <t>Sekawan Intipratama Tbk PT</t>
  </si>
  <si>
    <t>Intikeramik Alamasri Industri Tbk PT</t>
  </si>
  <si>
    <t>Bank Capital Indonesia Tbk PT</t>
  </si>
  <si>
    <t>Petrosea Tbk PT</t>
  </si>
  <si>
    <t>KIOS IJ Equity</t>
  </si>
  <si>
    <t>Kioson Komersial Indonesia Tbk PT</t>
  </si>
  <si>
    <t>DWGL IJ Equity</t>
  </si>
  <si>
    <t>Dwi Guna Laksana Tbk PT</t>
  </si>
  <si>
    <t>VICO IJ Equity</t>
  </si>
  <si>
    <t>Victoria Investama Tbk PT</t>
  </si>
  <si>
    <t>SHIP IJ Equity</t>
  </si>
  <si>
    <t>Sillo Maritime Perdana Tbk PT</t>
  </si>
  <si>
    <t>KMI Wire &amp; Cable Tbk PT</t>
  </si>
  <si>
    <t>Metrodata Electronics Tbk PT</t>
  </si>
  <si>
    <t>FIRE IJ Equity</t>
  </si>
  <si>
    <t>Alfa Energi Investama Tbk PT</t>
  </si>
  <si>
    <t>Asuransi Multi Artha Guna Tbk PT</t>
  </si>
  <si>
    <t>Bakrie Telecom Tbk PT</t>
  </si>
  <si>
    <t>SOCI IJ Equity</t>
  </si>
  <si>
    <t>Soechi Lines Tbk PT</t>
  </si>
  <si>
    <t>Resource Alam Indonesia Tbk PT</t>
  </si>
  <si>
    <t>WOOD IJ Equity</t>
  </si>
  <si>
    <t>Integra Indocabinet Tbk PT</t>
  </si>
  <si>
    <t>PORT IJ Equity</t>
  </si>
  <si>
    <t>Nusantara Pelabuhan Handal Tbk PT</t>
  </si>
  <si>
    <t>Samindo Resources TBK PT</t>
  </si>
  <si>
    <t>PBSA IJ Equity</t>
  </si>
  <si>
    <t>Paramita Bangun Sarana Tbk PT</t>
  </si>
  <si>
    <t>Bukit Uluwatu Villa Tbk PT</t>
  </si>
  <si>
    <t>PBID IJ Equity</t>
  </si>
  <si>
    <t>Panca Budi Idaman PT</t>
  </si>
  <si>
    <t>Fortune Mate Indonesia Tbk PT</t>
  </si>
  <si>
    <t>IDPR IJ Equity</t>
  </si>
  <si>
    <t>Indonesia Pondasi Raya Tbk PT</t>
  </si>
  <si>
    <t>BBYB IJ Equity</t>
  </si>
  <si>
    <t>Bank Yudha Bhakti Tbk PT</t>
  </si>
  <si>
    <t>Capitalinc Investment Tbk PT</t>
  </si>
  <si>
    <t>Pioneerindo Gourmet International Tbk PT</t>
  </si>
  <si>
    <t>Malindo Feedmill Tbk PT</t>
  </si>
  <si>
    <t>Batavia Prosperindo Finance Tbk PT</t>
  </si>
  <si>
    <t>Multipolar Tbk PT</t>
  </si>
  <si>
    <t>Evergreen Invesco Tbk PT</t>
  </si>
  <si>
    <t>FORZ IJ Equity</t>
  </si>
  <si>
    <t>Forza Land Indonesia Tbk PT</t>
  </si>
  <si>
    <t>Unggul Indah Cahaya Tbk PT</t>
  </si>
  <si>
    <t>MKNT IJ Equity</t>
  </si>
  <si>
    <t>Mitra Komunikasi Nusantara Tbk PT</t>
  </si>
  <si>
    <t>TGRA IJ Equity</t>
  </si>
  <si>
    <t>Terregra Asia Energy PT</t>
  </si>
  <si>
    <t>Keramika Indonesia Assosiasi Tbk PT</t>
  </si>
  <si>
    <t>Roda Vivatex Tbk PT</t>
  </si>
  <si>
    <t>Bank Nusantara Parahyangan Tbk PT</t>
  </si>
  <si>
    <t>Cardig Aero Services Tbk PT</t>
  </si>
  <si>
    <t>Hotel Sahid Jaya International Tbk PT</t>
  </si>
  <si>
    <t>BMAS IJ Equity</t>
  </si>
  <si>
    <t>Bank Maspion Indonesia Tbk PT</t>
  </si>
  <si>
    <t>Wintermar Offshore Marine Tbk PT</t>
  </si>
  <si>
    <t>Samudera Indonesia Tbk PT</t>
  </si>
  <si>
    <t>Intraco Penta Tbk PT</t>
  </si>
  <si>
    <t>ATIC IJ Equity</t>
  </si>
  <si>
    <t>Anabatic Technologies Tbk PT</t>
  </si>
  <si>
    <t>MSKY IJ Equity</t>
  </si>
  <si>
    <t>Bank Jtrust Indonesia Tbk PT</t>
  </si>
  <si>
    <t>Panin Sekuritas Tbk PT</t>
  </si>
  <si>
    <t>MARK IJ Equity</t>
  </si>
  <si>
    <t>Mark Dynamics Indonesia Tbk PT</t>
  </si>
  <si>
    <t>Bank Artha Graha Internasional Tbk PT</t>
  </si>
  <si>
    <t>Sierad Produce Tbk PT</t>
  </si>
  <si>
    <t>Clipan Finance Indonesia Tbk PT</t>
  </si>
  <si>
    <t>Toba Pulp Lestari Tbk PT</t>
  </si>
  <si>
    <t>Pelayaran Tempuran Emas Tbk PT</t>
  </si>
  <si>
    <t>BGTG IJ Equity</t>
  </si>
  <si>
    <t>Bank Ganesha Tbk PT</t>
  </si>
  <si>
    <t>CSIS IJ Equity</t>
  </si>
  <si>
    <t>Cahayasakti Investindo Sukses Tbk PT</t>
  </si>
  <si>
    <t>HRTA IJ Equity</t>
  </si>
  <si>
    <t>Hartadinata Abadi Tbk PT</t>
  </si>
  <si>
    <t>Greenwood Sejahtera Tbk PT</t>
  </si>
  <si>
    <t>HOKI IJ Equity</t>
  </si>
  <si>
    <t>Buyung Poetra Sembada PT</t>
  </si>
  <si>
    <t>DPUM IJ Equity</t>
  </si>
  <si>
    <t>Dua Putra Utama Makmur Tbk PT</t>
  </si>
  <si>
    <t>Sugih Energy Tbk PT</t>
  </si>
  <si>
    <t>Lotte Chemical Titan Tbk PT</t>
  </si>
  <si>
    <t>Gowa Makassar Tourism Development Tbk PT</t>
  </si>
  <si>
    <t>Sona Topas Tourism Industry Tbk PT</t>
  </si>
  <si>
    <t>Berlina Tbk PT</t>
  </si>
  <si>
    <t>ECII IJ Equity</t>
  </si>
  <si>
    <t>Electronic City Indonesia Tbk PT</t>
  </si>
  <si>
    <t>Panasia Indo Resources Tbk PT</t>
  </si>
  <si>
    <t>FKS Multi Agro Tbk PT</t>
  </si>
  <si>
    <t>NRCA IJ Equity</t>
  </si>
  <si>
    <t>Nusa Raya Cipta Tbk PT</t>
  </si>
  <si>
    <t>MLPT IJ Equity</t>
  </si>
  <si>
    <t>Multipolar Technology Tbk PT</t>
  </si>
  <si>
    <t>Jakarta International Hotels &amp; Developme</t>
  </si>
  <si>
    <t>JGLE IJ Equity</t>
  </si>
  <si>
    <t>Graha Andrasentra Propertindo Tbk PT</t>
  </si>
  <si>
    <t>Trias Sentosa Tbk PT</t>
  </si>
  <si>
    <t>Bara Jaya Internasional Tbk PT</t>
  </si>
  <si>
    <t>Darma Henwa Tbk PT</t>
  </si>
  <si>
    <t>Polychem Indonesia Tbk PT</t>
  </si>
  <si>
    <t>Indospring Tbk PT</t>
  </si>
  <si>
    <t>Bank MNC Internasional Tbk PT</t>
  </si>
  <si>
    <t>Mitrabahtera Segara Sejati Tbk PT</t>
  </si>
  <si>
    <t>Wahana Ottomitra Multiartha PT</t>
  </si>
  <si>
    <t>Lautan Luas Tbk PT</t>
  </si>
  <si>
    <t>Duta Anggada Realty Tbk PT</t>
  </si>
  <si>
    <t>Buana Finance Tbk PT</t>
  </si>
  <si>
    <t>Pudjiadi &amp; Sons Tbk PT</t>
  </si>
  <si>
    <t>Voksel Electric Tbk PT</t>
  </si>
  <si>
    <t>ISSP IJ Equity</t>
  </si>
  <si>
    <t>Steel Pipe Industry of Indonesia PT</t>
  </si>
  <si>
    <t>Equity Development Investment Tbk PT</t>
  </si>
  <si>
    <t>JMAS IJ Equity</t>
  </si>
  <si>
    <t>Asuransi Jiwa Syariah Jasa Mitra Abadi T</t>
  </si>
  <si>
    <t>ASSA IJ Equity</t>
  </si>
  <si>
    <t>Adi Sarana Armada Tbk PT</t>
  </si>
  <si>
    <t>Trimegah Sekuritas IndonesiaTbk PT</t>
  </si>
  <si>
    <t>Goodyear Indonesia Tbk PT</t>
  </si>
  <si>
    <t>PNBS IJ Equity</t>
  </si>
  <si>
    <t>Bank Panin Dubai Syariah Tbk PT</t>
  </si>
  <si>
    <t>Destinasi Tirta Nusantara Tbk PT</t>
  </si>
  <si>
    <t>Borneo Lumbung Energi &amp; Metal Tbk PT</t>
  </si>
  <si>
    <t>Danasupra Erapacific Tbk PT</t>
  </si>
  <si>
    <t>SKBM IJ Equity</t>
  </si>
  <si>
    <t>Sekar Bumi Tbk PT</t>
  </si>
  <si>
    <t>First Media Tbk PT</t>
  </si>
  <si>
    <t>Megapolitan Developments Tbk PT</t>
  </si>
  <si>
    <t>Wilmar Cahaya Indonesia Tbk PT</t>
  </si>
  <si>
    <t>Indopoly Swakarsa Industry Tbk PT</t>
  </si>
  <si>
    <t>PSSI IJ Equity</t>
  </si>
  <si>
    <t>Pelita Samudera Shipping Tbk PT</t>
  </si>
  <si>
    <t>Indo-Rama Synthetics Tbk PT</t>
  </si>
  <si>
    <t>Sepatu Bata Tbk PT</t>
  </si>
  <si>
    <t>ALTO IJ Equity</t>
  </si>
  <si>
    <t>Tri Banyan Tirta Tbk PT</t>
  </si>
  <si>
    <t>Sekar Laut Tbk PT</t>
  </si>
  <si>
    <t>MARI IJ Equity</t>
  </si>
  <si>
    <t>Mahaka Radio Integra Tbk PT</t>
  </si>
  <si>
    <t>Prasidha Aneka Niaga Tbk PT</t>
  </si>
  <si>
    <t>Jembo Cable Co Tbk PT</t>
  </si>
  <si>
    <t>Mulia Industrindo Tbk PT</t>
  </si>
  <si>
    <t>LEAD IJ Equity</t>
  </si>
  <si>
    <t>Logindo Samudramakmur Tbk PT</t>
  </si>
  <si>
    <t>Nipress Tbk PT</t>
  </si>
  <si>
    <t>JA Wattie Tbk PT</t>
  </si>
  <si>
    <t>BBHI IJ Equity</t>
  </si>
  <si>
    <t>Bank Harda Internasional Tbk PT</t>
  </si>
  <si>
    <t>Sumalindo Lestari Jaya Tbk PT</t>
  </si>
  <si>
    <t>Gunawan Dianjaya Steel Tbk PT</t>
  </si>
  <si>
    <t>Buana Lintas Lautan Tbk PT</t>
  </si>
  <si>
    <t>Garda Tujuh Buana Tbk PT</t>
  </si>
  <si>
    <t>Suparma Tbk PT</t>
  </si>
  <si>
    <t>DNAR IJ Equity</t>
  </si>
  <si>
    <t>Bank Dinar Indonesia Tbk PT</t>
  </si>
  <si>
    <t>Wicaksana Overseas International Tbk PT</t>
  </si>
  <si>
    <t>Yanaprima Hastapersada Tbk PT</t>
  </si>
  <si>
    <t>MDKI IJ Equity</t>
  </si>
  <si>
    <t>Emdeki Utama PT</t>
  </si>
  <si>
    <t>Sunson Textile Manufacturer Tbk PT</t>
  </si>
  <si>
    <t>Ancora Indonesia Resources Tbk</t>
  </si>
  <si>
    <t>Bank Bumi Arta Tbk PT</t>
  </si>
  <si>
    <t>Suryamas Dutamakmur Tbk PT</t>
  </si>
  <si>
    <t>Bukit Darmo Property Tbk PT</t>
  </si>
  <si>
    <t>Bayu Buana Tbk PT</t>
  </si>
  <si>
    <t>Lippo General Insurance Tbk PT</t>
  </si>
  <si>
    <t>Panorama Sentrawisata Tbk PT</t>
  </si>
  <si>
    <t>Golden Eagle Energy Tbk PT</t>
  </si>
  <si>
    <t>TPMA IJ Equity</t>
  </si>
  <si>
    <t>Trans Power Marine Tbk PT</t>
  </si>
  <si>
    <t>Reliance Sekuritas Indonesia Tbk PT</t>
  </si>
  <si>
    <t>WIIM IJ Equity</t>
  </si>
  <si>
    <t>Wismilak Inti Makmur Tbk PT</t>
  </si>
  <si>
    <t>Akasha Wira International Tbk PT</t>
  </si>
  <si>
    <t>RANC IJ Equity</t>
  </si>
  <si>
    <t>Supra Boga Lestari Tbk PT</t>
  </si>
  <si>
    <t>Asuransi Ramayana Tbk PT</t>
  </si>
  <si>
    <t>Multifiling Mitra Indonesia Tbk PT</t>
  </si>
  <si>
    <t>PSKT IJ Equity</t>
  </si>
  <si>
    <t>Red Planet Indonesia Tbk PT</t>
  </si>
  <si>
    <t>Jasuindo Tiga Perkasa Tbk</t>
  </si>
  <si>
    <t>TALF IJ Equity</t>
  </si>
  <si>
    <t>Tunas Alfin Tbk PT</t>
  </si>
  <si>
    <t>GLOB IJ Equity</t>
  </si>
  <si>
    <t>Global Teleshop Tbk PT</t>
  </si>
  <si>
    <t>KOPI IJ Equity</t>
  </si>
  <si>
    <t>Mitra Energi Persada Tbk PT</t>
  </si>
  <si>
    <t>Arpeni Pratama Ocean Line Tbk PT</t>
  </si>
  <si>
    <t>GAMA IJ Equity</t>
  </si>
  <si>
    <t>Gading Development Tbk PT</t>
  </si>
  <si>
    <t>Indonesia Transport &amp; Infrastructure Tbk</t>
  </si>
  <si>
    <t>Tembaga Mulia Semanan Tbk PT</t>
  </si>
  <si>
    <t>Ekadharma International Tbk PT</t>
  </si>
  <si>
    <t>Sumber Energi Andalan Tbk PT</t>
  </si>
  <si>
    <t>Budi Starch &amp; Sweetener Tbk PT</t>
  </si>
  <si>
    <t>Argha Karya Prima Industry Tbk PT</t>
  </si>
  <si>
    <t>DYAN IJ Equity</t>
  </si>
  <si>
    <t>Dyandra Media International Tbk PT</t>
  </si>
  <si>
    <t>NAGA IJ Equity</t>
  </si>
  <si>
    <t>Bank Mitraniaga Tbk PT</t>
  </si>
  <si>
    <t>Perdana Gapuraprima Tbk PT</t>
  </si>
  <si>
    <t>Radana Bhaskara Finance Tbk PT</t>
  </si>
  <si>
    <t>MAGP IJ Equity</t>
  </si>
  <si>
    <t>Multi Agro Gemilang Plantation Tbk PT</t>
  </si>
  <si>
    <t>Gema Grahasarana Tbk PT</t>
  </si>
  <si>
    <t>Exploitasi Energi Indonesia Tbk PT</t>
  </si>
  <si>
    <t>DAYA IJ Equity</t>
  </si>
  <si>
    <t>Duta Intidaya Tbk PT</t>
  </si>
  <si>
    <t>Kertas Basuki Rachmat Indonesia Tbk PT</t>
  </si>
  <si>
    <t>Bhuwanatala Indah Permai Tbk PT</t>
  </si>
  <si>
    <t>Bakrie Sumatera Plantations Tbk PT</t>
  </si>
  <si>
    <t>Gozco Plantations Tbk PT</t>
  </si>
  <si>
    <t>AMIN IJ Equity</t>
  </si>
  <si>
    <t>Ateliers Mecaniques D Indonesie Tbk PT</t>
  </si>
  <si>
    <t>Sidomulyo Selaras Tbk PT</t>
  </si>
  <si>
    <t>Ratu Prabu Energi Tbk PT</t>
  </si>
  <si>
    <t>Sat Nusapersada Tbk PT</t>
  </si>
  <si>
    <t>Champion Pacific Indonesia Tbk</t>
  </si>
  <si>
    <t>Star Petrochem Tbk PT</t>
  </si>
  <si>
    <t>Nusa Konstruksi Enjiniring Tbk PT</t>
  </si>
  <si>
    <t>BBRM IJ Equity</t>
  </si>
  <si>
    <t>Pelayaran Nasional Bina Buana Raya Tbk P</t>
  </si>
  <si>
    <t>Sumi Indo Kabel Tbk PT</t>
  </si>
  <si>
    <t>Alkindo Naratama Tbk PT</t>
  </si>
  <si>
    <t>Cakra Mineral Tbk PT</t>
  </si>
  <si>
    <t>Eureka Prima Jakarta Tbk PT</t>
  </si>
  <si>
    <t>GOLL IJ Equity</t>
  </si>
  <si>
    <t>Golden Plantation Tbk PT</t>
  </si>
  <si>
    <t>Mas Murni Indonesia Tbk PT</t>
  </si>
  <si>
    <t>Inter Delta Tbk PT</t>
  </si>
  <si>
    <t>LCKM IJ Equity</t>
  </si>
  <si>
    <t>LCK Global Kedaton Tbk PT</t>
  </si>
  <si>
    <t>HOTL IJ Equity</t>
  </si>
  <si>
    <t>Saraswati Griya Lestari Tbk PT</t>
  </si>
  <si>
    <t>MTRA IJ Equity</t>
  </si>
  <si>
    <t>Mitra Pemuda Tbk PT</t>
  </si>
  <si>
    <t>Yulie Sekuritas Indonesia Tbk PT</t>
  </si>
  <si>
    <t>Lion Metal Works Tbk PT</t>
  </si>
  <si>
    <t>Anugerah Kagum Karya Utama Tbk PT</t>
  </si>
  <si>
    <t>Kabelindo Murni Tbk PT</t>
  </si>
  <si>
    <t>CINT IJ Equity</t>
  </si>
  <si>
    <t>Chitose Internasional Tbk PT</t>
  </si>
  <si>
    <t>TRIS IJ Equity</t>
  </si>
  <si>
    <t>Trisula International Tbk PT</t>
  </si>
  <si>
    <t>BELL IJ Equity</t>
  </si>
  <si>
    <t>Trisula textile industries Tbk PT</t>
  </si>
  <si>
    <t>Indo Acidatama Tbk PT</t>
  </si>
  <si>
    <t>Asia Pacific Fibers Tbk PT</t>
  </si>
  <si>
    <t>NELY IJ Equity</t>
  </si>
  <si>
    <t>Pelayaran Nelly Dwi Putri Tbk PT</t>
  </si>
  <si>
    <t>Kokoh Inti Arebama Tbk PT</t>
  </si>
  <si>
    <t>Saranacentral Bajatama Tbk PT</t>
  </si>
  <si>
    <t>Argo Pantes Tbk PT</t>
  </si>
  <si>
    <t>Tempo Inti Media Tbk PT</t>
  </si>
  <si>
    <t>Sigmagold Inti Perkasa Tbk PT</t>
  </si>
  <si>
    <t>KOBX IJ Equity</t>
  </si>
  <si>
    <t>Kobexindo Tractors Tbk PT</t>
  </si>
  <si>
    <t>Indo Komoditi Korpora Tbk PT</t>
  </si>
  <si>
    <t>Asia Pacific Investama Tbk PT</t>
  </si>
  <si>
    <t>Indal Aluminum Industry Tbk PT</t>
  </si>
  <si>
    <t>Colorpak Indonesia Tbk PT</t>
  </si>
  <si>
    <t>FINN IJ Equity</t>
  </si>
  <si>
    <t>First Indo American Leasing Tbk PT</t>
  </si>
  <si>
    <t>TAXI IJ Equity</t>
  </si>
  <si>
    <t>Express Transindo Utama Tbk PT</t>
  </si>
  <si>
    <t>Lippo Securities Tbk PT</t>
  </si>
  <si>
    <t>Hotel Mandarine Regency Tbk PT</t>
  </si>
  <si>
    <t>CANI IJ Equity</t>
  </si>
  <si>
    <t>Capitol Nusantara Indonesia Tbk PT</t>
  </si>
  <si>
    <t>Kedawung Setia Industrial Tbk PT</t>
  </si>
  <si>
    <t>Skybee Tbk PT</t>
  </si>
  <si>
    <t>ARTO IJ Equity</t>
  </si>
  <si>
    <t>Bank Artos Indonesia Tbk PT</t>
  </si>
  <si>
    <t>Verena Multi Finance Tbk PT</t>
  </si>
  <si>
    <t>IBFN IJ Equity</t>
  </si>
  <si>
    <t>Intan Baruprana Finance Tbk PT</t>
  </si>
  <si>
    <t>Alakasa Industrindo Tbk PT</t>
  </si>
  <si>
    <t>Modern Internasional Tbk PT</t>
  </si>
  <si>
    <t>Star Pacific Tbk PT</t>
  </si>
  <si>
    <t>Majapahit Inti Corpora Tbk</t>
  </si>
  <si>
    <t>MTWI IJ Equity</t>
  </si>
  <si>
    <t>Malacca Trust Wuwungan Insurance PT</t>
  </si>
  <si>
    <t>APII IJ Equity</t>
  </si>
  <si>
    <t>Arita Prima Indonesia Tbk PT</t>
  </si>
  <si>
    <t>Asuransi Jasa Tania Tbk PT</t>
  </si>
  <si>
    <t>Bumi Citra Permai Tbk PT</t>
  </si>
  <si>
    <t>Multi Indocitra Tbk PT</t>
  </si>
  <si>
    <t>VINS IJ Equity</t>
  </si>
  <si>
    <t>Victoria Insurance Tbk PT</t>
  </si>
  <si>
    <t>Tifa Finance Tbk PT</t>
  </si>
  <si>
    <t>Panca Global Kapital Tbk PT</t>
  </si>
  <si>
    <t>Asuransi Dayin Mitra Tbk PT</t>
  </si>
  <si>
    <t>Leyand International Tbk PT</t>
  </si>
  <si>
    <t>Mitra International Resources Tbk PT</t>
  </si>
  <si>
    <t>Bintang Mitra Semestaraya Tbk PT</t>
  </si>
  <si>
    <t>Dharma Samudera Fishing Industries Tbk P</t>
  </si>
  <si>
    <t>BIKA IJ Equity</t>
  </si>
  <si>
    <t>Binakarya Jaya Abadi Tbk PT</t>
  </si>
  <si>
    <t>Indo Straits Tbk PT</t>
  </si>
  <si>
    <t>Steady Safe Tbk PT</t>
  </si>
  <si>
    <t>Weha Transportasi Indonesia Tbk PT</t>
  </si>
  <si>
    <t>MPOW IJ Equity</t>
  </si>
  <si>
    <t>Megapower Makmur Tbk PT</t>
  </si>
  <si>
    <t>Langgeng Makmur Industri Tbk PT</t>
  </si>
  <si>
    <t>Eratex Djaja Tbk PT</t>
  </si>
  <si>
    <t>Radiant Utama Interinsco Tbk PT</t>
  </si>
  <si>
    <t>Trust Finance Indonesia Tbk PT</t>
  </si>
  <si>
    <t>Pudjiadi Prestige Tbk PT</t>
  </si>
  <si>
    <t>Asiaplast Industries Tbk PT</t>
  </si>
  <si>
    <t>Prima Alloy Steel Universal Tbk PT</t>
  </si>
  <si>
    <t>Pelangi Indah Canindo Tbk PT</t>
  </si>
  <si>
    <t>Rig Tenders Indonesia Tbk PT</t>
  </si>
  <si>
    <t>Citatah Tbk PT</t>
  </si>
  <si>
    <t>Martina Berto Tbk PT</t>
  </si>
  <si>
    <t>Ever Shine Textile Tbk PT</t>
  </si>
  <si>
    <t>Visi Telekomunikasi Infrastruktur Tbk PT</t>
  </si>
  <si>
    <t>Asuransi Harta Aman Pratama Tbk PT</t>
  </si>
  <si>
    <t>Mahaka Media Tbk PT</t>
  </si>
  <si>
    <t>Alumindo Light Metal Industry Tbk PT</t>
  </si>
  <si>
    <t>Millennium Pharmacon International Tbk P</t>
  </si>
  <si>
    <t>Ristia Bintang Mahkotasejati Tbk PT</t>
  </si>
  <si>
    <t>Tira Austenite Tbk PT</t>
  </si>
  <si>
    <t>Arthavest Tbk PT</t>
  </si>
  <si>
    <t>Onix Capital Tbk PT</t>
  </si>
  <si>
    <t>Island Concepts Indonesia Tbk PT</t>
  </si>
  <si>
    <t>Duta Pertiwi Nusantara Tbk PT</t>
  </si>
  <si>
    <t>Leo Investments Tbk PT</t>
  </si>
  <si>
    <t>Asuransi Bintang Tbk PT</t>
  </si>
  <si>
    <t>Betonjaya Manunggal Tbk PT</t>
  </si>
  <si>
    <t>Merck Sharp Dohme Pharma Tbk PT</t>
  </si>
  <si>
    <t>Pyridam Farma Tbk PT</t>
  </si>
  <si>
    <t>Intanwijaya Internasional Tbk PT</t>
  </si>
  <si>
    <t>Ricky Putra Globalindo Tbk PT</t>
  </si>
  <si>
    <t>Tirta Mahakam Resources Tbk PT</t>
  </si>
  <si>
    <t>Renuka Coalindo Tbk PT</t>
  </si>
  <si>
    <t>Mustika Ratu Tbk PT</t>
  </si>
  <si>
    <t>Multi Prima Sejahtera Tbk PT</t>
  </si>
  <si>
    <t>ICTSI Jasa Prima Tbk PT</t>
  </si>
  <si>
    <t>Pembangunan Graha Lestari Tbk PT</t>
  </si>
  <si>
    <t>Fortune Indonesia Tbk PT</t>
  </si>
  <si>
    <t>OASA IJ Equity</t>
  </si>
  <si>
    <t>Protech Mitra Perkasa Tbk PT</t>
  </si>
  <si>
    <t>Akbar Indo Makmur Stimec Tbk PT</t>
  </si>
  <si>
    <t>Mitra Investindo Tbk PT</t>
  </si>
  <si>
    <t>Lionmesh Prima Tbk PT</t>
  </si>
  <si>
    <t>Metro Realty Tbk PT</t>
  </si>
  <si>
    <t>Bekasi Asri Pemula Tbk PT</t>
  </si>
  <si>
    <t>Triwira Insanlestari Tbk PT</t>
  </si>
  <si>
    <t>Eterindo Wahanatama Tbk PT</t>
  </si>
  <si>
    <t>Polaris Investama Tbk PT</t>
  </si>
  <si>
    <t>Siwani Makmur Tbk PT</t>
  </si>
  <si>
    <t>Perdana Bangun Pusaka Tbk PT</t>
  </si>
  <si>
    <t>Kedaung Indah Can Tbk PT</t>
  </si>
  <si>
    <t>Grahamas Citrawisata Tbk PT</t>
  </si>
  <si>
    <t>MGNA IJ Equity</t>
  </si>
  <si>
    <t>Magna Investama Mandiri Tbk PT</t>
  </si>
  <si>
    <t>Limas Indonesia Makmur Tbk PT</t>
  </si>
  <si>
    <t>Wahana Pronatural Tbk PT</t>
  </si>
  <si>
    <t>Primarindo Asia Infrastructure Tbk PT</t>
  </si>
  <si>
    <t>Tanah Laut Tbk PT</t>
  </si>
  <si>
    <t>Perdana Karya Perkasa Tbk PT</t>
  </si>
  <si>
    <t>Zebra Nusantara Tbk PT</t>
  </si>
  <si>
    <t>LRNA IJ Equity</t>
  </si>
  <si>
    <t>Eka Sari Lorena Transport Tbk PT</t>
  </si>
  <si>
    <t>Century Textile Industry Tbk PT</t>
  </si>
  <si>
    <t>Nusantara Inti Corpora Tbk PT</t>
  </si>
  <si>
    <t>Jakarta Kyoei Steel Works Tbk PT</t>
  </si>
  <si>
    <t>Himalaya Energi Perkasa Tbk PT</t>
  </si>
  <si>
    <t>JSKY IJ Equity</t>
  </si>
  <si>
    <t>JSKY</t>
  </si>
  <si>
    <t>Sky Energy Indonesia Tbk PT</t>
  </si>
  <si>
    <t>HELI IJ Equity</t>
  </si>
  <si>
    <t>HELI</t>
  </si>
  <si>
    <t>Jaya Trishindo Tbk PT</t>
  </si>
  <si>
    <t>S-Invest Fee (Gross)</t>
  </si>
  <si>
    <t>INPS IJ Equity</t>
  </si>
  <si>
    <t>INPS</t>
  </si>
  <si>
    <t>Indah Prakasa Sentosa Tbk PT</t>
  </si>
  <si>
    <t>TDPM IJ Equity</t>
  </si>
  <si>
    <t>TDPM</t>
  </si>
  <si>
    <t>Tridomain Performance Materials PT</t>
  </si>
  <si>
    <t>GHON IJ Equity</t>
  </si>
  <si>
    <t>GHON</t>
  </si>
  <si>
    <t>Gihon Telekomunikasi Indonesia PT</t>
  </si>
  <si>
    <t>SPN12190411</t>
  </si>
  <si>
    <t>SURAT PERBENDAHARAAN NEGARA SERI SPN12190411</t>
  </si>
  <si>
    <t>SR010</t>
  </si>
  <si>
    <t>SUKUK NEGARA RITEL SERI SR-010</t>
  </si>
  <si>
    <t>US71567RAJ59</t>
  </si>
  <si>
    <t>Eurobond Indonesia 2023</t>
  </si>
  <si>
    <t>AMRT02CN2</t>
  </si>
  <si>
    <t>ADMF04ACN2</t>
  </si>
  <si>
    <t>OBL BKLJT IV ADIRA FINANCE THP II TH 2018 SERI A</t>
  </si>
  <si>
    <t>ADMF04BCN2</t>
  </si>
  <si>
    <t>OBL BKLJT IV ADIRA FINANCE THP II TH 2018 SERI B</t>
  </si>
  <si>
    <t>ADMF04CCN2</t>
  </si>
  <si>
    <t>OBL BKLJT IV ADIRA FINANCE THP II TH 2018 SERI C</t>
  </si>
  <si>
    <t>ADMF04DCN2</t>
  </si>
  <si>
    <t>OBL BKLJT IV ADIRA FINANCE THP II TH 2018 SERI D</t>
  </si>
  <si>
    <t>BNII02CN2</t>
  </si>
  <si>
    <t>OBL BKLJT II BANK MAYBANK INDONESIA THP II TH 2018</t>
  </si>
  <si>
    <t>FIFA03ACN3</t>
  </si>
  <si>
    <t>OBL BERKELANJUTAN III FIF THP III TAHUN 2018 SR A</t>
  </si>
  <si>
    <t>FIFA03BCN3</t>
  </si>
  <si>
    <t>OBL BERKELANJUTAN III FIF THP III TAHUN 2018 SR B</t>
  </si>
  <si>
    <t>MEDC03ACN1</t>
  </si>
  <si>
    <t>OBL BKLJT III MEDCO ENERGI INTL THP I TH 18 SR A</t>
  </si>
  <si>
    <t>MEDC03BCN1</t>
  </si>
  <si>
    <t>OBL BKLJT III MEDCO ENERGI INTL THP I TH 18 SR B</t>
  </si>
  <si>
    <t>NISP02ACN4</t>
  </si>
  <si>
    <t>OBL BKLJT II BANK OCBC NISP THP IV TH 2018 SERI A</t>
  </si>
  <si>
    <t>NISP02BCN4</t>
  </si>
  <si>
    <t>OBL BKLJT II BANK OCBC NISP THP IV TH 2018 SERI B</t>
  </si>
  <si>
    <t>PPGD03BCN2</t>
  </si>
  <si>
    <t>OBLIGASI BKLJT III PEGADAIAN THP II TH 2018 SERI B</t>
  </si>
  <si>
    <t>PPGD03CCN2</t>
  </si>
  <si>
    <t>OBLIGASI BKLJT III PEGADAIAN THP II TH 2018 SERI C</t>
  </si>
  <si>
    <t>SMADMF03ACN2</t>
  </si>
  <si>
    <t>SUK MDRBH BKLJT III ADIRA FINANCE THP II TH18 SR A</t>
  </si>
  <si>
    <t>SMADMF03BCN2</t>
  </si>
  <si>
    <t>SUK MDRBH BKLJT III ADIRA FINANCE THP II TH18 SR B</t>
  </si>
  <si>
    <t>SMADMF03CCN2</t>
  </si>
  <si>
    <t>SUK MDRBH BKLJT III ADIRA FINANCE THP II TH18 SR C</t>
  </si>
  <si>
    <t>TBLA01CN1</t>
  </si>
  <si>
    <t>OBL BKLJT I TUNAS BARU LAMPUNG TAHAP I TAHUN 2018</t>
  </si>
  <si>
    <t>WOMF02ACN4</t>
  </si>
  <si>
    <t>OBL BKLJT II WOM FINANCE TAHAP IV TAHUN 2018 SR A</t>
  </si>
  <si>
    <t>WOMF02BCN4</t>
  </si>
  <si>
    <t>OBL BKLJT II WOM FINANCE TAHAP IV TAHUN 2018 SR B</t>
  </si>
  <si>
    <t>WOMF02CCN4</t>
  </si>
  <si>
    <t>OBL BKLJT II WOM FINANCE TAHAP IV TAHUN 2018 SR C</t>
  </si>
  <si>
    <t>DFAM IJ Equity</t>
  </si>
  <si>
    <t>DFAM</t>
  </si>
  <si>
    <t>Dafam Property Indonesia Tbk PT</t>
  </si>
  <si>
    <t>NICK IJ Equity</t>
  </si>
  <si>
    <t>NICK</t>
  </si>
  <si>
    <t>Charnic Capital Tbk PT</t>
  </si>
  <si>
    <t>BTPS IJ Equity</t>
  </si>
  <si>
    <t>BTPS</t>
  </si>
  <si>
    <t>Bank Tabungan Pensiunan Nasional Syariah</t>
  </si>
  <si>
    <t>BRIS IJ Equity</t>
  </si>
  <si>
    <t>BRIS</t>
  </si>
  <si>
    <t>Bank Brisyariah Tbk PT</t>
  </si>
  <si>
    <t>SPTO IJ Equity</t>
  </si>
  <si>
    <t>SPTO</t>
  </si>
  <si>
    <t>Surya Pertiwi Tbk PT</t>
  </si>
  <si>
    <t>PRIM IJ Equity</t>
  </si>
  <si>
    <t>PRIM</t>
  </si>
  <si>
    <t>Royal Prima Tbk PT</t>
  </si>
  <si>
    <t>HEAL IJ Equity</t>
  </si>
  <si>
    <t>HEAL</t>
  </si>
  <si>
    <t>Medikaloka Hermina Tbk PT</t>
  </si>
  <si>
    <t>PZZA IJ Equity</t>
  </si>
  <si>
    <t>PZZA</t>
  </si>
  <si>
    <t>Sarimelati Kencana PT</t>
  </si>
  <si>
    <t>TRUK IJ Equity</t>
  </si>
  <si>
    <t>TRUK</t>
  </si>
  <si>
    <t>Guna Timur Raya Tbk PT</t>
  </si>
  <si>
    <t>TUGU IJ Equity</t>
  </si>
  <si>
    <t>TUGU</t>
  </si>
  <si>
    <t>Asuransi Tugu Pratama Indonesia Tbk PT</t>
  </si>
  <si>
    <t>Wijaya Karya Bangunan Gedung Tbk PT</t>
  </si>
  <si>
    <t>MSIN IJ Equity</t>
  </si>
  <si>
    <t>MSIN</t>
  </si>
  <si>
    <t>MNC Studios International Tbk PT</t>
  </si>
  <si>
    <t>SWAT IJ Equity</t>
  </si>
  <si>
    <t>SWAT</t>
  </si>
  <si>
    <t>Sriwahana Adityakarta Tbk PT</t>
  </si>
  <si>
    <t>KPAL IJ Equity</t>
  </si>
  <si>
    <t>KPAL</t>
  </si>
  <si>
    <t>Steadfast Marine PT</t>
  </si>
  <si>
    <t>TNCA IJ Equity</t>
  </si>
  <si>
    <t>TNCA</t>
  </si>
  <si>
    <t>Trimuda Nuansa Citra PT</t>
  </si>
  <si>
    <t>BAFI02A</t>
  </si>
  <si>
    <t>OBLIGASI II BUSSAN AUTO FINANCE TAHUN 2018 SERI A</t>
  </si>
  <si>
    <t>IMFI03ACN3</t>
  </si>
  <si>
    <t>OBL BKLJ III INDOMOBIL FINANCE THP III TH2018 SR A</t>
  </si>
  <si>
    <t>ISAT02ACN3</t>
  </si>
  <si>
    <t>OBL BKLJT II INDOSAT TAHAP III TAHUN 2018 SERI A</t>
  </si>
  <si>
    <t>TRAC01ACN1</t>
  </si>
  <si>
    <t>OBL BKLJT I SERASI AUTORAYA THP I TH 2018 SERI A</t>
  </si>
  <si>
    <t>SPN12190704</t>
  </si>
  <si>
    <t>PBS018</t>
  </si>
  <si>
    <t>SBSN Seri PBS018</t>
  </si>
  <si>
    <t>SPN12190606</t>
  </si>
  <si>
    <t>SURAT PERBENDAHARAAN NEGARA SERI SPN12190606</t>
  </si>
  <si>
    <t>US455780CF11</t>
  </si>
  <si>
    <t>REPUBLIC OF INDONESIA 4.1% 24APRIL2028</t>
  </si>
  <si>
    <t>OBL BKLJT II SUMBER ALFARIA TRIJAYA THP II TH 2018</t>
  </si>
  <si>
    <t>ASDF04ACN1</t>
  </si>
  <si>
    <t>OBL BKLJT IV ASTRA SEDAYA FINANCE THP I TH18 SR A</t>
  </si>
  <si>
    <t>ASDF04BCN1</t>
  </si>
  <si>
    <t>OBL BKLJT IV ASTRA SEDAYA FINANCE THP I TH18 SR B</t>
  </si>
  <si>
    <t>BAFI02B</t>
  </si>
  <si>
    <t>OBLIGASI II BUSSAN AUTO FINANCE TAHUN 2018 SERI B</t>
  </si>
  <si>
    <t>BBIA01ACN2</t>
  </si>
  <si>
    <t>OBL BKLJ I BANK UOB INDONESIA THP II TH2018 SERI A</t>
  </si>
  <si>
    <t>BBIA01BCN2</t>
  </si>
  <si>
    <t>OBL BKLJ I BANK UOB INDONESIA THP II TH2018 SERI B</t>
  </si>
  <si>
    <t>BBIA01CCN2</t>
  </si>
  <si>
    <t>OBL BKLJ I BANK UOB INDONESIA THP II TH2018 SERI C</t>
  </si>
  <si>
    <t>BBRI03SB</t>
  </si>
  <si>
    <t>OBLIGASI SUBORDINASI III BANK BRI TAHUN 2018</t>
  </si>
  <si>
    <t>BCAP02CN1</t>
  </si>
  <si>
    <t>OBL BKLJT II MNC KAPITAL INDONESIA THP I TH 2018</t>
  </si>
  <si>
    <t>BEXI04ACN1</t>
  </si>
  <si>
    <t>OBL BKLJT INDONESIA EXIMBANK IV THP I TH18 SR A</t>
  </si>
  <si>
    <t>BEXI04BCN1</t>
  </si>
  <si>
    <t>OBL BKLJT INDONESIA EXIMBANK IV THP I TH18 SR B</t>
  </si>
  <si>
    <t>BEXI04CCN1</t>
  </si>
  <si>
    <t>OBL BKLJT INDONESIA EXIMBANK IV THP I TH18 SR C</t>
  </si>
  <si>
    <t>BFIN04ACN1</t>
  </si>
  <si>
    <t>OBL BKLJT IV BFI FINANCE IND THP I TH2018 SERI A</t>
  </si>
  <si>
    <t>BFIN04BCN1</t>
  </si>
  <si>
    <t>OBL BKLJT IV BFI FINANCE IND THP I TH2018 SERI B</t>
  </si>
  <si>
    <t>BIIF02ACN1</t>
  </si>
  <si>
    <t>OBL BKLJ II MAYBANK FINANCE TAHAP I TH2018 SERI A</t>
  </si>
  <si>
    <t>BIIF02BCN1</t>
  </si>
  <si>
    <t>OBL BKLJ II MAYBANK FINANCE TAHAP I TH2018 SERI B</t>
  </si>
  <si>
    <t>BPFI02CN1</t>
  </si>
  <si>
    <t>OBL BKLJT II BATAVIA PROSPERINDO FIN THP I TH 2018</t>
  </si>
  <si>
    <t>BVIC01ACN2</t>
  </si>
  <si>
    <t>OBLIGASI BKLJ I BANK VICTORIA THP II TH2018 SERI A</t>
  </si>
  <si>
    <t>BVIC01BCN2</t>
  </si>
  <si>
    <t>OBLIGASI BKLJ I BANK VICTORIA THP II TH2018 SERI B</t>
  </si>
  <si>
    <t>BVIC01SBCN2</t>
  </si>
  <si>
    <t>OBL SUB BKLJT I BANK VICTORIA TAHAP II TAHUN 2018</t>
  </si>
  <si>
    <t>IMFI03BCN3</t>
  </si>
  <si>
    <t>OBL BKLJ III INDOMOBIL FINANCE THP III TH2018 SR B</t>
  </si>
  <si>
    <t>IMFI03CCN3</t>
  </si>
  <si>
    <t>OBL BKLJ III INDOMOBIL FINANCE THP III TH2018 SR C</t>
  </si>
  <si>
    <t>ISAT02BCN3</t>
  </si>
  <si>
    <t>OBL BKLJT II INDOSAT TAHAP III TAHUN 2018 SERI B</t>
  </si>
  <si>
    <t>ISAT02CCN3</t>
  </si>
  <si>
    <t>OBL BKLJT II INDOSAT TAHAP III TAHUN 2018 SERI C</t>
  </si>
  <si>
    <t>ISAT02DCN3</t>
  </si>
  <si>
    <t>OBL BKLJT II INDOSAT TAHAP III TAHUN 2018 SERI D</t>
  </si>
  <si>
    <t>ISAT02ECN3</t>
  </si>
  <si>
    <t>OBL BKLJT II INDOSAT TAHAP III TAHUN 2018 SERI E</t>
  </si>
  <si>
    <t>MYOR01CN3</t>
  </si>
  <si>
    <t>OBLIGASI BKLJT I MAYORA INDAH TAHAP III TAHUN 2018</t>
  </si>
  <si>
    <t>OTMA02A</t>
  </si>
  <si>
    <t>OBLIGASI II OTO MULTIARTHA TAHUN 2018 SERI A</t>
  </si>
  <si>
    <t>OTMA02B</t>
  </si>
  <si>
    <t>OBLIGASI II OTO MULTIARTHA TAHUN 2018 SERI B</t>
  </si>
  <si>
    <t>OTMA02C</t>
  </si>
  <si>
    <t>OBLIGASI II OTO MULTIARTHA TAHUN 2018 SERI C</t>
  </si>
  <si>
    <t>PJAA01ACN2</t>
  </si>
  <si>
    <t>OBL BKLJT I JAYA ANCOL TAHAP II TAHUN 2018 SERI A</t>
  </si>
  <si>
    <t>PJAA01BCN2</t>
  </si>
  <si>
    <t>OBL BKLJT I JAYA ANCOL TAHAP II TAHUN 2018 SERI B</t>
  </si>
  <si>
    <t>PNBN02CN4</t>
  </si>
  <si>
    <t>OBLIGASI BKLJT II BANK PANIN TAHAP IV TAHUN 2018</t>
  </si>
  <si>
    <t>PNBN03CN1</t>
  </si>
  <si>
    <t>OBLIGASI BKLJT III BANK PANIN TAHAP I TAHUN 2018</t>
  </si>
  <si>
    <t>PNBN03SBCN1</t>
  </si>
  <si>
    <t>OBL SUB BKLJT III BANK PANIN TAHAP I TAHUN 2018</t>
  </si>
  <si>
    <t>PNMP02ACN2</t>
  </si>
  <si>
    <t>OBL BERKELANJUTAN II PNM THP II TAHUN 2018 SERI A</t>
  </si>
  <si>
    <t>PNMP02BCN2</t>
  </si>
  <si>
    <t>OBL BERKELANJUTAN II PNM THP II TAHUN 2018 SERI B</t>
  </si>
  <si>
    <t>SMASDF01ACN1</t>
  </si>
  <si>
    <t>SUK MDRBH BKLJ I ASTRA SEDAYA FIN. THP I TH18 SR A</t>
  </si>
  <si>
    <t>SMASDF01BCN1</t>
  </si>
  <si>
    <t>SUK MDRBH BKLJ I ASTRA SEDAYA FIN. THP I TH18 SR B</t>
  </si>
  <si>
    <t>SMBEXI01ACN1</t>
  </si>
  <si>
    <t>SUK MDRB BKLJ INDONESIA EXIMBANK I THP I TH18 SR A</t>
  </si>
  <si>
    <t>SMBEXI01BCN1</t>
  </si>
  <si>
    <t>SUK MDRB BKLJ INDONESIA EXIMBANK I THP I TH18 SR B</t>
  </si>
  <si>
    <t>SMFP04ACN4</t>
  </si>
  <si>
    <t>OBLIGASI BKLJT IV SMF TAHAP IV TAHUN 2018 SERI A</t>
  </si>
  <si>
    <t>SMFP04BCN4</t>
  </si>
  <si>
    <t>OBLIGASI BKLJT IV SMF TAHAP IV TAHUN 2018 SERI B</t>
  </si>
  <si>
    <t>TRAC01BCN1</t>
  </si>
  <si>
    <t>OBL BKLJT I SERASI AUTORAYA THP I TH 2018 SERI B</t>
  </si>
  <si>
    <t>TRAC01CCN1</t>
  </si>
  <si>
    <t>OBL BKLJT I SERASI AUTORAYA THP I TH 2018 SERI C</t>
  </si>
  <si>
    <t>WOMF02ACN5</t>
  </si>
  <si>
    <t>OBL BKLJT II WOM FINANCE TAHAP V TAHUN 2018 SR A</t>
  </si>
  <si>
    <t>WOMF02BCN5</t>
  </si>
  <si>
    <t>OBL BKLJT II WOM FINANCE TAHAP V TAHUN 2018 SR B</t>
  </si>
  <si>
    <t>MAPA IJ Equity</t>
  </si>
  <si>
    <t>MAPA</t>
  </si>
  <si>
    <t>Map Aktif Adiperkasa PT</t>
  </si>
  <si>
    <t>TCPI IJ Equity</t>
  </si>
  <si>
    <t>TCPI</t>
  </si>
  <si>
    <t>Transcoal Pacific Tbk PT</t>
  </si>
  <si>
    <t>RISE IJ Equity</t>
  </si>
  <si>
    <t>RISE</t>
  </si>
  <si>
    <t>Jaya Sukses Makmur Sentosa Tbk PT</t>
  </si>
  <si>
    <t>IPCC IJ Equity</t>
  </si>
  <si>
    <t>IPCC</t>
  </si>
  <si>
    <t>Indonesia Kendaraan Terminal Tbk PT</t>
  </si>
  <si>
    <t>BPTR IJ Equity</t>
  </si>
  <si>
    <t>BPTR</t>
  </si>
  <si>
    <t>Batavia Prosperindo Trans Tbk PT</t>
  </si>
  <si>
    <t>POLL IJ Equity</t>
  </si>
  <si>
    <t>POLL</t>
  </si>
  <si>
    <t>Pollux Properti Indonesia Tbk PT</t>
  </si>
  <si>
    <t>NUSA IJ Equity</t>
  </si>
  <si>
    <t>NUSA</t>
  </si>
  <si>
    <t>Sinergi Megah Internusa Tbk PT</t>
  </si>
  <si>
    <t>NFCX IJ Equity</t>
  </si>
  <si>
    <t>NFCX</t>
  </si>
  <si>
    <t>NFC Indonesia Tbk PT</t>
  </si>
  <si>
    <t>MGRO IJ Equity</t>
  </si>
  <si>
    <t>MGRO</t>
  </si>
  <si>
    <t>Mahkota Group Tbk PT</t>
  </si>
  <si>
    <t>NO</t>
  </si>
  <si>
    <t>NAMA REKSA DANA</t>
  </si>
  <si>
    <t>CUSTODY</t>
  </si>
  <si>
    <t>TOTAL NET ASSET</t>
  </si>
  <si>
    <t>OUTSTANDING UNIT</t>
  </si>
  <si>
    <t>VALUE</t>
  </si>
  <si>
    <t>30 Hari</t>
  </si>
  <si>
    <t>1 Tahun</t>
  </si>
  <si>
    <t>FILM IJ Equity</t>
  </si>
  <si>
    <t>FILM</t>
  </si>
  <si>
    <t>MD Pictures Tbk PT</t>
  </si>
  <si>
    <t>ANDI IJ Equity</t>
  </si>
  <si>
    <t>ANDI</t>
  </si>
  <si>
    <t>Andira Agro Tbk PT</t>
  </si>
  <si>
    <t>LAND</t>
  </si>
  <si>
    <t>Trimitra Propertindo PT</t>
  </si>
  <si>
    <t>LAND IJ Equity</t>
  </si>
  <si>
    <t>MOLI</t>
  </si>
  <si>
    <t>Madusari Murni Indah Tbk PT</t>
  </si>
  <si>
    <t>MOLI IJ Equity</t>
  </si>
  <si>
    <t>DIGI IJ Equity</t>
  </si>
  <si>
    <t>DIGI</t>
  </si>
  <si>
    <t>Arkadia Digital Media PT</t>
  </si>
  <si>
    <t>PANI IJ Equity</t>
  </si>
  <si>
    <t>PANI</t>
  </si>
  <si>
    <t>Pratama Abadi Nusa Industri Tbk PT</t>
  </si>
  <si>
    <t>FR0077</t>
  </si>
  <si>
    <t>FR0078</t>
  </si>
  <si>
    <t>SURAT PERBENDAHARAAN NEGARA SERI SPN12190704</t>
  </si>
  <si>
    <t>SPN12190801</t>
  </si>
  <si>
    <t>SURAT PERBENDAHARAAN NEGARA SERI SPN12190801</t>
  </si>
  <si>
    <t>SPN12190829</t>
  </si>
  <si>
    <t>SURAT PERBENDAHARAAN NEGARA SERI SPN12190829</t>
  </si>
  <si>
    <t>SPN12190913</t>
  </si>
  <si>
    <t>SURAT PERBENDAHARAAN NEGARA SERI SPN12190913</t>
  </si>
  <si>
    <t>SPNS05062019</t>
  </si>
  <si>
    <t>SURAT PERBENDAHARAAN NEGARA SERI SPNS05062019</t>
  </si>
  <si>
    <t>SPNS08052019</t>
  </si>
  <si>
    <t>SURAT PERBENDAHARAAN NEGARA SERI SPNS08052019</t>
  </si>
  <si>
    <t>SPNS11042019</t>
  </si>
  <si>
    <t>SURAT PERBENDAHARAAN NEGARA SERI SPNS11042019</t>
  </si>
  <si>
    <t>ADMF04ACN3</t>
  </si>
  <si>
    <t>OBLIGASI BERKELANJUTAN IV ADIRA FINANCE TAHAP III TAHUN 2018 SERI A</t>
  </si>
  <si>
    <t>ADMF04BCN3</t>
  </si>
  <si>
    <t>OBLIGASI BERKELANJUTAN IV ADIRA FINANCE TAHAP III TAHUN 2018 SERI B</t>
  </si>
  <si>
    <t>ADMF04CCN3</t>
  </si>
  <si>
    <t>OBLIGASI BERKELANJUTAN IV ADIRA FINANCE TAHAP III TAHUN 2018 SERI C</t>
  </si>
  <si>
    <t>ADMF04DCN3</t>
  </si>
  <si>
    <t>OBLIGASI BERKELANJUTAN IV ADIRA FINANCE TAHAP III TAHUN 2018 SERI D</t>
  </si>
  <si>
    <t>ADMF04ECN3</t>
  </si>
  <si>
    <t>OBLIGASI BERKELANJUTAN IV ADIRA FINANCE TAHAP III TAHUN 2018 SERI E</t>
  </si>
  <si>
    <t>BBCA01ASBCN1</t>
  </si>
  <si>
    <t>OBL SUB BKLJT I BANK CENTRAL ASIA THP I TH18 SR A</t>
  </si>
  <si>
    <t>BBCA01BSBCN1</t>
  </si>
  <si>
    <t>OBL SUB BKLJT I BANK CENTRAL ASIA THP I TH18 SR B</t>
  </si>
  <si>
    <t>BEXI04ACN2</t>
  </si>
  <si>
    <t>OBLIGASI BERKELANJUTAN INDONESIA EXIMBANK IV TAHAP II TAHUN 2018 SERI A</t>
  </si>
  <si>
    <t>BEXI04BCN2</t>
  </si>
  <si>
    <t>OBLIGASI BERKELANJUTAN INDONESIA EXIMBANK IV TAHAP II TAHUN 2018 SERI B</t>
  </si>
  <si>
    <t>BEXI04CCN2</t>
  </si>
  <si>
    <t>OBLIGASI BERKELANJUTAN INDONESIA EXIMBANK IV TAHAP II TAHUN 2018 SERI C</t>
  </si>
  <si>
    <t>BEXI04DCN2</t>
  </si>
  <si>
    <t>OBLIGASI BERKELANJUTAN INDONESIA EXIMBANK IV TAHAP II TAHUN 2018 SERI D</t>
  </si>
  <si>
    <t>BMRI01CN3</t>
  </si>
  <si>
    <t>OBLIGASI BERKELANJUTAN I BANK MANDIRI TAHAP III TAHUN 2018</t>
  </si>
  <si>
    <t>BNGA02ACN4</t>
  </si>
  <si>
    <t>OBLIGASI BERKELANJUTAN II BANK CIMB NIAGA TAHAP IV TAHUN 2018 SERI A</t>
  </si>
  <si>
    <t>BNGA02BCN4</t>
  </si>
  <si>
    <t>OBLIGASI BERKELANJUTAN II BANK CIMB NIAGA TAHAP IV TAHUN 2018 SERI B</t>
  </si>
  <si>
    <t>BNGA02CCN4</t>
  </si>
  <si>
    <t>OBLIGASI BERKELANJUTAN II BANK CIMB NIAGA TAHAP IV TAHUN 2018 SERI C</t>
  </si>
  <si>
    <t>BSMT01SBCN1</t>
  </si>
  <si>
    <t>OBLIGASI SUB BKLJT I BANK SUMUT TAHAP I TAHUN 2018</t>
  </si>
  <si>
    <t>FIFA03ACN4</t>
  </si>
  <si>
    <t>OBLIGASI BERKELANJUTAN III FEDERAL INTERNATIONAL FINANCE TAHAP IV TAHUN 2018 SERI A</t>
  </si>
  <si>
    <t>FIFA03BCN4</t>
  </si>
  <si>
    <t>OBLIGASI BERKELANJUTAN III FEDERAL INTERNATIONAL FINANCE TAHAP IV TAHUN 2018 SERI B</t>
  </si>
  <si>
    <t>GNSMII01ACN1</t>
  </si>
  <si>
    <t>GREEN BOND BKLJT I SMI THP I TH18 SR A</t>
  </si>
  <si>
    <t>GNSMII01BCN1</t>
  </si>
  <si>
    <t>GREEN BOND BKLJT I SMI THP I TH18 SR B</t>
  </si>
  <si>
    <t>JLBS01A</t>
  </si>
  <si>
    <t>OBLIGASI I JAKARTA LINGKAR BARATSATU TAHUN 2018 SERI A</t>
  </si>
  <si>
    <t>JLBS01B</t>
  </si>
  <si>
    <t>OBLIGASI I JAKARTA LINGKAR BARATSATU TAHUN 2018 SERI B</t>
  </si>
  <si>
    <t>MAYA05SB</t>
  </si>
  <si>
    <t>OBLIGASI SUBORDINASI BANK MAYAPADA V TAHUN 2018</t>
  </si>
  <si>
    <t>MEDP01A</t>
  </si>
  <si>
    <t>OBLIGASI MEDCO POWER INDONESIA I TAHUN 2018 SERI A</t>
  </si>
  <si>
    <t>MEDP01B</t>
  </si>
  <si>
    <t>OBLIGASI MEDCO POWER INDONESIA I TAHUN 2018 SERI B</t>
  </si>
  <si>
    <t>MEDP01C</t>
  </si>
  <si>
    <t>OBLIGASI MEDCO POWER INDONESIA I TAHUN 2018 SERI C</t>
  </si>
  <si>
    <t>MFIN03ACN1</t>
  </si>
  <si>
    <t>OBL BKLJ III MANDALA MULTIFINANCE THP I TH18 SR A</t>
  </si>
  <si>
    <t>MFIN03BCN1</t>
  </si>
  <si>
    <t>OBL BKLJ III MANDALA MULTIFINANCE THP I TH18 SR B</t>
  </si>
  <si>
    <t>MGIA01</t>
  </si>
  <si>
    <t>EBA MANDIRI GIAA01 - SURAT BERHARGA HAK ATAS PENDAPATAN PENJUALAN TIKET KELAS A</t>
  </si>
  <si>
    <t>NISP03ACN1</t>
  </si>
  <si>
    <t>OBL BKLJT III BANK OCBC NISP THP I TH 2018 SERI A</t>
  </si>
  <si>
    <t>NISP03BCN1</t>
  </si>
  <si>
    <t>OBL BKLJT III BANK OCBC NISP THP I TH 2018 SERI B</t>
  </si>
  <si>
    <t>NISP03CCN1</t>
  </si>
  <si>
    <t>OBL BKLJT III BANK OCBC NISP THP I TH 2018 SERI C</t>
  </si>
  <si>
    <t>PIKI01A</t>
  </si>
  <si>
    <t>OBLIGASI I PELINDO IV TAHUN 2018 SERI A</t>
  </si>
  <si>
    <t>PIKI01B</t>
  </si>
  <si>
    <t>OBLIGASI I PELINDO IV TAHUN 2018 SERI B</t>
  </si>
  <si>
    <t>PIKI01C</t>
  </si>
  <si>
    <t>OBLIGASI I PELINDO IV TAHUN 2018 SERI C</t>
  </si>
  <si>
    <t>PPLN03ACN1</t>
  </si>
  <si>
    <t>OBLIGASI BKLJT III PLN TAHAP I TAHUN 2018 SERI A</t>
  </si>
  <si>
    <t>PPLN03BCN1</t>
  </si>
  <si>
    <t>OBLIGASI BKLJT III PLN TAHAP I TAHUN 2018 SERI B</t>
  </si>
  <si>
    <t>PPLN03CCN1</t>
  </si>
  <si>
    <t>OBLIGASI BKLJT III PLN TAHAP I TAHUN 2018 SERI C</t>
  </si>
  <si>
    <t>PPLN03DCN1</t>
  </si>
  <si>
    <t>OBLIGASI BKLJT III PLN TAHAP I TAHUN 2018 SERI D</t>
  </si>
  <si>
    <t>PPLN03ECN1</t>
  </si>
  <si>
    <t>OBLIGASI BKLJT III PLN TAHAP I TAHUN 2018 SERI E</t>
  </si>
  <si>
    <t>PPRO01ACN1</t>
  </si>
  <si>
    <t>OBL BKLJT I PP PROPERTI TAHAP I TAHUN 2018 SERI A</t>
  </si>
  <si>
    <t>PPRO01BCN1</t>
  </si>
  <si>
    <t>OBL BKLJT I PP PROPERTI TAHAP I TAHUN 2018 SERI B</t>
  </si>
  <si>
    <t>PTPP02ACN1</t>
  </si>
  <si>
    <t>OBLIGASI BKLJT II PTPP TAHAP I TAHUN 2018 SERI A</t>
  </si>
  <si>
    <t>PTPP02BCN1</t>
  </si>
  <si>
    <t>OBLIGASI BKLJT II PTPP TAHAP I TAHUN 2018 SERI B</t>
  </si>
  <si>
    <t>SIPPLN03ACN1</t>
  </si>
  <si>
    <t>SUKUK IJARAH BKLJ III PLN THP I TAHUN 2018 SERI A</t>
  </si>
  <si>
    <t>SIPPLN03BCN1</t>
  </si>
  <si>
    <t>SUKUK IJARAH BKLJ III PLN THP I TAHUN 2018 SERI B</t>
  </si>
  <si>
    <t>SIPPLN03CCN1</t>
  </si>
  <si>
    <t>SUKUK IJARAH BKLJ III PLN THP I TAHUN 2018 SERI C</t>
  </si>
  <si>
    <t>SIPPLN03DCN1</t>
  </si>
  <si>
    <t>SUKUK IJARAH BKLJ III PLN THP I TAHUN 2018 SERI D</t>
  </si>
  <si>
    <t>SIPPLN03ECN1</t>
  </si>
  <si>
    <t>SUKUK IJARAH BKLJ III PLN THP I TAHUN 2018 SERI E</t>
  </si>
  <si>
    <t>SIRNIP01</t>
  </si>
  <si>
    <t>SUKUK IJARAH I RNI TAHUN 2017</t>
  </si>
  <si>
    <t>SMBBSM01SB</t>
  </si>
  <si>
    <t>SUKUK MUDHARABAH SUB BANK SYARIAH MANDIRI TH 2016</t>
  </si>
  <si>
    <t>SMFP04ACN5</t>
  </si>
  <si>
    <t>OBLIGASI BKLJT IV SMF TAHAP V TAHUN 2018 SERI A</t>
  </si>
  <si>
    <t>SMFP04BCN5</t>
  </si>
  <si>
    <t>OBLIGASI BKLJT IV SMF TAHAP V TAHUN 2018 SERI B</t>
  </si>
  <si>
    <t>SMMF01ACN1</t>
  </si>
  <si>
    <t>OBL BKLJ I SINAR MAS MULTIFINANCE THP I TH18 SR A</t>
  </si>
  <si>
    <t>SMMF01BCN1</t>
  </si>
  <si>
    <t>OBL BKLJ I SINAR MAS MULTIFINANCE THP I TH18 SR B</t>
  </si>
  <si>
    <t>SMMF01CCN1</t>
  </si>
  <si>
    <t>OBL BKLJ I SINAR MAS MULTIFINANCE THP I TH18 SR C</t>
  </si>
  <si>
    <t>SMPNMP01A</t>
  </si>
  <si>
    <t>SUKUK MUDHARABAH I PT PNM (PERSERO) TH 2017 SERI A</t>
  </si>
  <si>
    <t>SMPNMP01B</t>
  </si>
  <si>
    <t>SUKUK MUDHARABAH I PT PNM (PERSERO) TH 2017 SERI B</t>
  </si>
  <si>
    <t>SMPNMP01C</t>
  </si>
  <si>
    <t>SUKUK MUDHARABAH I PT PNM (PERSERO) TH 2017 SERI C</t>
  </si>
  <si>
    <t>SMPNMP01D</t>
  </si>
  <si>
    <t>SUKUK MUDHARABAH I PT PNM (PERSERO) TH 2017 SERI D</t>
  </si>
  <si>
    <t>SMSMFP01</t>
  </si>
  <si>
    <t>SUKUK MUDHARABAH I SMF TAHUN 2017</t>
  </si>
  <si>
    <t>SMSMII01ACN1</t>
  </si>
  <si>
    <t>SUKUK MUDHARABAH BKLJT I SMI THP I TH18 SR A</t>
  </si>
  <si>
    <t>SMSMII01BCN1</t>
  </si>
  <si>
    <t>SUKUK MUDHARABAH BKLJT I SMI THP I TH18 SR B</t>
  </si>
  <si>
    <t>SWMEDP01A</t>
  </si>
  <si>
    <t>SUK WAKALAH MEDCO POWER INDONESIA I TH 2018 SERI A</t>
  </si>
  <si>
    <t>SWMEDP01B</t>
  </si>
  <si>
    <t>SUK WAKALAH MEDCO POWER INDONESIA I TH 2018 SERI B</t>
  </si>
  <si>
    <t>SWMEDP01C</t>
  </si>
  <si>
    <t>SUK WAKALAH MEDCO POWER INDONESIA I TH 2018 SERI C</t>
  </si>
  <si>
    <t>TBIG03CN1</t>
  </si>
  <si>
    <t>OBL BKLJT III TOWER BERSAMA INFRA. TAHAP I TH 2018</t>
  </si>
  <si>
    <t>OBLIGASI BKLJ I TIPHONE TAHAP II TAHUN 2016 SERI B</t>
  </si>
  <si>
    <t>OBLIGASI BKLJT I TIPHONE THP III TAHUN 2017 SERI B</t>
  </si>
  <si>
    <t>OBLIGASI BKLJ I TIPHONE TAHAP II TAHUN 2016 SERI C</t>
  </si>
  <si>
    <t>OBLIGASI NEGARA REPUBLIK INDONESIA SERI FR0077</t>
  </si>
  <si>
    <t>OBLIGASI NEGARA REPUBLIK INDONESIA SERI FR0078</t>
  </si>
  <si>
    <t>SPSMFBTN04A2</t>
  </si>
  <si>
    <t>EBA-SP SMF-BTN04 KELAS A SERI A2</t>
  </si>
  <si>
    <t>BJBR01ACN2</t>
  </si>
  <si>
    <t>OBLIGASI BERKELANJUTAN I BANK BJB TAHAP II TAHUN 2018 SERI A</t>
  </si>
  <si>
    <t>BJBR01BCN2</t>
  </si>
  <si>
    <t>OBLIGASI BERKELANJUTAN I BANK BJB TAHAP II TAHUN 2018 SERI B</t>
  </si>
  <si>
    <t>MEDC03ACN2</t>
  </si>
  <si>
    <t>OBLIGASI BERKELANJUTAN III MEDCO ENERGI INTERNASIONAL TAHAP II TAHUN 2018 SERI A</t>
  </si>
  <si>
    <t>MEDC03BCN2</t>
  </si>
  <si>
    <t>OBLIGASI BERKELANJUTAN III MEDCO ENERGI INTERNASIONAL TAHAP II TAHUN 2018 SERI B</t>
  </si>
  <si>
    <t>WSKT03ACN3</t>
  </si>
  <si>
    <t>OBLIGASI BERKELANJUTAN III WASKITA KARYA TAHAP III TAHUN 2018 SERI A</t>
  </si>
  <si>
    <t>WSKT03BCN3</t>
  </si>
  <si>
    <t>OBLIGASI BERKELANJUTAN III WASKITA KARYA TAHAP III TAHUN 2018 SERI B</t>
  </si>
  <si>
    <t>CITY IJ Equity</t>
  </si>
  <si>
    <t>CITY</t>
  </si>
  <si>
    <t>Natura City Developments PT</t>
  </si>
  <si>
    <t>PBS019</t>
  </si>
  <si>
    <t>SBSN Seri PBS019</t>
  </si>
  <si>
    <t>SAPX IJ Equity</t>
  </si>
  <si>
    <t>SAPX</t>
  </si>
  <si>
    <t>Satria Antaran Prima PT</t>
  </si>
  <si>
    <t>SPNS03042019</t>
  </si>
  <si>
    <t>SURAT PERBENDAHARAAN NEGARA SERI SPNS03042019</t>
  </si>
  <si>
    <t>SPNS03072019</t>
  </si>
  <si>
    <t>SURAT PERBENDAHARAAN NEGARA SERI SPNS03072019</t>
  </si>
  <si>
    <t>SURE IJ Equity</t>
  </si>
  <si>
    <t>SURE</t>
  </si>
  <si>
    <t>Super Energy Tbk PT</t>
  </si>
  <si>
    <t>KPAS IJ Equity</t>
  </si>
  <si>
    <t>KPAS</t>
  </si>
  <si>
    <t>Cottonindo Ariesta Tbk PT</t>
  </si>
  <si>
    <t>SPN12191010</t>
  </si>
  <si>
    <t>MPRO IJ Equity</t>
  </si>
  <si>
    <t>MPRO</t>
  </si>
  <si>
    <t>Propertindo Mulia Investama Tbk PT</t>
  </si>
  <si>
    <t>HKMU IJ Equity</t>
  </si>
  <si>
    <t>HKMU</t>
  </si>
  <si>
    <t>HK Metals Utama Tbk PT</t>
  </si>
  <si>
    <t>SURAT PERBENDAHARAAN NEGARA SERI SPN12191010</t>
  </si>
  <si>
    <t>PPLN03ACN2</t>
  </si>
  <si>
    <t>OBLIGASI BERKELANJUTAN III PLN TAHAP II TAHUN 2018 SERI A</t>
  </si>
  <si>
    <t>PPLN03BCN2</t>
  </si>
  <si>
    <t>OBLIGASI BERKELANJUTAN III PLN TAHAP II TAHUN 2018 SERI B</t>
  </si>
  <si>
    <t>PPLN03CCN2</t>
  </si>
  <si>
    <t>OBLIGASI BERKELANJUTAN III PLN TAHAP II TAHUN 2018 SERI C</t>
  </si>
  <si>
    <t>PPLN03DCN2</t>
  </si>
  <si>
    <t>OBLIGASI BERKELANJUTAN III PLN TAHAP II TAHUN 2018 SERI D</t>
  </si>
  <si>
    <t>PPLN03ECN2</t>
  </si>
  <si>
    <t>OBLIGASI BERKELANJUTAN III PLN TAHAP II TAHUN 2018 SERI E</t>
  </si>
  <si>
    <t>SIPPLN03ACN2</t>
  </si>
  <si>
    <t>SUKUK IJARAH BERKELANJUTAN III PLN TAHAP II TAHUN 2018 SERI A</t>
  </si>
  <si>
    <t>SIPPLN03BCN2</t>
  </si>
  <si>
    <t>SUKUK IJARAH BERKELANJUTAN III PLN TAHAP II TAHUN 2018 SERI B</t>
  </si>
  <si>
    <t>SIPPLN03CCN2</t>
  </si>
  <si>
    <t>SUKUK IJARAH BERKELANJUTAN III PLN TAHAP II TAHUN 2018 SERI C</t>
  </si>
  <si>
    <t>SIPPLN03DCN2</t>
  </si>
  <si>
    <t>SUKUK IJARAH BERKELANJUTAN III PLN TAHAP II TAHUN 2018 SERI D</t>
  </si>
  <si>
    <t>SMLPPI01A</t>
  </si>
  <si>
    <t>SUKUK MUDHARABAH LONTAR PAPYRUS PULP &amp; PAPER INDUSTRY I TAHUN 2018 SERI A</t>
  </si>
  <si>
    <t>SMLPPI01B</t>
  </si>
  <si>
    <t>SUKUK MUDHARABAH LONTAR PAPYRUS PULP &amp; PAPER INDUSTRY I TAHUN 2018 SERI B</t>
  </si>
  <si>
    <t>GOOD IJ Equity</t>
  </si>
  <si>
    <t>GOOD</t>
  </si>
  <si>
    <t>Garudafood Putra Putri Jaya Tbk PT</t>
  </si>
  <si>
    <t>City Retail Developments Tbk PT</t>
  </si>
  <si>
    <t>DUCK IJ Equity</t>
  </si>
  <si>
    <t>DUCK</t>
  </si>
  <si>
    <t>Jaya Bersama Indo Tbk PT</t>
  </si>
  <si>
    <t>SKRN IJ Equity</t>
  </si>
  <si>
    <t>SKRN</t>
  </si>
  <si>
    <t>Superkrane Mitra Utama Tbk PT</t>
  </si>
  <si>
    <t>Astrindo Nusantara Infrastructure Tbk PT</t>
  </si>
  <si>
    <t>EXCL01ACN1</t>
  </si>
  <si>
    <t>OBLIGASI BERKELANJUTAN I XL AXIATA TAHAP I TAHUN 2018 SERI A</t>
  </si>
  <si>
    <t>EXCL01BCN1</t>
  </si>
  <si>
    <t>OBLIGASI BERKELANJUTAN I XL AXIATA TAHAP I TAHUN 2018 SERI B</t>
  </si>
  <si>
    <t>EXCL01CCN1</t>
  </si>
  <si>
    <t>OBLIGASI BERKELANJUTAN I XL AXIATA TAHAP I TAHUN 2018 SERI C</t>
  </si>
  <si>
    <t>EXCL01DCN1</t>
  </si>
  <si>
    <t>OBLIGASI BERKELANJUTAN I XL AXIATA TAHAP I TAHUN 2018 SERI D</t>
  </si>
  <si>
    <t>EXCL01ECN1</t>
  </si>
  <si>
    <t>OBLIGASI BERKELANJUTAN I XL AXIATA TAHAP I TAHUN 2018 SERI E</t>
  </si>
  <si>
    <t>SIEXCL02ACN1</t>
  </si>
  <si>
    <t>SUKUK IJARAH BERKELANJUTAN II XL AXIATA TAHAP I TAHUN 2018 SERI A</t>
  </si>
  <si>
    <t>SIEXCL02BCN1</t>
  </si>
  <si>
    <t>SUKUK IJARAH BERKELANJUTAN II XL AXIATA TAHAP I TAHUN 2018 SERI B</t>
  </si>
  <si>
    <t>SIEXCL02CCN1</t>
  </si>
  <si>
    <t>SUKUK IJARAH BERKELANJUTAN II XL AXIATA TAHAP I TAHUN 2018 SERI C</t>
  </si>
  <si>
    <t>SIEXCL02DCN1</t>
  </si>
  <si>
    <t>SUKUK IJARAH BERKELANJUTAN II XL AXIATA TAHAP I TAHUN 2018 SERI D</t>
  </si>
  <si>
    <t>SIEXCL02ECN1</t>
  </si>
  <si>
    <t>SUKUK IJARAH BERKELANJUTAN II XL AXIATA TAHAP I TAHUN 2018 SERI E</t>
  </si>
  <si>
    <t>TBIG03CN2</t>
  </si>
  <si>
    <t>OBLIGASI BERKELANJUTAN III TOWER BERSAMA INFRASTRUCTURE TAHAP II TAHUN 2018</t>
  </si>
  <si>
    <t>SMFP04ACN6</t>
  </si>
  <si>
    <t>OBLIGASI BERKELANJUTAN IV SARANA MULTIGRIYA FINANSIAL TAHAP VI TAHUN 2018 SERI A</t>
  </si>
  <si>
    <t>SMFP04BCN6</t>
  </si>
  <si>
    <t>OBLIGASI BERKELANJUTAN IV SARANA MULTIGRIYA FINANSIAL TAHAP VI TAHUN 2018 SERI B</t>
  </si>
  <si>
    <t>PBS020</t>
  </si>
  <si>
    <t>SBSN Seri PBS020</t>
  </si>
  <si>
    <t>BNII02ACN3</t>
  </si>
  <si>
    <t>OBLIGASI BERKELANJUTAN II BANK MAYBANK INDONESIA TAHAP III TAHUN 2018 SERI A</t>
  </si>
  <si>
    <t>BNII02BCN3</t>
  </si>
  <si>
    <t>OBLIGASI BERKELANJUTAN II BANK MAYBANK INDONESIA TAHAP III TAHUN 2018 SERI B</t>
  </si>
  <si>
    <t>BNII02CCN3</t>
  </si>
  <si>
    <t>OBLIGASI BERKELANJUTAN II BANK MAYBANK INDONESIA TAHAP III TAHUN 2018 SERI C</t>
  </si>
  <si>
    <t>YELO IJ Equity</t>
  </si>
  <si>
    <t>YELO</t>
  </si>
  <si>
    <t>Yelooo Integra Datanet Tbk PT</t>
  </si>
  <si>
    <t>ORI015</t>
  </si>
  <si>
    <t>OBLIGASI NEGARA REPUBLIK INDONESIA SERI ORI015</t>
  </si>
  <si>
    <t>SPNS01052019</t>
  </si>
  <si>
    <t>SURAT PERBENDAHARAAN NEGARA SERI SPNS01052019</t>
  </si>
  <si>
    <t>SPNS01082019</t>
  </si>
  <si>
    <t>SURAT PERBENDAHARAAN NEGARA SERI SPNS01082019</t>
  </si>
  <si>
    <t>DVP</t>
  </si>
  <si>
    <t>CAKK IJ Equity</t>
  </si>
  <si>
    <t>CAKK</t>
  </si>
  <si>
    <t>Cahayaputra Asa Keramik Tbk</t>
  </si>
  <si>
    <t>SPN12191107</t>
  </si>
  <si>
    <t>SATU IJ Equity</t>
  </si>
  <si>
    <t>SATU</t>
  </si>
  <si>
    <t>Kota Satu Properti Tbk PT</t>
  </si>
  <si>
    <t>SOSS IJ Equity</t>
  </si>
  <si>
    <t>SOSS</t>
  </si>
  <si>
    <t>Shield-On Service Tbk PT</t>
  </si>
  <si>
    <t>SURAT PERBENDAHARAAN NEGARA SERI SPN12191107</t>
  </si>
  <si>
    <t>BEXI04ACN3</t>
  </si>
  <si>
    <t>OBLIGASI BERKELANJUTAN INDONESIA EXIMBANK IV TAHAP III TAHUN 2018 SERI A</t>
  </si>
  <si>
    <t>BEXI04BCN3</t>
  </si>
  <si>
    <t>OBLIGASI BERKELANJUTAN INDONESIA EXIMBANK IV TAHAP III TAHUN 2018 SERI B</t>
  </si>
  <si>
    <t>BEXI04CCN3</t>
  </si>
  <si>
    <t>OBLIGASI BERKELANJUTAN INDONESIA EXIMBANK IV TAHAP III TAHUN 2018 SERI C</t>
  </si>
  <si>
    <t>BEXI04DCN3</t>
  </si>
  <si>
    <t>OBLIGASI BERKELANJUTAN INDONESIA EXIMBANK IV TAHAP III TAHUN 2018 SERI D</t>
  </si>
  <si>
    <t>SMBEXI01ACN2</t>
  </si>
  <si>
    <t>SUKUK MUDHARABAH BERKELANJUTAN INDONESIA EXIMBANK I TAHAP II TAHUN 2018 SERI A</t>
  </si>
  <si>
    <t>SMBEXI01BCN2</t>
  </si>
  <si>
    <t>SUKUK MUDHARABAH BERKELANJUTAN INDONESIA EXIMBANK I TAHAP II TAHUN 2018 SERI B</t>
  </si>
  <si>
    <t>SMBEXI01CCN2</t>
  </si>
  <si>
    <t>SUKUK MUDHARABAH BERKELANJUTAN INDONESIA EXIMBANK I TAHAP II TAHUN 2018 SERI C</t>
  </si>
  <si>
    <t>SMBEXI01DCN2</t>
  </si>
  <si>
    <t>SUKUK MUDHARABAH BERKELANJUTAN INDONESIA EXIMBANK I TAHAP II TAHUN 2018 SERI D</t>
  </si>
  <si>
    <t>DEAL IJ Equity</t>
  </si>
  <si>
    <t>DEAL</t>
  </si>
  <si>
    <t>Dewata Freightinternational Tbk PT</t>
  </si>
  <si>
    <t>BNGA03ASB</t>
  </si>
  <si>
    <t>OBLIGASI SUBORDINASI III BANK CIMB NIAGA TAHUN 2018 SERI A</t>
  </si>
  <si>
    <t>BNGA03BSB</t>
  </si>
  <si>
    <t>OBLIGASI SUBORDINASI III BANK CIMB NIAGA TAHUN 2018 SERI B</t>
  </si>
  <si>
    <t>SMBNGA01ACN1</t>
  </si>
  <si>
    <t>SUKUK MUDHARABAH BERKELANJUTAN I BANK CIMB NIAGA TAHAP I TAHUN 2018 SERI A</t>
  </si>
  <si>
    <t>SMBNGA01BCN1</t>
  </si>
  <si>
    <t>SUKUK MUDHARABAH BERKELANJUTAN I BANK CIMB NIAGA TAHAP I TAHUN 2018 SERI B</t>
  </si>
  <si>
    <t>POLA IJ Equity</t>
  </si>
  <si>
    <t>POLA</t>
  </si>
  <si>
    <t>Pool Advista Finance Tbk PT</t>
  </si>
  <si>
    <t>USDPBS001</t>
  </si>
  <si>
    <t>SBSN Seri USDPBS001</t>
  </si>
  <si>
    <t>DIVA IJ Equity</t>
  </si>
  <si>
    <t>DIVA</t>
  </si>
  <si>
    <t>Distribusi Voucher Nusantara Tbk PT</t>
  </si>
  <si>
    <t>LUCK IJ Equity</t>
  </si>
  <si>
    <t>LUCK</t>
  </si>
  <si>
    <t>Sentral Mitra Informatika Tbk PT</t>
  </si>
  <si>
    <t>SMII01ACN3</t>
  </si>
  <si>
    <t>OBLIGASI BERKELANJUTAN I SARANA MULTI INFRASTRUKTUR TAHAP III TAHUN 2018 SERI A</t>
  </si>
  <si>
    <t>SMII01BCN3</t>
  </si>
  <si>
    <t>OBLIGASI BERKELANJUTAN I SARANA MULTI INFRASTRUKTUR TAHAP III TAHUN 2018 SERI B</t>
  </si>
  <si>
    <t>CPF 1</t>
  </si>
  <si>
    <t>CPF 2</t>
  </si>
  <si>
    <t>CPF 3</t>
  </si>
  <si>
    <t>Close Price                                              (System Radsoft)</t>
  </si>
  <si>
    <t>Internal Close Price                           (System Radsoft)</t>
  </si>
  <si>
    <t>PBS021</t>
  </si>
  <si>
    <t>SBSN Seri PBS021</t>
  </si>
  <si>
    <t>US455780CG93</t>
  </si>
  <si>
    <t>REPUBLIC OF INDONESIA (REG) 4.45% 11FEB2024</t>
  </si>
  <si>
    <t>SMRA03CN1</t>
  </si>
  <si>
    <t>OBLIGASI BERKELANJUTAN III SUMMARECON AGUNG TAHAP I TAHUN 2018</t>
  </si>
  <si>
    <t>MNC Sky Vision Tbk PT</t>
  </si>
  <si>
    <t>URBN IJ Equity</t>
  </si>
  <si>
    <t>URBN</t>
  </si>
  <si>
    <t>Urban Jakarta Propertindo Tbk PT</t>
  </si>
  <si>
    <t>SOTS IJ Equity</t>
  </si>
  <si>
    <t>SOTS</t>
  </si>
  <si>
    <t>Satria Mega Kencana Tbk PT</t>
  </si>
  <si>
    <t>US455780CH76</t>
  </si>
  <si>
    <t>INDON 4 3/4 11022029</t>
  </si>
  <si>
    <t>US455780CJ33</t>
  </si>
  <si>
    <t>INDON 5.35 11022049</t>
  </si>
  <si>
    <t>APIA01ACN1</t>
  </si>
  <si>
    <t>OBLIGASI BERKELANJUTAN I ANGKASA PURA II TAHAP I TAHUN 2018 SERI A</t>
  </si>
  <si>
    <t>APIA01BCN1</t>
  </si>
  <si>
    <t>OBLIGASI BERKELANJUTAN I ANGKASA PURA II TAHAP I TAHUN 2018 SERI B</t>
  </si>
  <si>
    <t>ZONE IJ Equity</t>
  </si>
  <si>
    <t>ZONE</t>
  </si>
  <si>
    <t>Mega Perintis Tbk PT</t>
  </si>
  <si>
    <t>META - R</t>
  </si>
  <si>
    <t>TPIA02CN1</t>
  </si>
  <si>
    <t>OBLIGASI BERKELANJUTAN II CHANDRA ASRI PETROCHEMICAL TAHAP I TAHUN 2018</t>
  </si>
  <si>
    <t>WOMF03ACN1</t>
  </si>
  <si>
    <t>OBLIGASI BERKELANJUTAN III WOM FINANCE TAHAP I TAHUN 2018 SERI A</t>
  </si>
  <si>
    <t>WOMF03BCN1</t>
  </si>
  <si>
    <t>OBLIGASI BERKELANJUTAN III WOM FINANCE TAHAP I TAHUN 2018 SERI B</t>
  </si>
  <si>
    <t>WOMF03CCN1</t>
  </si>
  <si>
    <t>OBLIGASI BERKELANJUTAN III WOM FINANCE TAHAP I TAHUN 2018 SERI C</t>
  </si>
  <si>
    <t>BNTT01ACN1</t>
  </si>
  <si>
    <t>OBLIGASI BERKELANJUTAN I BANK NTT TAHAP I TAHUN 2018 SERI A</t>
  </si>
  <si>
    <t>BNTT01BCN1</t>
  </si>
  <si>
    <t>OBLIGASI BERKELANJUTAN I BANK NTT TAHAP I TAHUN 2018 SERI B</t>
  </si>
  <si>
    <t>BNTT01CCN1</t>
  </si>
  <si>
    <t>OBLIGASI BERKELANJUTAN I BANK NTT TAHAP I TAHUN 2018 SERI C</t>
  </si>
  <si>
    <t>BNTT01DCN1</t>
  </si>
  <si>
    <t>OBLIGASI BERKELANJUTAN I BANK NTT TAHAP I TAHUN 2018 SERI D</t>
  </si>
  <si>
    <t>ZINC01A</t>
  </si>
  <si>
    <t>OBLIGASI I KAPUAS PRIMA COAL TAHUN 2018 SERI A</t>
  </si>
  <si>
    <t>ZINC01B</t>
  </si>
  <si>
    <t>OBLIGASI I KAPUAS PRIMA COAL TAHUN 2018 SERI B</t>
  </si>
  <si>
    <t>ZINC01C</t>
  </si>
  <si>
    <t>OBLIGASI I KAPUAS PRIMA COAL TAHUN 2018 SERI C</t>
  </si>
  <si>
    <t>ZINC01D</t>
  </si>
  <si>
    <t>OBLIGASI I KAPUAS PRIMA COAL TAHUN 2018 SERI D</t>
  </si>
  <si>
    <t>ZINC01E</t>
  </si>
  <si>
    <t>OBLIGASI I KAPUAS PRIMA COAL TAHUN 2018 SERI E</t>
  </si>
  <si>
    <t>PEHA IJ Equity</t>
  </si>
  <si>
    <t>PEHA</t>
  </si>
  <si>
    <t>Phapros TBK PT</t>
  </si>
  <si>
    <t>BSSB02ACN1</t>
  </si>
  <si>
    <t>OBLIGASI BERKELANJUTAN II BANK SULSELBAR TAHAP I TAHUN 2018 SERI A</t>
  </si>
  <si>
    <t>BSSB02BCN1</t>
  </si>
  <si>
    <t>OBLIGASI BERKELANJUTAN II BANK SULSELBAR TAHAP I TAHUN 2018 SERI B</t>
  </si>
  <si>
    <t>FR0079</t>
  </si>
  <si>
    <t>SPN03190406</t>
  </si>
  <si>
    <t>SPN12200106</t>
  </si>
  <si>
    <t>OBLIGASI NEGARA REPUBLIK INDONESIA SERI FR0079</t>
  </si>
  <si>
    <t>SURAT PERBENDAHARAAN NEGARA SERI SPN03190406</t>
  </si>
  <si>
    <t>SURAT PERBENDAHARAAN NEGARA SERI SPN12200106</t>
  </si>
  <si>
    <t>TDPM01</t>
  </si>
  <si>
    <t>OBLIGASI I TRIDOMAIN PERFORMANCE MATERIALS TAHUN 2018</t>
  </si>
  <si>
    <t>TUFI04ACN1</t>
  </si>
  <si>
    <t>OBLIGASI BERKELANJUTAN IV MANDIRI TUNAS FINANCE TAHAP I TAHUN 2019 SERI A</t>
  </si>
  <si>
    <t>TUFI04BCN1</t>
  </si>
  <si>
    <t>OBLIGASI BERKELANJUTAN IV MANDIRI TUNAS FINANCE TAHAP I TAHUN 2019 SERI B</t>
  </si>
  <si>
    <t>FOOD IJ Equity</t>
  </si>
  <si>
    <t>FOOD</t>
  </si>
  <si>
    <t>Sentra Food Indonesia Tbk PT</t>
  </si>
  <si>
    <t>BBIA02CN1</t>
  </si>
  <si>
    <t>OBLIGASI BERKELANJUTAN II BANK UOB INDONESIA TAHAP I TAHUN 2019</t>
  </si>
  <si>
    <t>SPNS09072019</t>
  </si>
  <si>
    <t>SURAT PERBENDAHARAAN NEGARA SERI SPNS09072019</t>
  </si>
  <si>
    <t>POLI IJ Equity</t>
  </si>
  <si>
    <t>POLI</t>
  </si>
  <si>
    <t>Pollux Investasi Internasional Tbk PT</t>
  </si>
  <si>
    <t>BEEF IJ Equity</t>
  </si>
  <si>
    <t>BEEF</t>
  </si>
  <si>
    <t>Estika Tata Tiara Tbk PT</t>
  </si>
  <si>
    <t>USDPBS002</t>
  </si>
  <si>
    <t>SBSN Seri USDPBS002</t>
  </si>
  <si>
    <t>SPN03190416</t>
  </si>
  <si>
    <t>SURAT PERBENDAHARAAN NEGARA SERI SPN03190416</t>
  </si>
  <si>
    <t>NATO IJ Equity</t>
  </si>
  <si>
    <t>NATO</t>
  </si>
  <si>
    <t>Nusantara Properti International Tbk PT</t>
  </si>
  <si>
    <t>CLAY IJ Equity</t>
  </si>
  <si>
    <t>CLAY</t>
  </si>
  <si>
    <t>Citra Putra Realty PT</t>
  </si>
  <si>
    <t>PBS022</t>
  </si>
  <si>
    <t>SBSN Seri PBS022</t>
  </si>
  <si>
    <t>SPNS23012020</t>
  </si>
  <si>
    <t>SURAT PERBENDAHARAAN NEGARA SERI SPNS23012020</t>
  </si>
  <si>
    <t>ADMF04ACN4</t>
  </si>
  <si>
    <t>OBLIGASI BERKELANJUTAN IV ADIRA FINANCE TAHAP IV TAHUN 2019 SERI A</t>
  </si>
  <si>
    <t>ADMF04BCN4</t>
  </si>
  <si>
    <t>OBLIGASI BERKELANJUTAN IV ADIRA FINANCE TAHAP IV TAHUN 2019 SERI B</t>
  </si>
  <si>
    <t>ADMF04CCN4</t>
  </si>
  <si>
    <t>OBLIGASI BERKELANJUTAN IV ADIRA FINANCE TAHAP IV TAHUN 2019 SERI C</t>
  </si>
  <si>
    <t>SMADMF03ACN3</t>
  </si>
  <si>
    <t>SUKUK MUDHARABAH BERKELANJUTAN III ADIRA FINANCE TAHAP III TAHUN 2019 SERI A</t>
  </si>
  <si>
    <t>SMADMF03BCN3</t>
  </si>
  <si>
    <t>SUKUK MUDHARABAH BERKELANJUTAN III ADIRA FINANCE TAHAP III TAHUN 2019 SERI B</t>
  </si>
  <si>
    <t>SMADMF03CCN3</t>
  </si>
  <si>
    <t>SUKUK MUDHARABAH BERKELANJUTAN III ADIRA FINANCE TAHAP III TAHUN 2019 SERI C</t>
  </si>
  <si>
    <t>SPN03190430</t>
  </si>
  <si>
    <t>SPN12200130</t>
  </si>
  <si>
    <t>SURAT PERBENDAHARAAN NEGARA SERI SPN03190430</t>
  </si>
  <si>
    <t>SURAT PERBENDAHARAAN NEGARA SERI SPN12200130</t>
  </si>
  <si>
    <t>LAPORAN LABA &amp; RUGI 2019</t>
  </si>
  <si>
    <t>EXCL01ACN2</t>
  </si>
  <si>
    <t>OBLIGASI BERKELANJUTAN I XL AXIATA TAHAP II TAHUN 2019 SERI A</t>
  </si>
  <si>
    <t>EXCL01BCN2</t>
  </si>
  <si>
    <t>OBLIGASI BERKELANJUTAN I XL AXIATA TAHAP II TAHUN 2019 SERI B</t>
  </si>
  <si>
    <t>EXCL01CCN2</t>
  </si>
  <si>
    <t>OBLIGASI BERKELANJUTAN I XL AXIATA TAHAP II TAHUN 2019 SERI C</t>
  </si>
  <si>
    <t>EXCL01DCN2</t>
  </si>
  <si>
    <t>OBLIGASI BERKELANJUTAN I XL AXIATA TAHAP II TAHUN 2019 SERI D</t>
  </si>
  <si>
    <t>SIEXCL02ACN2</t>
  </si>
  <si>
    <t>SUKUK IJARAH BERKELANJUTAN II XL AXIATA TAHAP II TAHUN 2019 SERI A</t>
  </si>
  <si>
    <t>SIEXCL02BCN2</t>
  </si>
  <si>
    <t>SUKUK IJARAH BERKELANJUTAN II XL AXIATA TAHAP II TAHUN 2019 SERI B</t>
  </si>
  <si>
    <t>SIEXCL02CCN2</t>
  </si>
  <si>
    <t>SUKUK IJARAH BERKELANJUTAN II XL AXIATA TAHAP II TAHUN 2019 SERI C</t>
  </si>
  <si>
    <t>SIEXCL02DCN2</t>
  </si>
  <si>
    <t>SUKUK IJARAH BERKELANJUTAN II XL AXIATA TAHAP II TAHUN 2019 SERI D</t>
  </si>
  <si>
    <t>SIEXCL02ECN2</t>
  </si>
  <si>
    <t>SUKUK IJARAH BERKELANJUTAN II XL AXIATA TAHAP II TAHUN 2019 SERI E</t>
  </si>
  <si>
    <t>TELE02CN1</t>
  </si>
  <si>
    <t>OBLIGASI BERKELANJUTAN II TIPHONE TAHAP I TAHUN 2019</t>
  </si>
  <si>
    <t>SPN03190513</t>
  </si>
  <si>
    <t>SPN12200213</t>
  </si>
  <si>
    <t>SMFP04ACN7</t>
  </si>
  <si>
    <t>OBLIGASI BERKELANJUTAN IV SARANA MULTIGRIYA FINANSIAL TAHAP VII TAHUN 2019 SERI A</t>
  </si>
  <si>
    <t>SMFP04BCN7</t>
  </si>
  <si>
    <t>OBLIGASI BERKELANJUTAN IV SARANA MULTIGRIYA FINANSIAL TAHAP VII TAHUN 2019 SERI B</t>
  </si>
  <si>
    <t>SMFP04CCN7</t>
  </si>
  <si>
    <t>OBLIGASI BERKELANJUTAN IV SARANA MULTIGRIYA FINANSIAL TAHAP VII TAHUN 2019 SERI C</t>
  </si>
  <si>
    <t>ASDF04ACN2</t>
  </si>
  <si>
    <t>OBLIGASI BERKELANJUTAN IV ASTRA SEDAYA FINANCE TAHAP II TAHUN 2019 SERI A</t>
  </si>
  <si>
    <t>ASDF04BCN2</t>
  </si>
  <si>
    <t>OBLIGASI BERKELANJUTAN IV ASTRA SEDAYA FINANCE TAHAP II TAHUN 2019 SERI B</t>
  </si>
  <si>
    <t>ASDF04CCN2</t>
  </si>
  <si>
    <t>OBLIGASI BERKELANJUTAN IV ASTRA SEDAYA FINANCE TAHAP II TAHUN 2019 SERI C</t>
  </si>
  <si>
    <t>SURAT PERBENDAHARAAN NEGARA SERI SPN03190513</t>
  </si>
  <si>
    <t>SURAT PERBENDAHARAAN NEGARA SERI SPN12200213</t>
  </si>
  <si>
    <t>US71567RAL06</t>
  </si>
  <si>
    <t>PERUSAHAAN PENERBIT SBSN 3.9% 20AUG2024</t>
  </si>
  <si>
    <t>PPLN03ACN3</t>
  </si>
  <si>
    <t>OBLIGASI BERKELANJUTAN III PLN TAHAP III TAHUN 2019 SERI A</t>
  </si>
  <si>
    <t>PPLN03BCN3</t>
  </si>
  <si>
    <t>OBLIGASI BERKELANJUTAN III PLN TAHAP III TAHUN 2019 SERI B</t>
  </si>
  <si>
    <t>PPLN03CCN3</t>
  </si>
  <si>
    <t>OBLIGASI BERKELANJUTAN III PLN TAHAP III TAHUN 2019 SERI C</t>
  </si>
  <si>
    <t>PPLN03DCN3</t>
  </si>
  <si>
    <t>OBLIGASI BERKELANJUTAN III PLN TAHAP III TAHUN 2019 SERI D</t>
  </si>
  <si>
    <t>PPLN03ECN3</t>
  </si>
  <si>
    <t>OBLIGASI BERKELANJUTAN III PLN TAHAP III TAHUN 2019 SERI E</t>
  </si>
  <si>
    <t>PPLN03FCN3</t>
  </si>
  <si>
    <t>OBLIGASI BERKELANJUTAN III PLN TAHAP III TAHUN 2019 SERI F</t>
  </si>
  <si>
    <t>SIPPLN03ACN3</t>
  </si>
  <si>
    <t>SUKUK IJARAH BERKELANJUTAN III PLN TAHAP III TAHUN 2019 SERI A</t>
  </si>
  <si>
    <t>SIPPLN03BCN3</t>
  </si>
  <si>
    <t>SUKUK IJARAH BERKELANJUTAN III PLN TAHAP III TAHUN 2019 SERI B</t>
  </si>
  <si>
    <t>SIPPLN03CCN3</t>
  </si>
  <si>
    <t>SUKUK IJARAH BERKELANJUTAN III PLN TAHAP III TAHUN 2019 SERI C</t>
  </si>
  <si>
    <t>SIPPLN03DCN3</t>
  </si>
  <si>
    <t>SUKUK IJARAH BERKELANJUTAN III PLN TAHAP III TAHUN 2019 SERI D</t>
  </si>
  <si>
    <t>SIPPLN03ECN3</t>
  </si>
  <si>
    <t>SUKUK IJARAH BERKELANJUTAN III PLN TAHAP III TAHUN 2019 SERI E</t>
  </si>
  <si>
    <t>SIPPLN03FCN3</t>
  </si>
  <si>
    <t>SUKUK IJARAH BERKELANJUTAN III PLN TAHAP III TAHUN 2019 SERI F</t>
  </si>
  <si>
    <t>US71567RAM88</t>
  </si>
  <si>
    <t>INDOIS 4.45 02/20/29</t>
  </si>
  <si>
    <t>BFIN04ACN2</t>
  </si>
  <si>
    <t>OBLIGASI BERKELANJUTAN IV BFI FINANCE INDONESIA TAHAP II TAHUN 2019 SERI A</t>
  </si>
  <si>
    <t>BFIN04BCN2</t>
  </si>
  <si>
    <t>OBLIGASI BERKELANJUTAN IV BFI FINANCE INDONESIA TAHAP II TAHUN 2019 SERI B</t>
  </si>
  <si>
    <t>OBLIGASI BERKELANJUTAN I PP PROPERTI TAHAP II TAHUN 2019</t>
  </si>
  <si>
    <t>JAYA IJ Equity</t>
  </si>
  <si>
    <t>JAYA</t>
  </si>
  <si>
    <t>Armada Berjaya Trans Tbk PT</t>
  </si>
  <si>
    <t>PPRO01ACN2</t>
  </si>
  <si>
    <t>SPN03190527</t>
  </si>
  <si>
    <t>SURAT PERBENDAHARAAN NEGARA SERI SPN03190527</t>
  </si>
  <si>
    <t>ISAT03ACN1</t>
  </si>
  <si>
    <t>OBLIGASI BERKELANJUTAN III INDOSAT TAHAP I TAHUN 2019 SERI A</t>
  </si>
  <si>
    <t>ISAT03BCN1</t>
  </si>
  <si>
    <t>OBLIGASI BERKELANJUTAN III INDOSAT TAHAP I TAHUN 2019 SERI B</t>
  </si>
  <si>
    <t>ISAT03CCN1</t>
  </si>
  <si>
    <t>OBLIGASI BERKELANJUTAN III INDOSAT TAHAP I TAHUN 2019 SERI C</t>
  </si>
  <si>
    <t>ISAT03DCN1</t>
  </si>
  <si>
    <t>OBLIGASI BERKELANJUTAN III INDOSAT TAHAP I TAHUN 2019 SERI D</t>
  </si>
  <si>
    <t>ISAT03ECN1</t>
  </si>
  <si>
    <t>OBLIGASI BERKELANJUTAN III INDOSAT TAHAP I TAHUN 2019 SERI E</t>
  </si>
  <si>
    <t>SIISAT03ACN1</t>
  </si>
  <si>
    <t>SUKUK IJARAH BERKELANJUTAN III INDOSAT TAHAP I TAHUN 2019 SERI A</t>
  </si>
  <si>
    <t>SIISAT03BCN1</t>
  </si>
  <si>
    <t>SUKUK IJARAH BERKELANJUTAN III INDOSAT TAHAP I TAHUN 2019 SERI B</t>
  </si>
  <si>
    <t>SIISAT03CCN1</t>
  </si>
  <si>
    <t>SUKUK IJARAH BERKELANJUTAN III INDOSAT TAHAP I TAHUN 2019 SERI C</t>
  </si>
  <si>
    <t>SIISAT03DCN1</t>
  </si>
  <si>
    <t>SUKUK IJARAH BERKELANJUTAN III INDOSAT TAHAP I TAHUN 2019 SERI D</t>
  </si>
  <si>
    <t>SIISAT03ECN1</t>
  </si>
  <si>
    <t>SUKUK IJARAH BERKELANJUTAN III INDOSAT TAHAP I TAHUN 2019 SERI E</t>
  </si>
  <si>
    <t>Sampoerna Agro Tbk PT</t>
  </si>
  <si>
    <t>SIAGII01CN3</t>
  </si>
  <si>
    <t>Sukuk Ijarah Berkelanjutan I Aneka Gas Industri Tahap III Tahun 2019</t>
  </si>
  <si>
    <t>SPN03190613</t>
  </si>
  <si>
    <t>SURAT PERBENDAHARAAN NEGARA SERI SPN03190613</t>
  </si>
  <si>
    <t>SPN12200313</t>
  </si>
  <si>
    <t>SURAT PERBENDAHARAAN NEGARA SERI SPN12200313</t>
  </si>
  <si>
    <t>AGII01ACN3</t>
  </si>
  <si>
    <t>OBLIGASI BERKELANJUTAN I ANEKA GAS INDUSTRI TAHAP III TAHUN 2019 SERI A</t>
  </si>
  <si>
    <t>AGII01BCN3</t>
  </si>
  <si>
    <t>OBLIGASI BERKELANJUTAN I ANEKA GAS INDUSTRI TAHAP III TAHUN 2019 SERI B</t>
  </si>
  <si>
    <t>FIFA03ACN5</t>
  </si>
  <si>
    <t>OBLIGASI BERKELANJUTAN III FEDERAL INTERNATIONAL FINANCE TAHAP V TAHUN 2019 SERI A</t>
  </si>
  <si>
    <t>FIFA03BCN5</t>
  </si>
  <si>
    <t>OBLIGASI BERKELANJUTAN III FEDERAL INTERNATIONAL FINANCE TAHAP V TAHUN 2019 SERI B</t>
  </si>
  <si>
    <t>SUKUK IJARAH BERKELANJUTAN I ANEKA GAS INDUSTRI TAHAP III TAHUN 2019</t>
  </si>
  <si>
    <t>Bank BTPN Tbk PT</t>
  </si>
  <si>
    <t>SPNS20092019</t>
  </si>
  <si>
    <t>SURAT PERBENDAHARAAN NEGARA SERI SPNS20092019</t>
  </si>
  <si>
    <t>SMSMII01ACN2</t>
  </si>
  <si>
    <t>SUKUK MUDHARABAH BERKELANJUTAN I SARANA MULTI INFRASTRUKTUR TAHAP II TAHUN 2019 SERI A</t>
  </si>
  <si>
    <t>SMSMII01BCN2</t>
  </si>
  <si>
    <t>SUKUK MUDHARABAH BERKELANJUTAN I SARANA MULTI INFRASTRUKTUR TAHAP II TAHUN 2019 SERI B</t>
  </si>
  <si>
    <t>COCO IJ Equity</t>
  </si>
  <si>
    <t>COCO</t>
  </si>
  <si>
    <t>Wahana Interfood Nusantara Tbk PT</t>
  </si>
  <si>
    <t>SMFP04ACN8</t>
  </si>
  <si>
    <t>OBLIGASI BERKELANJUTAN IV SARANA MULTIGRIYA FINANSIAL TAHAP VIII TAHUN 2019 SERI A</t>
  </si>
  <si>
    <t>SMFP04BCN8</t>
  </si>
  <si>
    <t>OBLIGASI BERKELANJUTAN IV SARANA MULTIGRIYA FINANSIAL TAHAP VIII TAHUN 2019 SERI B</t>
  </si>
  <si>
    <t>SPN03190627</t>
  </si>
  <si>
    <t>SALDO MAR 2019</t>
  </si>
  <si>
    <t>SURAT PERBENDAHARAAN NEGARA SERI SPN03190627</t>
  </si>
  <si>
    <t>BNII02ACN4</t>
  </si>
  <si>
    <t>OBLIGASI BERKELANJUTAN II BANK MAYBANK INDONESIA TAHAP IV TAHUN 2019 SERI A</t>
  </si>
  <si>
    <t>BNII02BCN4</t>
  </si>
  <si>
    <t>OBLIGASI BERKELANJUTAN II BANK MAYBANK INDONESIA TAHAP IV TAHUN 2019 SERI B</t>
  </si>
  <si>
    <t>Communication Services</t>
  </si>
  <si>
    <t>Real Estate</t>
  </si>
  <si>
    <t>Information Technology</t>
  </si>
  <si>
    <t>SR011</t>
  </si>
  <si>
    <t>SUKUK NEGARA RITEL SERI SR-011</t>
  </si>
  <si>
    <t>Solusi Bangun Indonesia Tbk PT</t>
  </si>
  <si>
    <t>REKAP NAV REKSA DANA XXX</t>
  </si>
  <si>
    <t>CASH ON HAND</t>
  </si>
  <si>
    <t>CASH &amp; DEPOSITO</t>
  </si>
  <si>
    <t>Saldo Last Day</t>
  </si>
  <si>
    <t>CASH AT BANK</t>
  </si>
  <si>
    <t>TOTAL DEPOSITO</t>
  </si>
  <si>
    <t>TOTAL OUTSTANDING UNIT</t>
  </si>
  <si>
    <t>YIELD IN THE LAST 30 DAYS</t>
  </si>
  <si>
    <t>Total Cash &amp; Equivalent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</si>
</sst>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2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_(* #,##0_);_(* \(#,##0\);_(* &quot;-&quot;??_);_(@_)"/>
    <numFmt numFmtId="166" formatCode="_(* #,##0.0000_);_(* \(#,##0.0000\);_(* &quot;-&quot;??_);_(@_)"/>
    <numFmt numFmtId="167" formatCode="0.000%"/>
    <numFmt numFmtId="168" formatCode="_(* #,##0.000_);_(* \(#,##0.000\);_(* &quot;-&quot;??_);_(@_)"/>
    <numFmt numFmtId="169" formatCode="[$-409]dd\-mmm\-yy;@"/>
    <numFmt numFmtId="170" formatCode="_(* #,##0.00_);_(* \(#,##0.00\);_(* &quot;-&quot;_);_(@_)"/>
    <numFmt numFmtId="171" formatCode="_(* #,##0.0000_);_(* \(#,##0.0000\);_(* &quot;-&quot;_);_(@_)"/>
    <numFmt numFmtId="172" formatCode="_-* #,##0.00_-;\-* #,##0.00_-;_-* &quot;-&quot;??_-;_-@_-"/>
    <numFmt numFmtId="173" formatCode="#,##0;\-#,##0;&quot;-&quot;"/>
    <numFmt numFmtId="174" formatCode="0.0%;\ \(0.0%\)"/>
    <numFmt numFmtId="175" formatCode="&quot;               &quot;@"/>
    <numFmt numFmtId="176" formatCode="&quot;                    &quot;@"/>
    <numFmt numFmtId="177" formatCode="&quot;                  &quot;@"/>
    <numFmt numFmtId="178" formatCode="#,##0,_);[Red]\(#,##0,\)"/>
    <numFmt numFmtId="179" formatCode="&quot;             &quot;@"/>
    <numFmt numFmtId="180" formatCode="&quot;$&quot;#,##0.00;[Red]\-&quot;$&quot;#,##0.00"/>
    <numFmt numFmtId="181" formatCode="_([$€-2]* #,##0.00_);_([$€-2]* \(#,##0.00\);_([$€-2]* &quot;-&quot;??_)"/>
    <numFmt numFmtId="182" formatCode="_(* #,##0,,_);_(* \(#,##0,,\);_(* &quot;-&quot;_)"/>
    <numFmt numFmtId="183" formatCode="0%;\(0%\)"/>
    <numFmt numFmtId="184" formatCode="&quot;          &quot;@"/>
    <numFmt numFmtId="185" formatCode="#,##0\ &quot;m&quot;;[Red]\(#,##0\)\ &quot;m&quot;;&quot;- &quot;"/>
    <numFmt numFmtId="186" formatCode="_(* #,##0.0_);_(* \(#,##0.0\);_(* &quot;-&quot;??_);_(@_)"/>
    <numFmt numFmtId="187" formatCode="#,##0.0000"/>
    <numFmt numFmtId="188" formatCode="[$-409]d\-mmm\-yyyy;@"/>
    <numFmt numFmtId="189" formatCode="#,##0.000"/>
    <numFmt numFmtId="190" formatCode="_(* #,##0.000000_);_(* \(#,##0.000000\);_(* &quot;-&quot;??_);_(@_)"/>
    <numFmt numFmtId="191" formatCode="0.000000"/>
    <numFmt numFmtId="192" formatCode="0.0000000%"/>
    <numFmt numFmtId="193" formatCode="0.0000000"/>
  </numFmts>
  <fonts count="4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i/>
      <sz val="10"/>
      <name val="Arial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color indexed="8"/>
      <name val="Arial"/>
      <family val="2"/>
    </font>
    <font>
      <sz val="12"/>
      <name val="Tms Rmn"/>
    </font>
    <font>
      <b/>
      <i/>
      <sz val="8"/>
      <name val="Arial"/>
      <family val="2"/>
    </font>
    <font>
      <b/>
      <sz val="9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color theme="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9"/>
      <color theme="1"/>
      <name val="Cambria"/>
      <family val="1"/>
      <scheme val="major"/>
    </font>
    <font>
      <b/>
      <sz val="13"/>
      <color theme="1"/>
      <name val="Cambria"/>
      <family val="1"/>
      <scheme val="major"/>
    </font>
    <font>
      <b/>
      <sz val="9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2689">
    <xf numFmtId="0" fontId="0" fillId="0" borderId="0"/>
    <xf numFmtId="0" fontId="6" fillId="2" borderId="0"/>
    <xf numFmtId="43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7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18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19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2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1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23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24" borderId="0" applyNumberFormat="0" applyBorder="0" applyAlignment="0" applyProtection="0"/>
    <xf numFmtId="173" fontId="22" fillId="0" borderId="0" applyFill="0" applyBorder="0" applyAlignment="0"/>
    <xf numFmtId="174" fontId="1" fillId="0" borderId="0" applyFill="0" applyBorder="0" applyAlignment="0"/>
    <xf numFmtId="175" fontId="1" fillId="0" borderId="0" applyFill="0" applyBorder="0" applyAlignment="0"/>
    <xf numFmtId="176" fontId="1" fillId="0" borderId="0" applyFill="0" applyBorder="0" applyAlignment="0"/>
    <xf numFmtId="177" fontId="1" fillId="0" borderId="0" applyFill="0" applyBorder="0" applyAlignment="0"/>
    <xf numFmtId="178" fontId="1" fillId="0" borderId="0" applyFill="0" applyBorder="0" applyAlignment="0"/>
    <xf numFmtId="179" fontId="1" fillId="0" borderId="0" applyFill="0" applyBorder="0" applyAlignment="0"/>
    <xf numFmtId="174" fontId="1" fillId="0" borderId="0" applyFill="0" applyBorder="0" applyAlignment="0"/>
    <xf numFmtId="41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0" fontId="23" fillId="0" borderId="2"/>
    <xf numFmtId="174" fontId="1" fillId="0" borderId="0" applyFont="0" applyFill="0" applyBorder="0" applyAlignment="0" applyProtection="0"/>
    <xf numFmtId="14" fontId="22" fillId="0" borderId="0" applyFill="0" applyBorder="0" applyAlignment="0"/>
    <xf numFmtId="178" fontId="1" fillId="0" borderId="0" applyFill="0" applyBorder="0" applyAlignment="0"/>
    <xf numFmtId="174" fontId="1" fillId="0" borderId="0" applyFill="0" applyBorder="0" applyAlignment="0"/>
    <xf numFmtId="178" fontId="1" fillId="0" borderId="0" applyFill="0" applyBorder="0" applyAlignment="0"/>
    <xf numFmtId="179" fontId="1" fillId="0" borderId="0" applyFill="0" applyBorder="0" applyAlignment="0"/>
    <xf numFmtId="174" fontId="1" fillId="0" borderId="0" applyFill="0" applyBorder="0" applyAlignment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0" fontId="3" fillId="0" borderId="18" applyNumberFormat="0" applyAlignment="0" applyProtection="0">
      <alignment horizontal="left" vertical="center"/>
    </xf>
    <xf numFmtId="0" fontId="3" fillId="0" borderId="10">
      <alignment horizontal="left" vertical="center"/>
    </xf>
    <xf numFmtId="178" fontId="1" fillId="0" borderId="0" applyFill="0" applyBorder="0" applyAlignment="0"/>
    <xf numFmtId="174" fontId="1" fillId="0" borderId="0" applyFill="0" applyBorder="0" applyAlignment="0"/>
    <xf numFmtId="178" fontId="1" fillId="0" borderId="0" applyFill="0" applyBorder="0" applyAlignment="0"/>
    <xf numFmtId="179" fontId="1" fillId="0" borderId="0" applyFill="0" applyBorder="0" applyAlignment="0"/>
    <xf numFmtId="174" fontId="1" fillId="0" borderId="0" applyFill="0" applyBorder="0" applyAlignment="0"/>
    <xf numFmtId="182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177" fontId="1" fillId="0" borderId="0" applyFont="0" applyFill="0" applyBorder="0" applyAlignment="0" applyProtection="0"/>
    <xf numFmtId="183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178" fontId="1" fillId="0" borderId="0" applyFill="0" applyBorder="0" applyAlignment="0"/>
    <xf numFmtId="174" fontId="1" fillId="0" borderId="0" applyFill="0" applyBorder="0" applyAlignment="0"/>
    <xf numFmtId="178" fontId="1" fillId="0" borderId="0" applyFill="0" applyBorder="0" applyAlignment="0"/>
    <xf numFmtId="179" fontId="1" fillId="0" borderId="0" applyFill="0" applyBorder="0" applyAlignment="0"/>
    <xf numFmtId="174" fontId="1" fillId="0" borderId="0" applyFill="0" applyBorder="0" applyAlignment="0"/>
    <xf numFmtId="0" fontId="24" fillId="0" borderId="19"/>
    <xf numFmtId="0" fontId="25" fillId="0" borderId="20"/>
    <xf numFmtId="49" fontId="22" fillId="0" borderId="0" applyFill="0" applyBorder="0" applyAlignment="0"/>
    <xf numFmtId="184" fontId="1" fillId="0" borderId="0" applyFill="0" applyBorder="0" applyAlignment="0"/>
    <xf numFmtId="185" fontId="1" fillId="0" borderId="0" applyFill="0" applyBorder="0" applyAlignment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0" fontId="10" fillId="0" borderId="0"/>
  </cellStyleXfs>
  <cellXfs count="334">
    <xf numFmtId="0" fontId="0" fillId="0" borderId="0" xfId="0"/>
    <xf numFmtId="0" fontId="1" fillId="0" borderId="0" xfId="8" applyFont="1"/>
    <xf numFmtId="166" fontId="1" fillId="0" borderId="0" xfId="2" applyNumberFormat="1" applyFont="1"/>
    <xf numFmtId="165" fontId="1" fillId="0" borderId="0" xfId="2" applyNumberFormat="1" applyFont="1"/>
    <xf numFmtId="43" fontId="1" fillId="0" borderId="0" xfId="2" applyFont="1"/>
    <xf numFmtId="0" fontId="1" fillId="0" borderId="0" xfId="8" applyFont="1" applyAlignment="1">
      <alignment horizontal="center"/>
    </xf>
    <xf numFmtId="43" fontId="1" fillId="0" borderId="0" xfId="5" applyFont="1"/>
    <xf numFmtId="0" fontId="1" fillId="0" borderId="0" xfId="8" applyFont="1" applyAlignment="1">
      <alignment horizontal="center" vertical="center"/>
    </xf>
    <xf numFmtId="0" fontId="5" fillId="0" borderId="0" xfId="8" applyFont="1"/>
    <xf numFmtId="0" fontId="2" fillId="0" borderId="4" xfId="8" applyFont="1" applyBorder="1" applyAlignment="1">
      <alignment horizontal="center"/>
    </xf>
    <xf numFmtId="166" fontId="2" fillId="0" borderId="4" xfId="2" applyNumberFormat="1" applyFont="1" applyBorder="1" applyAlignment="1">
      <alignment horizontal="center"/>
    </xf>
    <xf numFmtId="165" fontId="2" fillId="8" borderId="4" xfId="2" applyNumberFormat="1" applyFont="1" applyFill="1" applyBorder="1" applyAlignment="1">
      <alignment horizontal="center"/>
    </xf>
    <xf numFmtId="0" fontId="2" fillId="5" borderId="5" xfId="8" applyFont="1" applyFill="1" applyBorder="1" applyAlignment="1">
      <alignment horizontal="center"/>
    </xf>
    <xf numFmtId="0" fontId="2" fillId="0" borderId="6" xfId="8" applyFont="1" applyBorder="1" applyAlignment="1">
      <alignment horizontal="center"/>
    </xf>
    <xf numFmtId="166" fontId="2" fillId="0" borderId="6" xfId="2" applyNumberFormat="1" applyFont="1" applyBorder="1" applyAlignment="1">
      <alignment horizontal="center"/>
    </xf>
    <xf numFmtId="165" fontId="7" fillId="8" borderId="6" xfId="2" applyNumberFormat="1" applyFont="1" applyFill="1" applyBorder="1" applyAlignment="1">
      <alignment horizontal="center"/>
    </xf>
    <xf numFmtId="0" fontId="2" fillId="5" borderId="7" xfId="8" applyFont="1" applyFill="1" applyBorder="1" applyAlignment="1">
      <alignment horizontal="center"/>
    </xf>
    <xf numFmtId="0" fontId="0" fillId="0" borderId="2" xfId="0" applyBorder="1"/>
    <xf numFmtId="0" fontId="1" fillId="0" borderId="2" xfId="8" applyFont="1" applyBorder="1"/>
    <xf numFmtId="0" fontId="0" fillId="5" borderId="2" xfId="0" applyFill="1" applyBorder="1" applyAlignment="1">
      <alignment horizontal="center"/>
    </xf>
    <xf numFmtId="43" fontId="1" fillId="0" borderId="2" xfId="2" applyFont="1" applyBorder="1"/>
    <xf numFmtId="0" fontId="2" fillId="0" borderId="0" xfId="8" applyFont="1" applyFill="1" applyAlignment="1">
      <alignment horizontal="center"/>
    </xf>
    <xf numFmtId="43" fontId="1" fillId="0" borderId="0" xfId="2" applyNumberFormat="1" applyFont="1"/>
    <xf numFmtId="0" fontId="1" fillId="0" borderId="0" xfId="8" applyFont="1" applyBorder="1" applyAlignment="1">
      <alignment horizontal="center"/>
    </xf>
    <xf numFmtId="43" fontId="2" fillId="0" borderId="0" xfId="2" applyNumberFormat="1" applyFont="1"/>
    <xf numFmtId="43" fontId="1" fillId="0" borderId="0" xfId="2" applyFont="1" applyAlignment="1">
      <alignment horizontal="left"/>
    </xf>
    <xf numFmtId="43" fontId="10" fillId="0" borderId="0" xfId="2" applyFont="1" applyAlignment="1">
      <alignment horizontal="left"/>
    </xf>
    <xf numFmtId="43" fontId="10" fillId="0" borderId="0" xfId="2" applyFont="1"/>
    <xf numFmtId="43" fontId="10" fillId="0" borderId="0" xfId="2" applyFont="1" applyBorder="1"/>
    <xf numFmtId="43" fontId="10" fillId="0" borderId="1" xfId="2" applyFont="1" applyBorder="1"/>
    <xf numFmtId="43" fontId="1" fillId="0" borderId="1" xfId="2" applyFont="1" applyBorder="1"/>
    <xf numFmtId="11" fontId="1" fillId="0" borderId="2" xfId="2" applyNumberFormat="1" applyFont="1" applyBorder="1"/>
    <xf numFmtId="0" fontId="15" fillId="0" borderId="2" xfId="0" applyFont="1" applyBorder="1"/>
    <xf numFmtId="168" fontId="8" fillId="0" borderId="0" xfId="4" applyNumberFormat="1" applyFont="1"/>
    <xf numFmtId="0" fontId="13" fillId="0" borderId="0" xfId="8" applyFont="1"/>
    <xf numFmtId="164" fontId="14" fillId="9" borderId="0" xfId="8" applyNumberFormat="1" applyFont="1" applyFill="1" applyAlignment="1">
      <alignment horizontal="center"/>
    </xf>
    <xf numFmtId="0" fontId="9" fillId="0" borderId="0" xfId="0" applyFont="1"/>
    <xf numFmtId="168" fontId="9" fillId="0" borderId="0" xfId="4" applyNumberFormat="1" applyFont="1"/>
    <xf numFmtId="0" fontId="2" fillId="11" borderId="4" xfId="8" applyFont="1" applyFill="1" applyBorder="1" applyAlignment="1">
      <alignment horizontal="center"/>
    </xf>
    <xf numFmtId="0" fontId="2" fillId="11" borderId="6" xfId="8" applyFont="1" applyFill="1" applyBorder="1" applyAlignment="1">
      <alignment horizontal="center"/>
    </xf>
    <xf numFmtId="0" fontId="1" fillId="0" borderId="2" xfId="8" applyFont="1" applyFill="1" applyBorder="1" applyAlignment="1">
      <alignment horizontal="center"/>
    </xf>
    <xf numFmtId="0" fontId="1" fillId="0" borderId="1" xfId="8" applyFont="1" applyBorder="1" applyAlignment="1">
      <alignment horizontal="center"/>
    </xf>
    <xf numFmtId="43" fontId="1" fillId="0" borderId="1" xfId="2" applyNumberFormat="1" applyFont="1" applyBorder="1"/>
    <xf numFmtId="166" fontId="0" fillId="0" borderId="0" xfId="0" applyNumberFormat="1" applyBorder="1"/>
    <xf numFmtId="166" fontId="0" fillId="0" borderId="0" xfId="0" applyNumberFormat="1" applyFill="1" applyBorder="1"/>
    <xf numFmtId="43" fontId="10" fillId="0" borderId="0" xfId="2" applyFont="1" applyFill="1" applyBorder="1"/>
    <xf numFmtId="43" fontId="0" fillId="0" borderId="0" xfId="0" applyNumberFormat="1" applyFill="1" applyBorder="1"/>
    <xf numFmtId="166" fontId="10" fillId="0" borderId="0" xfId="2" applyNumberFormat="1" applyFont="1" applyFill="1" applyBorder="1"/>
    <xf numFmtId="164" fontId="0" fillId="0" borderId="0" xfId="0" applyNumberFormat="1" applyBorder="1"/>
    <xf numFmtId="3" fontId="0" fillId="0" borderId="0" xfId="0" applyNumberFormat="1" applyBorder="1" applyAlignment="1">
      <alignment horizontal="center"/>
    </xf>
    <xf numFmtId="4" fontId="0" fillId="0" borderId="0" xfId="0" applyNumberFormat="1" applyBorder="1"/>
    <xf numFmtId="10" fontId="10" fillId="0" borderId="0" xfId="9" applyNumberFormat="1" applyFont="1" applyBorder="1"/>
    <xf numFmtId="0" fontId="0" fillId="0" borderId="0" xfId="0" applyBorder="1"/>
    <xf numFmtId="3" fontId="10" fillId="0" borderId="0" xfId="2" applyNumberFormat="1" applyFont="1" applyBorder="1" applyAlignment="1">
      <alignment horizontal="center"/>
    </xf>
    <xf numFmtId="166" fontId="10" fillId="0" borderId="0" xfId="2" applyNumberFormat="1" applyFont="1" applyBorder="1"/>
    <xf numFmtId="164" fontId="12" fillId="0" borderId="0" xfId="0" applyNumberFormat="1" applyFont="1" applyBorder="1"/>
    <xf numFmtId="3" fontId="12" fillId="0" borderId="0" xfId="2" applyNumberFormat="1" applyFont="1" applyBorder="1" applyAlignment="1">
      <alignment horizontal="center"/>
    </xf>
    <xf numFmtId="4" fontId="12" fillId="0" borderId="0" xfId="0" applyNumberFormat="1" applyFont="1" applyBorder="1"/>
    <xf numFmtId="43" fontId="12" fillId="0" borderId="0" xfId="2" applyFont="1" applyBorder="1"/>
    <xf numFmtId="166" fontId="12" fillId="0" borderId="0" xfId="2" applyNumberFormat="1" applyFont="1" applyBorder="1"/>
    <xf numFmtId="10" fontId="12" fillId="0" borderId="0" xfId="9" applyNumberFormat="1" applyFont="1" applyBorder="1"/>
    <xf numFmtId="0" fontId="12" fillId="0" borderId="0" xfId="0" applyFont="1" applyBorder="1"/>
    <xf numFmtId="43" fontId="12" fillId="0" borderId="0" xfId="2" applyFont="1" applyFill="1" applyBorder="1"/>
    <xf numFmtId="166" fontId="12" fillId="0" borderId="0" xfId="0" applyNumberFormat="1" applyFont="1" applyFill="1" applyBorder="1"/>
    <xf numFmtId="0" fontId="0" fillId="0" borderId="0" xfId="0" applyAlignment="1">
      <alignment horizontal="center"/>
    </xf>
    <xf numFmtId="0" fontId="12" fillId="0" borderId="0" xfId="0" applyFont="1"/>
    <xf numFmtId="0" fontId="19" fillId="0" borderId="0" xfId="0" applyFont="1"/>
    <xf numFmtId="0" fontId="20" fillId="0" borderId="0" xfId="0" applyFont="1"/>
    <xf numFmtId="170" fontId="10" fillId="0" borderId="0" xfId="3" applyNumberFormat="1" applyFont="1" applyBorder="1"/>
    <xf numFmtId="171" fontId="10" fillId="0" borderId="0" xfId="3" applyNumberFormat="1" applyFont="1" applyBorder="1"/>
    <xf numFmtId="43" fontId="0" fillId="0" borderId="0" xfId="2" applyFont="1" applyBorder="1"/>
    <xf numFmtId="165" fontId="0" fillId="0" borderId="0" xfId="2" applyNumberFormat="1" applyFont="1" applyBorder="1"/>
    <xf numFmtId="165" fontId="18" fillId="0" borderId="0" xfId="2" applyNumberFormat="1" applyFont="1" applyBorder="1"/>
    <xf numFmtId="165" fontId="12" fillId="0" borderId="0" xfId="2" applyNumberFormat="1" applyFont="1" applyBorder="1"/>
    <xf numFmtId="165" fontId="0" fillId="0" borderId="0" xfId="2" applyNumberFormat="1" applyFont="1" applyFill="1" applyBorder="1"/>
    <xf numFmtId="165" fontId="0" fillId="0" borderId="0" xfId="2" applyNumberFormat="1" applyFont="1" applyBorder="1" applyAlignment="1">
      <alignment horizontal="right"/>
    </xf>
    <xf numFmtId="165" fontId="12" fillId="0" borderId="0" xfId="2" applyNumberFormat="1" applyFont="1" applyBorder="1" applyAlignment="1">
      <alignment horizontal="right"/>
    </xf>
    <xf numFmtId="165" fontId="12" fillId="0" borderId="0" xfId="2" applyNumberFormat="1" applyFont="1" applyFill="1" applyBorder="1"/>
    <xf numFmtId="164" fontId="0" fillId="0" borderId="0" xfId="0" applyNumberFormat="1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165" fontId="0" fillId="0" borderId="0" xfId="2" applyNumberFormat="1" applyFont="1" applyBorder="1" applyAlignment="1">
      <alignment horizontal="center" wrapText="1"/>
    </xf>
    <xf numFmtId="4" fontId="0" fillId="0" borderId="0" xfId="0" applyNumberFormat="1" applyBorder="1" applyAlignment="1">
      <alignment horizontal="center" wrapText="1"/>
    </xf>
    <xf numFmtId="10" fontId="10" fillId="0" borderId="0" xfId="9" applyNumberFormat="1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10" fontId="0" fillId="0" borderId="0" xfId="9" applyNumberFormat="1" applyFont="1" applyBorder="1"/>
    <xf numFmtId="0" fontId="0" fillId="14" borderId="0" xfId="0" applyFill="1" applyBorder="1" applyAlignment="1">
      <alignment horizontal="center" wrapText="1"/>
    </xf>
    <xf numFmtId="10" fontId="0" fillId="14" borderId="0" xfId="9" applyNumberFormat="1" applyFont="1" applyFill="1" applyBorder="1" applyAlignment="1">
      <alignment horizontal="center" wrapText="1"/>
    </xf>
    <xf numFmtId="0" fontId="2" fillId="5" borderId="11" xfId="8" applyFont="1" applyFill="1" applyBorder="1" applyAlignment="1">
      <alignment horizontal="center"/>
    </xf>
    <xf numFmtId="0" fontId="2" fillId="5" borderId="12" xfId="8" applyFont="1" applyFill="1" applyBorder="1" applyAlignment="1">
      <alignment horizontal="center"/>
    </xf>
    <xf numFmtId="168" fontId="1" fillId="0" borderId="13" xfId="2" applyNumberFormat="1" applyFont="1" applyBorder="1"/>
    <xf numFmtId="43" fontId="2" fillId="8" borderId="4" xfId="2" applyFont="1" applyFill="1" applyBorder="1" applyAlignment="1">
      <alignment horizontal="center"/>
    </xf>
    <xf numFmtId="43" fontId="7" fillId="8" borderId="14" xfId="2" applyFont="1" applyFill="1" applyBorder="1" applyAlignment="1">
      <alignment horizontal="center"/>
    </xf>
    <xf numFmtId="166" fontId="2" fillId="8" borderId="6" xfId="2" applyNumberFormat="1" applyFont="1" applyFill="1" applyBorder="1" applyAlignment="1">
      <alignment horizontal="center"/>
    </xf>
    <xf numFmtId="0" fontId="0" fillId="0" borderId="13" xfId="0" applyBorder="1"/>
    <xf numFmtId="0" fontId="15" fillId="0" borderId="13" xfId="0" applyFont="1" applyBorder="1"/>
    <xf numFmtId="166" fontId="1" fillId="0" borderId="13" xfId="2" applyNumberFormat="1" applyFont="1" applyBorder="1"/>
    <xf numFmtId="165" fontId="1" fillId="0" borderId="13" xfId="7" applyNumberFormat="1" applyFont="1" applyBorder="1"/>
    <xf numFmtId="0" fontId="1" fillId="0" borderId="13" xfId="8" applyFont="1" applyBorder="1"/>
    <xf numFmtId="0" fontId="1" fillId="0" borderId="13" xfId="8" applyFont="1" applyBorder="1" applyAlignment="1">
      <alignment horizontal="left" indent="1"/>
    </xf>
    <xf numFmtId="0" fontId="1" fillId="0" borderId="13" xfId="8" applyFont="1" applyFill="1" applyBorder="1" applyAlignment="1">
      <alignment horizontal="center"/>
    </xf>
    <xf numFmtId="43" fontId="1" fillId="0" borderId="13" xfId="8" applyNumberFormat="1" applyFont="1" applyBorder="1"/>
    <xf numFmtId="0" fontId="2" fillId="0" borderId="14" xfId="8" applyFont="1" applyBorder="1" applyAlignment="1">
      <alignment horizontal="center"/>
    </xf>
    <xf numFmtId="0" fontId="2" fillId="0" borderId="1" xfId="8" applyFont="1" applyBorder="1" applyAlignment="1">
      <alignment horizontal="center"/>
    </xf>
    <xf numFmtId="166" fontId="2" fillId="0" borderId="14" xfId="2" applyNumberFormat="1" applyFont="1" applyBorder="1" applyAlignment="1">
      <alignment horizontal="center"/>
    </xf>
    <xf numFmtId="0" fontId="7" fillId="0" borderId="14" xfId="8" applyFont="1" applyBorder="1" applyAlignment="1">
      <alignment horizontal="center"/>
    </xf>
    <xf numFmtId="0" fontId="7" fillId="11" borderId="14" xfId="8" applyFont="1" applyFill="1" applyBorder="1" applyAlignment="1">
      <alignment horizontal="center"/>
    </xf>
    <xf numFmtId="165" fontId="7" fillId="8" borderId="14" xfId="2" applyNumberFormat="1" applyFont="1" applyFill="1" applyBorder="1" applyAlignment="1">
      <alignment horizontal="center"/>
    </xf>
    <xf numFmtId="0" fontId="2" fillId="5" borderId="15" xfId="8" applyFont="1" applyFill="1" applyBorder="1" applyAlignment="1">
      <alignment horizontal="center"/>
    </xf>
    <xf numFmtId="0" fontId="2" fillId="5" borderId="16" xfId="8" applyFont="1" applyFill="1" applyBorder="1" applyAlignment="1">
      <alignment horizontal="center"/>
    </xf>
    <xf numFmtId="166" fontId="0" fillId="0" borderId="0" xfId="2" applyNumberFormat="1" applyFont="1" applyBorder="1"/>
    <xf numFmtId="0" fontId="12" fillId="0" borderId="2" xfId="0" applyFont="1" applyBorder="1" applyAlignment="1">
      <alignment horizontal="center" vertical="center"/>
    </xf>
    <xf numFmtId="15" fontId="0" fillId="0" borderId="2" xfId="0" applyNumberFormat="1" applyBorder="1"/>
    <xf numFmtId="43" fontId="0" fillId="0" borderId="0" xfId="2" applyFont="1" applyAlignment="1">
      <alignment horizontal="center"/>
    </xf>
    <xf numFmtId="43" fontId="0" fillId="0" borderId="0" xfId="2" applyFont="1"/>
    <xf numFmtId="40" fontId="0" fillId="0" borderId="0" xfId="2" applyNumberFormat="1" applyFont="1" applyAlignment="1">
      <alignment horizontal="center"/>
    </xf>
    <xf numFmtId="0" fontId="1" fillId="0" borderId="0" xfId="8" applyFont="1" applyFill="1" applyBorder="1" applyAlignment="1">
      <alignment horizontal="center"/>
    </xf>
    <xf numFmtId="43" fontId="1" fillId="0" borderId="0" xfId="8" applyNumberFormat="1" applyFont="1" applyBorder="1"/>
    <xf numFmtId="165" fontId="0" fillId="0" borderId="0" xfId="2" applyNumberFormat="1" applyFont="1"/>
    <xf numFmtId="0" fontId="0" fillId="0" borderId="0" xfId="0"/>
    <xf numFmtId="9" fontId="0" fillId="0" borderId="0" xfId="0" applyNumberFormat="1" applyBorder="1"/>
    <xf numFmtId="10" fontId="0" fillId="0" borderId="0" xfId="0" applyNumberFormat="1" applyBorder="1"/>
    <xf numFmtId="43" fontId="0" fillId="0" borderId="0" xfId="0" applyNumberFormat="1" applyBorder="1"/>
    <xf numFmtId="43" fontId="12" fillId="0" borderId="0" xfId="0" applyNumberFormat="1" applyFont="1" applyBorder="1"/>
    <xf numFmtId="0" fontId="12" fillId="0" borderId="0" xfId="0" applyFont="1" applyBorder="1" applyAlignment="1">
      <alignment horizontal="center" wrapText="1"/>
    </xf>
    <xf numFmtId="0" fontId="0" fillId="32" borderId="0" xfId="0" applyFill="1" applyBorder="1" applyAlignment="1">
      <alignment horizontal="center" wrapText="1"/>
    </xf>
    <xf numFmtId="0" fontId="12" fillId="32" borderId="0" xfId="0" applyFont="1" applyFill="1" applyBorder="1" applyAlignment="1">
      <alignment horizontal="center" wrapText="1"/>
    </xf>
    <xf numFmtId="0" fontId="12" fillId="33" borderId="0" xfId="0" applyFont="1" applyFill="1" applyBorder="1" applyAlignment="1">
      <alignment horizontal="center" wrapText="1"/>
    </xf>
    <xf numFmtId="0" fontId="0" fillId="33" borderId="0" xfId="0" applyFill="1" applyBorder="1" applyAlignment="1">
      <alignment horizontal="center" wrapText="1"/>
    </xf>
    <xf numFmtId="43" fontId="0" fillId="0" borderId="0" xfId="0" applyNumberFormat="1" applyFont="1" applyBorder="1"/>
    <xf numFmtId="43" fontId="12" fillId="11" borderId="0" xfId="2" applyFont="1" applyFill="1" applyBorder="1"/>
    <xf numFmtId="43" fontId="12" fillId="11" borderId="0" xfId="0" applyNumberFormat="1" applyFont="1" applyFill="1" applyBorder="1"/>
    <xf numFmtId="0" fontId="12" fillId="11" borderId="0" xfId="0" applyFont="1" applyFill="1" applyBorder="1"/>
    <xf numFmtId="0" fontId="28" fillId="0" borderId="0" xfId="0" applyFont="1"/>
    <xf numFmtId="0" fontId="27" fillId="9" borderId="0" xfId="0" applyFont="1" applyFill="1" applyAlignment="1">
      <alignment horizontal="center" vertical="center" wrapText="1"/>
    </xf>
    <xf numFmtId="164" fontId="27" fillId="9" borderId="0" xfId="0" applyNumberFormat="1" applyFont="1" applyFill="1" applyAlignment="1">
      <alignment horizontal="center" vertical="center" wrapText="1"/>
    </xf>
    <xf numFmtId="165" fontId="27" fillId="9" borderId="0" xfId="2" applyNumberFormat="1" applyFont="1" applyFill="1" applyAlignment="1">
      <alignment horizontal="center" vertical="center" wrapText="1"/>
    </xf>
    <xf numFmtId="43" fontId="27" fillId="9" borderId="0" xfId="2" applyFont="1" applyFill="1" applyAlignment="1">
      <alignment horizontal="center" vertical="center" wrapText="1"/>
    </xf>
    <xf numFmtId="0" fontId="0" fillId="0" borderId="0" xfId="0" applyAlignment="1">
      <alignment wrapText="1"/>
    </xf>
    <xf numFmtId="164" fontId="0" fillId="34" borderId="0" xfId="0" applyNumberFormat="1" applyFill="1" applyAlignment="1">
      <alignment horizontal="center"/>
    </xf>
    <xf numFmtId="165" fontId="0" fillId="34" borderId="0" xfId="2" applyNumberFormat="1" applyFont="1" applyFill="1"/>
    <xf numFmtId="43" fontId="0" fillId="34" borderId="0" xfId="2" applyFont="1" applyFill="1"/>
    <xf numFmtId="0" fontId="0" fillId="0" borderId="21" xfId="0" applyFill="1" applyBorder="1"/>
    <xf numFmtId="164" fontId="0" fillId="34" borderId="21" xfId="0" applyNumberFormat="1" applyFill="1" applyBorder="1" applyAlignment="1">
      <alignment horizontal="center"/>
    </xf>
    <xf numFmtId="165" fontId="0" fillId="34" borderId="21" xfId="2" applyNumberFormat="1" applyFont="1" applyFill="1" applyBorder="1"/>
    <xf numFmtId="43" fontId="0" fillId="34" borderId="21" xfId="2" applyFont="1" applyFill="1" applyBorder="1"/>
    <xf numFmtId="43" fontId="0" fillId="0" borderId="21" xfId="2" applyFont="1" applyFill="1" applyBorder="1"/>
    <xf numFmtId="165" fontId="0" fillId="0" borderId="21" xfId="2" applyNumberFormat="1" applyFont="1" applyFill="1" applyBorder="1"/>
    <xf numFmtId="165" fontId="12" fillId="0" borderId="21" xfId="2" applyNumberFormat="1" applyFont="1" applyFill="1" applyBorder="1"/>
    <xf numFmtId="0" fontId="0" fillId="0" borderId="0" xfId="0" applyFill="1"/>
    <xf numFmtId="164" fontId="0" fillId="0" borderId="0" xfId="0" applyNumberFormat="1" applyFill="1" applyAlignment="1">
      <alignment horizontal="center"/>
    </xf>
    <xf numFmtId="165" fontId="12" fillId="0" borderId="0" xfId="2" applyNumberFormat="1" applyFont="1" applyFill="1"/>
    <xf numFmtId="43" fontId="0" fillId="0" borderId="0" xfId="2" applyFont="1" applyFill="1"/>
    <xf numFmtId="165" fontId="0" fillId="0" borderId="0" xfId="2" applyNumberFormat="1" applyFont="1" applyFill="1"/>
    <xf numFmtId="165" fontId="0" fillId="0" borderId="0" xfId="0" applyNumberFormat="1"/>
    <xf numFmtId="0" fontId="0" fillId="0" borderId="0" xfId="0" applyFill="1" applyBorder="1"/>
    <xf numFmtId="164" fontId="0" fillId="34" borderId="0" xfId="0" applyNumberFormat="1" applyFill="1" applyBorder="1" applyAlignment="1">
      <alignment horizontal="center"/>
    </xf>
    <xf numFmtId="165" fontId="0" fillId="34" borderId="0" xfId="2" applyNumberFormat="1" applyFont="1" applyFill="1" applyBorder="1"/>
    <xf numFmtId="43" fontId="0" fillId="34" borderId="0" xfId="2" applyFont="1" applyFill="1" applyBorder="1"/>
    <xf numFmtId="43" fontId="0" fillId="0" borderId="0" xfId="2" applyFont="1" applyFill="1" applyBorder="1"/>
    <xf numFmtId="165" fontId="12" fillId="0" borderId="0" xfId="2" applyNumberFormat="1" applyFont="1"/>
    <xf numFmtId="0" fontId="12" fillId="11" borderId="0" xfId="0" applyFont="1" applyFill="1"/>
    <xf numFmtId="165" fontId="12" fillId="11" borderId="0" xfId="0" applyNumberFormat="1" applyFont="1" applyFill="1"/>
    <xf numFmtId="166" fontId="1" fillId="0" borderId="2" xfId="2" applyNumberFormat="1" applyFont="1" applyBorder="1"/>
    <xf numFmtId="165" fontId="1" fillId="0" borderId="2" xfId="7" applyNumberFormat="1" applyFont="1" applyBorder="1"/>
    <xf numFmtId="168" fontId="1" fillId="0" borderId="2" xfId="2" applyNumberFormat="1" applyFont="1" applyBorder="1"/>
    <xf numFmtId="43" fontId="1" fillId="0" borderId="2" xfId="8" applyNumberFormat="1" applyFont="1" applyBorder="1"/>
    <xf numFmtId="165" fontId="1" fillId="0" borderId="2" xfId="2" applyNumberFormat="1" applyFont="1" applyBorder="1"/>
    <xf numFmtId="186" fontId="2" fillId="0" borderId="0" xfId="2" applyNumberFormat="1" applyFont="1"/>
    <xf numFmtId="43" fontId="0" fillId="0" borderId="0" xfId="0" applyNumberFormat="1" applyFill="1"/>
    <xf numFmtId="3" fontId="0" fillId="0" borderId="0" xfId="0" applyNumberFormat="1" applyFill="1"/>
    <xf numFmtId="4" fontId="0" fillId="0" borderId="0" xfId="0" applyNumberFormat="1" applyFill="1"/>
    <xf numFmtId="0" fontId="20" fillId="0" borderId="0" xfId="0" applyFont="1" applyFill="1"/>
    <xf numFmtId="0" fontId="29" fillId="0" borderId="0" xfId="0" applyFont="1"/>
    <xf numFmtId="0" fontId="26" fillId="0" borderId="0" xfId="0" applyFont="1"/>
    <xf numFmtId="165" fontId="12" fillId="34" borderId="0" xfId="2" applyNumberFormat="1" applyFont="1" applyFill="1"/>
    <xf numFmtId="169" fontId="30" fillId="0" borderId="0" xfId="0" applyNumberFormat="1" applyFont="1" applyFill="1" applyBorder="1" applyAlignment="1">
      <alignment horizontal="center"/>
    </xf>
    <xf numFmtId="0" fontId="20" fillId="34" borderId="0" xfId="0" applyFont="1" applyFill="1" applyAlignment="1">
      <alignment horizontal="center"/>
    </xf>
    <xf numFmtId="43" fontId="0" fillId="0" borderId="0" xfId="0" applyNumberFormat="1" applyFont="1" applyFill="1" applyBorder="1"/>
    <xf numFmtId="0" fontId="0" fillId="0" borderId="0" xfId="0" applyFont="1" applyFill="1" applyBorder="1"/>
    <xf numFmtId="40" fontId="0" fillId="3" borderId="0" xfId="2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167" fontId="0" fillId="0" borderId="0" xfId="0" applyNumberFormat="1" applyBorder="1"/>
    <xf numFmtId="43" fontId="0" fillId="0" borderId="0" xfId="2" applyNumberFormat="1" applyFont="1" applyBorder="1"/>
    <xf numFmtId="0" fontId="0" fillId="35" borderId="0" xfId="0" applyFill="1" applyBorder="1" applyAlignment="1">
      <alignment horizontal="center" wrapText="1"/>
    </xf>
    <xf numFmtId="0" fontId="12" fillId="35" borderId="0" xfId="0" applyFont="1" applyFill="1" applyBorder="1" applyAlignment="1">
      <alignment horizontal="center" wrapText="1"/>
    </xf>
    <xf numFmtId="164" fontId="0" fillId="0" borderId="0" xfId="0" applyNumberFormat="1" applyFill="1" applyBorder="1"/>
    <xf numFmtId="3" fontId="10" fillId="0" borderId="0" xfId="2" applyNumberFormat="1" applyFont="1" applyFill="1" applyBorder="1" applyAlignment="1">
      <alignment horizontal="center"/>
    </xf>
    <xf numFmtId="166" fontId="0" fillId="0" borderId="0" xfId="2" applyNumberFormat="1" applyFont="1" applyFill="1" applyBorder="1"/>
    <xf numFmtId="43" fontId="12" fillId="34" borderId="0" xfId="2" applyFont="1" applyFill="1"/>
    <xf numFmtId="0" fontId="12" fillId="0" borderId="0" xfId="0" applyFont="1" applyFill="1"/>
    <xf numFmtId="43" fontId="10" fillId="34" borderId="0" xfId="2" applyFont="1" applyFill="1"/>
    <xf numFmtId="165" fontId="10" fillId="34" borderId="0" xfId="2" applyNumberFormat="1" applyFont="1" applyFill="1"/>
    <xf numFmtId="43" fontId="0" fillId="34" borderId="0" xfId="2" applyNumberFormat="1" applyFont="1" applyFill="1"/>
    <xf numFmtId="43" fontId="0" fillId="0" borderId="21" xfId="2" applyFont="1" applyBorder="1"/>
    <xf numFmtId="165" fontId="0" fillId="0" borderId="21" xfId="2" applyNumberFormat="1" applyFont="1" applyBorder="1"/>
    <xf numFmtId="165" fontId="26" fillId="0" borderId="0" xfId="2" applyNumberFormat="1" applyFont="1" applyBorder="1"/>
    <xf numFmtId="0" fontId="21" fillId="9" borderId="0" xfId="8" applyFont="1" applyFill="1" applyAlignment="1">
      <alignment horizontal="center" vertical="center"/>
    </xf>
    <xf numFmtId="43" fontId="12" fillId="0" borderId="0" xfId="0" applyNumberFormat="1" applyFont="1" applyFill="1" applyBorder="1"/>
    <xf numFmtId="0" fontId="33" fillId="36" borderId="0" xfId="0" applyFont="1" applyFill="1"/>
    <xf numFmtId="0" fontId="33" fillId="36" borderId="0" xfId="0" applyFont="1" applyFill="1" applyAlignment="1">
      <alignment horizontal="center"/>
    </xf>
    <xf numFmtId="188" fontId="33" fillId="36" borderId="0" xfId="0" applyNumberFormat="1" applyFont="1" applyFill="1" applyAlignment="1">
      <alignment horizontal="center"/>
    </xf>
    <xf numFmtId="0" fontId="34" fillId="36" borderId="0" xfId="0" applyFont="1" applyFill="1"/>
    <xf numFmtId="0" fontId="34" fillId="36" borderId="0" xfId="0" applyFont="1" applyFill="1" applyAlignment="1">
      <alignment horizontal="center"/>
    </xf>
    <xf numFmtId="0" fontId="35" fillId="7" borderId="2" xfId="0" applyFont="1" applyFill="1" applyBorder="1" applyAlignment="1">
      <alignment horizontal="center" vertical="center"/>
    </xf>
    <xf numFmtId="0" fontId="36" fillId="36" borderId="2" xfId="0" applyFont="1" applyFill="1" applyBorder="1" applyAlignment="1">
      <alignment horizontal="center"/>
    </xf>
    <xf numFmtId="0" fontId="36" fillId="0" borderId="2" xfId="0" applyFont="1" applyFill="1" applyBorder="1"/>
    <xf numFmtId="0" fontId="36" fillId="0" borderId="2" xfId="0" applyFont="1" applyFill="1" applyBorder="1" applyAlignment="1">
      <alignment horizontal="center"/>
    </xf>
    <xf numFmtId="187" fontId="34" fillId="0" borderId="2" xfId="0" applyNumberFormat="1" applyFont="1" applyFill="1" applyBorder="1"/>
    <xf numFmtId="10" fontId="34" fillId="0" borderId="2" xfId="0" applyNumberFormat="1" applyFont="1" applyFill="1" applyBorder="1"/>
    <xf numFmtId="187" fontId="34" fillId="3" borderId="2" xfId="0" applyNumberFormat="1" applyFont="1" applyFill="1" applyBorder="1" applyAlignment="1"/>
    <xf numFmtId="187" fontId="34" fillId="3" borderId="8" xfId="0" applyNumberFormat="1" applyFont="1" applyFill="1" applyBorder="1" applyAlignment="1"/>
    <xf numFmtId="0" fontId="34" fillId="3" borderId="8" xfId="0" applyFont="1" applyFill="1" applyBorder="1" applyAlignment="1"/>
    <xf numFmtId="0" fontId="36" fillId="36" borderId="2" xfId="0" applyFont="1" applyFill="1" applyBorder="1"/>
    <xf numFmtId="187" fontId="34" fillId="36" borderId="2" xfId="0" applyNumberFormat="1" applyFont="1" applyFill="1" applyBorder="1"/>
    <xf numFmtId="10" fontId="34" fillId="36" borderId="2" xfId="0" applyNumberFormat="1" applyFont="1" applyFill="1" applyBorder="1"/>
    <xf numFmtId="10" fontId="34" fillId="0" borderId="2" xfId="0" applyNumberFormat="1" applyFont="1" applyFill="1" applyBorder="1" applyAlignment="1">
      <alignment horizontal="right"/>
    </xf>
    <xf numFmtId="4" fontId="34" fillId="3" borderId="2" xfId="0" applyNumberFormat="1" applyFont="1" applyFill="1" applyBorder="1"/>
    <xf numFmtId="4" fontId="34" fillId="3" borderId="9" xfId="0" applyNumberFormat="1" applyFont="1" applyFill="1" applyBorder="1"/>
    <xf numFmtId="189" fontId="34" fillId="3" borderId="10" xfId="0" applyNumberFormat="1" applyFont="1" applyFill="1" applyBorder="1"/>
    <xf numFmtId="10" fontId="34" fillId="3" borderId="10" xfId="0" applyNumberFormat="1" applyFont="1" applyFill="1" applyBorder="1"/>
    <xf numFmtId="10" fontId="34" fillId="3" borderId="8" xfId="0" applyNumberFormat="1" applyFont="1" applyFill="1" applyBorder="1"/>
    <xf numFmtId="0" fontId="35" fillId="36" borderId="2" xfId="0" applyFont="1" applyFill="1" applyBorder="1" applyAlignment="1">
      <alignment horizontal="center" vertical="center"/>
    </xf>
    <xf numFmtId="4" fontId="37" fillId="6" borderId="2" xfId="0" applyNumberFormat="1" applyFont="1" applyFill="1" applyBorder="1" applyAlignment="1">
      <alignment vertical="center"/>
    </xf>
    <xf numFmtId="164" fontId="38" fillId="0" borderId="0" xfId="0" applyNumberFormat="1" applyFont="1" applyFill="1" applyAlignment="1">
      <alignment horizontal="center" vertical="center"/>
    </xf>
    <xf numFmtId="43" fontId="10" fillId="11" borderId="0" xfId="2" applyFont="1" applyFill="1" applyBorder="1"/>
    <xf numFmtId="43" fontId="0" fillId="11" borderId="0" xfId="0" applyNumberFormat="1" applyFont="1" applyFill="1" applyBorder="1"/>
    <xf numFmtId="0" fontId="10" fillId="34" borderId="0" xfId="2" applyNumberFormat="1" applyFont="1" applyFill="1"/>
    <xf numFmtId="0" fontId="0" fillId="34" borderId="0" xfId="2" applyNumberFormat="1" applyFont="1" applyFill="1"/>
    <xf numFmtId="190" fontId="0" fillId="0" borderId="0" xfId="2" applyNumberFormat="1" applyFont="1"/>
    <xf numFmtId="0" fontId="12" fillId="34" borderId="0" xfId="2" applyNumberFormat="1" applyFont="1" applyFill="1"/>
    <xf numFmtId="43" fontId="0" fillId="37" borderId="0" xfId="0" applyNumberFormat="1" applyFont="1" applyFill="1" applyBorder="1"/>
    <xf numFmtId="191" fontId="0" fillId="0" borderId="0" xfId="0" applyNumberFormat="1"/>
    <xf numFmtId="191" fontId="12" fillId="11" borderId="0" xfId="0" applyNumberFormat="1" applyFont="1" applyFill="1"/>
    <xf numFmtId="190" fontId="0" fillId="4" borderId="0" xfId="2" applyNumberFormat="1" applyFont="1" applyFill="1"/>
    <xf numFmtId="0" fontId="0" fillId="10" borderId="0" xfId="0" applyFill="1"/>
    <xf numFmtId="191" fontId="0" fillId="10" borderId="0" xfId="0" applyNumberFormat="1" applyFill="1"/>
    <xf numFmtId="191" fontId="12" fillId="10" borderId="0" xfId="0" applyNumberFormat="1" applyFont="1" applyFill="1"/>
    <xf numFmtId="0" fontId="0" fillId="15" borderId="0" xfId="0" applyFill="1"/>
    <xf numFmtId="191" fontId="0" fillId="0" borderId="0" xfId="0" applyNumberFormat="1" applyFill="1"/>
    <xf numFmtId="192" fontId="40" fillId="0" borderId="0" xfId="9" applyNumberFormat="1" applyFont="1"/>
    <xf numFmtId="193" fontId="0" fillId="15" borderId="0" xfId="0" applyNumberFormat="1" applyFill="1"/>
    <xf numFmtId="193" fontId="0" fillId="0" borderId="0" xfId="0" applyNumberFormat="1"/>
    <xf numFmtId="43" fontId="0" fillId="0" borderId="0" xfId="0" applyNumberFormat="1"/>
    <xf numFmtId="164" fontId="20" fillId="15" borderId="0" xfId="0" applyNumberFormat="1" applyFont="1" applyFill="1" applyBorder="1"/>
    <xf numFmtId="3" fontId="20" fillId="15" borderId="0" xfId="2" applyNumberFormat="1" applyFont="1" applyFill="1" applyBorder="1" applyAlignment="1">
      <alignment horizontal="center"/>
    </xf>
    <xf numFmtId="165" fontId="20" fillId="15" borderId="0" xfId="2" applyNumberFormat="1" applyFont="1" applyFill="1" applyBorder="1"/>
    <xf numFmtId="43" fontId="20" fillId="15" borderId="0" xfId="2" applyFont="1" applyFill="1" applyBorder="1"/>
    <xf numFmtId="166" fontId="20" fillId="15" borderId="0" xfId="2" applyNumberFormat="1" applyFont="1" applyFill="1" applyBorder="1"/>
    <xf numFmtId="4" fontId="20" fillId="15" borderId="0" xfId="0" applyNumberFormat="1" applyFont="1" applyFill="1" applyBorder="1"/>
    <xf numFmtId="10" fontId="20" fillId="15" borderId="0" xfId="9" applyNumberFormat="1" applyFont="1" applyFill="1" applyBorder="1"/>
    <xf numFmtId="4" fontId="0" fillId="0" borderId="0" xfId="0" applyNumberFormat="1" applyFill="1" applyBorder="1"/>
    <xf numFmtId="10" fontId="10" fillId="0" borderId="0" xfId="9" applyNumberFormat="1" applyFont="1" applyFill="1" applyBorder="1"/>
    <xf numFmtId="10" fontId="0" fillId="0" borderId="0" xfId="9" applyNumberFormat="1" applyFont="1" applyFill="1" applyBorder="1"/>
    <xf numFmtId="0" fontId="0" fillId="11" borderId="21" xfId="0" applyFill="1" applyBorder="1"/>
    <xf numFmtId="165" fontId="10" fillId="0" borderId="0" xfId="2" applyNumberFormat="1" applyFont="1" applyFill="1"/>
    <xf numFmtId="0" fontId="0" fillId="0" borderId="0" xfId="0"/>
    <xf numFmtId="0" fontId="0" fillId="0" borderId="0" xfId="0"/>
    <xf numFmtId="0" fontId="17" fillId="0" borderId="0" xfId="0" applyFont="1"/>
    <xf numFmtId="0" fontId="0" fillId="36" borderId="0" xfId="0" applyFill="1"/>
    <xf numFmtId="40" fontId="0" fillId="36" borderId="0" xfId="2" applyNumberFormat="1" applyFont="1" applyFill="1" applyAlignment="1">
      <alignment horizontal="center"/>
    </xf>
    <xf numFmtId="0" fontId="0" fillId="0" borderId="23" xfId="0" applyBorder="1"/>
    <xf numFmtId="40" fontId="0" fillId="0" borderId="23" xfId="2" applyNumberFormat="1" applyFont="1" applyBorder="1" applyAlignment="1">
      <alignment horizontal="center"/>
    </xf>
    <xf numFmtId="0" fontId="17" fillId="32" borderId="1" xfId="0" applyFont="1" applyFill="1" applyBorder="1"/>
    <xf numFmtId="169" fontId="17" fillId="32" borderId="1" xfId="0" applyNumberFormat="1" applyFont="1" applyFill="1" applyBorder="1" applyAlignment="1">
      <alignment horizontal="center"/>
    </xf>
    <xf numFmtId="0" fontId="12" fillId="39" borderId="3" xfId="0" applyFont="1" applyFill="1" applyBorder="1"/>
    <xf numFmtId="40" fontId="12" fillId="39" borderId="3" xfId="2" applyNumberFormat="1" applyFont="1" applyFill="1" applyBorder="1" applyAlignment="1">
      <alignment horizontal="center"/>
    </xf>
    <xf numFmtId="0" fontId="0" fillId="39" borderId="0" xfId="0" applyFill="1"/>
    <xf numFmtId="43" fontId="0" fillId="0" borderId="0" xfId="2" applyFont="1" applyFill="1" applyAlignment="1"/>
    <xf numFmtId="14" fontId="17" fillId="32" borderId="1" xfId="0" applyNumberFormat="1" applyFont="1" applyFill="1" applyBorder="1" applyAlignment="1">
      <alignment horizontal="center"/>
    </xf>
    <xf numFmtId="14" fontId="17" fillId="0" borderId="0" xfId="0" applyNumberFormat="1" applyFont="1"/>
    <xf numFmtId="0" fontId="0" fillId="0" borderId="0" xfId="0" applyNumberFormat="1" applyFont="1" applyFill="1" applyBorder="1"/>
    <xf numFmtId="0" fontId="11" fillId="0" borderId="0" xfId="0" applyNumberFormat="1" applyFont="1" applyFill="1" applyBorder="1"/>
    <xf numFmtId="0" fontId="13" fillId="0" borderId="0" xfId="0" applyNumberFormat="1" applyFont="1" applyFill="1" applyBorder="1" applyAlignment="1">
      <alignment horizontal="center"/>
    </xf>
    <xf numFmtId="0" fontId="13" fillId="0" borderId="0" xfId="0" applyNumberFormat="1" applyFont="1" applyFill="1" applyBorder="1"/>
    <xf numFmtId="0" fontId="13" fillId="0" borderId="0" xfId="2" applyNumberFormat="1" applyFont="1" applyFill="1" applyBorder="1"/>
    <xf numFmtId="0" fontId="13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 wrapText="1"/>
    </xf>
    <xf numFmtId="0" fontId="13" fillId="0" borderId="0" xfId="9" applyNumberFormat="1" applyFont="1" applyFill="1" applyBorder="1" applyAlignment="1">
      <alignment horizontal="center"/>
    </xf>
    <xf numFmtId="0" fontId="13" fillId="0" borderId="0" xfId="0" applyNumberFormat="1" applyFont="1" applyFill="1" applyBorder="1" applyAlignment="1">
      <alignment horizontal="left"/>
    </xf>
    <xf numFmtId="0" fontId="13" fillId="0" borderId="0" xfId="2" applyNumberFormat="1" applyFont="1" applyFill="1" applyBorder="1" applyAlignment="1">
      <alignment horizontal="center" vertical="center"/>
    </xf>
    <xf numFmtId="0" fontId="13" fillId="0" borderId="0" xfId="2" applyNumberFormat="1" applyFont="1" applyFill="1" applyBorder="1" applyAlignment="1">
      <alignment vertical="center"/>
    </xf>
    <xf numFmtId="0" fontId="13" fillId="0" borderId="0" xfId="9" applyNumberFormat="1" applyFont="1" applyFill="1" applyBorder="1"/>
    <xf numFmtId="0" fontId="13" fillId="0" borderId="0" xfId="0" applyNumberFormat="1" applyFont="1" applyFill="1" applyBorder="1" applyAlignment="1">
      <alignment horizontal="left" vertical="center"/>
    </xf>
    <xf numFmtId="0" fontId="13" fillId="0" borderId="0" xfId="0" applyNumberFormat="1" applyFont="1" applyFill="1" applyBorder="1" applyAlignment="1">
      <alignment vertical="center"/>
    </xf>
    <xf numFmtId="0" fontId="13" fillId="0" borderId="0" xfId="0" applyNumberFormat="1" applyFont="1" applyFill="1" applyBorder="1" applyAlignment="1">
      <alignment vertical="center" wrapText="1"/>
    </xf>
    <xf numFmtId="0" fontId="13" fillId="0" borderId="0" xfId="9" applyNumberFormat="1" applyFont="1" applyFill="1" applyBorder="1" applyAlignment="1">
      <alignment horizontal="center" vertical="center"/>
    </xf>
    <xf numFmtId="0" fontId="13" fillId="0" borderId="0" xfId="3" applyNumberFormat="1" applyFont="1" applyFill="1" applyBorder="1" applyAlignment="1">
      <alignment horizontal="center" vertical="center"/>
    </xf>
    <xf numFmtId="0" fontId="16" fillId="0" borderId="0" xfId="0" applyNumberFormat="1" applyFont="1" applyFill="1" applyBorder="1"/>
    <xf numFmtId="0" fontId="16" fillId="0" borderId="0" xfId="0" applyNumberFormat="1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horizontal="left"/>
    </xf>
    <xf numFmtId="0" fontId="13" fillId="0" borderId="0" xfId="3" applyNumberFormat="1" applyFont="1" applyFill="1" applyBorder="1"/>
    <xf numFmtId="0" fontId="13" fillId="0" borderId="0" xfId="3" applyNumberFormat="1" applyFont="1" applyFill="1" applyBorder="1" applyAlignment="1">
      <alignment horizontal="center"/>
    </xf>
    <xf numFmtId="0" fontId="13" fillId="0" borderId="0" xfId="0" applyNumberFormat="1" applyFont="1" applyFill="1" applyBorder="1" applyAlignment="1"/>
    <xf numFmtId="0" fontId="13" fillId="0" borderId="0" xfId="8" applyNumberFormat="1" applyFont="1" applyFill="1" applyBorder="1"/>
    <xf numFmtId="0" fontId="13" fillId="0" borderId="0" xfId="10" applyNumberFormat="1" applyFont="1" applyFill="1" applyBorder="1" applyAlignment="1">
      <alignment horizontal="center"/>
    </xf>
    <xf numFmtId="0" fontId="13" fillId="0" borderId="0" xfId="9" applyNumberFormat="1" applyFont="1" applyFill="1" applyBorder="1" applyAlignment="1">
      <alignment vertical="center"/>
    </xf>
    <xf numFmtId="0" fontId="13" fillId="0" borderId="0" xfId="2" applyNumberFormat="1" applyFont="1" applyFill="1" applyBorder="1" applyAlignment="1">
      <alignment horizontal="right"/>
    </xf>
    <xf numFmtId="0" fontId="16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right" vertical="center"/>
    </xf>
    <xf numFmtId="0" fontId="12" fillId="0" borderId="0" xfId="0" applyFont="1" applyBorder="1" applyAlignment="1">
      <alignment horizontal="left"/>
    </xf>
    <xf numFmtId="0" fontId="6" fillId="2" borderId="0" xfId="1" applyNumberFormat="1" applyFont="1" applyFill="1" applyBorder="1" applyAlignment="1" applyProtection="1">
      <alignment horizontal="center" vertical="center" wrapText="1"/>
    </xf>
    <xf numFmtId="0" fontId="11" fillId="12" borderId="0" xfId="0" applyFont="1" applyFill="1" applyAlignment="1">
      <alignment horizontal="center" vertical="center" wrapText="1"/>
    </xf>
    <xf numFmtId="0" fontId="3" fillId="13" borderId="0" xfId="8" applyFont="1" applyFill="1" applyAlignment="1">
      <alignment horizontal="center" vertical="center"/>
    </xf>
    <xf numFmtId="15" fontId="4" fillId="13" borderId="0" xfId="8" applyNumberFormat="1" applyFont="1" applyFill="1" applyAlignment="1">
      <alignment horizontal="center" vertical="center"/>
    </xf>
    <xf numFmtId="0" fontId="2" fillId="0" borderId="4" xfId="8" applyFont="1" applyBorder="1" applyAlignment="1">
      <alignment horizontal="center" vertical="center"/>
    </xf>
    <xf numFmtId="0" fontId="2" fillId="0" borderId="6" xfId="8" applyFont="1" applyBorder="1" applyAlignment="1">
      <alignment horizontal="center" vertical="center"/>
    </xf>
    <xf numFmtId="0" fontId="2" fillId="0" borderId="14" xfId="8" applyFont="1" applyBorder="1" applyAlignment="1">
      <alignment horizontal="center" vertical="center"/>
    </xf>
    <xf numFmtId="0" fontId="1" fillId="0" borderId="4" xfId="8" applyFont="1" applyBorder="1" applyAlignment="1">
      <alignment horizontal="center"/>
    </xf>
    <xf numFmtId="0" fontId="1" fillId="0" borderId="6" xfId="8" applyFont="1" applyBorder="1" applyAlignment="1">
      <alignment horizontal="center"/>
    </xf>
    <xf numFmtId="0" fontId="1" fillId="0" borderId="14" xfId="8" applyFont="1" applyBorder="1" applyAlignment="1">
      <alignment horizontal="center"/>
    </xf>
    <xf numFmtId="0" fontId="39" fillId="9" borderId="0" xfId="0" applyFont="1" applyFill="1" applyBorder="1" applyAlignment="1">
      <alignment horizontal="center" vertical="center" wrapText="1"/>
    </xf>
    <xf numFmtId="164" fontId="0" fillId="38" borderId="0" xfId="0" applyNumberFormat="1" applyFill="1" applyAlignment="1">
      <alignment horizontal="center"/>
    </xf>
    <xf numFmtId="0" fontId="35" fillId="7" borderId="9" xfId="0" applyFont="1" applyFill="1" applyBorder="1" applyAlignment="1">
      <alignment horizontal="center" vertical="center"/>
    </xf>
    <xf numFmtId="0" fontId="35" fillId="7" borderId="8" xfId="0" applyFont="1" applyFill="1" applyBorder="1" applyAlignment="1">
      <alignment horizontal="center" vertical="center"/>
    </xf>
    <xf numFmtId="0" fontId="36" fillId="3" borderId="9" xfId="0" applyFont="1" applyFill="1" applyBorder="1" applyAlignment="1">
      <alignment horizontal="center"/>
    </xf>
    <xf numFmtId="0" fontId="36" fillId="3" borderId="10" xfId="0" applyFont="1" applyFill="1" applyBorder="1" applyAlignment="1">
      <alignment horizontal="center"/>
    </xf>
    <xf numFmtId="0" fontId="36" fillId="3" borderId="8" xfId="0" applyFont="1" applyFill="1" applyBorder="1" applyAlignment="1">
      <alignment horizontal="center"/>
    </xf>
    <xf numFmtId="0" fontId="34" fillId="3" borderId="9" xfId="0" applyFont="1" applyFill="1" applyBorder="1" applyAlignment="1">
      <alignment horizontal="center"/>
    </xf>
    <xf numFmtId="0" fontId="34" fillId="3" borderId="10" xfId="0" applyFont="1" applyFill="1" applyBorder="1" applyAlignment="1">
      <alignment horizontal="center"/>
    </xf>
    <xf numFmtId="0" fontId="34" fillId="3" borderId="8" xfId="0" applyFont="1" applyFill="1" applyBorder="1" applyAlignment="1">
      <alignment horizontal="center"/>
    </xf>
    <xf numFmtId="0" fontId="35" fillId="36" borderId="9" xfId="0" applyFont="1" applyFill="1" applyBorder="1" applyAlignment="1">
      <alignment horizontal="center" vertical="center"/>
    </xf>
    <xf numFmtId="0" fontId="35" fillId="36" borderId="8" xfId="0" applyFont="1" applyFill="1" applyBorder="1" applyAlignment="1">
      <alignment horizontal="center" vertical="center"/>
    </xf>
    <xf numFmtId="0" fontId="35" fillId="0" borderId="9" xfId="0" applyFont="1" applyFill="1" applyBorder="1" applyAlignment="1">
      <alignment horizontal="center" vertical="center"/>
    </xf>
    <xf numFmtId="0" fontId="35" fillId="0" borderId="10" xfId="0" applyFont="1" applyFill="1" applyBorder="1" applyAlignment="1">
      <alignment horizontal="center" vertical="center"/>
    </xf>
    <xf numFmtId="0" fontId="35" fillId="0" borderId="8" xfId="0" applyFont="1" applyFill="1" applyBorder="1" applyAlignment="1">
      <alignment horizontal="center" vertical="center"/>
    </xf>
    <xf numFmtId="0" fontId="35" fillId="7" borderId="22" xfId="0" applyFont="1" applyFill="1" applyBorder="1" applyAlignment="1">
      <alignment horizontal="center" vertical="center"/>
    </xf>
    <xf numFmtId="0" fontId="35" fillId="7" borderId="13" xfId="0" applyFont="1" applyFill="1" applyBorder="1" applyAlignment="1">
      <alignment horizontal="center" vertical="center"/>
    </xf>
    <xf numFmtId="0" fontId="35" fillId="6" borderId="22" xfId="0" applyFont="1" applyFill="1" applyBorder="1" applyAlignment="1">
      <alignment horizontal="center" vertical="center"/>
    </xf>
    <xf numFmtId="0" fontId="35" fillId="6" borderId="13" xfId="0" applyFont="1" applyFill="1" applyBorder="1" applyAlignment="1">
      <alignment horizontal="center" vertical="center"/>
    </xf>
    <xf numFmtId="4" fontId="35" fillId="6" borderId="22" xfId="0" applyNumberFormat="1" applyFont="1" applyFill="1" applyBorder="1" applyAlignment="1">
      <alignment horizontal="center" vertical="center" wrapText="1" shrinkToFit="1"/>
    </xf>
    <xf numFmtId="4" fontId="35" fillId="6" borderId="13" xfId="0" applyNumberFormat="1" applyFont="1" applyFill="1" applyBorder="1" applyAlignment="1">
      <alignment horizontal="center" vertical="center" wrapText="1" shrinkToFit="1"/>
    </xf>
    <xf numFmtId="0" fontId="13" fillId="0" borderId="0" xfId="6" applyNumberFormat="1" applyFont="1" applyFill="1" applyBorder="1"/>
    <xf numFmtId="0" fontId="16" fillId="0" borderId="0" xfId="2" applyNumberFormat="1" applyFont="1" applyFill="1" applyBorder="1" applyAlignment="1">
      <alignment horizontal="left"/>
    </xf>
    <xf numFmtId="0" fontId="13" fillId="0" borderId="0" xfId="2" applyNumberFormat="1" applyFont="1" applyFill="1" applyBorder="1" applyAlignment="1">
      <alignment horizontal="center"/>
    </xf>
  </cellXfs>
  <cellStyles count="2689">
    <cellStyle name="_x0004_" xfId="13"/>
    <cellStyle name="20% - Accent1 2" xfId="14"/>
    <cellStyle name="20% - Accent1 3" xfId="15"/>
    <cellStyle name="20% - Accent1 4" xfId="16"/>
    <cellStyle name="20% - Accent2 2" xfId="17"/>
    <cellStyle name="20% - Accent2 3" xfId="18"/>
    <cellStyle name="20% - Accent2 4" xfId="19"/>
    <cellStyle name="20% - Accent3 2" xfId="20"/>
    <cellStyle name="20% - Accent3 3" xfId="21"/>
    <cellStyle name="20% - Accent3 4" xfId="22"/>
    <cellStyle name="20% - Accent4 2" xfId="23"/>
    <cellStyle name="20% - Accent4 3" xfId="24"/>
    <cellStyle name="20% - Accent4 4" xfId="25"/>
    <cellStyle name="40% - Accent3 2" xfId="26"/>
    <cellStyle name="40% - Accent3 3" xfId="27"/>
    <cellStyle name="40% - Accent3 4" xfId="28"/>
    <cellStyle name="60% - Accent3 2" xfId="29"/>
    <cellStyle name="60% - Accent3 3" xfId="30"/>
    <cellStyle name="60% - Accent3 4" xfId="31"/>
    <cellStyle name="60% - Accent4 2" xfId="32"/>
    <cellStyle name="60% - Accent4 3" xfId="33"/>
    <cellStyle name="60% - Accent4 4" xfId="34"/>
    <cellStyle name="60% - Accent6 2" xfId="35"/>
    <cellStyle name="60% - Accent6 3" xfId="36"/>
    <cellStyle name="60% - Accent6 4" xfId="37"/>
    <cellStyle name="blp_column_header" xfId="1"/>
    <cellStyle name="Calc Currency (0)" xfId="38"/>
    <cellStyle name="Calc Currency (2)" xfId="39"/>
    <cellStyle name="Calc Percent (0)" xfId="40"/>
    <cellStyle name="Calc Percent (1)" xfId="41"/>
    <cellStyle name="Calc Percent (2)" xfId="42"/>
    <cellStyle name="Calc Units (0)" xfId="43"/>
    <cellStyle name="Calc Units (1)" xfId="44"/>
    <cellStyle name="Calc Units (2)" xfId="45"/>
    <cellStyle name="Comma" xfId="2" builtinId="3"/>
    <cellStyle name="Comma [0]" xfId="3" builtinId="6"/>
    <cellStyle name="Comma [0] 2" xfId="46"/>
    <cellStyle name="Comma [00]" xfId="47"/>
    <cellStyle name="Comma 10" xfId="12"/>
    <cellStyle name="Comma 10 2" xfId="48"/>
    <cellStyle name="Comma 100" xfId="49"/>
    <cellStyle name="Comma 100 2" xfId="50"/>
    <cellStyle name="Comma 100 2 2" xfId="4"/>
    <cellStyle name="Comma 100 3" xfId="51"/>
    <cellStyle name="Comma 100 4" xfId="52"/>
    <cellStyle name="Comma 100 4 2" xfId="53"/>
    <cellStyle name="Comma 100 4 2 2" xfId="54"/>
    <cellStyle name="Comma 100 4 3" xfId="55"/>
    <cellStyle name="Comma 100 5" xfId="56"/>
    <cellStyle name="Comma 101" xfId="57"/>
    <cellStyle name="Comma 101 2" xfId="58"/>
    <cellStyle name="Comma 101 2 2" xfId="59"/>
    <cellStyle name="Comma 101 3" xfId="60"/>
    <cellStyle name="Comma 101 3 2" xfId="61"/>
    <cellStyle name="Comma 101 4" xfId="62"/>
    <cellStyle name="Comma 101 4 2" xfId="63"/>
    <cellStyle name="Comma 101 4 2 2" xfId="64"/>
    <cellStyle name="Comma 101 4 3" xfId="65"/>
    <cellStyle name="Comma 102" xfId="66"/>
    <cellStyle name="Comma 102 2" xfId="67"/>
    <cellStyle name="Comma 102 2 2" xfId="68"/>
    <cellStyle name="Comma 102 3" xfId="69"/>
    <cellStyle name="Comma 102 4" xfId="70"/>
    <cellStyle name="Comma 102 4 2" xfId="71"/>
    <cellStyle name="Comma 102 4 2 2" xfId="72"/>
    <cellStyle name="Comma 102 4 3" xfId="73"/>
    <cellStyle name="Comma 102 5" xfId="74"/>
    <cellStyle name="Comma 103" xfId="75"/>
    <cellStyle name="Comma 103 2" xfId="76"/>
    <cellStyle name="Comma 103 2 2" xfId="77"/>
    <cellStyle name="Comma 103 3" xfId="78"/>
    <cellStyle name="Comma 103 4" xfId="79"/>
    <cellStyle name="Comma 103 4 2" xfId="80"/>
    <cellStyle name="Comma 103 4 2 2" xfId="81"/>
    <cellStyle name="Comma 103 4 3" xfId="82"/>
    <cellStyle name="Comma 103 5" xfId="83"/>
    <cellStyle name="Comma 104" xfId="84"/>
    <cellStyle name="Comma 104 2" xfId="85"/>
    <cellStyle name="Comma 104 2 2" xfId="86"/>
    <cellStyle name="Comma 104 3" xfId="87"/>
    <cellStyle name="Comma 104 4" xfId="88"/>
    <cellStyle name="Comma 104 4 2" xfId="89"/>
    <cellStyle name="Comma 104 4 2 2" xfId="90"/>
    <cellStyle name="Comma 104 4 3" xfId="91"/>
    <cellStyle name="Comma 104 5" xfId="92"/>
    <cellStyle name="Comma 105" xfId="93"/>
    <cellStyle name="Comma 105 2" xfId="94"/>
    <cellStyle name="Comma 105 2 2" xfId="95"/>
    <cellStyle name="Comma 105 3" xfId="96"/>
    <cellStyle name="Comma 105 4" xfId="97"/>
    <cellStyle name="Comma 105 4 2" xfId="98"/>
    <cellStyle name="Comma 105 4 2 2" xfId="99"/>
    <cellStyle name="Comma 105 4 3" xfId="100"/>
    <cellStyle name="Comma 105 5" xfId="101"/>
    <cellStyle name="Comma 106" xfId="102"/>
    <cellStyle name="Comma 106 2" xfId="103"/>
    <cellStyle name="Comma 106 2 2" xfId="104"/>
    <cellStyle name="Comma 106 3" xfId="105"/>
    <cellStyle name="Comma 106 4" xfId="106"/>
    <cellStyle name="Comma 106 4 2" xfId="107"/>
    <cellStyle name="Comma 106 4 2 2" xfId="108"/>
    <cellStyle name="Comma 106 4 3" xfId="109"/>
    <cellStyle name="Comma 106 5" xfId="110"/>
    <cellStyle name="Comma 107" xfId="111"/>
    <cellStyle name="Comma 108" xfId="112"/>
    <cellStyle name="Comma 108 2" xfId="113"/>
    <cellStyle name="Comma 109" xfId="114"/>
    <cellStyle name="Comma 109 2" xfId="115"/>
    <cellStyle name="Comma 11" xfId="116"/>
    <cellStyle name="Comma 11 2" xfId="117"/>
    <cellStyle name="Comma 11 2 2" xfId="118"/>
    <cellStyle name="Comma 11 3" xfId="119"/>
    <cellStyle name="Comma 110" xfId="120"/>
    <cellStyle name="Comma 110 2" xfId="121"/>
    <cellStyle name="Comma 111" xfId="122"/>
    <cellStyle name="Comma 112" xfId="123"/>
    <cellStyle name="Comma 113" xfId="124"/>
    <cellStyle name="Comma 113 2" xfId="125"/>
    <cellStyle name="Comma 114" xfId="126"/>
    <cellStyle name="Comma 114 2" xfId="127"/>
    <cellStyle name="Comma 115" xfId="128"/>
    <cellStyle name="Comma 115 2" xfId="129"/>
    <cellStyle name="Comma 116" xfId="130"/>
    <cellStyle name="Comma 116 2" xfId="131"/>
    <cellStyle name="Comma 117" xfId="132"/>
    <cellStyle name="Comma 117 2" xfId="133"/>
    <cellStyle name="Comma 118" xfId="134"/>
    <cellStyle name="Comma 118 2" xfId="135"/>
    <cellStyle name="Comma 119" xfId="136"/>
    <cellStyle name="Comma 119 2" xfId="137"/>
    <cellStyle name="Comma 12" xfId="138"/>
    <cellStyle name="Comma 12 2" xfId="139"/>
    <cellStyle name="Comma 12 3" xfId="140"/>
    <cellStyle name="Comma 120" xfId="141"/>
    <cellStyle name="Comma 120 2" xfId="142"/>
    <cellStyle name="Comma 121" xfId="143"/>
    <cellStyle name="Comma 121 2" xfId="144"/>
    <cellStyle name="Comma 122" xfId="145"/>
    <cellStyle name="Comma 122 2" xfId="146"/>
    <cellStyle name="Comma 123" xfId="147"/>
    <cellStyle name="Comma 124" xfId="148"/>
    <cellStyle name="Comma 125" xfId="149"/>
    <cellStyle name="Comma 126" xfId="150"/>
    <cellStyle name="Comma 127" xfId="151"/>
    <cellStyle name="Comma 128" xfId="152"/>
    <cellStyle name="Comma 129" xfId="153"/>
    <cellStyle name="Comma 13" xfId="154"/>
    <cellStyle name="Comma 130" xfId="155"/>
    <cellStyle name="Comma 131" xfId="156"/>
    <cellStyle name="Comma 132" xfId="157"/>
    <cellStyle name="Comma 133" xfId="158"/>
    <cellStyle name="Comma 134" xfId="159"/>
    <cellStyle name="Comma 135" xfId="160"/>
    <cellStyle name="Comma 136" xfId="161"/>
    <cellStyle name="Comma 137" xfId="162"/>
    <cellStyle name="Comma 138" xfId="163"/>
    <cellStyle name="Comma 139" xfId="164"/>
    <cellStyle name="Comma 14" xfId="165"/>
    <cellStyle name="Comma 14 2" xfId="166"/>
    <cellStyle name="Comma 14 3" xfId="167"/>
    <cellStyle name="Comma 14 3 2" xfId="168"/>
    <cellStyle name="Comma 140" xfId="169"/>
    <cellStyle name="Comma 141" xfId="170"/>
    <cellStyle name="Comma 142" xfId="171"/>
    <cellStyle name="Comma 143" xfId="172"/>
    <cellStyle name="Comma 144" xfId="173"/>
    <cellStyle name="Comma 145" xfId="174"/>
    <cellStyle name="Comma 146" xfId="175"/>
    <cellStyle name="Comma 147" xfId="176"/>
    <cellStyle name="Comma 148" xfId="177"/>
    <cellStyle name="Comma 149" xfId="178"/>
    <cellStyle name="Comma 15" xfId="5"/>
    <cellStyle name="Comma 15 2" xfId="180"/>
    <cellStyle name="Comma 15 2 2" xfId="181"/>
    <cellStyle name="Comma 15 2 2 2" xfId="182"/>
    <cellStyle name="Comma 15 2 3" xfId="183"/>
    <cellStyle name="Comma 15 3" xfId="184"/>
    <cellStyle name="Comma 15 3 2" xfId="185"/>
    <cellStyle name="Comma 15 4" xfId="186"/>
    <cellStyle name="Comma 15 4 2" xfId="187"/>
    <cellStyle name="Comma 15 5" xfId="188"/>
    <cellStyle name="Comma 15 5 2" xfId="189"/>
    <cellStyle name="Comma 15 6" xfId="179"/>
    <cellStyle name="Comma 150" xfId="190"/>
    <cellStyle name="Comma 151" xfId="191"/>
    <cellStyle name="Comma 152" xfId="192"/>
    <cellStyle name="Comma 153" xfId="193"/>
    <cellStyle name="Comma 154" xfId="194"/>
    <cellStyle name="Comma 155" xfId="195"/>
    <cellStyle name="Comma 156" xfId="196"/>
    <cellStyle name="Comma 157" xfId="197"/>
    <cellStyle name="Comma 158" xfId="198"/>
    <cellStyle name="Comma 159" xfId="199"/>
    <cellStyle name="Comma 16" xfId="200"/>
    <cellStyle name="Comma 16 2" xfId="201"/>
    <cellStyle name="Comma 160" xfId="202"/>
    <cellStyle name="Comma 161" xfId="203"/>
    <cellStyle name="Comma 162" xfId="204"/>
    <cellStyle name="Comma 163" xfId="205"/>
    <cellStyle name="Comma 164" xfId="206"/>
    <cellStyle name="Comma 165" xfId="207"/>
    <cellStyle name="Comma 166" xfId="208"/>
    <cellStyle name="Comma 167" xfId="209"/>
    <cellStyle name="Comma 168" xfId="210"/>
    <cellStyle name="Comma 169" xfId="211"/>
    <cellStyle name="Comma 17" xfId="212"/>
    <cellStyle name="Comma 17 2" xfId="213"/>
    <cellStyle name="Comma 17 3" xfId="214"/>
    <cellStyle name="Comma 170" xfId="215"/>
    <cellStyle name="Comma 171" xfId="216"/>
    <cellStyle name="Comma 172" xfId="217"/>
    <cellStyle name="Comma 173" xfId="218"/>
    <cellStyle name="Comma 174" xfId="219"/>
    <cellStyle name="Comma 175" xfId="220"/>
    <cellStyle name="Comma 176" xfId="221"/>
    <cellStyle name="Comma 177" xfId="222"/>
    <cellStyle name="Comma 178" xfId="223"/>
    <cellStyle name="Comma 179" xfId="224"/>
    <cellStyle name="Comma 18" xfId="225"/>
    <cellStyle name="Comma 18 2" xfId="226"/>
    <cellStyle name="Comma 180" xfId="227"/>
    <cellStyle name="Comma 181" xfId="228"/>
    <cellStyle name="Comma 182" xfId="229"/>
    <cellStyle name="Comma 183" xfId="230"/>
    <cellStyle name="Comma 184" xfId="231"/>
    <cellStyle name="Comma 185" xfId="232"/>
    <cellStyle name="Comma 186" xfId="233"/>
    <cellStyle name="Comma 187" xfId="234"/>
    <cellStyle name="Comma 188" xfId="235"/>
    <cellStyle name="Comma 189" xfId="236"/>
    <cellStyle name="Comma 19" xfId="237"/>
    <cellStyle name="Comma 19 2" xfId="238"/>
    <cellStyle name="Comma 190" xfId="239"/>
    <cellStyle name="Comma 191" xfId="240"/>
    <cellStyle name="Comma 192" xfId="241"/>
    <cellStyle name="Comma 193" xfId="242"/>
    <cellStyle name="Comma 194" xfId="243"/>
    <cellStyle name="Comma 195" xfId="244"/>
    <cellStyle name="Comma 196" xfId="245"/>
    <cellStyle name="Comma 197" xfId="246"/>
    <cellStyle name="Comma 198" xfId="247"/>
    <cellStyle name="Comma 199" xfId="248"/>
    <cellStyle name="Comma 2" xfId="6"/>
    <cellStyle name="Comma 2 2" xfId="7"/>
    <cellStyle name="Comma 2 3" xfId="249"/>
    <cellStyle name="Comma 2 4" xfId="250"/>
    <cellStyle name="Comma 20" xfId="251"/>
    <cellStyle name="Comma 20 2" xfId="252"/>
    <cellStyle name="Comma 200" xfId="253"/>
    <cellStyle name="Comma 201" xfId="254"/>
    <cellStyle name="Comma 202" xfId="255"/>
    <cellStyle name="Comma 203" xfId="256"/>
    <cellStyle name="Comma 204" xfId="257"/>
    <cellStyle name="Comma 205" xfId="258"/>
    <cellStyle name="Comma 206" xfId="259"/>
    <cellStyle name="Comma 207" xfId="260"/>
    <cellStyle name="Comma 208" xfId="261"/>
    <cellStyle name="Comma 209" xfId="262"/>
    <cellStyle name="Comma 21" xfId="263"/>
    <cellStyle name="Comma 21 2" xfId="264"/>
    <cellStyle name="Comma 21 2 2" xfId="265"/>
    <cellStyle name="Comma 21 3" xfId="266"/>
    <cellStyle name="Comma 210" xfId="267"/>
    <cellStyle name="Comma 211" xfId="268"/>
    <cellStyle name="Comma 212" xfId="269"/>
    <cellStyle name="Comma 213" xfId="270"/>
    <cellStyle name="Comma 214" xfId="271"/>
    <cellStyle name="Comma 215" xfId="272"/>
    <cellStyle name="Comma 216" xfId="273"/>
    <cellStyle name="Comma 217" xfId="274"/>
    <cellStyle name="Comma 218" xfId="275"/>
    <cellStyle name="Comma 219" xfId="276"/>
    <cellStyle name="Comma 22" xfId="277"/>
    <cellStyle name="Comma 22 2" xfId="278"/>
    <cellStyle name="Comma 22 2 2" xfId="279"/>
    <cellStyle name="Comma 22 3" xfId="280"/>
    <cellStyle name="Comma 220" xfId="281"/>
    <cellStyle name="Comma 221" xfId="282"/>
    <cellStyle name="Comma 222" xfId="283"/>
    <cellStyle name="Comma 223" xfId="284"/>
    <cellStyle name="Comma 224" xfId="285"/>
    <cellStyle name="Comma 225" xfId="286"/>
    <cellStyle name="Comma 226" xfId="287"/>
    <cellStyle name="Comma 227" xfId="288"/>
    <cellStyle name="Comma 228" xfId="289"/>
    <cellStyle name="Comma 229" xfId="290"/>
    <cellStyle name="Comma 23" xfId="291"/>
    <cellStyle name="Comma 23 2" xfId="292"/>
    <cellStyle name="Comma 23 2 2" xfId="293"/>
    <cellStyle name="Comma 23 3" xfId="294"/>
    <cellStyle name="Comma 230" xfId="295"/>
    <cellStyle name="Comma 231" xfId="296"/>
    <cellStyle name="Comma 232" xfId="297"/>
    <cellStyle name="Comma 233" xfId="298"/>
    <cellStyle name="Comma 234" xfId="299"/>
    <cellStyle name="Comma 235" xfId="300"/>
    <cellStyle name="Comma 236" xfId="301"/>
    <cellStyle name="Comma 237" xfId="302"/>
    <cellStyle name="Comma 238" xfId="303"/>
    <cellStyle name="Comma 239" xfId="304"/>
    <cellStyle name="Comma 24" xfId="305"/>
    <cellStyle name="Comma 24 2" xfId="306"/>
    <cellStyle name="Comma 24 2 2" xfId="307"/>
    <cellStyle name="Comma 24 3" xfId="308"/>
    <cellStyle name="Comma 24 3 2" xfId="309"/>
    <cellStyle name="Comma 24 3 3" xfId="310"/>
    <cellStyle name="Comma 24 4" xfId="311"/>
    <cellStyle name="Comma 24 4 2" xfId="312"/>
    <cellStyle name="Comma 24 4 3" xfId="313"/>
    <cellStyle name="Comma 240" xfId="314"/>
    <cellStyle name="Comma 240 2" xfId="315"/>
    <cellStyle name="Comma 240 2 2" xfId="316"/>
    <cellStyle name="Comma 241" xfId="317"/>
    <cellStyle name="Comma 242" xfId="318"/>
    <cellStyle name="Comma 243" xfId="319"/>
    <cellStyle name="Comma 243 2" xfId="320"/>
    <cellStyle name="Comma 244" xfId="321"/>
    <cellStyle name="Comma 244 2" xfId="322"/>
    <cellStyle name="Comma 245" xfId="323"/>
    <cellStyle name="Comma 245 2" xfId="324"/>
    <cellStyle name="Comma 246" xfId="325"/>
    <cellStyle name="Comma 246 2" xfId="326"/>
    <cellStyle name="Comma 247" xfId="327"/>
    <cellStyle name="Comma 247 2" xfId="328"/>
    <cellStyle name="Comma 248" xfId="329"/>
    <cellStyle name="Comma 248 2" xfId="330"/>
    <cellStyle name="Comma 249" xfId="331"/>
    <cellStyle name="Comma 249 2" xfId="332"/>
    <cellStyle name="Comma 25" xfId="333"/>
    <cellStyle name="Comma 25 2" xfId="334"/>
    <cellStyle name="Comma 25 2 2" xfId="335"/>
    <cellStyle name="Comma 25 3" xfId="336"/>
    <cellStyle name="Comma 25 3 2" xfId="337"/>
    <cellStyle name="Comma 25 3 3" xfId="338"/>
    <cellStyle name="Comma 25 4" xfId="339"/>
    <cellStyle name="Comma 25 4 2" xfId="340"/>
    <cellStyle name="Comma 25 4 3" xfId="341"/>
    <cellStyle name="Comma 250" xfId="342"/>
    <cellStyle name="Comma 250 2" xfId="343"/>
    <cellStyle name="Comma 251" xfId="344"/>
    <cellStyle name="Comma 251 2" xfId="345"/>
    <cellStyle name="Comma 252" xfId="346"/>
    <cellStyle name="Comma 252 2" xfId="347"/>
    <cellStyle name="Comma 253" xfId="348"/>
    <cellStyle name="Comma 253 2" xfId="349"/>
    <cellStyle name="Comma 254" xfId="350"/>
    <cellStyle name="Comma 254 2" xfId="351"/>
    <cellStyle name="Comma 255" xfId="352"/>
    <cellStyle name="Comma 255 2" xfId="353"/>
    <cellStyle name="Comma 256" xfId="354"/>
    <cellStyle name="Comma 256 2" xfId="355"/>
    <cellStyle name="Comma 257" xfId="356"/>
    <cellStyle name="Comma 257 2" xfId="357"/>
    <cellStyle name="Comma 258" xfId="358"/>
    <cellStyle name="Comma 258 2" xfId="359"/>
    <cellStyle name="Comma 259" xfId="360"/>
    <cellStyle name="Comma 26" xfId="361"/>
    <cellStyle name="Comma 26 2" xfId="362"/>
    <cellStyle name="Comma 26 2 2" xfId="363"/>
    <cellStyle name="Comma 26 3" xfId="364"/>
    <cellStyle name="Comma 260" xfId="365"/>
    <cellStyle name="Comma 261" xfId="366"/>
    <cellStyle name="Comma 262" xfId="367"/>
    <cellStyle name="Comma 263" xfId="368"/>
    <cellStyle name="Comma 264" xfId="369"/>
    <cellStyle name="Comma 265" xfId="370"/>
    <cellStyle name="Comma 265 2" xfId="371"/>
    <cellStyle name="Comma 266" xfId="372"/>
    <cellStyle name="Comma 266 2" xfId="373"/>
    <cellStyle name="Comma 267" xfId="374"/>
    <cellStyle name="Comma 267 2" xfId="375"/>
    <cellStyle name="Comma 268" xfId="376"/>
    <cellStyle name="Comma 268 2" xfId="377"/>
    <cellStyle name="Comma 269" xfId="378"/>
    <cellStyle name="Comma 269 2" xfId="379"/>
    <cellStyle name="Comma 27" xfId="380"/>
    <cellStyle name="Comma 27 2" xfId="381"/>
    <cellStyle name="Comma 27 2 2" xfId="382"/>
    <cellStyle name="Comma 27 3" xfId="383"/>
    <cellStyle name="Comma 270" xfId="384"/>
    <cellStyle name="Comma 270 2" xfId="385"/>
    <cellStyle name="Comma 271" xfId="386"/>
    <cellStyle name="Comma 271 2" xfId="387"/>
    <cellStyle name="Comma 272" xfId="388"/>
    <cellStyle name="Comma 272 2" xfId="389"/>
    <cellStyle name="Comma 273" xfId="390"/>
    <cellStyle name="Comma 273 2" xfId="391"/>
    <cellStyle name="Comma 274" xfId="392"/>
    <cellStyle name="Comma 274 2" xfId="393"/>
    <cellStyle name="Comma 275" xfId="394"/>
    <cellStyle name="Comma 275 2" xfId="395"/>
    <cellStyle name="Comma 276" xfId="396"/>
    <cellStyle name="Comma 276 2" xfId="397"/>
    <cellStyle name="Comma 277" xfId="398"/>
    <cellStyle name="Comma 277 2" xfId="399"/>
    <cellStyle name="Comma 278" xfId="400"/>
    <cellStyle name="Comma 278 2" xfId="401"/>
    <cellStyle name="Comma 279" xfId="402"/>
    <cellStyle name="Comma 279 2" xfId="403"/>
    <cellStyle name="Comma 28" xfId="404"/>
    <cellStyle name="Comma 28 2" xfId="405"/>
    <cellStyle name="Comma 28 2 2" xfId="406"/>
    <cellStyle name="Comma 28 2 3" xfId="407"/>
    <cellStyle name="Comma 28 2 3 2" xfId="408"/>
    <cellStyle name="Comma 28 2 3 2 2" xfId="409"/>
    <cellStyle name="Comma 28 3" xfId="410"/>
    <cellStyle name="Comma 28 4" xfId="411"/>
    <cellStyle name="Comma 28 4 2" xfId="412"/>
    <cellStyle name="Comma 28 4 2 2" xfId="413"/>
    <cellStyle name="Comma 280" xfId="414"/>
    <cellStyle name="Comma 280 2" xfId="415"/>
    <cellStyle name="Comma 281" xfId="416"/>
    <cellStyle name="Comma 281 2" xfId="417"/>
    <cellStyle name="Comma 282" xfId="418"/>
    <cellStyle name="Comma 282 2" xfId="419"/>
    <cellStyle name="Comma 283" xfId="420"/>
    <cellStyle name="Comma 283 2" xfId="421"/>
    <cellStyle name="Comma 284" xfId="422"/>
    <cellStyle name="Comma 284 2" xfId="423"/>
    <cellStyle name="Comma 285" xfId="424"/>
    <cellStyle name="Comma 285 2" xfId="425"/>
    <cellStyle name="Comma 286" xfId="426"/>
    <cellStyle name="Comma 286 2" xfId="427"/>
    <cellStyle name="Comma 287" xfId="428"/>
    <cellStyle name="Comma 287 2" xfId="429"/>
    <cellStyle name="Comma 288" xfId="430"/>
    <cellStyle name="Comma 288 2" xfId="431"/>
    <cellStyle name="Comma 289" xfId="432"/>
    <cellStyle name="Comma 289 2" xfId="433"/>
    <cellStyle name="Comma 29" xfId="434"/>
    <cellStyle name="Comma 290" xfId="435"/>
    <cellStyle name="Comma 290 2" xfId="436"/>
    <cellStyle name="Comma 291" xfId="437"/>
    <cellStyle name="Comma 291 2" xfId="438"/>
    <cellStyle name="Comma 292" xfId="439"/>
    <cellStyle name="Comma 292 2" xfId="440"/>
    <cellStyle name="Comma 293" xfId="441"/>
    <cellStyle name="Comma 293 2" xfId="442"/>
    <cellStyle name="Comma 294" xfId="443"/>
    <cellStyle name="Comma 294 2" xfId="444"/>
    <cellStyle name="Comma 295" xfId="445"/>
    <cellStyle name="Comma 295 2" xfId="446"/>
    <cellStyle name="Comma 296" xfId="447"/>
    <cellStyle name="Comma 296 2" xfId="448"/>
    <cellStyle name="Comma 297" xfId="449"/>
    <cellStyle name="Comma 297 2" xfId="450"/>
    <cellStyle name="Comma 298" xfId="451"/>
    <cellStyle name="Comma 298 2" xfId="452"/>
    <cellStyle name="Comma 299" xfId="453"/>
    <cellStyle name="Comma 299 2" xfId="454"/>
    <cellStyle name="Comma 3" xfId="455"/>
    <cellStyle name="Comma 3 2" xfId="456"/>
    <cellStyle name="Comma 3 2 2" xfId="457"/>
    <cellStyle name="Comma 3 3" xfId="458"/>
    <cellStyle name="Comma 30" xfId="459"/>
    <cellStyle name="Comma 30 2" xfId="460"/>
    <cellStyle name="Comma 30 3" xfId="461"/>
    <cellStyle name="Comma 300" xfId="462"/>
    <cellStyle name="Comma 300 2" xfId="463"/>
    <cellStyle name="Comma 301" xfId="464"/>
    <cellStyle name="Comma 301 2" xfId="465"/>
    <cellStyle name="Comma 302" xfId="466"/>
    <cellStyle name="Comma 302 2" xfId="467"/>
    <cellStyle name="Comma 303" xfId="468"/>
    <cellStyle name="Comma 303 2" xfId="469"/>
    <cellStyle name="Comma 304" xfId="470"/>
    <cellStyle name="Comma 304 2" xfId="471"/>
    <cellStyle name="Comma 305" xfId="472"/>
    <cellStyle name="Comma 305 2" xfId="473"/>
    <cellStyle name="Comma 306" xfId="474"/>
    <cellStyle name="Comma 306 2" xfId="475"/>
    <cellStyle name="Comma 307" xfId="476"/>
    <cellStyle name="Comma 307 2" xfId="477"/>
    <cellStyle name="Comma 308" xfId="478"/>
    <cellStyle name="Comma 308 2" xfId="479"/>
    <cellStyle name="Comma 309" xfId="480"/>
    <cellStyle name="Comma 309 2" xfId="481"/>
    <cellStyle name="Comma 31" xfId="482"/>
    <cellStyle name="Comma 31 2" xfId="483"/>
    <cellStyle name="Comma 31 2 2" xfId="484"/>
    <cellStyle name="Comma 31 2 3" xfId="485"/>
    <cellStyle name="Comma 31 2 3 2" xfId="486"/>
    <cellStyle name="Comma 31 2 3 2 2" xfId="487"/>
    <cellStyle name="Comma 31 3" xfId="488"/>
    <cellStyle name="Comma 31 4" xfId="489"/>
    <cellStyle name="Comma 31 4 2" xfId="490"/>
    <cellStyle name="Comma 31 4 2 2" xfId="491"/>
    <cellStyle name="Comma 310" xfId="492"/>
    <cellStyle name="Comma 310 2" xfId="493"/>
    <cellStyle name="Comma 311" xfId="494"/>
    <cellStyle name="Comma 311 2" xfId="495"/>
    <cellStyle name="Comma 312" xfId="496"/>
    <cellStyle name="Comma 312 2" xfId="497"/>
    <cellStyle name="Comma 313" xfId="498"/>
    <cellStyle name="Comma 313 2" xfId="499"/>
    <cellStyle name="Comma 314" xfId="500"/>
    <cellStyle name="Comma 314 2" xfId="501"/>
    <cellStyle name="Comma 315" xfId="502"/>
    <cellStyle name="Comma 315 2" xfId="503"/>
    <cellStyle name="Comma 316" xfId="504"/>
    <cellStyle name="Comma 316 2" xfId="505"/>
    <cellStyle name="Comma 317" xfId="506"/>
    <cellStyle name="Comma 317 2" xfId="507"/>
    <cellStyle name="Comma 318" xfId="508"/>
    <cellStyle name="Comma 318 2" xfId="509"/>
    <cellStyle name="Comma 319" xfId="510"/>
    <cellStyle name="Comma 319 2" xfId="511"/>
    <cellStyle name="Comma 32" xfId="512"/>
    <cellStyle name="Comma 32 2" xfId="513"/>
    <cellStyle name="Comma 32 2 2" xfId="514"/>
    <cellStyle name="Comma 32 2 3" xfId="515"/>
    <cellStyle name="Comma 32 2 3 2" xfId="516"/>
    <cellStyle name="Comma 32 2 3 2 2" xfId="517"/>
    <cellStyle name="Comma 32 3" xfId="518"/>
    <cellStyle name="Comma 32 4" xfId="519"/>
    <cellStyle name="Comma 32 4 2" xfId="520"/>
    <cellStyle name="Comma 32 4 2 2" xfId="521"/>
    <cellStyle name="Comma 320" xfId="522"/>
    <cellStyle name="Comma 320 2" xfId="523"/>
    <cellStyle name="Comma 321" xfId="524"/>
    <cellStyle name="Comma 321 2" xfId="525"/>
    <cellStyle name="Comma 322" xfId="526"/>
    <cellStyle name="Comma 322 2" xfId="527"/>
    <cellStyle name="Comma 323" xfId="528"/>
    <cellStyle name="Comma 323 2" xfId="529"/>
    <cellStyle name="Comma 324" xfId="530"/>
    <cellStyle name="Comma 324 2" xfId="531"/>
    <cellStyle name="Comma 325" xfId="532"/>
    <cellStyle name="Comma 325 2" xfId="533"/>
    <cellStyle name="Comma 326" xfId="534"/>
    <cellStyle name="Comma 326 2" xfId="535"/>
    <cellStyle name="Comma 327" xfId="536"/>
    <cellStyle name="Comma 327 2" xfId="537"/>
    <cellStyle name="Comma 328" xfId="538"/>
    <cellStyle name="Comma 328 2" xfId="539"/>
    <cellStyle name="Comma 329" xfId="540"/>
    <cellStyle name="Comma 329 2" xfId="541"/>
    <cellStyle name="Comma 33" xfId="542"/>
    <cellStyle name="Comma 33 2" xfId="543"/>
    <cellStyle name="Comma 33 2 2" xfId="544"/>
    <cellStyle name="Comma 33 2 3" xfId="545"/>
    <cellStyle name="Comma 33 2 3 2" xfId="546"/>
    <cellStyle name="Comma 33 2 3 2 2" xfId="547"/>
    <cellStyle name="Comma 33 3" xfId="548"/>
    <cellStyle name="Comma 33 4" xfId="549"/>
    <cellStyle name="Comma 33 4 2" xfId="550"/>
    <cellStyle name="Comma 33 4 2 2" xfId="551"/>
    <cellStyle name="Comma 330" xfId="552"/>
    <cellStyle name="Comma 330 2" xfId="553"/>
    <cellStyle name="Comma 331" xfId="554"/>
    <cellStyle name="Comma 331 2" xfId="555"/>
    <cellStyle name="Comma 332" xfId="556"/>
    <cellStyle name="Comma 332 2" xfId="557"/>
    <cellStyle name="Comma 333" xfId="558"/>
    <cellStyle name="Comma 333 2" xfId="559"/>
    <cellStyle name="Comma 334" xfId="560"/>
    <cellStyle name="Comma 334 2" xfId="561"/>
    <cellStyle name="Comma 335" xfId="562"/>
    <cellStyle name="Comma 335 2" xfId="563"/>
    <cellStyle name="Comma 336" xfId="564"/>
    <cellStyle name="Comma 336 2" xfId="565"/>
    <cellStyle name="Comma 337" xfId="566"/>
    <cellStyle name="Comma 337 2" xfId="567"/>
    <cellStyle name="Comma 338" xfId="568"/>
    <cellStyle name="Comma 338 2" xfId="569"/>
    <cellStyle name="Comma 339" xfId="570"/>
    <cellStyle name="Comma 339 2" xfId="571"/>
    <cellStyle name="Comma 34" xfId="572"/>
    <cellStyle name="Comma 34 2" xfId="573"/>
    <cellStyle name="Comma 34 3" xfId="574"/>
    <cellStyle name="Comma 34 3 2" xfId="575"/>
    <cellStyle name="Comma 34 3 2 2" xfId="576"/>
    <cellStyle name="Comma 340" xfId="577"/>
    <cellStyle name="Comma 340 2" xfId="578"/>
    <cellStyle name="Comma 341" xfId="579"/>
    <cellStyle name="Comma 341 2" xfId="580"/>
    <cellStyle name="Comma 342" xfId="581"/>
    <cellStyle name="Comma 342 2" xfId="582"/>
    <cellStyle name="Comma 343" xfId="583"/>
    <cellStyle name="Comma 343 2" xfId="584"/>
    <cellStyle name="Comma 344" xfId="585"/>
    <cellStyle name="Comma 344 2" xfId="586"/>
    <cellStyle name="Comma 345" xfId="587"/>
    <cellStyle name="Comma 345 2" xfId="588"/>
    <cellStyle name="Comma 346" xfId="589"/>
    <cellStyle name="Comma 347" xfId="2686"/>
    <cellStyle name="Comma 348" xfId="2687"/>
    <cellStyle name="Comma 35" xfId="590"/>
    <cellStyle name="Comma 35 2" xfId="591"/>
    <cellStyle name="Comma 35 3" xfId="592"/>
    <cellStyle name="Comma 35 3 2" xfId="593"/>
    <cellStyle name="Comma 35 3 2 2" xfId="594"/>
    <cellStyle name="Comma 36" xfId="595"/>
    <cellStyle name="Comma 36 2" xfId="596"/>
    <cellStyle name="Comma 37" xfId="597"/>
    <cellStyle name="Comma 37 2" xfId="598"/>
    <cellStyle name="Comma 38" xfId="599"/>
    <cellStyle name="Comma 38 2" xfId="600"/>
    <cellStyle name="Comma 38 3" xfId="601"/>
    <cellStyle name="Comma 38 3 2" xfId="602"/>
    <cellStyle name="Comma 38 3 2 2" xfId="603"/>
    <cellStyle name="Comma 39" xfId="604"/>
    <cellStyle name="Comma 39 2" xfId="605"/>
    <cellStyle name="Comma 39 3" xfId="606"/>
    <cellStyle name="Comma 39 3 2" xfId="607"/>
    <cellStyle name="Comma 39 3 2 2" xfId="608"/>
    <cellStyle name="Comma 4" xfId="609"/>
    <cellStyle name="Comma 4 2" xfId="610"/>
    <cellStyle name="Comma 4 3" xfId="611"/>
    <cellStyle name="Comma 4 3 2" xfId="612"/>
    <cellStyle name="Comma 4 3 2 2" xfId="613"/>
    <cellStyle name="Comma 4 3 3" xfId="614"/>
    <cellStyle name="Comma 4 3 4" xfId="615"/>
    <cellStyle name="Comma 4 3 4 2" xfId="616"/>
    <cellStyle name="Comma 4 3 4 2 2" xfId="617"/>
    <cellStyle name="Comma 4 3 4 3" xfId="618"/>
    <cellStyle name="Comma 4 3 5" xfId="619"/>
    <cellStyle name="Comma 4 4" xfId="620"/>
    <cellStyle name="Comma 4 5" xfId="621"/>
    <cellStyle name="Comma 4 5 2" xfId="622"/>
    <cellStyle name="Comma 4 6" xfId="623"/>
    <cellStyle name="Comma 4 7" xfId="624"/>
    <cellStyle name="Comma 4 7 2" xfId="625"/>
    <cellStyle name="Comma 4 7 2 2" xfId="626"/>
    <cellStyle name="Comma 4 7 3" xfId="627"/>
    <cellStyle name="Comma 40" xfId="628"/>
    <cellStyle name="Comma 40 2" xfId="629"/>
    <cellStyle name="Comma 41" xfId="630"/>
    <cellStyle name="Comma 41 2" xfId="631"/>
    <cellStyle name="Comma 41 2 2" xfId="632"/>
    <cellStyle name="Comma 41 2 2 2" xfId="633"/>
    <cellStyle name="Comma 42" xfId="634"/>
    <cellStyle name="Comma 42 2" xfId="635"/>
    <cellStyle name="Comma 42 2 2" xfId="636"/>
    <cellStyle name="Comma 42 2 2 2" xfId="637"/>
    <cellStyle name="Comma 43" xfId="638"/>
    <cellStyle name="Comma 43 2" xfId="639"/>
    <cellStyle name="Comma 43 2 2" xfId="640"/>
    <cellStyle name="Comma 43 2 2 2" xfId="641"/>
    <cellStyle name="Comma 44" xfId="642"/>
    <cellStyle name="Comma 44 2" xfId="643"/>
    <cellStyle name="Comma 44 2 2" xfId="644"/>
    <cellStyle name="Comma 44 2 2 2" xfId="645"/>
    <cellStyle name="Comma 44 3" xfId="646"/>
    <cellStyle name="Comma 45" xfId="647"/>
    <cellStyle name="Comma 45 2" xfId="648"/>
    <cellStyle name="Comma 45 2 2" xfId="649"/>
    <cellStyle name="Comma 46" xfId="650"/>
    <cellStyle name="Comma 46 2" xfId="651"/>
    <cellStyle name="Comma 46 2 2" xfId="652"/>
    <cellStyle name="Comma 46 2 3" xfId="653"/>
    <cellStyle name="Comma 46 3" xfId="654"/>
    <cellStyle name="Comma 46 4" xfId="655"/>
    <cellStyle name="Comma 47" xfId="656"/>
    <cellStyle name="Comma 47 2" xfId="657"/>
    <cellStyle name="Comma 47 2 2" xfId="658"/>
    <cellStyle name="Comma 47 2 3" xfId="659"/>
    <cellStyle name="Comma 47 3" xfId="660"/>
    <cellStyle name="Comma 47 4" xfId="661"/>
    <cellStyle name="Comma 48" xfId="662"/>
    <cellStyle name="Comma 48 2" xfId="663"/>
    <cellStyle name="Comma 48 2 2" xfId="664"/>
    <cellStyle name="Comma 48 2 3" xfId="665"/>
    <cellStyle name="Comma 48 3" xfId="666"/>
    <cellStyle name="Comma 49" xfId="667"/>
    <cellStyle name="Comma 49 2" xfId="668"/>
    <cellStyle name="Comma 49 2 2" xfId="669"/>
    <cellStyle name="Comma 49 2 3" xfId="670"/>
    <cellStyle name="Comma 49 3" xfId="671"/>
    <cellStyle name="Comma 5" xfId="672"/>
    <cellStyle name="Comma 5 2" xfId="673"/>
    <cellStyle name="Comma 50" xfId="674"/>
    <cellStyle name="Comma 50 2" xfId="675"/>
    <cellStyle name="Comma 50 2 2" xfId="676"/>
    <cellStyle name="Comma 50 3" xfId="677"/>
    <cellStyle name="Comma 51" xfId="678"/>
    <cellStyle name="Comma 51 2" xfId="679"/>
    <cellStyle name="Comma 51 2 2" xfId="680"/>
    <cellStyle name="Comma 51 3" xfId="681"/>
    <cellStyle name="Comma 51 3 2" xfId="682"/>
    <cellStyle name="Comma 52" xfId="683"/>
    <cellStyle name="Comma 52 2" xfId="684"/>
    <cellStyle name="Comma 52 3" xfId="685"/>
    <cellStyle name="Comma 53" xfId="686"/>
    <cellStyle name="Comma 53 2" xfId="687"/>
    <cellStyle name="Comma 54" xfId="688"/>
    <cellStyle name="Comma 54 2" xfId="689"/>
    <cellStyle name="Comma 55" xfId="690"/>
    <cellStyle name="Comma 55 2" xfId="691"/>
    <cellStyle name="Comma 56" xfId="692"/>
    <cellStyle name="Comma 56 2" xfId="693"/>
    <cellStyle name="Comma 57" xfId="694"/>
    <cellStyle name="Comma 57 2" xfId="695"/>
    <cellStyle name="Comma 58" xfId="696"/>
    <cellStyle name="Comma 58 2" xfId="697"/>
    <cellStyle name="Comma 58 3" xfId="698"/>
    <cellStyle name="Comma 59" xfId="699"/>
    <cellStyle name="Comma 59 2" xfId="700"/>
    <cellStyle name="Comma 6" xfId="701"/>
    <cellStyle name="Comma 6 2" xfId="702"/>
    <cellStyle name="Comma 6 2 2" xfId="703"/>
    <cellStyle name="Comma 6 3" xfId="704"/>
    <cellStyle name="Comma 6 4" xfId="705"/>
    <cellStyle name="Comma 60" xfId="706"/>
    <cellStyle name="Comma 60 2" xfId="707"/>
    <cellStyle name="Comma 60 2 2" xfId="708"/>
    <cellStyle name="Comma 60 3" xfId="709"/>
    <cellStyle name="Comma 61" xfId="710"/>
    <cellStyle name="Comma 61 2" xfId="711"/>
    <cellStyle name="Comma 61 3" xfId="712"/>
    <cellStyle name="Comma 62" xfId="713"/>
    <cellStyle name="Comma 62 2" xfId="714"/>
    <cellStyle name="Comma 62 3" xfId="715"/>
    <cellStyle name="Comma 62 4" xfId="716"/>
    <cellStyle name="Comma 62 4 2" xfId="717"/>
    <cellStyle name="Comma 62 5" xfId="718"/>
    <cellStyle name="Comma 62 5 2" xfId="719"/>
    <cellStyle name="Comma 63" xfId="720"/>
    <cellStyle name="Comma 63 2" xfId="721"/>
    <cellStyle name="Comma 63 3" xfId="722"/>
    <cellStyle name="Comma 63 4" xfId="723"/>
    <cellStyle name="Comma 64" xfId="724"/>
    <cellStyle name="Comma 64 2" xfId="725"/>
    <cellStyle name="Comma 64 3" xfId="726"/>
    <cellStyle name="Comma 65" xfId="727"/>
    <cellStyle name="Comma 65 2" xfId="728"/>
    <cellStyle name="Comma 65 3" xfId="729"/>
    <cellStyle name="Comma 65 3 2" xfId="730"/>
    <cellStyle name="Comma 65 3 2 2" xfId="731"/>
    <cellStyle name="Comma 65 3 3" xfId="732"/>
    <cellStyle name="Comma 65 3 4" xfId="733"/>
    <cellStyle name="Comma 65 3 4 2" xfId="734"/>
    <cellStyle name="Comma 65 3 4 2 2" xfId="735"/>
    <cellStyle name="Comma 65 3 4 3" xfId="736"/>
    <cellStyle name="Comma 65 3 5" xfId="737"/>
    <cellStyle name="Comma 65 4" xfId="738"/>
    <cellStyle name="Comma 65 4 2" xfId="739"/>
    <cellStyle name="Comma 65 5" xfId="740"/>
    <cellStyle name="Comma 65 6" xfId="741"/>
    <cellStyle name="Comma 65 6 2" xfId="742"/>
    <cellStyle name="Comma 65 6 2 2" xfId="743"/>
    <cellStyle name="Comma 65 6 3" xfId="744"/>
    <cellStyle name="Comma 66" xfId="745"/>
    <cellStyle name="Comma 66 2" xfId="746"/>
    <cellStyle name="Comma 66 3" xfId="747"/>
    <cellStyle name="Comma 66 3 2" xfId="748"/>
    <cellStyle name="Comma 66 3 2 2" xfId="749"/>
    <cellStyle name="Comma 66 3 3" xfId="750"/>
    <cellStyle name="Comma 66 3 4" xfId="751"/>
    <cellStyle name="Comma 66 3 4 2" xfId="752"/>
    <cellStyle name="Comma 66 3 4 2 2" xfId="753"/>
    <cellStyle name="Comma 66 3 4 3" xfId="754"/>
    <cellStyle name="Comma 66 3 5" xfId="755"/>
    <cellStyle name="Comma 66 4" xfId="756"/>
    <cellStyle name="Comma 66 4 2" xfId="757"/>
    <cellStyle name="Comma 66 5" xfId="758"/>
    <cellStyle name="Comma 66 6" xfId="759"/>
    <cellStyle name="Comma 66 6 2" xfId="760"/>
    <cellStyle name="Comma 66 6 2 2" xfId="761"/>
    <cellStyle name="Comma 66 6 3" xfId="762"/>
    <cellStyle name="Comma 67" xfId="763"/>
    <cellStyle name="Comma 67 2" xfId="764"/>
    <cellStyle name="Comma 67 3" xfId="765"/>
    <cellStyle name="Comma 67 3 2" xfId="766"/>
    <cellStyle name="Comma 67 3 2 2" xfId="767"/>
    <cellStyle name="Comma 67 3 3" xfId="768"/>
    <cellStyle name="Comma 67 3 4" xfId="769"/>
    <cellStyle name="Comma 67 3 4 2" xfId="770"/>
    <cellStyle name="Comma 67 3 4 2 2" xfId="771"/>
    <cellStyle name="Comma 67 3 4 3" xfId="772"/>
    <cellStyle name="Comma 67 3 5" xfId="773"/>
    <cellStyle name="Comma 67 4" xfId="774"/>
    <cellStyle name="Comma 67 4 2" xfId="775"/>
    <cellStyle name="Comma 67 5" xfId="776"/>
    <cellStyle name="Comma 67 6" xfId="777"/>
    <cellStyle name="Comma 67 6 2" xfId="778"/>
    <cellStyle name="Comma 67 6 2 2" xfId="779"/>
    <cellStyle name="Comma 67 6 3" xfId="780"/>
    <cellStyle name="Comma 68" xfId="781"/>
    <cellStyle name="Comma 68 2" xfId="782"/>
    <cellStyle name="Comma 68 2 2" xfId="783"/>
    <cellStyle name="Comma 68 3" xfId="784"/>
    <cellStyle name="Comma 68 4" xfId="785"/>
    <cellStyle name="Comma 68 4 2" xfId="786"/>
    <cellStyle name="Comma 68 4 2 2" xfId="787"/>
    <cellStyle name="Comma 68 4 3" xfId="788"/>
    <cellStyle name="Comma 68 5" xfId="789"/>
    <cellStyle name="Comma 69" xfId="790"/>
    <cellStyle name="Comma 69 2" xfId="791"/>
    <cellStyle name="Comma 69 3" xfId="792"/>
    <cellStyle name="Comma 69 3 2" xfId="793"/>
    <cellStyle name="Comma 69 3 2 2" xfId="794"/>
    <cellStyle name="Comma 69 3 3" xfId="795"/>
    <cellStyle name="Comma 69 3 4" xfId="796"/>
    <cellStyle name="Comma 69 3 4 2" xfId="797"/>
    <cellStyle name="Comma 69 3 4 2 2" xfId="798"/>
    <cellStyle name="Comma 69 3 4 3" xfId="799"/>
    <cellStyle name="Comma 69 3 5" xfId="800"/>
    <cellStyle name="Comma 69 4" xfId="801"/>
    <cellStyle name="Comma 69 4 2" xfId="802"/>
    <cellStyle name="Comma 69 5" xfId="803"/>
    <cellStyle name="Comma 69 6" xfId="804"/>
    <cellStyle name="Comma 69 6 2" xfId="805"/>
    <cellStyle name="Comma 69 6 2 2" xfId="806"/>
    <cellStyle name="Comma 69 6 3" xfId="807"/>
    <cellStyle name="Comma 7" xfId="808"/>
    <cellStyle name="Comma 7 2" xfId="809"/>
    <cellStyle name="Comma 7 2 2" xfId="810"/>
    <cellStyle name="Comma 7 3" xfId="811"/>
    <cellStyle name="Comma 70" xfId="812"/>
    <cellStyle name="Comma 70 2" xfId="813"/>
    <cellStyle name="Comma 70 2 2" xfId="814"/>
    <cellStyle name="Comma 70 2 2 2" xfId="815"/>
    <cellStyle name="Comma 70 2 3" xfId="816"/>
    <cellStyle name="Comma 70 2 4" xfId="817"/>
    <cellStyle name="Comma 70 2 4 2" xfId="818"/>
    <cellStyle name="Comma 70 2 4 2 2" xfId="819"/>
    <cellStyle name="Comma 70 2 4 3" xfId="820"/>
    <cellStyle name="Comma 70 2 5" xfId="821"/>
    <cellStyle name="Comma 70 3" xfId="822"/>
    <cellStyle name="Comma 71" xfId="823"/>
    <cellStyle name="Comma 71 2" xfId="824"/>
    <cellStyle name="Comma 71 2 2" xfId="825"/>
    <cellStyle name="Comma 71 3" xfId="826"/>
    <cellStyle name="Comma 71 4" xfId="827"/>
    <cellStyle name="Comma 71 4 2" xfId="828"/>
    <cellStyle name="Comma 71 4 2 2" xfId="829"/>
    <cellStyle name="Comma 71 4 3" xfId="830"/>
    <cellStyle name="Comma 71 5" xfId="831"/>
    <cellStyle name="Comma 72" xfId="832"/>
    <cellStyle name="Comma 72 2" xfId="833"/>
    <cellStyle name="Comma 72 2 2" xfId="834"/>
    <cellStyle name="Comma 72 3" xfId="835"/>
    <cellStyle name="Comma 72 4" xfId="836"/>
    <cellStyle name="Comma 72 4 2" xfId="837"/>
    <cellStyle name="Comma 72 4 2 2" xfId="838"/>
    <cellStyle name="Comma 72 4 3" xfId="839"/>
    <cellStyle name="Comma 72 5" xfId="840"/>
    <cellStyle name="Comma 73" xfId="841"/>
    <cellStyle name="Comma 74" xfId="842"/>
    <cellStyle name="Comma 75" xfId="843"/>
    <cellStyle name="Comma 75 2" xfId="844"/>
    <cellStyle name="Comma 76" xfId="845"/>
    <cellStyle name="Comma 76 2" xfId="846"/>
    <cellStyle name="Comma 76 3" xfId="847"/>
    <cellStyle name="Comma 77" xfId="848"/>
    <cellStyle name="Comma 77 2" xfId="849"/>
    <cellStyle name="Comma 77 3" xfId="850"/>
    <cellStyle name="Comma 78" xfId="851"/>
    <cellStyle name="Comma 78 2" xfId="852"/>
    <cellStyle name="Comma 78 3" xfId="853"/>
    <cellStyle name="Comma 79" xfId="854"/>
    <cellStyle name="Comma 8" xfId="855"/>
    <cellStyle name="Comma 8 2" xfId="856"/>
    <cellStyle name="Comma 8 2 2" xfId="857"/>
    <cellStyle name="Comma 8 2 2 2" xfId="858"/>
    <cellStyle name="Comma 8 2 3" xfId="859"/>
    <cellStyle name="Comma 8 3" xfId="860"/>
    <cellStyle name="Comma 8 4" xfId="861"/>
    <cellStyle name="Comma 8 4 2" xfId="862"/>
    <cellStyle name="Comma 8 5" xfId="863"/>
    <cellStyle name="Comma 8 5 2" xfId="864"/>
    <cellStyle name="Comma 80" xfId="865"/>
    <cellStyle name="Comma 81" xfId="866"/>
    <cellStyle name="Comma 81 2" xfId="867"/>
    <cellStyle name="Comma 81 2 2" xfId="868"/>
    <cellStyle name="Comma 81 3" xfId="869"/>
    <cellStyle name="Comma 81 4" xfId="870"/>
    <cellStyle name="Comma 81 4 2" xfId="871"/>
    <cellStyle name="Comma 81 4 2 2" xfId="872"/>
    <cellStyle name="Comma 81 4 3" xfId="873"/>
    <cellStyle name="Comma 81 5" xfId="874"/>
    <cellStyle name="Comma 82" xfId="875"/>
    <cellStyle name="Comma 82 2" xfId="876"/>
    <cellStyle name="Comma 82 2 2" xfId="877"/>
    <cellStyle name="Comma 82 3" xfId="878"/>
    <cellStyle name="Comma 82 4" xfId="879"/>
    <cellStyle name="Comma 82 4 2" xfId="880"/>
    <cellStyle name="Comma 82 4 2 2" xfId="881"/>
    <cellStyle name="Comma 82 4 3" xfId="882"/>
    <cellStyle name="Comma 82 5" xfId="883"/>
    <cellStyle name="Comma 83" xfId="884"/>
    <cellStyle name="Comma 83 2" xfId="885"/>
    <cellStyle name="Comma 83 2 2" xfId="886"/>
    <cellStyle name="Comma 83 3" xfId="887"/>
    <cellStyle name="Comma 83 4" xfId="888"/>
    <cellStyle name="Comma 83 4 2" xfId="889"/>
    <cellStyle name="Comma 83 4 2 2" xfId="890"/>
    <cellStyle name="Comma 83 4 3" xfId="891"/>
    <cellStyle name="Comma 83 5" xfId="892"/>
    <cellStyle name="Comma 84" xfId="893"/>
    <cellStyle name="Comma 84 2" xfId="894"/>
    <cellStyle name="Comma 84 2 2" xfId="895"/>
    <cellStyle name="Comma 84 3" xfId="896"/>
    <cellStyle name="Comma 84 4" xfId="897"/>
    <cellStyle name="Comma 84 4 2" xfId="898"/>
    <cellStyle name="Comma 84 4 2 2" xfId="899"/>
    <cellStyle name="Comma 84 4 3" xfId="900"/>
    <cellStyle name="Comma 84 5" xfId="901"/>
    <cellStyle name="Comma 85" xfId="902"/>
    <cellStyle name="Comma 85 2" xfId="903"/>
    <cellStyle name="Comma 85 2 2" xfId="904"/>
    <cellStyle name="Comma 85 3" xfId="905"/>
    <cellStyle name="Comma 85 3 2" xfId="906"/>
    <cellStyle name="Comma 85 4" xfId="907"/>
    <cellStyle name="Comma 85 5" xfId="908"/>
    <cellStyle name="Comma 85 6" xfId="909"/>
    <cellStyle name="Comma 85 6 2" xfId="910"/>
    <cellStyle name="Comma 85 6 2 2" xfId="911"/>
    <cellStyle name="Comma 85 6 3" xfId="912"/>
    <cellStyle name="Comma 86" xfId="913"/>
    <cellStyle name="Comma 86 2" xfId="914"/>
    <cellStyle name="Comma 86 2 2" xfId="915"/>
    <cellStyle name="Comma 86 3" xfId="916"/>
    <cellStyle name="Comma 86 4" xfId="917"/>
    <cellStyle name="Comma 86 4 2" xfId="918"/>
    <cellStyle name="Comma 86 4 2 2" xfId="919"/>
    <cellStyle name="Comma 86 4 3" xfId="920"/>
    <cellStyle name="Comma 86 5" xfId="921"/>
    <cellStyle name="Comma 87" xfId="922"/>
    <cellStyle name="Comma 87 2" xfId="923"/>
    <cellStyle name="Comma 87 2 2" xfId="924"/>
    <cellStyle name="Comma 87 3" xfId="925"/>
    <cellStyle name="Comma 87 4" xfId="926"/>
    <cellStyle name="Comma 87 4 2" xfId="927"/>
    <cellStyle name="Comma 87 4 2 2" xfId="928"/>
    <cellStyle name="Comma 87 4 3" xfId="929"/>
    <cellStyle name="Comma 87 5" xfId="930"/>
    <cellStyle name="Comma 88" xfId="931"/>
    <cellStyle name="Comma 88 2" xfId="932"/>
    <cellStyle name="Comma 88 2 2" xfId="933"/>
    <cellStyle name="Comma 88 3" xfId="934"/>
    <cellStyle name="Comma 88 4" xfId="935"/>
    <cellStyle name="Comma 88 4 2" xfId="936"/>
    <cellStyle name="Comma 88 4 2 2" xfId="937"/>
    <cellStyle name="Comma 88 4 3" xfId="938"/>
    <cellStyle name="Comma 88 5" xfId="939"/>
    <cellStyle name="Comma 89" xfId="940"/>
    <cellStyle name="Comma 89 2" xfId="941"/>
    <cellStyle name="Comma 89 2 2" xfId="942"/>
    <cellStyle name="Comma 89 3" xfId="943"/>
    <cellStyle name="Comma 89 4" xfId="944"/>
    <cellStyle name="Comma 89 4 2" xfId="945"/>
    <cellStyle name="Comma 89 4 2 2" xfId="946"/>
    <cellStyle name="Comma 89 4 3" xfId="947"/>
    <cellStyle name="Comma 89 5" xfId="948"/>
    <cellStyle name="Comma 9" xfId="949"/>
    <cellStyle name="Comma 9 2" xfId="950"/>
    <cellStyle name="Comma 9 3" xfId="951"/>
    <cellStyle name="Comma 90" xfId="952"/>
    <cellStyle name="Comma 90 2" xfId="953"/>
    <cellStyle name="Comma 90 2 2" xfId="954"/>
    <cellStyle name="Comma 90 3" xfId="955"/>
    <cellStyle name="Comma 90 4" xfId="956"/>
    <cellStyle name="Comma 90 4 2" xfId="957"/>
    <cellStyle name="Comma 90 4 2 2" xfId="958"/>
    <cellStyle name="Comma 90 4 3" xfId="959"/>
    <cellStyle name="Comma 90 5" xfId="960"/>
    <cellStyle name="Comma 91" xfId="961"/>
    <cellStyle name="Comma 91 2" xfId="962"/>
    <cellStyle name="Comma 92" xfId="963"/>
    <cellStyle name="Comma 92 2" xfId="964"/>
    <cellStyle name="Comma 93" xfId="965"/>
    <cellStyle name="Comma 93 2" xfId="966"/>
    <cellStyle name="Comma 93 3" xfId="967"/>
    <cellStyle name="Comma 94" xfId="968"/>
    <cellStyle name="Comma 94 2" xfId="969"/>
    <cellStyle name="Comma 95" xfId="970"/>
    <cellStyle name="Comma 95 2" xfId="971"/>
    <cellStyle name="Comma 96" xfId="972"/>
    <cellStyle name="Comma 96 2" xfId="973"/>
    <cellStyle name="Comma 96 2 2" xfId="974"/>
    <cellStyle name="Comma 96 3" xfId="975"/>
    <cellStyle name="Comma 96 4" xfId="976"/>
    <cellStyle name="Comma 96 4 2" xfId="977"/>
    <cellStyle name="Comma 96 4 2 2" xfId="978"/>
    <cellStyle name="Comma 96 4 3" xfId="979"/>
    <cellStyle name="Comma 96 5" xfId="980"/>
    <cellStyle name="Comma 97" xfId="981"/>
    <cellStyle name="Comma 97 2" xfId="982"/>
    <cellStyle name="Comma 97 2 2" xfId="983"/>
    <cellStyle name="Comma 97 3" xfId="984"/>
    <cellStyle name="Comma 97 4" xfId="985"/>
    <cellStyle name="Comma 97 4 2" xfId="986"/>
    <cellStyle name="Comma 97 4 2 2" xfId="987"/>
    <cellStyle name="Comma 97 4 3" xfId="988"/>
    <cellStyle name="Comma 97 5" xfId="989"/>
    <cellStyle name="Comma 98" xfId="990"/>
    <cellStyle name="Comma 98 2" xfId="991"/>
    <cellStyle name="Comma 98 2 2" xfId="992"/>
    <cellStyle name="Comma 98 3" xfId="993"/>
    <cellStyle name="Comma 98 4" xfId="994"/>
    <cellStyle name="Comma 98 4 2" xfId="995"/>
    <cellStyle name="Comma 98 4 2 2" xfId="996"/>
    <cellStyle name="Comma 98 4 3" xfId="997"/>
    <cellStyle name="Comma 98 5" xfId="998"/>
    <cellStyle name="Comma 99" xfId="999"/>
    <cellStyle name="Comma 99 2" xfId="1000"/>
    <cellStyle name="Comma 99 2 2" xfId="1001"/>
    <cellStyle name="Comma 99 3" xfId="1002"/>
    <cellStyle name="Comma 99 4" xfId="1003"/>
    <cellStyle name="Comma 99 4 2" xfId="1004"/>
    <cellStyle name="Comma 99 4 2 2" xfId="1005"/>
    <cellStyle name="Comma 99 4 3" xfId="1006"/>
    <cellStyle name="Comma 99 5" xfId="1007"/>
    <cellStyle name="Currency (0.00)" xfId="1008"/>
    <cellStyle name="Currency [00]" xfId="1009"/>
    <cellStyle name="Date Short" xfId="1010"/>
    <cellStyle name="Enter Currency (0)" xfId="1011"/>
    <cellStyle name="Enter Currency (2)" xfId="1012"/>
    <cellStyle name="Enter Units (0)" xfId="1013"/>
    <cellStyle name="Enter Units (1)" xfId="1014"/>
    <cellStyle name="Enter Units (2)" xfId="1015"/>
    <cellStyle name="Euro" xfId="1016"/>
    <cellStyle name="Euro 10" xfId="1017"/>
    <cellStyle name="Euro 10 2" xfId="1018"/>
    <cellStyle name="Euro 11" xfId="1019"/>
    <cellStyle name="Euro 11 2" xfId="1020"/>
    <cellStyle name="Euro 11 2 2" xfId="1021"/>
    <cellStyle name="Euro 11 2 3" xfId="1022"/>
    <cellStyle name="Euro 11 2 3 2" xfId="1023"/>
    <cellStyle name="Euro 11 2 3 2 2" xfId="1024"/>
    <cellStyle name="Euro 11 3" xfId="1025"/>
    <cellStyle name="Euro 11 4" xfId="1026"/>
    <cellStyle name="Euro 11 4 2" xfId="1027"/>
    <cellStyle name="Euro 11 4 2 2" xfId="1028"/>
    <cellStyle name="Euro 12" xfId="1029"/>
    <cellStyle name="Euro 12 2" xfId="1030"/>
    <cellStyle name="Euro 12 2 2" xfId="1031"/>
    <cellStyle name="Euro 12 2 3" xfId="1032"/>
    <cellStyle name="Euro 12 2 3 2" xfId="1033"/>
    <cellStyle name="Euro 12 2 3 2 2" xfId="1034"/>
    <cellStyle name="Euro 12 3" xfId="1035"/>
    <cellStyle name="Euro 12 4" xfId="1036"/>
    <cellStyle name="Euro 12 4 2" xfId="1037"/>
    <cellStyle name="Euro 12 4 2 2" xfId="1038"/>
    <cellStyle name="Euro 13" xfId="1039"/>
    <cellStyle name="Euro 13 2" xfId="1040"/>
    <cellStyle name="Euro 13 3" xfId="1041"/>
    <cellStyle name="Euro 13 3 2" xfId="1042"/>
    <cellStyle name="Euro 13 3 2 2" xfId="1043"/>
    <cellStyle name="Euro 14" xfId="1044"/>
    <cellStyle name="Euro 14 2" xfId="1045"/>
    <cellStyle name="Euro 15" xfId="1046"/>
    <cellStyle name="Euro 15 2" xfId="1047"/>
    <cellStyle name="Euro 15 3" xfId="1048"/>
    <cellStyle name="Euro 15 3 2" xfId="1049"/>
    <cellStyle name="Euro 15 3 2 2" xfId="1050"/>
    <cellStyle name="Euro 16" xfId="1051"/>
    <cellStyle name="Euro 16 2" xfId="1052"/>
    <cellStyle name="Euro 17" xfId="1053"/>
    <cellStyle name="Euro 17 2" xfId="1054"/>
    <cellStyle name="Euro 17 2 2" xfId="1055"/>
    <cellStyle name="Euro 17 2 2 2" xfId="1056"/>
    <cellStyle name="Euro 18" xfId="1057"/>
    <cellStyle name="Euro 18 2" xfId="1058"/>
    <cellStyle name="Euro 18 3" xfId="1059"/>
    <cellStyle name="Euro 18 3 2" xfId="1060"/>
    <cellStyle name="Euro 19" xfId="1061"/>
    <cellStyle name="Euro 19 2" xfId="1062"/>
    <cellStyle name="Euro 2" xfId="1063"/>
    <cellStyle name="Euro 2 2" xfId="1064"/>
    <cellStyle name="Euro 20" xfId="1065"/>
    <cellStyle name="Euro 20 2" xfId="1066"/>
    <cellStyle name="Euro 21" xfId="1067"/>
    <cellStyle name="Euro 3" xfId="1068"/>
    <cellStyle name="Euro 3 2" xfId="1069"/>
    <cellStyle name="Euro 4" xfId="1070"/>
    <cellStyle name="Euro 4 2" xfId="1071"/>
    <cellStyle name="Euro 5" xfId="1072"/>
    <cellStyle name="Euro 5 2" xfId="1073"/>
    <cellStyle name="Euro 6" xfId="1074"/>
    <cellStyle name="Euro 6 2" xfId="1075"/>
    <cellStyle name="Euro 7" xfId="1076"/>
    <cellStyle name="Euro 7 2" xfId="1077"/>
    <cellStyle name="Euro 7 2 2" xfId="1078"/>
    <cellStyle name="Euro 7 3" xfId="1079"/>
    <cellStyle name="Euro 8" xfId="1080"/>
    <cellStyle name="Euro 8 2" xfId="1081"/>
    <cellStyle name="Euro 9" xfId="1082"/>
    <cellStyle name="Euro 9 2" xfId="1083"/>
    <cellStyle name="Euro 9 2 2" xfId="1084"/>
    <cellStyle name="Euro 9 3" xfId="1085"/>
    <cellStyle name="Header1" xfId="1086"/>
    <cellStyle name="Header2" xfId="1087"/>
    <cellStyle name="Link Currency (0)" xfId="1088"/>
    <cellStyle name="Link Currency (2)" xfId="1089"/>
    <cellStyle name="Link Units (0)" xfId="1090"/>
    <cellStyle name="Link Units (1)" xfId="1091"/>
    <cellStyle name="Link Units (2)" xfId="1092"/>
    <cellStyle name="Normal" xfId="0" builtinId="0"/>
    <cellStyle name="Normal - Style1" xfId="1093"/>
    <cellStyle name="Normal 10" xfId="1094"/>
    <cellStyle name="Normal 100" xfId="1095"/>
    <cellStyle name="Normal 101" xfId="1096"/>
    <cellStyle name="Normal 102" xfId="1097"/>
    <cellStyle name="Normal 103" xfId="1098"/>
    <cellStyle name="Normal 104" xfId="1099"/>
    <cellStyle name="Normal 105" xfId="1100"/>
    <cellStyle name="Normal 106" xfId="1101"/>
    <cellStyle name="Normal 107" xfId="1102"/>
    <cellStyle name="Normal 108" xfId="1103"/>
    <cellStyle name="Normal 109" xfId="1104"/>
    <cellStyle name="Normal 11" xfId="1105"/>
    <cellStyle name="Normal 110" xfId="1106"/>
    <cellStyle name="Normal 111" xfId="1107"/>
    <cellStyle name="Normal 112" xfId="1108"/>
    <cellStyle name="Normal 113" xfId="1109"/>
    <cellStyle name="Normal 114" xfId="1110"/>
    <cellStyle name="Normal 115" xfId="1111"/>
    <cellStyle name="Normal 116" xfId="1112"/>
    <cellStyle name="Normal 117" xfId="1113"/>
    <cellStyle name="Normal 118" xfId="1114"/>
    <cellStyle name="Normal 119" xfId="1115"/>
    <cellStyle name="Normal 12" xfId="1116"/>
    <cellStyle name="Normal 120" xfId="1117"/>
    <cellStyle name="Normal 121" xfId="1118"/>
    <cellStyle name="Normal 122" xfId="1119"/>
    <cellStyle name="Normal 123" xfId="1120"/>
    <cellStyle name="Normal 124" xfId="1121"/>
    <cellStyle name="Normal 125" xfId="1122"/>
    <cellStyle name="Normal 126" xfId="1123"/>
    <cellStyle name="Normal 127" xfId="1124"/>
    <cellStyle name="Normal 128" xfId="1125"/>
    <cellStyle name="Normal 129" xfId="1126"/>
    <cellStyle name="Normal 13" xfId="1127"/>
    <cellStyle name="Normal 130" xfId="1128"/>
    <cellStyle name="Normal 131" xfId="1129"/>
    <cellStyle name="Normal 132" xfId="1130"/>
    <cellStyle name="Normal 133" xfId="1131"/>
    <cellStyle name="Normal 134" xfId="1132"/>
    <cellStyle name="Normal 135" xfId="1133"/>
    <cellStyle name="Normal 136" xfId="1134"/>
    <cellStyle name="Normal 137" xfId="1135"/>
    <cellStyle name="Normal 138" xfId="1136"/>
    <cellStyle name="Normal 139" xfId="1137"/>
    <cellStyle name="Normal 14" xfId="1138"/>
    <cellStyle name="Normal 140" xfId="1139"/>
    <cellStyle name="Normal 141" xfId="1140"/>
    <cellStyle name="Normal 142" xfId="1141"/>
    <cellStyle name="Normal 143" xfId="1142"/>
    <cellStyle name="Normal 144" xfId="1143"/>
    <cellStyle name="Normal 145" xfId="1144"/>
    <cellStyle name="Normal 146" xfId="1145"/>
    <cellStyle name="Normal 147" xfId="1146"/>
    <cellStyle name="Normal 148" xfId="1147"/>
    <cellStyle name="Normal 149" xfId="1148"/>
    <cellStyle name="Normal 15" xfId="1149"/>
    <cellStyle name="Normal 150" xfId="1150"/>
    <cellStyle name="Normal 151" xfId="1151"/>
    <cellStyle name="Normal 152" xfId="1152"/>
    <cellStyle name="Normal 153" xfId="1153"/>
    <cellStyle name="Normal 154" xfId="1154"/>
    <cellStyle name="Normal 155" xfId="1155"/>
    <cellStyle name="Normal 156" xfId="1156"/>
    <cellStyle name="Normal 157" xfId="1157"/>
    <cellStyle name="Normal 158" xfId="1158"/>
    <cellStyle name="Normal 159" xfId="1159"/>
    <cellStyle name="Normal 16" xfId="1160"/>
    <cellStyle name="Normal 160" xfId="1161"/>
    <cellStyle name="Normal 161" xfId="1162"/>
    <cellStyle name="Normal 162" xfId="1163"/>
    <cellStyle name="Normal 163" xfId="1164"/>
    <cellStyle name="Normal 164" xfId="1165"/>
    <cellStyle name="Normal 165" xfId="1166"/>
    <cellStyle name="Normal 166" xfId="1167"/>
    <cellStyle name="Normal 167" xfId="1168"/>
    <cellStyle name="Normal 168" xfId="1169"/>
    <cellStyle name="Normal 169" xfId="1170"/>
    <cellStyle name="Normal 17" xfId="1171"/>
    <cellStyle name="Normal 170" xfId="1172"/>
    <cellStyle name="Normal 171" xfId="1173"/>
    <cellStyle name="Normal 172" xfId="1174"/>
    <cellStyle name="Normal 173" xfId="1175"/>
    <cellStyle name="Normal 174" xfId="1176"/>
    <cellStyle name="Normal 175" xfId="1177"/>
    <cellStyle name="Normal 176" xfId="1178"/>
    <cellStyle name="Normal 177" xfId="1179"/>
    <cellStyle name="Normal 178" xfId="1180"/>
    <cellStyle name="Normal 179" xfId="1181"/>
    <cellStyle name="Normal 18" xfId="1182"/>
    <cellStyle name="Normal 180" xfId="1183"/>
    <cellStyle name="Normal 181" xfId="1184"/>
    <cellStyle name="Normal 182" xfId="1185"/>
    <cellStyle name="Normal 183" xfId="1186"/>
    <cellStyle name="Normal 19" xfId="1187"/>
    <cellStyle name="Normal 2" xfId="8"/>
    <cellStyle name="Normal 2 2" xfId="1188"/>
    <cellStyle name="Normal 2 2 2" xfId="1189"/>
    <cellStyle name="Normal 2 3" xfId="1190"/>
    <cellStyle name="Normal 20" xfId="1191"/>
    <cellStyle name="Normal 21" xfId="1192"/>
    <cellStyle name="Normal 22" xfId="1193"/>
    <cellStyle name="Normal 23" xfId="1194"/>
    <cellStyle name="Normal 24" xfId="1195"/>
    <cellStyle name="Normal 25" xfId="1196"/>
    <cellStyle name="Normal 25 2" xfId="1197"/>
    <cellStyle name="Normal 26" xfId="1198"/>
    <cellStyle name="Normal 26 2" xfId="1199"/>
    <cellStyle name="Normal 27" xfId="1200"/>
    <cellStyle name="Normal 27 2" xfId="1201"/>
    <cellStyle name="Normal 28" xfId="1202"/>
    <cellStyle name="Normal 28 2" xfId="1203"/>
    <cellStyle name="Normal 28 2 2" xfId="1204"/>
    <cellStyle name="Normal 28 2 3" xfId="1205"/>
    <cellStyle name="Normal 28 3" xfId="1206"/>
    <cellStyle name="Normal 29" xfId="1207"/>
    <cellStyle name="Normal 29 2" xfId="1208"/>
    <cellStyle name="Normal 29 2 2" xfId="1209"/>
    <cellStyle name="Normal 29 2 3" xfId="1210"/>
    <cellStyle name="Normal 29 3" xfId="1211"/>
    <cellStyle name="Normal 3" xfId="1212"/>
    <cellStyle name="Normal 3 2" xfId="1213"/>
    <cellStyle name="Normal 3 2 2" xfId="1214"/>
    <cellStyle name="Normal 3 3" xfId="1215"/>
    <cellStyle name="Normal 30" xfId="1216"/>
    <cellStyle name="Normal 30 2" xfId="1217"/>
    <cellStyle name="Normal 30 3" xfId="1218"/>
    <cellStyle name="Normal 30 4" xfId="1219"/>
    <cellStyle name="Normal 31" xfId="1220"/>
    <cellStyle name="Normal 31 2" xfId="1221"/>
    <cellStyle name="Normal 31 3" xfId="1222"/>
    <cellStyle name="Normal 31 4" xfId="1223"/>
    <cellStyle name="Normal 32" xfId="1224"/>
    <cellStyle name="Normal 32 2" xfId="1225"/>
    <cellStyle name="Normal 32 3" xfId="1226"/>
    <cellStyle name="Normal 33" xfId="1227"/>
    <cellStyle name="Normal 33 2" xfId="1228"/>
    <cellStyle name="Normal 33 3" xfId="1229"/>
    <cellStyle name="Normal 34" xfId="1230"/>
    <cellStyle name="Normal 34 2" xfId="1231"/>
    <cellStyle name="Normal 35" xfId="1232"/>
    <cellStyle name="Normal 35 2" xfId="1233"/>
    <cellStyle name="Normal 36" xfId="1234"/>
    <cellStyle name="Normal 37" xfId="1235"/>
    <cellStyle name="Normal 38" xfId="1236"/>
    <cellStyle name="Normal 39" xfId="1237"/>
    <cellStyle name="Normal 4" xfId="1238"/>
    <cellStyle name="Normal 4 2" xfId="1239"/>
    <cellStyle name="Normal 4 3" xfId="1240"/>
    <cellStyle name="Normal 40" xfId="1241"/>
    <cellStyle name="Normal 41" xfId="1242"/>
    <cellStyle name="Normal 42" xfId="1243"/>
    <cellStyle name="Normal 43" xfId="1244"/>
    <cellStyle name="Normal 43 2" xfId="1245"/>
    <cellStyle name="Normal 43 3" xfId="1246"/>
    <cellStyle name="Normal 44" xfId="1247"/>
    <cellStyle name="Normal 44 2" xfId="1248"/>
    <cellStyle name="Normal 44 3" xfId="1249"/>
    <cellStyle name="Normal 45" xfId="1250"/>
    <cellStyle name="Normal 45 2" xfId="1251"/>
    <cellStyle name="Normal 45 3" xfId="1252"/>
    <cellStyle name="Normal 46" xfId="1253"/>
    <cellStyle name="Normal 46 2" xfId="1254"/>
    <cellStyle name="Normal 46 3" xfId="1255"/>
    <cellStyle name="Normal 47" xfId="1256"/>
    <cellStyle name="Normal 47 2" xfId="1257"/>
    <cellStyle name="Normal 47 3" xfId="1258"/>
    <cellStyle name="Normal 48" xfId="1259"/>
    <cellStyle name="Normal 48 2" xfId="1260"/>
    <cellStyle name="Normal 48 3" xfId="1261"/>
    <cellStyle name="Normal 49" xfId="1262"/>
    <cellStyle name="Normal 49 2" xfId="1263"/>
    <cellStyle name="Normal 49 3" xfId="1264"/>
    <cellStyle name="Normal 5" xfId="1265"/>
    <cellStyle name="Normal 5 2" xfId="1266"/>
    <cellStyle name="Normal 5 3" xfId="1267"/>
    <cellStyle name="Normal 50" xfId="1268"/>
    <cellStyle name="Normal 50 2" xfId="1269"/>
    <cellStyle name="Normal 50 3" xfId="1270"/>
    <cellStyle name="Normal 51" xfId="1271"/>
    <cellStyle name="Normal 51 2" xfId="1272"/>
    <cellStyle name="Normal 51 3" xfId="1273"/>
    <cellStyle name="Normal 52" xfId="1274"/>
    <cellStyle name="Normal 52 2" xfId="1275"/>
    <cellStyle name="Normal 52 3" xfId="1276"/>
    <cellStyle name="Normal 53" xfId="1277"/>
    <cellStyle name="Normal 53 2" xfId="1278"/>
    <cellStyle name="Normal 53 3" xfId="1279"/>
    <cellStyle name="Normal 54" xfId="1280"/>
    <cellStyle name="Normal 54 2" xfId="1281"/>
    <cellStyle name="Normal 54 3" xfId="1282"/>
    <cellStyle name="Normal 55" xfId="1283"/>
    <cellStyle name="Normal 55 2" xfId="1284"/>
    <cellStyle name="Normal 55 3" xfId="1285"/>
    <cellStyle name="Normal 56" xfId="1286"/>
    <cellStyle name="Normal 57" xfId="1287"/>
    <cellStyle name="Normal 58" xfId="1288"/>
    <cellStyle name="Normal 59" xfId="1289"/>
    <cellStyle name="Normal 6" xfId="1290"/>
    <cellStyle name="Normal 6 2" xfId="2688"/>
    <cellStyle name="Normal 60" xfId="1291"/>
    <cellStyle name="Normal 61" xfId="1292"/>
    <cellStyle name="Normal 62" xfId="1293"/>
    <cellStyle name="Normal 63" xfId="1294"/>
    <cellStyle name="Normal 64" xfId="1295"/>
    <cellStyle name="Normal 65" xfId="1296"/>
    <cellStyle name="Normal 66" xfId="1297"/>
    <cellStyle name="Normal 67" xfId="1298"/>
    <cellStyle name="Normal 67 2" xfId="1299"/>
    <cellStyle name="Normal 68" xfId="1300"/>
    <cellStyle name="Normal 69" xfId="1301"/>
    <cellStyle name="Normal 7" xfId="1302"/>
    <cellStyle name="Normal 7 2" xfId="1303"/>
    <cellStyle name="Normal 70" xfId="1304"/>
    <cellStyle name="Normal 71" xfId="1305"/>
    <cellStyle name="Normal 71 2" xfId="1306"/>
    <cellStyle name="Normal 71 3" xfId="1307"/>
    <cellStyle name="Normal 72" xfId="1308"/>
    <cellStyle name="Normal 72 2" xfId="1309"/>
    <cellStyle name="Normal 72 3" xfId="1310"/>
    <cellStyle name="Normal 73" xfId="1311"/>
    <cellStyle name="Normal 73 2" xfId="1312"/>
    <cellStyle name="Normal 73 3" xfId="1313"/>
    <cellStyle name="Normal 74" xfId="1314"/>
    <cellStyle name="Normal 74 2" xfId="1315"/>
    <cellStyle name="Normal 74 3" xfId="1316"/>
    <cellStyle name="Normal 75" xfId="1317"/>
    <cellStyle name="Normal 75 2" xfId="1318"/>
    <cellStyle name="Normal 75 3" xfId="1319"/>
    <cellStyle name="Normal 76" xfId="1320"/>
    <cellStyle name="Normal 76 2" xfId="1321"/>
    <cellStyle name="Normal 76 3" xfId="1322"/>
    <cellStyle name="Normal 77" xfId="1323"/>
    <cellStyle name="Normal 77 2" xfId="1324"/>
    <cellStyle name="Normal 77 3" xfId="1325"/>
    <cellStyle name="Normal 78" xfId="1326"/>
    <cellStyle name="Normal 78 2" xfId="1327"/>
    <cellStyle name="Normal 78 3" xfId="1328"/>
    <cellStyle name="Normal 79" xfId="1329"/>
    <cellStyle name="Normal 79 2" xfId="1330"/>
    <cellStyle name="Normal 79 3" xfId="1331"/>
    <cellStyle name="Normal 8" xfId="1332"/>
    <cellStyle name="Normal 80" xfId="1333"/>
    <cellStyle name="Normal 80 2" xfId="1334"/>
    <cellStyle name="Normal 80 3" xfId="1335"/>
    <cellStyle name="Normal 81" xfId="1336"/>
    <cellStyle name="Normal 82" xfId="1337"/>
    <cellStyle name="Normal 83" xfId="1338"/>
    <cellStyle name="Normal 84" xfId="1339"/>
    <cellStyle name="Normal 85" xfId="1340"/>
    <cellStyle name="Normal 86" xfId="1341"/>
    <cellStyle name="Normal 87" xfId="1342"/>
    <cellStyle name="Normal 88" xfId="1343"/>
    <cellStyle name="Normal 89" xfId="1344"/>
    <cellStyle name="Normal 9" xfId="1345"/>
    <cellStyle name="Normal 90" xfId="1346"/>
    <cellStyle name="Normal 91" xfId="1347"/>
    <cellStyle name="Normal 92" xfId="1348"/>
    <cellStyle name="Normal 93" xfId="1349"/>
    <cellStyle name="Normal 94" xfId="1350"/>
    <cellStyle name="Normal 95" xfId="1351"/>
    <cellStyle name="Normal 96" xfId="1352"/>
    <cellStyle name="Normal 97" xfId="1353"/>
    <cellStyle name="Normal 98" xfId="1354"/>
    <cellStyle name="Normal 99" xfId="1355"/>
    <cellStyle name="Note 2" xfId="1356"/>
    <cellStyle name="Note 2 2" xfId="1357"/>
    <cellStyle name="Note 2 2 2" xfId="1358"/>
    <cellStyle name="Note 2 3" xfId="1359"/>
    <cellStyle name="Note 2 4" xfId="1360"/>
    <cellStyle name="Note 2 4 2" xfId="1361"/>
    <cellStyle name="Note 2 4 2 2" xfId="1362"/>
    <cellStyle name="Note 2 4 3" xfId="1363"/>
    <cellStyle name="Note 2 5" xfId="1364"/>
    <cellStyle name="Percent" xfId="9" builtinId="5"/>
    <cellStyle name="Percent [0]" xfId="1365"/>
    <cellStyle name="Percent [00]" xfId="1366"/>
    <cellStyle name="Percent 10" xfId="1367"/>
    <cellStyle name="Percent 10 2" xfId="1368"/>
    <cellStyle name="Percent 10 3" xfId="1369"/>
    <cellStyle name="Percent 100" xfId="1370"/>
    <cellStyle name="Percent 100 2" xfId="1371"/>
    <cellStyle name="Percent 100 3" xfId="1372"/>
    <cellStyle name="Percent 101" xfId="1373"/>
    <cellStyle name="Percent 101 2" xfId="1374"/>
    <cellStyle name="Percent 101 3" xfId="1375"/>
    <cellStyle name="Percent 102" xfId="1376"/>
    <cellStyle name="Percent 103" xfId="1377"/>
    <cellStyle name="Percent 103 2" xfId="1378"/>
    <cellStyle name="Percent 103 2 2" xfId="1379"/>
    <cellStyle name="Percent 103 2 2 2" xfId="1380"/>
    <cellStyle name="Percent 103 2 3" xfId="1381"/>
    <cellStyle name="Percent 103 2 4" xfId="1382"/>
    <cellStyle name="Percent 103 2 4 2" xfId="1383"/>
    <cellStyle name="Percent 103 2 4 2 2" xfId="1384"/>
    <cellStyle name="Percent 103 2 4 3" xfId="1385"/>
    <cellStyle name="Percent 103 2 5" xfId="1386"/>
    <cellStyle name="Percent 103 3" xfId="1387"/>
    <cellStyle name="Percent 103 4" xfId="1388"/>
    <cellStyle name="Percent 104" xfId="1389"/>
    <cellStyle name="Percent 104 2" xfId="1390"/>
    <cellStyle name="Percent 104 3" xfId="1391"/>
    <cellStyle name="Percent 104 3 2" xfId="1392"/>
    <cellStyle name="Percent 104 3 2 2" xfId="1393"/>
    <cellStyle name="Percent 104 3 3" xfId="1394"/>
    <cellStyle name="Percent 104 3 4" xfId="1395"/>
    <cellStyle name="Percent 104 3 4 2" xfId="1396"/>
    <cellStyle name="Percent 104 3 4 2 2" xfId="1397"/>
    <cellStyle name="Percent 104 3 4 3" xfId="1398"/>
    <cellStyle name="Percent 104 3 5" xfId="1399"/>
    <cellStyle name="Percent 104 4" xfId="1400"/>
    <cellStyle name="Percent 105" xfId="1401"/>
    <cellStyle name="Percent 105 2" xfId="1402"/>
    <cellStyle name="Percent 105 3" xfId="1403"/>
    <cellStyle name="Percent 105 3 2" xfId="1404"/>
    <cellStyle name="Percent 105 3 2 2" xfId="1405"/>
    <cellStyle name="Percent 105 3 3" xfId="1406"/>
    <cellStyle name="Percent 105 3 4" xfId="1407"/>
    <cellStyle name="Percent 105 3 4 2" xfId="1408"/>
    <cellStyle name="Percent 105 3 4 2 2" xfId="1409"/>
    <cellStyle name="Percent 105 3 4 3" xfId="1410"/>
    <cellStyle name="Percent 105 3 5" xfId="1411"/>
    <cellStyle name="Percent 105 4" xfId="1412"/>
    <cellStyle name="Percent 106" xfId="1413"/>
    <cellStyle name="Percent 106 2" xfId="1414"/>
    <cellStyle name="Percent 106 3" xfId="1415"/>
    <cellStyle name="Percent 106 3 2" xfId="1416"/>
    <cellStyle name="Percent 106 3 2 2" xfId="1417"/>
    <cellStyle name="Percent 106 3 3" xfId="1418"/>
    <cellStyle name="Percent 106 3 4" xfId="1419"/>
    <cellStyle name="Percent 106 3 4 2" xfId="1420"/>
    <cellStyle name="Percent 106 3 4 2 2" xfId="1421"/>
    <cellStyle name="Percent 106 3 4 3" xfId="1422"/>
    <cellStyle name="Percent 106 3 5" xfId="1423"/>
    <cellStyle name="Percent 106 4" xfId="1424"/>
    <cellStyle name="Percent 107" xfId="1425"/>
    <cellStyle name="Percent 107 2" xfId="1426"/>
    <cellStyle name="Percent 107 3" xfId="1427"/>
    <cellStyle name="Percent 107 3 2" xfId="1428"/>
    <cellStyle name="Percent 107 3 2 2" xfId="1429"/>
    <cellStyle name="Percent 107 3 3" xfId="1430"/>
    <cellStyle name="Percent 107 3 4" xfId="1431"/>
    <cellStyle name="Percent 107 3 4 2" xfId="1432"/>
    <cellStyle name="Percent 107 3 4 2 2" xfId="1433"/>
    <cellStyle name="Percent 107 3 4 3" xfId="1434"/>
    <cellStyle name="Percent 107 3 5" xfId="1435"/>
    <cellStyle name="Percent 107 4" xfId="1436"/>
    <cellStyle name="Percent 108" xfId="1437"/>
    <cellStyle name="Percent 108 2" xfId="1438"/>
    <cellStyle name="Percent 108 3" xfId="1439"/>
    <cellStyle name="Percent 108 3 2" xfId="1440"/>
    <cellStyle name="Percent 108 3 2 2" xfId="1441"/>
    <cellStyle name="Percent 108 3 3" xfId="1442"/>
    <cellStyle name="Percent 108 3 4" xfId="1443"/>
    <cellStyle name="Percent 108 3 4 2" xfId="1444"/>
    <cellStyle name="Percent 108 3 4 2 2" xfId="1445"/>
    <cellStyle name="Percent 108 3 4 3" xfId="1446"/>
    <cellStyle name="Percent 108 3 5" xfId="1447"/>
    <cellStyle name="Percent 108 4" xfId="1448"/>
    <cellStyle name="Percent 109" xfId="1449"/>
    <cellStyle name="Percent 109 2" xfId="1450"/>
    <cellStyle name="Percent 109 3" xfId="1451"/>
    <cellStyle name="Percent 109 3 2" xfId="1452"/>
    <cellStyle name="Percent 109 3 2 2" xfId="1453"/>
    <cellStyle name="Percent 109 3 3" xfId="1454"/>
    <cellStyle name="Percent 109 3 4" xfId="1455"/>
    <cellStyle name="Percent 109 3 4 2" xfId="1456"/>
    <cellStyle name="Percent 109 3 4 2 2" xfId="1457"/>
    <cellStyle name="Percent 109 3 4 3" xfId="1458"/>
    <cellStyle name="Percent 109 3 5" xfId="1459"/>
    <cellStyle name="Percent 109 4" xfId="1460"/>
    <cellStyle name="Percent 11" xfId="1461"/>
    <cellStyle name="Percent 11 2" xfId="1462"/>
    <cellStyle name="Percent 11 2 2" xfId="1463"/>
    <cellStyle name="Percent 11 2 3" xfId="1464"/>
    <cellStyle name="Percent 11 3" xfId="1465"/>
    <cellStyle name="Percent 110" xfId="1466"/>
    <cellStyle name="Percent 110 2" xfId="1467"/>
    <cellStyle name="Percent 110 3" xfId="1468"/>
    <cellStyle name="Percent 110 3 2" xfId="1469"/>
    <cellStyle name="Percent 110 3 2 2" xfId="1470"/>
    <cellStyle name="Percent 110 3 3" xfId="1471"/>
    <cellStyle name="Percent 110 3 4" xfId="1472"/>
    <cellStyle name="Percent 110 3 4 2" xfId="1473"/>
    <cellStyle name="Percent 110 3 4 2 2" xfId="1474"/>
    <cellStyle name="Percent 110 3 4 3" xfId="1475"/>
    <cellStyle name="Percent 110 3 5" xfId="1476"/>
    <cellStyle name="Percent 110 4" xfId="1477"/>
    <cellStyle name="Percent 111" xfId="1478"/>
    <cellStyle name="Percent 111 2" xfId="1479"/>
    <cellStyle name="Percent 111 3" xfId="1480"/>
    <cellStyle name="Percent 111 3 2" xfId="1481"/>
    <cellStyle name="Percent 111 3 2 2" xfId="1482"/>
    <cellStyle name="Percent 111 3 3" xfId="1483"/>
    <cellStyle name="Percent 111 3 4" xfId="1484"/>
    <cellStyle name="Percent 111 3 4 2" xfId="1485"/>
    <cellStyle name="Percent 111 3 4 2 2" xfId="1486"/>
    <cellStyle name="Percent 111 3 4 3" xfId="1487"/>
    <cellStyle name="Percent 111 3 5" xfId="1488"/>
    <cellStyle name="Percent 111 4" xfId="1489"/>
    <cellStyle name="Percent 112" xfId="1490"/>
    <cellStyle name="Percent 112 2" xfId="1491"/>
    <cellStyle name="Percent 112 3" xfId="1492"/>
    <cellStyle name="Percent 112 3 2" xfId="1493"/>
    <cellStyle name="Percent 112 3 2 2" xfId="1494"/>
    <cellStyle name="Percent 112 3 3" xfId="1495"/>
    <cellStyle name="Percent 112 3 4" xfId="1496"/>
    <cellStyle name="Percent 112 3 4 2" xfId="1497"/>
    <cellStyle name="Percent 112 3 4 2 2" xfId="1498"/>
    <cellStyle name="Percent 112 3 4 3" xfId="1499"/>
    <cellStyle name="Percent 112 3 5" xfId="1500"/>
    <cellStyle name="Percent 112 4" xfId="1501"/>
    <cellStyle name="Percent 113" xfId="1502"/>
    <cellStyle name="Percent 113 2" xfId="1503"/>
    <cellStyle name="Percent 113 3" xfId="1504"/>
    <cellStyle name="Percent 113 3 2" xfId="1505"/>
    <cellStyle name="Percent 113 3 2 2" xfId="1506"/>
    <cellStyle name="Percent 113 3 3" xfId="1507"/>
    <cellStyle name="Percent 113 3 4" xfId="1508"/>
    <cellStyle name="Percent 113 3 4 2" xfId="1509"/>
    <cellStyle name="Percent 113 3 4 2 2" xfId="1510"/>
    <cellStyle name="Percent 113 3 4 3" xfId="1511"/>
    <cellStyle name="Percent 113 3 5" xfId="1512"/>
    <cellStyle name="Percent 113 4" xfId="1513"/>
    <cellStyle name="Percent 114" xfId="1514"/>
    <cellStyle name="Percent 114 2" xfId="1515"/>
    <cellStyle name="Percent 114 3" xfId="1516"/>
    <cellStyle name="Percent 114 3 2" xfId="1517"/>
    <cellStyle name="Percent 114 3 2 2" xfId="1518"/>
    <cellStyle name="Percent 114 3 3" xfId="1519"/>
    <cellStyle name="Percent 114 3 4" xfId="1520"/>
    <cellStyle name="Percent 114 3 4 2" xfId="1521"/>
    <cellStyle name="Percent 114 3 4 2 2" xfId="1522"/>
    <cellStyle name="Percent 114 3 4 3" xfId="1523"/>
    <cellStyle name="Percent 114 3 5" xfId="1524"/>
    <cellStyle name="Percent 114 4" xfId="1525"/>
    <cellStyle name="Percent 115" xfId="1526"/>
    <cellStyle name="Percent 115 2" xfId="1527"/>
    <cellStyle name="Percent 115 3" xfId="1528"/>
    <cellStyle name="Percent 115 3 2" xfId="1529"/>
    <cellStyle name="Percent 115 3 2 2" xfId="1530"/>
    <cellStyle name="Percent 115 3 3" xfId="1531"/>
    <cellStyle name="Percent 115 3 4" xfId="1532"/>
    <cellStyle name="Percent 115 3 4 2" xfId="1533"/>
    <cellStyle name="Percent 115 3 4 2 2" xfId="1534"/>
    <cellStyle name="Percent 115 3 4 3" xfId="1535"/>
    <cellStyle name="Percent 115 3 5" xfId="1536"/>
    <cellStyle name="Percent 115 4" xfId="1537"/>
    <cellStyle name="Percent 116" xfId="1538"/>
    <cellStyle name="Percent 116 2" xfId="1539"/>
    <cellStyle name="Percent 116 2 2" xfId="1540"/>
    <cellStyle name="Percent 116 3" xfId="1541"/>
    <cellStyle name="Percent 116 4" xfId="1542"/>
    <cellStyle name="Percent 116 4 2" xfId="1543"/>
    <cellStyle name="Percent 116 4 2 2" xfId="1544"/>
    <cellStyle name="Percent 116 4 3" xfId="1545"/>
    <cellStyle name="Percent 116 5" xfId="1546"/>
    <cellStyle name="Percent 117" xfId="1547"/>
    <cellStyle name="Percent 117 2" xfId="1548"/>
    <cellStyle name="Percent 117 2 2" xfId="1549"/>
    <cellStyle name="Percent 117 3" xfId="1550"/>
    <cellStyle name="Percent 117 4" xfId="1551"/>
    <cellStyle name="Percent 117 4 2" xfId="1552"/>
    <cellStyle name="Percent 117 4 2 2" xfId="1553"/>
    <cellStyle name="Percent 117 4 3" xfId="1554"/>
    <cellStyle name="Percent 117 5" xfId="1555"/>
    <cellStyle name="Percent 118" xfId="1556"/>
    <cellStyle name="Percent 118 2" xfId="1557"/>
    <cellStyle name="Percent 118 2 2" xfId="1558"/>
    <cellStyle name="Percent 118 3" xfId="1559"/>
    <cellStyle name="Percent 118 4" xfId="1560"/>
    <cellStyle name="Percent 118 4 2" xfId="1561"/>
    <cellStyle name="Percent 118 4 2 2" xfId="1562"/>
    <cellStyle name="Percent 118 4 3" xfId="1563"/>
    <cellStyle name="Percent 118 5" xfId="1564"/>
    <cellStyle name="Percent 119" xfId="1565"/>
    <cellStyle name="Percent 119 2" xfId="1566"/>
    <cellStyle name="Percent 119 2 2" xfId="1567"/>
    <cellStyle name="Percent 119 3" xfId="1568"/>
    <cellStyle name="Percent 119 4" xfId="1569"/>
    <cellStyle name="Percent 119 4 2" xfId="1570"/>
    <cellStyle name="Percent 119 4 2 2" xfId="1571"/>
    <cellStyle name="Percent 119 4 3" xfId="1572"/>
    <cellStyle name="Percent 119 5" xfId="1573"/>
    <cellStyle name="Percent 12" xfId="1574"/>
    <cellStyle name="Percent 12 2" xfId="1575"/>
    <cellStyle name="Percent 120" xfId="1576"/>
    <cellStyle name="Percent 120 2" xfId="1577"/>
    <cellStyle name="Percent 120 2 2" xfId="1578"/>
    <cellStyle name="Percent 120 3" xfId="1579"/>
    <cellStyle name="Percent 120 4" xfId="1580"/>
    <cellStyle name="Percent 120 4 2" xfId="1581"/>
    <cellStyle name="Percent 120 4 2 2" xfId="1582"/>
    <cellStyle name="Percent 120 4 3" xfId="1583"/>
    <cellStyle name="Percent 120 5" xfId="1584"/>
    <cellStyle name="Percent 121" xfId="1585"/>
    <cellStyle name="Percent 121 2" xfId="1586"/>
    <cellStyle name="Percent 121 3" xfId="1587"/>
    <cellStyle name="Percent 121 3 2" xfId="1588"/>
    <cellStyle name="Percent 121 3 2 2" xfId="1589"/>
    <cellStyle name="Percent 121 3 3" xfId="1590"/>
    <cellStyle name="Percent 121 3 4" xfId="1591"/>
    <cellStyle name="Percent 121 3 4 2" xfId="1592"/>
    <cellStyle name="Percent 121 3 4 2 2" xfId="1593"/>
    <cellStyle name="Percent 121 3 4 3" xfId="1594"/>
    <cellStyle name="Percent 121 3 5" xfId="1595"/>
    <cellStyle name="Percent 122" xfId="1596"/>
    <cellStyle name="Percent 122 2" xfId="1597"/>
    <cellStyle name="Percent 122 3" xfId="1598"/>
    <cellStyle name="Percent 122 3 2" xfId="1599"/>
    <cellStyle name="Percent 122 3 2 2" xfId="1600"/>
    <cellStyle name="Percent 122 3 3" xfId="1601"/>
    <cellStyle name="Percent 122 3 4" xfId="1602"/>
    <cellStyle name="Percent 122 3 4 2" xfId="1603"/>
    <cellStyle name="Percent 122 3 4 2 2" xfId="1604"/>
    <cellStyle name="Percent 122 3 4 3" xfId="1605"/>
    <cellStyle name="Percent 122 3 5" xfId="1606"/>
    <cellStyle name="Percent 122 4" xfId="1607"/>
    <cellStyle name="Percent 123" xfId="1608"/>
    <cellStyle name="Percent 123 2" xfId="1609"/>
    <cellStyle name="Percent 123 3" xfId="1610"/>
    <cellStyle name="Percent 123 3 2" xfId="1611"/>
    <cellStyle name="Percent 123 3 2 2" xfId="1612"/>
    <cellStyle name="Percent 123 3 3" xfId="1613"/>
    <cellStyle name="Percent 123 3 4" xfId="1614"/>
    <cellStyle name="Percent 123 3 4 2" xfId="1615"/>
    <cellStyle name="Percent 123 3 4 2 2" xfId="1616"/>
    <cellStyle name="Percent 123 3 4 3" xfId="1617"/>
    <cellStyle name="Percent 123 3 5" xfId="1618"/>
    <cellStyle name="Percent 123 4" xfId="1619"/>
    <cellStyle name="Percent 124" xfId="1620"/>
    <cellStyle name="Percent 124 2" xfId="1621"/>
    <cellStyle name="Percent 124 3" xfId="1622"/>
    <cellStyle name="Percent 124 3 2" xfId="1623"/>
    <cellStyle name="Percent 124 3 2 2" xfId="1624"/>
    <cellStyle name="Percent 124 3 3" xfId="1625"/>
    <cellStyle name="Percent 124 3 4" xfId="1626"/>
    <cellStyle name="Percent 124 3 4 2" xfId="1627"/>
    <cellStyle name="Percent 124 3 4 2 2" xfId="1628"/>
    <cellStyle name="Percent 124 3 4 3" xfId="1629"/>
    <cellStyle name="Percent 124 3 5" xfId="1630"/>
    <cellStyle name="Percent 124 4" xfId="1631"/>
    <cellStyle name="Percent 125" xfId="1632"/>
    <cellStyle name="Percent 125 2" xfId="1633"/>
    <cellStyle name="Percent 125 3" xfId="1634"/>
    <cellStyle name="Percent 125 3 2" xfId="1635"/>
    <cellStyle name="Percent 125 3 2 2" xfId="1636"/>
    <cellStyle name="Percent 125 3 3" xfId="1637"/>
    <cellStyle name="Percent 125 3 4" xfId="1638"/>
    <cellStyle name="Percent 125 3 4 2" xfId="1639"/>
    <cellStyle name="Percent 125 3 4 2 2" xfId="1640"/>
    <cellStyle name="Percent 125 3 4 3" xfId="1641"/>
    <cellStyle name="Percent 125 3 5" xfId="1642"/>
    <cellStyle name="Percent 125 4" xfId="1643"/>
    <cellStyle name="Percent 126" xfId="1644"/>
    <cellStyle name="Percent 126 2" xfId="1645"/>
    <cellStyle name="Percent 126 3" xfId="1646"/>
    <cellStyle name="Percent 126 3 2" xfId="1647"/>
    <cellStyle name="Percent 126 3 2 2" xfId="1648"/>
    <cellStyle name="Percent 126 3 3" xfId="1649"/>
    <cellStyle name="Percent 126 3 4" xfId="1650"/>
    <cellStyle name="Percent 126 3 4 2" xfId="1651"/>
    <cellStyle name="Percent 126 3 4 2 2" xfId="1652"/>
    <cellStyle name="Percent 126 3 4 3" xfId="1653"/>
    <cellStyle name="Percent 126 3 5" xfId="1654"/>
    <cellStyle name="Percent 126 4" xfId="1655"/>
    <cellStyle name="Percent 127" xfId="1656"/>
    <cellStyle name="Percent 128" xfId="1657"/>
    <cellStyle name="Percent 129" xfId="1658"/>
    <cellStyle name="Percent 13" xfId="1659"/>
    <cellStyle name="Percent 13 2" xfId="1660"/>
    <cellStyle name="Percent 13 2 2" xfId="1661"/>
    <cellStyle name="Percent 13 3" xfId="1662"/>
    <cellStyle name="Percent 130" xfId="1663"/>
    <cellStyle name="Percent 131" xfId="1664"/>
    <cellStyle name="Percent 132" xfId="1665"/>
    <cellStyle name="Percent 133" xfId="1666"/>
    <cellStyle name="Percent 134" xfId="1667"/>
    <cellStyle name="Percent 135" xfId="1668"/>
    <cellStyle name="Percent 136" xfId="1669"/>
    <cellStyle name="Percent 137" xfId="1670"/>
    <cellStyle name="Percent 138" xfId="1671"/>
    <cellStyle name="Percent 138 2" xfId="1672"/>
    <cellStyle name="Percent 138 2 2" xfId="1673"/>
    <cellStyle name="Percent 138 3" xfId="1674"/>
    <cellStyle name="Percent 138 4" xfId="1675"/>
    <cellStyle name="Percent 138 4 2" xfId="1676"/>
    <cellStyle name="Percent 138 4 2 2" xfId="1677"/>
    <cellStyle name="Percent 138 4 3" xfId="1678"/>
    <cellStyle name="Percent 138 5" xfId="1679"/>
    <cellStyle name="Percent 139" xfId="1680"/>
    <cellStyle name="Percent 14" xfId="1681"/>
    <cellStyle name="Percent 14 2" xfId="1682"/>
    <cellStyle name="Percent 140" xfId="1683"/>
    <cellStyle name="Percent 140 2" xfId="1684"/>
    <cellStyle name="Percent 140 2 2" xfId="1685"/>
    <cellStyle name="Percent 140 3" xfId="1686"/>
    <cellStyle name="Percent 140 4" xfId="1687"/>
    <cellStyle name="Percent 140 4 2" xfId="1688"/>
    <cellStyle name="Percent 140 4 2 2" xfId="1689"/>
    <cellStyle name="Percent 140 4 3" xfId="1690"/>
    <cellStyle name="Percent 140 5" xfId="1691"/>
    <cellStyle name="Percent 141" xfId="1692"/>
    <cellStyle name="Percent 141 2" xfId="1693"/>
    <cellStyle name="Percent 141 2 2" xfId="1694"/>
    <cellStyle name="Percent 141 3" xfId="1695"/>
    <cellStyle name="Percent 141 4" xfId="1696"/>
    <cellStyle name="Percent 141 4 2" xfId="1697"/>
    <cellStyle name="Percent 141 4 2 2" xfId="1698"/>
    <cellStyle name="Percent 141 4 3" xfId="1699"/>
    <cellStyle name="Percent 141 5" xfId="1700"/>
    <cellStyle name="Percent 142" xfId="1701"/>
    <cellStyle name="Percent 143" xfId="1702"/>
    <cellStyle name="Percent 144" xfId="1703"/>
    <cellStyle name="Percent 145" xfId="1704"/>
    <cellStyle name="Percent 146" xfId="1705"/>
    <cellStyle name="Percent 147" xfId="1706"/>
    <cellStyle name="Percent 148" xfId="1707"/>
    <cellStyle name="Percent 148 2" xfId="1708"/>
    <cellStyle name="Percent 148 2 2" xfId="1709"/>
    <cellStyle name="Percent 148 3" xfId="1710"/>
    <cellStyle name="Percent 148 4" xfId="1711"/>
    <cellStyle name="Percent 148 4 2" xfId="1712"/>
    <cellStyle name="Percent 148 4 2 2" xfId="1713"/>
    <cellStyle name="Percent 148 4 3" xfId="1714"/>
    <cellStyle name="Percent 148 5" xfId="1715"/>
    <cellStyle name="Percent 149" xfId="1716"/>
    <cellStyle name="Percent 149 2" xfId="1717"/>
    <cellStyle name="Percent 149 2 2" xfId="1718"/>
    <cellStyle name="Percent 149 3" xfId="1719"/>
    <cellStyle name="Percent 149 4" xfId="1720"/>
    <cellStyle name="Percent 149 4 2" xfId="1721"/>
    <cellStyle name="Percent 149 4 2 2" xfId="1722"/>
    <cellStyle name="Percent 149 4 3" xfId="1723"/>
    <cellStyle name="Percent 149 5" xfId="1724"/>
    <cellStyle name="Percent 15" xfId="1725"/>
    <cellStyle name="Percent 15 2" xfId="1726"/>
    <cellStyle name="Percent 15 2 2" xfId="1727"/>
    <cellStyle name="Percent 15 2 3" xfId="1728"/>
    <cellStyle name="Percent 15 2 3 2" xfId="1729"/>
    <cellStyle name="Percent 15 2 3 2 2" xfId="1730"/>
    <cellStyle name="Percent 15 3" xfId="1731"/>
    <cellStyle name="Percent 15 4" xfId="1732"/>
    <cellStyle name="Percent 15 4 2" xfId="1733"/>
    <cellStyle name="Percent 15 4 2 2" xfId="1734"/>
    <cellStyle name="Percent 150" xfId="1735"/>
    <cellStyle name="Percent 150 2" xfId="1736"/>
    <cellStyle name="Percent 150 2 2" xfId="1737"/>
    <cellStyle name="Percent 150 3" xfId="1738"/>
    <cellStyle name="Percent 151" xfId="1739"/>
    <cellStyle name="Percent 151 2" xfId="1740"/>
    <cellStyle name="Percent 151 3" xfId="1741"/>
    <cellStyle name="Percent 152" xfId="1742"/>
    <cellStyle name="Percent 152 2" xfId="1743"/>
    <cellStyle name="Percent 152 3" xfId="1744"/>
    <cellStyle name="Percent 153" xfId="1745"/>
    <cellStyle name="Percent 153 2" xfId="1746"/>
    <cellStyle name="Percent 153 3" xfId="1747"/>
    <cellStyle name="Percent 154" xfId="1748"/>
    <cellStyle name="Percent 154 2" xfId="1749"/>
    <cellStyle name="Percent 154 3" xfId="1750"/>
    <cellStyle name="Percent 155" xfId="1751"/>
    <cellStyle name="Percent 155 2" xfId="1752"/>
    <cellStyle name="Percent 155 3" xfId="1753"/>
    <cellStyle name="Percent 156" xfId="1754"/>
    <cellStyle name="Percent 156 2" xfId="1755"/>
    <cellStyle name="Percent 156 2 2" xfId="1756"/>
    <cellStyle name="Percent 156 3" xfId="1757"/>
    <cellStyle name="Percent 156 4" xfId="1758"/>
    <cellStyle name="Percent 156 4 2" xfId="1759"/>
    <cellStyle name="Percent 156 4 2 2" xfId="1760"/>
    <cellStyle name="Percent 156 4 3" xfId="1761"/>
    <cellStyle name="Percent 156 5" xfId="1762"/>
    <cellStyle name="Percent 157" xfId="1763"/>
    <cellStyle name="Percent 157 2" xfId="1764"/>
    <cellStyle name="Percent 157 2 2" xfId="1765"/>
    <cellStyle name="Percent 157 3" xfId="1766"/>
    <cellStyle name="Percent 157 4" xfId="1767"/>
    <cellStyle name="Percent 157 4 2" xfId="1768"/>
    <cellStyle name="Percent 157 4 2 2" xfId="1769"/>
    <cellStyle name="Percent 157 4 3" xfId="1770"/>
    <cellStyle name="Percent 157 5" xfId="1771"/>
    <cellStyle name="Percent 158" xfId="1772"/>
    <cellStyle name="Percent 158 2" xfId="1773"/>
    <cellStyle name="Percent 158 2 2" xfId="1774"/>
    <cellStyle name="Percent 158 3" xfId="1775"/>
    <cellStyle name="Percent 158 4" xfId="1776"/>
    <cellStyle name="Percent 158 4 2" xfId="1777"/>
    <cellStyle name="Percent 158 4 2 2" xfId="1778"/>
    <cellStyle name="Percent 158 4 3" xfId="1779"/>
    <cellStyle name="Percent 158 5" xfId="1780"/>
    <cellStyle name="Percent 159" xfId="1781"/>
    <cellStyle name="Percent 159 2" xfId="1782"/>
    <cellStyle name="Percent 159 2 2" xfId="1783"/>
    <cellStyle name="Percent 159 3" xfId="1784"/>
    <cellStyle name="Percent 159 4" xfId="1785"/>
    <cellStyle name="Percent 159 4 2" xfId="1786"/>
    <cellStyle name="Percent 159 4 2 2" xfId="1787"/>
    <cellStyle name="Percent 159 4 3" xfId="1788"/>
    <cellStyle name="Percent 159 5" xfId="1789"/>
    <cellStyle name="Percent 16" xfId="1790"/>
    <cellStyle name="Percent 16 2" xfId="1791"/>
    <cellStyle name="Percent 16 2 2" xfId="1792"/>
    <cellStyle name="Percent 16 2 3" xfId="1793"/>
    <cellStyle name="Percent 16 2 3 2" xfId="1794"/>
    <cellStyle name="Percent 16 2 3 2 2" xfId="1795"/>
    <cellStyle name="Percent 16 3" xfId="1796"/>
    <cellStyle name="Percent 16 4" xfId="1797"/>
    <cellStyle name="Percent 16 4 2" xfId="1798"/>
    <cellStyle name="Percent 16 4 2 2" xfId="1799"/>
    <cellStyle name="Percent 160" xfId="1800"/>
    <cellStyle name="Percent 160 2" xfId="1801"/>
    <cellStyle name="Percent 160 2 2" xfId="1802"/>
    <cellStyle name="Percent 160 3" xfId="1803"/>
    <cellStyle name="Percent 160 4" xfId="1804"/>
    <cellStyle name="Percent 160 4 2" xfId="1805"/>
    <cellStyle name="Percent 160 4 2 2" xfId="1806"/>
    <cellStyle name="Percent 160 4 3" xfId="1807"/>
    <cellStyle name="Percent 160 5" xfId="1808"/>
    <cellStyle name="Percent 161" xfId="1809"/>
    <cellStyle name="Percent 161 2" xfId="1810"/>
    <cellStyle name="Percent 161 3" xfId="1811"/>
    <cellStyle name="Percent 162" xfId="1812"/>
    <cellStyle name="Percent 162 2" xfId="1813"/>
    <cellStyle name="Percent 162 3" xfId="1814"/>
    <cellStyle name="Percent 163" xfId="1815"/>
    <cellStyle name="Percent 163 2" xfId="1816"/>
    <cellStyle name="Percent 163 3" xfId="1817"/>
    <cellStyle name="Percent 164" xfId="1818"/>
    <cellStyle name="Percent 164 2" xfId="1819"/>
    <cellStyle name="Percent 164 2 2" xfId="1820"/>
    <cellStyle name="Percent 164 3" xfId="1821"/>
    <cellStyle name="Percent 164 4" xfId="1822"/>
    <cellStyle name="Percent 164 4 2" xfId="1823"/>
    <cellStyle name="Percent 164 4 2 2" xfId="1824"/>
    <cellStyle name="Percent 164 4 3" xfId="1825"/>
    <cellStyle name="Percent 164 5" xfId="1826"/>
    <cellStyle name="Percent 165" xfId="1827"/>
    <cellStyle name="Percent 165 2" xfId="1828"/>
    <cellStyle name="Percent 165 3" xfId="1829"/>
    <cellStyle name="Percent 166" xfId="1830"/>
    <cellStyle name="Percent 166 2" xfId="1831"/>
    <cellStyle name="Percent 166 3" xfId="1832"/>
    <cellStyle name="Percent 167" xfId="1833"/>
    <cellStyle name="Percent 167 2" xfId="1834"/>
    <cellStyle name="Percent 167 3" xfId="1835"/>
    <cellStyle name="Percent 168" xfId="1836"/>
    <cellStyle name="Percent 168 2" xfId="1837"/>
    <cellStyle name="Percent 169" xfId="1838"/>
    <cellStyle name="Percent 169 2" xfId="1839"/>
    <cellStyle name="Percent 17" xfId="1840"/>
    <cellStyle name="Percent 17 2" xfId="1841"/>
    <cellStyle name="Percent 17 3" xfId="1842"/>
    <cellStyle name="Percent 17 3 2" xfId="1843"/>
    <cellStyle name="Percent 17 3 2 2" xfId="1844"/>
    <cellStyle name="Percent 170" xfId="1845"/>
    <cellStyle name="Percent 170 2" xfId="1846"/>
    <cellStyle name="Percent 170 3" xfId="1847"/>
    <cellStyle name="Percent 171" xfId="1848"/>
    <cellStyle name="Percent 171 2" xfId="1849"/>
    <cellStyle name="Percent 171 3" xfId="1850"/>
    <cellStyle name="Percent 172" xfId="1851"/>
    <cellStyle name="Percent 172 2" xfId="1852"/>
    <cellStyle name="Percent 172 3" xfId="1853"/>
    <cellStyle name="Percent 173" xfId="1854"/>
    <cellStyle name="Percent 173 2" xfId="1855"/>
    <cellStyle name="Percent 173 3" xfId="1856"/>
    <cellStyle name="Percent 174" xfId="1857"/>
    <cellStyle name="Percent 174 2" xfId="1858"/>
    <cellStyle name="Percent 174 3" xfId="1859"/>
    <cellStyle name="Percent 175" xfId="1860"/>
    <cellStyle name="Percent 175 2" xfId="1861"/>
    <cellStyle name="Percent 175 3" xfId="1862"/>
    <cellStyle name="Percent 176" xfId="1863"/>
    <cellStyle name="Percent 176 2" xfId="1864"/>
    <cellStyle name="Percent 176 3" xfId="1865"/>
    <cellStyle name="Percent 177" xfId="1866"/>
    <cellStyle name="Percent 177 2" xfId="1867"/>
    <cellStyle name="Percent 177 3" xfId="1868"/>
    <cellStyle name="Percent 178" xfId="1869"/>
    <cellStyle name="Percent 178 2" xfId="1870"/>
    <cellStyle name="Percent 178 3" xfId="1871"/>
    <cellStyle name="Percent 179" xfId="1872"/>
    <cellStyle name="Percent 179 2" xfId="1873"/>
    <cellStyle name="Percent 179 3" xfId="1874"/>
    <cellStyle name="Percent 18" xfId="1875"/>
    <cellStyle name="Percent 18 2" xfId="1876"/>
    <cellStyle name="Percent 18 3" xfId="1877"/>
    <cellStyle name="Percent 180" xfId="1878"/>
    <cellStyle name="Percent 180 2" xfId="1879"/>
    <cellStyle name="Percent 180 3" xfId="1880"/>
    <cellStyle name="Percent 181" xfId="1881"/>
    <cellStyle name="Percent 181 2" xfId="1882"/>
    <cellStyle name="Percent 181 3" xfId="1883"/>
    <cellStyle name="Percent 182" xfId="1884"/>
    <cellStyle name="Percent 182 2" xfId="1885"/>
    <cellStyle name="Percent 182 3" xfId="1886"/>
    <cellStyle name="Percent 183" xfId="1887"/>
    <cellStyle name="Percent 184" xfId="1888"/>
    <cellStyle name="Percent 185" xfId="1889"/>
    <cellStyle name="Percent 185 2" xfId="1890"/>
    <cellStyle name="Percent 185 2 2" xfId="1891"/>
    <cellStyle name="Percent 185 3" xfId="1892"/>
    <cellStyle name="Percent 185 4" xfId="1893"/>
    <cellStyle name="Percent 185 5" xfId="1894"/>
    <cellStyle name="Percent 185 5 2" xfId="1895"/>
    <cellStyle name="Percent 185 5 2 2" xfId="1896"/>
    <cellStyle name="Percent 185 5 3" xfId="1897"/>
    <cellStyle name="Percent 185 6" xfId="1898"/>
    <cellStyle name="Percent 186" xfId="1899"/>
    <cellStyle name="Percent 186 2" xfId="1900"/>
    <cellStyle name="Percent 186 2 2" xfId="1901"/>
    <cellStyle name="Percent 186 3" xfId="1902"/>
    <cellStyle name="Percent 186 4" xfId="1903"/>
    <cellStyle name="Percent 186 5" xfId="1904"/>
    <cellStyle name="Percent 186 5 2" xfId="1905"/>
    <cellStyle name="Percent 186 5 2 2" xfId="1906"/>
    <cellStyle name="Percent 186 5 3" xfId="1907"/>
    <cellStyle name="Percent 186 6" xfId="1908"/>
    <cellStyle name="Percent 187" xfId="1909"/>
    <cellStyle name="Percent 187 2" xfId="1910"/>
    <cellStyle name="Percent 187 2 2" xfId="1911"/>
    <cellStyle name="Percent 187 3" xfId="1912"/>
    <cellStyle name="Percent 187 4" xfId="1913"/>
    <cellStyle name="Percent 187 5" xfId="1914"/>
    <cellStyle name="Percent 187 5 2" xfId="1915"/>
    <cellStyle name="Percent 187 5 2 2" xfId="1916"/>
    <cellStyle name="Percent 187 5 3" xfId="1917"/>
    <cellStyle name="Percent 187 6" xfId="1918"/>
    <cellStyle name="Percent 188" xfId="1919"/>
    <cellStyle name="Percent 188 2" xfId="1920"/>
    <cellStyle name="Percent 188 2 2" xfId="1921"/>
    <cellStyle name="Percent 188 3" xfId="1922"/>
    <cellStyle name="Percent 188 4" xfId="1923"/>
    <cellStyle name="Percent 188 5" xfId="1924"/>
    <cellStyle name="Percent 188 5 2" xfId="1925"/>
    <cellStyle name="Percent 188 5 2 2" xfId="1926"/>
    <cellStyle name="Percent 188 5 3" xfId="1927"/>
    <cellStyle name="Percent 188 6" xfId="1928"/>
    <cellStyle name="Percent 189" xfId="1929"/>
    <cellStyle name="Percent 189 2" xfId="1930"/>
    <cellStyle name="Percent 189 2 2" xfId="1931"/>
    <cellStyle name="Percent 189 3" xfId="1932"/>
    <cellStyle name="Percent 189 4" xfId="1933"/>
    <cellStyle name="Percent 189 5" xfId="1934"/>
    <cellStyle name="Percent 189 5 2" xfId="1935"/>
    <cellStyle name="Percent 189 5 2 2" xfId="1936"/>
    <cellStyle name="Percent 189 5 3" xfId="1937"/>
    <cellStyle name="Percent 189 6" xfId="1938"/>
    <cellStyle name="Percent 19" xfId="1939"/>
    <cellStyle name="Percent 19 2" xfId="1940"/>
    <cellStyle name="Percent 19 3" xfId="1941"/>
    <cellStyle name="Percent 19 3 2" xfId="1942"/>
    <cellStyle name="Percent 19 3 2 2" xfId="1943"/>
    <cellStyle name="Percent 19 3 3" xfId="1944"/>
    <cellStyle name="Percent 190" xfId="1945"/>
    <cellStyle name="Percent 190 2" xfId="1946"/>
    <cellStyle name="Percent 190 2 2" xfId="1947"/>
    <cellStyle name="Percent 190 3" xfId="1948"/>
    <cellStyle name="Percent 190 4" xfId="1949"/>
    <cellStyle name="Percent 190 5" xfId="1950"/>
    <cellStyle name="Percent 190 5 2" xfId="1951"/>
    <cellStyle name="Percent 190 5 2 2" xfId="1952"/>
    <cellStyle name="Percent 190 5 3" xfId="1953"/>
    <cellStyle name="Percent 190 6" xfId="1954"/>
    <cellStyle name="Percent 191" xfId="1955"/>
    <cellStyle name="Percent 191 2" xfId="1956"/>
    <cellStyle name="Percent 191 2 2" xfId="1957"/>
    <cellStyle name="Percent 191 3" xfId="1958"/>
    <cellStyle name="Percent 191 4" xfId="1959"/>
    <cellStyle name="Percent 191 5" xfId="1960"/>
    <cellStyle name="Percent 191 5 2" xfId="1961"/>
    <cellStyle name="Percent 191 5 2 2" xfId="1962"/>
    <cellStyle name="Percent 191 5 3" xfId="1963"/>
    <cellStyle name="Percent 191 6" xfId="1964"/>
    <cellStyle name="Percent 192" xfId="1965"/>
    <cellStyle name="Percent 192 2" xfId="1966"/>
    <cellStyle name="Percent 192 2 2" xfId="1967"/>
    <cellStyle name="Percent 192 3" xfId="1968"/>
    <cellStyle name="Percent 192 4" xfId="1969"/>
    <cellStyle name="Percent 192 5" xfId="1970"/>
    <cellStyle name="Percent 192 5 2" xfId="1971"/>
    <cellStyle name="Percent 192 5 2 2" xfId="1972"/>
    <cellStyle name="Percent 192 5 3" xfId="1973"/>
    <cellStyle name="Percent 192 6" xfId="1974"/>
    <cellStyle name="Percent 193" xfId="1975"/>
    <cellStyle name="Percent 193 2" xfId="1976"/>
    <cellStyle name="Percent 193 2 2" xfId="1977"/>
    <cellStyle name="Percent 193 3" xfId="1978"/>
    <cellStyle name="Percent 193 4" xfId="1979"/>
    <cellStyle name="Percent 193 5" xfId="1980"/>
    <cellStyle name="Percent 193 5 2" xfId="1981"/>
    <cellStyle name="Percent 193 5 2 2" xfId="1982"/>
    <cellStyle name="Percent 193 5 3" xfId="1983"/>
    <cellStyle name="Percent 193 6" xfId="1984"/>
    <cellStyle name="Percent 194" xfId="1985"/>
    <cellStyle name="Percent 194 2" xfId="1986"/>
    <cellStyle name="Percent 194 2 2" xfId="1987"/>
    <cellStyle name="Percent 194 3" xfId="1988"/>
    <cellStyle name="Percent 194 4" xfId="1989"/>
    <cellStyle name="Percent 194 5" xfId="1990"/>
    <cellStyle name="Percent 194 5 2" xfId="1991"/>
    <cellStyle name="Percent 194 5 2 2" xfId="1992"/>
    <cellStyle name="Percent 194 5 3" xfId="1993"/>
    <cellStyle name="Percent 194 6" xfId="1994"/>
    <cellStyle name="Percent 195" xfId="1995"/>
    <cellStyle name="Percent 195 2" xfId="1996"/>
    <cellStyle name="Percent 195 2 2" xfId="1997"/>
    <cellStyle name="Percent 195 3" xfId="1998"/>
    <cellStyle name="Percent 195 4" xfId="1999"/>
    <cellStyle name="Percent 195 5" xfId="2000"/>
    <cellStyle name="Percent 195 5 2" xfId="2001"/>
    <cellStyle name="Percent 195 5 2 2" xfId="2002"/>
    <cellStyle name="Percent 195 5 3" xfId="2003"/>
    <cellStyle name="Percent 195 6" xfId="2004"/>
    <cellStyle name="Percent 196" xfId="2005"/>
    <cellStyle name="Percent 196 2" xfId="2006"/>
    <cellStyle name="Percent 197" xfId="2007"/>
    <cellStyle name="Percent 197 2" xfId="2008"/>
    <cellStyle name="Percent 197 3" xfId="2009"/>
    <cellStyle name="Percent 198" xfId="2010"/>
    <cellStyle name="Percent 198 2" xfId="2011"/>
    <cellStyle name="Percent 198 3" xfId="2012"/>
    <cellStyle name="Percent 199" xfId="2013"/>
    <cellStyle name="Percent 199 2" xfId="2014"/>
    <cellStyle name="Percent 199 3" xfId="2015"/>
    <cellStyle name="Percent 2" xfId="10"/>
    <cellStyle name="Percent 2 2" xfId="2016"/>
    <cellStyle name="Percent 2 2 2" xfId="2017"/>
    <cellStyle name="Percent 20" xfId="2018"/>
    <cellStyle name="Percent 20 2" xfId="2019"/>
    <cellStyle name="Percent 200" xfId="2020"/>
    <cellStyle name="Percent 200 2" xfId="2021"/>
    <cellStyle name="Percent 201" xfId="2022"/>
    <cellStyle name="Percent 202" xfId="2023"/>
    <cellStyle name="Percent 203" xfId="2024"/>
    <cellStyle name="Percent 204" xfId="2025"/>
    <cellStyle name="Percent 204 2" xfId="2026"/>
    <cellStyle name="Percent 204 3" xfId="2027"/>
    <cellStyle name="Percent 205" xfId="2028"/>
    <cellStyle name="Percent 205 2" xfId="2029"/>
    <cellStyle name="Percent 205 3" xfId="2030"/>
    <cellStyle name="Percent 206" xfId="2031"/>
    <cellStyle name="Percent 206 2" xfId="2032"/>
    <cellStyle name="Percent 206 3" xfId="2033"/>
    <cellStyle name="Percent 207" xfId="2034"/>
    <cellStyle name="Percent 207 2" xfId="2035"/>
    <cellStyle name="Percent 207 3" xfId="2036"/>
    <cellStyle name="Percent 208" xfId="2037"/>
    <cellStyle name="Percent 208 2" xfId="2038"/>
    <cellStyle name="Percent 208 3" xfId="2039"/>
    <cellStyle name="Percent 209" xfId="2040"/>
    <cellStyle name="Percent 209 2" xfId="2041"/>
    <cellStyle name="Percent 209 3" xfId="2042"/>
    <cellStyle name="Percent 21" xfId="2043"/>
    <cellStyle name="Percent 21 2" xfId="2044"/>
    <cellStyle name="Percent 21 2 2" xfId="2045"/>
    <cellStyle name="Percent 21 2 2 2" xfId="2046"/>
    <cellStyle name="Percent 210" xfId="2047"/>
    <cellStyle name="Percent 210 2" xfId="2048"/>
    <cellStyle name="Percent 210 3" xfId="2049"/>
    <cellStyle name="Percent 211" xfId="2050"/>
    <cellStyle name="Percent 211 2" xfId="2051"/>
    <cellStyle name="Percent 211 3" xfId="2052"/>
    <cellStyle name="Percent 212" xfId="2053"/>
    <cellStyle name="Percent 212 2" xfId="2054"/>
    <cellStyle name="Percent 212 3" xfId="2055"/>
    <cellStyle name="Percent 213" xfId="2056"/>
    <cellStyle name="Percent 213 2" xfId="2057"/>
    <cellStyle name="Percent 213 3" xfId="2058"/>
    <cellStyle name="Percent 214" xfId="2059"/>
    <cellStyle name="Percent 215" xfId="2060"/>
    <cellStyle name="Percent 215 2" xfId="2061"/>
    <cellStyle name="Percent 216" xfId="2062"/>
    <cellStyle name="Percent 216 2" xfId="2063"/>
    <cellStyle name="Percent 217" xfId="2064"/>
    <cellStyle name="Percent 217 2" xfId="2065"/>
    <cellStyle name="Percent 218" xfId="2066"/>
    <cellStyle name="Percent 218 2" xfId="2067"/>
    <cellStyle name="Percent 219" xfId="2068"/>
    <cellStyle name="Percent 219 2" xfId="2069"/>
    <cellStyle name="Percent 22" xfId="2070"/>
    <cellStyle name="Percent 22 2" xfId="2071"/>
    <cellStyle name="Percent 22 3" xfId="2072"/>
    <cellStyle name="Percent 22 3 2" xfId="2073"/>
    <cellStyle name="Percent 220" xfId="2074"/>
    <cellStyle name="Percent 220 2" xfId="2075"/>
    <cellStyle name="Percent 221" xfId="2076"/>
    <cellStyle name="Percent 221 2" xfId="2077"/>
    <cellStyle name="Percent 222" xfId="2078"/>
    <cellStyle name="Percent 222 2" xfId="2079"/>
    <cellStyle name="Percent 223" xfId="2080"/>
    <cellStyle name="Percent 223 2" xfId="2081"/>
    <cellStyle name="Percent 224" xfId="2082"/>
    <cellStyle name="Percent 224 2" xfId="2083"/>
    <cellStyle name="Percent 225" xfId="2084"/>
    <cellStyle name="Percent 226" xfId="2085"/>
    <cellStyle name="Percent 227" xfId="2086"/>
    <cellStyle name="Percent 228" xfId="2087"/>
    <cellStyle name="Percent 229" xfId="2088"/>
    <cellStyle name="Percent 23" xfId="2089"/>
    <cellStyle name="Percent 23 2" xfId="2090"/>
    <cellStyle name="Percent 230" xfId="2091"/>
    <cellStyle name="Percent 231" xfId="2092"/>
    <cellStyle name="Percent 232" xfId="2093"/>
    <cellStyle name="Percent 233" xfId="2094"/>
    <cellStyle name="Percent 234" xfId="2095"/>
    <cellStyle name="Percent 235" xfId="2096"/>
    <cellStyle name="Percent 236" xfId="2097"/>
    <cellStyle name="Percent 237" xfId="2098"/>
    <cellStyle name="Percent 238" xfId="2099"/>
    <cellStyle name="Percent 239" xfId="2100"/>
    <cellStyle name="Percent 24" xfId="2101"/>
    <cellStyle name="Percent 24 2" xfId="2102"/>
    <cellStyle name="Percent 240" xfId="2103"/>
    <cellStyle name="Percent 241" xfId="2104"/>
    <cellStyle name="Percent 242" xfId="2105"/>
    <cellStyle name="Percent 243" xfId="2106"/>
    <cellStyle name="Percent 244" xfId="2107"/>
    <cellStyle name="Percent 245" xfId="2108"/>
    <cellStyle name="Percent 246" xfId="2109"/>
    <cellStyle name="Percent 247" xfId="2110"/>
    <cellStyle name="Percent 248" xfId="2111"/>
    <cellStyle name="Percent 249" xfId="2112"/>
    <cellStyle name="Percent 25" xfId="2113"/>
    <cellStyle name="Percent 250" xfId="2114"/>
    <cellStyle name="Percent 251" xfId="2115"/>
    <cellStyle name="Percent 252" xfId="2116"/>
    <cellStyle name="Percent 253" xfId="2117"/>
    <cellStyle name="Percent 254" xfId="2118"/>
    <cellStyle name="Percent 255" xfId="2119"/>
    <cellStyle name="Percent 256" xfId="2120"/>
    <cellStyle name="Percent 257" xfId="2121"/>
    <cellStyle name="Percent 258" xfId="2122"/>
    <cellStyle name="Percent 259" xfId="2123"/>
    <cellStyle name="Percent 26" xfId="2124"/>
    <cellStyle name="Percent 260" xfId="2125"/>
    <cellStyle name="Percent 261" xfId="2126"/>
    <cellStyle name="Percent 262" xfId="2127"/>
    <cellStyle name="Percent 263" xfId="2128"/>
    <cellStyle name="Percent 264" xfId="2129"/>
    <cellStyle name="Percent 265" xfId="2130"/>
    <cellStyle name="Percent 266" xfId="2131"/>
    <cellStyle name="Percent 267" xfId="2132"/>
    <cellStyle name="Percent 268" xfId="2133"/>
    <cellStyle name="Percent 269" xfId="2134"/>
    <cellStyle name="Percent 27" xfId="2135"/>
    <cellStyle name="Percent 270" xfId="2136"/>
    <cellStyle name="Percent 271" xfId="2137"/>
    <cellStyle name="Percent 272" xfId="2138"/>
    <cellStyle name="Percent 273" xfId="2139"/>
    <cellStyle name="Percent 274" xfId="2140"/>
    <cellStyle name="Percent 275" xfId="2141"/>
    <cellStyle name="Percent 276" xfId="2142"/>
    <cellStyle name="Percent 277" xfId="2143"/>
    <cellStyle name="Percent 278" xfId="2144"/>
    <cellStyle name="Percent 279" xfId="2145"/>
    <cellStyle name="Percent 28" xfId="2146"/>
    <cellStyle name="Percent 280" xfId="2147"/>
    <cellStyle name="Percent 281" xfId="2148"/>
    <cellStyle name="Percent 282" xfId="2149"/>
    <cellStyle name="Percent 283" xfId="2150"/>
    <cellStyle name="Percent 284" xfId="2151"/>
    <cellStyle name="Percent 285" xfId="2152"/>
    <cellStyle name="Percent 286" xfId="2153"/>
    <cellStyle name="Percent 287" xfId="2154"/>
    <cellStyle name="Percent 288" xfId="2155"/>
    <cellStyle name="Percent 289" xfId="2156"/>
    <cellStyle name="Percent 29" xfId="2157"/>
    <cellStyle name="Percent 290" xfId="2158"/>
    <cellStyle name="Percent 291" xfId="2159"/>
    <cellStyle name="Percent 292" xfId="2160"/>
    <cellStyle name="Percent 293" xfId="2161"/>
    <cellStyle name="Percent 294" xfId="2162"/>
    <cellStyle name="Percent 295" xfId="2163"/>
    <cellStyle name="Percent 296" xfId="2164"/>
    <cellStyle name="Percent 297" xfId="2165"/>
    <cellStyle name="Percent 298" xfId="2166"/>
    <cellStyle name="Percent 299" xfId="2167"/>
    <cellStyle name="Percent 3" xfId="2168"/>
    <cellStyle name="Percent 3 2" xfId="2169"/>
    <cellStyle name="Percent 3 2 2" xfId="2170"/>
    <cellStyle name="Percent 3 3" xfId="2171"/>
    <cellStyle name="Percent 3 3 2" xfId="2172"/>
    <cellStyle name="Percent 3 3 2 2" xfId="2173"/>
    <cellStyle name="Percent 3 3 3" xfId="2174"/>
    <cellStyle name="Percent 3 3 4" xfId="2175"/>
    <cellStyle name="Percent 3 3 4 2" xfId="2176"/>
    <cellStyle name="Percent 3 3 4 2 2" xfId="2177"/>
    <cellStyle name="Percent 3 3 4 3" xfId="2178"/>
    <cellStyle name="Percent 3 3 5" xfId="2179"/>
    <cellStyle name="Percent 3 4" xfId="2180"/>
    <cellStyle name="Percent 3 5" xfId="2181"/>
    <cellStyle name="Percent 3 5 2" xfId="2182"/>
    <cellStyle name="Percent 3 6" xfId="2183"/>
    <cellStyle name="Percent 3 7" xfId="2184"/>
    <cellStyle name="Percent 3 7 2" xfId="2185"/>
    <cellStyle name="Percent 3 7 2 2" xfId="2186"/>
    <cellStyle name="Percent 3 7 3" xfId="2187"/>
    <cellStyle name="Percent 30" xfId="2188"/>
    <cellStyle name="Percent 30 2" xfId="2189"/>
    <cellStyle name="Percent 30 3" xfId="2190"/>
    <cellStyle name="Percent 300" xfId="2191"/>
    <cellStyle name="Percent 301" xfId="2192"/>
    <cellStyle name="Percent 302" xfId="2193"/>
    <cellStyle name="Percent 303" xfId="2194"/>
    <cellStyle name="Percent 304" xfId="2195"/>
    <cellStyle name="Percent 305" xfId="2196"/>
    <cellStyle name="Percent 306" xfId="2197"/>
    <cellStyle name="Percent 307" xfId="2198"/>
    <cellStyle name="Percent 308" xfId="2199"/>
    <cellStyle name="Percent 309" xfId="2200"/>
    <cellStyle name="Percent 31" xfId="2201"/>
    <cellStyle name="Percent 31 2" xfId="2202"/>
    <cellStyle name="Percent 31 3" xfId="2203"/>
    <cellStyle name="Percent 310" xfId="2204"/>
    <cellStyle name="Percent 311" xfId="2205"/>
    <cellStyle name="Percent 312" xfId="2206"/>
    <cellStyle name="Percent 313" xfId="2207"/>
    <cellStyle name="Percent 314" xfId="2208"/>
    <cellStyle name="Percent 315" xfId="2209"/>
    <cellStyle name="Percent 316" xfId="2210"/>
    <cellStyle name="Percent 317" xfId="2211"/>
    <cellStyle name="Percent 318" xfId="2212"/>
    <cellStyle name="Percent 319" xfId="2213"/>
    <cellStyle name="Percent 32" xfId="2214"/>
    <cellStyle name="Percent 32 2" xfId="2215"/>
    <cellStyle name="Percent 320" xfId="2216"/>
    <cellStyle name="Percent 321" xfId="2217"/>
    <cellStyle name="Percent 322" xfId="2218"/>
    <cellStyle name="Percent 323" xfId="2219"/>
    <cellStyle name="Percent 324" xfId="2220"/>
    <cellStyle name="Percent 325" xfId="2221"/>
    <cellStyle name="Percent 326" xfId="2222"/>
    <cellStyle name="Percent 327" xfId="2223"/>
    <cellStyle name="Percent 328" xfId="2224"/>
    <cellStyle name="Percent 329" xfId="2225"/>
    <cellStyle name="Percent 33" xfId="2226"/>
    <cellStyle name="Percent 33 2" xfId="2227"/>
    <cellStyle name="Percent 33 3" xfId="2228"/>
    <cellStyle name="Percent 330" xfId="2229"/>
    <cellStyle name="Percent 331" xfId="2230"/>
    <cellStyle name="Percent 332" xfId="2231"/>
    <cellStyle name="Percent 333" xfId="2232"/>
    <cellStyle name="Percent 334" xfId="2233"/>
    <cellStyle name="Percent 335" xfId="2234"/>
    <cellStyle name="Percent 336" xfId="2235"/>
    <cellStyle name="Percent 337" xfId="2236"/>
    <cellStyle name="Percent 337 2" xfId="2237"/>
    <cellStyle name="Percent 338" xfId="2238"/>
    <cellStyle name="Percent 338 2" xfId="2239"/>
    <cellStyle name="Percent 339" xfId="2240"/>
    <cellStyle name="Percent 339 2" xfId="2241"/>
    <cellStyle name="Percent 34" xfId="2242"/>
    <cellStyle name="Percent 34 2" xfId="2243"/>
    <cellStyle name="Percent 34 3" xfId="2244"/>
    <cellStyle name="Percent 340" xfId="2245"/>
    <cellStyle name="Percent 340 2" xfId="2246"/>
    <cellStyle name="Percent 341" xfId="2247"/>
    <cellStyle name="Percent 341 2" xfId="2248"/>
    <cellStyle name="Percent 342" xfId="2249"/>
    <cellStyle name="Percent 342 2" xfId="2250"/>
    <cellStyle name="Percent 343" xfId="2251"/>
    <cellStyle name="Percent 343 2" xfId="2252"/>
    <cellStyle name="Percent 344" xfId="2253"/>
    <cellStyle name="Percent 344 2" xfId="2254"/>
    <cellStyle name="Percent 345" xfId="2255"/>
    <cellStyle name="Percent 345 2" xfId="2256"/>
    <cellStyle name="Percent 346" xfId="2257"/>
    <cellStyle name="Percent 346 2" xfId="2258"/>
    <cellStyle name="Percent 347" xfId="2259"/>
    <cellStyle name="Percent 347 2" xfId="2260"/>
    <cellStyle name="Percent 348" xfId="2261"/>
    <cellStyle name="Percent 348 2" xfId="2262"/>
    <cellStyle name="Percent 349" xfId="2263"/>
    <cellStyle name="Percent 349 2" xfId="2264"/>
    <cellStyle name="Percent 35" xfId="2265"/>
    <cellStyle name="Percent 35 2" xfId="2266"/>
    <cellStyle name="Percent 35 3" xfId="2267"/>
    <cellStyle name="Percent 350" xfId="2268"/>
    <cellStyle name="Percent 350 2" xfId="2269"/>
    <cellStyle name="Percent 351" xfId="2270"/>
    <cellStyle name="Percent 351 2" xfId="2271"/>
    <cellStyle name="Percent 352" xfId="2272"/>
    <cellStyle name="Percent 352 2" xfId="2273"/>
    <cellStyle name="Percent 353" xfId="2274"/>
    <cellStyle name="Percent 354" xfId="2275"/>
    <cellStyle name="Percent 355" xfId="2276"/>
    <cellStyle name="Percent 356" xfId="2277"/>
    <cellStyle name="Percent 357" xfId="2278"/>
    <cellStyle name="Percent 358" xfId="2279"/>
    <cellStyle name="Percent 359" xfId="2280"/>
    <cellStyle name="Percent 359 2" xfId="2281"/>
    <cellStyle name="Percent 36" xfId="2282"/>
    <cellStyle name="Percent 36 2" xfId="2283"/>
    <cellStyle name="Percent 36 2 2" xfId="2284"/>
    <cellStyle name="Percent 36 2 3" xfId="2285"/>
    <cellStyle name="Percent 36 3" xfId="2286"/>
    <cellStyle name="Percent 360" xfId="2287"/>
    <cellStyle name="Percent 360 2" xfId="2288"/>
    <cellStyle name="Percent 361" xfId="2289"/>
    <cellStyle name="Percent 361 2" xfId="2290"/>
    <cellStyle name="Percent 362" xfId="2291"/>
    <cellStyle name="Percent 362 2" xfId="2292"/>
    <cellStyle name="Percent 363" xfId="2293"/>
    <cellStyle name="Percent 363 2" xfId="2294"/>
    <cellStyle name="Percent 364" xfId="2295"/>
    <cellStyle name="Percent 364 2" xfId="2296"/>
    <cellStyle name="Percent 365" xfId="2297"/>
    <cellStyle name="Percent 365 2" xfId="2298"/>
    <cellStyle name="Percent 366" xfId="2299"/>
    <cellStyle name="Percent 366 2" xfId="2300"/>
    <cellStyle name="Percent 367" xfId="2301"/>
    <cellStyle name="Percent 367 2" xfId="2302"/>
    <cellStyle name="Percent 368" xfId="2303"/>
    <cellStyle name="Percent 368 2" xfId="2304"/>
    <cellStyle name="Percent 369" xfId="2305"/>
    <cellStyle name="Percent 369 2" xfId="2306"/>
    <cellStyle name="Percent 37" xfId="2307"/>
    <cellStyle name="Percent 37 2" xfId="2308"/>
    <cellStyle name="Percent 37 3" xfId="2309"/>
    <cellStyle name="Percent 370" xfId="2310"/>
    <cellStyle name="Percent 370 2" xfId="2311"/>
    <cellStyle name="Percent 371" xfId="2312"/>
    <cellStyle name="Percent 371 2" xfId="2313"/>
    <cellStyle name="Percent 372" xfId="2314"/>
    <cellStyle name="Percent 372 2" xfId="2315"/>
    <cellStyle name="Percent 373" xfId="2316"/>
    <cellStyle name="Percent 373 2" xfId="2317"/>
    <cellStyle name="Percent 374" xfId="2318"/>
    <cellStyle name="Percent 374 2" xfId="2319"/>
    <cellStyle name="Percent 375" xfId="2320"/>
    <cellStyle name="Percent 375 2" xfId="2321"/>
    <cellStyle name="Percent 376" xfId="2322"/>
    <cellStyle name="Percent 376 2" xfId="2323"/>
    <cellStyle name="Percent 377" xfId="2324"/>
    <cellStyle name="Percent 377 2" xfId="2325"/>
    <cellStyle name="Percent 378" xfId="2326"/>
    <cellStyle name="Percent 378 2" xfId="2327"/>
    <cellStyle name="Percent 379" xfId="2328"/>
    <cellStyle name="Percent 379 2" xfId="2329"/>
    <cellStyle name="Percent 38" xfId="2330"/>
    <cellStyle name="Percent 38 2" xfId="2331"/>
    <cellStyle name="Percent 380" xfId="2332"/>
    <cellStyle name="Percent 380 2" xfId="2333"/>
    <cellStyle name="Percent 381" xfId="2334"/>
    <cellStyle name="Percent 381 2" xfId="2335"/>
    <cellStyle name="Percent 382" xfId="2336"/>
    <cellStyle name="Percent 382 2" xfId="2337"/>
    <cellStyle name="Percent 383" xfId="2338"/>
    <cellStyle name="Percent 383 2" xfId="2339"/>
    <cellStyle name="Percent 384" xfId="2340"/>
    <cellStyle name="Percent 384 2" xfId="2341"/>
    <cellStyle name="Percent 385" xfId="2342"/>
    <cellStyle name="Percent 385 2" xfId="2343"/>
    <cellStyle name="Percent 386" xfId="2344"/>
    <cellStyle name="Percent 386 2" xfId="2345"/>
    <cellStyle name="Percent 387" xfId="2346"/>
    <cellStyle name="Percent 387 2" xfId="2347"/>
    <cellStyle name="Percent 388" xfId="2348"/>
    <cellStyle name="Percent 388 2" xfId="2349"/>
    <cellStyle name="Percent 389" xfId="2350"/>
    <cellStyle name="Percent 389 2" xfId="2351"/>
    <cellStyle name="Percent 39" xfId="2352"/>
    <cellStyle name="Percent 39 2" xfId="2353"/>
    <cellStyle name="Percent 390" xfId="2354"/>
    <cellStyle name="Percent 390 2" xfId="2355"/>
    <cellStyle name="Percent 391" xfId="2356"/>
    <cellStyle name="Percent 391 2" xfId="2357"/>
    <cellStyle name="Percent 392" xfId="2358"/>
    <cellStyle name="Percent 392 2" xfId="2359"/>
    <cellStyle name="Percent 393" xfId="2360"/>
    <cellStyle name="Percent 393 2" xfId="2361"/>
    <cellStyle name="Percent 394" xfId="2362"/>
    <cellStyle name="Percent 394 2" xfId="2363"/>
    <cellStyle name="Percent 395" xfId="2364"/>
    <cellStyle name="Percent 395 2" xfId="2365"/>
    <cellStyle name="Percent 396" xfId="2366"/>
    <cellStyle name="Percent 396 2" xfId="2367"/>
    <cellStyle name="Percent 397" xfId="2368"/>
    <cellStyle name="Percent 397 2" xfId="2369"/>
    <cellStyle name="Percent 398" xfId="2370"/>
    <cellStyle name="Percent 398 2" xfId="2371"/>
    <cellStyle name="Percent 399" xfId="2372"/>
    <cellStyle name="Percent 399 2" xfId="2373"/>
    <cellStyle name="Percent 4" xfId="2374"/>
    <cellStyle name="Percent 4 2" xfId="2375"/>
    <cellStyle name="Percent 4 3" xfId="2376"/>
    <cellStyle name="Percent 4 4" xfId="2377"/>
    <cellStyle name="Percent 40" xfId="2378"/>
    <cellStyle name="Percent 40 2" xfId="2379"/>
    <cellStyle name="Percent 400" xfId="2380"/>
    <cellStyle name="Percent 400 2" xfId="2381"/>
    <cellStyle name="Percent 401" xfId="2382"/>
    <cellStyle name="Percent 401 2" xfId="2383"/>
    <cellStyle name="Percent 402" xfId="2384"/>
    <cellStyle name="Percent 402 2" xfId="2385"/>
    <cellStyle name="Percent 403" xfId="2386"/>
    <cellStyle name="Percent 403 2" xfId="2387"/>
    <cellStyle name="Percent 404" xfId="2388"/>
    <cellStyle name="Percent 404 2" xfId="2389"/>
    <cellStyle name="Percent 405" xfId="2390"/>
    <cellStyle name="Percent 405 2" xfId="2391"/>
    <cellStyle name="Percent 406" xfId="2392"/>
    <cellStyle name="Percent 406 2" xfId="2393"/>
    <cellStyle name="Percent 407" xfId="2394"/>
    <cellStyle name="Percent 407 2" xfId="2395"/>
    <cellStyle name="Percent 408" xfId="2396"/>
    <cellStyle name="Percent 408 2" xfId="2397"/>
    <cellStyle name="Percent 409" xfId="2398"/>
    <cellStyle name="Percent 409 2" xfId="2399"/>
    <cellStyle name="Percent 41" xfId="2400"/>
    <cellStyle name="Percent 41 2" xfId="2401"/>
    <cellStyle name="Percent 410" xfId="2402"/>
    <cellStyle name="Percent 410 2" xfId="2403"/>
    <cellStyle name="Percent 411" xfId="2404"/>
    <cellStyle name="Percent 411 2" xfId="2405"/>
    <cellStyle name="Percent 412" xfId="2406"/>
    <cellStyle name="Percent 412 2" xfId="2407"/>
    <cellStyle name="Percent 413" xfId="2408"/>
    <cellStyle name="Percent 413 2" xfId="2409"/>
    <cellStyle name="Percent 414" xfId="2410"/>
    <cellStyle name="Percent 414 2" xfId="2411"/>
    <cellStyle name="Percent 415" xfId="2412"/>
    <cellStyle name="Percent 415 2" xfId="2413"/>
    <cellStyle name="Percent 416" xfId="2414"/>
    <cellStyle name="Percent 416 2" xfId="2415"/>
    <cellStyle name="Percent 417" xfId="2416"/>
    <cellStyle name="Percent 417 2" xfId="2417"/>
    <cellStyle name="Percent 418" xfId="2418"/>
    <cellStyle name="Percent 418 2" xfId="2419"/>
    <cellStyle name="Percent 419" xfId="2420"/>
    <cellStyle name="Percent 419 2" xfId="2421"/>
    <cellStyle name="Percent 42" xfId="2422"/>
    <cellStyle name="Percent 42 2" xfId="2423"/>
    <cellStyle name="Percent 420" xfId="2424"/>
    <cellStyle name="Percent 420 2" xfId="2425"/>
    <cellStyle name="Percent 421" xfId="2426"/>
    <cellStyle name="Percent 421 2" xfId="2427"/>
    <cellStyle name="Percent 422" xfId="2428"/>
    <cellStyle name="Percent 422 2" xfId="2429"/>
    <cellStyle name="Percent 423" xfId="2430"/>
    <cellStyle name="Percent 423 2" xfId="2431"/>
    <cellStyle name="Percent 424" xfId="2432"/>
    <cellStyle name="Percent 424 2" xfId="2433"/>
    <cellStyle name="Percent 425" xfId="2434"/>
    <cellStyle name="Percent 425 2" xfId="2435"/>
    <cellStyle name="Percent 426" xfId="2436"/>
    <cellStyle name="Percent 426 2" xfId="2437"/>
    <cellStyle name="Percent 427" xfId="2438"/>
    <cellStyle name="Percent 427 2" xfId="2439"/>
    <cellStyle name="Percent 428" xfId="2440"/>
    <cellStyle name="Percent 428 2" xfId="2441"/>
    <cellStyle name="Percent 429" xfId="2442"/>
    <cellStyle name="Percent 429 2" xfId="2443"/>
    <cellStyle name="Percent 43" xfId="2444"/>
    <cellStyle name="Percent 430" xfId="2445"/>
    <cellStyle name="Percent 430 2" xfId="2446"/>
    <cellStyle name="Percent 431" xfId="2447"/>
    <cellStyle name="Percent 431 2" xfId="2448"/>
    <cellStyle name="Percent 432" xfId="2449"/>
    <cellStyle name="Percent 432 2" xfId="2450"/>
    <cellStyle name="Percent 433" xfId="2451"/>
    <cellStyle name="Percent 433 2" xfId="2452"/>
    <cellStyle name="Percent 434" xfId="2453"/>
    <cellStyle name="Percent 434 2" xfId="2454"/>
    <cellStyle name="Percent 435" xfId="2455"/>
    <cellStyle name="Percent 435 2" xfId="2456"/>
    <cellStyle name="Percent 436" xfId="2457"/>
    <cellStyle name="Percent 436 2" xfId="2458"/>
    <cellStyle name="Percent 437" xfId="2459"/>
    <cellStyle name="Percent 437 2" xfId="2460"/>
    <cellStyle name="Percent 438" xfId="2461"/>
    <cellStyle name="Percent 438 2" xfId="2462"/>
    <cellStyle name="Percent 439" xfId="2463"/>
    <cellStyle name="Percent 439 2" xfId="2464"/>
    <cellStyle name="Percent 44" xfId="2465"/>
    <cellStyle name="Percent 440" xfId="2466"/>
    <cellStyle name="Percent 441" xfId="11"/>
    <cellStyle name="Percent 45" xfId="2467"/>
    <cellStyle name="Percent 46" xfId="2468"/>
    <cellStyle name="Percent 47" xfId="2469"/>
    <cellStyle name="Percent 48" xfId="2470"/>
    <cellStyle name="Percent 49" xfId="2471"/>
    <cellStyle name="Percent 5" xfId="2472"/>
    <cellStyle name="Percent 5 2" xfId="2473"/>
    <cellStyle name="Percent 5 2 2" xfId="2474"/>
    <cellStyle name="Percent 5 2 2 2" xfId="2475"/>
    <cellStyle name="Percent 5 2 2 2 2" xfId="2476"/>
    <cellStyle name="Percent 5 2 3" xfId="2477"/>
    <cellStyle name="Percent 5 2 3 2" xfId="2478"/>
    <cellStyle name="Percent 5 2 4" xfId="2479"/>
    <cellStyle name="Percent 5 2 4 2" xfId="2480"/>
    <cellStyle name="Percent 5 2 5" xfId="2481"/>
    <cellStyle name="Percent 5 2 5 2" xfId="2482"/>
    <cellStyle name="Percent 5 2 6" xfId="2483"/>
    <cellStyle name="Percent 5 2 6 2" xfId="2484"/>
    <cellStyle name="Percent 5 3" xfId="2485"/>
    <cellStyle name="Percent 5 4" xfId="2486"/>
    <cellStyle name="Percent 5 5" xfId="2487"/>
    <cellStyle name="Percent 5 5 2" xfId="2488"/>
    <cellStyle name="Percent 5 5 2 2" xfId="2489"/>
    <cellStyle name="Percent 5 5 3" xfId="2490"/>
    <cellStyle name="Percent 5 6" xfId="2491"/>
    <cellStyle name="Percent 5 6 2" xfId="2492"/>
    <cellStyle name="Percent 5 7" xfId="2493"/>
    <cellStyle name="Percent 5 7 2" xfId="2494"/>
    <cellStyle name="Percent 5 8" xfId="2495"/>
    <cellStyle name="Percent 5 8 2" xfId="2496"/>
    <cellStyle name="Percent 50" xfId="2497"/>
    <cellStyle name="Percent 51" xfId="2498"/>
    <cellStyle name="Percent 52" xfId="2499"/>
    <cellStyle name="Percent 52 2" xfId="2500"/>
    <cellStyle name="Percent 52 3" xfId="2501"/>
    <cellStyle name="Percent 53" xfId="2502"/>
    <cellStyle name="Percent 53 2" xfId="2503"/>
    <cellStyle name="Percent 53 3" xfId="2504"/>
    <cellStyle name="Percent 54" xfId="2505"/>
    <cellStyle name="Percent 54 2" xfId="2506"/>
    <cellStyle name="Percent 54 3" xfId="2507"/>
    <cellStyle name="Percent 55" xfId="2508"/>
    <cellStyle name="Percent 55 2" xfId="2509"/>
    <cellStyle name="Percent 55 3" xfId="2510"/>
    <cellStyle name="Percent 56" xfId="2511"/>
    <cellStyle name="Percent 56 2" xfId="2512"/>
    <cellStyle name="Percent 56 3" xfId="2513"/>
    <cellStyle name="Percent 57" xfId="2514"/>
    <cellStyle name="Percent 57 2" xfId="2515"/>
    <cellStyle name="Percent 57 3" xfId="2516"/>
    <cellStyle name="Percent 58" xfId="2517"/>
    <cellStyle name="Percent 58 2" xfId="2518"/>
    <cellStyle name="Percent 58 3" xfId="2519"/>
    <cellStyle name="Percent 59" xfId="2520"/>
    <cellStyle name="Percent 59 2" xfId="2521"/>
    <cellStyle name="Percent 59 3" xfId="2522"/>
    <cellStyle name="Percent 6" xfId="2523"/>
    <cellStyle name="Percent 6 2" xfId="2524"/>
    <cellStyle name="Percent 6 2 2" xfId="2525"/>
    <cellStyle name="Percent 6 3" xfId="2526"/>
    <cellStyle name="Percent 6 4" xfId="2527"/>
    <cellStyle name="Percent 60" xfId="2528"/>
    <cellStyle name="Percent 60 2" xfId="2529"/>
    <cellStyle name="Percent 60 3" xfId="2530"/>
    <cellStyle name="Percent 61" xfId="2531"/>
    <cellStyle name="Percent 61 2" xfId="2532"/>
    <cellStyle name="Percent 61 3" xfId="2533"/>
    <cellStyle name="Percent 62" xfId="2534"/>
    <cellStyle name="Percent 62 2" xfId="2535"/>
    <cellStyle name="Percent 62 3" xfId="2536"/>
    <cellStyle name="Percent 63" xfId="2537"/>
    <cellStyle name="Percent 63 2" xfId="2538"/>
    <cellStyle name="Percent 63 3" xfId="2539"/>
    <cellStyle name="Percent 64" xfId="2540"/>
    <cellStyle name="Percent 64 2" xfId="2541"/>
    <cellStyle name="Percent 64 3" xfId="2542"/>
    <cellStyle name="Percent 65" xfId="2543"/>
    <cellStyle name="Percent 65 2" xfId="2544"/>
    <cellStyle name="Percent 65 3" xfId="2545"/>
    <cellStyle name="Percent 66" xfId="2546"/>
    <cellStyle name="Percent 67" xfId="2547"/>
    <cellStyle name="Percent 68" xfId="2548"/>
    <cellStyle name="Percent 69" xfId="2549"/>
    <cellStyle name="Percent 7" xfId="2550"/>
    <cellStyle name="Percent 7 2" xfId="2551"/>
    <cellStyle name="Percent 7 3" xfId="2552"/>
    <cellStyle name="Percent 70" xfId="2553"/>
    <cellStyle name="Percent 71" xfId="2554"/>
    <cellStyle name="Percent 72" xfId="2555"/>
    <cellStyle name="Percent 72 2" xfId="2556"/>
    <cellStyle name="Percent 72 3" xfId="2557"/>
    <cellStyle name="Percent 73" xfId="2558"/>
    <cellStyle name="Percent 73 2" xfId="2559"/>
    <cellStyle name="Percent 74" xfId="2560"/>
    <cellStyle name="Percent 75" xfId="2561"/>
    <cellStyle name="Percent 76" xfId="2562"/>
    <cellStyle name="Percent 76 2" xfId="2563"/>
    <cellStyle name="Percent 76 3" xfId="2564"/>
    <cellStyle name="Percent 76 4" xfId="2565"/>
    <cellStyle name="Percent 77" xfId="2566"/>
    <cellStyle name="Percent 77 2" xfId="2567"/>
    <cellStyle name="Percent 77 3" xfId="2568"/>
    <cellStyle name="Percent 78" xfId="2569"/>
    <cellStyle name="Percent 78 2" xfId="2570"/>
    <cellStyle name="Percent 78 3" xfId="2571"/>
    <cellStyle name="Percent 79" xfId="2572"/>
    <cellStyle name="Percent 79 2" xfId="2573"/>
    <cellStyle name="Percent 79 3" xfId="2574"/>
    <cellStyle name="Percent 8" xfId="2575"/>
    <cellStyle name="Percent 8 2" xfId="2576"/>
    <cellStyle name="Percent 8 2 2" xfId="2577"/>
    <cellStyle name="Percent 8 2 2 2" xfId="2578"/>
    <cellStyle name="Percent 8 2 3" xfId="2579"/>
    <cellStyle name="Percent 8 3" xfId="2580"/>
    <cellStyle name="Percent 8 4" xfId="2581"/>
    <cellStyle name="Percent 8 4 2" xfId="2582"/>
    <cellStyle name="Percent 8 5" xfId="2583"/>
    <cellStyle name="Percent 8 5 2" xfId="2584"/>
    <cellStyle name="Percent 80" xfId="2585"/>
    <cellStyle name="Percent 80 2" xfId="2586"/>
    <cellStyle name="Percent 80 3" xfId="2587"/>
    <cellStyle name="Percent 81" xfId="2588"/>
    <cellStyle name="Percent 81 2" xfId="2589"/>
    <cellStyle name="Percent 81 3" xfId="2590"/>
    <cellStyle name="Percent 82" xfId="2591"/>
    <cellStyle name="Percent 82 2" xfId="2592"/>
    <cellStyle name="Percent 82 3" xfId="2593"/>
    <cellStyle name="Percent 83" xfId="2594"/>
    <cellStyle name="Percent 83 2" xfId="2595"/>
    <cellStyle name="Percent 83 3" xfId="2596"/>
    <cellStyle name="Percent 84" xfId="2597"/>
    <cellStyle name="Percent 84 2" xfId="2598"/>
    <cellStyle name="Percent 84 3" xfId="2599"/>
    <cellStyle name="Percent 85" xfId="2600"/>
    <cellStyle name="Percent 85 2" xfId="2601"/>
    <cellStyle name="Percent 85 3" xfId="2602"/>
    <cellStyle name="Percent 86" xfId="2603"/>
    <cellStyle name="Percent 87" xfId="2604"/>
    <cellStyle name="Percent 88" xfId="2605"/>
    <cellStyle name="Percent 89" xfId="2606"/>
    <cellStyle name="Percent 9" xfId="2607"/>
    <cellStyle name="Percent 9 2" xfId="2608"/>
    <cellStyle name="Percent 9 3" xfId="2609"/>
    <cellStyle name="Percent 90" xfId="2610"/>
    <cellStyle name="Percent 90 2" xfId="2611"/>
    <cellStyle name="Percent 90 3" xfId="2612"/>
    <cellStyle name="Percent 91" xfId="2613"/>
    <cellStyle name="Percent 91 2" xfId="2614"/>
    <cellStyle name="Percent 91 2 2" xfId="2615"/>
    <cellStyle name="Percent 91 2 2 2" xfId="2616"/>
    <cellStyle name="Percent 91 2 3" xfId="2617"/>
    <cellStyle name="Percent 91 2 4" xfId="2618"/>
    <cellStyle name="Percent 91 2 4 2" xfId="2619"/>
    <cellStyle name="Percent 91 2 4 2 2" xfId="2620"/>
    <cellStyle name="Percent 91 2 4 3" xfId="2621"/>
    <cellStyle name="Percent 91 2 5" xfId="2622"/>
    <cellStyle name="Percent 91 3" xfId="2623"/>
    <cellStyle name="Percent 91 4" xfId="2624"/>
    <cellStyle name="Percent 92" xfId="2625"/>
    <cellStyle name="Percent 92 2" xfId="2626"/>
    <cellStyle name="Percent 92 3" xfId="2627"/>
    <cellStyle name="Percent 93" xfId="2628"/>
    <cellStyle name="Percent 93 2" xfId="2629"/>
    <cellStyle name="Percent 93 2 2" xfId="2630"/>
    <cellStyle name="Percent 93 2 2 2" xfId="2631"/>
    <cellStyle name="Percent 93 2 3" xfId="2632"/>
    <cellStyle name="Percent 93 2 4" xfId="2633"/>
    <cellStyle name="Percent 93 2 4 2" xfId="2634"/>
    <cellStyle name="Percent 93 2 4 2 2" xfId="2635"/>
    <cellStyle name="Percent 93 2 4 3" xfId="2636"/>
    <cellStyle name="Percent 93 2 5" xfId="2637"/>
    <cellStyle name="Percent 93 3" xfId="2638"/>
    <cellStyle name="Percent 93 4" xfId="2639"/>
    <cellStyle name="Percent 94" xfId="2640"/>
    <cellStyle name="Percent 94 2" xfId="2641"/>
    <cellStyle name="Percent 94 2 2" xfId="2642"/>
    <cellStyle name="Percent 94 2 2 2" xfId="2643"/>
    <cellStyle name="Percent 94 2 3" xfId="2644"/>
    <cellStyle name="Percent 94 2 4" xfId="2645"/>
    <cellStyle name="Percent 94 2 4 2" xfId="2646"/>
    <cellStyle name="Percent 94 2 4 2 2" xfId="2647"/>
    <cellStyle name="Percent 94 2 4 3" xfId="2648"/>
    <cellStyle name="Percent 94 2 5" xfId="2649"/>
    <cellStyle name="Percent 94 3" xfId="2650"/>
    <cellStyle name="Percent 94 4" xfId="2651"/>
    <cellStyle name="Percent 95" xfId="2652"/>
    <cellStyle name="Percent 95 2" xfId="2653"/>
    <cellStyle name="Percent 95 2 2" xfId="2654"/>
    <cellStyle name="Percent 95 2 2 2" xfId="2655"/>
    <cellStyle name="Percent 95 2 3" xfId="2656"/>
    <cellStyle name="Percent 95 2 4" xfId="2657"/>
    <cellStyle name="Percent 95 2 4 2" xfId="2658"/>
    <cellStyle name="Percent 95 2 4 2 2" xfId="2659"/>
    <cellStyle name="Percent 95 2 4 3" xfId="2660"/>
    <cellStyle name="Percent 95 2 5" xfId="2661"/>
    <cellStyle name="Percent 95 3" xfId="2662"/>
    <cellStyle name="Percent 95 4" xfId="2663"/>
    <cellStyle name="Percent 96" xfId="2664"/>
    <cellStyle name="Percent 96 2" xfId="2665"/>
    <cellStyle name="Percent 96 3" xfId="2666"/>
    <cellStyle name="Percent 97" xfId="2667"/>
    <cellStyle name="Percent 97 2" xfId="2668"/>
    <cellStyle name="Percent 97 3" xfId="2669"/>
    <cellStyle name="Percent 98" xfId="2670"/>
    <cellStyle name="Percent 98 2" xfId="2671"/>
    <cellStyle name="Percent 98 3" xfId="2672"/>
    <cellStyle name="Percent 99" xfId="2673"/>
    <cellStyle name="Percent 99 2" xfId="2674"/>
    <cellStyle name="Percent 99 3" xfId="2675"/>
    <cellStyle name="PrePop Currency (0)" xfId="2676"/>
    <cellStyle name="PrePop Currency (2)" xfId="2677"/>
    <cellStyle name="PrePop Units (0)" xfId="2678"/>
    <cellStyle name="PrePop Units (1)" xfId="2679"/>
    <cellStyle name="PrePop Units (2)" xfId="2680"/>
    <cellStyle name="sbt2" xfId="2681"/>
    <cellStyle name="subt1" xfId="2682"/>
    <cellStyle name="Text Indent A" xfId="2683"/>
    <cellStyle name="Text Indent B" xfId="2684"/>
    <cellStyle name="Text Indent C" xfId="268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W65521"/>
  <sheetViews>
    <sheetView tabSelected="1" topLeftCell="A31" zoomScale="85" zoomScaleNormal="85" workbookViewId="0">
      <selection activeCell="C42" sqref="C42"/>
    </sheetView>
  </sheetViews>
  <sheetFormatPr defaultColWidth="9.1796875" defaultRowHeight="13" x14ac:dyDescent="0.3"/>
  <cols>
    <col min="1" max="1" width="3.81640625" style="272" bestFit="1" customWidth="1"/>
    <col min="2" max="2" width="28.81640625" style="273" bestFit="1" customWidth="1"/>
    <col min="3" max="3" width="59.81640625" style="273" bestFit="1" customWidth="1"/>
    <col min="4" max="5" width="17.1796875" style="273" bestFit="1" customWidth="1"/>
    <col min="6" max="6" width="46.81640625" style="272" bestFit="1" customWidth="1"/>
    <col min="7" max="7" width="19.1796875" style="273" bestFit="1" customWidth="1"/>
    <col min="8" max="8" width="11.1796875" style="273" bestFit="1" customWidth="1"/>
    <col min="9" max="9" width="20.81640625" style="273" bestFit="1" customWidth="1"/>
    <col min="10" max="10" width="20" style="273" bestFit="1" customWidth="1"/>
    <col min="11" max="11" width="15.453125" style="273" bestFit="1" customWidth="1"/>
    <col min="12" max="12" width="19.81640625" style="273" bestFit="1" customWidth="1"/>
    <col min="13" max="13" width="19.81640625" style="273" customWidth="1"/>
    <col min="14" max="14" width="36.1796875" style="273" bestFit="1" customWidth="1"/>
    <col min="15" max="15" width="19.1796875" style="273" bestFit="1" customWidth="1"/>
    <col min="16" max="16" width="20.81640625" style="273" bestFit="1" customWidth="1"/>
    <col min="17" max="17" width="12" style="273" bestFit="1" customWidth="1"/>
    <col min="18" max="18" width="27.1796875" style="273" bestFit="1" customWidth="1"/>
    <col min="19" max="19" width="10.1796875" style="273" bestFit="1" customWidth="1"/>
    <col min="20" max="20" width="11" style="273" bestFit="1" customWidth="1"/>
    <col min="21" max="21" width="11.54296875" style="273" customWidth="1"/>
    <col min="22" max="22" width="11.81640625" style="275" bestFit="1" customWidth="1"/>
    <col min="23" max="16384" width="9.1796875" style="273"/>
  </cols>
  <sheetData>
    <row r="1" spans="1:22" x14ac:dyDescent="0.3">
      <c r="A1" s="283"/>
      <c r="B1" s="283"/>
      <c r="C1" s="283"/>
      <c r="D1" s="283"/>
      <c r="E1" s="283"/>
      <c r="J1" s="274"/>
      <c r="K1" s="274"/>
      <c r="L1" s="274"/>
      <c r="M1" s="274"/>
      <c r="T1" s="275"/>
      <c r="U1" s="275"/>
    </row>
    <row r="2" spans="1:22" x14ac:dyDescent="0.3">
      <c r="A2" s="275"/>
      <c r="B2" s="275"/>
      <c r="C2" s="272"/>
      <c r="D2" s="275"/>
      <c r="E2" s="275"/>
      <c r="F2" s="273"/>
      <c r="J2" s="274"/>
      <c r="K2" s="274"/>
      <c r="L2" s="274"/>
      <c r="M2" s="274"/>
      <c r="T2" s="275"/>
      <c r="U2" s="275"/>
    </row>
    <row r="4" spans="1:22" x14ac:dyDescent="0.3">
      <c r="F4" s="273"/>
      <c r="M4" s="272"/>
      <c r="N4" s="272"/>
      <c r="T4" s="275"/>
      <c r="U4" s="275"/>
    </row>
    <row r="5" spans="1:22" s="276" customFormat="1" x14ac:dyDescent="0.35"/>
    <row r="6" spans="1:22" x14ac:dyDescent="0.3">
      <c r="D6" s="274"/>
      <c r="E6" s="274"/>
      <c r="F6" s="273"/>
      <c r="G6" s="274"/>
      <c r="H6" s="331"/>
      <c r="K6" s="277"/>
      <c r="L6" s="277"/>
      <c r="M6" s="277"/>
      <c r="O6" s="281"/>
      <c r="P6" s="281"/>
      <c r="Q6" s="274"/>
      <c r="R6" s="281"/>
      <c r="S6" s="275"/>
      <c r="V6" s="273"/>
    </row>
    <row r="7" spans="1:22" x14ac:dyDescent="0.3">
      <c r="D7" s="274"/>
      <c r="E7" s="274"/>
      <c r="F7" s="273"/>
      <c r="G7" s="274"/>
      <c r="H7" s="331"/>
      <c r="K7" s="277"/>
      <c r="L7" s="277"/>
      <c r="M7" s="277"/>
      <c r="O7" s="281"/>
      <c r="P7" s="281"/>
      <c r="Q7" s="274"/>
      <c r="R7" s="281"/>
      <c r="S7" s="275"/>
      <c r="V7" s="273"/>
    </row>
    <row r="8" spans="1:22" x14ac:dyDescent="0.3">
      <c r="D8" s="274"/>
      <c r="E8" s="274"/>
      <c r="F8" s="273"/>
      <c r="G8" s="274"/>
      <c r="H8" s="331"/>
      <c r="K8" s="277"/>
      <c r="L8" s="277"/>
      <c r="M8" s="277"/>
      <c r="O8" s="281"/>
      <c r="P8" s="281"/>
      <c r="Q8" s="274"/>
      <c r="R8" s="281"/>
      <c r="S8" s="275"/>
      <c r="V8" s="273"/>
    </row>
    <row r="9" spans="1:22" x14ac:dyDescent="0.3">
      <c r="D9" s="274"/>
      <c r="E9" s="274"/>
      <c r="F9" s="273"/>
      <c r="G9" s="274"/>
      <c r="H9" s="331"/>
      <c r="K9" s="277"/>
      <c r="L9" s="277"/>
      <c r="M9" s="277"/>
      <c r="O9" s="281"/>
      <c r="P9" s="281"/>
      <c r="Q9" s="274"/>
      <c r="R9" s="281"/>
      <c r="S9" s="275"/>
      <c r="V9" s="273"/>
    </row>
    <row r="10" spans="1:22" x14ac:dyDescent="0.3">
      <c r="D10" s="274"/>
      <c r="E10" s="274"/>
      <c r="F10" s="273"/>
      <c r="G10" s="274"/>
      <c r="H10" s="331"/>
      <c r="K10" s="277"/>
      <c r="L10" s="277"/>
      <c r="M10" s="277"/>
      <c r="O10" s="281"/>
      <c r="P10" s="281"/>
      <c r="Q10" s="274"/>
      <c r="R10" s="281"/>
      <c r="S10" s="275"/>
      <c r="V10" s="273"/>
    </row>
    <row r="11" spans="1:22" x14ac:dyDescent="0.3">
      <c r="D11" s="274"/>
      <c r="E11" s="274"/>
      <c r="F11" s="273"/>
      <c r="G11" s="274"/>
      <c r="H11" s="331"/>
      <c r="K11" s="277"/>
      <c r="L11" s="277"/>
      <c r="M11" s="277"/>
      <c r="O11" s="281"/>
      <c r="P11" s="281"/>
      <c r="Q11" s="274"/>
      <c r="R11" s="281"/>
      <c r="S11" s="275"/>
      <c r="V11" s="273"/>
    </row>
    <row r="12" spans="1:22" x14ac:dyDescent="0.3">
      <c r="D12" s="274"/>
      <c r="E12" s="274"/>
      <c r="F12" s="273"/>
      <c r="G12" s="274"/>
      <c r="H12" s="331"/>
      <c r="K12" s="277"/>
      <c r="L12" s="277"/>
      <c r="M12" s="277"/>
      <c r="O12" s="281"/>
      <c r="P12" s="281"/>
      <c r="Q12" s="274"/>
      <c r="R12" s="281"/>
      <c r="S12" s="275"/>
      <c r="V12" s="273"/>
    </row>
    <row r="13" spans="1:22" x14ac:dyDescent="0.3">
      <c r="D13" s="274"/>
      <c r="E13" s="274"/>
      <c r="F13" s="273"/>
      <c r="G13" s="274"/>
      <c r="H13" s="331"/>
      <c r="K13" s="277"/>
      <c r="L13" s="277"/>
      <c r="M13" s="277"/>
      <c r="O13" s="281"/>
      <c r="P13" s="281"/>
      <c r="Q13" s="274"/>
      <c r="R13" s="281"/>
      <c r="S13" s="275"/>
      <c r="V13" s="273"/>
    </row>
    <row r="14" spans="1:22" x14ac:dyDescent="0.3">
      <c r="D14" s="274"/>
      <c r="E14" s="274"/>
      <c r="F14" s="273"/>
      <c r="G14" s="274"/>
      <c r="H14" s="331"/>
      <c r="K14" s="277"/>
      <c r="L14" s="277"/>
      <c r="M14" s="277"/>
      <c r="O14" s="281"/>
      <c r="P14" s="281"/>
      <c r="Q14" s="274"/>
      <c r="R14" s="281"/>
      <c r="S14" s="275"/>
      <c r="V14" s="273"/>
    </row>
    <row r="15" spans="1:22" x14ac:dyDescent="0.3">
      <c r="D15" s="274"/>
      <c r="E15" s="274"/>
      <c r="F15" s="273"/>
      <c r="G15" s="274"/>
      <c r="H15" s="331"/>
      <c r="K15" s="277"/>
      <c r="L15" s="277"/>
      <c r="M15" s="277"/>
      <c r="O15" s="281"/>
      <c r="P15" s="281"/>
      <c r="Q15" s="274"/>
      <c r="R15" s="281"/>
      <c r="S15" s="275"/>
      <c r="V15" s="273"/>
    </row>
    <row r="16" spans="1:22" x14ac:dyDescent="0.3">
      <c r="D16" s="274"/>
      <c r="E16" s="274"/>
      <c r="F16" s="273"/>
      <c r="G16" s="274"/>
      <c r="H16" s="331"/>
      <c r="K16" s="277"/>
      <c r="L16" s="277"/>
      <c r="M16" s="277"/>
      <c r="O16" s="281"/>
      <c r="P16" s="281"/>
      <c r="Q16" s="274"/>
      <c r="R16" s="281"/>
      <c r="S16" s="275"/>
      <c r="V16" s="273"/>
    </row>
    <row r="17" spans="1:22" x14ac:dyDescent="0.3">
      <c r="D17" s="274"/>
      <c r="E17" s="274"/>
      <c r="F17" s="273"/>
      <c r="G17" s="274"/>
      <c r="H17" s="331"/>
      <c r="K17" s="277"/>
      <c r="L17" s="277"/>
      <c r="M17" s="277"/>
      <c r="O17" s="281"/>
      <c r="P17" s="281"/>
      <c r="Q17" s="274"/>
      <c r="R17" s="281"/>
      <c r="S17" s="275"/>
      <c r="V17" s="273"/>
    </row>
    <row r="18" spans="1:22" x14ac:dyDescent="0.3">
      <c r="D18" s="274"/>
      <c r="E18" s="274"/>
      <c r="F18" s="273"/>
      <c r="G18" s="274"/>
      <c r="H18" s="331"/>
      <c r="K18" s="277"/>
      <c r="L18" s="277"/>
      <c r="M18" s="277"/>
      <c r="O18" s="281"/>
      <c r="P18" s="281"/>
      <c r="Q18" s="274"/>
      <c r="R18" s="281"/>
      <c r="S18" s="275"/>
      <c r="V18" s="273"/>
    </row>
    <row r="19" spans="1:22" x14ac:dyDescent="0.3">
      <c r="F19" s="273"/>
      <c r="K19" s="272"/>
      <c r="L19" s="281"/>
      <c r="M19" s="281"/>
      <c r="N19" s="281"/>
      <c r="O19" s="281"/>
      <c r="P19" s="281"/>
      <c r="Q19" s="281"/>
      <c r="R19" s="281"/>
      <c r="S19" s="281"/>
      <c r="V19" s="273"/>
    </row>
    <row r="20" spans="1:22" x14ac:dyDescent="0.3">
      <c r="F20" s="273"/>
      <c r="Q20" s="275"/>
      <c r="R20" s="275"/>
      <c r="S20" s="275"/>
      <c r="V20" s="273"/>
    </row>
    <row r="21" spans="1:22" x14ac:dyDescent="0.3">
      <c r="A21" s="276"/>
      <c r="B21" s="276"/>
      <c r="C21" s="276"/>
      <c r="D21" s="276"/>
      <c r="E21" s="276"/>
      <c r="F21" s="276"/>
      <c r="G21" s="276"/>
      <c r="H21" s="276"/>
      <c r="I21" s="276"/>
      <c r="J21" s="276"/>
      <c r="K21" s="276"/>
      <c r="L21" s="276"/>
      <c r="M21" s="276"/>
      <c r="N21" s="276"/>
      <c r="O21" s="276"/>
      <c r="P21" s="276"/>
      <c r="Q21" s="276"/>
      <c r="R21" s="276"/>
      <c r="S21" s="275"/>
      <c r="V21" s="273"/>
    </row>
    <row r="22" spans="1:22" x14ac:dyDescent="0.3">
      <c r="B22" s="278"/>
      <c r="D22" s="274"/>
      <c r="E22" s="279"/>
      <c r="F22" s="280"/>
      <c r="G22" s="274"/>
      <c r="H22" s="279"/>
      <c r="I22" s="274"/>
      <c r="K22" s="281"/>
      <c r="L22" s="281"/>
      <c r="M22" s="281"/>
      <c r="N22" s="281"/>
      <c r="O22" s="280"/>
      <c r="P22" s="275"/>
      <c r="Q22" s="275"/>
      <c r="R22" s="275"/>
      <c r="S22" s="275"/>
      <c r="V22" s="273"/>
    </row>
    <row r="23" spans="1:22" x14ac:dyDescent="0.3">
      <c r="B23" s="278"/>
      <c r="D23" s="274"/>
      <c r="E23" s="279"/>
      <c r="F23" s="280"/>
      <c r="G23" s="274"/>
      <c r="H23" s="279"/>
      <c r="I23" s="274"/>
      <c r="K23" s="281"/>
      <c r="L23" s="281"/>
      <c r="M23" s="281"/>
      <c r="N23" s="281"/>
      <c r="O23" s="280"/>
      <c r="P23" s="275"/>
      <c r="Q23" s="275"/>
      <c r="R23" s="275"/>
      <c r="S23" s="275"/>
      <c r="V23" s="273"/>
    </row>
    <row r="24" spans="1:22" x14ac:dyDescent="0.3">
      <c r="B24" s="278"/>
      <c r="D24" s="274"/>
      <c r="E24" s="279"/>
      <c r="F24" s="280"/>
      <c r="G24" s="274"/>
      <c r="H24" s="279"/>
      <c r="I24" s="274"/>
      <c r="K24" s="281"/>
      <c r="L24" s="281"/>
      <c r="M24" s="281"/>
      <c r="N24" s="281"/>
      <c r="O24" s="280"/>
      <c r="P24" s="275"/>
      <c r="Q24" s="275"/>
      <c r="R24" s="275"/>
      <c r="S24" s="275"/>
      <c r="U24" s="281"/>
      <c r="V24" s="273"/>
    </row>
    <row r="25" spans="1:22" x14ac:dyDescent="0.3">
      <c r="B25" s="278"/>
      <c r="D25" s="274"/>
      <c r="E25" s="279"/>
      <c r="F25" s="280"/>
      <c r="G25" s="274"/>
      <c r="H25" s="279"/>
      <c r="I25" s="274"/>
      <c r="K25" s="281"/>
      <c r="L25" s="281"/>
      <c r="M25" s="281"/>
      <c r="N25" s="281"/>
      <c r="O25" s="280"/>
      <c r="P25" s="275"/>
      <c r="Q25" s="275"/>
      <c r="R25" s="275"/>
      <c r="S25" s="275"/>
      <c r="U25" s="281"/>
      <c r="V25" s="273"/>
    </row>
    <row r="26" spans="1:22" x14ac:dyDescent="0.3">
      <c r="D26" s="272"/>
      <c r="E26" s="274"/>
      <c r="F26" s="279"/>
      <c r="G26" s="280"/>
      <c r="H26" s="274"/>
      <c r="I26" s="280"/>
      <c r="J26" s="274"/>
      <c r="L26" s="281"/>
      <c r="M26" s="281"/>
      <c r="N26" s="281"/>
      <c r="O26" s="274"/>
      <c r="P26" s="275"/>
      <c r="Q26" s="275"/>
      <c r="R26" s="275"/>
      <c r="S26" s="275"/>
      <c r="V26" s="273"/>
    </row>
    <row r="27" spans="1:22" x14ac:dyDescent="0.3">
      <c r="D27" s="272"/>
      <c r="E27" s="274"/>
      <c r="F27" s="279"/>
      <c r="G27" s="280"/>
      <c r="H27" s="274"/>
      <c r="I27" s="280"/>
      <c r="J27" s="274"/>
      <c r="K27" s="281"/>
      <c r="L27" s="281"/>
      <c r="M27" s="281"/>
      <c r="N27" s="281"/>
      <c r="O27" s="281"/>
      <c r="P27" s="274"/>
      <c r="Q27" s="275"/>
      <c r="R27" s="275"/>
      <c r="S27" s="275"/>
      <c r="T27" s="275"/>
      <c r="V27" s="273"/>
    </row>
    <row r="28" spans="1:22" x14ac:dyDescent="0.3">
      <c r="F28" s="273"/>
      <c r="R28" s="275"/>
      <c r="S28" s="275"/>
      <c r="T28" s="275"/>
      <c r="V28" s="273"/>
    </row>
    <row r="29" spans="1:22" x14ac:dyDescent="0.3">
      <c r="A29" s="275"/>
      <c r="B29" s="282"/>
      <c r="C29" s="275"/>
      <c r="D29" s="276"/>
      <c r="E29" s="275"/>
      <c r="F29" s="275"/>
      <c r="G29" s="275"/>
      <c r="H29" s="275"/>
      <c r="I29" s="275"/>
      <c r="J29" s="275"/>
      <c r="K29" s="275"/>
      <c r="N29" s="332"/>
      <c r="V29" s="273"/>
    </row>
    <row r="30" spans="1:22" x14ac:dyDescent="0.3">
      <c r="A30" s="275"/>
      <c r="B30" s="283"/>
      <c r="C30" s="275"/>
      <c r="D30" s="284"/>
      <c r="E30" s="280"/>
      <c r="F30" s="279"/>
      <c r="G30" s="279"/>
      <c r="H30" s="285"/>
      <c r="I30" s="286"/>
      <c r="J30" s="285"/>
      <c r="K30" s="279"/>
      <c r="N30" s="333"/>
      <c r="O30" s="272"/>
      <c r="P30" s="272"/>
      <c r="V30" s="273"/>
    </row>
    <row r="31" spans="1:22" x14ac:dyDescent="0.3">
      <c r="A31" s="275"/>
      <c r="B31" s="283"/>
      <c r="C31" s="275"/>
      <c r="D31" s="284"/>
      <c r="E31" s="280"/>
      <c r="F31" s="279"/>
      <c r="G31" s="279"/>
      <c r="H31" s="285"/>
      <c r="I31" s="286"/>
      <c r="J31" s="285"/>
      <c r="K31" s="279"/>
      <c r="N31" s="274"/>
      <c r="O31" s="281"/>
      <c r="P31" s="281"/>
      <c r="Q31" s="287"/>
      <c r="V31" s="273"/>
    </row>
    <row r="32" spans="1:22" x14ac:dyDescent="0.3">
      <c r="A32" s="275"/>
      <c r="B32" s="283"/>
      <c r="C32" s="275"/>
      <c r="D32" s="284"/>
      <c r="E32" s="280"/>
      <c r="F32" s="279"/>
      <c r="G32" s="279"/>
      <c r="H32" s="285"/>
      <c r="I32" s="286"/>
      <c r="J32" s="285"/>
      <c r="K32" s="279"/>
      <c r="N32" s="280"/>
      <c r="O32" s="295"/>
      <c r="P32" s="295"/>
      <c r="Q32" s="288"/>
      <c r="V32" s="273"/>
    </row>
    <row r="33" spans="1:22" x14ac:dyDescent="0.3">
      <c r="A33" s="275"/>
      <c r="B33" s="283"/>
      <c r="C33" s="275"/>
      <c r="D33" s="284"/>
      <c r="E33" s="280"/>
      <c r="F33" s="279"/>
      <c r="G33" s="279"/>
      <c r="H33" s="285"/>
      <c r="I33" s="286"/>
      <c r="J33" s="285"/>
      <c r="K33" s="279"/>
      <c r="N33" s="274"/>
      <c r="O33" s="281"/>
      <c r="P33" s="281"/>
      <c r="Q33" s="287"/>
      <c r="V33" s="273"/>
    </row>
    <row r="34" spans="1:22" x14ac:dyDescent="0.3">
      <c r="A34" s="275"/>
      <c r="B34" s="283"/>
      <c r="C34" s="275"/>
      <c r="D34" s="284"/>
      <c r="E34" s="280"/>
      <c r="F34" s="279"/>
      <c r="G34" s="279"/>
      <c r="H34" s="285"/>
      <c r="I34" s="286"/>
      <c r="J34" s="285"/>
      <c r="K34" s="279"/>
      <c r="N34" s="274"/>
      <c r="O34" s="283"/>
      <c r="P34" s="283"/>
      <c r="V34" s="273"/>
    </row>
    <row r="35" spans="1:22" x14ac:dyDescent="0.3">
      <c r="A35" s="275"/>
      <c r="B35" s="283"/>
      <c r="C35" s="275"/>
      <c r="D35" s="284"/>
      <c r="E35" s="280"/>
      <c r="F35" s="279"/>
      <c r="G35" s="279"/>
      <c r="H35" s="285"/>
      <c r="I35" s="286"/>
      <c r="J35" s="285"/>
      <c r="K35" s="279"/>
      <c r="N35" s="274"/>
      <c r="O35" s="283"/>
      <c r="P35" s="283"/>
      <c r="V35" s="273"/>
    </row>
    <row r="36" spans="1:22" x14ac:dyDescent="0.3">
      <c r="A36" s="275"/>
      <c r="B36" s="283"/>
      <c r="C36" s="275"/>
      <c r="D36" s="284"/>
      <c r="E36" s="280"/>
      <c r="F36" s="279"/>
      <c r="G36" s="279"/>
      <c r="H36" s="285"/>
      <c r="I36" s="286"/>
      <c r="J36" s="285"/>
      <c r="K36" s="279"/>
      <c r="N36" s="274"/>
      <c r="O36" s="283"/>
      <c r="P36" s="283"/>
      <c r="V36" s="273"/>
    </row>
    <row r="37" spans="1:22" x14ac:dyDescent="0.3">
      <c r="A37" s="275"/>
      <c r="B37" s="283"/>
      <c r="C37" s="275"/>
      <c r="D37" s="284"/>
      <c r="E37" s="280"/>
      <c r="F37" s="279"/>
      <c r="G37" s="279"/>
      <c r="H37" s="285"/>
      <c r="I37" s="286"/>
      <c r="J37" s="285"/>
      <c r="K37" s="279"/>
      <c r="N37" s="333"/>
      <c r="O37" s="272"/>
      <c r="P37" s="272"/>
      <c r="V37" s="273"/>
    </row>
    <row r="38" spans="1:22" x14ac:dyDescent="0.3">
      <c r="A38" s="275"/>
      <c r="B38" s="283"/>
      <c r="C38" s="275"/>
      <c r="D38" s="284"/>
      <c r="E38" s="280"/>
      <c r="F38" s="279"/>
      <c r="G38" s="279"/>
      <c r="H38" s="285"/>
      <c r="I38" s="286"/>
      <c r="J38" s="285"/>
      <c r="K38" s="279"/>
      <c r="O38" s="281"/>
      <c r="P38" s="281"/>
      <c r="Q38" s="289"/>
      <c r="V38" s="273"/>
    </row>
    <row r="39" spans="1:22" x14ac:dyDescent="0.3">
      <c r="A39" s="275"/>
      <c r="B39" s="283"/>
      <c r="C39" s="275"/>
      <c r="D39" s="284"/>
      <c r="E39" s="280"/>
      <c r="F39" s="279"/>
      <c r="G39" s="279"/>
      <c r="H39" s="285"/>
      <c r="I39" s="286"/>
      <c r="J39" s="285"/>
      <c r="K39" s="279"/>
      <c r="O39" s="281"/>
      <c r="P39" s="281"/>
      <c r="Q39" s="289"/>
      <c r="V39" s="273"/>
    </row>
    <row r="40" spans="1:22" x14ac:dyDescent="0.3">
      <c r="A40" s="275"/>
      <c r="B40" s="283"/>
      <c r="C40" s="275"/>
      <c r="D40" s="284"/>
      <c r="E40" s="280"/>
      <c r="F40" s="279"/>
      <c r="G40" s="279"/>
      <c r="H40" s="285"/>
      <c r="I40" s="286"/>
      <c r="J40" s="285"/>
      <c r="K40" s="279"/>
      <c r="O40" s="281"/>
      <c r="P40" s="281"/>
      <c r="Q40" s="289"/>
      <c r="V40" s="273"/>
    </row>
    <row r="41" spans="1:22" x14ac:dyDescent="0.3">
      <c r="A41" s="275"/>
      <c r="B41" s="283"/>
      <c r="C41" s="275"/>
      <c r="D41" s="284"/>
      <c r="E41" s="280"/>
      <c r="F41" s="279"/>
      <c r="G41" s="279"/>
      <c r="H41" s="285"/>
      <c r="I41" s="286"/>
      <c r="J41" s="285"/>
      <c r="K41" s="279"/>
      <c r="O41" s="281"/>
      <c r="P41" s="281"/>
      <c r="Q41" s="289"/>
      <c r="V41" s="273"/>
    </row>
    <row r="42" spans="1:22" x14ac:dyDescent="0.3">
      <c r="A42" s="275"/>
      <c r="B42" s="283"/>
      <c r="C42" s="275"/>
      <c r="D42" s="284"/>
      <c r="E42" s="280"/>
      <c r="F42" s="279"/>
      <c r="G42" s="279"/>
      <c r="H42" s="285"/>
      <c r="I42" s="286"/>
      <c r="J42" s="285"/>
      <c r="K42" s="279"/>
      <c r="O42" s="281"/>
      <c r="P42" s="281"/>
      <c r="Q42" s="289"/>
      <c r="V42" s="273"/>
    </row>
    <row r="43" spans="1:22" x14ac:dyDescent="0.3">
      <c r="A43" s="283"/>
      <c r="B43" s="283"/>
      <c r="C43" s="283"/>
      <c r="D43" s="283"/>
      <c r="E43" s="283"/>
      <c r="F43" s="280"/>
      <c r="G43" s="283"/>
      <c r="H43" s="283"/>
      <c r="I43" s="283"/>
      <c r="J43" s="275"/>
      <c r="K43" s="279"/>
      <c r="O43" s="281"/>
      <c r="P43" s="281"/>
      <c r="Q43" s="289"/>
      <c r="V43" s="273"/>
    </row>
    <row r="44" spans="1:22" x14ac:dyDescent="0.3">
      <c r="F44" s="273"/>
      <c r="O44" s="281"/>
      <c r="P44" s="281"/>
      <c r="Q44" s="289"/>
      <c r="V44" s="273"/>
    </row>
    <row r="45" spans="1:22" x14ac:dyDescent="0.3">
      <c r="A45" s="283"/>
      <c r="B45" s="283"/>
      <c r="C45" s="275"/>
      <c r="F45" s="292"/>
      <c r="G45" s="292"/>
      <c r="H45" s="292"/>
      <c r="I45" s="292"/>
      <c r="O45" s="281"/>
      <c r="P45" s="281"/>
      <c r="Q45" s="289"/>
      <c r="V45" s="273"/>
    </row>
    <row r="46" spans="1:22" x14ac:dyDescent="0.3">
      <c r="C46" s="274"/>
      <c r="D46" s="274"/>
      <c r="F46" s="290"/>
      <c r="G46" s="291"/>
      <c r="H46" s="272"/>
      <c r="I46" s="272"/>
      <c r="O46" s="281"/>
      <c r="P46" s="281"/>
      <c r="Q46" s="289"/>
      <c r="V46" s="273"/>
    </row>
    <row r="47" spans="1:22" x14ac:dyDescent="0.3">
      <c r="C47" s="274"/>
      <c r="D47" s="274"/>
      <c r="F47" s="290"/>
      <c r="G47" s="291"/>
      <c r="H47" s="272"/>
      <c r="I47" s="272"/>
      <c r="N47" s="272"/>
      <c r="V47" s="273"/>
    </row>
    <row r="48" spans="1:22" x14ac:dyDescent="0.3">
      <c r="C48" s="296"/>
      <c r="D48" s="274"/>
      <c r="F48" s="290"/>
      <c r="G48" s="291"/>
      <c r="H48" s="272"/>
      <c r="I48" s="272"/>
      <c r="N48" s="272"/>
      <c r="V48" s="273"/>
    </row>
    <row r="49" spans="1:22" x14ac:dyDescent="0.3">
      <c r="C49" s="296"/>
      <c r="D49" s="274"/>
      <c r="F49" s="290"/>
      <c r="G49" s="291"/>
      <c r="H49" s="272"/>
      <c r="I49" s="272"/>
      <c r="O49" s="272"/>
      <c r="P49" s="272"/>
      <c r="Q49" s="275"/>
      <c r="V49" s="273"/>
    </row>
    <row r="50" spans="1:22" x14ac:dyDescent="0.3">
      <c r="C50" s="274"/>
      <c r="D50" s="274"/>
      <c r="F50" s="290"/>
      <c r="G50" s="272"/>
      <c r="H50" s="272"/>
      <c r="I50" s="272"/>
      <c r="O50" s="272"/>
      <c r="P50" s="272"/>
      <c r="Q50" s="275"/>
      <c r="V50" s="273"/>
    </row>
    <row r="51" spans="1:22" x14ac:dyDescent="0.3">
      <c r="C51" s="274"/>
      <c r="D51" s="274"/>
      <c r="F51" s="292"/>
      <c r="G51" s="292"/>
      <c r="H51" s="272"/>
      <c r="I51" s="272"/>
      <c r="J51" s="274"/>
      <c r="O51" s="272"/>
      <c r="P51" s="272"/>
      <c r="Q51" s="275"/>
      <c r="V51" s="273"/>
    </row>
    <row r="52" spans="1:22" x14ac:dyDescent="0.3">
      <c r="C52" s="274"/>
      <c r="D52" s="274"/>
      <c r="F52" s="287"/>
      <c r="O52" s="272"/>
      <c r="P52" s="272"/>
      <c r="Q52" s="275"/>
      <c r="V52" s="273"/>
    </row>
    <row r="53" spans="1:22" x14ac:dyDescent="0.3">
      <c r="C53" s="274"/>
      <c r="D53" s="274"/>
      <c r="F53" s="273"/>
      <c r="O53" s="272"/>
      <c r="P53" s="272"/>
      <c r="Q53" s="275"/>
      <c r="V53" s="273"/>
    </row>
    <row r="54" spans="1:22" x14ac:dyDescent="0.3">
      <c r="C54" s="274"/>
      <c r="D54" s="274"/>
      <c r="F54" s="273"/>
      <c r="J54" s="283"/>
      <c r="O54" s="275"/>
      <c r="Q54" s="275"/>
      <c r="V54" s="273"/>
    </row>
    <row r="55" spans="1:22" x14ac:dyDescent="0.3">
      <c r="C55" s="274"/>
      <c r="D55" s="274"/>
      <c r="F55" s="289"/>
      <c r="G55" s="272"/>
      <c r="J55" s="283"/>
      <c r="O55" s="275"/>
      <c r="V55" s="273"/>
    </row>
    <row r="56" spans="1:22" x14ac:dyDescent="0.3">
      <c r="C56" s="274"/>
      <c r="D56" s="274"/>
      <c r="G56" s="272"/>
      <c r="H56" s="272"/>
      <c r="J56" s="283"/>
      <c r="O56" s="275"/>
      <c r="T56" s="272"/>
      <c r="U56" s="272"/>
    </row>
    <row r="57" spans="1:22" x14ac:dyDescent="0.3">
      <c r="C57" s="274"/>
      <c r="D57" s="274"/>
      <c r="F57" s="275"/>
      <c r="G57" s="275"/>
      <c r="H57" s="297"/>
      <c r="J57" s="283"/>
      <c r="O57" s="275"/>
      <c r="T57" s="272"/>
      <c r="U57" s="272"/>
    </row>
    <row r="58" spans="1:22" x14ac:dyDescent="0.3">
      <c r="C58" s="274"/>
      <c r="G58" s="272"/>
      <c r="J58" s="283"/>
      <c r="O58" s="275"/>
      <c r="T58" s="272"/>
      <c r="U58" s="272"/>
    </row>
    <row r="59" spans="1:22" x14ac:dyDescent="0.3">
      <c r="C59" s="274"/>
      <c r="F59" s="273"/>
      <c r="J59" s="283"/>
      <c r="O59" s="275"/>
      <c r="T59" s="272"/>
      <c r="U59" s="272"/>
    </row>
    <row r="60" spans="1:22" x14ac:dyDescent="0.3">
      <c r="A60" s="292"/>
      <c r="B60" s="292"/>
      <c r="D60" s="274"/>
      <c r="F60" s="273"/>
      <c r="J60" s="283"/>
      <c r="O60" s="272"/>
      <c r="P60" s="272"/>
      <c r="T60" s="272"/>
      <c r="U60" s="272"/>
    </row>
    <row r="61" spans="1:22" x14ac:dyDescent="0.3">
      <c r="C61" s="274"/>
      <c r="D61" s="274"/>
      <c r="F61" s="273"/>
      <c r="O61" s="275"/>
      <c r="Q61" s="275"/>
      <c r="T61" s="272"/>
      <c r="U61" s="272"/>
    </row>
    <row r="62" spans="1:22" x14ac:dyDescent="0.3">
      <c r="C62" s="274"/>
      <c r="F62" s="273"/>
      <c r="J62" s="283"/>
      <c r="O62" s="275"/>
      <c r="V62" s="273"/>
    </row>
    <row r="63" spans="1:22" x14ac:dyDescent="0.3">
      <c r="C63" s="274"/>
      <c r="F63" s="273"/>
      <c r="O63" s="275"/>
    </row>
    <row r="64" spans="1:22" x14ac:dyDescent="0.3">
      <c r="C64" s="274"/>
      <c r="F64" s="273"/>
      <c r="J64" s="283"/>
      <c r="K64" s="293"/>
      <c r="O64" s="275"/>
      <c r="T64" s="272"/>
      <c r="U64" s="272"/>
    </row>
    <row r="65" spans="1:22" x14ac:dyDescent="0.3">
      <c r="C65" s="274"/>
      <c r="F65" s="273"/>
      <c r="K65" s="283"/>
      <c r="O65" s="275"/>
      <c r="T65" s="272"/>
      <c r="U65" s="272"/>
    </row>
    <row r="66" spans="1:22" x14ac:dyDescent="0.3">
      <c r="C66" s="274"/>
      <c r="D66" s="274"/>
      <c r="F66" s="273"/>
      <c r="J66" s="283"/>
      <c r="O66" s="275"/>
      <c r="T66" s="272"/>
      <c r="U66" s="272"/>
    </row>
    <row r="67" spans="1:22" x14ac:dyDescent="0.3">
      <c r="C67" s="274"/>
      <c r="F67" s="273"/>
      <c r="K67" s="283"/>
      <c r="O67" s="275"/>
      <c r="T67" s="272"/>
      <c r="U67" s="272"/>
    </row>
    <row r="68" spans="1:22" x14ac:dyDescent="0.3">
      <c r="C68" s="274"/>
      <c r="F68" s="273"/>
      <c r="N68" s="275"/>
      <c r="O68" s="275"/>
      <c r="S68" s="272"/>
      <c r="T68" s="272"/>
      <c r="U68" s="272"/>
    </row>
    <row r="69" spans="1:22" x14ac:dyDescent="0.3">
      <c r="C69" s="274"/>
      <c r="F69" s="273"/>
      <c r="L69" s="275"/>
      <c r="M69" s="275"/>
      <c r="N69" s="275"/>
      <c r="O69" s="275"/>
      <c r="S69" s="272"/>
      <c r="T69" s="272"/>
      <c r="U69" s="272"/>
    </row>
    <row r="70" spans="1:22" x14ac:dyDescent="0.3">
      <c r="C70" s="274"/>
      <c r="F70" s="273"/>
      <c r="L70" s="275"/>
      <c r="M70" s="275"/>
      <c r="N70" s="275"/>
      <c r="O70" s="275"/>
      <c r="S70" s="272"/>
      <c r="T70" s="272"/>
      <c r="U70" s="272"/>
    </row>
    <row r="71" spans="1:22" x14ac:dyDescent="0.3">
      <c r="C71" s="274"/>
      <c r="F71" s="273"/>
      <c r="L71" s="275"/>
      <c r="M71" s="275"/>
      <c r="N71" s="275"/>
      <c r="O71" s="275"/>
      <c r="S71" s="272"/>
      <c r="T71" s="272"/>
      <c r="U71" s="272"/>
    </row>
    <row r="72" spans="1:22" x14ac:dyDescent="0.3">
      <c r="C72" s="274"/>
      <c r="F72" s="273"/>
      <c r="L72" s="275"/>
      <c r="M72" s="275"/>
      <c r="N72" s="275"/>
      <c r="O72" s="275"/>
      <c r="S72" s="272"/>
      <c r="T72" s="272"/>
      <c r="U72" s="272"/>
    </row>
    <row r="73" spans="1:22" x14ac:dyDescent="0.3">
      <c r="C73" s="274"/>
      <c r="F73" s="273"/>
      <c r="L73" s="275"/>
      <c r="M73" s="275"/>
      <c r="N73" s="275"/>
      <c r="S73" s="272"/>
      <c r="T73" s="272"/>
      <c r="U73" s="272"/>
    </row>
    <row r="74" spans="1:22" x14ac:dyDescent="0.3">
      <c r="C74" s="274"/>
      <c r="D74" s="272"/>
      <c r="F74" s="273"/>
      <c r="L74" s="275"/>
      <c r="M74" s="275"/>
      <c r="S74" s="272"/>
      <c r="T74" s="272"/>
      <c r="U74" s="272"/>
    </row>
    <row r="75" spans="1:22" x14ac:dyDescent="0.3">
      <c r="C75" s="274"/>
      <c r="D75" s="277"/>
      <c r="F75" s="273"/>
      <c r="I75" s="283"/>
      <c r="L75" s="275"/>
      <c r="M75" s="275"/>
      <c r="R75" s="272"/>
      <c r="S75" s="272"/>
      <c r="T75" s="272"/>
      <c r="U75" s="275"/>
      <c r="V75" s="273"/>
    </row>
    <row r="76" spans="1:22" x14ac:dyDescent="0.3">
      <c r="A76" s="292"/>
      <c r="B76" s="292"/>
      <c r="C76" s="274"/>
      <c r="D76" s="277"/>
      <c r="E76" s="283"/>
      <c r="F76" s="273"/>
      <c r="I76" s="283"/>
      <c r="R76" s="272"/>
      <c r="S76" s="272"/>
      <c r="T76" s="272"/>
      <c r="U76" s="275"/>
      <c r="V76" s="273"/>
    </row>
    <row r="77" spans="1:22" x14ac:dyDescent="0.3">
      <c r="D77" s="275"/>
      <c r="E77" s="274"/>
      <c r="F77" s="283"/>
      <c r="G77" s="283"/>
      <c r="H77" s="283"/>
      <c r="I77" s="283"/>
      <c r="J77" s="283"/>
      <c r="R77" s="272"/>
      <c r="S77" s="272"/>
      <c r="T77" s="272"/>
      <c r="U77" s="275"/>
      <c r="V77" s="273"/>
    </row>
    <row r="78" spans="1:22" x14ac:dyDescent="0.3">
      <c r="A78" s="275"/>
      <c r="B78" s="283"/>
      <c r="C78" s="283"/>
      <c r="D78" s="279"/>
      <c r="E78" s="280"/>
      <c r="G78" s="283"/>
      <c r="H78" s="283"/>
      <c r="I78" s="283"/>
      <c r="R78" s="272"/>
      <c r="S78" s="272"/>
      <c r="T78" s="272"/>
      <c r="U78" s="275"/>
      <c r="V78" s="273"/>
    </row>
    <row r="79" spans="1:22" x14ac:dyDescent="0.3">
      <c r="A79" s="275"/>
      <c r="B79" s="283"/>
      <c r="C79" s="283"/>
      <c r="F79" s="283"/>
      <c r="G79" s="283"/>
      <c r="H79" s="283"/>
      <c r="I79" s="283"/>
      <c r="R79" s="272"/>
      <c r="S79" s="272"/>
      <c r="T79" s="272"/>
      <c r="U79" s="275"/>
      <c r="V79" s="273"/>
    </row>
    <row r="80" spans="1:22" x14ac:dyDescent="0.3">
      <c r="A80" s="275"/>
      <c r="B80" s="283"/>
      <c r="C80" s="283"/>
      <c r="D80" s="275"/>
      <c r="F80" s="273"/>
      <c r="G80" s="283"/>
      <c r="H80" s="283"/>
      <c r="I80" s="283"/>
      <c r="R80" s="272"/>
      <c r="S80" s="272"/>
      <c r="T80" s="272"/>
      <c r="U80" s="275"/>
      <c r="V80" s="273"/>
    </row>
    <row r="81" spans="1:23" s="275" customFormat="1" x14ac:dyDescent="0.3">
      <c r="B81" s="283"/>
      <c r="C81" s="295"/>
      <c r="E81" s="273"/>
      <c r="F81" s="273"/>
      <c r="G81" s="283"/>
      <c r="H81" s="283"/>
      <c r="I81" s="273"/>
      <c r="J81" s="273"/>
      <c r="K81" s="273"/>
      <c r="L81" s="273"/>
      <c r="M81" s="273"/>
      <c r="N81" s="273"/>
      <c r="O81" s="273"/>
      <c r="P81" s="273"/>
      <c r="Q81" s="272"/>
      <c r="R81" s="273"/>
      <c r="S81" s="272"/>
      <c r="T81" s="272"/>
      <c r="U81" s="272"/>
      <c r="W81" s="273"/>
    </row>
    <row r="82" spans="1:23" s="275" customFormat="1" x14ac:dyDescent="0.3">
      <c r="B82" s="283"/>
      <c r="C82" s="295"/>
      <c r="D82" s="273"/>
      <c r="E82" s="298"/>
      <c r="F82" s="273"/>
      <c r="G82" s="283"/>
      <c r="H82" s="283"/>
      <c r="I82" s="273"/>
      <c r="J82" s="283"/>
      <c r="K82" s="273"/>
      <c r="L82" s="273"/>
      <c r="M82" s="273"/>
      <c r="N82" s="273"/>
      <c r="O82" s="273"/>
      <c r="P82" s="273"/>
      <c r="Q82" s="272"/>
      <c r="R82" s="272"/>
      <c r="S82" s="272"/>
      <c r="U82" s="273"/>
    </row>
    <row r="83" spans="1:23" s="275" customFormat="1" x14ac:dyDescent="0.3">
      <c r="A83" s="272"/>
      <c r="B83" s="283"/>
      <c r="C83" s="295"/>
      <c r="D83" s="273"/>
      <c r="E83" s="273"/>
      <c r="F83" s="298"/>
      <c r="G83" s="283"/>
      <c r="H83" s="273"/>
      <c r="I83" s="273"/>
      <c r="J83" s="283"/>
      <c r="K83" s="273"/>
      <c r="L83" s="273"/>
      <c r="M83" s="273"/>
      <c r="N83" s="273"/>
      <c r="O83" s="273"/>
      <c r="P83" s="273"/>
      <c r="Q83" s="272"/>
      <c r="R83" s="272"/>
      <c r="S83" s="272"/>
      <c r="U83" s="273"/>
    </row>
    <row r="84" spans="1:23" s="275" customFormat="1" x14ac:dyDescent="0.3">
      <c r="B84" s="283"/>
      <c r="C84" s="295"/>
      <c r="D84" s="273"/>
      <c r="E84" s="273"/>
      <c r="F84" s="273"/>
      <c r="G84" s="273"/>
      <c r="H84" s="273"/>
      <c r="I84" s="273"/>
      <c r="J84" s="283"/>
      <c r="K84" s="273"/>
      <c r="N84" s="273"/>
      <c r="O84" s="273"/>
      <c r="P84" s="273"/>
      <c r="Q84" s="272"/>
      <c r="R84" s="272"/>
      <c r="S84" s="272"/>
      <c r="U84" s="273"/>
    </row>
    <row r="85" spans="1:23" s="275" customFormat="1" x14ac:dyDescent="0.3">
      <c r="A85" s="272"/>
      <c r="B85" s="273"/>
      <c r="C85" s="273"/>
      <c r="D85" s="273"/>
      <c r="E85" s="272"/>
      <c r="F85" s="273"/>
      <c r="G85" s="273"/>
      <c r="H85" s="273"/>
      <c r="I85" s="273"/>
      <c r="J85" s="273"/>
      <c r="K85" s="273"/>
      <c r="N85" s="273"/>
      <c r="O85" s="273"/>
      <c r="P85" s="273"/>
      <c r="Q85" s="272"/>
      <c r="R85" s="272"/>
      <c r="S85" s="272"/>
      <c r="U85" s="273"/>
    </row>
    <row r="86" spans="1:23" s="275" customFormat="1" x14ac:dyDescent="0.3">
      <c r="A86" s="272"/>
      <c r="B86" s="273"/>
      <c r="C86" s="273"/>
      <c r="D86" s="273"/>
      <c r="E86" s="272"/>
      <c r="F86" s="273"/>
      <c r="G86" s="273"/>
      <c r="H86" s="273"/>
      <c r="I86" s="273"/>
      <c r="J86" s="273"/>
      <c r="K86" s="273"/>
      <c r="L86" s="294"/>
      <c r="M86" s="294"/>
      <c r="N86" s="273"/>
      <c r="O86" s="273"/>
      <c r="P86" s="273"/>
      <c r="Q86" s="272"/>
      <c r="R86" s="272"/>
      <c r="S86" s="272"/>
      <c r="U86" s="273"/>
    </row>
    <row r="87" spans="1:23" s="275" customFormat="1" x14ac:dyDescent="0.3">
      <c r="A87" s="272"/>
      <c r="B87" s="273"/>
      <c r="C87" s="273"/>
      <c r="D87" s="273"/>
      <c r="E87" s="273"/>
      <c r="F87" s="273"/>
      <c r="G87" s="273"/>
      <c r="H87" s="273"/>
      <c r="I87" s="273"/>
      <c r="J87" s="283"/>
      <c r="L87" s="283"/>
      <c r="M87" s="283"/>
      <c r="N87" s="273"/>
      <c r="O87" s="273"/>
      <c r="P87" s="273"/>
      <c r="Q87" s="272"/>
      <c r="R87" s="272"/>
      <c r="S87" s="272"/>
      <c r="U87" s="273"/>
    </row>
    <row r="88" spans="1:23" s="275" customFormat="1" x14ac:dyDescent="0.3">
      <c r="A88" s="272"/>
      <c r="B88" s="273"/>
      <c r="C88" s="273"/>
      <c r="D88" s="273"/>
      <c r="E88" s="273"/>
      <c r="F88" s="273"/>
      <c r="G88" s="283"/>
      <c r="H88" s="283"/>
      <c r="I88" s="283"/>
      <c r="J88" s="273"/>
      <c r="L88" s="283"/>
      <c r="M88" s="283"/>
      <c r="N88" s="273"/>
      <c r="O88" s="273"/>
      <c r="P88" s="273"/>
      <c r="Q88" s="272"/>
      <c r="R88" s="272"/>
      <c r="S88" s="272"/>
      <c r="U88" s="273"/>
    </row>
    <row r="89" spans="1:23" x14ac:dyDescent="0.3">
      <c r="F89" s="273"/>
      <c r="L89" s="283"/>
      <c r="M89" s="283"/>
      <c r="R89" s="272"/>
      <c r="S89" s="272"/>
      <c r="T89" s="275"/>
      <c r="V89" s="273"/>
    </row>
    <row r="90" spans="1:23" x14ac:dyDescent="0.3">
      <c r="F90" s="273"/>
      <c r="L90" s="283"/>
      <c r="M90" s="283"/>
      <c r="P90" s="275"/>
      <c r="T90" s="275"/>
      <c r="U90" s="275"/>
      <c r="V90" s="273"/>
    </row>
    <row r="91" spans="1:23" x14ac:dyDescent="0.3">
      <c r="F91" s="273"/>
      <c r="L91" s="283"/>
      <c r="M91" s="283"/>
      <c r="P91" s="275"/>
      <c r="T91" s="275"/>
      <c r="V91" s="273"/>
    </row>
    <row r="92" spans="1:23" x14ac:dyDescent="0.3">
      <c r="F92" s="273"/>
      <c r="L92" s="283"/>
      <c r="M92" s="283"/>
      <c r="P92" s="275"/>
      <c r="T92" s="275"/>
      <c r="V92" s="273"/>
    </row>
    <row r="93" spans="1:23" x14ac:dyDescent="0.3">
      <c r="E93" s="283"/>
      <c r="F93" s="273"/>
      <c r="G93" s="283"/>
      <c r="H93" s="283"/>
      <c r="I93" s="283"/>
      <c r="P93" s="275"/>
      <c r="Q93" s="275"/>
      <c r="R93" s="275"/>
      <c r="S93" s="275"/>
      <c r="T93" s="275"/>
      <c r="V93" s="273"/>
    </row>
    <row r="94" spans="1:23" x14ac:dyDescent="0.3">
      <c r="E94" s="283"/>
      <c r="F94" s="283"/>
      <c r="Q94" s="275"/>
      <c r="R94" s="275"/>
      <c r="S94" s="275"/>
      <c r="T94" s="275"/>
      <c r="V94" s="273"/>
    </row>
    <row r="95" spans="1:23" x14ac:dyDescent="0.3">
      <c r="N95" s="283"/>
      <c r="P95" s="275"/>
      <c r="Q95" s="275"/>
      <c r="R95" s="275"/>
      <c r="S95" s="275"/>
      <c r="T95" s="275"/>
      <c r="V95" s="273"/>
    </row>
    <row r="96" spans="1:23" x14ac:dyDescent="0.3">
      <c r="N96" s="283"/>
      <c r="P96" s="275"/>
      <c r="Q96" s="275"/>
      <c r="R96" s="275"/>
      <c r="S96" s="275"/>
      <c r="T96" s="275"/>
      <c r="V96" s="273"/>
    </row>
    <row r="97" spans="1:23" x14ac:dyDescent="0.3">
      <c r="N97" s="283"/>
      <c r="Q97" s="275"/>
      <c r="R97" s="275"/>
      <c r="S97" s="275"/>
      <c r="T97" s="275"/>
      <c r="V97" s="273"/>
    </row>
    <row r="98" spans="1:23" x14ac:dyDescent="0.3">
      <c r="L98" s="283"/>
      <c r="M98" s="283"/>
      <c r="N98" s="283"/>
      <c r="P98" s="275"/>
      <c r="Q98" s="275"/>
      <c r="R98" s="275"/>
      <c r="S98" s="275"/>
      <c r="T98" s="275"/>
      <c r="V98" s="273"/>
    </row>
    <row r="99" spans="1:23" x14ac:dyDescent="0.3">
      <c r="N99" s="283"/>
      <c r="P99" s="275"/>
      <c r="Q99" s="275"/>
      <c r="R99" s="275"/>
      <c r="S99" s="275"/>
      <c r="T99" s="275"/>
      <c r="V99" s="273"/>
    </row>
    <row r="100" spans="1:23" x14ac:dyDescent="0.3">
      <c r="N100" s="283"/>
      <c r="O100" s="283"/>
      <c r="P100" s="275"/>
      <c r="Q100" s="275"/>
      <c r="R100" s="275"/>
      <c r="S100" s="275"/>
      <c r="T100" s="275"/>
      <c r="V100" s="273"/>
    </row>
    <row r="101" spans="1:23" x14ac:dyDescent="0.3">
      <c r="N101" s="283"/>
      <c r="O101" s="283"/>
      <c r="P101" s="275"/>
      <c r="Q101" s="275"/>
      <c r="R101" s="275"/>
      <c r="S101" s="275"/>
      <c r="T101" s="275"/>
      <c r="V101" s="273"/>
    </row>
    <row r="102" spans="1:23" x14ac:dyDescent="0.3">
      <c r="O102" s="283"/>
      <c r="P102" s="275"/>
      <c r="Q102" s="275"/>
      <c r="R102" s="275"/>
      <c r="S102" s="275"/>
      <c r="T102" s="275"/>
      <c r="V102" s="273"/>
    </row>
    <row r="103" spans="1:23" x14ac:dyDescent="0.3">
      <c r="O103" s="283"/>
      <c r="P103" s="275"/>
      <c r="Q103" s="275"/>
      <c r="R103" s="275"/>
      <c r="S103" s="275"/>
      <c r="T103" s="275"/>
      <c r="V103" s="273"/>
    </row>
    <row r="104" spans="1:23" x14ac:dyDescent="0.3">
      <c r="K104" s="294"/>
      <c r="O104" s="283"/>
      <c r="P104" s="275"/>
      <c r="Q104" s="275"/>
      <c r="R104" s="275"/>
      <c r="S104" s="275"/>
      <c r="T104" s="275"/>
      <c r="V104" s="273"/>
    </row>
    <row r="105" spans="1:23" x14ac:dyDescent="0.3">
      <c r="K105" s="283"/>
      <c r="O105" s="283"/>
      <c r="P105" s="275"/>
      <c r="Q105" s="275"/>
      <c r="R105" s="275"/>
      <c r="S105" s="275"/>
      <c r="T105" s="275"/>
      <c r="V105" s="273"/>
    </row>
    <row r="106" spans="1:23" x14ac:dyDescent="0.3">
      <c r="O106" s="283"/>
      <c r="P106" s="275"/>
      <c r="Q106" s="275"/>
      <c r="R106" s="275"/>
      <c r="S106" s="275"/>
      <c r="T106" s="275"/>
      <c r="V106" s="273"/>
    </row>
    <row r="107" spans="1:23" x14ac:dyDescent="0.3">
      <c r="Q107" s="275"/>
      <c r="R107" s="275"/>
      <c r="S107" s="275"/>
      <c r="T107" s="275"/>
      <c r="V107" s="273"/>
    </row>
    <row r="108" spans="1:23" s="283" customFormat="1" x14ac:dyDescent="0.3">
      <c r="A108" s="272"/>
      <c r="B108" s="273"/>
      <c r="C108" s="273"/>
      <c r="D108" s="273"/>
      <c r="E108" s="273"/>
      <c r="F108" s="272"/>
      <c r="G108" s="273"/>
      <c r="H108" s="273"/>
      <c r="I108" s="273"/>
      <c r="J108" s="273"/>
      <c r="K108" s="273"/>
      <c r="L108" s="273"/>
      <c r="M108" s="273"/>
      <c r="N108" s="273"/>
      <c r="O108" s="273"/>
      <c r="P108" s="273"/>
      <c r="Q108" s="275"/>
      <c r="R108" s="275"/>
      <c r="S108" s="275"/>
      <c r="T108" s="275"/>
      <c r="U108" s="273"/>
    </row>
    <row r="109" spans="1:23" s="283" customFormat="1" x14ac:dyDescent="0.3">
      <c r="A109" s="272"/>
      <c r="B109" s="273"/>
      <c r="C109" s="273"/>
      <c r="D109" s="273"/>
      <c r="E109" s="273"/>
      <c r="F109" s="272"/>
      <c r="G109" s="273"/>
      <c r="H109" s="273"/>
      <c r="I109" s="273"/>
      <c r="J109" s="273"/>
      <c r="K109" s="273"/>
      <c r="L109" s="273"/>
      <c r="M109" s="273"/>
      <c r="N109" s="273"/>
      <c r="O109" s="273"/>
      <c r="P109" s="273"/>
      <c r="Q109" s="273"/>
      <c r="R109" s="275"/>
      <c r="S109" s="275"/>
      <c r="T109" s="275"/>
      <c r="U109" s="273"/>
    </row>
    <row r="110" spans="1:23" s="283" customFormat="1" x14ac:dyDescent="0.3">
      <c r="A110" s="272"/>
      <c r="B110" s="273"/>
      <c r="C110" s="273"/>
      <c r="D110" s="273"/>
      <c r="E110" s="273"/>
      <c r="F110" s="272"/>
      <c r="G110" s="273"/>
      <c r="H110" s="273"/>
      <c r="I110" s="273"/>
      <c r="J110" s="273"/>
      <c r="K110" s="273"/>
      <c r="L110" s="273"/>
      <c r="M110" s="273"/>
      <c r="N110" s="273"/>
      <c r="O110" s="273"/>
      <c r="P110" s="273"/>
      <c r="Q110" s="275"/>
      <c r="R110" s="273"/>
      <c r="S110" s="275"/>
      <c r="T110" s="275"/>
      <c r="U110" s="275"/>
      <c r="V110" s="275"/>
      <c r="W110" s="273"/>
    </row>
    <row r="111" spans="1:23" s="283" customFormat="1" x14ac:dyDescent="0.3">
      <c r="A111" s="272"/>
      <c r="B111" s="273"/>
      <c r="C111" s="273"/>
      <c r="D111" s="273"/>
      <c r="E111" s="273"/>
      <c r="F111" s="272"/>
      <c r="G111" s="273"/>
      <c r="H111" s="273"/>
      <c r="I111" s="273"/>
      <c r="J111" s="273"/>
      <c r="K111" s="273"/>
      <c r="L111" s="273"/>
      <c r="M111" s="273"/>
      <c r="O111" s="273"/>
      <c r="P111" s="273"/>
      <c r="Q111" s="275"/>
      <c r="R111" s="275"/>
      <c r="S111" s="275"/>
      <c r="T111" s="275"/>
      <c r="U111" s="273"/>
    </row>
    <row r="112" spans="1:23" s="283" customFormat="1" x14ac:dyDescent="0.3">
      <c r="A112" s="272"/>
      <c r="B112" s="273"/>
      <c r="C112" s="273"/>
      <c r="D112" s="273"/>
      <c r="E112" s="273"/>
      <c r="F112" s="272"/>
      <c r="G112" s="273"/>
      <c r="H112" s="273"/>
      <c r="I112" s="273"/>
      <c r="J112" s="273"/>
      <c r="L112" s="273"/>
      <c r="M112" s="273"/>
      <c r="N112" s="273"/>
      <c r="O112" s="273"/>
      <c r="P112" s="273"/>
      <c r="Q112" s="275"/>
      <c r="R112" s="275"/>
      <c r="S112" s="275"/>
      <c r="T112" s="275"/>
      <c r="U112" s="273"/>
      <c r="V112" s="273"/>
    </row>
    <row r="113" spans="11:22" x14ac:dyDescent="0.3">
      <c r="K113" s="283"/>
      <c r="P113" s="275"/>
      <c r="Q113" s="275"/>
      <c r="R113" s="275"/>
      <c r="S113" s="275"/>
      <c r="T113" s="275"/>
      <c r="V113" s="273"/>
    </row>
    <row r="114" spans="11:22" x14ac:dyDescent="0.3">
      <c r="K114" s="283"/>
      <c r="P114" s="275"/>
      <c r="Q114" s="275"/>
      <c r="R114" s="275"/>
      <c r="S114" s="275"/>
      <c r="T114" s="275"/>
      <c r="V114" s="273"/>
    </row>
    <row r="115" spans="11:22" x14ac:dyDescent="0.3">
      <c r="P115" s="275"/>
      <c r="R115" s="275"/>
      <c r="S115" s="275"/>
      <c r="T115" s="275"/>
      <c r="V115" s="273"/>
    </row>
    <row r="116" spans="11:22" x14ac:dyDescent="0.3">
      <c r="S116" s="275"/>
      <c r="T116" s="275"/>
      <c r="V116" s="273"/>
    </row>
    <row r="117" spans="11:22" x14ac:dyDescent="0.3">
      <c r="S117" s="275"/>
      <c r="T117" s="275"/>
      <c r="V117" s="273"/>
    </row>
    <row r="118" spans="11:22" x14ac:dyDescent="0.3">
      <c r="U118" s="275"/>
    </row>
    <row r="119" spans="11:22" x14ac:dyDescent="0.3">
      <c r="S119" s="275"/>
      <c r="T119" s="275"/>
      <c r="U119" s="275"/>
    </row>
    <row r="120" spans="11:22" x14ac:dyDescent="0.3">
      <c r="Q120" s="275"/>
      <c r="S120" s="275"/>
      <c r="T120" s="275"/>
      <c r="U120" s="275"/>
    </row>
    <row r="121" spans="11:22" x14ac:dyDescent="0.3">
      <c r="R121" s="275"/>
      <c r="S121" s="275"/>
      <c r="T121" s="275"/>
      <c r="V121" s="273"/>
    </row>
    <row r="122" spans="11:22" x14ac:dyDescent="0.3">
      <c r="S122" s="275"/>
      <c r="T122" s="275"/>
      <c r="V122" s="273"/>
    </row>
    <row r="123" spans="11:22" x14ac:dyDescent="0.3">
      <c r="S123" s="275"/>
      <c r="T123" s="275"/>
      <c r="V123" s="273"/>
    </row>
    <row r="124" spans="11:22" x14ac:dyDescent="0.3">
      <c r="S124" s="275"/>
      <c r="T124" s="275"/>
      <c r="V124" s="273"/>
    </row>
    <row r="125" spans="11:22" x14ac:dyDescent="0.3">
      <c r="U125" s="275"/>
    </row>
    <row r="126" spans="11:22" x14ac:dyDescent="0.3">
      <c r="S126" s="275"/>
      <c r="T126" s="275"/>
      <c r="V126" s="273"/>
    </row>
    <row r="127" spans="11:22" x14ac:dyDescent="0.3">
      <c r="S127" s="275"/>
      <c r="T127" s="275"/>
      <c r="V127" s="273"/>
    </row>
    <row r="128" spans="11:22" x14ac:dyDescent="0.3">
      <c r="S128" s="275"/>
      <c r="T128" s="275"/>
      <c r="V128" s="273"/>
    </row>
    <row r="129" spans="21:21" x14ac:dyDescent="0.3">
      <c r="U129" s="275"/>
    </row>
    <row r="130" spans="21:21" x14ac:dyDescent="0.3">
      <c r="U130" s="275"/>
    </row>
    <row r="131" spans="21:21" x14ac:dyDescent="0.3">
      <c r="U131" s="275"/>
    </row>
    <row r="132" spans="21:21" x14ac:dyDescent="0.3">
      <c r="U132" s="275"/>
    </row>
    <row r="133" spans="21:21" x14ac:dyDescent="0.3">
      <c r="U133" s="275"/>
    </row>
    <row r="134" spans="21:21" x14ac:dyDescent="0.3">
      <c r="U134" s="275"/>
    </row>
    <row r="135" spans="21:21" x14ac:dyDescent="0.3">
      <c r="U135" s="275"/>
    </row>
    <row r="136" spans="21:21" x14ac:dyDescent="0.3">
      <c r="U136" s="275"/>
    </row>
    <row r="137" spans="21:21" x14ac:dyDescent="0.3">
      <c r="U137" s="275"/>
    </row>
    <row r="138" spans="21:21" x14ac:dyDescent="0.3">
      <c r="U138" s="275"/>
    </row>
    <row r="139" spans="21:21" x14ac:dyDescent="0.3">
      <c r="U139" s="275"/>
    </row>
    <row r="140" spans="21:21" x14ac:dyDescent="0.3">
      <c r="U140" s="275"/>
    </row>
    <row r="141" spans="21:21" x14ac:dyDescent="0.3">
      <c r="U141" s="275"/>
    </row>
    <row r="142" spans="21:21" x14ac:dyDescent="0.3">
      <c r="U142" s="275"/>
    </row>
    <row r="143" spans="21:21" x14ac:dyDescent="0.3">
      <c r="U143" s="275"/>
    </row>
    <row r="144" spans="21:21" x14ac:dyDescent="0.3">
      <c r="U144" s="275"/>
    </row>
    <row r="145" spans="21:21" x14ac:dyDescent="0.3">
      <c r="U145" s="275"/>
    </row>
    <row r="146" spans="21:21" x14ac:dyDescent="0.3">
      <c r="U146" s="275"/>
    </row>
    <row r="147" spans="21:21" x14ac:dyDescent="0.3">
      <c r="U147" s="275"/>
    </row>
    <row r="148" spans="21:21" x14ac:dyDescent="0.3">
      <c r="U148" s="275"/>
    </row>
    <row r="149" spans="21:21" x14ac:dyDescent="0.3">
      <c r="U149" s="275"/>
    </row>
    <row r="150" spans="21:21" x14ac:dyDescent="0.3">
      <c r="U150" s="275"/>
    </row>
    <row r="151" spans="21:21" x14ac:dyDescent="0.3">
      <c r="U151" s="275"/>
    </row>
    <row r="152" spans="21:21" x14ac:dyDescent="0.3">
      <c r="U152" s="275"/>
    </row>
    <row r="153" spans="21:21" x14ac:dyDescent="0.3">
      <c r="U153" s="275"/>
    </row>
    <row r="154" spans="21:21" x14ac:dyDescent="0.3">
      <c r="U154" s="275"/>
    </row>
    <row r="155" spans="21:21" x14ac:dyDescent="0.3">
      <c r="U155" s="275"/>
    </row>
    <row r="156" spans="21:21" x14ac:dyDescent="0.3">
      <c r="U156" s="275"/>
    </row>
    <row r="157" spans="21:21" x14ac:dyDescent="0.3">
      <c r="U157" s="275"/>
    </row>
    <row r="158" spans="21:21" x14ac:dyDescent="0.3">
      <c r="U158" s="275"/>
    </row>
    <row r="159" spans="21:21" x14ac:dyDescent="0.3">
      <c r="U159" s="275"/>
    </row>
    <row r="160" spans="21:21" x14ac:dyDescent="0.3">
      <c r="U160" s="275"/>
    </row>
    <row r="161" spans="21:21" x14ac:dyDescent="0.3">
      <c r="U161" s="275"/>
    </row>
    <row r="162" spans="21:21" x14ac:dyDescent="0.3">
      <c r="U162" s="275"/>
    </row>
    <row r="163" spans="21:21" x14ac:dyDescent="0.3">
      <c r="U163" s="275"/>
    </row>
    <row r="164" spans="21:21" x14ac:dyDescent="0.3">
      <c r="U164" s="275"/>
    </row>
    <row r="165" spans="21:21" x14ac:dyDescent="0.3">
      <c r="U165" s="275"/>
    </row>
    <row r="166" spans="21:21" x14ac:dyDescent="0.3">
      <c r="U166" s="275"/>
    </row>
    <row r="167" spans="21:21" x14ac:dyDescent="0.3">
      <c r="U167" s="275"/>
    </row>
    <row r="168" spans="21:21" x14ac:dyDescent="0.3">
      <c r="U168" s="275"/>
    </row>
    <row r="169" spans="21:21" x14ac:dyDescent="0.3">
      <c r="U169" s="275"/>
    </row>
    <row r="170" spans="21:21" x14ac:dyDescent="0.3">
      <c r="U170" s="275"/>
    </row>
    <row r="171" spans="21:21" x14ac:dyDescent="0.3">
      <c r="U171" s="275"/>
    </row>
    <row r="172" spans="21:21" x14ac:dyDescent="0.3">
      <c r="U172" s="275"/>
    </row>
    <row r="173" spans="21:21" x14ac:dyDescent="0.3">
      <c r="U173" s="275"/>
    </row>
    <row r="174" spans="21:21" x14ac:dyDescent="0.3">
      <c r="U174" s="275"/>
    </row>
    <row r="175" spans="21:21" x14ac:dyDescent="0.3">
      <c r="U175" s="275"/>
    </row>
    <row r="176" spans="21:21" x14ac:dyDescent="0.3">
      <c r="U176" s="275"/>
    </row>
    <row r="177" spans="21:21" x14ac:dyDescent="0.3">
      <c r="U177" s="275"/>
    </row>
    <row r="178" spans="21:21" x14ac:dyDescent="0.3">
      <c r="U178" s="275"/>
    </row>
    <row r="179" spans="21:21" x14ac:dyDescent="0.3">
      <c r="U179" s="275"/>
    </row>
    <row r="180" spans="21:21" x14ac:dyDescent="0.3">
      <c r="U180" s="275"/>
    </row>
    <row r="181" spans="21:21" x14ac:dyDescent="0.3">
      <c r="U181" s="275"/>
    </row>
    <row r="182" spans="21:21" x14ac:dyDescent="0.3">
      <c r="U182" s="275"/>
    </row>
    <row r="183" spans="21:21" x14ac:dyDescent="0.3">
      <c r="U183" s="275"/>
    </row>
    <row r="184" spans="21:21" x14ac:dyDescent="0.3">
      <c r="U184" s="275"/>
    </row>
    <row r="185" spans="21:21" x14ac:dyDescent="0.3">
      <c r="U185" s="275"/>
    </row>
    <row r="186" spans="21:21" x14ac:dyDescent="0.3">
      <c r="U186" s="275"/>
    </row>
    <row r="187" spans="21:21" x14ac:dyDescent="0.3">
      <c r="U187" s="275"/>
    </row>
    <row r="188" spans="21:21" x14ac:dyDescent="0.3">
      <c r="U188" s="275"/>
    </row>
    <row r="189" spans="21:21" x14ac:dyDescent="0.3">
      <c r="U189" s="275"/>
    </row>
    <row r="190" spans="21:21" x14ac:dyDescent="0.3">
      <c r="U190" s="275"/>
    </row>
    <row r="191" spans="21:21" x14ac:dyDescent="0.3">
      <c r="U191" s="275"/>
    </row>
    <row r="192" spans="21:21" x14ac:dyDescent="0.3">
      <c r="U192" s="275"/>
    </row>
    <row r="193" spans="21:21" x14ac:dyDescent="0.3">
      <c r="U193" s="275"/>
    </row>
    <row r="194" spans="21:21" x14ac:dyDescent="0.3">
      <c r="U194" s="275"/>
    </row>
    <row r="195" spans="21:21" x14ac:dyDescent="0.3">
      <c r="U195" s="275"/>
    </row>
    <row r="196" spans="21:21" x14ac:dyDescent="0.3">
      <c r="U196" s="275"/>
    </row>
    <row r="197" spans="21:21" x14ac:dyDescent="0.3">
      <c r="U197" s="275"/>
    </row>
    <row r="198" spans="21:21" x14ac:dyDescent="0.3">
      <c r="U198" s="275"/>
    </row>
    <row r="199" spans="21:21" x14ac:dyDescent="0.3">
      <c r="U199" s="275"/>
    </row>
    <row r="200" spans="21:21" x14ac:dyDescent="0.3">
      <c r="U200" s="275"/>
    </row>
    <row r="201" spans="21:21" x14ac:dyDescent="0.3">
      <c r="U201" s="275"/>
    </row>
    <row r="202" spans="21:21" x14ac:dyDescent="0.3">
      <c r="U202" s="275"/>
    </row>
    <row r="203" spans="21:21" x14ac:dyDescent="0.3">
      <c r="U203" s="275"/>
    </row>
    <row r="204" spans="21:21" x14ac:dyDescent="0.3">
      <c r="U204" s="275"/>
    </row>
    <row r="205" spans="21:21" x14ac:dyDescent="0.3">
      <c r="U205" s="275"/>
    </row>
    <row r="206" spans="21:21" x14ac:dyDescent="0.3">
      <c r="U206" s="275"/>
    </row>
    <row r="207" spans="21:21" x14ac:dyDescent="0.3">
      <c r="U207" s="275"/>
    </row>
    <row r="208" spans="21:21" x14ac:dyDescent="0.3">
      <c r="U208" s="275"/>
    </row>
    <row r="209" spans="21:21" x14ac:dyDescent="0.3">
      <c r="U209" s="275"/>
    </row>
    <row r="210" spans="21:21" x14ac:dyDescent="0.3">
      <c r="U210" s="275"/>
    </row>
    <row r="211" spans="21:21" x14ac:dyDescent="0.3">
      <c r="U211" s="275"/>
    </row>
    <row r="212" spans="21:21" x14ac:dyDescent="0.3">
      <c r="U212" s="275"/>
    </row>
    <row r="213" spans="21:21" x14ac:dyDescent="0.3">
      <c r="U213" s="275"/>
    </row>
    <row r="214" spans="21:21" x14ac:dyDescent="0.3">
      <c r="U214" s="275"/>
    </row>
    <row r="215" spans="21:21" x14ac:dyDescent="0.3">
      <c r="U215" s="275"/>
    </row>
    <row r="216" spans="21:21" x14ac:dyDescent="0.3">
      <c r="U216" s="275"/>
    </row>
    <row r="217" spans="21:21" x14ac:dyDescent="0.3">
      <c r="U217" s="275"/>
    </row>
    <row r="218" spans="21:21" x14ac:dyDescent="0.3">
      <c r="U218" s="275"/>
    </row>
    <row r="219" spans="21:21" x14ac:dyDescent="0.3">
      <c r="U219" s="275"/>
    </row>
    <row r="220" spans="21:21" x14ac:dyDescent="0.3">
      <c r="U220" s="275"/>
    </row>
    <row r="221" spans="21:21" x14ac:dyDescent="0.3">
      <c r="U221" s="275"/>
    </row>
    <row r="222" spans="21:21" x14ac:dyDescent="0.3">
      <c r="U222" s="275"/>
    </row>
    <row r="223" spans="21:21" x14ac:dyDescent="0.3">
      <c r="U223" s="275"/>
    </row>
    <row r="224" spans="21:21" x14ac:dyDescent="0.3">
      <c r="U224" s="275"/>
    </row>
    <row r="225" spans="21:21" x14ac:dyDescent="0.3">
      <c r="U225" s="275"/>
    </row>
    <row r="226" spans="21:21" x14ac:dyDescent="0.3">
      <c r="U226" s="275"/>
    </row>
    <row r="227" spans="21:21" x14ac:dyDescent="0.3">
      <c r="U227" s="275"/>
    </row>
    <row r="228" spans="21:21" x14ac:dyDescent="0.3">
      <c r="U228" s="275"/>
    </row>
    <row r="229" spans="21:21" x14ac:dyDescent="0.3">
      <c r="U229" s="275"/>
    </row>
    <row r="230" spans="21:21" x14ac:dyDescent="0.3">
      <c r="U230" s="275"/>
    </row>
    <row r="231" spans="21:21" x14ac:dyDescent="0.3">
      <c r="U231" s="275"/>
    </row>
    <row r="232" spans="21:21" x14ac:dyDescent="0.3">
      <c r="U232" s="275"/>
    </row>
    <row r="233" spans="21:21" x14ac:dyDescent="0.3">
      <c r="U233" s="275"/>
    </row>
    <row r="234" spans="21:21" x14ac:dyDescent="0.3">
      <c r="U234" s="275"/>
    </row>
    <row r="235" spans="21:21" x14ac:dyDescent="0.3">
      <c r="U235" s="275"/>
    </row>
    <row r="236" spans="21:21" x14ac:dyDescent="0.3">
      <c r="U236" s="275"/>
    </row>
    <row r="237" spans="21:21" x14ac:dyDescent="0.3">
      <c r="U237" s="275"/>
    </row>
    <row r="238" spans="21:21" x14ac:dyDescent="0.3">
      <c r="U238" s="275"/>
    </row>
    <row r="239" spans="21:21" x14ac:dyDescent="0.3">
      <c r="U239" s="275"/>
    </row>
    <row r="240" spans="21:21" x14ac:dyDescent="0.3">
      <c r="U240" s="275"/>
    </row>
    <row r="241" spans="21:21" x14ac:dyDescent="0.3">
      <c r="U241" s="275"/>
    </row>
    <row r="242" spans="21:21" x14ac:dyDescent="0.3">
      <c r="U242" s="275"/>
    </row>
    <row r="243" spans="21:21" x14ac:dyDescent="0.3">
      <c r="U243" s="275"/>
    </row>
    <row r="244" spans="21:21" x14ac:dyDescent="0.3">
      <c r="U244" s="275"/>
    </row>
    <row r="245" spans="21:21" x14ac:dyDescent="0.3">
      <c r="U245" s="275"/>
    </row>
    <row r="246" spans="21:21" x14ac:dyDescent="0.3">
      <c r="U246" s="275"/>
    </row>
    <row r="247" spans="21:21" x14ac:dyDescent="0.3">
      <c r="U247" s="275"/>
    </row>
    <row r="248" spans="21:21" x14ac:dyDescent="0.3">
      <c r="U248" s="275"/>
    </row>
    <row r="249" spans="21:21" x14ac:dyDescent="0.3">
      <c r="U249" s="275"/>
    </row>
    <row r="250" spans="21:21" x14ac:dyDescent="0.3">
      <c r="U250" s="275"/>
    </row>
    <row r="251" spans="21:21" x14ac:dyDescent="0.3">
      <c r="U251" s="275"/>
    </row>
    <row r="252" spans="21:21" x14ac:dyDescent="0.3">
      <c r="U252" s="275"/>
    </row>
    <row r="253" spans="21:21" x14ac:dyDescent="0.3">
      <c r="U253" s="275"/>
    </row>
    <row r="254" spans="21:21" x14ac:dyDescent="0.3">
      <c r="U254" s="275"/>
    </row>
    <row r="255" spans="21:21" x14ac:dyDescent="0.3">
      <c r="U255" s="275"/>
    </row>
    <row r="256" spans="21:21" x14ac:dyDescent="0.3">
      <c r="U256" s="275"/>
    </row>
    <row r="257" spans="21:21" x14ac:dyDescent="0.3">
      <c r="U257" s="275"/>
    </row>
    <row r="258" spans="21:21" x14ac:dyDescent="0.3">
      <c r="U258" s="275"/>
    </row>
    <row r="259" spans="21:21" x14ac:dyDescent="0.3">
      <c r="U259" s="275"/>
    </row>
    <row r="260" spans="21:21" x14ac:dyDescent="0.3">
      <c r="U260" s="275"/>
    </row>
    <row r="261" spans="21:21" x14ac:dyDescent="0.3">
      <c r="U261" s="275"/>
    </row>
    <row r="262" spans="21:21" x14ac:dyDescent="0.3">
      <c r="U262" s="275"/>
    </row>
    <row r="263" spans="21:21" x14ac:dyDescent="0.3">
      <c r="U263" s="275"/>
    </row>
    <row r="264" spans="21:21" x14ac:dyDescent="0.3">
      <c r="U264" s="275"/>
    </row>
    <row r="265" spans="21:21" x14ac:dyDescent="0.3">
      <c r="U265" s="275"/>
    </row>
    <row r="266" spans="21:21" x14ac:dyDescent="0.3">
      <c r="U266" s="275"/>
    </row>
    <row r="267" spans="21:21" x14ac:dyDescent="0.3">
      <c r="U267" s="275"/>
    </row>
    <row r="268" spans="21:21" x14ac:dyDescent="0.3">
      <c r="U268" s="275"/>
    </row>
    <row r="269" spans="21:21" x14ac:dyDescent="0.3">
      <c r="U269" s="275"/>
    </row>
    <row r="270" spans="21:21" x14ac:dyDescent="0.3">
      <c r="U270" s="275"/>
    </row>
    <row r="271" spans="21:21" x14ac:dyDescent="0.3">
      <c r="U271" s="275"/>
    </row>
    <row r="272" spans="21:21" x14ac:dyDescent="0.3">
      <c r="U272" s="275"/>
    </row>
    <row r="273" spans="21:21" x14ac:dyDescent="0.3">
      <c r="U273" s="275"/>
    </row>
    <row r="274" spans="21:21" x14ac:dyDescent="0.3">
      <c r="U274" s="275"/>
    </row>
    <row r="275" spans="21:21" x14ac:dyDescent="0.3">
      <c r="U275" s="275"/>
    </row>
    <row r="276" spans="21:21" x14ac:dyDescent="0.3">
      <c r="U276" s="275"/>
    </row>
    <row r="277" spans="21:21" x14ac:dyDescent="0.3">
      <c r="U277" s="275"/>
    </row>
    <row r="278" spans="21:21" x14ac:dyDescent="0.3">
      <c r="U278" s="275"/>
    </row>
    <row r="279" spans="21:21" x14ac:dyDescent="0.3">
      <c r="U279" s="275"/>
    </row>
    <row r="280" spans="21:21" x14ac:dyDescent="0.3">
      <c r="U280" s="275"/>
    </row>
    <row r="281" spans="21:21" x14ac:dyDescent="0.3">
      <c r="U281" s="275"/>
    </row>
    <row r="282" spans="21:21" x14ac:dyDescent="0.3">
      <c r="U282" s="275"/>
    </row>
    <row r="283" spans="21:21" x14ac:dyDescent="0.3">
      <c r="U283" s="275"/>
    </row>
    <row r="284" spans="21:21" x14ac:dyDescent="0.3">
      <c r="U284" s="275"/>
    </row>
    <row r="285" spans="21:21" x14ac:dyDescent="0.3">
      <c r="U285" s="275"/>
    </row>
    <row r="286" spans="21:21" x14ac:dyDescent="0.3">
      <c r="U286" s="275"/>
    </row>
    <row r="287" spans="21:21" x14ac:dyDescent="0.3">
      <c r="U287" s="275"/>
    </row>
    <row r="288" spans="21:21" x14ac:dyDescent="0.3">
      <c r="U288" s="275"/>
    </row>
    <row r="289" spans="21:21" x14ac:dyDescent="0.3">
      <c r="U289" s="275"/>
    </row>
    <row r="290" spans="21:21" x14ac:dyDescent="0.3">
      <c r="U290" s="275"/>
    </row>
    <row r="291" spans="21:21" x14ac:dyDescent="0.3">
      <c r="U291" s="275"/>
    </row>
    <row r="292" spans="21:21" x14ac:dyDescent="0.3">
      <c r="U292" s="275"/>
    </row>
    <row r="293" spans="21:21" x14ac:dyDescent="0.3">
      <c r="U293" s="275"/>
    </row>
    <row r="294" spans="21:21" x14ac:dyDescent="0.3">
      <c r="U294" s="275"/>
    </row>
    <row r="295" spans="21:21" x14ac:dyDescent="0.3">
      <c r="U295" s="275"/>
    </row>
    <row r="296" spans="21:21" x14ac:dyDescent="0.3">
      <c r="U296" s="275"/>
    </row>
    <row r="297" spans="21:21" x14ac:dyDescent="0.3">
      <c r="U297" s="275"/>
    </row>
    <row r="298" spans="21:21" x14ac:dyDescent="0.3">
      <c r="U298" s="275"/>
    </row>
    <row r="299" spans="21:21" x14ac:dyDescent="0.3">
      <c r="U299" s="275"/>
    </row>
    <row r="300" spans="21:21" x14ac:dyDescent="0.3">
      <c r="U300" s="275"/>
    </row>
    <row r="301" spans="21:21" x14ac:dyDescent="0.3">
      <c r="U301" s="275"/>
    </row>
    <row r="302" spans="21:21" x14ac:dyDescent="0.3">
      <c r="U302" s="275"/>
    </row>
    <row r="303" spans="21:21" x14ac:dyDescent="0.3">
      <c r="U303" s="275"/>
    </row>
    <row r="304" spans="21:21" x14ac:dyDescent="0.3">
      <c r="U304" s="275"/>
    </row>
    <row r="305" spans="21:21" x14ac:dyDescent="0.3">
      <c r="U305" s="275"/>
    </row>
    <row r="306" spans="21:21" x14ac:dyDescent="0.3">
      <c r="U306" s="275"/>
    </row>
    <row r="307" spans="21:21" x14ac:dyDescent="0.3">
      <c r="U307" s="275"/>
    </row>
    <row r="308" spans="21:21" x14ac:dyDescent="0.3">
      <c r="U308" s="275"/>
    </row>
    <row r="309" spans="21:21" x14ac:dyDescent="0.3">
      <c r="U309" s="275"/>
    </row>
    <row r="310" spans="21:21" x14ac:dyDescent="0.3">
      <c r="U310" s="275"/>
    </row>
    <row r="311" spans="21:21" x14ac:dyDescent="0.3">
      <c r="U311" s="275"/>
    </row>
    <row r="312" spans="21:21" x14ac:dyDescent="0.3">
      <c r="U312" s="275"/>
    </row>
    <row r="313" spans="21:21" x14ac:dyDescent="0.3">
      <c r="U313" s="275"/>
    </row>
    <row r="314" spans="21:21" x14ac:dyDescent="0.3">
      <c r="U314" s="275"/>
    </row>
    <row r="315" spans="21:21" x14ac:dyDescent="0.3">
      <c r="U315" s="275"/>
    </row>
    <row r="316" spans="21:21" x14ac:dyDescent="0.3">
      <c r="U316" s="275"/>
    </row>
    <row r="317" spans="21:21" x14ac:dyDescent="0.3">
      <c r="U317" s="275"/>
    </row>
    <row r="318" spans="21:21" x14ac:dyDescent="0.3">
      <c r="U318" s="275"/>
    </row>
    <row r="319" spans="21:21" x14ac:dyDescent="0.3">
      <c r="U319" s="275"/>
    </row>
    <row r="320" spans="21:21" x14ac:dyDescent="0.3">
      <c r="U320" s="275"/>
    </row>
    <row r="321" spans="21:21" x14ac:dyDescent="0.3">
      <c r="U321" s="275"/>
    </row>
    <row r="322" spans="21:21" x14ac:dyDescent="0.3">
      <c r="U322" s="275"/>
    </row>
    <row r="323" spans="21:21" x14ac:dyDescent="0.3">
      <c r="U323" s="275"/>
    </row>
    <row r="324" spans="21:21" x14ac:dyDescent="0.3">
      <c r="U324" s="275"/>
    </row>
    <row r="325" spans="21:21" x14ac:dyDescent="0.3">
      <c r="U325" s="275"/>
    </row>
    <row r="326" spans="21:21" x14ac:dyDescent="0.3">
      <c r="U326" s="275"/>
    </row>
    <row r="327" spans="21:21" x14ac:dyDescent="0.3">
      <c r="U327" s="275"/>
    </row>
    <row r="328" spans="21:21" x14ac:dyDescent="0.3">
      <c r="U328" s="275"/>
    </row>
    <row r="329" spans="21:21" x14ac:dyDescent="0.3">
      <c r="U329" s="275"/>
    </row>
    <row r="330" spans="21:21" x14ac:dyDescent="0.3">
      <c r="U330" s="275"/>
    </row>
    <row r="331" spans="21:21" x14ac:dyDescent="0.3">
      <c r="U331" s="275"/>
    </row>
    <row r="332" spans="21:21" x14ac:dyDescent="0.3">
      <c r="U332" s="275"/>
    </row>
    <row r="333" spans="21:21" x14ac:dyDescent="0.3">
      <c r="U333" s="275"/>
    </row>
    <row r="334" spans="21:21" x14ac:dyDescent="0.3">
      <c r="U334" s="275"/>
    </row>
    <row r="335" spans="21:21" x14ac:dyDescent="0.3">
      <c r="U335" s="275"/>
    </row>
    <row r="336" spans="21:21" x14ac:dyDescent="0.3">
      <c r="U336" s="275"/>
    </row>
    <row r="337" spans="21:21" x14ac:dyDescent="0.3">
      <c r="U337" s="275"/>
    </row>
    <row r="338" spans="21:21" x14ac:dyDescent="0.3">
      <c r="U338" s="275"/>
    </row>
    <row r="339" spans="21:21" x14ac:dyDescent="0.3">
      <c r="U339" s="275"/>
    </row>
    <row r="340" spans="21:21" x14ac:dyDescent="0.3">
      <c r="U340" s="275"/>
    </row>
    <row r="341" spans="21:21" x14ac:dyDescent="0.3">
      <c r="U341" s="275"/>
    </row>
    <row r="342" spans="21:21" x14ac:dyDescent="0.3">
      <c r="U342" s="275"/>
    </row>
    <row r="343" spans="21:21" x14ac:dyDescent="0.3">
      <c r="U343" s="275"/>
    </row>
    <row r="344" spans="21:21" x14ac:dyDescent="0.3">
      <c r="U344" s="275"/>
    </row>
    <row r="345" spans="21:21" x14ac:dyDescent="0.3">
      <c r="U345" s="275"/>
    </row>
    <row r="346" spans="21:21" x14ac:dyDescent="0.3">
      <c r="U346" s="275"/>
    </row>
    <row r="347" spans="21:21" x14ac:dyDescent="0.3">
      <c r="U347" s="275"/>
    </row>
    <row r="348" spans="21:21" x14ac:dyDescent="0.3">
      <c r="U348" s="275"/>
    </row>
    <row r="349" spans="21:21" x14ac:dyDescent="0.3">
      <c r="U349" s="275"/>
    </row>
    <row r="350" spans="21:21" x14ac:dyDescent="0.3">
      <c r="U350" s="275"/>
    </row>
    <row r="351" spans="21:21" x14ac:dyDescent="0.3">
      <c r="U351" s="275"/>
    </row>
    <row r="352" spans="21:21" x14ac:dyDescent="0.3">
      <c r="U352" s="275"/>
    </row>
    <row r="353" spans="21:21" x14ac:dyDescent="0.3">
      <c r="U353" s="275"/>
    </row>
    <row r="354" spans="21:21" x14ac:dyDescent="0.3">
      <c r="U354" s="275"/>
    </row>
    <row r="355" spans="21:21" x14ac:dyDescent="0.3">
      <c r="U355" s="275"/>
    </row>
    <row r="356" spans="21:21" x14ac:dyDescent="0.3">
      <c r="U356" s="275"/>
    </row>
    <row r="357" spans="21:21" x14ac:dyDescent="0.3">
      <c r="U357" s="275"/>
    </row>
    <row r="358" spans="21:21" x14ac:dyDescent="0.3">
      <c r="U358" s="275"/>
    </row>
    <row r="359" spans="21:21" x14ac:dyDescent="0.3">
      <c r="U359" s="275"/>
    </row>
    <row r="360" spans="21:21" x14ac:dyDescent="0.3">
      <c r="U360" s="275"/>
    </row>
    <row r="361" spans="21:21" x14ac:dyDescent="0.3">
      <c r="U361" s="275"/>
    </row>
    <row r="362" spans="21:21" x14ac:dyDescent="0.3">
      <c r="U362" s="275"/>
    </row>
    <row r="363" spans="21:21" x14ac:dyDescent="0.3">
      <c r="U363" s="275"/>
    </row>
    <row r="364" spans="21:21" x14ac:dyDescent="0.3">
      <c r="U364" s="275"/>
    </row>
    <row r="365" spans="21:21" x14ac:dyDescent="0.3">
      <c r="U365" s="275"/>
    </row>
    <row r="366" spans="21:21" x14ac:dyDescent="0.3">
      <c r="U366" s="275"/>
    </row>
    <row r="367" spans="21:21" x14ac:dyDescent="0.3">
      <c r="U367" s="275"/>
    </row>
    <row r="368" spans="21:21" x14ac:dyDescent="0.3">
      <c r="U368" s="275"/>
    </row>
    <row r="369" spans="21:21" x14ac:dyDescent="0.3">
      <c r="U369" s="275"/>
    </row>
    <row r="370" spans="21:21" x14ac:dyDescent="0.3">
      <c r="U370" s="275"/>
    </row>
    <row r="371" spans="21:21" x14ac:dyDescent="0.3">
      <c r="U371" s="275"/>
    </row>
    <row r="372" spans="21:21" x14ac:dyDescent="0.3">
      <c r="U372" s="275"/>
    </row>
    <row r="373" spans="21:21" x14ac:dyDescent="0.3">
      <c r="U373" s="275"/>
    </row>
    <row r="374" spans="21:21" x14ac:dyDescent="0.3">
      <c r="U374" s="275"/>
    </row>
    <row r="375" spans="21:21" x14ac:dyDescent="0.3">
      <c r="U375" s="275"/>
    </row>
    <row r="376" spans="21:21" x14ac:dyDescent="0.3">
      <c r="U376" s="275"/>
    </row>
    <row r="377" spans="21:21" x14ac:dyDescent="0.3">
      <c r="U377" s="275"/>
    </row>
    <row r="378" spans="21:21" x14ac:dyDescent="0.3">
      <c r="U378" s="275"/>
    </row>
    <row r="379" spans="21:21" x14ac:dyDescent="0.3">
      <c r="U379" s="275"/>
    </row>
    <row r="380" spans="21:21" x14ac:dyDescent="0.3">
      <c r="U380" s="275"/>
    </row>
    <row r="381" spans="21:21" x14ac:dyDescent="0.3">
      <c r="U381" s="275"/>
    </row>
    <row r="382" spans="21:21" x14ac:dyDescent="0.3">
      <c r="U382" s="275"/>
    </row>
    <row r="383" spans="21:21" x14ac:dyDescent="0.3">
      <c r="U383" s="275"/>
    </row>
    <row r="384" spans="21:21" x14ac:dyDescent="0.3">
      <c r="U384" s="275"/>
    </row>
    <row r="385" spans="21:21" x14ac:dyDescent="0.3">
      <c r="U385" s="275"/>
    </row>
    <row r="386" spans="21:21" x14ac:dyDescent="0.3">
      <c r="U386" s="275"/>
    </row>
    <row r="387" spans="21:21" x14ac:dyDescent="0.3">
      <c r="U387" s="275"/>
    </row>
    <row r="388" spans="21:21" x14ac:dyDescent="0.3">
      <c r="U388" s="275"/>
    </row>
    <row r="389" spans="21:21" x14ac:dyDescent="0.3">
      <c r="U389" s="275"/>
    </row>
    <row r="390" spans="21:21" x14ac:dyDescent="0.3">
      <c r="U390" s="275"/>
    </row>
    <row r="391" spans="21:21" x14ac:dyDescent="0.3">
      <c r="U391" s="275"/>
    </row>
    <row r="392" spans="21:21" x14ac:dyDescent="0.3">
      <c r="U392" s="275"/>
    </row>
    <row r="393" spans="21:21" x14ac:dyDescent="0.3">
      <c r="U393" s="275"/>
    </row>
    <row r="394" spans="21:21" x14ac:dyDescent="0.3">
      <c r="U394" s="275"/>
    </row>
    <row r="395" spans="21:21" x14ac:dyDescent="0.3">
      <c r="U395" s="275"/>
    </row>
    <row r="396" spans="21:21" x14ac:dyDescent="0.3">
      <c r="U396" s="275"/>
    </row>
    <row r="397" spans="21:21" x14ac:dyDescent="0.3">
      <c r="U397" s="275"/>
    </row>
    <row r="398" spans="21:21" x14ac:dyDescent="0.3">
      <c r="U398" s="275"/>
    </row>
    <row r="399" spans="21:21" x14ac:dyDescent="0.3">
      <c r="U399" s="275"/>
    </row>
    <row r="400" spans="21:21" x14ac:dyDescent="0.3">
      <c r="U400" s="275"/>
    </row>
    <row r="401" spans="21:21" x14ac:dyDescent="0.3">
      <c r="U401" s="275"/>
    </row>
    <row r="402" spans="21:21" x14ac:dyDescent="0.3">
      <c r="U402" s="275"/>
    </row>
    <row r="403" spans="21:21" x14ac:dyDescent="0.3">
      <c r="U403" s="275"/>
    </row>
    <row r="404" spans="21:21" x14ac:dyDescent="0.3">
      <c r="U404" s="275"/>
    </row>
    <row r="405" spans="21:21" x14ac:dyDescent="0.3">
      <c r="U405" s="275"/>
    </row>
    <row r="406" spans="21:21" x14ac:dyDescent="0.3">
      <c r="U406" s="275"/>
    </row>
    <row r="407" spans="21:21" x14ac:dyDescent="0.3">
      <c r="U407" s="275"/>
    </row>
    <row r="408" spans="21:21" x14ac:dyDescent="0.3">
      <c r="U408" s="275"/>
    </row>
    <row r="409" spans="21:21" x14ac:dyDescent="0.3">
      <c r="U409" s="275"/>
    </row>
    <row r="410" spans="21:21" x14ac:dyDescent="0.3">
      <c r="U410" s="275"/>
    </row>
    <row r="411" spans="21:21" x14ac:dyDescent="0.3">
      <c r="U411" s="275"/>
    </row>
    <row r="412" spans="21:21" x14ac:dyDescent="0.3">
      <c r="U412" s="275"/>
    </row>
    <row r="413" spans="21:21" x14ac:dyDescent="0.3">
      <c r="U413" s="275"/>
    </row>
    <row r="414" spans="21:21" x14ac:dyDescent="0.3">
      <c r="U414" s="275"/>
    </row>
    <row r="415" spans="21:21" x14ac:dyDescent="0.3">
      <c r="U415" s="275"/>
    </row>
    <row r="416" spans="21:21" x14ac:dyDescent="0.3">
      <c r="U416" s="275"/>
    </row>
    <row r="417" spans="21:21" x14ac:dyDescent="0.3">
      <c r="U417" s="275"/>
    </row>
    <row r="418" spans="21:21" x14ac:dyDescent="0.3">
      <c r="U418" s="275"/>
    </row>
    <row r="419" spans="21:21" x14ac:dyDescent="0.3">
      <c r="U419" s="275"/>
    </row>
    <row r="420" spans="21:21" x14ac:dyDescent="0.3">
      <c r="U420" s="275"/>
    </row>
    <row r="421" spans="21:21" x14ac:dyDescent="0.3">
      <c r="U421" s="275"/>
    </row>
    <row r="422" spans="21:21" x14ac:dyDescent="0.3">
      <c r="U422" s="275"/>
    </row>
    <row r="423" spans="21:21" x14ac:dyDescent="0.3">
      <c r="U423" s="275"/>
    </row>
    <row r="424" spans="21:21" x14ac:dyDescent="0.3">
      <c r="U424" s="275"/>
    </row>
    <row r="425" spans="21:21" x14ac:dyDescent="0.3">
      <c r="U425" s="275"/>
    </row>
    <row r="426" spans="21:21" x14ac:dyDescent="0.3">
      <c r="U426" s="275"/>
    </row>
    <row r="427" spans="21:21" x14ac:dyDescent="0.3">
      <c r="U427" s="275"/>
    </row>
    <row r="428" spans="21:21" x14ac:dyDescent="0.3">
      <c r="U428" s="275"/>
    </row>
    <row r="429" spans="21:21" x14ac:dyDescent="0.3">
      <c r="U429" s="275"/>
    </row>
    <row r="430" spans="21:21" x14ac:dyDescent="0.3">
      <c r="U430" s="275"/>
    </row>
    <row r="431" spans="21:21" x14ac:dyDescent="0.3">
      <c r="U431" s="275"/>
    </row>
    <row r="432" spans="21:21" x14ac:dyDescent="0.3">
      <c r="U432" s="275"/>
    </row>
    <row r="433" spans="21:21" x14ac:dyDescent="0.3">
      <c r="U433" s="275"/>
    </row>
    <row r="434" spans="21:21" x14ac:dyDescent="0.3">
      <c r="U434" s="275"/>
    </row>
    <row r="435" spans="21:21" x14ac:dyDescent="0.3">
      <c r="U435" s="275"/>
    </row>
    <row r="436" spans="21:21" x14ac:dyDescent="0.3">
      <c r="U436" s="275"/>
    </row>
    <row r="437" spans="21:21" x14ac:dyDescent="0.3">
      <c r="U437" s="275"/>
    </row>
    <row r="438" spans="21:21" x14ac:dyDescent="0.3">
      <c r="U438" s="275"/>
    </row>
    <row r="439" spans="21:21" x14ac:dyDescent="0.3">
      <c r="U439" s="275"/>
    </row>
    <row r="440" spans="21:21" x14ac:dyDescent="0.3">
      <c r="U440" s="275"/>
    </row>
    <row r="441" spans="21:21" x14ac:dyDescent="0.3">
      <c r="U441" s="275"/>
    </row>
    <row r="442" spans="21:21" x14ac:dyDescent="0.3">
      <c r="U442" s="275"/>
    </row>
    <row r="443" spans="21:21" x14ac:dyDescent="0.3">
      <c r="U443" s="275"/>
    </row>
    <row r="444" spans="21:21" x14ac:dyDescent="0.3">
      <c r="U444" s="275"/>
    </row>
    <row r="445" spans="21:21" x14ac:dyDescent="0.3">
      <c r="U445" s="275"/>
    </row>
    <row r="446" spans="21:21" x14ac:dyDescent="0.3">
      <c r="U446" s="275"/>
    </row>
    <row r="447" spans="21:21" x14ac:dyDescent="0.3">
      <c r="U447" s="275"/>
    </row>
    <row r="448" spans="21:21" x14ac:dyDescent="0.3">
      <c r="U448" s="275"/>
    </row>
    <row r="449" spans="21:21" x14ac:dyDescent="0.3">
      <c r="U449" s="275"/>
    </row>
    <row r="450" spans="21:21" x14ac:dyDescent="0.3">
      <c r="U450" s="275"/>
    </row>
    <row r="451" spans="21:21" x14ac:dyDescent="0.3">
      <c r="U451" s="275"/>
    </row>
    <row r="452" spans="21:21" x14ac:dyDescent="0.3">
      <c r="U452" s="275"/>
    </row>
    <row r="453" spans="21:21" x14ac:dyDescent="0.3">
      <c r="U453" s="275"/>
    </row>
    <row r="454" spans="21:21" x14ac:dyDescent="0.3">
      <c r="U454" s="275"/>
    </row>
    <row r="455" spans="21:21" x14ac:dyDescent="0.3">
      <c r="U455" s="275"/>
    </row>
    <row r="456" spans="21:21" x14ac:dyDescent="0.3">
      <c r="U456" s="275"/>
    </row>
    <row r="457" spans="21:21" x14ac:dyDescent="0.3">
      <c r="U457" s="275"/>
    </row>
    <row r="458" spans="21:21" x14ac:dyDescent="0.3">
      <c r="U458" s="275"/>
    </row>
    <row r="459" spans="21:21" x14ac:dyDescent="0.3">
      <c r="U459" s="275"/>
    </row>
    <row r="460" spans="21:21" x14ac:dyDescent="0.3">
      <c r="U460" s="275"/>
    </row>
    <row r="461" spans="21:21" x14ac:dyDescent="0.3">
      <c r="U461" s="275"/>
    </row>
    <row r="462" spans="21:21" x14ac:dyDescent="0.3">
      <c r="U462" s="275"/>
    </row>
    <row r="463" spans="21:21" x14ac:dyDescent="0.3">
      <c r="U463" s="275"/>
    </row>
    <row r="464" spans="21:21" x14ac:dyDescent="0.3">
      <c r="U464" s="275"/>
    </row>
    <row r="465" spans="21:21" x14ac:dyDescent="0.3">
      <c r="U465" s="275"/>
    </row>
    <row r="466" spans="21:21" x14ac:dyDescent="0.3">
      <c r="U466" s="275"/>
    </row>
    <row r="467" spans="21:21" x14ac:dyDescent="0.3">
      <c r="U467" s="275"/>
    </row>
    <row r="468" spans="21:21" x14ac:dyDescent="0.3">
      <c r="U468" s="275"/>
    </row>
    <row r="469" spans="21:21" x14ac:dyDescent="0.3">
      <c r="U469" s="275"/>
    </row>
    <row r="470" spans="21:21" x14ac:dyDescent="0.3">
      <c r="U470" s="275"/>
    </row>
    <row r="471" spans="21:21" x14ac:dyDescent="0.3">
      <c r="U471" s="275"/>
    </row>
    <row r="472" spans="21:21" x14ac:dyDescent="0.3">
      <c r="U472" s="275"/>
    </row>
    <row r="473" spans="21:21" x14ac:dyDescent="0.3">
      <c r="U473" s="275"/>
    </row>
    <row r="474" spans="21:21" x14ac:dyDescent="0.3">
      <c r="U474" s="275"/>
    </row>
    <row r="475" spans="21:21" x14ac:dyDescent="0.3">
      <c r="U475" s="275"/>
    </row>
    <row r="476" spans="21:21" x14ac:dyDescent="0.3">
      <c r="U476" s="275"/>
    </row>
    <row r="477" spans="21:21" x14ac:dyDescent="0.3">
      <c r="U477" s="275"/>
    </row>
    <row r="478" spans="21:21" x14ac:dyDescent="0.3">
      <c r="U478" s="275"/>
    </row>
    <row r="479" spans="21:21" x14ac:dyDescent="0.3">
      <c r="U479" s="275"/>
    </row>
    <row r="480" spans="21:21" x14ac:dyDescent="0.3">
      <c r="U480" s="275"/>
    </row>
    <row r="481" spans="21:21" x14ac:dyDescent="0.3">
      <c r="U481" s="275"/>
    </row>
    <row r="482" spans="21:21" x14ac:dyDescent="0.3">
      <c r="U482" s="275"/>
    </row>
    <row r="483" spans="21:21" x14ac:dyDescent="0.3">
      <c r="U483" s="275"/>
    </row>
    <row r="484" spans="21:21" x14ac:dyDescent="0.3">
      <c r="U484" s="275"/>
    </row>
    <row r="485" spans="21:21" x14ac:dyDescent="0.3">
      <c r="U485" s="275"/>
    </row>
    <row r="486" spans="21:21" x14ac:dyDescent="0.3">
      <c r="U486" s="275"/>
    </row>
    <row r="487" spans="21:21" x14ac:dyDescent="0.3">
      <c r="U487" s="275"/>
    </row>
    <row r="488" spans="21:21" x14ac:dyDescent="0.3">
      <c r="U488" s="275"/>
    </row>
    <row r="489" spans="21:21" x14ac:dyDescent="0.3">
      <c r="U489" s="275"/>
    </row>
    <row r="490" spans="21:21" x14ac:dyDescent="0.3">
      <c r="U490" s="275"/>
    </row>
    <row r="491" spans="21:21" x14ac:dyDescent="0.3">
      <c r="U491" s="275"/>
    </row>
    <row r="492" spans="21:21" x14ac:dyDescent="0.3">
      <c r="U492" s="275"/>
    </row>
    <row r="493" spans="21:21" x14ac:dyDescent="0.3">
      <c r="U493" s="275"/>
    </row>
    <row r="494" spans="21:21" x14ac:dyDescent="0.3">
      <c r="U494" s="275"/>
    </row>
    <row r="495" spans="21:21" x14ac:dyDescent="0.3">
      <c r="U495" s="275"/>
    </row>
    <row r="496" spans="21:21" x14ac:dyDescent="0.3">
      <c r="U496" s="275"/>
    </row>
    <row r="497" spans="21:21" x14ac:dyDescent="0.3">
      <c r="U497" s="275"/>
    </row>
    <row r="498" spans="21:21" x14ac:dyDescent="0.3">
      <c r="U498" s="275"/>
    </row>
    <row r="499" spans="21:21" x14ac:dyDescent="0.3">
      <c r="U499" s="275"/>
    </row>
    <row r="500" spans="21:21" x14ac:dyDescent="0.3">
      <c r="U500" s="275"/>
    </row>
    <row r="501" spans="21:21" x14ac:dyDescent="0.3">
      <c r="U501" s="275"/>
    </row>
    <row r="502" spans="21:21" x14ac:dyDescent="0.3">
      <c r="U502" s="275"/>
    </row>
    <row r="503" spans="21:21" x14ac:dyDescent="0.3">
      <c r="U503" s="275"/>
    </row>
    <row r="504" spans="21:21" x14ac:dyDescent="0.3">
      <c r="U504" s="275"/>
    </row>
    <row r="505" spans="21:21" x14ac:dyDescent="0.3">
      <c r="U505" s="275"/>
    </row>
    <row r="506" spans="21:21" x14ac:dyDescent="0.3">
      <c r="U506" s="275"/>
    </row>
    <row r="507" spans="21:21" x14ac:dyDescent="0.3">
      <c r="U507" s="275"/>
    </row>
    <row r="508" spans="21:21" x14ac:dyDescent="0.3">
      <c r="U508" s="275"/>
    </row>
    <row r="509" spans="21:21" x14ac:dyDescent="0.3">
      <c r="U509" s="275"/>
    </row>
    <row r="510" spans="21:21" x14ac:dyDescent="0.3">
      <c r="U510" s="275"/>
    </row>
    <row r="511" spans="21:21" x14ac:dyDescent="0.3">
      <c r="U511" s="275"/>
    </row>
    <row r="512" spans="21:21" x14ac:dyDescent="0.3">
      <c r="U512" s="275"/>
    </row>
    <row r="513" spans="21:21" x14ac:dyDescent="0.3">
      <c r="U513" s="275"/>
    </row>
    <row r="514" spans="21:21" x14ac:dyDescent="0.3">
      <c r="U514" s="275"/>
    </row>
    <row r="515" spans="21:21" x14ac:dyDescent="0.3">
      <c r="U515" s="275"/>
    </row>
    <row r="516" spans="21:21" x14ac:dyDescent="0.3">
      <c r="U516" s="275"/>
    </row>
    <row r="517" spans="21:21" x14ac:dyDescent="0.3">
      <c r="U517" s="275"/>
    </row>
    <row r="518" spans="21:21" x14ac:dyDescent="0.3">
      <c r="U518" s="275"/>
    </row>
    <row r="519" spans="21:21" x14ac:dyDescent="0.3">
      <c r="U519" s="275"/>
    </row>
    <row r="520" spans="21:21" x14ac:dyDescent="0.3">
      <c r="U520" s="275"/>
    </row>
    <row r="521" spans="21:21" x14ac:dyDescent="0.3">
      <c r="U521" s="275"/>
    </row>
    <row r="522" spans="21:21" x14ac:dyDescent="0.3">
      <c r="U522" s="275"/>
    </row>
    <row r="523" spans="21:21" x14ac:dyDescent="0.3">
      <c r="U523" s="275"/>
    </row>
    <row r="524" spans="21:21" x14ac:dyDescent="0.3">
      <c r="U524" s="275"/>
    </row>
    <row r="525" spans="21:21" x14ac:dyDescent="0.3">
      <c r="U525" s="275"/>
    </row>
    <row r="526" spans="21:21" x14ac:dyDescent="0.3">
      <c r="U526" s="275"/>
    </row>
    <row r="527" spans="21:21" x14ac:dyDescent="0.3">
      <c r="U527" s="275"/>
    </row>
    <row r="528" spans="21:21" x14ac:dyDescent="0.3">
      <c r="U528" s="275"/>
    </row>
    <row r="529" spans="21:21" x14ac:dyDescent="0.3">
      <c r="U529" s="275"/>
    </row>
    <row r="530" spans="21:21" x14ac:dyDescent="0.3">
      <c r="U530" s="275"/>
    </row>
    <row r="531" spans="21:21" x14ac:dyDescent="0.3">
      <c r="U531" s="275"/>
    </row>
    <row r="532" spans="21:21" x14ac:dyDescent="0.3">
      <c r="U532" s="275"/>
    </row>
    <row r="533" spans="21:21" x14ac:dyDescent="0.3">
      <c r="U533" s="275"/>
    </row>
    <row r="534" spans="21:21" x14ac:dyDescent="0.3">
      <c r="U534" s="275"/>
    </row>
    <row r="535" spans="21:21" x14ac:dyDescent="0.3">
      <c r="U535" s="275"/>
    </row>
    <row r="536" spans="21:21" x14ac:dyDescent="0.3">
      <c r="U536" s="275"/>
    </row>
    <row r="537" spans="21:21" x14ac:dyDescent="0.3">
      <c r="U537" s="275"/>
    </row>
    <row r="538" spans="21:21" x14ac:dyDescent="0.3">
      <c r="U538" s="275"/>
    </row>
    <row r="539" spans="21:21" x14ac:dyDescent="0.3">
      <c r="U539" s="275"/>
    </row>
    <row r="540" spans="21:21" x14ac:dyDescent="0.3">
      <c r="U540" s="275"/>
    </row>
    <row r="541" spans="21:21" x14ac:dyDescent="0.3">
      <c r="U541" s="275"/>
    </row>
    <row r="542" spans="21:21" x14ac:dyDescent="0.3">
      <c r="U542" s="275"/>
    </row>
    <row r="543" spans="21:21" x14ac:dyDescent="0.3">
      <c r="U543" s="275"/>
    </row>
    <row r="544" spans="21:21" x14ac:dyDescent="0.3">
      <c r="U544" s="275"/>
    </row>
    <row r="545" spans="21:21" x14ac:dyDescent="0.3">
      <c r="U545" s="275"/>
    </row>
    <row r="546" spans="21:21" x14ac:dyDescent="0.3">
      <c r="U546" s="275"/>
    </row>
    <row r="547" spans="21:21" x14ac:dyDescent="0.3">
      <c r="U547" s="275"/>
    </row>
    <row r="548" spans="21:21" x14ac:dyDescent="0.3">
      <c r="U548" s="275"/>
    </row>
    <row r="549" spans="21:21" x14ac:dyDescent="0.3">
      <c r="U549" s="275"/>
    </row>
    <row r="550" spans="21:21" x14ac:dyDescent="0.3">
      <c r="U550" s="275"/>
    </row>
    <row r="551" spans="21:21" x14ac:dyDescent="0.3">
      <c r="U551" s="275"/>
    </row>
    <row r="552" spans="21:21" x14ac:dyDescent="0.3">
      <c r="U552" s="275"/>
    </row>
    <row r="553" spans="21:21" x14ac:dyDescent="0.3">
      <c r="U553" s="275"/>
    </row>
    <row r="554" spans="21:21" x14ac:dyDescent="0.3">
      <c r="U554" s="275"/>
    </row>
    <row r="555" spans="21:21" x14ac:dyDescent="0.3">
      <c r="U555" s="275"/>
    </row>
    <row r="556" spans="21:21" x14ac:dyDescent="0.3">
      <c r="U556" s="275"/>
    </row>
    <row r="557" spans="21:21" x14ac:dyDescent="0.3">
      <c r="U557" s="275"/>
    </row>
    <row r="558" spans="21:21" x14ac:dyDescent="0.3">
      <c r="U558" s="275"/>
    </row>
    <row r="559" spans="21:21" x14ac:dyDescent="0.3">
      <c r="U559" s="275"/>
    </row>
    <row r="560" spans="21:21" x14ac:dyDescent="0.3">
      <c r="U560" s="275"/>
    </row>
    <row r="561" spans="21:21" x14ac:dyDescent="0.3">
      <c r="U561" s="275"/>
    </row>
    <row r="562" spans="21:21" x14ac:dyDescent="0.3">
      <c r="U562" s="275"/>
    </row>
    <row r="563" spans="21:21" x14ac:dyDescent="0.3">
      <c r="U563" s="275"/>
    </row>
    <row r="564" spans="21:21" x14ac:dyDescent="0.3">
      <c r="U564" s="275"/>
    </row>
    <row r="565" spans="21:21" x14ac:dyDescent="0.3">
      <c r="U565" s="275"/>
    </row>
    <row r="566" spans="21:21" x14ac:dyDescent="0.3">
      <c r="U566" s="275"/>
    </row>
    <row r="567" spans="21:21" x14ac:dyDescent="0.3">
      <c r="U567" s="275"/>
    </row>
    <row r="568" spans="21:21" x14ac:dyDescent="0.3">
      <c r="U568" s="275"/>
    </row>
    <row r="569" spans="21:21" x14ac:dyDescent="0.3">
      <c r="U569" s="275"/>
    </row>
    <row r="570" spans="21:21" x14ac:dyDescent="0.3">
      <c r="U570" s="275"/>
    </row>
    <row r="571" spans="21:21" x14ac:dyDescent="0.3">
      <c r="U571" s="275"/>
    </row>
    <row r="572" spans="21:21" x14ac:dyDescent="0.3">
      <c r="U572" s="275"/>
    </row>
    <row r="573" spans="21:21" x14ac:dyDescent="0.3">
      <c r="U573" s="275"/>
    </row>
    <row r="574" spans="21:21" x14ac:dyDescent="0.3">
      <c r="U574" s="275"/>
    </row>
    <row r="575" spans="21:21" x14ac:dyDescent="0.3">
      <c r="U575" s="275"/>
    </row>
    <row r="576" spans="21:21" x14ac:dyDescent="0.3">
      <c r="U576" s="275"/>
    </row>
    <row r="577" spans="21:21" x14ac:dyDescent="0.3">
      <c r="U577" s="275"/>
    </row>
    <row r="578" spans="21:21" x14ac:dyDescent="0.3">
      <c r="U578" s="275"/>
    </row>
    <row r="579" spans="21:21" x14ac:dyDescent="0.3">
      <c r="U579" s="275"/>
    </row>
    <row r="580" spans="21:21" x14ac:dyDescent="0.3">
      <c r="U580" s="275"/>
    </row>
    <row r="581" spans="21:21" x14ac:dyDescent="0.3">
      <c r="U581" s="275"/>
    </row>
    <row r="582" spans="21:21" x14ac:dyDescent="0.3">
      <c r="U582" s="275"/>
    </row>
    <row r="583" spans="21:21" x14ac:dyDescent="0.3">
      <c r="U583" s="275"/>
    </row>
    <row r="584" spans="21:21" x14ac:dyDescent="0.3">
      <c r="U584" s="275"/>
    </row>
    <row r="585" spans="21:21" x14ac:dyDescent="0.3">
      <c r="U585" s="275"/>
    </row>
    <row r="586" spans="21:21" x14ac:dyDescent="0.3">
      <c r="U586" s="275"/>
    </row>
    <row r="587" spans="21:21" x14ac:dyDescent="0.3">
      <c r="U587" s="275"/>
    </row>
    <row r="588" spans="21:21" x14ac:dyDescent="0.3">
      <c r="U588" s="275"/>
    </row>
    <row r="589" spans="21:21" x14ac:dyDescent="0.3">
      <c r="U589" s="275"/>
    </row>
    <row r="590" spans="21:21" x14ac:dyDescent="0.3">
      <c r="U590" s="275"/>
    </row>
    <row r="591" spans="21:21" x14ac:dyDescent="0.3">
      <c r="U591" s="275"/>
    </row>
    <row r="592" spans="21:21" x14ac:dyDescent="0.3">
      <c r="U592" s="275"/>
    </row>
    <row r="593" spans="21:21" x14ac:dyDescent="0.3">
      <c r="U593" s="275"/>
    </row>
    <row r="594" spans="21:21" x14ac:dyDescent="0.3">
      <c r="U594" s="275"/>
    </row>
    <row r="595" spans="21:21" x14ac:dyDescent="0.3">
      <c r="U595" s="275"/>
    </row>
    <row r="596" spans="21:21" x14ac:dyDescent="0.3">
      <c r="U596" s="275"/>
    </row>
    <row r="597" spans="21:21" x14ac:dyDescent="0.3">
      <c r="U597" s="275"/>
    </row>
    <row r="598" spans="21:21" x14ac:dyDescent="0.3">
      <c r="U598" s="275"/>
    </row>
    <row r="599" spans="21:21" x14ac:dyDescent="0.3">
      <c r="U599" s="275"/>
    </row>
    <row r="600" spans="21:21" x14ac:dyDescent="0.3">
      <c r="U600" s="275"/>
    </row>
    <row r="601" spans="21:21" x14ac:dyDescent="0.3">
      <c r="U601" s="275"/>
    </row>
    <row r="602" spans="21:21" x14ac:dyDescent="0.3">
      <c r="U602" s="275"/>
    </row>
    <row r="603" spans="21:21" x14ac:dyDescent="0.3">
      <c r="U603" s="275"/>
    </row>
    <row r="604" spans="21:21" x14ac:dyDescent="0.3">
      <c r="U604" s="275"/>
    </row>
    <row r="605" spans="21:21" x14ac:dyDescent="0.3">
      <c r="U605" s="275"/>
    </row>
    <row r="606" spans="21:21" x14ac:dyDescent="0.3">
      <c r="U606" s="275"/>
    </row>
    <row r="607" spans="21:21" x14ac:dyDescent="0.3">
      <c r="U607" s="275"/>
    </row>
    <row r="608" spans="21:21" x14ac:dyDescent="0.3">
      <c r="U608" s="275"/>
    </row>
    <row r="609" spans="21:21" x14ac:dyDescent="0.3">
      <c r="U609" s="275"/>
    </row>
    <row r="610" spans="21:21" x14ac:dyDescent="0.3">
      <c r="U610" s="275"/>
    </row>
    <row r="611" spans="21:21" x14ac:dyDescent="0.3">
      <c r="U611" s="275"/>
    </row>
    <row r="612" spans="21:21" x14ac:dyDescent="0.3">
      <c r="U612" s="275"/>
    </row>
    <row r="613" spans="21:21" x14ac:dyDescent="0.3">
      <c r="U613" s="275"/>
    </row>
    <row r="614" spans="21:21" x14ac:dyDescent="0.3">
      <c r="U614" s="275"/>
    </row>
    <row r="615" spans="21:21" x14ac:dyDescent="0.3">
      <c r="U615" s="275"/>
    </row>
    <row r="616" spans="21:21" x14ac:dyDescent="0.3">
      <c r="U616" s="275"/>
    </row>
    <row r="617" spans="21:21" x14ac:dyDescent="0.3">
      <c r="U617" s="275"/>
    </row>
    <row r="618" spans="21:21" x14ac:dyDescent="0.3">
      <c r="U618" s="275"/>
    </row>
    <row r="619" spans="21:21" x14ac:dyDescent="0.3">
      <c r="U619" s="275"/>
    </row>
    <row r="620" spans="21:21" x14ac:dyDescent="0.3">
      <c r="U620" s="275"/>
    </row>
    <row r="621" spans="21:21" x14ac:dyDescent="0.3">
      <c r="U621" s="275"/>
    </row>
    <row r="622" spans="21:21" x14ac:dyDescent="0.3">
      <c r="U622" s="275"/>
    </row>
    <row r="623" spans="21:21" x14ac:dyDescent="0.3">
      <c r="U623" s="275"/>
    </row>
    <row r="624" spans="21:21" x14ac:dyDescent="0.3">
      <c r="U624" s="275"/>
    </row>
    <row r="625" spans="21:21" x14ac:dyDescent="0.3">
      <c r="U625" s="275"/>
    </row>
    <row r="626" spans="21:21" x14ac:dyDescent="0.3">
      <c r="U626" s="275"/>
    </row>
    <row r="627" spans="21:21" x14ac:dyDescent="0.3">
      <c r="U627" s="275"/>
    </row>
    <row r="628" spans="21:21" x14ac:dyDescent="0.3">
      <c r="U628" s="275"/>
    </row>
    <row r="629" spans="21:21" x14ac:dyDescent="0.3">
      <c r="U629" s="275"/>
    </row>
    <row r="630" spans="21:21" x14ac:dyDescent="0.3">
      <c r="U630" s="275"/>
    </row>
    <row r="631" spans="21:21" x14ac:dyDescent="0.3">
      <c r="U631" s="275"/>
    </row>
    <row r="632" spans="21:21" x14ac:dyDescent="0.3">
      <c r="U632" s="275"/>
    </row>
    <row r="633" spans="21:21" x14ac:dyDescent="0.3">
      <c r="U633" s="275"/>
    </row>
    <row r="634" spans="21:21" x14ac:dyDescent="0.3">
      <c r="U634" s="275"/>
    </row>
    <row r="635" spans="21:21" x14ac:dyDescent="0.3">
      <c r="U635" s="275"/>
    </row>
    <row r="636" spans="21:21" x14ac:dyDescent="0.3">
      <c r="U636" s="275"/>
    </row>
    <row r="637" spans="21:21" x14ac:dyDescent="0.3">
      <c r="U637" s="275"/>
    </row>
    <row r="638" spans="21:21" x14ac:dyDescent="0.3">
      <c r="U638" s="275"/>
    </row>
    <row r="639" spans="21:21" x14ac:dyDescent="0.3">
      <c r="U639" s="275"/>
    </row>
    <row r="640" spans="21:21" x14ac:dyDescent="0.3">
      <c r="U640" s="275"/>
    </row>
    <row r="641" spans="21:21" x14ac:dyDescent="0.3">
      <c r="U641" s="275"/>
    </row>
    <row r="642" spans="21:21" x14ac:dyDescent="0.3">
      <c r="U642" s="275"/>
    </row>
    <row r="643" spans="21:21" x14ac:dyDescent="0.3">
      <c r="U643" s="275"/>
    </row>
    <row r="644" spans="21:21" x14ac:dyDescent="0.3">
      <c r="U644" s="275"/>
    </row>
    <row r="645" spans="21:21" x14ac:dyDescent="0.3">
      <c r="U645" s="275"/>
    </row>
    <row r="646" spans="21:21" x14ac:dyDescent="0.3">
      <c r="U646" s="275"/>
    </row>
    <row r="647" spans="21:21" x14ac:dyDescent="0.3">
      <c r="U647" s="275"/>
    </row>
    <row r="648" spans="21:21" x14ac:dyDescent="0.3">
      <c r="U648" s="275"/>
    </row>
    <row r="649" spans="21:21" x14ac:dyDescent="0.3">
      <c r="U649" s="275"/>
    </row>
    <row r="650" spans="21:21" x14ac:dyDescent="0.3">
      <c r="U650" s="275"/>
    </row>
    <row r="651" spans="21:21" x14ac:dyDescent="0.3">
      <c r="U651" s="275"/>
    </row>
    <row r="652" spans="21:21" x14ac:dyDescent="0.3">
      <c r="U652" s="275"/>
    </row>
    <row r="653" spans="21:21" x14ac:dyDescent="0.3">
      <c r="U653" s="275"/>
    </row>
    <row r="654" spans="21:21" x14ac:dyDescent="0.3">
      <c r="U654" s="275"/>
    </row>
    <row r="655" spans="21:21" x14ac:dyDescent="0.3">
      <c r="U655" s="275"/>
    </row>
    <row r="656" spans="21:21" x14ac:dyDescent="0.3">
      <c r="U656" s="275"/>
    </row>
    <row r="657" spans="21:21" x14ac:dyDescent="0.3">
      <c r="U657" s="275"/>
    </row>
    <row r="658" spans="21:21" x14ac:dyDescent="0.3">
      <c r="U658" s="275"/>
    </row>
    <row r="659" spans="21:21" x14ac:dyDescent="0.3">
      <c r="U659" s="275"/>
    </row>
    <row r="660" spans="21:21" x14ac:dyDescent="0.3">
      <c r="U660" s="275"/>
    </row>
    <row r="661" spans="21:21" x14ac:dyDescent="0.3">
      <c r="U661" s="275"/>
    </row>
    <row r="662" spans="21:21" x14ac:dyDescent="0.3">
      <c r="U662" s="275"/>
    </row>
    <row r="663" spans="21:21" x14ac:dyDescent="0.3">
      <c r="U663" s="275"/>
    </row>
    <row r="664" spans="21:21" x14ac:dyDescent="0.3">
      <c r="U664" s="275"/>
    </row>
    <row r="665" spans="21:21" x14ac:dyDescent="0.3">
      <c r="U665" s="275"/>
    </row>
    <row r="666" spans="21:21" x14ac:dyDescent="0.3">
      <c r="U666" s="275"/>
    </row>
    <row r="667" spans="21:21" x14ac:dyDescent="0.3">
      <c r="U667" s="275"/>
    </row>
    <row r="668" spans="21:21" x14ac:dyDescent="0.3">
      <c r="U668" s="275"/>
    </row>
    <row r="669" spans="21:21" x14ac:dyDescent="0.3">
      <c r="U669" s="275"/>
    </row>
    <row r="670" spans="21:21" x14ac:dyDescent="0.3">
      <c r="U670" s="275"/>
    </row>
    <row r="671" spans="21:21" x14ac:dyDescent="0.3">
      <c r="U671" s="275"/>
    </row>
    <row r="672" spans="21:21" x14ac:dyDescent="0.3">
      <c r="U672" s="275"/>
    </row>
    <row r="673" spans="21:21" x14ac:dyDescent="0.3">
      <c r="U673" s="275"/>
    </row>
    <row r="674" spans="21:21" x14ac:dyDescent="0.3">
      <c r="U674" s="275"/>
    </row>
    <row r="675" spans="21:21" x14ac:dyDescent="0.3">
      <c r="U675" s="275"/>
    </row>
    <row r="676" spans="21:21" x14ac:dyDescent="0.3">
      <c r="U676" s="275"/>
    </row>
    <row r="677" spans="21:21" x14ac:dyDescent="0.3">
      <c r="U677" s="275"/>
    </row>
    <row r="678" spans="21:21" x14ac:dyDescent="0.3">
      <c r="U678" s="275"/>
    </row>
    <row r="679" spans="21:21" x14ac:dyDescent="0.3">
      <c r="U679" s="275"/>
    </row>
    <row r="680" spans="21:21" x14ac:dyDescent="0.3">
      <c r="U680" s="275"/>
    </row>
    <row r="681" spans="21:21" x14ac:dyDescent="0.3">
      <c r="U681" s="275"/>
    </row>
    <row r="682" spans="21:21" x14ac:dyDescent="0.3">
      <c r="U682" s="275"/>
    </row>
    <row r="683" spans="21:21" x14ac:dyDescent="0.3">
      <c r="U683" s="275"/>
    </row>
    <row r="684" spans="21:21" x14ac:dyDescent="0.3">
      <c r="U684" s="275"/>
    </row>
    <row r="685" spans="21:21" x14ac:dyDescent="0.3">
      <c r="U685" s="275"/>
    </row>
    <row r="686" spans="21:21" x14ac:dyDescent="0.3">
      <c r="U686" s="275"/>
    </row>
    <row r="687" spans="21:21" x14ac:dyDescent="0.3">
      <c r="U687" s="275"/>
    </row>
    <row r="688" spans="21:21" x14ac:dyDescent="0.3">
      <c r="U688" s="275"/>
    </row>
    <row r="689" spans="21:21" x14ac:dyDescent="0.3">
      <c r="U689" s="275"/>
    </row>
    <row r="690" spans="21:21" x14ac:dyDescent="0.3">
      <c r="U690" s="275"/>
    </row>
    <row r="691" spans="21:21" x14ac:dyDescent="0.3">
      <c r="U691" s="275"/>
    </row>
    <row r="692" spans="21:21" x14ac:dyDescent="0.3">
      <c r="U692" s="275"/>
    </row>
    <row r="693" spans="21:21" x14ac:dyDescent="0.3">
      <c r="U693" s="275"/>
    </row>
    <row r="694" spans="21:21" x14ac:dyDescent="0.3">
      <c r="U694" s="275"/>
    </row>
    <row r="695" spans="21:21" x14ac:dyDescent="0.3">
      <c r="U695" s="275"/>
    </row>
    <row r="696" spans="21:21" x14ac:dyDescent="0.3">
      <c r="U696" s="275"/>
    </row>
    <row r="697" spans="21:21" x14ac:dyDescent="0.3">
      <c r="U697" s="275"/>
    </row>
    <row r="698" spans="21:21" x14ac:dyDescent="0.3">
      <c r="U698" s="275"/>
    </row>
    <row r="699" spans="21:21" x14ac:dyDescent="0.3">
      <c r="U699" s="275"/>
    </row>
    <row r="700" spans="21:21" x14ac:dyDescent="0.3">
      <c r="U700" s="275"/>
    </row>
    <row r="701" spans="21:21" x14ac:dyDescent="0.3">
      <c r="U701" s="275"/>
    </row>
    <row r="702" spans="21:21" x14ac:dyDescent="0.3">
      <c r="U702" s="275"/>
    </row>
    <row r="703" spans="21:21" x14ac:dyDescent="0.3">
      <c r="U703" s="275"/>
    </row>
    <row r="704" spans="21:21" x14ac:dyDescent="0.3">
      <c r="U704" s="275"/>
    </row>
    <row r="705" spans="21:21" x14ac:dyDescent="0.3">
      <c r="U705" s="275"/>
    </row>
    <row r="706" spans="21:21" x14ac:dyDescent="0.3">
      <c r="U706" s="275"/>
    </row>
    <row r="707" spans="21:21" x14ac:dyDescent="0.3">
      <c r="U707" s="275"/>
    </row>
    <row r="708" spans="21:21" x14ac:dyDescent="0.3">
      <c r="U708" s="275"/>
    </row>
    <row r="709" spans="21:21" x14ac:dyDescent="0.3">
      <c r="U709" s="275"/>
    </row>
    <row r="710" spans="21:21" x14ac:dyDescent="0.3">
      <c r="U710" s="275"/>
    </row>
    <row r="711" spans="21:21" x14ac:dyDescent="0.3">
      <c r="U711" s="275"/>
    </row>
    <row r="712" spans="21:21" x14ac:dyDescent="0.3">
      <c r="U712" s="275"/>
    </row>
    <row r="713" spans="21:21" x14ac:dyDescent="0.3">
      <c r="U713" s="275"/>
    </row>
    <row r="714" spans="21:21" x14ac:dyDescent="0.3">
      <c r="U714" s="275"/>
    </row>
    <row r="715" spans="21:21" x14ac:dyDescent="0.3">
      <c r="U715" s="275"/>
    </row>
    <row r="716" spans="21:21" x14ac:dyDescent="0.3">
      <c r="U716" s="275"/>
    </row>
    <row r="717" spans="21:21" x14ac:dyDescent="0.3">
      <c r="U717" s="275"/>
    </row>
    <row r="718" spans="21:21" x14ac:dyDescent="0.3">
      <c r="U718" s="275"/>
    </row>
    <row r="719" spans="21:21" x14ac:dyDescent="0.3">
      <c r="U719" s="275"/>
    </row>
    <row r="720" spans="21:21" x14ac:dyDescent="0.3">
      <c r="U720" s="275"/>
    </row>
    <row r="721" spans="21:21" x14ac:dyDescent="0.3">
      <c r="U721" s="275"/>
    </row>
    <row r="722" spans="21:21" x14ac:dyDescent="0.3">
      <c r="U722" s="275"/>
    </row>
    <row r="723" spans="21:21" x14ac:dyDescent="0.3">
      <c r="U723" s="275"/>
    </row>
    <row r="724" spans="21:21" x14ac:dyDescent="0.3">
      <c r="U724" s="275"/>
    </row>
    <row r="725" spans="21:21" x14ac:dyDescent="0.3">
      <c r="U725" s="275"/>
    </row>
    <row r="726" spans="21:21" x14ac:dyDescent="0.3">
      <c r="U726" s="275"/>
    </row>
    <row r="727" spans="21:21" x14ac:dyDescent="0.3">
      <c r="U727" s="275"/>
    </row>
    <row r="728" spans="21:21" x14ac:dyDescent="0.3">
      <c r="U728" s="275"/>
    </row>
    <row r="729" spans="21:21" x14ac:dyDescent="0.3">
      <c r="U729" s="275"/>
    </row>
    <row r="730" spans="21:21" x14ac:dyDescent="0.3">
      <c r="U730" s="275"/>
    </row>
    <row r="731" spans="21:21" x14ac:dyDescent="0.3">
      <c r="U731" s="275"/>
    </row>
    <row r="732" spans="21:21" x14ac:dyDescent="0.3">
      <c r="U732" s="275"/>
    </row>
    <row r="733" spans="21:21" x14ac:dyDescent="0.3">
      <c r="U733" s="275"/>
    </row>
    <row r="734" spans="21:21" x14ac:dyDescent="0.3">
      <c r="U734" s="275"/>
    </row>
    <row r="735" spans="21:21" x14ac:dyDescent="0.3">
      <c r="U735" s="275"/>
    </row>
    <row r="736" spans="21:21" x14ac:dyDescent="0.3">
      <c r="U736" s="275"/>
    </row>
    <row r="737" spans="21:21" x14ac:dyDescent="0.3">
      <c r="U737" s="275"/>
    </row>
    <row r="738" spans="21:21" x14ac:dyDescent="0.3">
      <c r="U738" s="275"/>
    </row>
    <row r="739" spans="21:21" x14ac:dyDescent="0.3">
      <c r="U739" s="275"/>
    </row>
    <row r="740" spans="21:21" x14ac:dyDescent="0.3">
      <c r="U740" s="275"/>
    </row>
    <row r="741" spans="21:21" x14ac:dyDescent="0.3">
      <c r="U741" s="275"/>
    </row>
    <row r="742" spans="21:21" x14ac:dyDescent="0.3">
      <c r="U742" s="275"/>
    </row>
    <row r="743" spans="21:21" x14ac:dyDescent="0.3">
      <c r="U743" s="275"/>
    </row>
    <row r="744" spans="21:21" x14ac:dyDescent="0.3">
      <c r="U744" s="275"/>
    </row>
    <row r="745" spans="21:21" x14ac:dyDescent="0.3">
      <c r="U745" s="275"/>
    </row>
    <row r="746" spans="21:21" x14ac:dyDescent="0.3">
      <c r="U746" s="275"/>
    </row>
    <row r="747" spans="21:21" x14ac:dyDescent="0.3">
      <c r="U747" s="275"/>
    </row>
    <row r="748" spans="21:21" x14ac:dyDescent="0.3">
      <c r="U748" s="275"/>
    </row>
    <row r="749" spans="21:21" x14ac:dyDescent="0.3">
      <c r="U749" s="275"/>
    </row>
    <row r="750" spans="21:21" x14ac:dyDescent="0.3">
      <c r="U750" s="275"/>
    </row>
    <row r="751" spans="21:21" x14ac:dyDescent="0.3">
      <c r="U751" s="275"/>
    </row>
    <row r="752" spans="21:21" x14ac:dyDescent="0.3">
      <c r="U752" s="275"/>
    </row>
    <row r="753" spans="21:21" x14ac:dyDescent="0.3">
      <c r="U753" s="275"/>
    </row>
    <row r="754" spans="21:21" x14ac:dyDescent="0.3">
      <c r="U754" s="275"/>
    </row>
    <row r="755" spans="21:21" x14ac:dyDescent="0.3">
      <c r="U755" s="275"/>
    </row>
    <row r="756" spans="21:21" x14ac:dyDescent="0.3">
      <c r="U756" s="275"/>
    </row>
    <row r="757" spans="21:21" x14ac:dyDescent="0.3">
      <c r="U757" s="275"/>
    </row>
    <row r="758" spans="21:21" x14ac:dyDescent="0.3">
      <c r="U758" s="275"/>
    </row>
    <row r="759" spans="21:21" x14ac:dyDescent="0.3">
      <c r="U759" s="275"/>
    </row>
    <row r="760" spans="21:21" x14ac:dyDescent="0.3">
      <c r="U760" s="275"/>
    </row>
    <row r="761" spans="21:21" x14ac:dyDescent="0.3">
      <c r="U761" s="275"/>
    </row>
    <row r="762" spans="21:21" x14ac:dyDescent="0.3">
      <c r="U762" s="275"/>
    </row>
    <row r="763" spans="21:21" x14ac:dyDescent="0.3">
      <c r="U763" s="275"/>
    </row>
    <row r="764" spans="21:21" x14ac:dyDescent="0.3">
      <c r="U764" s="275"/>
    </row>
    <row r="765" spans="21:21" x14ac:dyDescent="0.3">
      <c r="U765" s="275"/>
    </row>
    <row r="766" spans="21:21" x14ac:dyDescent="0.3">
      <c r="U766" s="275"/>
    </row>
    <row r="767" spans="21:21" x14ac:dyDescent="0.3">
      <c r="U767" s="275"/>
    </row>
    <row r="768" spans="21:21" x14ac:dyDescent="0.3">
      <c r="U768" s="275"/>
    </row>
    <row r="769" spans="21:21" x14ac:dyDescent="0.3">
      <c r="U769" s="275"/>
    </row>
    <row r="770" spans="21:21" x14ac:dyDescent="0.3">
      <c r="U770" s="275"/>
    </row>
    <row r="771" spans="21:21" x14ac:dyDescent="0.3">
      <c r="U771" s="275"/>
    </row>
    <row r="772" spans="21:21" x14ac:dyDescent="0.3">
      <c r="U772" s="275"/>
    </row>
    <row r="773" spans="21:21" x14ac:dyDescent="0.3">
      <c r="U773" s="275"/>
    </row>
    <row r="774" spans="21:21" x14ac:dyDescent="0.3">
      <c r="U774" s="275"/>
    </row>
    <row r="775" spans="21:21" x14ac:dyDescent="0.3">
      <c r="U775" s="275"/>
    </row>
    <row r="776" spans="21:21" x14ac:dyDescent="0.3">
      <c r="U776" s="275"/>
    </row>
    <row r="777" spans="21:21" x14ac:dyDescent="0.3">
      <c r="U777" s="275"/>
    </row>
    <row r="778" spans="21:21" x14ac:dyDescent="0.3">
      <c r="U778" s="275"/>
    </row>
    <row r="779" spans="21:21" x14ac:dyDescent="0.3">
      <c r="U779" s="275"/>
    </row>
    <row r="780" spans="21:21" x14ac:dyDescent="0.3">
      <c r="U780" s="275"/>
    </row>
    <row r="781" spans="21:21" x14ac:dyDescent="0.3">
      <c r="U781" s="275"/>
    </row>
    <row r="782" spans="21:21" x14ac:dyDescent="0.3">
      <c r="U782" s="275"/>
    </row>
    <row r="783" spans="21:21" x14ac:dyDescent="0.3">
      <c r="U783" s="275"/>
    </row>
    <row r="784" spans="21:21" x14ac:dyDescent="0.3">
      <c r="U784" s="275"/>
    </row>
    <row r="785" spans="21:21" x14ac:dyDescent="0.3">
      <c r="U785" s="275"/>
    </row>
    <row r="786" spans="21:21" x14ac:dyDescent="0.3">
      <c r="U786" s="275"/>
    </row>
    <row r="787" spans="21:21" x14ac:dyDescent="0.3">
      <c r="U787" s="275"/>
    </row>
    <row r="788" spans="21:21" x14ac:dyDescent="0.3">
      <c r="U788" s="275"/>
    </row>
    <row r="789" spans="21:21" x14ac:dyDescent="0.3">
      <c r="U789" s="275"/>
    </row>
    <row r="790" spans="21:21" x14ac:dyDescent="0.3">
      <c r="U790" s="275"/>
    </row>
    <row r="791" spans="21:21" x14ac:dyDescent="0.3">
      <c r="U791" s="275"/>
    </row>
    <row r="792" spans="21:21" x14ac:dyDescent="0.3">
      <c r="U792" s="275"/>
    </row>
    <row r="793" spans="21:21" x14ac:dyDescent="0.3">
      <c r="U793" s="275"/>
    </row>
    <row r="794" spans="21:21" x14ac:dyDescent="0.3">
      <c r="U794" s="275"/>
    </row>
    <row r="795" spans="21:21" x14ac:dyDescent="0.3">
      <c r="U795" s="275"/>
    </row>
    <row r="796" spans="21:21" x14ac:dyDescent="0.3">
      <c r="U796" s="275"/>
    </row>
    <row r="797" spans="21:21" x14ac:dyDescent="0.3">
      <c r="U797" s="275"/>
    </row>
    <row r="798" spans="21:21" x14ac:dyDescent="0.3">
      <c r="U798" s="275"/>
    </row>
    <row r="799" spans="21:21" x14ac:dyDescent="0.3">
      <c r="U799" s="275"/>
    </row>
    <row r="800" spans="21:21" x14ac:dyDescent="0.3">
      <c r="U800" s="275"/>
    </row>
    <row r="801" spans="21:21" x14ac:dyDescent="0.3">
      <c r="U801" s="275"/>
    </row>
    <row r="802" spans="21:21" x14ac:dyDescent="0.3">
      <c r="U802" s="275"/>
    </row>
    <row r="803" spans="21:21" x14ac:dyDescent="0.3">
      <c r="U803" s="275"/>
    </row>
    <row r="804" spans="21:21" x14ac:dyDescent="0.3">
      <c r="U804" s="275"/>
    </row>
    <row r="805" spans="21:21" x14ac:dyDescent="0.3">
      <c r="U805" s="275"/>
    </row>
    <row r="806" spans="21:21" x14ac:dyDescent="0.3">
      <c r="U806" s="275"/>
    </row>
    <row r="807" spans="21:21" x14ac:dyDescent="0.3">
      <c r="U807" s="275"/>
    </row>
    <row r="808" spans="21:21" x14ac:dyDescent="0.3">
      <c r="U808" s="275"/>
    </row>
    <row r="809" spans="21:21" x14ac:dyDescent="0.3">
      <c r="U809" s="275"/>
    </row>
    <row r="810" spans="21:21" x14ac:dyDescent="0.3">
      <c r="U810" s="275"/>
    </row>
    <row r="811" spans="21:21" x14ac:dyDescent="0.3">
      <c r="U811" s="275"/>
    </row>
    <row r="812" spans="21:21" x14ac:dyDescent="0.3">
      <c r="U812" s="275"/>
    </row>
    <row r="813" spans="21:21" x14ac:dyDescent="0.3">
      <c r="U813" s="275"/>
    </row>
    <row r="814" spans="21:21" x14ac:dyDescent="0.3">
      <c r="U814" s="275"/>
    </row>
    <row r="815" spans="21:21" x14ac:dyDescent="0.3">
      <c r="U815" s="275"/>
    </row>
    <row r="816" spans="21:21" x14ac:dyDescent="0.3">
      <c r="U816" s="275"/>
    </row>
    <row r="817" spans="21:21" x14ac:dyDescent="0.3">
      <c r="U817" s="275"/>
    </row>
    <row r="818" spans="21:21" x14ac:dyDescent="0.3">
      <c r="U818" s="275"/>
    </row>
    <row r="819" spans="21:21" x14ac:dyDescent="0.3">
      <c r="U819" s="275"/>
    </row>
    <row r="820" spans="21:21" x14ac:dyDescent="0.3">
      <c r="U820" s="275"/>
    </row>
    <row r="821" spans="21:21" x14ac:dyDescent="0.3">
      <c r="U821" s="275"/>
    </row>
    <row r="822" spans="21:21" x14ac:dyDescent="0.3">
      <c r="U822" s="275"/>
    </row>
    <row r="823" spans="21:21" x14ac:dyDescent="0.3">
      <c r="U823" s="275"/>
    </row>
    <row r="824" spans="21:21" x14ac:dyDescent="0.3">
      <c r="U824" s="275"/>
    </row>
    <row r="825" spans="21:21" x14ac:dyDescent="0.3">
      <c r="U825" s="275"/>
    </row>
    <row r="826" spans="21:21" x14ac:dyDescent="0.3">
      <c r="U826" s="275"/>
    </row>
    <row r="827" spans="21:21" x14ac:dyDescent="0.3">
      <c r="U827" s="275"/>
    </row>
    <row r="828" spans="21:21" x14ac:dyDescent="0.3">
      <c r="U828" s="275"/>
    </row>
    <row r="829" spans="21:21" x14ac:dyDescent="0.3">
      <c r="U829" s="275"/>
    </row>
    <row r="830" spans="21:21" x14ac:dyDescent="0.3">
      <c r="U830" s="275"/>
    </row>
    <row r="831" spans="21:21" x14ac:dyDescent="0.3">
      <c r="U831" s="275"/>
    </row>
    <row r="832" spans="21:21" x14ac:dyDescent="0.3">
      <c r="U832" s="275"/>
    </row>
    <row r="833" spans="21:21" x14ac:dyDescent="0.3">
      <c r="U833" s="275"/>
    </row>
    <row r="834" spans="21:21" x14ac:dyDescent="0.3">
      <c r="U834" s="275"/>
    </row>
    <row r="835" spans="21:21" x14ac:dyDescent="0.3">
      <c r="U835" s="275"/>
    </row>
    <row r="836" spans="21:21" x14ac:dyDescent="0.3">
      <c r="U836" s="275"/>
    </row>
    <row r="837" spans="21:21" x14ac:dyDescent="0.3">
      <c r="U837" s="275"/>
    </row>
    <row r="838" spans="21:21" x14ac:dyDescent="0.3">
      <c r="U838" s="275"/>
    </row>
    <row r="839" spans="21:21" x14ac:dyDescent="0.3">
      <c r="U839" s="275"/>
    </row>
    <row r="840" spans="21:21" x14ac:dyDescent="0.3">
      <c r="U840" s="275"/>
    </row>
    <row r="841" spans="21:21" x14ac:dyDescent="0.3">
      <c r="U841" s="275"/>
    </row>
    <row r="842" spans="21:21" x14ac:dyDescent="0.3">
      <c r="U842" s="275"/>
    </row>
    <row r="843" spans="21:21" x14ac:dyDescent="0.3">
      <c r="U843" s="275"/>
    </row>
    <row r="844" spans="21:21" x14ac:dyDescent="0.3">
      <c r="U844" s="275"/>
    </row>
    <row r="845" spans="21:21" x14ac:dyDescent="0.3">
      <c r="U845" s="275"/>
    </row>
    <row r="846" spans="21:21" x14ac:dyDescent="0.3">
      <c r="U846" s="275"/>
    </row>
    <row r="847" spans="21:21" x14ac:dyDescent="0.3">
      <c r="U847" s="275"/>
    </row>
    <row r="848" spans="21:21" x14ac:dyDescent="0.3">
      <c r="U848" s="275"/>
    </row>
    <row r="849" spans="21:21" x14ac:dyDescent="0.3">
      <c r="U849" s="275"/>
    </row>
    <row r="850" spans="21:21" x14ac:dyDescent="0.3">
      <c r="U850" s="275"/>
    </row>
    <row r="851" spans="21:21" x14ac:dyDescent="0.3">
      <c r="U851" s="275"/>
    </row>
    <row r="852" spans="21:21" x14ac:dyDescent="0.3">
      <c r="U852" s="275"/>
    </row>
    <row r="853" spans="21:21" x14ac:dyDescent="0.3">
      <c r="U853" s="275"/>
    </row>
    <row r="854" spans="21:21" x14ac:dyDescent="0.3">
      <c r="U854" s="275"/>
    </row>
    <row r="855" spans="21:21" x14ac:dyDescent="0.3">
      <c r="U855" s="275"/>
    </row>
    <row r="856" spans="21:21" x14ac:dyDescent="0.3">
      <c r="U856" s="275"/>
    </row>
    <row r="857" spans="21:21" x14ac:dyDescent="0.3">
      <c r="U857" s="275"/>
    </row>
    <row r="858" spans="21:21" x14ac:dyDescent="0.3">
      <c r="U858" s="275"/>
    </row>
    <row r="859" spans="21:21" x14ac:dyDescent="0.3">
      <c r="U859" s="275"/>
    </row>
    <row r="860" spans="21:21" x14ac:dyDescent="0.3">
      <c r="U860" s="275"/>
    </row>
    <row r="861" spans="21:21" x14ac:dyDescent="0.3">
      <c r="U861" s="275"/>
    </row>
    <row r="862" spans="21:21" x14ac:dyDescent="0.3">
      <c r="U862" s="275"/>
    </row>
    <row r="863" spans="21:21" x14ac:dyDescent="0.3">
      <c r="U863" s="275"/>
    </row>
    <row r="864" spans="21:21" x14ac:dyDescent="0.3">
      <c r="U864" s="275"/>
    </row>
    <row r="865" spans="21:21" x14ac:dyDescent="0.3">
      <c r="U865" s="275"/>
    </row>
    <row r="866" spans="21:21" x14ac:dyDescent="0.3">
      <c r="U866" s="275"/>
    </row>
    <row r="867" spans="21:21" x14ac:dyDescent="0.3">
      <c r="U867" s="275"/>
    </row>
    <row r="868" spans="21:21" x14ac:dyDescent="0.3">
      <c r="U868" s="275"/>
    </row>
    <row r="869" spans="21:21" x14ac:dyDescent="0.3">
      <c r="U869" s="275"/>
    </row>
    <row r="870" spans="21:21" x14ac:dyDescent="0.3">
      <c r="U870" s="275"/>
    </row>
    <row r="871" spans="21:21" x14ac:dyDescent="0.3">
      <c r="U871" s="275"/>
    </row>
    <row r="872" spans="21:21" x14ac:dyDescent="0.3">
      <c r="U872" s="275"/>
    </row>
    <row r="873" spans="21:21" x14ac:dyDescent="0.3">
      <c r="U873" s="275"/>
    </row>
    <row r="874" spans="21:21" x14ac:dyDescent="0.3">
      <c r="U874" s="275"/>
    </row>
    <row r="875" spans="21:21" x14ac:dyDescent="0.3">
      <c r="U875" s="275"/>
    </row>
    <row r="876" spans="21:21" x14ac:dyDescent="0.3">
      <c r="U876" s="275"/>
    </row>
    <row r="877" spans="21:21" x14ac:dyDescent="0.3">
      <c r="U877" s="275"/>
    </row>
    <row r="878" spans="21:21" x14ac:dyDescent="0.3">
      <c r="U878" s="275"/>
    </row>
    <row r="879" spans="21:21" x14ac:dyDescent="0.3">
      <c r="U879" s="275"/>
    </row>
    <row r="880" spans="21:21" x14ac:dyDescent="0.3">
      <c r="U880" s="275"/>
    </row>
    <row r="881" spans="21:21" x14ac:dyDescent="0.3">
      <c r="U881" s="275"/>
    </row>
    <row r="882" spans="21:21" x14ac:dyDescent="0.3">
      <c r="U882" s="275"/>
    </row>
    <row r="883" spans="21:21" x14ac:dyDescent="0.3">
      <c r="U883" s="275"/>
    </row>
    <row r="884" spans="21:21" x14ac:dyDescent="0.3">
      <c r="U884" s="275"/>
    </row>
    <row r="885" spans="21:21" x14ac:dyDescent="0.3">
      <c r="U885" s="275"/>
    </row>
    <row r="886" spans="21:21" x14ac:dyDescent="0.3">
      <c r="U886" s="275"/>
    </row>
    <row r="887" spans="21:21" x14ac:dyDescent="0.3">
      <c r="U887" s="275"/>
    </row>
    <row r="888" spans="21:21" x14ac:dyDescent="0.3">
      <c r="U888" s="275"/>
    </row>
    <row r="889" spans="21:21" x14ac:dyDescent="0.3">
      <c r="U889" s="275"/>
    </row>
    <row r="890" spans="21:21" x14ac:dyDescent="0.3">
      <c r="U890" s="275"/>
    </row>
    <row r="891" spans="21:21" x14ac:dyDescent="0.3">
      <c r="U891" s="275"/>
    </row>
    <row r="892" spans="21:21" x14ac:dyDescent="0.3">
      <c r="U892" s="275"/>
    </row>
    <row r="893" spans="21:21" x14ac:dyDescent="0.3">
      <c r="U893" s="275"/>
    </row>
    <row r="894" spans="21:21" x14ac:dyDescent="0.3">
      <c r="U894" s="275"/>
    </row>
    <row r="895" spans="21:21" x14ac:dyDescent="0.3">
      <c r="U895" s="275"/>
    </row>
    <row r="896" spans="21:21" x14ac:dyDescent="0.3">
      <c r="U896" s="275"/>
    </row>
    <row r="897" spans="21:21" x14ac:dyDescent="0.3">
      <c r="U897" s="275"/>
    </row>
    <row r="898" spans="21:21" x14ac:dyDescent="0.3">
      <c r="U898" s="275"/>
    </row>
    <row r="899" spans="21:21" x14ac:dyDescent="0.3">
      <c r="U899" s="275"/>
    </row>
    <row r="900" spans="21:21" x14ac:dyDescent="0.3">
      <c r="U900" s="275"/>
    </row>
    <row r="901" spans="21:21" x14ac:dyDescent="0.3">
      <c r="U901" s="275"/>
    </row>
    <row r="902" spans="21:21" x14ac:dyDescent="0.3">
      <c r="U902" s="275"/>
    </row>
    <row r="903" spans="21:21" x14ac:dyDescent="0.3">
      <c r="U903" s="275"/>
    </row>
    <row r="904" spans="21:21" x14ac:dyDescent="0.3">
      <c r="U904" s="275"/>
    </row>
    <row r="905" spans="21:21" x14ac:dyDescent="0.3">
      <c r="U905" s="275"/>
    </row>
    <row r="906" spans="21:21" x14ac:dyDescent="0.3">
      <c r="U906" s="275"/>
    </row>
    <row r="907" spans="21:21" x14ac:dyDescent="0.3">
      <c r="U907" s="275"/>
    </row>
    <row r="908" spans="21:21" x14ac:dyDescent="0.3">
      <c r="U908" s="275"/>
    </row>
    <row r="909" spans="21:21" x14ac:dyDescent="0.3">
      <c r="U909" s="275"/>
    </row>
    <row r="910" spans="21:21" x14ac:dyDescent="0.3">
      <c r="U910" s="275"/>
    </row>
    <row r="911" spans="21:21" x14ac:dyDescent="0.3">
      <c r="U911" s="275"/>
    </row>
    <row r="912" spans="21:21" x14ac:dyDescent="0.3">
      <c r="U912" s="275"/>
    </row>
    <row r="913" spans="21:21" x14ac:dyDescent="0.3">
      <c r="U913" s="275"/>
    </row>
    <row r="914" spans="21:21" x14ac:dyDescent="0.3">
      <c r="U914" s="275"/>
    </row>
    <row r="915" spans="21:21" x14ac:dyDescent="0.3">
      <c r="U915" s="275"/>
    </row>
    <row r="916" spans="21:21" x14ac:dyDescent="0.3">
      <c r="U916" s="275"/>
    </row>
    <row r="917" spans="21:21" x14ac:dyDescent="0.3">
      <c r="U917" s="275"/>
    </row>
    <row r="918" spans="21:21" x14ac:dyDescent="0.3">
      <c r="U918" s="275"/>
    </row>
    <row r="919" spans="21:21" x14ac:dyDescent="0.3">
      <c r="U919" s="275"/>
    </row>
    <row r="920" spans="21:21" x14ac:dyDescent="0.3">
      <c r="U920" s="275"/>
    </row>
    <row r="921" spans="21:21" x14ac:dyDescent="0.3">
      <c r="U921" s="275"/>
    </row>
    <row r="922" spans="21:21" x14ac:dyDescent="0.3">
      <c r="U922" s="275"/>
    </row>
    <row r="923" spans="21:21" x14ac:dyDescent="0.3">
      <c r="U923" s="275"/>
    </row>
    <row r="924" spans="21:21" x14ac:dyDescent="0.3">
      <c r="U924" s="275"/>
    </row>
    <row r="925" spans="21:21" x14ac:dyDescent="0.3">
      <c r="U925" s="275"/>
    </row>
    <row r="926" spans="21:21" x14ac:dyDescent="0.3">
      <c r="U926" s="275"/>
    </row>
    <row r="927" spans="21:21" x14ac:dyDescent="0.3">
      <c r="U927" s="275"/>
    </row>
    <row r="928" spans="21:21" x14ac:dyDescent="0.3">
      <c r="U928" s="275"/>
    </row>
    <row r="929" spans="21:21" x14ac:dyDescent="0.3">
      <c r="U929" s="275"/>
    </row>
    <row r="930" spans="21:21" x14ac:dyDescent="0.3">
      <c r="U930" s="275"/>
    </row>
    <row r="931" spans="21:21" x14ac:dyDescent="0.3">
      <c r="U931" s="275"/>
    </row>
    <row r="932" spans="21:21" x14ac:dyDescent="0.3">
      <c r="U932" s="275"/>
    </row>
    <row r="933" spans="21:21" x14ac:dyDescent="0.3">
      <c r="U933" s="275"/>
    </row>
    <row r="934" spans="21:21" x14ac:dyDescent="0.3">
      <c r="U934" s="275"/>
    </row>
    <row r="935" spans="21:21" x14ac:dyDescent="0.3">
      <c r="U935" s="275"/>
    </row>
    <row r="936" spans="21:21" x14ac:dyDescent="0.3">
      <c r="U936" s="275"/>
    </row>
    <row r="937" spans="21:21" x14ac:dyDescent="0.3">
      <c r="U937" s="275"/>
    </row>
    <row r="938" spans="21:21" x14ac:dyDescent="0.3">
      <c r="U938" s="275"/>
    </row>
    <row r="939" spans="21:21" x14ac:dyDescent="0.3">
      <c r="U939" s="275"/>
    </row>
    <row r="940" spans="21:21" x14ac:dyDescent="0.3">
      <c r="U940" s="275"/>
    </row>
    <row r="941" spans="21:21" x14ac:dyDescent="0.3">
      <c r="U941" s="275"/>
    </row>
    <row r="942" spans="21:21" x14ac:dyDescent="0.3">
      <c r="U942" s="275"/>
    </row>
    <row r="943" spans="21:21" x14ac:dyDescent="0.3">
      <c r="U943" s="275"/>
    </row>
    <row r="944" spans="21:21" x14ac:dyDescent="0.3">
      <c r="U944" s="275"/>
    </row>
    <row r="945" spans="21:21" x14ac:dyDescent="0.3">
      <c r="U945" s="275"/>
    </row>
    <row r="946" spans="21:21" x14ac:dyDescent="0.3">
      <c r="U946" s="275"/>
    </row>
    <row r="947" spans="21:21" x14ac:dyDescent="0.3">
      <c r="U947" s="275"/>
    </row>
    <row r="948" spans="21:21" x14ac:dyDescent="0.3">
      <c r="U948" s="275"/>
    </row>
    <row r="949" spans="21:21" x14ac:dyDescent="0.3">
      <c r="U949" s="275"/>
    </row>
    <row r="950" spans="21:21" x14ac:dyDescent="0.3">
      <c r="U950" s="275"/>
    </row>
    <row r="951" spans="21:21" x14ac:dyDescent="0.3">
      <c r="U951" s="275"/>
    </row>
    <row r="952" spans="21:21" x14ac:dyDescent="0.3">
      <c r="U952" s="275"/>
    </row>
    <row r="953" spans="21:21" x14ac:dyDescent="0.3">
      <c r="U953" s="275"/>
    </row>
    <row r="954" spans="21:21" x14ac:dyDescent="0.3">
      <c r="U954" s="275"/>
    </row>
    <row r="955" spans="21:21" x14ac:dyDescent="0.3">
      <c r="U955" s="275"/>
    </row>
    <row r="956" spans="21:21" x14ac:dyDescent="0.3">
      <c r="U956" s="275"/>
    </row>
    <row r="957" spans="21:21" x14ac:dyDescent="0.3">
      <c r="U957" s="275"/>
    </row>
    <row r="958" spans="21:21" x14ac:dyDescent="0.3">
      <c r="U958" s="275"/>
    </row>
    <row r="959" spans="21:21" x14ac:dyDescent="0.3">
      <c r="U959" s="275"/>
    </row>
    <row r="960" spans="21:21" x14ac:dyDescent="0.3">
      <c r="U960" s="275"/>
    </row>
    <row r="961" spans="21:21" x14ac:dyDescent="0.3">
      <c r="U961" s="275"/>
    </row>
    <row r="962" spans="21:21" x14ac:dyDescent="0.3">
      <c r="U962" s="275"/>
    </row>
    <row r="963" spans="21:21" x14ac:dyDescent="0.3">
      <c r="U963" s="275"/>
    </row>
    <row r="964" spans="21:21" x14ac:dyDescent="0.3">
      <c r="U964" s="275"/>
    </row>
    <row r="965" spans="21:21" x14ac:dyDescent="0.3">
      <c r="U965" s="275"/>
    </row>
    <row r="966" spans="21:21" x14ac:dyDescent="0.3">
      <c r="U966" s="275"/>
    </row>
    <row r="967" spans="21:21" x14ac:dyDescent="0.3">
      <c r="U967" s="275"/>
    </row>
    <row r="968" spans="21:21" x14ac:dyDescent="0.3">
      <c r="U968" s="275"/>
    </row>
    <row r="969" spans="21:21" x14ac:dyDescent="0.3">
      <c r="U969" s="275"/>
    </row>
    <row r="970" spans="21:21" x14ac:dyDescent="0.3">
      <c r="U970" s="275"/>
    </row>
    <row r="971" spans="21:21" x14ac:dyDescent="0.3">
      <c r="U971" s="275"/>
    </row>
    <row r="972" spans="21:21" x14ac:dyDescent="0.3">
      <c r="U972" s="275"/>
    </row>
    <row r="973" spans="21:21" x14ac:dyDescent="0.3">
      <c r="U973" s="275"/>
    </row>
    <row r="974" spans="21:21" x14ac:dyDescent="0.3">
      <c r="U974" s="275"/>
    </row>
    <row r="975" spans="21:21" x14ac:dyDescent="0.3">
      <c r="U975" s="275"/>
    </row>
    <row r="976" spans="21:21" x14ac:dyDescent="0.3">
      <c r="U976" s="275"/>
    </row>
    <row r="977" spans="21:21" x14ac:dyDescent="0.3">
      <c r="U977" s="275"/>
    </row>
    <row r="978" spans="21:21" x14ac:dyDescent="0.3">
      <c r="U978" s="275"/>
    </row>
    <row r="979" spans="21:21" x14ac:dyDescent="0.3">
      <c r="U979" s="275"/>
    </row>
    <row r="980" spans="21:21" x14ac:dyDescent="0.3">
      <c r="U980" s="275"/>
    </row>
    <row r="981" spans="21:21" x14ac:dyDescent="0.3">
      <c r="U981" s="275"/>
    </row>
    <row r="982" spans="21:21" x14ac:dyDescent="0.3">
      <c r="U982" s="275"/>
    </row>
    <row r="983" spans="21:21" x14ac:dyDescent="0.3">
      <c r="U983" s="275"/>
    </row>
    <row r="984" spans="21:21" x14ac:dyDescent="0.3">
      <c r="U984" s="275"/>
    </row>
    <row r="985" spans="21:21" x14ac:dyDescent="0.3">
      <c r="U985" s="275"/>
    </row>
    <row r="986" spans="21:21" x14ac:dyDescent="0.3">
      <c r="U986" s="275"/>
    </row>
    <row r="987" spans="21:21" x14ac:dyDescent="0.3">
      <c r="U987" s="275"/>
    </row>
    <row r="988" spans="21:21" x14ac:dyDescent="0.3">
      <c r="U988" s="275"/>
    </row>
    <row r="989" spans="21:21" x14ac:dyDescent="0.3">
      <c r="U989" s="275"/>
    </row>
    <row r="990" spans="21:21" x14ac:dyDescent="0.3">
      <c r="U990" s="275"/>
    </row>
    <row r="991" spans="21:21" x14ac:dyDescent="0.3">
      <c r="U991" s="275"/>
    </row>
    <row r="992" spans="21:21" x14ac:dyDescent="0.3">
      <c r="U992" s="275"/>
    </row>
    <row r="993" spans="21:21" x14ac:dyDescent="0.3">
      <c r="U993" s="275"/>
    </row>
    <row r="994" spans="21:21" x14ac:dyDescent="0.3">
      <c r="U994" s="275"/>
    </row>
    <row r="995" spans="21:21" x14ac:dyDescent="0.3">
      <c r="U995" s="275"/>
    </row>
    <row r="996" spans="21:21" x14ac:dyDescent="0.3">
      <c r="U996" s="275"/>
    </row>
    <row r="997" spans="21:21" x14ac:dyDescent="0.3">
      <c r="U997" s="275"/>
    </row>
    <row r="998" spans="21:21" x14ac:dyDescent="0.3">
      <c r="U998" s="275"/>
    </row>
    <row r="999" spans="21:21" x14ac:dyDescent="0.3">
      <c r="U999" s="275"/>
    </row>
    <row r="1000" spans="21:21" x14ac:dyDescent="0.3">
      <c r="U1000" s="275"/>
    </row>
    <row r="1001" spans="21:21" x14ac:dyDescent="0.3">
      <c r="U1001" s="275"/>
    </row>
    <row r="1002" spans="21:21" x14ac:dyDescent="0.3">
      <c r="U1002" s="275"/>
    </row>
    <row r="1003" spans="21:21" x14ac:dyDescent="0.3">
      <c r="U1003" s="275"/>
    </row>
    <row r="1004" spans="21:21" x14ac:dyDescent="0.3">
      <c r="U1004" s="275"/>
    </row>
    <row r="1005" spans="21:21" x14ac:dyDescent="0.3">
      <c r="U1005" s="275"/>
    </row>
    <row r="1006" spans="21:21" x14ac:dyDescent="0.3">
      <c r="U1006" s="275"/>
    </row>
    <row r="1007" spans="21:21" x14ac:dyDescent="0.3">
      <c r="U1007" s="275"/>
    </row>
    <row r="1008" spans="21:21" x14ac:dyDescent="0.3">
      <c r="U1008" s="275"/>
    </row>
    <row r="1009" spans="21:21" x14ac:dyDescent="0.3">
      <c r="U1009" s="275"/>
    </row>
    <row r="1010" spans="21:21" x14ac:dyDescent="0.3">
      <c r="U1010" s="275"/>
    </row>
    <row r="1011" spans="21:21" x14ac:dyDescent="0.3">
      <c r="U1011" s="275"/>
    </row>
    <row r="1012" spans="21:21" x14ac:dyDescent="0.3">
      <c r="U1012" s="275"/>
    </row>
    <row r="1013" spans="21:21" x14ac:dyDescent="0.3">
      <c r="U1013" s="275"/>
    </row>
    <row r="1014" spans="21:21" x14ac:dyDescent="0.3">
      <c r="U1014" s="275"/>
    </row>
    <row r="1015" spans="21:21" x14ac:dyDescent="0.3">
      <c r="U1015" s="275"/>
    </row>
    <row r="1016" spans="21:21" x14ac:dyDescent="0.3">
      <c r="U1016" s="275"/>
    </row>
    <row r="1017" spans="21:21" x14ac:dyDescent="0.3">
      <c r="U1017" s="275"/>
    </row>
    <row r="1018" spans="21:21" x14ac:dyDescent="0.3">
      <c r="U1018" s="275"/>
    </row>
    <row r="1019" spans="21:21" x14ac:dyDescent="0.3">
      <c r="U1019" s="275"/>
    </row>
    <row r="1020" spans="21:21" x14ac:dyDescent="0.3">
      <c r="U1020" s="275"/>
    </row>
    <row r="1021" spans="21:21" x14ac:dyDescent="0.3">
      <c r="U1021" s="275"/>
    </row>
    <row r="1022" spans="21:21" x14ac:dyDescent="0.3">
      <c r="U1022" s="275"/>
    </row>
    <row r="1023" spans="21:21" x14ac:dyDescent="0.3">
      <c r="U1023" s="275"/>
    </row>
    <row r="1024" spans="21:21" x14ac:dyDescent="0.3">
      <c r="U1024" s="275"/>
    </row>
    <row r="1025" spans="21:21" x14ac:dyDescent="0.3">
      <c r="U1025" s="275"/>
    </row>
    <row r="1026" spans="21:21" x14ac:dyDescent="0.3">
      <c r="U1026" s="275"/>
    </row>
    <row r="1027" spans="21:21" x14ac:dyDescent="0.3">
      <c r="U1027" s="275"/>
    </row>
    <row r="1028" spans="21:21" x14ac:dyDescent="0.3">
      <c r="U1028" s="275"/>
    </row>
    <row r="1029" spans="21:21" x14ac:dyDescent="0.3">
      <c r="U1029" s="275"/>
    </row>
    <row r="1030" spans="21:21" x14ac:dyDescent="0.3">
      <c r="U1030" s="275"/>
    </row>
    <row r="1031" spans="21:21" x14ac:dyDescent="0.3">
      <c r="U1031" s="275"/>
    </row>
    <row r="1032" spans="21:21" x14ac:dyDescent="0.3">
      <c r="U1032" s="275"/>
    </row>
    <row r="1033" spans="21:21" x14ac:dyDescent="0.3">
      <c r="U1033" s="275"/>
    </row>
    <row r="1034" spans="21:21" x14ac:dyDescent="0.3">
      <c r="U1034" s="275"/>
    </row>
    <row r="1035" spans="21:21" x14ac:dyDescent="0.3">
      <c r="U1035" s="275"/>
    </row>
    <row r="1036" spans="21:21" x14ac:dyDescent="0.3">
      <c r="U1036" s="275"/>
    </row>
    <row r="1037" spans="21:21" x14ac:dyDescent="0.3">
      <c r="U1037" s="275"/>
    </row>
    <row r="1038" spans="21:21" x14ac:dyDescent="0.3">
      <c r="U1038" s="275"/>
    </row>
    <row r="1039" spans="21:21" x14ac:dyDescent="0.3">
      <c r="U1039" s="275"/>
    </row>
    <row r="1040" spans="21:21" x14ac:dyDescent="0.3">
      <c r="U1040" s="275"/>
    </row>
    <row r="1041" spans="21:21" x14ac:dyDescent="0.3">
      <c r="U1041" s="275"/>
    </row>
    <row r="1042" spans="21:21" x14ac:dyDescent="0.3">
      <c r="U1042" s="275"/>
    </row>
    <row r="1043" spans="21:21" x14ac:dyDescent="0.3">
      <c r="U1043" s="275"/>
    </row>
    <row r="1044" spans="21:21" x14ac:dyDescent="0.3">
      <c r="U1044" s="275"/>
    </row>
    <row r="1045" spans="21:21" x14ac:dyDescent="0.3">
      <c r="U1045" s="275"/>
    </row>
    <row r="1046" spans="21:21" x14ac:dyDescent="0.3">
      <c r="U1046" s="275"/>
    </row>
    <row r="1047" spans="21:21" x14ac:dyDescent="0.3">
      <c r="U1047" s="275"/>
    </row>
    <row r="1048" spans="21:21" x14ac:dyDescent="0.3">
      <c r="U1048" s="275"/>
    </row>
    <row r="1049" spans="21:21" x14ac:dyDescent="0.3">
      <c r="U1049" s="275"/>
    </row>
    <row r="1050" spans="21:21" x14ac:dyDescent="0.3">
      <c r="U1050" s="275"/>
    </row>
    <row r="1051" spans="21:21" x14ac:dyDescent="0.3">
      <c r="U1051" s="275"/>
    </row>
    <row r="1052" spans="21:21" x14ac:dyDescent="0.3">
      <c r="U1052" s="275"/>
    </row>
    <row r="1053" spans="21:21" x14ac:dyDescent="0.3">
      <c r="U1053" s="275"/>
    </row>
    <row r="1054" spans="21:21" x14ac:dyDescent="0.3">
      <c r="U1054" s="275"/>
    </row>
    <row r="1055" spans="21:21" x14ac:dyDescent="0.3">
      <c r="U1055" s="275"/>
    </row>
    <row r="1056" spans="21:21" x14ac:dyDescent="0.3">
      <c r="U1056" s="275"/>
    </row>
    <row r="1057" spans="21:21" x14ac:dyDescent="0.3">
      <c r="U1057" s="275"/>
    </row>
    <row r="1058" spans="21:21" x14ac:dyDescent="0.3">
      <c r="U1058" s="275"/>
    </row>
    <row r="1059" spans="21:21" x14ac:dyDescent="0.3">
      <c r="U1059" s="275"/>
    </row>
    <row r="1060" spans="21:21" x14ac:dyDescent="0.3">
      <c r="U1060" s="275"/>
    </row>
    <row r="1061" spans="21:21" x14ac:dyDescent="0.3">
      <c r="U1061" s="275"/>
    </row>
    <row r="1062" spans="21:21" x14ac:dyDescent="0.3">
      <c r="U1062" s="275"/>
    </row>
    <row r="1063" spans="21:21" x14ac:dyDescent="0.3">
      <c r="U1063" s="275"/>
    </row>
    <row r="1064" spans="21:21" x14ac:dyDescent="0.3">
      <c r="U1064" s="275"/>
    </row>
    <row r="1065" spans="21:21" x14ac:dyDescent="0.3">
      <c r="U1065" s="275"/>
    </row>
    <row r="1066" spans="21:21" x14ac:dyDescent="0.3">
      <c r="U1066" s="275"/>
    </row>
    <row r="1067" spans="21:21" x14ac:dyDescent="0.3">
      <c r="U1067" s="275"/>
    </row>
    <row r="1068" spans="21:21" x14ac:dyDescent="0.3">
      <c r="U1068" s="275"/>
    </row>
    <row r="1069" spans="21:21" x14ac:dyDescent="0.3">
      <c r="U1069" s="275"/>
    </row>
    <row r="1070" spans="21:21" x14ac:dyDescent="0.3">
      <c r="U1070" s="275"/>
    </row>
    <row r="1071" spans="21:21" x14ac:dyDescent="0.3">
      <c r="U1071" s="275"/>
    </row>
    <row r="1072" spans="21:21" x14ac:dyDescent="0.3">
      <c r="U1072" s="275"/>
    </row>
    <row r="1073" spans="21:21" x14ac:dyDescent="0.3">
      <c r="U1073" s="275"/>
    </row>
    <row r="1074" spans="21:21" x14ac:dyDescent="0.3">
      <c r="U1074" s="275"/>
    </row>
    <row r="1075" spans="21:21" x14ac:dyDescent="0.3">
      <c r="U1075" s="275"/>
    </row>
    <row r="1076" spans="21:21" x14ac:dyDescent="0.3">
      <c r="U1076" s="275"/>
    </row>
    <row r="1077" spans="21:21" x14ac:dyDescent="0.3">
      <c r="U1077" s="275"/>
    </row>
    <row r="1078" spans="21:21" x14ac:dyDescent="0.3">
      <c r="U1078" s="275"/>
    </row>
    <row r="1079" spans="21:21" x14ac:dyDescent="0.3">
      <c r="U1079" s="275"/>
    </row>
    <row r="1080" spans="21:21" x14ac:dyDescent="0.3">
      <c r="U1080" s="275"/>
    </row>
    <row r="1081" spans="21:21" x14ac:dyDescent="0.3">
      <c r="U1081" s="275"/>
    </row>
    <row r="1082" spans="21:21" x14ac:dyDescent="0.3">
      <c r="U1082" s="275"/>
    </row>
    <row r="1083" spans="21:21" x14ac:dyDescent="0.3">
      <c r="U1083" s="275"/>
    </row>
    <row r="1084" spans="21:21" x14ac:dyDescent="0.3">
      <c r="U1084" s="275"/>
    </row>
    <row r="1085" spans="21:21" x14ac:dyDescent="0.3">
      <c r="U1085" s="275"/>
    </row>
    <row r="1086" spans="21:21" x14ac:dyDescent="0.3">
      <c r="U1086" s="275"/>
    </row>
    <row r="1087" spans="21:21" x14ac:dyDescent="0.3">
      <c r="U1087" s="275"/>
    </row>
    <row r="1088" spans="21:21" x14ac:dyDescent="0.3">
      <c r="U1088" s="275"/>
    </row>
    <row r="1089" spans="21:21" x14ac:dyDescent="0.3">
      <c r="U1089" s="275"/>
    </row>
    <row r="1090" spans="21:21" x14ac:dyDescent="0.3">
      <c r="U1090" s="275"/>
    </row>
    <row r="1091" spans="21:21" x14ac:dyDescent="0.3">
      <c r="U1091" s="275"/>
    </row>
    <row r="1092" spans="21:21" x14ac:dyDescent="0.3">
      <c r="U1092" s="275"/>
    </row>
    <row r="1093" spans="21:21" x14ac:dyDescent="0.3">
      <c r="U1093" s="275"/>
    </row>
    <row r="1094" spans="21:21" x14ac:dyDescent="0.3">
      <c r="U1094" s="275"/>
    </row>
    <row r="1095" spans="21:21" x14ac:dyDescent="0.3">
      <c r="U1095" s="275"/>
    </row>
    <row r="1096" spans="21:21" x14ac:dyDescent="0.3">
      <c r="U1096" s="275"/>
    </row>
    <row r="1097" spans="21:21" x14ac:dyDescent="0.3">
      <c r="U1097" s="275"/>
    </row>
    <row r="1098" spans="21:21" x14ac:dyDescent="0.3">
      <c r="U1098" s="275"/>
    </row>
    <row r="1099" spans="21:21" x14ac:dyDescent="0.3">
      <c r="U1099" s="275"/>
    </row>
    <row r="1100" spans="21:21" x14ac:dyDescent="0.3">
      <c r="U1100" s="275"/>
    </row>
    <row r="1101" spans="21:21" x14ac:dyDescent="0.3">
      <c r="U1101" s="275"/>
    </row>
    <row r="1102" spans="21:21" x14ac:dyDescent="0.3">
      <c r="U1102" s="275"/>
    </row>
    <row r="1103" spans="21:21" x14ac:dyDescent="0.3">
      <c r="U1103" s="275"/>
    </row>
    <row r="1104" spans="21:21" x14ac:dyDescent="0.3">
      <c r="U1104" s="275"/>
    </row>
    <row r="1105" spans="21:21" x14ac:dyDescent="0.3">
      <c r="U1105" s="275"/>
    </row>
    <row r="1106" spans="21:21" x14ac:dyDescent="0.3">
      <c r="U1106" s="275"/>
    </row>
    <row r="1107" spans="21:21" x14ac:dyDescent="0.3">
      <c r="U1107" s="275"/>
    </row>
    <row r="1108" spans="21:21" x14ac:dyDescent="0.3">
      <c r="U1108" s="275"/>
    </row>
    <row r="1109" spans="21:21" x14ac:dyDescent="0.3">
      <c r="U1109" s="275"/>
    </row>
    <row r="1110" spans="21:21" x14ac:dyDescent="0.3">
      <c r="U1110" s="275"/>
    </row>
    <row r="1111" spans="21:21" x14ac:dyDescent="0.3">
      <c r="U1111" s="275"/>
    </row>
    <row r="1112" spans="21:21" x14ac:dyDescent="0.3">
      <c r="U1112" s="275"/>
    </row>
    <row r="1113" spans="21:21" x14ac:dyDescent="0.3">
      <c r="U1113" s="275"/>
    </row>
    <row r="1114" spans="21:21" x14ac:dyDescent="0.3">
      <c r="U1114" s="275"/>
    </row>
    <row r="1115" spans="21:21" x14ac:dyDescent="0.3">
      <c r="U1115" s="275"/>
    </row>
    <row r="1116" spans="21:21" x14ac:dyDescent="0.3">
      <c r="U1116" s="275"/>
    </row>
    <row r="1117" spans="21:21" x14ac:dyDescent="0.3">
      <c r="U1117" s="275"/>
    </row>
    <row r="1118" spans="21:21" x14ac:dyDescent="0.3">
      <c r="U1118" s="275"/>
    </row>
    <row r="1119" spans="21:21" x14ac:dyDescent="0.3">
      <c r="U1119" s="275"/>
    </row>
    <row r="1120" spans="21:21" x14ac:dyDescent="0.3">
      <c r="U1120" s="275"/>
    </row>
    <row r="1121" spans="21:21" x14ac:dyDescent="0.3">
      <c r="U1121" s="275"/>
    </row>
    <row r="1122" spans="21:21" x14ac:dyDescent="0.3">
      <c r="U1122" s="275"/>
    </row>
    <row r="1123" spans="21:21" x14ac:dyDescent="0.3">
      <c r="U1123" s="275"/>
    </row>
    <row r="1124" spans="21:21" x14ac:dyDescent="0.3">
      <c r="U1124" s="275"/>
    </row>
    <row r="1125" spans="21:21" x14ac:dyDescent="0.3">
      <c r="U1125" s="275"/>
    </row>
    <row r="1126" spans="21:21" x14ac:dyDescent="0.3">
      <c r="U1126" s="275"/>
    </row>
    <row r="1127" spans="21:21" x14ac:dyDescent="0.3">
      <c r="U1127" s="275"/>
    </row>
    <row r="1128" spans="21:21" x14ac:dyDescent="0.3">
      <c r="U1128" s="275"/>
    </row>
    <row r="1129" spans="21:21" x14ac:dyDescent="0.3">
      <c r="U1129" s="275"/>
    </row>
    <row r="1130" spans="21:21" x14ac:dyDescent="0.3">
      <c r="U1130" s="275"/>
    </row>
    <row r="1131" spans="21:21" x14ac:dyDescent="0.3">
      <c r="U1131" s="275"/>
    </row>
    <row r="1132" spans="21:21" x14ac:dyDescent="0.3">
      <c r="U1132" s="275"/>
    </row>
    <row r="1133" spans="21:21" x14ac:dyDescent="0.3">
      <c r="U1133" s="275"/>
    </row>
    <row r="1134" spans="21:21" x14ac:dyDescent="0.3">
      <c r="U1134" s="275"/>
    </row>
    <row r="1135" spans="21:21" x14ac:dyDescent="0.3">
      <c r="U1135" s="275"/>
    </row>
    <row r="1136" spans="21:21" x14ac:dyDescent="0.3">
      <c r="U1136" s="275"/>
    </row>
    <row r="1137" spans="21:21" x14ac:dyDescent="0.3">
      <c r="U1137" s="275"/>
    </row>
    <row r="1138" spans="21:21" x14ac:dyDescent="0.3">
      <c r="U1138" s="275"/>
    </row>
    <row r="1139" spans="21:21" x14ac:dyDescent="0.3">
      <c r="U1139" s="275"/>
    </row>
    <row r="1140" spans="21:21" x14ac:dyDescent="0.3">
      <c r="U1140" s="275"/>
    </row>
    <row r="1141" spans="21:21" x14ac:dyDescent="0.3">
      <c r="U1141" s="275"/>
    </row>
    <row r="1142" spans="21:21" x14ac:dyDescent="0.3">
      <c r="U1142" s="275"/>
    </row>
    <row r="1143" spans="21:21" x14ac:dyDescent="0.3">
      <c r="U1143" s="275"/>
    </row>
    <row r="1144" spans="21:21" x14ac:dyDescent="0.3">
      <c r="U1144" s="275"/>
    </row>
    <row r="1145" spans="21:21" x14ac:dyDescent="0.3">
      <c r="U1145" s="275"/>
    </row>
    <row r="1146" spans="21:21" x14ac:dyDescent="0.3">
      <c r="U1146" s="275"/>
    </row>
    <row r="1147" spans="21:21" x14ac:dyDescent="0.3">
      <c r="U1147" s="275"/>
    </row>
    <row r="1148" spans="21:21" x14ac:dyDescent="0.3">
      <c r="U1148" s="275"/>
    </row>
    <row r="1149" spans="21:21" x14ac:dyDescent="0.3">
      <c r="U1149" s="275"/>
    </row>
    <row r="1150" spans="21:21" x14ac:dyDescent="0.3">
      <c r="U1150" s="275"/>
    </row>
    <row r="1151" spans="21:21" x14ac:dyDescent="0.3">
      <c r="U1151" s="275"/>
    </row>
    <row r="1152" spans="21:21" x14ac:dyDescent="0.3">
      <c r="U1152" s="275"/>
    </row>
    <row r="1153" spans="21:21" x14ac:dyDescent="0.3">
      <c r="U1153" s="275"/>
    </row>
    <row r="1154" spans="21:21" x14ac:dyDescent="0.3">
      <c r="U1154" s="275"/>
    </row>
    <row r="1155" spans="21:21" x14ac:dyDescent="0.3">
      <c r="U1155" s="275"/>
    </row>
    <row r="1156" spans="21:21" x14ac:dyDescent="0.3">
      <c r="U1156" s="275"/>
    </row>
    <row r="1157" spans="21:21" x14ac:dyDescent="0.3">
      <c r="U1157" s="275"/>
    </row>
    <row r="1158" spans="21:21" x14ac:dyDescent="0.3">
      <c r="U1158" s="275"/>
    </row>
    <row r="1159" spans="21:21" x14ac:dyDescent="0.3">
      <c r="U1159" s="275"/>
    </row>
    <row r="1160" spans="21:21" x14ac:dyDescent="0.3">
      <c r="U1160" s="275"/>
    </row>
    <row r="1161" spans="21:21" x14ac:dyDescent="0.3">
      <c r="U1161" s="275"/>
    </row>
    <row r="1162" spans="21:21" x14ac:dyDescent="0.3">
      <c r="U1162" s="275"/>
    </row>
    <row r="1163" spans="21:21" x14ac:dyDescent="0.3">
      <c r="U1163" s="275"/>
    </row>
    <row r="1164" spans="21:21" x14ac:dyDescent="0.3">
      <c r="U1164" s="275"/>
    </row>
    <row r="1165" spans="21:21" x14ac:dyDescent="0.3">
      <c r="U1165" s="275"/>
    </row>
    <row r="1166" spans="21:21" x14ac:dyDescent="0.3">
      <c r="U1166" s="275"/>
    </row>
    <row r="1167" spans="21:21" x14ac:dyDescent="0.3">
      <c r="U1167" s="275"/>
    </row>
    <row r="1168" spans="21:21" x14ac:dyDescent="0.3">
      <c r="U1168" s="275"/>
    </row>
    <row r="1169" spans="21:21" x14ac:dyDescent="0.3">
      <c r="U1169" s="275"/>
    </row>
    <row r="1170" spans="21:21" x14ac:dyDescent="0.3">
      <c r="U1170" s="275"/>
    </row>
    <row r="1171" spans="21:21" x14ac:dyDescent="0.3">
      <c r="U1171" s="275"/>
    </row>
    <row r="1172" spans="21:21" x14ac:dyDescent="0.3">
      <c r="U1172" s="275"/>
    </row>
    <row r="1173" spans="21:21" x14ac:dyDescent="0.3">
      <c r="U1173" s="275"/>
    </row>
    <row r="1174" spans="21:21" x14ac:dyDescent="0.3">
      <c r="U1174" s="275"/>
    </row>
    <row r="1175" spans="21:21" x14ac:dyDescent="0.3">
      <c r="U1175" s="275"/>
    </row>
    <row r="1176" spans="21:21" x14ac:dyDescent="0.3">
      <c r="U1176" s="275"/>
    </row>
    <row r="1177" spans="21:21" x14ac:dyDescent="0.3">
      <c r="U1177" s="275"/>
    </row>
    <row r="1178" spans="21:21" x14ac:dyDescent="0.3">
      <c r="U1178" s="275"/>
    </row>
    <row r="1179" spans="21:21" x14ac:dyDescent="0.3">
      <c r="U1179" s="275"/>
    </row>
    <row r="1180" spans="21:21" x14ac:dyDescent="0.3">
      <c r="U1180" s="275"/>
    </row>
    <row r="1181" spans="21:21" x14ac:dyDescent="0.3">
      <c r="U1181" s="275"/>
    </row>
    <row r="1182" spans="21:21" x14ac:dyDescent="0.3">
      <c r="U1182" s="275"/>
    </row>
    <row r="1183" spans="21:21" x14ac:dyDescent="0.3">
      <c r="U1183" s="275"/>
    </row>
    <row r="1184" spans="21:21" x14ac:dyDescent="0.3">
      <c r="U1184" s="275"/>
    </row>
    <row r="1185" spans="21:21" x14ac:dyDescent="0.3">
      <c r="U1185" s="275"/>
    </row>
    <row r="1186" spans="21:21" x14ac:dyDescent="0.3">
      <c r="U1186" s="275"/>
    </row>
    <row r="1187" spans="21:21" x14ac:dyDescent="0.3">
      <c r="U1187" s="275"/>
    </row>
    <row r="1188" spans="21:21" x14ac:dyDescent="0.3">
      <c r="U1188" s="275"/>
    </row>
    <row r="1189" spans="21:21" x14ac:dyDescent="0.3">
      <c r="U1189" s="275"/>
    </row>
    <row r="1190" spans="21:21" x14ac:dyDescent="0.3">
      <c r="U1190" s="275"/>
    </row>
    <row r="1191" spans="21:21" x14ac:dyDescent="0.3">
      <c r="U1191" s="275"/>
    </row>
    <row r="1192" spans="21:21" x14ac:dyDescent="0.3">
      <c r="U1192" s="275"/>
    </row>
    <row r="1193" spans="21:21" x14ac:dyDescent="0.3">
      <c r="U1193" s="275"/>
    </row>
    <row r="1194" spans="21:21" x14ac:dyDescent="0.3">
      <c r="U1194" s="275"/>
    </row>
    <row r="1195" spans="21:21" x14ac:dyDescent="0.3">
      <c r="U1195" s="275"/>
    </row>
    <row r="1196" spans="21:21" x14ac:dyDescent="0.3">
      <c r="U1196" s="275"/>
    </row>
    <row r="1197" spans="21:21" x14ac:dyDescent="0.3">
      <c r="U1197" s="275"/>
    </row>
    <row r="1198" spans="21:21" x14ac:dyDescent="0.3">
      <c r="U1198" s="275"/>
    </row>
    <row r="1199" spans="21:21" x14ac:dyDescent="0.3">
      <c r="U1199" s="275"/>
    </row>
    <row r="1200" spans="21:21" x14ac:dyDescent="0.3">
      <c r="U1200" s="275"/>
    </row>
    <row r="1201" spans="21:21" x14ac:dyDescent="0.3">
      <c r="U1201" s="275"/>
    </row>
    <row r="1202" spans="21:21" x14ac:dyDescent="0.3">
      <c r="U1202" s="275"/>
    </row>
    <row r="1203" spans="21:21" x14ac:dyDescent="0.3">
      <c r="U1203" s="275"/>
    </row>
    <row r="1204" spans="21:21" x14ac:dyDescent="0.3">
      <c r="U1204" s="275"/>
    </row>
    <row r="1205" spans="21:21" x14ac:dyDescent="0.3">
      <c r="U1205" s="275"/>
    </row>
    <row r="1206" spans="21:21" x14ac:dyDescent="0.3">
      <c r="U1206" s="275"/>
    </row>
    <row r="1207" spans="21:21" x14ac:dyDescent="0.3">
      <c r="U1207" s="275"/>
    </row>
    <row r="1208" spans="21:21" x14ac:dyDescent="0.3">
      <c r="U1208" s="275"/>
    </row>
    <row r="1209" spans="21:21" x14ac:dyDescent="0.3">
      <c r="U1209" s="275"/>
    </row>
    <row r="1210" spans="21:21" x14ac:dyDescent="0.3">
      <c r="U1210" s="275"/>
    </row>
    <row r="1211" spans="21:21" x14ac:dyDescent="0.3">
      <c r="U1211" s="275"/>
    </row>
    <row r="1212" spans="21:21" x14ac:dyDescent="0.3">
      <c r="U1212" s="275"/>
    </row>
    <row r="1213" spans="21:21" x14ac:dyDescent="0.3">
      <c r="U1213" s="275"/>
    </row>
    <row r="1214" spans="21:21" x14ac:dyDescent="0.3">
      <c r="U1214" s="275"/>
    </row>
    <row r="1215" spans="21:21" x14ac:dyDescent="0.3">
      <c r="U1215" s="275"/>
    </row>
    <row r="1216" spans="21:21" x14ac:dyDescent="0.3">
      <c r="U1216" s="275"/>
    </row>
    <row r="1217" spans="21:21" x14ac:dyDescent="0.3">
      <c r="U1217" s="275"/>
    </row>
    <row r="1218" spans="21:21" x14ac:dyDescent="0.3">
      <c r="U1218" s="275"/>
    </row>
    <row r="1219" spans="21:21" x14ac:dyDescent="0.3">
      <c r="U1219" s="275"/>
    </row>
    <row r="1220" spans="21:21" x14ac:dyDescent="0.3">
      <c r="U1220" s="275"/>
    </row>
    <row r="1221" spans="21:21" x14ac:dyDescent="0.3">
      <c r="U1221" s="275"/>
    </row>
    <row r="1222" spans="21:21" x14ac:dyDescent="0.3">
      <c r="U1222" s="275"/>
    </row>
    <row r="1223" spans="21:21" x14ac:dyDescent="0.3">
      <c r="U1223" s="275"/>
    </row>
    <row r="1224" spans="21:21" x14ac:dyDescent="0.3">
      <c r="U1224" s="275"/>
    </row>
    <row r="1225" spans="21:21" x14ac:dyDescent="0.3">
      <c r="U1225" s="275"/>
    </row>
    <row r="1226" spans="21:21" x14ac:dyDescent="0.3">
      <c r="U1226" s="275"/>
    </row>
    <row r="1227" spans="21:21" x14ac:dyDescent="0.3">
      <c r="U1227" s="275"/>
    </row>
    <row r="1228" spans="21:21" x14ac:dyDescent="0.3">
      <c r="U1228" s="275"/>
    </row>
    <row r="1229" spans="21:21" x14ac:dyDescent="0.3">
      <c r="U1229" s="275"/>
    </row>
    <row r="1230" spans="21:21" x14ac:dyDescent="0.3">
      <c r="U1230" s="275"/>
    </row>
    <row r="1231" spans="21:21" x14ac:dyDescent="0.3">
      <c r="U1231" s="275"/>
    </row>
    <row r="1232" spans="21:21" x14ac:dyDescent="0.3">
      <c r="U1232" s="275"/>
    </row>
    <row r="1233" spans="21:21" x14ac:dyDescent="0.3">
      <c r="U1233" s="275"/>
    </row>
    <row r="1234" spans="21:21" x14ac:dyDescent="0.3">
      <c r="U1234" s="275"/>
    </row>
    <row r="1235" spans="21:21" x14ac:dyDescent="0.3">
      <c r="U1235" s="275"/>
    </row>
    <row r="1236" spans="21:21" x14ac:dyDescent="0.3">
      <c r="U1236" s="275"/>
    </row>
    <row r="1237" spans="21:21" x14ac:dyDescent="0.3">
      <c r="U1237" s="275"/>
    </row>
    <row r="1238" spans="21:21" x14ac:dyDescent="0.3">
      <c r="U1238" s="275"/>
    </row>
    <row r="1239" spans="21:21" x14ac:dyDescent="0.3">
      <c r="U1239" s="275"/>
    </row>
    <row r="1240" spans="21:21" x14ac:dyDescent="0.3">
      <c r="U1240" s="275"/>
    </row>
    <row r="1241" spans="21:21" x14ac:dyDescent="0.3">
      <c r="U1241" s="275"/>
    </row>
    <row r="1242" spans="21:21" x14ac:dyDescent="0.3">
      <c r="U1242" s="275"/>
    </row>
    <row r="1243" spans="21:21" x14ac:dyDescent="0.3">
      <c r="U1243" s="275"/>
    </row>
    <row r="1244" spans="21:21" x14ac:dyDescent="0.3">
      <c r="U1244" s="275"/>
    </row>
    <row r="1245" spans="21:21" x14ac:dyDescent="0.3">
      <c r="U1245" s="275"/>
    </row>
    <row r="1246" spans="21:21" x14ac:dyDescent="0.3">
      <c r="U1246" s="275"/>
    </row>
    <row r="1247" spans="21:21" x14ac:dyDescent="0.3">
      <c r="U1247" s="275"/>
    </row>
    <row r="1248" spans="21:21" x14ac:dyDescent="0.3">
      <c r="U1248" s="275"/>
    </row>
    <row r="1249" spans="21:21" x14ac:dyDescent="0.3">
      <c r="U1249" s="275"/>
    </row>
    <row r="1250" spans="21:21" x14ac:dyDescent="0.3">
      <c r="U1250" s="275"/>
    </row>
    <row r="1251" spans="21:21" x14ac:dyDescent="0.3">
      <c r="U1251" s="275"/>
    </row>
    <row r="1252" spans="21:21" x14ac:dyDescent="0.3">
      <c r="U1252" s="275"/>
    </row>
    <row r="1253" spans="21:21" x14ac:dyDescent="0.3">
      <c r="U1253" s="275"/>
    </row>
    <row r="1254" spans="21:21" x14ac:dyDescent="0.3">
      <c r="U1254" s="275"/>
    </row>
    <row r="1255" spans="21:21" x14ac:dyDescent="0.3">
      <c r="U1255" s="275"/>
    </row>
    <row r="1256" spans="21:21" x14ac:dyDescent="0.3">
      <c r="U1256" s="275"/>
    </row>
    <row r="1257" spans="21:21" x14ac:dyDescent="0.3">
      <c r="U1257" s="275"/>
    </row>
    <row r="1258" spans="21:21" x14ac:dyDescent="0.3">
      <c r="U1258" s="275"/>
    </row>
    <row r="1259" spans="21:21" x14ac:dyDescent="0.3">
      <c r="U1259" s="275"/>
    </row>
    <row r="1260" spans="21:21" x14ac:dyDescent="0.3">
      <c r="U1260" s="275"/>
    </row>
    <row r="1261" spans="21:21" x14ac:dyDescent="0.3">
      <c r="U1261" s="275"/>
    </row>
    <row r="1262" spans="21:21" x14ac:dyDescent="0.3">
      <c r="U1262" s="275"/>
    </row>
    <row r="1263" spans="21:21" x14ac:dyDescent="0.3">
      <c r="U1263" s="275"/>
    </row>
    <row r="1264" spans="21:21" x14ac:dyDescent="0.3">
      <c r="U1264" s="275"/>
    </row>
    <row r="1265" spans="21:21" x14ac:dyDescent="0.3">
      <c r="U1265" s="275"/>
    </row>
    <row r="1266" spans="21:21" x14ac:dyDescent="0.3">
      <c r="U1266" s="275"/>
    </row>
    <row r="1267" spans="21:21" x14ac:dyDescent="0.3">
      <c r="U1267" s="275"/>
    </row>
    <row r="1268" spans="21:21" x14ac:dyDescent="0.3">
      <c r="U1268" s="275"/>
    </row>
    <row r="1269" spans="21:21" x14ac:dyDescent="0.3">
      <c r="U1269" s="275"/>
    </row>
    <row r="1270" spans="21:21" x14ac:dyDescent="0.3">
      <c r="U1270" s="275"/>
    </row>
    <row r="1271" spans="21:21" x14ac:dyDescent="0.3">
      <c r="U1271" s="275"/>
    </row>
    <row r="1272" spans="21:21" x14ac:dyDescent="0.3">
      <c r="U1272" s="275"/>
    </row>
    <row r="1273" spans="21:21" x14ac:dyDescent="0.3">
      <c r="U1273" s="275"/>
    </row>
    <row r="1274" spans="21:21" x14ac:dyDescent="0.3">
      <c r="U1274" s="275"/>
    </row>
    <row r="1275" spans="21:21" x14ac:dyDescent="0.3">
      <c r="U1275" s="275"/>
    </row>
    <row r="1276" spans="21:21" x14ac:dyDescent="0.3">
      <c r="U1276" s="275"/>
    </row>
    <row r="1277" spans="21:21" x14ac:dyDescent="0.3">
      <c r="U1277" s="275"/>
    </row>
    <row r="1278" spans="21:21" x14ac:dyDescent="0.3">
      <c r="U1278" s="275"/>
    </row>
    <row r="1279" spans="21:21" x14ac:dyDescent="0.3">
      <c r="U1279" s="275"/>
    </row>
    <row r="1280" spans="21:21" x14ac:dyDescent="0.3">
      <c r="U1280" s="275"/>
    </row>
    <row r="1281" spans="21:21" x14ac:dyDescent="0.3">
      <c r="U1281" s="275"/>
    </row>
    <row r="1282" spans="21:21" x14ac:dyDescent="0.3">
      <c r="U1282" s="275"/>
    </row>
    <row r="1283" spans="21:21" x14ac:dyDescent="0.3">
      <c r="U1283" s="275"/>
    </row>
    <row r="1284" spans="21:21" x14ac:dyDescent="0.3">
      <c r="U1284" s="275"/>
    </row>
    <row r="1285" spans="21:21" x14ac:dyDescent="0.3">
      <c r="U1285" s="275"/>
    </row>
    <row r="1286" spans="21:21" x14ac:dyDescent="0.3">
      <c r="U1286" s="275"/>
    </row>
    <row r="1287" spans="21:21" x14ac:dyDescent="0.3">
      <c r="U1287" s="275"/>
    </row>
    <row r="1288" spans="21:21" x14ac:dyDescent="0.3">
      <c r="U1288" s="275"/>
    </row>
    <row r="1289" spans="21:21" x14ac:dyDescent="0.3">
      <c r="U1289" s="275"/>
    </row>
    <row r="1290" spans="21:21" x14ac:dyDescent="0.3">
      <c r="U1290" s="275"/>
    </row>
    <row r="1291" spans="21:21" x14ac:dyDescent="0.3">
      <c r="U1291" s="275"/>
    </row>
    <row r="1292" spans="21:21" x14ac:dyDescent="0.3">
      <c r="U1292" s="275"/>
    </row>
    <row r="1293" spans="21:21" x14ac:dyDescent="0.3">
      <c r="U1293" s="275"/>
    </row>
    <row r="1294" spans="21:21" x14ac:dyDescent="0.3">
      <c r="U1294" s="275"/>
    </row>
    <row r="1295" spans="21:21" x14ac:dyDescent="0.3">
      <c r="U1295" s="275"/>
    </row>
    <row r="1296" spans="21:21" x14ac:dyDescent="0.3">
      <c r="U1296" s="275"/>
    </row>
    <row r="1297" spans="21:21" x14ac:dyDescent="0.3">
      <c r="U1297" s="275"/>
    </row>
    <row r="1298" spans="21:21" x14ac:dyDescent="0.3">
      <c r="U1298" s="275"/>
    </row>
    <row r="1299" spans="21:21" x14ac:dyDescent="0.3">
      <c r="U1299" s="275"/>
    </row>
    <row r="1300" spans="21:21" x14ac:dyDescent="0.3">
      <c r="U1300" s="275"/>
    </row>
    <row r="1301" spans="21:21" x14ac:dyDescent="0.3">
      <c r="U1301" s="275"/>
    </row>
    <row r="1302" spans="21:21" x14ac:dyDescent="0.3">
      <c r="U1302" s="275"/>
    </row>
    <row r="1303" spans="21:21" x14ac:dyDescent="0.3">
      <c r="U1303" s="275"/>
    </row>
    <row r="1304" spans="21:21" x14ac:dyDescent="0.3">
      <c r="U1304" s="275"/>
    </row>
    <row r="1305" spans="21:21" x14ac:dyDescent="0.3">
      <c r="U1305" s="275"/>
    </row>
    <row r="1306" spans="21:21" x14ac:dyDescent="0.3">
      <c r="U1306" s="275"/>
    </row>
    <row r="1307" spans="21:21" x14ac:dyDescent="0.3">
      <c r="U1307" s="275"/>
    </row>
    <row r="1308" spans="21:21" x14ac:dyDescent="0.3">
      <c r="U1308" s="275"/>
    </row>
    <row r="1309" spans="21:21" x14ac:dyDescent="0.3">
      <c r="U1309" s="275"/>
    </row>
    <row r="1310" spans="21:21" x14ac:dyDescent="0.3">
      <c r="U1310" s="275"/>
    </row>
    <row r="1311" spans="21:21" x14ac:dyDescent="0.3">
      <c r="U1311" s="275"/>
    </row>
    <row r="1312" spans="21:21" x14ac:dyDescent="0.3">
      <c r="U1312" s="275"/>
    </row>
    <row r="1313" spans="21:21" x14ac:dyDescent="0.3">
      <c r="U1313" s="275"/>
    </row>
    <row r="1314" spans="21:21" x14ac:dyDescent="0.3">
      <c r="U1314" s="275"/>
    </row>
    <row r="1315" spans="21:21" x14ac:dyDescent="0.3">
      <c r="U1315" s="275"/>
    </row>
    <row r="1316" spans="21:21" x14ac:dyDescent="0.3">
      <c r="U1316" s="275"/>
    </row>
    <row r="1317" spans="21:21" x14ac:dyDescent="0.3">
      <c r="U1317" s="275"/>
    </row>
    <row r="1318" spans="21:21" x14ac:dyDescent="0.3">
      <c r="U1318" s="275"/>
    </row>
    <row r="1319" spans="21:21" x14ac:dyDescent="0.3">
      <c r="U1319" s="275"/>
    </row>
    <row r="1320" spans="21:21" x14ac:dyDescent="0.3">
      <c r="U1320" s="275"/>
    </row>
    <row r="1321" spans="21:21" x14ac:dyDescent="0.3">
      <c r="U1321" s="275"/>
    </row>
    <row r="1322" spans="21:21" x14ac:dyDescent="0.3">
      <c r="U1322" s="275"/>
    </row>
    <row r="1323" spans="21:21" x14ac:dyDescent="0.3">
      <c r="U1323" s="275"/>
    </row>
    <row r="1324" spans="21:21" x14ac:dyDescent="0.3">
      <c r="U1324" s="275"/>
    </row>
    <row r="1325" spans="21:21" x14ac:dyDescent="0.3">
      <c r="U1325" s="275"/>
    </row>
    <row r="1326" spans="21:21" x14ac:dyDescent="0.3">
      <c r="U1326" s="275"/>
    </row>
    <row r="1327" spans="21:21" x14ac:dyDescent="0.3">
      <c r="U1327" s="275"/>
    </row>
    <row r="1328" spans="21:21" x14ac:dyDescent="0.3">
      <c r="U1328" s="275"/>
    </row>
    <row r="1329" spans="21:21" x14ac:dyDescent="0.3">
      <c r="U1329" s="275"/>
    </row>
    <row r="1330" spans="21:21" x14ac:dyDescent="0.3">
      <c r="U1330" s="275"/>
    </row>
    <row r="1331" spans="21:21" x14ac:dyDescent="0.3">
      <c r="U1331" s="275"/>
    </row>
    <row r="1332" spans="21:21" x14ac:dyDescent="0.3">
      <c r="U1332" s="275"/>
    </row>
    <row r="1333" spans="21:21" x14ac:dyDescent="0.3">
      <c r="U1333" s="275"/>
    </row>
    <row r="1334" spans="21:21" x14ac:dyDescent="0.3">
      <c r="U1334" s="275"/>
    </row>
    <row r="1335" spans="21:21" x14ac:dyDescent="0.3">
      <c r="U1335" s="275"/>
    </row>
    <row r="1336" spans="21:21" x14ac:dyDescent="0.3">
      <c r="U1336" s="275"/>
    </row>
    <row r="1337" spans="21:21" x14ac:dyDescent="0.3">
      <c r="U1337" s="275"/>
    </row>
    <row r="1338" spans="21:21" x14ac:dyDescent="0.3">
      <c r="U1338" s="275"/>
    </row>
    <row r="1339" spans="21:21" x14ac:dyDescent="0.3">
      <c r="U1339" s="275"/>
    </row>
    <row r="1340" spans="21:21" x14ac:dyDescent="0.3">
      <c r="U1340" s="275"/>
    </row>
    <row r="1341" spans="21:21" x14ac:dyDescent="0.3">
      <c r="U1341" s="275"/>
    </row>
    <row r="1342" spans="21:21" x14ac:dyDescent="0.3">
      <c r="U1342" s="275"/>
    </row>
    <row r="1343" spans="21:21" x14ac:dyDescent="0.3">
      <c r="U1343" s="275"/>
    </row>
    <row r="1344" spans="21:21" x14ac:dyDescent="0.3">
      <c r="U1344" s="275"/>
    </row>
    <row r="1345" spans="21:21" x14ac:dyDescent="0.3">
      <c r="U1345" s="275"/>
    </row>
    <row r="1346" spans="21:21" x14ac:dyDescent="0.3">
      <c r="U1346" s="275"/>
    </row>
    <row r="1347" spans="21:21" x14ac:dyDescent="0.3">
      <c r="U1347" s="275"/>
    </row>
    <row r="1348" spans="21:21" x14ac:dyDescent="0.3">
      <c r="U1348" s="275"/>
    </row>
    <row r="1349" spans="21:21" x14ac:dyDescent="0.3">
      <c r="U1349" s="275"/>
    </row>
    <row r="1350" spans="21:21" x14ac:dyDescent="0.3">
      <c r="U1350" s="275"/>
    </row>
    <row r="1351" spans="21:21" x14ac:dyDescent="0.3">
      <c r="U1351" s="275"/>
    </row>
    <row r="1352" spans="21:21" x14ac:dyDescent="0.3">
      <c r="U1352" s="275"/>
    </row>
    <row r="1353" spans="21:21" x14ac:dyDescent="0.3">
      <c r="U1353" s="275"/>
    </row>
    <row r="1354" spans="21:21" x14ac:dyDescent="0.3">
      <c r="U1354" s="275"/>
    </row>
    <row r="1355" spans="21:21" x14ac:dyDescent="0.3">
      <c r="U1355" s="275"/>
    </row>
    <row r="1356" spans="21:21" x14ac:dyDescent="0.3">
      <c r="U1356" s="275"/>
    </row>
    <row r="1357" spans="21:21" x14ac:dyDescent="0.3">
      <c r="U1357" s="275"/>
    </row>
    <row r="1358" spans="21:21" x14ac:dyDescent="0.3">
      <c r="U1358" s="275"/>
    </row>
    <row r="1359" spans="21:21" x14ac:dyDescent="0.3">
      <c r="U1359" s="275"/>
    </row>
    <row r="1360" spans="21:21" x14ac:dyDescent="0.3">
      <c r="U1360" s="275"/>
    </row>
    <row r="1361" spans="21:21" x14ac:dyDescent="0.3">
      <c r="U1361" s="275"/>
    </row>
    <row r="1362" spans="21:21" x14ac:dyDescent="0.3">
      <c r="U1362" s="275"/>
    </row>
    <row r="1363" spans="21:21" x14ac:dyDescent="0.3">
      <c r="U1363" s="275"/>
    </row>
    <row r="1364" spans="21:21" x14ac:dyDescent="0.3">
      <c r="U1364" s="275"/>
    </row>
    <row r="1365" spans="21:21" x14ac:dyDescent="0.3">
      <c r="U1365" s="275"/>
    </row>
    <row r="1366" spans="21:21" x14ac:dyDescent="0.3">
      <c r="U1366" s="275"/>
    </row>
    <row r="1367" spans="21:21" x14ac:dyDescent="0.3">
      <c r="U1367" s="275"/>
    </row>
    <row r="1368" spans="21:21" x14ac:dyDescent="0.3">
      <c r="U1368" s="275"/>
    </row>
    <row r="1369" spans="21:21" x14ac:dyDescent="0.3">
      <c r="U1369" s="275"/>
    </row>
    <row r="1370" spans="21:21" x14ac:dyDescent="0.3">
      <c r="U1370" s="275"/>
    </row>
    <row r="1371" spans="21:21" x14ac:dyDescent="0.3">
      <c r="U1371" s="275"/>
    </row>
    <row r="1372" spans="21:21" x14ac:dyDescent="0.3">
      <c r="U1372" s="275"/>
    </row>
    <row r="1373" spans="21:21" x14ac:dyDescent="0.3">
      <c r="U1373" s="275"/>
    </row>
    <row r="1374" spans="21:21" x14ac:dyDescent="0.3">
      <c r="U1374" s="275"/>
    </row>
    <row r="1375" spans="21:21" x14ac:dyDescent="0.3">
      <c r="U1375" s="275"/>
    </row>
    <row r="1376" spans="21:21" x14ac:dyDescent="0.3">
      <c r="U1376" s="275"/>
    </row>
    <row r="1377" spans="21:21" x14ac:dyDescent="0.3">
      <c r="U1377" s="275"/>
    </row>
    <row r="1378" spans="21:21" x14ac:dyDescent="0.3">
      <c r="U1378" s="275"/>
    </row>
    <row r="1379" spans="21:21" x14ac:dyDescent="0.3">
      <c r="U1379" s="275"/>
    </row>
    <row r="1380" spans="21:21" x14ac:dyDescent="0.3">
      <c r="U1380" s="275"/>
    </row>
    <row r="1381" spans="21:21" x14ac:dyDescent="0.3">
      <c r="U1381" s="275"/>
    </row>
    <row r="1382" spans="21:21" x14ac:dyDescent="0.3">
      <c r="U1382" s="275"/>
    </row>
    <row r="1383" spans="21:21" x14ac:dyDescent="0.3">
      <c r="U1383" s="275"/>
    </row>
    <row r="1384" spans="21:21" x14ac:dyDescent="0.3">
      <c r="U1384" s="275"/>
    </row>
    <row r="1385" spans="21:21" x14ac:dyDescent="0.3">
      <c r="U1385" s="275"/>
    </row>
    <row r="1386" spans="21:21" x14ac:dyDescent="0.3">
      <c r="U1386" s="275"/>
    </row>
    <row r="1387" spans="21:21" x14ac:dyDescent="0.3">
      <c r="U1387" s="275"/>
    </row>
    <row r="1388" spans="21:21" x14ac:dyDescent="0.3">
      <c r="U1388" s="275"/>
    </row>
    <row r="1389" spans="21:21" x14ac:dyDescent="0.3">
      <c r="U1389" s="275"/>
    </row>
    <row r="1390" spans="21:21" x14ac:dyDescent="0.3">
      <c r="U1390" s="275"/>
    </row>
    <row r="1391" spans="21:21" x14ac:dyDescent="0.3">
      <c r="U1391" s="275"/>
    </row>
    <row r="1392" spans="21:21" x14ac:dyDescent="0.3">
      <c r="U1392" s="275"/>
    </row>
    <row r="1393" spans="21:21" x14ac:dyDescent="0.3">
      <c r="U1393" s="275"/>
    </row>
    <row r="1394" spans="21:21" x14ac:dyDescent="0.3">
      <c r="U1394" s="275"/>
    </row>
    <row r="1395" spans="21:21" x14ac:dyDescent="0.3">
      <c r="U1395" s="275"/>
    </row>
    <row r="1396" spans="21:21" x14ac:dyDescent="0.3">
      <c r="U1396" s="275"/>
    </row>
    <row r="1397" spans="21:21" x14ac:dyDescent="0.3">
      <c r="U1397" s="275"/>
    </row>
    <row r="1398" spans="21:21" x14ac:dyDescent="0.3">
      <c r="U1398" s="275"/>
    </row>
    <row r="1399" spans="21:21" x14ac:dyDescent="0.3">
      <c r="U1399" s="275"/>
    </row>
    <row r="1400" spans="21:21" x14ac:dyDescent="0.3">
      <c r="U1400" s="275"/>
    </row>
    <row r="1401" spans="21:21" x14ac:dyDescent="0.3">
      <c r="U1401" s="275"/>
    </row>
    <row r="1402" spans="21:21" x14ac:dyDescent="0.3">
      <c r="U1402" s="275"/>
    </row>
    <row r="1403" spans="21:21" x14ac:dyDescent="0.3">
      <c r="U1403" s="275"/>
    </row>
    <row r="1404" spans="21:21" x14ac:dyDescent="0.3">
      <c r="U1404" s="275"/>
    </row>
    <row r="1405" spans="21:21" x14ac:dyDescent="0.3">
      <c r="U1405" s="275"/>
    </row>
    <row r="1406" spans="21:21" x14ac:dyDescent="0.3">
      <c r="U1406" s="275"/>
    </row>
    <row r="1407" spans="21:21" x14ac:dyDescent="0.3">
      <c r="U1407" s="275"/>
    </row>
    <row r="1408" spans="21:21" x14ac:dyDescent="0.3">
      <c r="U1408" s="275"/>
    </row>
    <row r="1409" spans="21:21" x14ac:dyDescent="0.3">
      <c r="U1409" s="275"/>
    </row>
    <row r="1410" spans="21:21" x14ac:dyDescent="0.3">
      <c r="U1410" s="275"/>
    </row>
    <row r="1411" spans="21:21" x14ac:dyDescent="0.3">
      <c r="U1411" s="275"/>
    </row>
    <row r="1412" spans="21:21" x14ac:dyDescent="0.3">
      <c r="U1412" s="275"/>
    </row>
    <row r="1413" spans="21:21" x14ac:dyDescent="0.3">
      <c r="U1413" s="275"/>
    </row>
    <row r="1414" spans="21:21" x14ac:dyDescent="0.3">
      <c r="U1414" s="275"/>
    </row>
    <row r="1415" spans="21:21" x14ac:dyDescent="0.3">
      <c r="U1415" s="275"/>
    </row>
    <row r="1416" spans="21:21" x14ac:dyDescent="0.3">
      <c r="U1416" s="275"/>
    </row>
    <row r="1417" spans="21:21" x14ac:dyDescent="0.3">
      <c r="U1417" s="275"/>
    </row>
    <row r="1418" spans="21:21" x14ac:dyDescent="0.3">
      <c r="U1418" s="275"/>
    </row>
    <row r="1419" spans="21:21" x14ac:dyDescent="0.3">
      <c r="U1419" s="275"/>
    </row>
    <row r="1420" spans="21:21" x14ac:dyDescent="0.3">
      <c r="U1420" s="275"/>
    </row>
    <row r="1421" spans="21:21" x14ac:dyDescent="0.3">
      <c r="U1421" s="275"/>
    </row>
    <row r="1422" spans="21:21" x14ac:dyDescent="0.3">
      <c r="U1422" s="275"/>
    </row>
    <row r="1423" spans="21:21" x14ac:dyDescent="0.3">
      <c r="U1423" s="275"/>
    </row>
    <row r="1424" spans="21:21" x14ac:dyDescent="0.3">
      <c r="U1424" s="275"/>
    </row>
    <row r="1425" spans="21:21" x14ac:dyDescent="0.3">
      <c r="U1425" s="275"/>
    </row>
    <row r="1426" spans="21:21" x14ac:dyDescent="0.3">
      <c r="U1426" s="275"/>
    </row>
    <row r="1427" spans="21:21" x14ac:dyDescent="0.3">
      <c r="U1427" s="275"/>
    </row>
    <row r="1428" spans="21:21" x14ac:dyDescent="0.3">
      <c r="U1428" s="275"/>
    </row>
    <row r="1429" spans="21:21" x14ac:dyDescent="0.3">
      <c r="U1429" s="275"/>
    </row>
    <row r="1430" spans="21:21" x14ac:dyDescent="0.3">
      <c r="U1430" s="275"/>
    </row>
    <row r="1431" spans="21:21" x14ac:dyDescent="0.3">
      <c r="U1431" s="275"/>
    </row>
    <row r="1432" spans="21:21" x14ac:dyDescent="0.3">
      <c r="U1432" s="275"/>
    </row>
    <row r="1433" spans="21:21" x14ac:dyDescent="0.3">
      <c r="U1433" s="275"/>
    </row>
    <row r="1434" spans="21:21" x14ac:dyDescent="0.3">
      <c r="U1434" s="275"/>
    </row>
    <row r="1435" spans="21:21" x14ac:dyDescent="0.3">
      <c r="U1435" s="275"/>
    </row>
    <row r="1436" spans="21:21" x14ac:dyDescent="0.3">
      <c r="U1436" s="275"/>
    </row>
    <row r="1437" spans="21:21" x14ac:dyDescent="0.3">
      <c r="U1437" s="275"/>
    </row>
    <row r="1438" spans="21:21" x14ac:dyDescent="0.3">
      <c r="U1438" s="275"/>
    </row>
    <row r="1439" spans="21:21" x14ac:dyDescent="0.3">
      <c r="U1439" s="275"/>
    </row>
    <row r="1440" spans="21:21" x14ac:dyDescent="0.3">
      <c r="U1440" s="275"/>
    </row>
    <row r="1441" spans="21:21" x14ac:dyDescent="0.3">
      <c r="U1441" s="275"/>
    </row>
    <row r="1442" spans="21:21" x14ac:dyDescent="0.3">
      <c r="U1442" s="275"/>
    </row>
    <row r="1443" spans="21:21" x14ac:dyDescent="0.3">
      <c r="U1443" s="275"/>
    </row>
    <row r="1444" spans="21:21" x14ac:dyDescent="0.3">
      <c r="U1444" s="275"/>
    </row>
    <row r="1445" spans="21:21" x14ac:dyDescent="0.3">
      <c r="U1445" s="275"/>
    </row>
    <row r="1446" spans="21:21" x14ac:dyDescent="0.3">
      <c r="U1446" s="275"/>
    </row>
    <row r="1447" spans="21:21" x14ac:dyDescent="0.3">
      <c r="U1447" s="275"/>
    </row>
    <row r="1448" spans="21:21" x14ac:dyDescent="0.3">
      <c r="U1448" s="275"/>
    </row>
    <row r="1449" spans="21:21" x14ac:dyDescent="0.3">
      <c r="U1449" s="275"/>
    </row>
    <row r="1450" spans="21:21" x14ac:dyDescent="0.3">
      <c r="U1450" s="275"/>
    </row>
    <row r="1451" spans="21:21" x14ac:dyDescent="0.3">
      <c r="U1451" s="275"/>
    </row>
    <row r="1452" spans="21:21" x14ac:dyDescent="0.3">
      <c r="U1452" s="275"/>
    </row>
    <row r="1453" spans="21:21" x14ac:dyDescent="0.3">
      <c r="U1453" s="275"/>
    </row>
    <row r="1454" spans="21:21" x14ac:dyDescent="0.3">
      <c r="U1454" s="275"/>
    </row>
    <row r="1455" spans="21:21" x14ac:dyDescent="0.3">
      <c r="U1455" s="275"/>
    </row>
    <row r="1456" spans="21:21" x14ac:dyDescent="0.3">
      <c r="U1456" s="275"/>
    </row>
    <row r="1457" spans="21:21" x14ac:dyDescent="0.3">
      <c r="U1457" s="275"/>
    </row>
    <row r="1458" spans="21:21" x14ac:dyDescent="0.3">
      <c r="U1458" s="275"/>
    </row>
    <row r="1459" spans="21:21" x14ac:dyDescent="0.3">
      <c r="U1459" s="275"/>
    </row>
    <row r="1460" spans="21:21" x14ac:dyDescent="0.3">
      <c r="U1460" s="275"/>
    </row>
    <row r="1461" spans="21:21" x14ac:dyDescent="0.3">
      <c r="U1461" s="275"/>
    </row>
    <row r="1462" spans="21:21" x14ac:dyDescent="0.3">
      <c r="U1462" s="275"/>
    </row>
    <row r="1463" spans="21:21" x14ac:dyDescent="0.3">
      <c r="U1463" s="275"/>
    </row>
    <row r="1464" spans="21:21" x14ac:dyDescent="0.3">
      <c r="U1464" s="275"/>
    </row>
    <row r="1465" spans="21:21" x14ac:dyDescent="0.3">
      <c r="U1465" s="275"/>
    </row>
    <row r="1466" spans="21:21" x14ac:dyDescent="0.3">
      <c r="U1466" s="275"/>
    </row>
    <row r="1467" spans="21:21" x14ac:dyDescent="0.3">
      <c r="U1467" s="275"/>
    </row>
    <row r="1468" spans="21:21" x14ac:dyDescent="0.3">
      <c r="U1468" s="275"/>
    </row>
    <row r="1469" spans="21:21" x14ac:dyDescent="0.3">
      <c r="U1469" s="275"/>
    </row>
    <row r="1470" spans="21:21" x14ac:dyDescent="0.3">
      <c r="U1470" s="275"/>
    </row>
    <row r="1471" spans="21:21" x14ac:dyDescent="0.3">
      <c r="U1471" s="275"/>
    </row>
    <row r="1472" spans="21:21" x14ac:dyDescent="0.3">
      <c r="U1472" s="275"/>
    </row>
    <row r="1473" spans="21:21" x14ac:dyDescent="0.3">
      <c r="U1473" s="275"/>
    </row>
    <row r="1474" spans="21:21" x14ac:dyDescent="0.3">
      <c r="U1474" s="275"/>
    </row>
    <row r="1475" spans="21:21" x14ac:dyDescent="0.3">
      <c r="U1475" s="275"/>
    </row>
    <row r="1476" spans="21:21" x14ac:dyDescent="0.3">
      <c r="U1476" s="275"/>
    </row>
    <row r="1477" spans="21:21" x14ac:dyDescent="0.3">
      <c r="U1477" s="275"/>
    </row>
    <row r="1478" spans="21:21" x14ac:dyDescent="0.3">
      <c r="U1478" s="275"/>
    </row>
    <row r="1479" spans="21:21" x14ac:dyDescent="0.3">
      <c r="U1479" s="275"/>
    </row>
    <row r="1480" spans="21:21" x14ac:dyDescent="0.3">
      <c r="U1480" s="275"/>
    </row>
    <row r="1481" spans="21:21" x14ac:dyDescent="0.3">
      <c r="U1481" s="275"/>
    </row>
    <row r="1482" spans="21:21" x14ac:dyDescent="0.3">
      <c r="U1482" s="275"/>
    </row>
    <row r="1483" spans="21:21" x14ac:dyDescent="0.3">
      <c r="U1483" s="275"/>
    </row>
    <row r="1484" spans="21:21" x14ac:dyDescent="0.3">
      <c r="U1484" s="275"/>
    </row>
    <row r="1485" spans="21:21" x14ac:dyDescent="0.3">
      <c r="U1485" s="275"/>
    </row>
    <row r="1486" spans="21:21" x14ac:dyDescent="0.3">
      <c r="U1486" s="275"/>
    </row>
    <row r="1487" spans="21:21" x14ac:dyDescent="0.3">
      <c r="U1487" s="275"/>
    </row>
    <row r="1488" spans="21:21" x14ac:dyDescent="0.3">
      <c r="U1488" s="275"/>
    </row>
    <row r="1489" spans="21:21" x14ac:dyDescent="0.3">
      <c r="U1489" s="275"/>
    </row>
    <row r="1490" spans="21:21" x14ac:dyDescent="0.3">
      <c r="U1490" s="275"/>
    </row>
    <row r="1491" spans="21:21" x14ac:dyDescent="0.3">
      <c r="U1491" s="275"/>
    </row>
    <row r="1492" spans="21:21" x14ac:dyDescent="0.3">
      <c r="U1492" s="275"/>
    </row>
    <row r="1493" spans="21:21" x14ac:dyDescent="0.3">
      <c r="U1493" s="275"/>
    </row>
    <row r="1494" spans="21:21" x14ac:dyDescent="0.3">
      <c r="U1494" s="275"/>
    </row>
    <row r="1495" spans="21:21" x14ac:dyDescent="0.3">
      <c r="U1495" s="275"/>
    </row>
    <row r="1496" spans="21:21" x14ac:dyDescent="0.3">
      <c r="U1496" s="275"/>
    </row>
    <row r="1497" spans="21:21" x14ac:dyDescent="0.3">
      <c r="U1497" s="275"/>
    </row>
    <row r="1498" spans="21:21" x14ac:dyDescent="0.3">
      <c r="U1498" s="275"/>
    </row>
    <row r="1499" spans="21:21" x14ac:dyDescent="0.3">
      <c r="U1499" s="275"/>
    </row>
    <row r="1500" spans="21:21" x14ac:dyDescent="0.3">
      <c r="U1500" s="275"/>
    </row>
    <row r="1501" spans="21:21" x14ac:dyDescent="0.3">
      <c r="U1501" s="275"/>
    </row>
    <row r="1502" spans="21:21" x14ac:dyDescent="0.3">
      <c r="U1502" s="275"/>
    </row>
    <row r="1503" spans="21:21" x14ac:dyDescent="0.3">
      <c r="U1503" s="275"/>
    </row>
    <row r="1504" spans="21:21" x14ac:dyDescent="0.3">
      <c r="U1504" s="275"/>
    </row>
    <row r="1505" spans="21:21" x14ac:dyDescent="0.3">
      <c r="U1505" s="275"/>
    </row>
    <row r="1506" spans="21:21" x14ac:dyDescent="0.3">
      <c r="U1506" s="275"/>
    </row>
    <row r="1507" spans="21:21" x14ac:dyDescent="0.3">
      <c r="U1507" s="275"/>
    </row>
    <row r="1508" spans="21:21" x14ac:dyDescent="0.3">
      <c r="U1508" s="275"/>
    </row>
    <row r="1509" spans="21:21" x14ac:dyDescent="0.3">
      <c r="U1509" s="275"/>
    </row>
    <row r="1510" spans="21:21" x14ac:dyDescent="0.3">
      <c r="U1510" s="275"/>
    </row>
    <row r="1511" spans="21:21" x14ac:dyDescent="0.3">
      <c r="U1511" s="275"/>
    </row>
    <row r="1512" spans="21:21" x14ac:dyDescent="0.3">
      <c r="U1512" s="275"/>
    </row>
    <row r="1513" spans="21:21" x14ac:dyDescent="0.3">
      <c r="U1513" s="275"/>
    </row>
    <row r="1514" spans="21:21" x14ac:dyDescent="0.3">
      <c r="U1514" s="275"/>
    </row>
    <row r="1515" spans="21:21" x14ac:dyDescent="0.3">
      <c r="U1515" s="275"/>
    </row>
    <row r="1516" spans="21:21" x14ac:dyDescent="0.3">
      <c r="U1516" s="275"/>
    </row>
    <row r="1517" spans="21:21" x14ac:dyDescent="0.3">
      <c r="U1517" s="275"/>
    </row>
    <row r="1518" spans="21:21" x14ac:dyDescent="0.3">
      <c r="U1518" s="275"/>
    </row>
    <row r="1519" spans="21:21" x14ac:dyDescent="0.3">
      <c r="U1519" s="275"/>
    </row>
    <row r="1520" spans="21:21" x14ac:dyDescent="0.3">
      <c r="U1520" s="275"/>
    </row>
    <row r="1521" spans="21:21" x14ac:dyDescent="0.3">
      <c r="U1521" s="275"/>
    </row>
    <row r="1522" spans="21:21" x14ac:dyDescent="0.3">
      <c r="U1522" s="275"/>
    </row>
    <row r="1523" spans="21:21" x14ac:dyDescent="0.3">
      <c r="U1523" s="275"/>
    </row>
    <row r="1524" spans="21:21" x14ac:dyDescent="0.3">
      <c r="U1524" s="275"/>
    </row>
    <row r="1525" spans="21:21" x14ac:dyDescent="0.3">
      <c r="U1525" s="275"/>
    </row>
    <row r="1526" spans="21:21" x14ac:dyDescent="0.3">
      <c r="U1526" s="275"/>
    </row>
    <row r="1527" spans="21:21" x14ac:dyDescent="0.3">
      <c r="U1527" s="275"/>
    </row>
    <row r="1528" spans="21:21" x14ac:dyDescent="0.3">
      <c r="U1528" s="275"/>
    </row>
    <row r="1529" spans="21:21" x14ac:dyDescent="0.3">
      <c r="U1529" s="275"/>
    </row>
    <row r="1530" spans="21:21" x14ac:dyDescent="0.3">
      <c r="U1530" s="275"/>
    </row>
    <row r="1531" spans="21:21" x14ac:dyDescent="0.3">
      <c r="U1531" s="275"/>
    </row>
    <row r="1532" spans="21:21" x14ac:dyDescent="0.3">
      <c r="U1532" s="275"/>
    </row>
    <row r="1533" spans="21:21" x14ac:dyDescent="0.3">
      <c r="U1533" s="275"/>
    </row>
    <row r="1534" spans="21:21" x14ac:dyDescent="0.3">
      <c r="U1534" s="275"/>
    </row>
    <row r="1535" spans="21:21" x14ac:dyDescent="0.3">
      <c r="U1535" s="275"/>
    </row>
    <row r="1536" spans="21:21" x14ac:dyDescent="0.3">
      <c r="U1536" s="275"/>
    </row>
    <row r="1537" spans="21:21" x14ac:dyDescent="0.3">
      <c r="U1537" s="275"/>
    </row>
    <row r="1538" spans="21:21" x14ac:dyDescent="0.3">
      <c r="U1538" s="275"/>
    </row>
    <row r="1539" spans="21:21" x14ac:dyDescent="0.3">
      <c r="U1539" s="275"/>
    </row>
    <row r="1540" spans="21:21" x14ac:dyDescent="0.3">
      <c r="U1540" s="275"/>
    </row>
    <row r="1541" spans="21:21" x14ac:dyDescent="0.3">
      <c r="U1541" s="275"/>
    </row>
    <row r="1542" spans="21:21" x14ac:dyDescent="0.3">
      <c r="U1542" s="275"/>
    </row>
    <row r="1543" spans="21:21" x14ac:dyDescent="0.3">
      <c r="U1543" s="275"/>
    </row>
    <row r="1544" spans="21:21" x14ac:dyDescent="0.3">
      <c r="U1544" s="275"/>
    </row>
    <row r="1545" spans="21:21" x14ac:dyDescent="0.3">
      <c r="U1545" s="275"/>
    </row>
    <row r="1546" spans="21:21" x14ac:dyDescent="0.3">
      <c r="U1546" s="275"/>
    </row>
    <row r="1547" spans="21:21" x14ac:dyDescent="0.3">
      <c r="U1547" s="275"/>
    </row>
    <row r="1548" spans="21:21" x14ac:dyDescent="0.3">
      <c r="U1548" s="275"/>
    </row>
    <row r="1549" spans="21:21" x14ac:dyDescent="0.3">
      <c r="U1549" s="275"/>
    </row>
    <row r="1550" spans="21:21" x14ac:dyDescent="0.3">
      <c r="U1550" s="275"/>
    </row>
    <row r="1551" spans="21:21" x14ac:dyDescent="0.3">
      <c r="U1551" s="275"/>
    </row>
    <row r="1552" spans="21:21" x14ac:dyDescent="0.3">
      <c r="U1552" s="275"/>
    </row>
    <row r="1553" spans="21:21" x14ac:dyDescent="0.3">
      <c r="U1553" s="275"/>
    </row>
    <row r="1554" spans="21:21" x14ac:dyDescent="0.3">
      <c r="U1554" s="275"/>
    </row>
    <row r="1555" spans="21:21" x14ac:dyDescent="0.3">
      <c r="U1555" s="275"/>
    </row>
    <row r="1556" spans="21:21" x14ac:dyDescent="0.3">
      <c r="U1556" s="275"/>
    </row>
    <row r="1557" spans="21:21" x14ac:dyDescent="0.3">
      <c r="U1557" s="275"/>
    </row>
    <row r="1558" spans="21:21" x14ac:dyDescent="0.3">
      <c r="U1558" s="275"/>
    </row>
    <row r="1559" spans="21:21" x14ac:dyDescent="0.3">
      <c r="U1559" s="275"/>
    </row>
    <row r="1560" spans="21:21" x14ac:dyDescent="0.3">
      <c r="U1560" s="275"/>
    </row>
    <row r="1561" spans="21:21" x14ac:dyDescent="0.3">
      <c r="U1561" s="275"/>
    </row>
    <row r="1562" spans="21:21" x14ac:dyDescent="0.3">
      <c r="U1562" s="275"/>
    </row>
    <row r="1563" spans="21:21" x14ac:dyDescent="0.3">
      <c r="U1563" s="275"/>
    </row>
    <row r="1564" spans="21:21" x14ac:dyDescent="0.3">
      <c r="U1564" s="275"/>
    </row>
    <row r="1565" spans="21:21" x14ac:dyDescent="0.3">
      <c r="U1565" s="275"/>
    </row>
    <row r="1566" spans="21:21" x14ac:dyDescent="0.3">
      <c r="U1566" s="275"/>
    </row>
    <row r="1567" spans="21:21" x14ac:dyDescent="0.3">
      <c r="U1567" s="275"/>
    </row>
    <row r="1568" spans="21:21" x14ac:dyDescent="0.3">
      <c r="U1568" s="275"/>
    </row>
    <row r="1569" spans="21:21" x14ac:dyDescent="0.3">
      <c r="U1569" s="275"/>
    </row>
    <row r="1570" spans="21:21" x14ac:dyDescent="0.3">
      <c r="U1570" s="275"/>
    </row>
    <row r="1571" spans="21:21" x14ac:dyDescent="0.3">
      <c r="U1571" s="275"/>
    </row>
    <row r="1572" spans="21:21" x14ac:dyDescent="0.3">
      <c r="U1572" s="275"/>
    </row>
    <row r="1573" spans="21:21" x14ac:dyDescent="0.3">
      <c r="U1573" s="275"/>
    </row>
    <row r="1574" spans="21:21" x14ac:dyDescent="0.3">
      <c r="U1574" s="275"/>
    </row>
    <row r="1575" spans="21:21" x14ac:dyDescent="0.3">
      <c r="U1575" s="275"/>
    </row>
    <row r="1576" spans="21:21" x14ac:dyDescent="0.3">
      <c r="U1576" s="275"/>
    </row>
    <row r="1577" spans="21:21" x14ac:dyDescent="0.3">
      <c r="U1577" s="275"/>
    </row>
    <row r="1578" spans="21:21" x14ac:dyDescent="0.3">
      <c r="U1578" s="275"/>
    </row>
    <row r="1579" spans="21:21" x14ac:dyDescent="0.3">
      <c r="U1579" s="275"/>
    </row>
    <row r="1580" spans="21:21" x14ac:dyDescent="0.3">
      <c r="U1580" s="275"/>
    </row>
    <row r="1581" spans="21:21" x14ac:dyDescent="0.3">
      <c r="U1581" s="275"/>
    </row>
    <row r="1582" spans="21:21" x14ac:dyDescent="0.3">
      <c r="U1582" s="275"/>
    </row>
    <row r="1583" spans="21:21" x14ac:dyDescent="0.3">
      <c r="U1583" s="275"/>
    </row>
    <row r="1584" spans="21:21" x14ac:dyDescent="0.3">
      <c r="U1584" s="275"/>
    </row>
    <row r="1585" spans="21:21" x14ac:dyDescent="0.3">
      <c r="U1585" s="275"/>
    </row>
    <row r="1586" spans="21:21" x14ac:dyDescent="0.3">
      <c r="U1586" s="275"/>
    </row>
    <row r="1587" spans="21:21" x14ac:dyDescent="0.3">
      <c r="U1587" s="275"/>
    </row>
    <row r="1588" spans="21:21" x14ac:dyDescent="0.3">
      <c r="U1588" s="275"/>
    </row>
    <row r="1589" spans="21:21" x14ac:dyDescent="0.3">
      <c r="U1589" s="275"/>
    </row>
    <row r="1590" spans="21:21" x14ac:dyDescent="0.3">
      <c r="U1590" s="275"/>
    </row>
    <row r="1591" spans="21:21" x14ac:dyDescent="0.3">
      <c r="U1591" s="275"/>
    </row>
    <row r="1592" spans="21:21" x14ac:dyDescent="0.3">
      <c r="U1592" s="275"/>
    </row>
    <row r="1593" spans="21:21" x14ac:dyDescent="0.3">
      <c r="U1593" s="275"/>
    </row>
    <row r="1594" spans="21:21" x14ac:dyDescent="0.3">
      <c r="U1594" s="275"/>
    </row>
    <row r="1595" spans="21:21" x14ac:dyDescent="0.3">
      <c r="U1595" s="275"/>
    </row>
    <row r="1596" spans="21:21" x14ac:dyDescent="0.3">
      <c r="U1596" s="275"/>
    </row>
    <row r="1597" spans="21:21" x14ac:dyDescent="0.3">
      <c r="U1597" s="275"/>
    </row>
    <row r="1598" spans="21:21" x14ac:dyDescent="0.3">
      <c r="U1598" s="275"/>
    </row>
    <row r="1599" spans="21:21" x14ac:dyDescent="0.3">
      <c r="U1599" s="275"/>
    </row>
    <row r="1600" spans="21:21" x14ac:dyDescent="0.3">
      <c r="U1600" s="275"/>
    </row>
    <row r="1601" spans="21:21" x14ac:dyDescent="0.3">
      <c r="U1601" s="275"/>
    </row>
    <row r="1602" spans="21:21" x14ac:dyDescent="0.3">
      <c r="U1602" s="275"/>
    </row>
    <row r="1603" spans="21:21" x14ac:dyDescent="0.3">
      <c r="U1603" s="275"/>
    </row>
    <row r="1604" spans="21:21" x14ac:dyDescent="0.3">
      <c r="U1604" s="275"/>
    </row>
    <row r="1605" spans="21:21" x14ac:dyDescent="0.3">
      <c r="U1605" s="275"/>
    </row>
    <row r="1606" spans="21:21" x14ac:dyDescent="0.3">
      <c r="U1606" s="275"/>
    </row>
    <row r="1607" spans="21:21" x14ac:dyDescent="0.3">
      <c r="U1607" s="275"/>
    </row>
    <row r="1608" spans="21:21" x14ac:dyDescent="0.3">
      <c r="U1608" s="275"/>
    </row>
    <row r="1609" spans="21:21" x14ac:dyDescent="0.3">
      <c r="U1609" s="275"/>
    </row>
    <row r="1610" spans="21:21" x14ac:dyDescent="0.3">
      <c r="U1610" s="275"/>
    </row>
    <row r="1611" spans="21:21" x14ac:dyDescent="0.3">
      <c r="U1611" s="275"/>
    </row>
    <row r="1612" spans="21:21" x14ac:dyDescent="0.3">
      <c r="U1612" s="275"/>
    </row>
    <row r="1613" spans="21:21" x14ac:dyDescent="0.3">
      <c r="U1613" s="275"/>
    </row>
    <row r="1614" spans="21:21" x14ac:dyDescent="0.3">
      <c r="U1614" s="275"/>
    </row>
    <row r="1615" spans="21:21" x14ac:dyDescent="0.3">
      <c r="U1615" s="275"/>
    </row>
    <row r="1616" spans="21:21" x14ac:dyDescent="0.3">
      <c r="U1616" s="275"/>
    </row>
    <row r="1617" spans="21:21" x14ac:dyDescent="0.3">
      <c r="U1617" s="275"/>
    </row>
    <row r="1618" spans="21:21" x14ac:dyDescent="0.3">
      <c r="U1618" s="275"/>
    </row>
    <row r="1619" spans="21:21" x14ac:dyDescent="0.3">
      <c r="U1619" s="275"/>
    </row>
    <row r="1620" spans="21:21" x14ac:dyDescent="0.3">
      <c r="U1620" s="275"/>
    </row>
    <row r="1621" spans="21:21" x14ac:dyDescent="0.3">
      <c r="U1621" s="275"/>
    </row>
    <row r="1622" spans="21:21" x14ac:dyDescent="0.3">
      <c r="U1622" s="275"/>
    </row>
    <row r="1623" spans="21:21" x14ac:dyDescent="0.3">
      <c r="U1623" s="275"/>
    </row>
    <row r="1624" spans="21:21" x14ac:dyDescent="0.3">
      <c r="U1624" s="275"/>
    </row>
    <row r="1625" spans="21:21" x14ac:dyDescent="0.3">
      <c r="U1625" s="275"/>
    </row>
    <row r="1626" spans="21:21" x14ac:dyDescent="0.3">
      <c r="U1626" s="275"/>
    </row>
    <row r="1627" spans="21:21" x14ac:dyDescent="0.3">
      <c r="U1627" s="275"/>
    </row>
    <row r="1628" spans="21:21" x14ac:dyDescent="0.3">
      <c r="U1628" s="275"/>
    </row>
    <row r="1629" spans="21:21" x14ac:dyDescent="0.3">
      <c r="U1629" s="275"/>
    </row>
    <row r="1630" spans="21:21" x14ac:dyDescent="0.3">
      <c r="U1630" s="275"/>
    </row>
    <row r="1631" spans="21:21" x14ac:dyDescent="0.3">
      <c r="U1631" s="275"/>
    </row>
    <row r="1632" spans="21:21" x14ac:dyDescent="0.3">
      <c r="U1632" s="275"/>
    </row>
    <row r="1633" spans="21:21" x14ac:dyDescent="0.3">
      <c r="U1633" s="275"/>
    </row>
    <row r="1634" spans="21:21" x14ac:dyDescent="0.3">
      <c r="U1634" s="275"/>
    </row>
    <row r="1635" spans="21:21" x14ac:dyDescent="0.3">
      <c r="U1635" s="275"/>
    </row>
    <row r="1636" spans="21:21" x14ac:dyDescent="0.3">
      <c r="U1636" s="275"/>
    </row>
    <row r="1637" spans="21:21" x14ac:dyDescent="0.3">
      <c r="U1637" s="275"/>
    </row>
    <row r="1638" spans="21:21" x14ac:dyDescent="0.3">
      <c r="U1638" s="275"/>
    </row>
    <row r="1639" spans="21:21" x14ac:dyDescent="0.3">
      <c r="U1639" s="275"/>
    </row>
    <row r="1640" spans="21:21" x14ac:dyDescent="0.3">
      <c r="U1640" s="275"/>
    </row>
    <row r="1641" spans="21:21" x14ac:dyDescent="0.3">
      <c r="U1641" s="275"/>
    </row>
    <row r="1642" spans="21:21" x14ac:dyDescent="0.3">
      <c r="U1642" s="275"/>
    </row>
    <row r="1643" spans="21:21" x14ac:dyDescent="0.3">
      <c r="U1643" s="275"/>
    </row>
    <row r="1644" spans="21:21" x14ac:dyDescent="0.3">
      <c r="U1644" s="275"/>
    </row>
    <row r="1645" spans="21:21" x14ac:dyDescent="0.3">
      <c r="U1645" s="275"/>
    </row>
    <row r="1646" spans="21:21" x14ac:dyDescent="0.3">
      <c r="U1646" s="275"/>
    </row>
    <row r="1647" spans="21:21" x14ac:dyDescent="0.3">
      <c r="U1647" s="275"/>
    </row>
    <row r="1648" spans="21:21" x14ac:dyDescent="0.3">
      <c r="U1648" s="275"/>
    </row>
    <row r="1649" spans="21:21" x14ac:dyDescent="0.3">
      <c r="U1649" s="275"/>
    </row>
    <row r="1650" spans="21:21" x14ac:dyDescent="0.3">
      <c r="U1650" s="275"/>
    </row>
    <row r="1651" spans="21:21" x14ac:dyDescent="0.3">
      <c r="U1651" s="275"/>
    </row>
    <row r="1652" spans="21:21" x14ac:dyDescent="0.3">
      <c r="U1652" s="275"/>
    </row>
    <row r="1653" spans="21:21" x14ac:dyDescent="0.3">
      <c r="U1653" s="275"/>
    </row>
    <row r="1654" spans="21:21" x14ac:dyDescent="0.3">
      <c r="U1654" s="275"/>
    </row>
    <row r="1655" spans="21:21" x14ac:dyDescent="0.3">
      <c r="U1655" s="275"/>
    </row>
    <row r="1656" spans="21:21" x14ac:dyDescent="0.3">
      <c r="U1656" s="275"/>
    </row>
    <row r="1657" spans="21:21" x14ac:dyDescent="0.3">
      <c r="U1657" s="275"/>
    </row>
    <row r="1658" spans="21:21" x14ac:dyDescent="0.3">
      <c r="U1658" s="275"/>
    </row>
    <row r="1659" spans="21:21" x14ac:dyDescent="0.3">
      <c r="U1659" s="275"/>
    </row>
    <row r="1660" spans="21:21" x14ac:dyDescent="0.3">
      <c r="U1660" s="275"/>
    </row>
    <row r="1661" spans="21:21" x14ac:dyDescent="0.3">
      <c r="U1661" s="275"/>
    </row>
    <row r="1662" spans="21:21" x14ac:dyDescent="0.3">
      <c r="U1662" s="275"/>
    </row>
    <row r="1663" spans="21:21" x14ac:dyDescent="0.3">
      <c r="U1663" s="275"/>
    </row>
    <row r="1664" spans="21:21" x14ac:dyDescent="0.3">
      <c r="U1664" s="275"/>
    </row>
    <row r="1665" spans="21:21" x14ac:dyDescent="0.3">
      <c r="U1665" s="275"/>
    </row>
    <row r="1666" spans="21:21" x14ac:dyDescent="0.3">
      <c r="U1666" s="275"/>
    </row>
    <row r="1667" spans="21:21" x14ac:dyDescent="0.3">
      <c r="U1667" s="275"/>
    </row>
    <row r="1668" spans="21:21" x14ac:dyDescent="0.3">
      <c r="U1668" s="275"/>
    </row>
    <row r="1669" spans="21:21" x14ac:dyDescent="0.3">
      <c r="U1669" s="275"/>
    </row>
    <row r="1670" spans="21:21" x14ac:dyDescent="0.3">
      <c r="U1670" s="275"/>
    </row>
    <row r="1671" spans="21:21" x14ac:dyDescent="0.3">
      <c r="U1671" s="275"/>
    </row>
    <row r="1672" spans="21:21" x14ac:dyDescent="0.3">
      <c r="U1672" s="275"/>
    </row>
    <row r="1673" spans="21:21" x14ac:dyDescent="0.3">
      <c r="U1673" s="275"/>
    </row>
    <row r="1674" spans="21:21" x14ac:dyDescent="0.3">
      <c r="U1674" s="275"/>
    </row>
    <row r="1675" spans="21:21" x14ac:dyDescent="0.3">
      <c r="U1675" s="275"/>
    </row>
    <row r="1676" spans="21:21" x14ac:dyDescent="0.3">
      <c r="U1676" s="275"/>
    </row>
    <row r="1677" spans="21:21" x14ac:dyDescent="0.3">
      <c r="U1677" s="275"/>
    </row>
    <row r="1678" spans="21:21" x14ac:dyDescent="0.3">
      <c r="U1678" s="275"/>
    </row>
    <row r="1679" spans="21:21" x14ac:dyDescent="0.3">
      <c r="U1679" s="275"/>
    </row>
    <row r="1680" spans="21:21" x14ac:dyDescent="0.3">
      <c r="U1680" s="275"/>
    </row>
    <row r="1681" spans="21:21" x14ac:dyDescent="0.3">
      <c r="U1681" s="275"/>
    </row>
    <row r="1682" spans="21:21" x14ac:dyDescent="0.3">
      <c r="U1682" s="275"/>
    </row>
    <row r="1683" spans="21:21" x14ac:dyDescent="0.3">
      <c r="U1683" s="275"/>
    </row>
    <row r="1684" spans="21:21" x14ac:dyDescent="0.3">
      <c r="U1684" s="275"/>
    </row>
    <row r="1685" spans="21:21" x14ac:dyDescent="0.3">
      <c r="U1685" s="275"/>
    </row>
    <row r="1686" spans="21:21" x14ac:dyDescent="0.3">
      <c r="U1686" s="275"/>
    </row>
    <row r="1687" spans="21:21" x14ac:dyDescent="0.3">
      <c r="U1687" s="275"/>
    </row>
    <row r="1688" spans="21:21" x14ac:dyDescent="0.3">
      <c r="U1688" s="275"/>
    </row>
    <row r="1689" spans="21:21" x14ac:dyDescent="0.3">
      <c r="U1689" s="275"/>
    </row>
    <row r="1690" spans="21:21" x14ac:dyDescent="0.3">
      <c r="U1690" s="275"/>
    </row>
    <row r="1691" spans="21:21" x14ac:dyDescent="0.3">
      <c r="U1691" s="275"/>
    </row>
    <row r="1692" spans="21:21" x14ac:dyDescent="0.3">
      <c r="U1692" s="275"/>
    </row>
    <row r="1693" spans="21:21" x14ac:dyDescent="0.3">
      <c r="U1693" s="275"/>
    </row>
    <row r="1694" spans="21:21" x14ac:dyDescent="0.3">
      <c r="U1694" s="275"/>
    </row>
    <row r="1695" spans="21:21" x14ac:dyDescent="0.3">
      <c r="U1695" s="275"/>
    </row>
    <row r="1696" spans="21:21" x14ac:dyDescent="0.3">
      <c r="U1696" s="275"/>
    </row>
    <row r="1697" spans="21:21" x14ac:dyDescent="0.3">
      <c r="U1697" s="275"/>
    </row>
    <row r="1698" spans="21:21" x14ac:dyDescent="0.3">
      <c r="U1698" s="275"/>
    </row>
    <row r="1699" spans="21:21" x14ac:dyDescent="0.3">
      <c r="U1699" s="275"/>
    </row>
    <row r="1700" spans="21:21" x14ac:dyDescent="0.3">
      <c r="U1700" s="275"/>
    </row>
    <row r="1701" spans="21:21" x14ac:dyDescent="0.3">
      <c r="U1701" s="275"/>
    </row>
    <row r="1702" spans="21:21" x14ac:dyDescent="0.3">
      <c r="U1702" s="275"/>
    </row>
    <row r="1703" spans="21:21" x14ac:dyDescent="0.3">
      <c r="U1703" s="275"/>
    </row>
    <row r="1704" spans="21:21" x14ac:dyDescent="0.3">
      <c r="U1704" s="275"/>
    </row>
    <row r="1705" spans="21:21" x14ac:dyDescent="0.3">
      <c r="U1705" s="275"/>
    </row>
    <row r="1706" spans="21:21" x14ac:dyDescent="0.3">
      <c r="U1706" s="275"/>
    </row>
    <row r="1707" spans="21:21" x14ac:dyDescent="0.3">
      <c r="U1707" s="275"/>
    </row>
    <row r="1708" spans="21:21" x14ac:dyDescent="0.3">
      <c r="U1708" s="275"/>
    </row>
    <row r="1709" spans="21:21" x14ac:dyDescent="0.3">
      <c r="U1709" s="275"/>
    </row>
    <row r="1710" spans="21:21" x14ac:dyDescent="0.3">
      <c r="U1710" s="275"/>
    </row>
    <row r="1711" spans="21:21" x14ac:dyDescent="0.3">
      <c r="U1711" s="275"/>
    </row>
    <row r="1712" spans="21:21" x14ac:dyDescent="0.3">
      <c r="U1712" s="275"/>
    </row>
    <row r="1713" spans="21:21" x14ac:dyDescent="0.3">
      <c r="U1713" s="275"/>
    </row>
    <row r="1714" spans="21:21" x14ac:dyDescent="0.3">
      <c r="U1714" s="275"/>
    </row>
    <row r="1715" spans="21:21" x14ac:dyDescent="0.3">
      <c r="U1715" s="275"/>
    </row>
    <row r="1716" spans="21:21" x14ac:dyDescent="0.3">
      <c r="U1716" s="275"/>
    </row>
    <row r="1717" spans="21:21" x14ac:dyDescent="0.3">
      <c r="U1717" s="275"/>
    </row>
    <row r="1718" spans="21:21" x14ac:dyDescent="0.3">
      <c r="U1718" s="275"/>
    </row>
    <row r="1719" spans="21:21" x14ac:dyDescent="0.3">
      <c r="U1719" s="275"/>
    </row>
    <row r="1720" spans="21:21" x14ac:dyDescent="0.3">
      <c r="U1720" s="275"/>
    </row>
    <row r="1721" spans="21:21" x14ac:dyDescent="0.3">
      <c r="U1721" s="275"/>
    </row>
    <row r="1722" spans="21:21" x14ac:dyDescent="0.3">
      <c r="U1722" s="275"/>
    </row>
    <row r="1723" spans="21:21" x14ac:dyDescent="0.3">
      <c r="U1723" s="275"/>
    </row>
    <row r="1724" spans="21:21" x14ac:dyDescent="0.3">
      <c r="U1724" s="275"/>
    </row>
    <row r="1725" spans="21:21" x14ac:dyDescent="0.3">
      <c r="U1725" s="275"/>
    </row>
    <row r="1726" spans="21:21" x14ac:dyDescent="0.3">
      <c r="U1726" s="275"/>
    </row>
    <row r="1727" spans="21:21" x14ac:dyDescent="0.3">
      <c r="U1727" s="275"/>
    </row>
    <row r="1728" spans="21:21" x14ac:dyDescent="0.3">
      <c r="U1728" s="275"/>
    </row>
    <row r="1729" spans="21:21" x14ac:dyDescent="0.3">
      <c r="U1729" s="275"/>
    </row>
    <row r="1730" spans="21:21" x14ac:dyDescent="0.3">
      <c r="U1730" s="275"/>
    </row>
    <row r="1731" spans="21:21" x14ac:dyDescent="0.3">
      <c r="U1731" s="275"/>
    </row>
    <row r="1732" spans="21:21" x14ac:dyDescent="0.3">
      <c r="U1732" s="275"/>
    </row>
    <row r="1733" spans="21:21" x14ac:dyDescent="0.3">
      <c r="U1733" s="275"/>
    </row>
    <row r="1734" spans="21:21" x14ac:dyDescent="0.3">
      <c r="U1734" s="275"/>
    </row>
    <row r="1735" spans="21:21" x14ac:dyDescent="0.3">
      <c r="U1735" s="275"/>
    </row>
    <row r="1736" spans="21:21" x14ac:dyDescent="0.3">
      <c r="U1736" s="275"/>
    </row>
    <row r="1737" spans="21:21" x14ac:dyDescent="0.3">
      <c r="U1737" s="275"/>
    </row>
    <row r="1738" spans="21:21" x14ac:dyDescent="0.3">
      <c r="U1738" s="275"/>
    </row>
    <row r="1739" spans="21:21" x14ac:dyDescent="0.3">
      <c r="U1739" s="275"/>
    </row>
    <row r="1740" spans="21:21" x14ac:dyDescent="0.3">
      <c r="U1740" s="275"/>
    </row>
    <row r="1741" spans="21:21" x14ac:dyDescent="0.3">
      <c r="U1741" s="275"/>
    </row>
    <row r="1742" spans="21:21" x14ac:dyDescent="0.3">
      <c r="U1742" s="275"/>
    </row>
    <row r="1743" spans="21:21" x14ac:dyDescent="0.3">
      <c r="U1743" s="275"/>
    </row>
    <row r="1744" spans="21:21" x14ac:dyDescent="0.3">
      <c r="U1744" s="275"/>
    </row>
    <row r="1745" spans="21:21" x14ac:dyDescent="0.3">
      <c r="U1745" s="275"/>
    </row>
    <row r="1746" spans="21:21" x14ac:dyDescent="0.3">
      <c r="U1746" s="275"/>
    </row>
    <row r="1747" spans="21:21" x14ac:dyDescent="0.3">
      <c r="U1747" s="275"/>
    </row>
    <row r="1748" spans="21:21" x14ac:dyDescent="0.3">
      <c r="U1748" s="275"/>
    </row>
    <row r="1749" spans="21:21" x14ac:dyDescent="0.3">
      <c r="U1749" s="275"/>
    </row>
    <row r="1750" spans="21:21" x14ac:dyDescent="0.3">
      <c r="U1750" s="275"/>
    </row>
    <row r="1751" spans="21:21" x14ac:dyDescent="0.3">
      <c r="U1751" s="275"/>
    </row>
    <row r="1752" spans="21:21" x14ac:dyDescent="0.3">
      <c r="U1752" s="275"/>
    </row>
    <row r="1753" spans="21:21" x14ac:dyDescent="0.3">
      <c r="U1753" s="275"/>
    </row>
    <row r="1754" spans="21:21" x14ac:dyDescent="0.3">
      <c r="U1754" s="275"/>
    </row>
    <row r="1755" spans="21:21" x14ac:dyDescent="0.3">
      <c r="U1755" s="275"/>
    </row>
    <row r="1756" spans="21:21" x14ac:dyDescent="0.3">
      <c r="U1756" s="275"/>
    </row>
    <row r="1757" spans="21:21" x14ac:dyDescent="0.3">
      <c r="U1757" s="275"/>
    </row>
    <row r="1758" spans="21:21" x14ac:dyDescent="0.3">
      <c r="U1758" s="275"/>
    </row>
    <row r="1759" spans="21:21" x14ac:dyDescent="0.3">
      <c r="U1759" s="275"/>
    </row>
    <row r="1760" spans="21:21" x14ac:dyDescent="0.3">
      <c r="U1760" s="275"/>
    </row>
    <row r="1761" spans="21:21" x14ac:dyDescent="0.3">
      <c r="U1761" s="275"/>
    </row>
    <row r="1762" spans="21:21" x14ac:dyDescent="0.3">
      <c r="U1762" s="275"/>
    </row>
    <row r="1763" spans="21:21" x14ac:dyDescent="0.3">
      <c r="U1763" s="275"/>
    </row>
    <row r="1764" spans="21:21" x14ac:dyDescent="0.3">
      <c r="U1764" s="275"/>
    </row>
    <row r="1765" spans="21:21" x14ac:dyDescent="0.3">
      <c r="U1765" s="275"/>
    </row>
    <row r="1766" spans="21:21" x14ac:dyDescent="0.3">
      <c r="U1766" s="275"/>
    </row>
    <row r="1767" spans="21:21" x14ac:dyDescent="0.3">
      <c r="U1767" s="275"/>
    </row>
    <row r="1768" spans="21:21" x14ac:dyDescent="0.3">
      <c r="U1768" s="275"/>
    </row>
    <row r="1769" spans="21:21" x14ac:dyDescent="0.3">
      <c r="U1769" s="275"/>
    </row>
    <row r="1770" spans="21:21" x14ac:dyDescent="0.3">
      <c r="U1770" s="275"/>
    </row>
    <row r="1771" spans="21:21" x14ac:dyDescent="0.3">
      <c r="U1771" s="275"/>
    </row>
    <row r="1772" spans="21:21" x14ac:dyDescent="0.3">
      <c r="U1772" s="275"/>
    </row>
    <row r="1773" spans="21:21" x14ac:dyDescent="0.3">
      <c r="U1773" s="275"/>
    </row>
    <row r="1774" spans="21:21" x14ac:dyDescent="0.3">
      <c r="U1774" s="275"/>
    </row>
    <row r="1775" spans="21:21" x14ac:dyDescent="0.3">
      <c r="U1775" s="275"/>
    </row>
    <row r="1776" spans="21:21" x14ac:dyDescent="0.3">
      <c r="U1776" s="275"/>
    </row>
    <row r="1777" spans="21:21" x14ac:dyDescent="0.3">
      <c r="U1777" s="275"/>
    </row>
    <row r="1778" spans="21:21" x14ac:dyDescent="0.3">
      <c r="U1778" s="275"/>
    </row>
    <row r="1779" spans="21:21" x14ac:dyDescent="0.3">
      <c r="U1779" s="275"/>
    </row>
    <row r="1780" spans="21:21" x14ac:dyDescent="0.3">
      <c r="U1780" s="275"/>
    </row>
    <row r="1781" spans="21:21" x14ac:dyDescent="0.3">
      <c r="U1781" s="275"/>
    </row>
    <row r="1782" spans="21:21" x14ac:dyDescent="0.3">
      <c r="U1782" s="275"/>
    </row>
    <row r="1783" spans="21:21" x14ac:dyDescent="0.3">
      <c r="U1783" s="275"/>
    </row>
    <row r="1784" spans="21:21" x14ac:dyDescent="0.3">
      <c r="U1784" s="275"/>
    </row>
    <row r="1785" spans="21:21" x14ac:dyDescent="0.3">
      <c r="U1785" s="275"/>
    </row>
    <row r="1786" spans="21:21" x14ac:dyDescent="0.3">
      <c r="U1786" s="275"/>
    </row>
    <row r="1787" spans="21:21" x14ac:dyDescent="0.3">
      <c r="U1787" s="275"/>
    </row>
    <row r="1788" spans="21:21" x14ac:dyDescent="0.3">
      <c r="U1788" s="275"/>
    </row>
    <row r="1789" spans="21:21" x14ac:dyDescent="0.3">
      <c r="U1789" s="275"/>
    </row>
    <row r="1790" spans="21:21" x14ac:dyDescent="0.3">
      <c r="U1790" s="275"/>
    </row>
    <row r="1791" spans="21:21" x14ac:dyDescent="0.3">
      <c r="U1791" s="275"/>
    </row>
    <row r="1792" spans="21:21" x14ac:dyDescent="0.3">
      <c r="U1792" s="275"/>
    </row>
    <row r="1793" spans="21:21" x14ac:dyDescent="0.3">
      <c r="U1793" s="275"/>
    </row>
    <row r="1794" spans="21:21" x14ac:dyDescent="0.3">
      <c r="U1794" s="275"/>
    </row>
    <row r="1795" spans="21:21" x14ac:dyDescent="0.3">
      <c r="U1795" s="275"/>
    </row>
    <row r="1796" spans="21:21" x14ac:dyDescent="0.3">
      <c r="U1796" s="275"/>
    </row>
    <row r="1797" spans="21:21" x14ac:dyDescent="0.3">
      <c r="U1797" s="275"/>
    </row>
    <row r="1798" spans="21:21" x14ac:dyDescent="0.3">
      <c r="U1798" s="275"/>
    </row>
    <row r="1799" spans="21:21" x14ac:dyDescent="0.3">
      <c r="U1799" s="275"/>
    </row>
    <row r="1800" spans="21:21" x14ac:dyDescent="0.3">
      <c r="U1800" s="275"/>
    </row>
    <row r="1801" spans="21:21" x14ac:dyDescent="0.3">
      <c r="U1801" s="275"/>
    </row>
    <row r="1802" spans="21:21" x14ac:dyDescent="0.3">
      <c r="U1802" s="275"/>
    </row>
    <row r="1803" spans="21:21" x14ac:dyDescent="0.3">
      <c r="U1803" s="275"/>
    </row>
    <row r="1804" spans="21:21" x14ac:dyDescent="0.3">
      <c r="U1804" s="275"/>
    </row>
    <row r="1805" spans="21:21" x14ac:dyDescent="0.3">
      <c r="U1805" s="275"/>
    </row>
    <row r="1806" spans="21:21" x14ac:dyDescent="0.3">
      <c r="U1806" s="275"/>
    </row>
    <row r="1807" spans="21:21" x14ac:dyDescent="0.3">
      <c r="U1807" s="275"/>
    </row>
    <row r="1808" spans="21:21" x14ac:dyDescent="0.3">
      <c r="U1808" s="275"/>
    </row>
    <row r="1809" spans="21:21" x14ac:dyDescent="0.3">
      <c r="U1809" s="275"/>
    </row>
    <row r="1810" spans="21:21" x14ac:dyDescent="0.3">
      <c r="U1810" s="275"/>
    </row>
    <row r="1811" spans="21:21" x14ac:dyDescent="0.3">
      <c r="U1811" s="275"/>
    </row>
    <row r="1812" spans="21:21" x14ac:dyDescent="0.3">
      <c r="U1812" s="275"/>
    </row>
    <row r="1813" spans="21:21" x14ac:dyDescent="0.3">
      <c r="U1813" s="275"/>
    </row>
    <row r="1814" spans="21:21" x14ac:dyDescent="0.3">
      <c r="U1814" s="275"/>
    </row>
    <row r="1815" spans="21:21" x14ac:dyDescent="0.3">
      <c r="U1815" s="275"/>
    </row>
    <row r="1816" spans="21:21" x14ac:dyDescent="0.3">
      <c r="U1816" s="275"/>
    </row>
    <row r="1817" spans="21:21" x14ac:dyDescent="0.3">
      <c r="U1817" s="275"/>
    </row>
    <row r="1818" spans="21:21" x14ac:dyDescent="0.3">
      <c r="U1818" s="275"/>
    </row>
    <row r="1819" spans="21:21" x14ac:dyDescent="0.3">
      <c r="U1819" s="275"/>
    </row>
    <row r="1820" spans="21:21" x14ac:dyDescent="0.3">
      <c r="U1820" s="275"/>
    </row>
    <row r="1821" spans="21:21" x14ac:dyDescent="0.3">
      <c r="U1821" s="275"/>
    </row>
    <row r="1822" spans="21:21" x14ac:dyDescent="0.3">
      <c r="U1822" s="275"/>
    </row>
    <row r="1823" spans="21:21" x14ac:dyDescent="0.3">
      <c r="U1823" s="275"/>
    </row>
    <row r="1824" spans="21:21" x14ac:dyDescent="0.3">
      <c r="U1824" s="275"/>
    </row>
    <row r="1825" spans="21:21" x14ac:dyDescent="0.3">
      <c r="U1825" s="275"/>
    </row>
    <row r="1826" spans="21:21" x14ac:dyDescent="0.3">
      <c r="U1826" s="275"/>
    </row>
    <row r="1827" spans="21:21" x14ac:dyDescent="0.3">
      <c r="U1827" s="275"/>
    </row>
    <row r="1828" spans="21:21" x14ac:dyDescent="0.3">
      <c r="U1828" s="275"/>
    </row>
    <row r="1829" spans="21:21" x14ac:dyDescent="0.3">
      <c r="U1829" s="275"/>
    </row>
    <row r="1830" spans="21:21" x14ac:dyDescent="0.3">
      <c r="U1830" s="275"/>
    </row>
    <row r="1831" spans="21:21" x14ac:dyDescent="0.3">
      <c r="U1831" s="275"/>
    </row>
    <row r="1832" spans="21:21" x14ac:dyDescent="0.3">
      <c r="U1832" s="275"/>
    </row>
    <row r="1833" spans="21:21" x14ac:dyDescent="0.3">
      <c r="U1833" s="275"/>
    </row>
    <row r="1834" spans="21:21" x14ac:dyDescent="0.3">
      <c r="U1834" s="275"/>
    </row>
    <row r="1835" spans="21:21" x14ac:dyDescent="0.3">
      <c r="U1835" s="275"/>
    </row>
    <row r="1836" spans="21:21" x14ac:dyDescent="0.3">
      <c r="U1836" s="275"/>
    </row>
    <row r="1837" spans="21:21" x14ac:dyDescent="0.3">
      <c r="U1837" s="275"/>
    </row>
    <row r="1838" spans="21:21" x14ac:dyDescent="0.3">
      <c r="U1838" s="275"/>
    </row>
    <row r="1839" spans="21:21" x14ac:dyDescent="0.3">
      <c r="U1839" s="275"/>
    </row>
    <row r="1840" spans="21:21" x14ac:dyDescent="0.3">
      <c r="U1840" s="275"/>
    </row>
    <row r="1841" spans="21:21" x14ac:dyDescent="0.3">
      <c r="U1841" s="275"/>
    </row>
    <row r="1842" spans="21:21" x14ac:dyDescent="0.3">
      <c r="U1842" s="275"/>
    </row>
    <row r="1843" spans="21:21" x14ac:dyDescent="0.3">
      <c r="U1843" s="275"/>
    </row>
    <row r="1844" spans="21:21" x14ac:dyDescent="0.3">
      <c r="U1844" s="275"/>
    </row>
    <row r="1845" spans="21:21" x14ac:dyDescent="0.3">
      <c r="U1845" s="275"/>
    </row>
    <row r="1846" spans="21:21" x14ac:dyDescent="0.3">
      <c r="U1846" s="275"/>
    </row>
    <row r="1847" spans="21:21" x14ac:dyDescent="0.3">
      <c r="U1847" s="275"/>
    </row>
    <row r="1848" spans="21:21" x14ac:dyDescent="0.3">
      <c r="U1848" s="275"/>
    </row>
    <row r="1849" spans="21:21" x14ac:dyDescent="0.3">
      <c r="U1849" s="275"/>
    </row>
    <row r="1850" spans="21:21" x14ac:dyDescent="0.3">
      <c r="U1850" s="275"/>
    </row>
    <row r="1851" spans="21:21" x14ac:dyDescent="0.3">
      <c r="U1851" s="275"/>
    </row>
    <row r="1852" spans="21:21" x14ac:dyDescent="0.3">
      <c r="U1852" s="275"/>
    </row>
    <row r="1853" spans="21:21" x14ac:dyDescent="0.3">
      <c r="U1853" s="275"/>
    </row>
    <row r="1854" spans="21:21" x14ac:dyDescent="0.3">
      <c r="U1854" s="275"/>
    </row>
    <row r="1855" spans="21:21" x14ac:dyDescent="0.3">
      <c r="U1855" s="275"/>
    </row>
    <row r="1856" spans="21:21" x14ac:dyDescent="0.3">
      <c r="U1856" s="275"/>
    </row>
    <row r="1857" spans="21:21" x14ac:dyDescent="0.3">
      <c r="U1857" s="275"/>
    </row>
    <row r="1858" spans="21:21" x14ac:dyDescent="0.3">
      <c r="U1858" s="275"/>
    </row>
    <row r="1859" spans="21:21" x14ac:dyDescent="0.3">
      <c r="U1859" s="275"/>
    </row>
    <row r="1860" spans="21:21" x14ac:dyDescent="0.3">
      <c r="U1860" s="275"/>
    </row>
    <row r="1861" spans="21:21" x14ac:dyDescent="0.3">
      <c r="U1861" s="275"/>
    </row>
    <row r="1862" spans="21:21" x14ac:dyDescent="0.3">
      <c r="U1862" s="275"/>
    </row>
    <row r="1863" spans="21:21" x14ac:dyDescent="0.3">
      <c r="U1863" s="275"/>
    </row>
    <row r="1864" spans="21:21" x14ac:dyDescent="0.3">
      <c r="U1864" s="275"/>
    </row>
    <row r="1865" spans="21:21" x14ac:dyDescent="0.3">
      <c r="U1865" s="275"/>
    </row>
    <row r="1866" spans="21:21" x14ac:dyDescent="0.3">
      <c r="U1866" s="275"/>
    </row>
    <row r="1867" spans="21:21" x14ac:dyDescent="0.3">
      <c r="U1867" s="275"/>
    </row>
    <row r="1868" spans="21:21" x14ac:dyDescent="0.3">
      <c r="U1868" s="275"/>
    </row>
    <row r="1869" spans="21:21" x14ac:dyDescent="0.3">
      <c r="U1869" s="275"/>
    </row>
    <row r="1870" spans="21:21" x14ac:dyDescent="0.3">
      <c r="U1870" s="275"/>
    </row>
    <row r="1871" spans="21:21" x14ac:dyDescent="0.3">
      <c r="U1871" s="275"/>
    </row>
    <row r="1872" spans="21:21" x14ac:dyDescent="0.3">
      <c r="U1872" s="275"/>
    </row>
    <row r="1873" spans="21:21" x14ac:dyDescent="0.3">
      <c r="U1873" s="275"/>
    </row>
    <row r="1874" spans="21:21" x14ac:dyDescent="0.3">
      <c r="U1874" s="275"/>
    </row>
    <row r="1875" spans="21:21" x14ac:dyDescent="0.3">
      <c r="U1875" s="275"/>
    </row>
    <row r="1876" spans="21:21" x14ac:dyDescent="0.3">
      <c r="U1876" s="275"/>
    </row>
    <row r="1877" spans="21:21" x14ac:dyDescent="0.3">
      <c r="U1877" s="275"/>
    </row>
    <row r="1878" spans="21:21" x14ac:dyDescent="0.3">
      <c r="U1878" s="275"/>
    </row>
    <row r="1879" spans="21:21" x14ac:dyDescent="0.3">
      <c r="U1879" s="275"/>
    </row>
    <row r="1880" spans="21:21" x14ac:dyDescent="0.3">
      <c r="U1880" s="275"/>
    </row>
    <row r="1881" spans="21:21" x14ac:dyDescent="0.3">
      <c r="U1881" s="275"/>
    </row>
    <row r="1882" spans="21:21" x14ac:dyDescent="0.3">
      <c r="U1882" s="275"/>
    </row>
    <row r="1883" spans="21:21" x14ac:dyDescent="0.3">
      <c r="U1883" s="275"/>
    </row>
    <row r="1884" spans="21:21" x14ac:dyDescent="0.3">
      <c r="U1884" s="275"/>
    </row>
    <row r="1885" spans="21:21" x14ac:dyDescent="0.3">
      <c r="U1885" s="275"/>
    </row>
    <row r="1886" spans="21:21" x14ac:dyDescent="0.3">
      <c r="U1886" s="275"/>
    </row>
    <row r="1887" spans="21:21" x14ac:dyDescent="0.3">
      <c r="U1887" s="275"/>
    </row>
    <row r="1888" spans="21:21" x14ac:dyDescent="0.3">
      <c r="U1888" s="275"/>
    </row>
    <row r="1889" spans="21:21" x14ac:dyDescent="0.3">
      <c r="U1889" s="275"/>
    </row>
    <row r="1890" spans="21:21" x14ac:dyDescent="0.3">
      <c r="U1890" s="275"/>
    </row>
    <row r="1891" spans="21:21" x14ac:dyDescent="0.3">
      <c r="U1891" s="275"/>
    </row>
    <row r="1892" spans="21:21" x14ac:dyDescent="0.3">
      <c r="U1892" s="275"/>
    </row>
    <row r="1893" spans="21:21" x14ac:dyDescent="0.3">
      <c r="U1893" s="275"/>
    </row>
    <row r="1894" spans="21:21" x14ac:dyDescent="0.3">
      <c r="U1894" s="275"/>
    </row>
    <row r="1895" spans="21:21" x14ac:dyDescent="0.3">
      <c r="U1895" s="275"/>
    </row>
    <row r="1896" spans="21:21" x14ac:dyDescent="0.3">
      <c r="U1896" s="275"/>
    </row>
    <row r="1897" spans="21:21" x14ac:dyDescent="0.3">
      <c r="U1897" s="275"/>
    </row>
    <row r="1898" spans="21:21" x14ac:dyDescent="0.3">
      <c r="U1898" s="275"/>
    </row>
    <row r="1899" spans="21:21" x14ac:dyDescent="0.3">
      <c r="U1899" s="275"/>
    </row>
    <row r="1900" spans="21:21" x14ac:dyDescent="0.3">
      <c r="U1900" s="275"/>
    </row>
    <row r="1901" spans="21:21" x14ac:dyDescent="0.3">
      <c r="U1901" s="275"/>
    </row>
    <row r="1902" spans="21:21" x14ac:dyDescent="0.3">
      <c r="U1902" s="275"/>
    </row>
    <row r="1903" spans="21:21" x14ac:dyDescent="0.3">
      <c r="U1903" s="275"/>
    </row>
    <row r="1904" spans="21:21" x14ac:dyDescent="0.3">
      <c r="U1904" s="275"/>
    </row>
    <row r="1905" spans="21:21" x14ac:dyDescent="0.3">
      <c r="U1905" s="275"/>
    </row>
    <row r="1906" spans="21:21" x14ac:dyDescent="0.3">
      <c r="U1906" s="275"/>
    </row>
    <row r="1907" spans="21:21" x14ac:dyDescent="0.3">
      <c r="U1907" s="275"/>
    </row>
    <row r="1908" spans="21:21" x14ac:dyDescent="0.3">
      <c r="U1908" s="275"/>
    </row>
    <row r="1909" spans="21:21" x14ac:dyDescent="0.3">
      <c r="U1909" s="275"/>
    </row>
    <row r="1910" spans="21:21" x14ac:dyDescent="0.3">
      <c r="U1910" s="275"/>
    </row>
    <row r="1911" spans="21:21" x14ac:dyDescent="0.3">
      <c r="U1911" s="275"/>
    </row>
    <row r="1912" spans="21:21" x14ac:dyDescent="0.3">
      <c r="U1912" s="275"/>
    </row>
    <row r="1913" spans="21:21" x14ac:dyDescent="0.3">
      <c r="U1913" s="275"/>
    </row>
    <row r="1914" spans="21:21" x14ac:dyDescent="0.3">
      <c r="U1914" s="275"/>
    </row>
    <row r="1915" spans="21:21" x14ac:dyDescent="0.3">
      <c r="U1915" s="275"/>
    </row>
    <row r="1916" spans="21:21" x14ac:dyDescent="0.3">
      <c r="U1916" s="275"/>
    </row>
    <row r="1917" spans="21:21" x14ac:dyDescent="0.3">
      <c r="U1917" s="275"/>
    </row>
    <row r="1918" spans="21:21" x14ac:dyDescent="0.3">
      <c r="U1918" s="275"/>
    </row>
    <row r="1919" spans="21:21" x14ac:dyDescent="0.3">
      <c r="U1919" s="275"/>
    </row>
    <row r="1920" spans="21:21" x14ac:dyDescent="0.3">
      <c r="U1920" s="275"/>
    </row>
    <row r="1921" spans="21:21" x14ac:dyDescent="0.3">
      <c r="U1921" s="275"/>
    </row>
    <row r="1922" spans="21:21" x14ac:dyDescent="0.3">
      <c r="U1922" s="275"/>
    </row>
    <row r="1923" spans="21:21" x14ac:dyDescent="0.3">
      <c r="U1923" s="275"/>
    </row>
    <row r="1924" spans="21:21" x14ac:dyDescent="0.3">
      <c r="U1924" s="275"/>
    </row>
    <row r="1925" spans="21:21" x14ac:dyDescent="0.3">
      <c r="U1925" s="275"/>
    </row>
    <row r="1926" spans="21:21" x14ac:dyDescent="0.3">
      <c r="U1926" s="275"/>
    </row>
    <row r="1927" spans="21:21" x14ac:dyDescent="0.3">
      <c r="U1927" s="275"/>
    </row>
    <row r="1928" spans="21:21" x14ac:dyDescent="0.3">
      <c r="U1928" s="275"/>
    </row>
    <row r="1929" spans="21:21" x14ac:dyDescent="0.3">
      <c r="U1929" s="275"/>
    </row>
    <row r="1930" spans="21:21" x14ac:dyDescent="0.3">
      <c r="U1930" s="275"/>
    </row>
    <row r="1931" spans="21:21" x14ac:dyDescent="0.3">
      <c r="U1931" s="275"/>
    </row>
    <row r="1932" spans="21:21" x14ac:dyDescent="0.3">
      <c r="U1932" s="275"/>
    </row>
    <row r="1933" spans="21:21" x14ac:dyDescent="0.3">
      <c r="U1933" s="275"/>
    </row>
    <row r="1934" spans="21:21" x14ac:dyDescent="0.3">
      <c r="U1934" s="275"/>
    </row>
    <row r="1935" spans="21:21" x14ac:dyDescent="0.3">
      <c r="U1935" s="275"/>
    </row>
    <row r="1936" spans="21:21" x14ac:dyDescent="0.3">
      <c r="U1936" s="275"/>
    </row>
    <row r="1937" spans="21:21" x14ac:dyDescent="0.3">
      <c r="U1937" s="275"/>
    </row>
    <row r="1938" spans="21:21" x14ac:dyDescent="0.3">
      <c r="U1938" s="275"/>
    </row>
    <row r="1939" spans="21:21" x14ac:dyDescent="0.3">
      <c r="U1939" s="275"/>
    </row>
    <row r="1940" spans="21:21" x14ac:dyDescent="0.3">
      <c r="U1940" s="275"/>
    </row>
    <row r="1941" spans="21:21" x14ac:dyDescent="0.3">
      <c r="U1941" s="275"/>
    </row>
    <row r="1942" spans="21:21" x14ac:dyDescent="0.3">
      <c r="U1942" s="275"/>
    </row>
    <row r="1943" spans="21:21" x14ac:dyDescent="0.3">
      <c r="U1943" s="275"/>
    </row>
    <row r="1944" spans="21:21" x14ac:dyDescent="0.3">
      <c r="U1944" s="275"/>
    </row>
    <row r="1945" spans="21:21" x14ac:dyDescent="0.3">
      <c r="U1945" s="275"/>
    </row>
    <row r="1946" spans="21:21" x14ac:dyDescent="0.3">
      <c r="U1946" s="275"/>
    </row>
    <row r="1947" spans="21:21" x14ac:dyDescent="0.3">
      <c r="U1947" s="275"/>
    </row>
    <row r="1948" spans="21:21" x14ac:dyDescent="0.3">
      <c r="U1948" s="275"/>
    </row>
    <row r="1949" spans="21:21" x14ac:dyDescent="0.3">
      <c r="U1949" s="275"/>
    </row>
    <row r="1950" spans="21:21" x14ac:dyDescent="0.3">
      <c r="U1950" s="275"/>
    </row>
    <row r="1951" spans="21:21" x14ac:dyDescent="0.3">
      <c r="U1951" s="275"/>
    </row>
    <row r="1952" spans="21:21" x14ac:dyDescent="0.3">
      <c r="U1952" s="275"/>
    </row>
    <row r="1953" spans="21:21" x14ac:dyDescent="0.3">
      <c r="U1953" s="275"/>
    </row>
    <row r="1954" spans="21:21" x14ac:dyDescent="0.3">
      <c r="U1954" s="275"/>
    </row>
    <row r="1955" spans="21:21" x14ac:dyDescent="0.3">
      <c r="U1955" s="275"/>
    </row>
    <row r="1956" spans="21:21" x14ac:dyDescent="0.3">
      <c r="U1956" s="275"/>
    </row>
    <row r="1957" spans="21:21" x14ac:dyDescent="0.3">
      <c r="U1957" s="275"/>
    </row>
    <row r="1958" spans="21:21" x14ac:dyDescent="0.3">
      <c r="U1958" s="275"/>
    </row>
    <row r="1959" spans="21:21" x14ac:dyDescent="0.3">
      <c r="U1959" s="275"/>
    </row>
    <row r="1960" spans="21:21" x14ac:dyDescent="0.3">
      <c r="U1960" s="275"/>
    </row>
    <row r="1961" spans="21:21" x14ac:dyDescent="0.3">
      <c r="U1961" s="275"/>
    </row>
    <row r="1962" spans="21:21" x14ac:dyDescent="0.3">
      <c r="U1962" s="275"/>
    </row>
    <row r="1963" spans="21:21" x14ac:dyDescent="0.3">
      <c r="U1963" s="275"/>
    </row>
    <row r="1964" spans="21:21" x14ac:dyDescent="0.3">
      <c r="U1964" s="275"/>
    </row>
    <row r="1965" spans="21:21" x14ac:dyDescent="0.3">
      <c r="U1965" s="275"/>
    </row>
    <row r="1966" spans="21:21" x14ac:dyDescent="0.3">
      <c r="U1966" s="275"/>
    </row>
    <row r="1967" spans="21:21" x14ac:dyDescent="0.3">
      <c r="U1967" s="275"/>
    </row>
    <row r="1968" spans="21:21" x14ac:dyDescent="0.3">
      <c r="U1968" s="275"/>
    </row>
    <row r="1969" spans="21:21" x14ac:dyDescent="0.3">
      <c r="U1969" s="275"/>
    </row>
    <row r="1970" spans="21:21" x14ac:dyDescent="0.3">
      <c r="U1970" s="275"/>
    </row>
    <row r="1971" spans="21:21" x14ac:dyDescent="0.3">
      <c r="U1971" s="275"/>
    </row>
    <row r="1972" spans="21:21" x14ac:dyDescent="0.3">
      <c r="U1972" s="275"/>
    </row>
    <row r="1973" spans="21:21" x14ac:dyDescent="0.3">
      <c r="U1973" s="275"/>
    </row>
    <row r="1974" spans="21:21" x14ac:dyDescent="0.3">
      <c r="U1974" s="275"/>
    </row>
    <row r="1975" spans="21:21" x14ac:dyDescent="0.3">
      <c r="U1975" s="275"/>
    </row>
    <row r="1976" spans="21:21" x14ac:dyDescent="0.3">
      <c r="U1976" s="275"/>
    </row>
    <row r="1977" spans="21:21" x14ac:dyDescent="0.3">
      <c r="U1977" s="275"/>
    </row>
    <row r="1978" spans="21:21" x14ac:dyDescent="0.3">
      <c r="U1978" s="275"/>
    </row>
    <row r="1979" spans="21:21" x14ac:dyDescent="0.3">
      <c r="U1979" s="275"/>
    </row>
    <row r="1980" spans="21:21" x14ac:dyDescent="0.3">
      <c r="U1980" s="275"/>
    </row>
    <row r="1981" spans="21:21" x14ac:dyDescent="0.3">
      <c r="U1981" s="275"/>
    </row>
    <row r="1982" spans="21:21" x14ac:dyDescent="0.3">
      <c r="U1982" s="275"/>
    </row>
    <row r="1983" spans="21:21" x14ac:dyDescent="0.3">
      <c r="U1983" s="275"/>
    </row>
    <row r="1984" spans="21:21" x14ac:dyDescent="0.3">
      <c r="U1984" s="275"/>
    </row>
    <row r="1985" spans="21:21" x14ac:dyDescent="0.3">
      <c r="U1985" s="275"/>
    </row>
    <row r="1986" spans="21:21" x14ac:dyDescent="0.3">
      <c r="U1986" s="275"/>
    </row>
    <row r="1987" spans="21:21" x14ac:dyDescent="0.3">
      <c r="U1987" s="275"/>
    </row>
    <row r="1988" spans="21:21" x14ac:dyDescent="0.3">
      <c r="U1988" s="275"/>
    </row>
    <row r="1989" spans="21:21" x14ac:dyDescent="0.3">
      <c r="U1989" s="275"/>
    </row>
    <row r="1990" spans="21:21" x14ac:dyDescent="0.3">
      <c r="U1990" s="275"/>
    </row>
    <row r="1991" spans="21:21" x14ac:dyDescent="0.3">
      <c r="U1991" s="275"/>
    </row>
    <row r="1992" spans="21:21" x14ac:dyDescent="0.3">
      <c r="U1992" s="275"/>
    </row>
    <row r="1993" spans="21:21" x14ac:dyDescent="0.3">
      <c r="U1993" s="275"/>
    </row>
    <row r="1994" spans="21:21" x14ac:dyDescent="0.3">
      <c r="U1994" s="275"/>
    </row>
    <row r="1995" spans="21:21" x14ac:dyDescent="0.3">
      <c r="U1995" s="275"/>
    </row>
    <row r="1996" spans="21:21" x14ac:dyDescent="0.3">
      <c r="U1996" s="275"/>
    </row>
    <row r="1997" spans="21:21" x14ac:dyDescent="0.3">
      <c r="U1997" s="275"/>
    </row>
    <row r="1998" spans="21:21" x14ac:dyDescent="0.3">
      <c r="U1998" s="275"/>
    </row>
    <row r="1999" spans="21:21" x14ac:dyDescent="0.3">
      <c r="U1999" s="275"/>
    </row>
    <row r="2000" spans="21:21" x14ac:dyDescent="0.3">
      <c r="U2000" s="275"/>
    </row>
    <row r="2001" spans="21:21" x14ac:dyDescent="0.3">
      <c r="U2001" s="275"/>
    </row>
    <row r="2002" spans="21:21" x14ac:dyDescent="0.3">
      <c r="U2002" s="275"/>
    </row>
    <row r="2003" spans="21:21" x14ac:dyDescent="0.3">
      <c r="U2003" s="275"/>
    </row>
    <row r="2004" spans="21:21" x14ac:dyDescent="0.3">
      <c r="U2004" s="275"/>
    </row>
    <row r="2005" spans="21:21" x14ac:dyDescent="0.3">
      <c r="U2005" s="275"/>
    </row>
    <row r="2006" spans="21:21" x14ac:dyDescent="0.3">
      <c r="U2006" s="275"/>
    </row>
    <row r="2007" spans="21:21" x14ac:dyDescent="0.3">
      <c r="U2007" s="275"/>
    </row>
    <row r="2008" spans="21:21" x14ac:dyDescent="0.3">
      <c r="U2008" s="275"/>
    </row>
    <row r="2009" spans="21:21" x14ac:dyDescent="0.3">
      <c r="U2009" s="275"/>
    </row>
    <row r="2010" spans="21:21" x14ac:dyDescent="0.3">
      <c r="U2010" s="275"/>
    </row>
    <row r="2011" spans="21:21" x14ac:dyDescent="0.3">
      <c r="U2011" s="275"/>
    </row>
    <row r="2012" spans="21:21" x14ac:dyDescent="0.3">
      <c r="U2012" s="275"/>
    </row>
    <row r="2013" spans="21:21" x14ac:dyDescent="0.3">
      <c r="U2013" s="275"/>
    </row>
    <row r="2014" spans="21:21" x14ac:dyDescent="0.3">
      <c r="U2014" s="275"/>
    </row>
    <row r="2015" spans="21:21" x14ac:dyDescent="0.3">
      <c r="U2015" s="275"/>
    </row>
    <row r="2016" spans="21:21" x14ac:dyDescent="0.3">
      <c r="U2016" s="275"/>
    </row>
    <row r="2017" spans="21:21" x14ac:dyDescent="0.3">
      <c r="U2017" s="275"/>
    </row>
    <row r="2018" spans="21:21" x14ac:dyDescent="0.3">
      <c r="U2018" s="275"/>
    </row>
    <row r="2019" spans="21:21" x14ac:dyDescent="0.3">
      <c r="U2019" s="275"/>
    </row>
    <row r="2020" spans="21:21" x14ac:dyDescent="0.3">
      <c r="U2020" s="275"/>
    </row>
    <row r="2021" spans="21:21" x14ac:dyDescent="0.3">
      <c r="U2021" s="275"/>
    </row>
    <row r="2022" spans="21:21" x14ac:dyDescent="0.3">
      <c r="U2022" s="275"/>
    </row>
    <row r="2023" spans="21:21" x14ac:dyDescent="0.3">
      <c r="U2023" s="275"/>
    </row>
    <row r="2024" spans="21:21" x14ac:dyDescent="0.3">
      <c r="U2024" s="275"/>
    </row>
    <row r="2025" spans="21:21" x14ac:dyDescent="0.3">
      <c r="U2025" s="275"/>
    </row>
    <row r="2026" spans="21:21" x14ac:dyDescent="0.3">
      <c r="U2026" s="275"/>
    </row>
    <row r="2027" spans="21:21" x14ac:dyDescent="0.3">
      <c r="U2027" s="275"/>
    </row>
    <row r="2028" spans="21:21" x14ac:dyDescent="0.3">
      <c r="U2028" s="275"/>
    </row>
    <row r="2029" spans="21:21" x14ac:dyDescent="0.3">
      <c r="U2029" s="275"/>
    </row>
    <row r="2030" spans="21:21" x14ac:dyDescent="0.3">
      <c r="U2030" s="275"/>
    </row>
    <row r="2031" spans="21:21" x14ac:dyDescent="0.3">
      <c r="U2031" s="275"/>
    </row>
    <row r="2032" spans="21:21" x14ac:dyDescent="0.3">
      <c r="U2032" s="275"/>
    </row>
    <row r="2033" spans="21:21" x14ac:dyDescent="0.3">
      <c r="U2033" s="275"/>
    </row>
    <row r="2034" spans="21:21" x14ac:dyDescent="0.3">
      <c r="U2034" s="275"/>
    </row>
    <row r="2035" spans="21:21" x14ac:dyDescent="0.3">
      <c r="U2035" s="275"/>
    </row>
    <row r="2036" spans="21:21" x14ac:dyDescent="0.3">
      <c r="U2036" s="275"/>
    </row>
    <row r="2037" spans="21:21" x14ac:dyDescent="0.3">
      <c r="U2037" s="275"/>
    </row>
    <row r="2038" spans="21:21" x14ac:dyDescent="0.3">
      <c r="U2038" s="275"/>
    </row>
    <row r="2039" spans="21:21" x14ac:dyDescent="0.3">
      <c r="U2039" s="275"/>
    </row>
    <row r="2040" spans="21:21" x14ac:dyDescent="0.3">
      <c r="U2040" s="275"/>
    </row>
    <row r="2041" spans="21:21" x14ac:dyDescent="0.3">
      <c r="U2041" s="275"/>
    </row>
    <row r="2042" spans="21:21" x14ac:dyDescent="0.3">
      <c r="U2042" s="275"/>
    </row>
    <row r="2043" spans="21:21" x14ac:dyDescent="0.3">
      <c r="U2043" s="275"/>
    </row>
    <row r="2044" spans="21:21" x14ac:dyDescent="0.3">
      <c r="U2044" s="275"/>
    </row>
    <row r="2045" spans="21:21" x14ac:dyDescent="0.3">
      <c r="U2045" s="275"/>
    </row>
    <row r="2046" spans="21:21" x14ac:dyDescent="0.3">
      <c r="U2046" s="275"/>
    </row>
    <row r="2047" spans="21:21" x14ac:dyDescent="0.3">
      <c r="U2047" s="275"/>
    </row>
    <row r="2048" spans="21:21" x14ac:dyDescent="0.3">
      <c r="U2048" s="275"/>
    </row>
    <row r="2049" spans="21:21" x14ac:dyDescent="0.3">
      <c r="U2049" s="275"/>
    </row>
    <row r="2050" spans="21:21" x14ac:dyDescent="0.3">
      <c r="U2050" s="275"/>
    </row>
    <row r="2051" spans="21:21" x14ac:dyDescent="0.3">
      <c r="U2051" s="275"/>
    </row>
    <row r="2052" spans="21:21" x14ac:dyDescent="0.3">
      <c r="U2052" s="275"/>
    </row>
    <row r="2053" spans="21:21" x14ac:dyDescent="0.3">
      <c r="U2053" s="275"/>
    </row>
    <row r="2054" spans="21:21" x14ac:dyDescent="0.3">
      <c r="U2054" s="275"/>
    </row>
    <row r="2055" spans="21:21" x14ac:dyDescent="0.3">
      <c r="U2055" s="275"/>
    </row>
    <row r="2056" spans="21:21" x14ac:dyDescent="0.3">
      <c r="U2056" s="275"/>
    </row>
    <row r="2057" spans="21:21" x14ac:dyDescent="0.3">
      <c r="U2057" s="275"/>
    </row>
    <row r="2058" spans="21:21" x14ac:dyDescent="0.3">
      <c r="U2058" s="275"/>
    </row>
    <row r="2059" spans="21:21" x14ac:dyDescent="0.3">
      <c r="U2059" s="275"/>
    </row>
    <row r="2060" spans="21:21" x14ac:dyDescent="0.3">
      <c r="U2060" s="275"/>
    </row>
    <row r="2061" spans="21:21" x14ac:dyDescent="0.3">
      <c r="U2061" s="275"/>
    </row>
    <row r="2062" spans="21:21" x14ac:dyDescent="0.3">
      <c r="U2062" s="275"/>
    </row>
    <row r="2063" spans="21:21" x14ac:dyDescent="0.3">
      <c r="U2063" s="275"/>
    </row>
    <row r="2064" spans="21:21" x14ac:dyDescent="0.3">
      <c r="U2064" s="275"/>
    </row>
    <row r="2065" spans="21:21" x14ac:dyDescent="0.3">
      <c r="U2065" s="275"/>
    </row>
    <row r="2066" spans="21:21" x14ac:dyDescent="0.3">
      <c r="U2066" s="275"/>
    </row>
    <row r="2067" spans="21:21" x14ac:dyDescent="0.3">
      <c r="U2067" s="275"/>
    </row>
    <row r="2068" spans="21:21" x14ac:dyDescent="0.3">
      <c r="U2068" s="275"/>
    </row>
    <row r="2069" spans="21:21" x14ac:dyDescent="0.3">
      <c r="U2069" s="275"/>
    </row>
    <row r="2070" spans="21:21" x14ac:dyDescent="0.3">
      <c r="U2070" s="275"/>
    </row>
    <row r="2071" spans="21:21" x14ac:dyDescent="0.3">
      <c r="U2071" s="275"/>
    </row>
    <row r="2072" spans="21:21" x14ac:dyDescent="0.3">
      <c r="U2072" s="275"/>
    </row>
    <row r="2073" spans="21:21" x14ac:dyDescent="0.3">
      <c r="U2073" s="275"/>
    </row>
    <row r="2074" spans="21:21" x14ac:dyDescent="0.3">
      <c r="U2074" s="275"/>
    </row>
    <row r="2075" spans="21:21" x14ac:dyDescent="0.3">
      <c r="U2075" s="275"/>
    </row>
    <row r="2076" spans="21:21" x14ac:dyDescent="0.3">
      <c r="U2076" s="275"/>
    </row>
    <row r="2077" spans="21:21" x14ac:dyDescent="0.3">
      <c r="U2077" s="275"/>
    </row>
    <row r="2078" spans="21:21" x14ac:dyDescent="0.3">
      <c r="U2078" s="275"/>
    </row>
    <row r="2079" spans="21:21" x14ac:dyDescent="0.3">
      <c r="U2079" s="275"/>
    </row>
    <row r="2080" spans="21:21" x14ac:dyDescent="0.3">
      <c r="U2080" s="275"/>
    </row>
    <row r="2081" spans="21:21" x14ac:dyDescent="0.3">
      <c r="U2081" s="275"/>
    </row>
    <row r="2082" spans="21:21" x14ac:dyDescent="0.3">
      <c r="U2082" s="275"/>
    </row>
    <row r="2083" spans="21:21" x14ac:dyDescent="0.3">
      <c r="U2083" s="275"/>
    </row>
    <row r="2084" spans="21:21" x14ac:dyDescent="0.3">
      <c r="U2084" s="275"/>
    </row>
    <row r="2085" spans="21:21" x14ac:dyDescent="0.3">
      <c r="U2085" s="275"/>
    </row>
    <row r="2086" spans="21:21" x14ac:dyDescent="0.3">
      <c r="U2086" s="275"/>
    </row>
    <row r="2087" spans="21:21" x14ac:dyDescent="0.3">
      <c r="U2087" s="275"/>
    </row>
    <row r="2088" spans="21:21" x14ac:dyDescent="0.3">
      <c r="U2088" s="275"/>
    </row>
    <row r="2089" spans="21:21" x14ac:dyDescent="0.3">
      <c r="U2089" s="275"/>
    </row>
    <row r="2090" spans="21:21" x14ac:dyDescent="0.3">
      <c r="U2090" s="275"/>
    </row>
    <row r="2091" spans="21:21" x14ac:dyDescent="0.3">
      <c r="U2091" s="275"/>
    </row>
    <row r="2092" spans="21:21" x14ac:dyDescent="0.3">
      <c r="U2092" s="275"/>
    </row>
    <row r="2093" spans="21:21" x14ac:dyDescent="0.3">
      <c r="U2093" s="275"/>
    </row>
    <row r="2094" spans="21:21" x14ac:dyDescent="0.3">
      <c r="U2094" s="275"/>
    </row>
    <row r="2095" spans="21:21" x14ac:dyDescent="0.3">
      <c r="U2095" s="275"/>
    </row>
    <row r="2096" spans="21:21" x14ac:dyDescent="0.3">
      <c r="U2096" s="275"/>
    </row>
    <row r="2097" spans="21:21" x14ac:dyDescent="0.3">
      <c r="U2097" s="275"/>
    </row>
    <row r="2098" spans="21:21" x14ac:dyDescent="0.3">
      <c r="U2098" s="275"/>
    </row>
    <row r="2099" spans="21:21" x14ac:dyDescent="0.3">
      <c r="U2099" s="275"/>
    </row>
    <row r="2100" spans="21:21" x14ac:dyDescent="0.3">
      <c r="U2100" s="275"/>
    </row>
    <row r="2101" spans="21:21" x14ac:dyDescent="0.3">
      <c r="U2101" s="275"/>
    </row>
    <row r="2102" spans="21:21" x14ac:dyDescent="0.3">
      <c r="U2102" s="275"/>
    </row>
    <row r="2103" spans="21:21" x14ac:dyDescent="0.3">
      <c r="U2103" s="275"/>
    </row>
    <row r="2104" spans="21:21" x14ac:dyDescent="0.3">
      <c r="U2104" s="275"/>
    </row>
    <row r="2105" spans="21:21" x14ac:dyDescent="0.3">
      <c r="U2105" s="275"/>
    </row>
    <row r="2106" spans="21:21" x14ac:dyDescent="0.3">
      <c r="U2106" s="275"/>
    </row>
    <row r="2107" spans="21:21" x14ac:dyDescent="0.3">
      <c r="U2107" s="275"/>
    </row>
    <row r="2108" spans="21:21" x14ac:dyDescent="0.3">
      <c r="U2108" s="275"/>
    </row>
    <row r="2109" spans="21:21" x14ac:dyDescent="0.3">
      <c r="U2109" s="275"/>
    </row>
    <row r="2110" spans="21:21" x14ac:dyDescent="0.3">
      <c r="U2110" s="275"/>
    </row>
    <row r="2111" spans="21:21" x14ac:dyDescent="0.3">
      <c r="U2111" s="275"/>
    </row>
    <row r="2112" spans="21:21" x14ac:dyDescent="0.3">
      <c r="U2112" s="275"/>
    </row>
    <row r="2113" spans="21:21" x14ac:dyDescent="0.3">
      <c r="U2113" s="275"/>
    </row>
    <row r="2114" spans="21:21" x14ac:dyDescent="0.3">
      <c r="U2114" s="275"/>
    </row>
    <row r="2115" spans="21:21" x14ac:dyDescent="0.3">
      <c r="U2115" s="275"/>
    </row>
    <row r="2116" spans="21:21" x14ac:dyDescent="0.3">
      <c r="U2116" s="275"/>
    </row>
    <row r="2117" spans="21:21" x14ac:dyDescent="0.3">
      <c r="U2117" s="275"/>
    </row>
    <row r="2118" spans="21:21" x14ac:dyDescent="0.3">
      <c r="U2118" s="275"/>
    </row>
    <row r="2119" spans="21:21" x14ac:dyDescent="0.3">
      <c r="U2119" s="275"/>
    </row>
    <row r="2120" spans="21:21" x14ac:dyDescent="0.3">
      <c r="U2120" s="275"/>
    </row>
    <row r="2121" spans="21:21" x14ac:dyDescent="0.3">
      <c r="U2121" s="275"/>
    </row>
    <row r="2122" spans="21:21" x14ac:dyDescent="0.3">
      <c r="U2122" s="275"/>
    </row>
    <row r="2123" spans="21:21" x14ac:dyDescent="0.3">
      <c r="U2123" s="275"/>
    </row>
    <row r="2124" spans="21:21" x14ac:dyDescent="0.3">
      <c r="U2124" s="275"/>
    </row>
    <row r="2125" spans="21:21" x14ac:dyDescent="0.3">
      <c r="U2125" s="275"/>
    </row>
    <row r="2126" spans="21:21" x14ac:dyDescent="0.3">
      <c r="U2126" s="275"/>
    </row>
    <row r="2127" spans="21:21" x14ac:dyDescent="0.3">
      <c r="U2127" s="275"/>
    </row>
    <row r="2128" spans="21:21" x14ac:dyDescent="0.3">
      <c r="U2128" s="275"/>
    </row>
    <row r="2129" spans="21:21" x14ac:dyDescent="0.3">
      <c r="U2129" s="275"/>
    </row>
    <row r="2130" spans="21:21" x14ac:dyDescent="0.3">
      <c r="U2130" s="275"/>
    </row>
    <row r="2131" spans="21:21" x14ac:dyDescent="0.3">
      <c r="U2131" s="275"/>
    </row>
    <row r="2132" spans="21:21" x14ac:dyDescent="0.3">
      <c r="U2132" s="275"/>
    </row>
    <row r="2133" spans="21:21" x14ac:dyDescent="0.3">
      <c r="U2133" s="275"/>
    </row>
    <row r="2134" spans="21:21" x14ac:dyDescent="0.3">
      <c r="U2134" s="275"/>
    </row>
    <row r="2135" spans="21:21" x14ac:dyDescent="0.3">
      <c r="U2135" s="275"/>
    </row>
    <row r="2136" spans="21:21" x14ac:dyDescent="0.3">
      <c r="U2136" s="275"/>
    </row>
    <row r="2137" spans="21:21" x14ac:dyDescent="0.3">
      <c r="U2137" s="275"/>
    </row>
    <row r="2138" spans="21:21" x14ac:dyDescent="0.3">
      <c r="U2138" s="275"/>
    </row>
    <row r="2139" spans="21:21" x14ac:dyDescent="0.3">
      <c r="U2139" s="275"/>
    </row>
    <row r="2140" spans="21:21" x14ac:dyDescent="0.3">
      <c r="U2140" s="275"/>
    </row>
    <row r="2141" spans="21:21" x14ac:dyDescent="0.3">
      <c r="U2141" s="275"/>
    </row>
    <row r="2142" spans="21:21" x14ac:dyDescent="0.3">
      <c r="U2142" s="275"/>
    </row>
    <row r="2143" spans="21:21" x14ac:dyDescent="0.3">
      <c r="U2143" s="275"/>
    </row>
    <row r="2144" spans="21:21" x14ac:dyDescent="0.3">
      <c r="U2144" s="275"/>
    </row>
    <row r="2145" spans="21:21" x14ac:dyDescent="0.3">
      <c r="U2145" s="275"/>
    </row>
    <row r="2146" spans="21:21" x14ac:dyDescent="0.3">
      <c r="U2146" s="275"/>
    </row>
    <row r="2147" spans="21:21" x14ac:dyDescent="0.3">
      <c r="U2147" s="275"/>
    </row>
    <row r="2148" spans="21:21" x14ac:dyDescent="0.3">
      <c r="U2148" s="275"/>
    </row>
    <row r="2149" spans="21:21" x14ac:dyDescent="0.3">
      <c r="U2149" s="275"/>
    </row>
    <row r="2150" spans="21:21" x14ac:dyDescent="0.3">
      <c r="U2150" s="275"/>
    </row>
    <row r="2151" spans="21:21" x14ac:dyDescent="0.3">
      <c r="U2151" s="275"/>
    </row>
    <row r="2152" spans="21:21" x14ac:dyDescent="0.3">
      <c r="U2152" s="275"/>
    </row>
    <row r="2153" spans="21:21" x14ac:dyDescent="0.3">
      <c r="U2153" s="275"/>
    </row>
    <row r="2154" spans="21:21" x14ac:dyDescent="0.3">
      <c r="U2154" s="275"/>
    </row>
    <row r="2155" spans="21:21" x14ac:dyDescent="0.3">
      <c r="U2155" s="275"/>
    </row>
    <row r="2156" spans="21:21" x14ac:dyDescent="0.3">
      <c r="U2156" s="275"/>
    </row>
    <row r="2157" spans="21:21" x14ac:dyDescent="0.3">
      <c r="U2157" s="275"/>
    </row>
    <row r="2158" spans="21:21" x14ac:dyDescent="0.3">
      <c r="U2158" s="275"/>
    </row>
    <row r="2159" spans="21:21" x14ac:dyDescent="0.3">
      <c r="U2159" s="275"/>
    </row>
    <row r="2160" spans="21:21" x14ac:dyDescent="0.3">
      <c r="U2160" s="275"/>
    </row>
    <row r="2161" spans="21:21" x14ac:dyDescent="0.3">
      <c r="U2161" s="275"/>
    </row>
    <row r="2162" spans="21:21" x14ac:dyDescent="0.3">
      <c r="U2162" s="275"/>
    </row>
    <row r="2163" spans="21:21" x14ac:dyDescent="0.3">
      <c r="U2163" s="275"/>
    </row>
    <row r="2164" spans="21:21" x14ac:dyDescent="0.3">
      <c r="U2164" s="275"/>
    </row>
    <row r="2165" spans="21:21" x14ac:dyDescent="0.3">
      <c r="U2165" s="275"/>
    </row>
    <row r="2166" spans="21:21" x14ac:dyDescent="0.3">
      <c r="U2166" s="275"/>
    </row>
    <row r="2167" spans="21:21" x14ac:dyDescent="0.3">
      <c r="U2167" s="275"/>
    </row>
    <row r="2168" spans="21:21" x14ac:dyDescent="0.3">
      <c r="U2168" s="275"/>
    </row>
    <row r="2169" spans="21:21" x14ac:dyDescent="0.3">
      <c r="U2169" s="275"/>
    </row>
    <row r="2170" spans="21:21" x14ac:dyDescent="0.3">
      <c r="U2170" s="275"/>
    </row>
    <row r="2171" spans="21:21" x14ac:dyDescent="0.3">
      <c r="U2171" s="275"/>
    </row>
    <row r="2172" spans="21:21" x14ac:dyDescent="0.3">
      <c r="U2172" s="275"/>
    </row>
    <row r="2173" spans="21:21" x14ac:dyDescent="0.3">
      <c r="U2173" s="275"/>
    </row>
    <row r="2174" spans="21:21" x14ac:dyDescent="0.3">
      <c r="U2174" s="275"/>
    </row>
    <row r="2175" spans="21:21" x14ac:dyDescent="0.3">
      <c r="U2175" s="275"/>
    </row>
    <row r="2176" spans="21:21" x14ac:dyDescent="0.3">
      <c r="U2176" s="275"/>
    </row>
    <row r="2177" spans="21:21" x14ac:dyDescent="0.3">
      <c r="U2177" s="275"/>
    </row>
    <row r="2178" spans="21:21" x14ac:dyDescent="0.3">
      <c r="U2178" s="275"/>
    </row>
    <row r="2179" spans="21:21" x14ac:dyDescent="0.3">
      <c r="U2179" s="275"/>
    </row>
    <row r="2180" spans="21:21" x14ac:dyDescent="0.3">
      <c r="U2180" s="275"/>
    </row>
    <row r="2181" spans="21:21" x14ac:dyDescent="0.3">
      <c r="U2181" s="275"/>
    </row>
    <row r="2182" spans="21:21" x14ac:dyDescent="0.3">
      <c r="U2182" s="275"/>
    </row>
    <row r="2183" spans="21:21" x14ac:dyDescent="0.3">
      <c r="U2183" s="275"/>
    </row>
    <row r="2184" spans="21:21" x14ac:dyDescent="0.3">
      <c r="U2184" s="275"/>
    </row>
    <row r="2185" spans="21:21" x14ac:dyDescent="0.3">
      <c r="U2185" s="275"/>
    </row>
    <row r="2186" spans="21:21" x14ac:dyDescent="0.3">
      <c r="U2186" s="275"/>
    </row>
    <row r="2187" spans="21:21" x14ac:dyDescent="0.3">
      <c r="U2187" s="275"/>
    </row>
    <row r="2188" spans="21:21" x14ac:dyDescent="0.3">
      <c r="U2188" s="275"/>
    </row>
    <row r="2189" spans="21:21" x14ac:dyDescent="0.3">
      <c r="U2189" s="275"/>
    </row>
    <row r="2190" spans="21:21" x14ac:dyDescent="0.3">
      <c r="U2190" s="275"/>
    </row>
    <row r="2191" spans="21:21" x14ac:dyDescent="0.3">
      <c r="U2191" s="275"/>
    </row>
    <row r="2192" spans="21:21" x14ac:dyDescent="0.3">
      <c r="U2192" s="275"/>
    </row>
    <row r="2193" spans="21:21" x14ac:dyDescent="0.3">
      <c r="U2193" s="275"/>
    </row>
    <row r="2194" spans="21:21" x14ac:dyDescent="0.3">
      <c r="U2194" s="275"/>
    </row>
    <row r="2195" spans="21:21" x14ac:dyDescent="0.3">
      <c r="U2195" s="275"/>
    </row>
    <row r="2196" spans="21:21" x14ac:dyDescent="0.3">
      <c r="U2196" s="275"/>
    </row>
    <row r="2197" spans="21:21" x14ac:dyDescent="0.3">
      <c r="U2197" s="275"/>
    </row>
    <row r="2198" spans="21:21" x14ac:dyDescent="0.3">
      <c r="U2198" s="275"/>
    </row>
    <row r="2199" spans="21:21" x14ac:dyDescent="0.3">
      <c r="U2199" s="275"/>
    </row>
    <row r="2200" spans="21:21" x14ac:dyDescent="0.3">
      <c r="U2200" s="275"/>
    </row>
    <row r="2201" spans="21:21" x14ac:dyDescent="0.3">
      <c r="U2201" s="275"/>
    </row>
    <row r="2202" spans="21:21" x14ac:dyDescent="0.3">
      <c r="U2202" s="275"/>
    </row>
    <row r="2203" spans="21:21" x14ac:dyDescent="0.3">
      <c r="U2203" s="275"/>
    </row>
    <row r="2204" spans="21:21" x14ac:dyDescent="0.3">
      <c r="U2204" s="275"/>
    </row>
    <row r="2205" spans="21:21" x14ac:dyDescent="0.3">
      <c r="U2205" s="275"/>
    </row>
    <row r="2206" spans="21:21" x14ac:dyDescent="0.3">
      <c r="U2206" s="275"/>
    </row>
    <row r="2207" spans="21:21" x14ac:dyDescent="0.3">
      <c r="U2207" s="275"/>
    </row>
    <row r="2208" spans="21:21" x14ac:dyDescent="0.3">
      <c r="U2208" s="275"/>
    </row>
    <row r="2209" spans="21:21" x14ac:dyDescent="0.3">
      <c r="U2209" s="275"/>
    </row>
    <row r="2210" spans="21:21" x14ac:dyDescent="0.3">
      <c r="U2210" s="275"/>
    </row>
    <row r="2211" spans="21:21" x14ac:dyDescent="0.3">
      <c r="U2211" s="275"/>
    </row>
    <row r="2212" spans="21:21" x14ac:dyDescent="0.3">
      <c r="U2212" s="275"/>
    </row>
    <row r="2213" spans="21:21" x14ac:dyDescent="0.3">
      <c r="U2213" s="275"/>
    </row>
    <row r="2214" spans="21:21" x14ac:dyDescent="0.3">
      <c r="U2214" s="275"/>
    </row>
    <row r="2215" spans="21:21" x14ac:dyDescent="0.3">
      <c r="U2215" s="275"/>
    </row>
    <row r="2216" spans="21:21" x14ac:dyDescent="0.3">
      <c r="U2216" s="275"/>
    </row>
    <row r="2217" spans="21:21" x14ac:dyDescent="0.3">
      <c r="U2217" s="275"/>
    </row>
    <row r="2218" spans="21:21" x14ac:dyDescent="0.3">
      <c r="U2218" s="275"/>
    </row>
    <row r="2219" spans="21:21" x14ac:dyDescent="0.3">
      <c r="U2219" s="275"/>
    </row>
    <row r="2220" spans="21:21" x14ac:dyDescent="0.3">
      <c r="U2220" s="275"/>
    </row>
    <row r="2221" spans="21:21" x14ac:dyDescent="0.3">
      <c r="U2221" s="275"/>
    </row>
    <row r="2222" spans="21:21" x14ac:dyDescent="0.3">
      <c r="U2222" s="275"/>
    </row>
    <row r="2223" spans="21:21" x14ac:dyDescent="0.3">
      <c r="U2223" s="275"/>
    </row>
    <row r="2224" spans="21:21" x14ac:dyDescent="0.3">
      <c r="U2224" s="275"/>
    </row>
    <row r="2225" spans="21:21" x14ac:dyDescent="0.3">
      <c r="U2225" s="275"/>
    </row>
    <row r="2226" spans="21:21" x14ac:dyDescent="0.3">
      <c r="U2226" s="275"/>
    </row>
    <row r="2227" spans="21:21" x14ac:dyDescent="0.3">
      <c r="U2227" s="275"/>
    </row>
    <row r="2228" spans="21:21" x14ac:dyDescent="0.3">
      <c r="U2228" s="275"/>
    </row>
    <row r="2229" spans="21:21" x14ac:dyDescent="0.3">
      <c r="U2229" s="275"/>
    </row>
    <row r="2230" spans="21:21" x14ac:dyDescent="0.3">
      <c r="U2230" s="275"/>
    </row>
    <row r="2231" spans="21:21" x14ac:dyDescent="0.3">
      <c r="U2231" s="275"/>
    </row>
    <row r="2232" spans="21:21" x14ac:dyDescent="0.3">
      <c r="U2232" s="275"/>
    </row>
    <row r="2233" spans="21:21" x14ac:dyDescent="0.3">
      <c r="U2233" s="275"/>
    </row>
    <row r="2234" spans="21:21" x14ac:dyDescent="0.3">
      <c r="U2234" s="275"/>
    </row>
    <row r="2235" spans="21:21" x14ac:dyDescent="0.3">
      <c r="U2235" s="275"/>
    </row>
    <row r="2236" spans="21:21" x14ac:dyDescent="0.3">
      <c r="U2236" s="275"/>
    </row>
    <row r="2237" spans="21:21" x14ac:dyDescent="0.3">
      <c r="U2237" s="275"/>
    </row>
    <row r="2238" spans="21:21" x14ac:dyDescent="0.3">
      <c r="U2238" s="275"/>
    </row>
    <row r="2239" spans="21:21" x14ac:dyDescent="0.3">
      <c r="U2239" s="275"/>
    </row>
    <row r="2240" spans="21:21" x14ac:dyDescent="0.3">
      <c r="U2240" s="275"/>
    </row>
    <row r="2241" spans="21:21" x14ac:dyDescent="0.3">
      <c r="U2241" s="275"/>
    </row>
    <row r="2242" spans="21:21" x14ac:dyDescent="0.3">
      <c r="U2242" s="275"/>
    </row>
    <row r="2243" spans="21:21" x14ac:dyDescent="0.3">
      <c r="U2243" s="275"/>
    </row>
    <row r="2244" spans="21:21" x14ac:dyDescent="0.3">
      <c r="U2244" s="275"/>
    </row>
    <row r="2245" spans="21:21" x14ac:dyDescent="0.3">
      <c r="U2245" s="275"/>
    </row>
    <row r="2246" spans="21:21" x14ac:dyDescent="0.3">
      <c r="U2246" s="275"/>
    </row>
    <row r="2247" spans="21:21" x14ac:dyDescent="0.3">
      <c r="U2247" s="275"/>
    </row>
    <row r="2248" spans="21:21" x14ac:dyDescent="0.3">
      <c r="U2248" s="275"/>
    </row>
    <row r="2249" spans="21:21" x14ac:dyDescent="0.3">
      <c r="U2249" s="275"/>
    </row>
    <row r="2250" spans="21:21" x14ac:dyDescent="0.3">
      <c r="U2250" s="275"/>
    </row>
    <row r="2251" spans="21:21" x14ac:dyDescent="0.3">
      <c r="U2251" s="275"/>
    </row>
    <row r="2252" spans="21:21" x14ac:dyDescent="0.3">
      <c r="U2252" s="275"/>
    </row>
    <row r="2253" spans="21:21" x14ac:dyDescent="0.3">
      <c r="U2253" s="275"/>
    </row>
    <row r="2254" spans="21:21" x14ac:dyDescent="0.3">
      <c r="U2254" s="275"/>
    </row>
    <row r="2255" spans="21:21" x14ac:dyDescent="0.3">
      <c r="U2255" s="275"/>
    </row>
    <row r="2256" spans="21:21" x14ac:dyDescent="0.3">
      <c r="U2256" s="275"/>
    </row>
    <row r="2257" spans="21:21" x14ac:dyDescent="0.3">
      <c r="U2257" s="275"/>
    </row>
    <row r="2258" spans="21:21" x14ac:dyDescent="0.3">
      <c r="U2258" s="275"/>
    </row>
    <row r="2259" spans="21:21" x14ac:dyDescent="0.3">
      <c r="U2259" s="275"/>
    </row>
    <row r="2260" spans="21:21" x14ac:dyDescent="0.3">
      <c r="U2260" s="275"/>
    </row>
    <row r="2261" spans="21:21" x14ac:dyDescent="0.3">
      <c r="U2261" s="275"/>
    </row>
    <row r="2262" spans="21:21" x14ac:dyDescent="0.3">
      <c r="U2262" s="275"/>
    </row>
    <row r="2263" spans="21:21" x14ac:dyDescent="0.3">
      <c r="U2263" s="275"/>
    </row>
    <row r="2264" spans="21:21" x14ac:dyDescent="0.3">
      <c r="U2264" s="275"/>
    </row>
    <row r="2265" spans="21:21" x14ac:dyDescent="0.3">
      <c r="U2265" s="275"/>
    </row>
    <row r="2266" spans="21:21" x14ac:dyDescent="0.3">
      <c r="U2266" s="275"/>
    </row>
    <row r="2267" spans="21:21" x14ac:dyDescent="0.3">
      <c r="U2267" s="275"/>
    </row>
    <row r="2268" spans="21:21" x14ac:dyDescent="0.3">
      <c r="U2268" s="275"/>
    </row>
    <row r="2269" spans="21:21" x14ac:dyDescent="0.3">
      <c r="U2269" s="275"/>
    </row>
    <row r="2270" spans="21:21" x14ac:dyDescent="0.3">
      <c r="U2270" s="275"/>
    </row>
    <row r="2271" spans="21:21" x14ac:dyDescent="0.3">
      <c r="U2271" s="275"/>
    </row>
    <row r="2272" spans="21:21" x14ac:dyDescent="0.3">
      <c r="U2272" s="275"/>
    </row>
    <row r="2273" spans="21:21" x14ac:dyDescent="0.3">
      <c r="U2273" s="275"/>
    </row>
    <row r="2274" spans="21:21" x14ac:dyDescent="0.3">
      <c r="U2274" s="275"/>
    </row>
    <row r="2275" spans="21:21" x14ac:dyDescent="0.3">
      <c r="U2275" s="275"/>
    </row>
    <row r="2276" spans="21:21" x14ac:dyDescent="0.3">
      <c r="U2276" s="275"/>
    </row>
    <row r="2277" spans="21:21" x14ac:dyDescent="0.3">
      <c r="U2277" s="275"/>
    </row>
    <row r="2278" spans="21:21" x14ac:dyDescent="0.3">
      <c r="U2278" s="275"/>
    </row>
    <row r="2279" spans="21:21" x14ac:dyDescent="0.3">
      <c r="U2279" s="275"/>
    </row>
    <row r="2280" spans="21:21" x14ac:dyDescent="0.3">
      <c r="U2280" s="275"/>
    </row>
    <row r="2281" spans="21:21" x14ac:dyDescent="0.3">
      <c r="U2281" s="275"/>
    </row>
    <row r="2282" spans="21:21" x14ac:dyDescent="0.3">
      <c r="U2282" s="275"/>
    </row>
    <row r="2283" spans="21:21" x14ac:dyDescent="0.3">
      <c r="U2283" s="275"/>
    </row>
    <row r="2284" spans="21:21" x14ac:dyDescent="0.3">
      <c r="U2284" s="275"/>
    </row>
    <row r="2285" spans="21:21" x14ac:dyDescent="0.3">
      <c r="U2285" s="275"/>
    </row>
    <row r="2286" spans="21:21" x14ac:dyDescent="0.3">
      <c r="U2286" s="275"/>
    </row>
    <row r="2287" spans="21:21" x14ac:dyDescent="0.3">
      <c r="U2287" s="275"/>
    </row>
    <row r="2288" spans="21:21" x14ac:dyDescent="0.3">
      <c r="U2288" s="275"/>
    </row>
    <row r="2289" spans="21:21" x14ac:dyDescent="0.3">
      <c r="U2289" s="275"/>
    </row>
    <row r="2290" spans="21:21" x14ac:dyDescent="0.3">
      <c r="U2290" s="275"/>
    </row>
    <row r="2291" spans="21:21" x14ac:dyDescent="0.3">
      <c r="U2291" s="275"/>
    </row>
    <row r="2292" spans="21:21" x14ac:dyDescent="0.3">
      <c r="U2292" s="275"/>
    </row>
    <row r="2293" spans="21:21" x14ac:dyDescent="0.3">
      <c r="U2293" s="275"/>
    </row>
    <row r="2294" spans="21:21" x14ac:dyDescent="0.3">
      <c r="U2294" s="275"/>
    </row>
    <row r="2295" spans="21:21" x14ac:dyDescent="0.3">
      <c r="U2295" s="275"/>
    </row>
    <row r="2296" spans="21:21" x14ac:dyDescent="0.3">
      <c r="U2296" s="275"/>
    </row>
    <row r="2297" spans="21:21" x14ac:dyDescent="0.3">
      <c r="U2297" s="275"/>
    </row>
    <row r="2298" spans="21:21" x14ac:dyDescent="0.3">
      <c r="U2298" s="275"/>
    </row>
    <row r="2299" spans="21:21" x14ac:dyDescent="0.3">
      <c r="U2299" s="275"/>
    </row>
    <row r="2300" spans="21:21" x14ac:dyDescent="0.3">
      <c r="U2300" s="275"/>
    </row>
    <row r="2301" spans="21:21" x14ac:dyDescent="0.3">
      <c r="U2301" s="275"/>
    </row>
    <row r="2302" spans="21:21" x14ac:dyDescent="0.3">
      <c r="U2302" s="275"/>
    </row>
    <row r="2303" spans="21:21" x14ac:dyDescent="0.3">
      <c r="U2303" s="275"/>
    </row>
    <row r="2304" spans="21:21" x14ac:dyDescent="0.3">
      <c r="U2304" s="275"/>
    </row>
    <row r="2305" spans="21:21" x14ac:dyDescent="0.3">
      <c r="U2305" s="275"/>
    </row>
    <row r="2306" spans="21:21" x14ac:dyDescent="0.3">
      <c r="U2306" s="275"/>
    </row>
    <row r="2307" spans="21:21" x14ac:dyDescent="0.3">
      <c r="U2307" s="275"/>
    </row>
    <row r="2308" spans="21:21" x14ac:dyDescent="0.3">
      <c r="U2308" s="275"/>
    </row>
    <row r="2309" spans="21:21" x14ac:dyDescent="0.3">
      <c r="U2309" s="275"/>
    </row>
    <row r="2310" spans="21:21" x14ac:dyDescent="0.3">
      <c r="U2310" s="275"/>
    </row>
    <row r="2311" spans="21:21" x14ac:dyDescent="0.3">
      <c r="U2311" s="275"/>
    </row>
    <row r="2312" spans="21:21" x14ac:dyDescent="0.3">
      <c r="U2312" s="275"/>
    </row>
    <row r="2313" spans="21:21" x14ac:dyDescent="0.3">
      <c r="U2313" s="275"/>
    </row>
    <row r="2314" spans="21:21" x14ac:dyDescent="0.3">
      <c r="U2314" s="275"/>
    </row>
    <row r="2315" spans="21:21" x14ac:dyDescent="0.3">
      <c r="U2315" s="275"/>
    </row>
    <row r="2316" spans="21:21" x14ac:dyDescent="0.3">
      <c r="U2316" s="275"/>
    </row>
    <row r="2317" spans="21:21" x14ac:dyDescent="0.3">
      <c r="U2317" s="275"/>
    </row>
    <row r="2318" spans="21:21" x14ac:dyDescent="0.3">
      <c r="U2318" s="275"/>
    </row>
    <row r="2319" spans="21:21" x14ac:dyDescent="0.3">
      <c r="U2319" s="275"/>
    </row>
    <row r="2320" spans="21:21" x14ac:dyDescent="0.3">
      <c r="U2320" s="275"/>
    </row>
    <row r="2321" spans="21:21" x14ac:dyDescent="0.3">
      <c r="U2321" s="275"/>
    </row>
    <row r="2322" spans="21:21" x14ac:dyDescent="0.3">
      <c r="U2322" s="275"/>
    </row>
    <row r="2323" spans="21:21" x14ac:dyDescent="0.3">
      <c r="U2323" s="275"/>
    </row>
    <row r="2324" spans="21:21" x14ac:dyDescent="0.3">
      <c r="U2324" s="275"/>
    </row>
    <row r="2325" spans="21:21" x14ac:dyDescent="0.3">
      <c r="U2325" s="275"/>
    </row>
    <row r="2326" spans="21:21" x14ac:dyDescent="0.3">
      <c r="U2326" s="275"/>
    </row>
    <row r="2327" spans="21:21" x14ac:dyDescent="0.3">
      <c r="U2327" s="275"/>
    </row>
    <row r="2328" spans="21:21" x14ac:dyDescent="0.3">
      <c r="U2328" s="275"/>
    </row>
    <row r="2329" spans="21:21" x14ac:dyDescent="0.3">
      <c r="U2329" s="275"/>
    </row>
    <row r="2330" spans="21:21" x14ac:dyDescent="0.3">
      <c r="U2330" s="275"/>
    </row>
    <row r="2331" spans="21:21" x14ac:dyDescent="0.3">
      <c r="U2331" s="275"/>
    </row>
    <row r="2332" spans="21:21" x14ac:dyDescent="0.3">
      <c r="U2332" s="275"/>
    </row>
    <row r="2333" spans="21:21" x14ac:dyDescent="0.3">
      <c r="U2333" s="275"/>
    </row>
    <row r="2334" spans="21:21" x14ac:dyDescent="0.3">
      <c r="U2334" s="275"/>
    </row>
    <row r="2335" spans="21:21" x14ac:dyDescent="0.3">
      <c r="U2335" s="275"/>
    </row>
    <row r="2336" spans="21:21" x14ac:dyDescent="0.3">
      <c r="U2336" s="275"/>
    </row>
    <row r="2337" spans="21:21" x14ac:dyDescent="0.3">
      <c r="U2337" s="275"/>
    </row>
    <row r="2338" spans="21:21" x14ac:dyDescent="0.3">
      <c r="U2338" s="275"/>
    </row>
    <row r="2339" spans="21:21" x14ac:dyDescent="0.3">
      <c r="U2339" s="275"/>
    </row>
    <row r="2340" spans="21:21" x14ac:dyDescent="0.3">
      <c r="U2340" s="275"/>
    </row>
    <row r="2341" spans="21:21" x14ac:dyDescent="0.3">
      <c r="U2341" s="275"/>
    </row>
    <row r="2342" spans="21:21" x14ac:dyDescent="0.3">
      <c r="U2342" s="275"/>
    </row>
    <row r="2343" spans="21:21" x14ac:dyDescent="0.3">
      <c r="U2343" s="275"/>
    </row>
    <row r="2344" spans="21:21" x14ac:dyDescent="0.3">
      <c r="U2344" s="275"/>
    </row>
    <row r="2345" spans="21:21" x14ac:dyDescent="0.3">
      <c r="U2345" s="275"/>
    </row>
    <row r="2346" spans="21:21" x14ac:dyDescent="0.3">
      <c r="U2346" s="275"/>
    </row>
    <row r="2347" spans="21:21" x14ac:dyDescent="0.3">
      <c r="U2347" s="275"/>
    </row>
    <row r="2348" spans="21:21" x14ac:dyDescent="0.3">
      <c r="U2348" s="275"/>
    </row>
    <row r="2349" spans="21:21" x14ac:dyDescent="0.3">
      <c r="U2349" s="275"/>
    </row>
    <row r="2350" spans="21:21" x14ac:dyDescent="0.3">
      <c r="U2350" s="275"/>
    </row>
    <row r="2351" spans="21:21" x14ac:dyDescent="0.3">
      <c r="U2351" s="275"/>
    </row>
    <row r="2352" spans="21:21" x14ac:dyDescent="0.3">
      <c r="U2352" s="275"/>
    </row>
    <row r="2353" spans="21:21" x14ac:dyDescent="0.3">
      <c r="U2353" s="275"/>
    </row>
    <row r="2354" spans="21:21" x14ac:dyDescent="0.3">
      <c r="U2354" s="275"/>
    </row>
    <row r="2355" spans="21:21" x14ac:dyDescent="0.3">
      <c r="U2355" s="275"/>
    </row>
    <row r="2356" spans="21:21" x14ac:dyDescent="0.3">
      <c r="U2356" s="275"/>
    </row>
    <row r="2357" spans="21:21" x14ac:dyDescent="0.3">
      <c r="U2357" s="275"/>
    </row>
    <row r="2358" spans="21:21" x14ac:dyDescent="0.3">
      <c r="U2358" s="275"/>
    </row>
    <row r="2359" spans="21:21" x14ac:dyDescent="0.3">
      <c r="U2359" s="275"/>
    </row>
    <row r="2360" spans="21:21" x14ac:dyDescent="0.3">
      <c r="U2360" s="275"/>
    </row>
    <row r="2361" spans="21:21" x14ac:dyDescent="0.3">
      <c r="U2361" s="275"/>
    </row>
    <row r="2362" spans="21:21" x14ac:dyDescent="0.3">
      <c r="U2362" s="275"/>
    </row>
    <row r="2363" spans="21:21" x14ac:dyDescent="0.3">
      <c r="U2363" s="275"/>
    </row>
    <row r="2364" spans="21:21" x14ac:dyDescent="0.3">
      <c r="U2364" s="275"/>
    </row>
    <row r="2365" spans="21:21" x14ac:dyDescent="0.3">
      <c r="U2365" s="275"/>
    </row>
    <row r="2366" spans="21:21" x14ac:dyDescent="0.3">
      <c r="U2366" s="275"/>
    </row>
    <row r="2367" spans="21:21" x14ac:dyDescent="0.3">
      <c r="U2367" s="275"/>
    </row>
    <row r="2368" spans="21:21" x14ac:dyDescent="0.3">
      <c r="U2368" s="275"/>
    </row>
    <row r="2369" spans="21:21" x14ac:dyDescent="0.3">
      <c r="U2369" s="275"/>
    </row>
    <row r="2370" spans="21:21" x14ac:dyDescent="0.3">
      <c r="U2370" s="275"/>
    </row>
    <row r="2371" spans="21:21" x14ac:dyDescent="0.3">
      <c r="U2371" s="275"/>
    </row>
    <row r="2372" spans="21:21" x14ac:dyDescent="0.3">
      <c r="U2372" s="275"/>
    </row>
    <row r="2373" spans="21:21" x14ac:dyDescent="0.3">
      <c r="U2373" s="275"/>
    </row>
    <row r="2374" spans="21:21" x14ac:dyDescent="0.3">
      <c r="U2374" s="275"/>
    </row>
    <row r="2375" spans="21:21" x14ac:dyDescent="0.3">
      <c r="U2375" s="275"/>
    </row>
    <row r="2376" spans="21:21" x14ac:dyDescent="0.3">
      <c r="U2376" s="275"/>
    </row>
    <row r="2377" spans="21:21" x14ac:dyDescent="0.3">
      <c r="U2377" s="275"/>
    </row>
    <row r="2378" spans="21:21" x14ac:dyDescent="0.3">
      <c r="U2378" s="275"/>
    </row>
    <row r="2379" spans="21:21" x14ac:dyDescent="0.3">
      <c r="U2379" s="275"/>
    </row>
    <row r="2380" spans="21:21" x14ac:dyDescent="0.3">
      <c r="U2380" s="275"/>
    </row>
    <row r="2381" spans="21:21" x14ac:dyDescent="0.3">
      <c r="U2381" s="275"/>
    </row>
    <row r="2382" spans="21:21" x14ac:dyDescent="0.3">
      <c r="U2382" s="275"/>
    </row>
    <row r="2383" spans="21:21" x14ac:dyDescent="0.3">
      <c r="U2383" s="275"/>
    </row>
    <row r="2384" spans="21:21" x14ac:dyDescent="0.3">
      <c r="U2384" s="275"/>
    </row>
    <row r="2385" spans="21:21" x14ac:dyDescent="0.3">
      <c r="U2385" s="275"/>
    </row>
    <row r="2386" spans="21:21" x14ac:dyDescent="0.3">
      <c r="U2386" s="275"/>
    </row>
    <row r="2387" spans="21:21" x14ac:dyDescent="0.3">
      <c r="U2387" s="275"/>
    </row>
    <row r="2388" spans="21:21" x14ac:dyDescent="0.3">
      <c r="U2388" s="275"/>
    </row>
    <row r="2389" spans="21:21" x14ac:dyDescent="0.3">
      <c r="U2389" s="275"/>
    </row>
    <row r="2390" spans="21:21" x14ac:dyDescent="0.3">
      <c r="U2390" s="275"/>
    </row>
    <row r="2391" spans="21:21" x14ac:dyDescent="0.3">
      <c r="U2391" s="275"/>
    </row>
    <row r="2392" spans="21:21" x14ac:dyDescent="0.3">
      <c r="U2392" s="275"/>
    </row>
    <row r="2393" spans="21:21" x14ac:dyDescent="0.3">
      <c r="U2393" s="275"/>
    </row>
    <row r="2394" spans="21:21" x14ac:dyDescent="0.3">
      <c r="U2394" s="275"/>
    </row>
    <row r="2395" spans="21:21" x14ac:dyDescent="0.3">
      <c r="U2395" s="275"/>
    </row>
    <row r="2396" spans="21:21" x14ac:dyDescent="0.3">
      <c r="U2396" s="275"/>
    </row>
    <row r="2397" spans="21:21" x14ac:dyDescent="0.3">
      <c r="U2397" s="275"/>
    </row>
    <row r="2398" spans="21:21" x14ac:dyDescent="0.3">
      <c r="U2398" s="275"/>
    </row>
    <row r="2399" spans="21:21" x14ac:dyDescent="0.3">
      <c r="U2399" s="275"/>
    </row>
    <row r="2400" spans="21:21" x14ac:dyDescent="0.3">
      <c r="U2400" s="275"/>
    </row>
    <row r="2401" spans="21:21" x14ac:dyDescent="0.3">
      <c r="U2401" s="275"/>
    </row>
    <row r="2402" spans="21:21" x14ac:dyDescent="0.3">
      <c r="U2402" s="275"/>
    </row>
    <row r="2403" spans="21:21" x14ac:dyDescent="0.3">
      <c r="U2403" s="275"/>
    </row>
    <row r="2404" spans="21:21" x14ac:dyDescent="0.3">
      <c r="U2404" s="275"/>
    </row>
    <row r="2405" spans="21:21" x14ac:dyDescent="0.3">
      <c r="U2405" s="275"/>
    </row>
    <row r="2406" spans="21:21" x14ac:dyDescent="0.3">
      <c r="U2406" s="275"/>
    </row>
    <row r="2407" spans="21:21" x14ac:dyDescent="0.3">
      <c r="U2407" s="275"/>
    </row>
    <row r="2408" spans="21:21" x14ac:dyDescent="0.3">
      <c r="U2408" s="275"/>
    </row>
    <row r="2409" spans="21:21" x14ac:dyDescent="0.3">
      <c r="U2409" s="275"/>
    </row>
    <row r="2410" spans="21:21" x14ac:dyDescent="0.3">
      <c r="U2410" s="275"/>
    </row>
    <row r="2411" spans="21:21" x14ac:dyDescent="0.3">
      <c r="U2411" s="275"/>
    </row>
    <row r="2412" spans="21:21" x14ac:dyDescent="0.3">
      <c r="U2412" s="275"/>
    </row>
    <row r="2413" spans="21:21" x14ac:dyDescent="0.3">
      <c r="U2413" s="275"/>
    </row>
    <row r="2414" spans="21:21" x14ac:dyDescent="0.3">
      <c r="U2414" s="275"/>
    </row>
    <row r="2415" spans="21:21" x14ac:dyDescent="0.3">
      <c r="U2415" s="275"/>
    </row>
    <row r="2416" spans="21:21" x14ac:dyDescent="0.3">
      <c r="U2416" s="275"/>
    </row>
    <row r="2417" spans="21:21" x14ac:dyDescent="0.3">
      <c r="U2417" s="275"/>
    </row>
    <row r="2418" spans="21:21" x14ac:dyDescent="0.3">
      <c r="U2418" s="275"/>
    </row>
    <row r="2419" spans="21:21" x14ac:dyDescent="0.3">
      <c r="U2419" s="275"/>
    </row>
    <row r="2420" spans="21:21" x14ac:dyDescent="0.3">
      <c r="U2420" s="275"/>
    </row>
    <row r="2421" spans="21:21" x14ac:dyDescent="0.3">
      <c r="U2421" s="275"/>
    </row>
    <row r="2422" spans="21:21" x14ac:dyDescent="0.3">
      <c r="U2422" s="275"/>
    </row>
    <row r="2423" spans="21:21" x14ac:dyDescent="0.3">
      <c r="U2423" s="275"/>
    </row>
    <row r="2424" spans="21:21" x14ac:dyDescent="0.3">
      <c r="U2424" s="275"/>
    </row>
    <row r="2425" spans="21:21" x14ac:dyDescent="0.3">
      <c r="U2425" s="275"/>
    </row>
    <row r="2426" spans="21:21" x14ac:dyDescent="0.3">
      <c r="U2426" s="275"/>
    </row>
    <row r="2427" spans="21:21" x14ac:dyDescent="0.3">
      <c r="U2427" s="275"/>
    </row>
    <row r="2428" spans="21:21" x14ac:dyDescent="0.3">
      <c r="U2428" s="275"/>
    </row>
    <row r="2429" spans="21:21" x14ac:dyDescent="0.3">
      <c r="U2429" s="275"/>
    </row>
    <row r="2430" spans="21:21" x14ac:dyDescent="0.3">
      <c r="U2430" s="275"/>
    </row>
    <row r="2431" spans="21:21" x14ac:dyDescent="0.3">
      <c r="U2431" s="275"/>
    </row>
    <row r="2432" spans="21:21" x14ac:dyDescent="0.3">
      <c r="U2432" s="275"/>
    </row>
    <row r="2433" spans="21:21" x14ac:dyDescent="0.3">
      <c r="U2433" s="275"/>
    </row>
    <row r="2434" spans="21:21" x14ac:dyDescent="0.3">
      <c r="U2434" s="275"/>
    </row>
    <row r="2435" spans="21:21" x14ac:dyDescent="0.3">
      <c r="U2435" s="275"/>
    </row>
    <row r="2436" spans="21:21" x14ac:dyDescent="0.3">
      <c r="U2436" s="275"/>
    </row>
    <row r="2437" spans="21:21" x14ac:dyDescent="0.3">
      <c r="U2437" s="275"/>
    </row>
    <row r="2438" spans="21:21" x14ac:dyDescent="0.3">
      <c r="U2438" s="275"/>
    </row>
    <row r="2439" spans="21:21" x14ac:dyDescent="0.3">
      <c r="U2439" s="275"/>
    </row>
    <row r="2440" spans="21:21" x14ac:dyDescent="0.3">
      <c r="U2440" s="275"/>
    </row>
    <row r="2441" spans="21:21" x14ac:dyDescent="0.3">
      <c r="U2441" s="275"/>
    </row>
    <row r="2442" spans="21:21" x14ac:dyDescent="0.3">
      <c r="U2442" s="275"/>
    </row>
    <row r="2443" spans="21:21" x14ac:dyDescent="0.3">
      <c r="U2443" s="275"/>
    </row>
    <row r="2444" spans="21:21" x14ac:dyDescent="0.3">
      <c r="U2444" s="275"/>
    </row>
    <row r="2445" spans="21:21" x14ac:dyDescent="0.3">
      <c r="U2445" s="275"/>
    </row>
    <row r="2446" spans="21:21" x14ac:dyDescent="0.3">
      <c r="U2446" s="275"/>
    </row>
    <row r="2447" spans="21:21" x14ac:dyDescent="0.3">
      <c r="U2447" s="275"/>
    </row>
    <row r="2448" spans="21:21" x14ac:dyDescent="0.3">
      <c r="U2448" s="275"/>
    </row>
    <row r="2449" spans="21:21" x14ac:dyDescent="0.3">
      <c r="U2449" s="275"/>
    </row>
    <row r="2450" spans="21:21" x14ac:dyDescent="0.3">
      <c r="U2450" s="275"/>
    </row>
    <row r="2451" spans="21:21" x14ac:dyDescent="0.3">
      <c r="U2451" s="275"/>
    </row>
    <row r="2452" spans="21:21" x14ac:dyDescent="0.3">
      <c r="U2452" s="275"/>
    </row>
    <row r="2453" spans="21:21" x14ac:dyDescent="0.3">
      <c r="U2453" s="275"/>
    </row>
    <row r="2454" spans="21:21" x14ac:dyDescent="0.3">
      <c r="U2454" s="275"/>
    </row>
    <row r="2455" spans="21:21" x14ac:dyDescent="0.3">
      <c r="U2455" s="275"/>
    </row>
    <row r="2456" spans="21:21" x14ac:dyDescent="0.3">
      <c r="U2456" s="275"/>
    </row>
    <row r="2457" spans="21:21" x14ac:dyDescent="0.3">
      <c r="U2457" s="275"/>
    </row>
    <row r="2458" spans="21:21" x14ac:dyDescent="0.3">
      <c r="U2458" s="275"/>
    </row>
    <row r="2459" spans="21:21" x14ac:dyDescent="0.3">
      <c r="U2459" s="275"/>
    </row>
    <row r="2460" spans="21:21" x14ac:dyDescent="0.3">
      <c r="U2460" s="275"/>
    </row>
    <row r="2461" spans="21:21" x14ac:dyDescent="0.3">
      <c r="U2461" s="275"/>
    </row>
    <row r="2462" spans="21:21" x14ac:dyDescent="0.3">
      <c r="U2462" s="275"/>
    </row>
    <row r="2463" spans="21:21" x14ac:dyDescent="0.3">
      <c r="U2463" s="275"/>
    </row>
    <row r="2464" spans="21:21" x14ac:dyDescent="0.3">
      <c r="U2464" s="275"/>
    </row>
    <row r="2465" spans="21:21" x14ac:dyDescent="0.3">
      <c r="U2465" s="275"/>
    </row>
    <row r="2466" spans="21:21" x14ac:dyDescent="0.3">
      <c r="U2466" s="275"/>
    </row>
    <row r="2467" spans="21:21" x14ac:dyDescent="0.3">
      <c r="U2467" s="275"/>
    </row>
    <row r="2468" spans="21:21" x14ac:dyDescent="0.3">
      <c r="U2468" s="275"/>
    </row>
    <row r="2469" spans="21:21" x14ac:dyDescent="0.3">
      <c r="U2469" s="275"/>
    </row>
    <row r="2470" spans="21:21" x14ac:dyDescent="0.3">
      <c r="U2470" s="275"/>
    </row>
    <row r="2471" spans="21:21" x14ac:dyDescent="0.3">
      <c r="U2471" s="275"/>
    </row>
    <row r="2472" spans="21:21" x14ac:dyDescent="0.3">
      <c r="U2472" s="275"/>
    </row>
    <row r="2473" spans="21:21" x14ac:dyDescent="0.3">
      <c r="U2473" s="275"/>
    </row>
    <row r="2474" spans="21:21" x14ac:dyDescent="0.3">
      <c r="U2474" s="275"/>
    </row>
    <row r="2475" spans="21:21" x14ac:dyDescent="0.3">
      <c r="U2475" s="275"/>
    </row>
    <row r="2476" spans="21:21" x14ac:dyDescent="0.3">
      <c r="U2476" s="275"/>
    </row>
    <row r="2477" spans="21:21" x14ac:dyDescent="0.3">
      <c r="U2477" s="275"/>
    </row>
    <row r="2478" spans="21:21" x14ac:dyDescent="0.3">
      <c r="U2478" s="275"/>
    </row>
    <row r="2479" spans="21:21" x14ac:dyDescent="0.3">
      <c r="U2479" s="275"/>
    </row>
    <row r="2480" spans="21:21" x14ac:dyDescent="0.3">
      <c r="U2480" s="275"/>
    </row>
    <row r="2481" spans="21:21" x14ac:dyDescent="0.3">
      <c r="U2481" s="275"/>
    </row>
    <row r="2482" spans="21:21" x14ac:dyDescent="0.3">
      <c r="U2482" s="275"/>
    </row>
    <row r="2483" spans="21:21" x14ac:dyDescent="0.3">
      <c r="U2483" s="275"/>
    </row>
    <row r="2484" spans="21:21" x14ac:dyDescent="0.3">
      <c r="U2484" s="275"/>
    </row>
    <row r="2485" spans="21:21" x14ac:dyDescent="0.3">
      <c r="U2485" s="275"/>
    </row>
    <row r="2486" spans="21:21" x14ac:dyDescent="0.3">
      <c r="U2486" s="275"/>
    </row>
    <row r="2487" spans="21:21" x14ac:dyDescent="0.3">
      <c r="U2487" s="275"/>
    </row>
    <row r="2488" spans="21:21" x14ac:dyDescent="0.3">
      <c r="U2488" s="275"/>
    </row>
    <row r="2489" spans="21:21" x14ac:dyDescent="0.3">
      <c r="U2489" s="275"/>
    </row>
    <row r="2490" spans="21:21" x14ac:dyDescent="0.3">
      <c r="U2490" s="275"/>
    </row>
    <row r="2491" spans="21:21" x14ac:dyDescent="0.3">
      <c r="U2491" s="275"/>
    </row>
    <row r="2492" spans="21:21" x14ac:dyDescent="0.3">
      <c r="U2492" s="275"/>
    </row>
    <row r="2493" spans="21:21" x14ac:dyDescent="0.3">
      <c r="U2493" s="275"/>
    </row>
    <row r="2494" spans="21:21" x14ac:dyDescent="0.3">
      <c r="U2494" s="275"/>
    </row>
    <row r="2495" spans="21:21" x14ac:dyDescent="0.3">
      <c r="U2495" s="275"/>
    </row>
    <row r="2496" spans="21:21" x14ac:dyDescent="0.3">
      <c r="U2496" s="275"/>
    </row>
    <row r="2497" spans="21:21" x14ac:dyDescent="0.3">
      <c r="U2497" s="275"/>
    </row>
    <row r="2498" spans="21:21" x14ac:dyDescent="0.3">
      <c r="U2498" s="275"/>
    </row>
    <row r="2499" spans="21:21" x14ac:dyDescent="0.3">
      <c r="U2499" s="275"/>
    </row>
    <row r="2500" spans="21:21" x14ac:dyDescent="0.3">
      <c r="U2500" s="275"/>
    </row>
    <row r="2501" spans="21:21" x14ac:dyDescent="0.3">
      <c r="U2501" s="275"/>
    </row>
    <row r="2502" spans="21:21" x14ac:dyDescent="0.3">
      <c r="U2502" s="275"/>
    </row>
    <row r="2503" spans="21:21" x14ac:dyDescent="0.3">
      <c r="U2503" s="275"/>
    </row>
    <row r="2504" spans="21:21" x14ac:dyDescent="0.3">
      <c r="U2504" s="275"/>
    </row>
    <row r="2505" spans="21:21" x14ac:dyDescent="0.3">
      <c r="U2505" s="275"/>
    </row>
    <row r="2506" spans="21:21" x14ac:dyDescent="0.3">
      <c r="U2506" s="275"/>
    </row>
    <row r="2507" spans="21:21" x14ac:dyDescent="0.3">
      <c r="U2507" s="275"/>
    </row>
    <row r="2508" spans="21:21" x14ac:dyDescent="0.3">
      <c r="U2508" s="275"/>
    </row>
    <row r="2509" spans="21:21" x14ac:dyDescent="0.3">
      <c r="U2509" s="275"/>
    </row>
    <row r="2510" spans="21:21" x14ac:dyDescent="0.3">
      <c r="U2510" s="275"/>
    </row>
    <row r="2511" spans="21:21" x14ac:dyDescent="0.3">
      <c r="U2511" s="275"/>
    </row>
    <row r="2512" spans="21:21" x14ac:dyDescent="0.3">
      <c r="U2512" s="275"/>
    </row>
    <row r="2513" spans="21:21" x14ac:dyDescent="0.3">
      <c r="U2513" s="275"/>
    </row>
    <row r="2514" spans="21:21" x14ac:dyDescent="0.3">
      <c r="U2514" s="275"/>
    </row>
    <row r="2515" spans="21:21" x14ac:dyDescent="0.3">
      <c r="U2515" s="275"/>
    </row>
    <row r="2516" spans="21:21" x14ac:dyDescent="0.3">
      <c r="U2516" s="275"/>
    </row>
    <row r="2517" spans="21:21" x14ac:dyDescent="0.3">
      <c r="U2517" s="275"/>
    </row>
    <row r="2518" spans="21:21" x14ac:dyDescent="0.3">
      <c r="U2518" s="275"/>
    </row>
    <row r="2519" spans="21:21" x14ac:dyDescent="0.3">
      <c r="U2519" s="275"/>
    </row>
    <row r="2520" spans="21:21" x14ac:dyDescent="0.3">
      <c r="U2520" s="275"/>
    </row>
    <row r="2521" spans="21:21" x14ac:dyDescent="0.3">
      <c r="U2521" s="275"/>
    </row>
    <row r="2522" spans="21:21" x14ac:dyDescent="0.3">
      <c r="U2522" s="275"/>
    </row>
    <row r="2523" spans="21:21" x14ac:dyDescent="0.3">
      <c r="U2523" s="275"/>
    </row>
    <row r="2524" spans="21:21" x14ac:dyDescent="0.3">
      <c r="U2524" s="275"/>
    </row>
    <row r="2525" spans="21:21" x14ac:dyDescent="0.3">
      <c r="U2525" s="275"/>
    </row>
    <row r="2526" spans="21:21" x14ac:dyDescent="0.3">
      <c r="U2526" s="275"/>
    </row>
    <row r="2527" spans="21:21" x14ac:dyDescent="0.3">
      <c r="U2527" s="275"/>
    </row>
    <row r="2528" spans="21:21" x14ac:dyDescent="0.3">
      <c r="U2528" s="275"/>
    </row>
    <row r="2529" spans="21:21" x14ac:dyDescent="0.3">
      <c r="U2529" s="275"/>
    </row>
    <row r="2530" spans="21:21" x14ac:dyDescent="0.3">
      <c r="U2530" s="275"/>
    </row>
    <row r="2531" spans="21:21" x14ac:dyDescent="0.3">
      <c r="U2531" s="275"/>
    </row>
    <row r="2532" spans="21:21" x14ac:dyDescent="0.3">
      <c r="U2532" s="275"/>
    </row>
    <row r="2533" spans="21:21" x14ac:dyDescent="0.3">
      <c r="U2533" s="275"/>
    </row>
    <row r="2534" spans="21:21" x14ac:dyDescent="0.3">
      <c r="U2534" s="275"/>
    </row>
    <row r="2535" spans="21:21" x14ac:dyDescent="0.3">
      <c r="U2535" s="275"/>
    </row>
    <row r="2536" spans="21:21" x14ac:dyDescent="0.3">
      <c r="U2536" s="275"/>
    </row>
    <row r="2537" spans="21:21" x14ac:dyDescent="0.3">
      <c r="U2537" s="275"/>
    </row>
    <row r="2538" spans="21:21" x14ac:dyDescent="0.3">
      <c r="U2538" s="275"/>
    </row>
    <row r="2539" spans="21:21" x14ac:dyDescent="0.3">
      <c r="U2539" s="275"/>
    </row>
    <row r="2540" spans="21:21" x14ac:dyDescent="0.3">
      <c r="U2540" s="275"/>
    </row>
    <row r="2541" spans="21:21" x14ac:dyDescent="0.3">
      <c r="U2541" s="275"/>
    </row>
    <row r="2542" spans="21:21" x14ac:dyDescent="0.3">
      <c r="U2542" s="275"/>
    </row>
    <row r="2543" spans="21:21" x14ac:dyDescent="0.3">
      <c r="U2543" s="275"/>
    </row>
    <row r="2544" spans="21:21" x14ac:dyDescent="0.3">
      <c r="U2544" s="275"/>
    </row>
    <row r="2545" spans="21:21" x14ac:dyDescent="0.3">
      <c r="U2545" s="275"/>
    </row>
    <row r="2546" spans="21:21" x14ac:dyDescent="0.3">
      <c r="U2546" s="275"/>
    </row>
    <row r="2547" spans="21:21" x14ac:dyDescent="0.3">
      <c r="U2547" s="275"/>
    </row>
    <row r="2548" spans="21:21" x14ac:dyDescent="0.3">
      <c r="U2548" s="275"/>
    </row>
    <row r="2549" spans="21:21" x14ac:dyDescent="0.3">
      <c r="U2549" s="275"/>
    </row>
    <row r="2550" spans="21:21" x14ac:dyDescent="0.3">
      <c r="U2550" s="275"/>
    </row>
    <row r="2551" spans="21:21" x14ac:dyDescent="0.3">
      <c r="U2551" s="275"/>
    </row>
    <row r="2552" spans="21:21" x14ac:dyDescent="0.3">
      <c r="U2552" s="275"/>
    </row>
    <row r="2553" spans="21:21" x14ac:dyDescent="0.3">
      <c r="U2553" s="275"/>
    </row>
    <row r="2554" spans="21:21" x14ac:dyDescent="0.3">
      <c r="U2554" s="275"/>
    </row>
    <row r="2555" spans="21:21" x14ac:dyDescent="0.3">
      <c r="U2555" s="275"/>
    </row>
    <row r="2556" spans="21:21" x14ac:dyDescent="0.3">
      <c r="U2556" s="275"/>
    </row>
    <row r="2557" spans="21:21" x14ac:dyDescent="0.3">
      <c r="U2557" s="275"/>
    </row>
    <row r="2558" spans="21:21" x14ac:dyDescent="0.3">
      <c r="U2558" s="275"/>
    </row>
    <row r="2559" spans="21:21" x14ac:dyDescent="0.3">
      <c r="U2559" s="275"/>
    </row>
    <row r="2560" spans="21:21" x14ac:dyDescent="0.3">
      <c r="U2560" s="275"/>
    </row>
    <row r="2561" spans="21:21" x14ac:dyDescent="0.3">
      <c r="U2561" s="275"/>
    </row>
    <row r="2562" spans="21:21" x14ac:dyDescent="0.3">
      <c r="U2562" s="275"/>
    </row>
    <row r="2563" spans="21:21" x14ac:dyDescent="0.3">
      <c r="U2563" s="275"/>
    </row>
    <row r="2564" spans="21:21" x14ac:dyDescent="0.3">
      <c r="U2564" s="275"/>
    </row>
    <row r="2565" spans="21:21" x14ac:dyDescent="0.3">
      <c r="U2565" s="275"/>
    </row>
    <row r="2566" spans="21:21" x14ac:dyDescent="0.3">
      <c r="U2566" s="275"/>
    </row>
    <row r="2567" spans="21:21" x14ac:dyDescent="0.3">
      <c r="U2567" s="275"/>
    </row>
    <row r="2568" spans="21:21" x14ac:dyDescent="0.3">
      <c r="U2568" s="275"/>
    </row>
    <row r="2569" spans="21:21" x14ac:dyDescent="0.3">
      <c r="U2569" s="275"/>
    </row>
    <row r="2570" spans="21:21" x14ac:dyDescent="0.3">
      <c r="U2570" s="275"/>
    </row>
    <row r="2571" spans="21:21" x14ac:dyDescent="0.3">
      <c r="U2571" s="275"/>
    </row>
    <row r="2572" spans="21:21" x14ac:dyDescent="0.3">
      <c r="U2572" s="275"/>
    </row>
    <row r="2573" spans="21:21" x14ac:dyDescent="0.3">
      <c r="U2573" s="275"/>
    </row>
    <row r="2574" spans="21:21" x14ac:dyDescent="0.3">
      <c r="U2574" s="275"/>
    </row>
    <row r="2575" spans="21:21" x14ac:dyDescent="0.3">
      <c r="U2575" s="275"/>
    </row>
    <row r="2576" spans="21:21" x14ac:dyDescent="0.3">
      <c r="U2576" s="275"/>
    </row>
    <row r="2577" spans="21:21" x14ac:dyDescent="0.3">
      <c r="U2577" s="275"/>
    </row>
    <row r="2578" spans="21:21" x14ac:dyDescent="0.3">
      <c r="U2578" s="275"/>
    </row>
    <row r="2579" spans="21:21" x14ac:dyDescent="0.3">
      <c r="U2579" s="275"/>
    </row>
    <row r="2580" spans="21:21" x14ac:dyDescent="0.3">
      <c r="U2580" s="275"/>
    </row>
    <row r="2581" spans="21:21" x14ac:dyDescent="0.3">
      <c r="U2581" s="275"/>
    </row>
    <row r="2582" spans="21:21" x14ac:dyDescent="0.3">
      <c r="U2582" s="275"/>
    </row>
    <row r="2583" spans="21:21" x14ac:dyDescent="0.3">
      <c r="U2583" s="275"/>
    </row>
    <row r="2584" spans="21:21" x14ac:dyDescent="0.3">
      <c r="U2584" s="275"/>
    </row>
    <row r="2585" spans="21:21" x14ac:dyDescent="0.3">
      <c r="U2585" s="275"/>
    </row>
    <row r="2586" spans="21:21" x14ac:dyDescent="0.3">
      <c r="U2586" s="275"/>
    </row>
    <row r="2587" spans="21:21" x14ac:dyDescent="0.3">
      <c r="U2587" s="275"/>
    </row>
    <row r="2588" spans="21:21" x14ac:dyDescent="0.3">
      <c r="U2588" s="275"/>
    </row>
    <row r="2589" spans="21:21" x14ac:dyDescent="0.3">
      <c r="U2589" s="275"/>
    </row>
    <row r="2590" spans="21:21" x14ac:dyDescent="0.3">
      <c r="U2590" s="275"/>
    </row>
    <row r="2591" spans="21:21" x14ac:dyDescent="0.3">
      <c r="U2591" s="275"/>
    </row>
    <row r="2592" spans="21:21" x14ac:dyDescent="0.3">
      <c r="U2592" s="275"/>
    </row>
    <row r="2593" spans="21:21" x14ac:dyDescent="0.3">
      <c r="U2593" s="275"/>
    </row>
    <row r="2594" spans="21:21" x14ac:dyDescent="0.3">
      <c r="U2594" s="275"/>
    </row>
    <row r="2595" spans="21:21" x14ac:dyDescent="0.3">
      <c r="U2595" s="275"/>
    </row>
    <row r="2596" spans="21:21" x14ac:dyDescent="0.3">
      <c r="U2596" s="275"/>
    </row>
    <row r="2597" spans="21:21" x14ac:dyDescent="0.3">
      <c r="U2597" s="275"/>
    </row>
    <row r="2598" spans="21:21" x14ac:dyDescent="0.3">
      <c r="U2598" s="275"/>
    </row>
    <row r="2599" spans="21:21" x14ac:dyDescent="0.3">
      <c r="U2599" s="275"/>
    </row>
    <row r="2600" spans="21:21" x14ac:dyDescent="0.3">
      <c r="U2600" s="275"/>
    </row>
    <row r="2601" spans="21:21" x14ac:dyDescent="0.3">
      <c r="U2601" s="275"/>
    </row>
    <row r="2602" spans="21:21" x14ac:dyDescent="0.3">
      <c r="U2602" s="275"/>
    </row>
    <row r="2603" spans="21:21" x14ac:dyDescent="0.3">
      <c r="U2603" s="275"/>
    </row>
    <row r="2604" spans="21:21" x14ac:dyDescent="0.3">
      <c r="U2604" s="275"/>
    </row>
    <row r="2605" spans="21:21" x14ac:dyDescent="0.3">
      <c r="U2605" s="275"/>
    </row>
    <row r="2606" spans="21:21" x14ac:dyDescent="0.3">
      <c r="U2606" s="275"/>
    </row>
    <row r="2607" spans="21:21" x14ac:dyDescent="0.3">
      <c r="U2607" s="275"/>
    </row>
    <row r="2608" spans="21:21" x14ac:dyDescent="0.3">
      <c r="U2608" s="275"/>
    </row>
    <row r="2609" spans="21:21" x14ac:dyDescent="0.3">
      <c r="U2609" s="275"/>
    </row>
    <row r="2610" spans="21:21" x14ac:dyDescent="0.3">
      <c r="U2610" s="275"/>
    </row>
    <row r="2611" spans="21:21" x14ac:dyDescent="0.3">
      <c r="U2611" s="275"/>
    </row>
    <row r="2612" spans="21:21" x14ac:dyDescent="0.3">
      <c r="U2612" s="275"/>
    </row>
    <row r="2613" spans="21:21" x14ac:dyDescent="0.3">
      <c r="U2613" s="275"/>
    </row>
    <row r="2614" spans="21:21" x14ac:dyDescent="0.3">
      <c r="U2614" s="275"/>
    </row>
    <row r="2615" spans="21:21" x14ac:dyDescent="0.3">
      <c r="U2615" s="275"/>
    </row>
    <row r="2616" spans="21:21" x14ac:dyDescent="0.3">
      <c r="U2616" s="275"/>
    </row>
    <row r="2617" spans="21:21" x14ac:dyDescent="0.3">
      <c r="U2617" s="275"/>
    </row>
    <row r="2618" spans="21:21" x14ac:dyDescent="0.3">
      <c r="U2618" s="275"/>
    </row>
    <row r="2619" spans="21:21" x14ac:dyDescent="0.3">
      <c r="U2619" s="275"/>
    </row>
    <row r="2620" spans="21:21" x14ac:dyDescent="0.3">
      <c r="U2620" s="275"/>
    </row>
    <row r="2621" spans="21:21" x14ac:dyDescent="0.3">
      <c r="U2621" s="275"/>
    </row>
    <row r="2622" spans="21:21" x14ac:dyDescent="0.3">
      <c r="U2622" s="275"/>
    </row>
    <row r="2623" spans="21:21" x14ac:dyDescent="0.3">
      <c r="U2623" s="275"/>
    </row>
    <row r="2624" spans="21:21" x14ac:dyDescent="0.3">
      <c r="U2624" s="275"/>
    </row>
    <row r="2625" spans="21:21" x14ac:dyDescent="0.3">
      <c r="U2625" s="275"/>
    </row>
    <row r="2626" spans="21:21" x14ac:dyDescent="0.3">
      <c r="U2626" s="275"/>
    </row>
    <row r="2627" spans="21:21" x14ac:dyDescent="0.3">
      <c r="U2627" s="275"/>
    </row>
    <row r="2628" spans="21:21" x14ac:dyDescent="0.3">
      <c r="U2628" s="275"/>
    </row>
    <row r="2629" spans="21:21" x14ac:dyDescent="0.3">
      <c r="U2629" s="275"/>
    </row>
    <row r="2630" spans="21:21" x14ac:dyDescent="0.3">
      <c r="U2630" s="275"/>
    </row>
    <row r="2631" spans="21:21" x14ac:dyDescent="0.3">
      <c r="U2631" s="275"/>
    </row>
    <row r="2632" spans="21:21" x14ac:dyDescent="0.3">
      <c r="U2632" s="275"/>
    </row>
    <row r="2633" spans="21:21" x14ac:dyDescent="0.3">
      <c r="U2633" s="275"/>
    </row>
    <row r="2634" spans="21:21" x14ac:dyDescent="0.3">
      <c r="U2634" s="275"/>
    </row>
    <row r="2635" spans="21:21" x14ac:dyDescent="0.3">
      <c r="U2635" s="275"/>
    </row>
    <row r="2636" spans="21:21" x14ac:dyDescent="0.3">
      <c r="U2636" s="275"/>
    </row>
    <row r="2637" spans="21:21" x14ac:dyDescent="0.3">
      <c r="U2637" s="275"/>
    </row>
    <row r="2638" spans="21:21" x14ac:dyDescent="0.3">
      <c r="U2638" s="275"/>
    </row>
    <row r="2639" spans="21:21" x14ac:dyDescent="0.3">
      <c r="U2639" s="275"/>
    </row>
    <row r="2640" spans="21:21" x14ac:dyDescent="0.3">
      <c r="U2640" s="275"/>
    </row>
    <row r="2641" spans="21:21" x14ac:dyDescent="0.3">
      <c r="U2641" s="275"/>
    </row>
    <row r="2642" spans="21:21" x14ac:dyDescent="0.3">
      <c r="U2642" s="275"/>
    </row>
    <row r="2643" spans="21:21" x14ac:dyDescent="0.3">
      <c r="U2643" s="275"/>
    </row>
    <row r="2644" spans="21:21" x14ac:dyDescent="0.3">
      <c r="U2644" s="275"/>
    </row>
    <row r="2645" spans="21:21" x14ac:dyDescent="0.3">
      <c r="U2645" s="275"/>
    </row>
    <row r="2646" spans="21:21" x14ac:dyDescent="0.3">
      <c r="U2646" s="275"/>
    </row>
    <row r="2647" spans="21:21" x14ac:dyDescent="0.3">
      <c r="U2647" s="275"/>
    </row>
    <row r="2648" spans="21:21" x14ac:dyDescent="0.3">
      <c r="U2648" s="275"/>
    </row>
    <row r="2649" spans="21:21" x14ac:dyDescent="0.3">
      <c r="U2649" s="275"/>
    </row>
    <row r="2650" spans="21:21" x14ac:dyDescent="0.3">
      <c r="U2650" s="275"/>
    </row>
    <row r="2651" spans="21:21" x14ac:dyDescent="0.3">
      <c r="U2651" s="275"/>
    </row>
    <row r="2652" spans="21:21" x14ac:dyDescent="0.3">
      <c r="U2652" s="275"/>
    </row>
    <row r="2653" spans="21:21" x14ac:dyDescent="0.3">
      <c r="U2653" s="275"/>
    </row>
    <row r="2654" spans="21:21" x14ac:dyDescent="0.3">
      <c r="U2654" s="275"/>
    </row>
    <row r="2655" spans="21:21" x14ac:dyDescent="0.3">
      <c r="U2655" s="275"/>
    </row>
    <row r="2656" spans="21:21" x14ac:dyDescent="0.3">
      <c r="U2656" s="275"/>
    </row>
    <row r="2657" spans="21:21" x14ac:dyDescent="0.3">
      <c r="U2657" s="275"/>
    </row>
    <row r="2658" spans="21:21" x14ac:dyDescent="0.3">
      <c r="U2658" s="275"/>
    </row>
    <row r="2659" spans="21:21" x14ac:dyDescent="0.3">
      <c r="U2659" s="275"/>
    </row>
    <row r="2660" spans="21:21" x14ac:dyDescent="0.3">
      <c r="U2660" s="275"/>
    </row>
    <row r="2661" spans="21:21" x14ac:dyDescent="0.3">
      <c r="U2661" s="275"/>
    </row>
    <row r="2662" spans="21:21" x14ac:dyDescent="0.3">
      <c r="U2662" s="275"/>
    </row>
    <row r="2663" spans="21:21" x14ac:dyDescent="0.3">
      <c r="U2663" s="275"/>
    </row>
    <row r="2664" spans="21:21" x14ac:dyDescent="0.3">
      <c r="U2664" s="275"/>
    </row>
    <row r="2665" spans="21:21" x14ac:dyDescent="0.3">
      <c r="U2665" s="275"/>
    </row>
    <row r="2666" spans="21:21" x14ac:dyDescent="0.3">
      <c r="U2666" s="275"/>
    </row>
    <row r="2667" spans="21:21" x14ac:dyDescent="0.3">
      <c r="U2667" s="275"/>
    </row>
    <row r="2668" spans="21:21" x14ac:dyDescent="0.3">
      <c r="U2668" s="275"/>
    </row>
    <row r="2669" spans="21:21" x14ac:dyDescent="0.3">
      <c r="U2669" s="275"/>
    </row>
    <row r="2670" spans="21:21" x14ac:dyDescent="0.3">
      <c r="U2670" s="275"/>
    </row>
    <row r="2671" spans="21:21" x14ac:dyDescent="0.3">
      <c r="U2671" s="275"/>
    </row>
    <row r="2672" spans="21:21" x14ac:dyDescent="0.3">
      <c r="U2672" s="275"/>
    </row>
    <row r="2673" spans="21:21" x14ac:dyDescent="0.3">
      <c r="U2673" s="275"/>
    </row>
    <row r="2674" spans="21:21" x14ac:dyDescent="0.3">
      <c r="U2674" s="275"/>
    </row>
    <row r="2675" spans="21:21" x14ac:dyDescent="0.3">
      <c r="U2675" s="275"/>
    </row>
    <row r="2676" spans="21:21" x14ac:dyDescent="0.3">
      <c r="U2676" s="275"/>
    </row>
    <row r="2677" spans="21:21" x14ac:dyDescent="0.3">
      <c r="U2677" s="275"/>
    </row>
    <row r="2678" spans="21:21" x14ac:dyDescent="0.3">
      <c r="U2678" s="275"/>
    </row>
    <row r="2679" spans="21:21" x14ac:dyDescent="0.3">
      <c r="U2679" s="275"/>
    </row>
    <row r="2680" spans="21:21" x14ac:dyDescent="0.3">
      <c r="U2680" s="275"/>
    </row>
    <row r="2681" spans="21:21" x14ac:dyDescent="0.3">
      <c r="U2681" s="275"/>
    </row>
    <row r="2682" spans="21:21" x14ac:dyDescent="0.3">
      <c r="U2682" s="275"/>
    </row>
    <row r="2683" spans="21:21" x14ac:dyDescent="0.3">
      <c r="U2683" s="275"/>
    </row>
    <row r="2684" spans="21:21" x14ac:dyDescent="0.3">
      <c r="U2684" s="275"/>
    </row>
    <row r="2685" spans="21:21" x14ac:dyDescent="0.3">
      <c r="U2685" s="275"/>
    </row>
    <row r="2686" spans="21:21" x14ac:dyDescent="0.3">
      <c r="U2686" s="275"/>
    </row>
    <row r="2687" spans="21:21" x14ac:dyDescent="0.3">
      <c r="U2687" s="275"/>
    </row>
    <row r="2688" spans="21:21" x14ac:dyDescent="0.3">
      <c r="U2688" s="275"/>
    </row>
    <row r="2689" spans="21:21" x14ac:dyDescent="0.3">
      <c r="U2689" s="275"/>
    </row>
    <row r="2690" spans="21:21" x14ac:dyDescent="0.3">
      <c r="U2690" s="275"/>
    </row>
    <row r="2691" spans="21:21" x14ac:dyDescent="0.3">
      <c r="U2691" s="275"/>
    </row>
    <row r="2692" spans="21:21" x14ac:dyDescent="0.3">
      <c r="U2692" s="275"/>
    </row>
    <row r="2693" spans="21:21" x14ac:dyDescent="0.3">
      <c r="U2693" s="275"/>
    </row>
    <row r="2694" spans="21:21" x14ac:dyDescent="0.3">
      <c r="U2694" s="275"/>
    </row>
    <row r="2695" spans="21:21" x14ac:dyDescent="0.3">
      <c r="U2695" s="275"/>
    </row>
    <row r="2696" spans="21:21" x14ac:dyDescent="0.3">
      <c r="U2696" s="275"/>
    </row>
    <row r="2697" spans="21:21" x14ac:dyDescent="0.3">
      <c r="U2697" s="275"/>
    </row>
    <row r="2698" spans="21:21" x14ac:dyDescent="0.3">
      <c r="U2698" s="275"/>
    </row>
    <row r="2699" spans="21:21" x14ac:dyDescent="0.3">
      <c r="U2699" s="275"/>
    </row>
    <row r="2700" spans="21:21" x14ac:dyDescent="0.3">
      <c r="U2700" s="275"/>
    </row>
    <row r="2701" spans="21:21" x14ac:dyDescent="0.3">
      <c r="U2701" s="275"/>
    </row>
    <row r="2702" spans="21:21" x14ac:dyDescent="0.3">
      <c r="U2702" s="275"/>
    </row>
    <row r="2703" spans="21:21" x14ac:dyDescent="0.3">
      <c r="U2703" s="275"/>
    </row>
    <row r="2704" spans="21:21" x14ac:dyDescent="0.3">
      <c r="U2704" s="275"/>
    </row>
    <row r="2705" spans="21:21" x14ac:dyDescent="0.3">
      <c r="U2705" s="275"/>
    </row>
    <row r="2706" spans="21:21" x14ac:dyDescent="0.3">
      <c r="U2706" s="275"/>
    </row>
    <row r="2707" spans="21:21" x14ac:dyDescent="0.3">
      <c r="U2707" s="275"/>
    </row>
    <row r="2708" spans="21:21" x14ac:dyDescent="0.3">
      <c r="U2708" s="275"/>
    </row>
    <row r="2709" spans="21:21" x14ac:dyDescent="0.3">
      <c r="U2709" s="275"/>
    </row>
    <row r="2710" spans="21:21" x14ac:dyDescent="0.3">
      <c r="U2710" s="275"/>
    </row>
    <row r="2711" spans="21:21" x14ac:dyDescent="0.3">
      <c r="U2711" s="275"/>
    </row>
    <row r="2712" spans="21:21" x14ac:dyDescent="0.3">
      <c r="U2712" s="275"/>
    </row>
    <row r="2713" spans="21:21" x14ac:dyDescent="0.3">
      <c r="U2713" s="275"/>
    </row>
    <row r="2714" spans="21:21" x14ac:dyDescent="0.3">
      <c r="U2714" s="275"/>
    </row>
    <row r="2715" spans="21:21" x14ac:dyDescent="0.3">
      <c r="U2715" s="275"/>
    </row>
    <row r="2716" spans="21:21" x14ac:dyDescent="0.3">
      <c r="U2716" s="275"/>
    </row>
    <row r="2717" spans="21:21" x14ac:dyDescent="0.3">
      <c r="U2717" s="275"/>
    </row>
    <row r="2718" spans="21:21" x14ac:dyDescent="0.3">
      <c r="U2718" s="275"/>
    </row>
    <row r="2719" spans="21:21" x14ac:dyDescent="0.3">
      <c r="U2719" s="275"/>
    </row>
    <row r="2720" spans="21:21" x14ac:dyDescent="0.3">
      <c r="U2720" s="275"/>
    </row>
    <row r="2721" spans="21:21" x14ac:dyDescent="0.3">
      <c r="U2721" s="275"/>
    </row>
    <row r="2722" spans="21:21" x14ac:dyDescent="0.3">
      <c r="U2722" s="275"/>
    </row>
    <row r="2723" spans="21:21" x14ac:dyDescent="0.3">
      <c r="U2723" s="275"/>
    </row>
    <row r="2724" spans="21:21" x14ac:dyDescent="0.3">
      <c r="U2724" s="275"/>
    </row>
    <row r="2725" spans="21:21" x14ac:dyDescent="0.3">
      <c r="U2725" s="275"/>
    </row>
    <row r="2726" spans="21:21" x14ac:dyDescent="0.3">
      <c r="U2726" s="275"/>
    </row>
    <row r="2727" spans="21:21" x14ac:dyDescent="0.3">
      <c r="U2727" s="275"/>
    </row>
    <row r="2728" spans="21:21" x14ac:dyDescent="0.3">
      <c r="U2728" s="275"/>
    </row>
    <row r="2729" spans="21:21" x14ac:dyDescent="0.3">
      <c r="U2729" s="275"/>
    </row>
    <row r="2730" spans="21:21" x14ac:dyDescent="0.3">
      <c r="U2730" s="275"/>
    </row>
    <row r="2731" spans="21:21" x14ac:dyDescent="0.3">
      <c r="U2731" s="275"/>
    </row>
    <row r="2732" spans="21:21" x14ac:dyDescent="0.3">
      <c r="U2732" s="275"/>
    </row>
    <row r="2733" spans="21:21" x14ac:dyDescent="0.3">
      <c r="U2733" s="275"/>
    </row>
    <row r="2734" spans="21:21" x14ac:dyDescent="0.3">
      <c r="U2734" s="275"/>
    </row>
    <row r="2735" spans="21:21" x14ac:dyDescent="0.3">
      <c r="U2735" s="275"/>
    </row>
    <row r="2736" spans="21:21" x14ac:dyDescent="0.3">
      <c r="U2736" s="275"/>
    </row>
    <row r="2737" spans="21:21" x14ac:dyDescent="0.3">
      <c r="U2737" s="275"/>
    </row>
    <row r="2738" spans="21:21" x14ac:dyDescent="0.3">
      <c r="U2738" s="275"/>
    </row>
    <row r="2739" spans="21:21" x14ac:dyDescent="0.3">
      <c r="U2739" s="275"/>
    </row>
    <row r="2740" spans="21:21" x14ac:dyDescent="0.3">
      <c r="U2740" s="275"/>
    </row>
    <row r="2741" spans="21:21" x14ac:dyDescent="0.3">
      <c r="U2741" s="275"/>
    </row>
    <row r="2742" spans="21:21" x14ac:dyDescent="0.3">
      <c r="U2742" s="275"/>
    </row>
    <row r="2743" spans="21:21" x14ac:dyDescent="0.3">
      <c r="U2743" s="275"/>
    </row>
    <row r="2744" spans="21:21" x14ac:dyDescent="0.3">
      <c r="U2744" s="275"/>
    </row>
    <row r="2745" spans="21:21" x14ac:dyDescent="0.3">
      <c r="U2745" s="275"/>
    </row>
    <row r="2746" spans="21:21" x14ac:dyDescent="0.3">
      <c r="U2746" s="275"/>
    </row>
    <row r="2747" spans="21:21" x14ac:dyDescent="0.3">
      <c r="U2747" s="275"/>
    </row>
    <row r="2748" spans="21:21" x14ac:dyDescent="0.3">
      <c r="U2748" s="275"/>
    </row>
    <row r="2749" spans="21:21" x14ac:dyDescent="0.3">
      <c r="U2749" s="275"/>
    </row>
    <row r="2750" spans="21:21" x14ac:dyDescent="0.3">
      <c r="U2750" s="275"/>
    </row>
    <row r="2751" spans="21:21" x14ac:dyDescent="0.3">
      <c r="U2751" s="275"/>
    </row>
    <row r="2752" spans="21:21" x14ac:dyDescent="0.3">
      <c r="U2752" s="275"/>
    </row>
    <row r="2753" spans="21:21" x14ac:dyDescent="0.3">
      <c r="U2753" s="275"/>
    </row>
    <row r="2754" spans="21:21" x14ac:dyDescent="0.3">
      <c r="U2754" s="275"/>
    </row>
    <row r="2755" spans="21:21" x14ac:dyDescent="0.3">
      <c r="U2755" s="275"/>
    </row>
    <row r="2756" spans="21:21" x14ac:dyDescent="0.3">
      <c r="U2756" s="275"/>
    </row>
    <row r="2757" spans="21:21" x14ac:dyDescent="0.3">
      <c r="U2757" s="275"/>
    </row>
    <row r="2758" spans="21:21" x14ac:dyDescent="0.3">
      <c r="U2758" s="275"/>
    </row>
    <row r="2759" spans="21:21" x14ac:dyDescent="0.3">
      <c r="U2759" s="275"/>
    </row>
    <row r="2760" spans="21:21" x14ac:dyDescent="0.3">
      <c r="U2760" s="275"/>
    </row>
    <row r="2761" spans="21:21" x14ac:dyDescent="0.3">
      <c r="U2761" s="275"/>
    </row>
    <row r="2762" spans="21:21" x14ac:dyDescent="0.3">
      <c r="U2762" s="275"/>
    </row>
    <row r="2763" spans="21:21" x14ac:dyDescent="0.3">
      <c r="U2763" s="275"/>
    </row>
    <row r="2764" spans="21:21" x14ac:dyDescent="0.3">
      <c r="U2764" s="275"/>
    </row>
    <row r="2765" spans="21:21" x14ac:dyDescent="0.3">
      <c r="U2765" s="275"/>
    </row>
    <row r="2766" spans="21:21" x14ac:dyDescent="0.3">
      <c r="U2766" s="275"/>
    </row>
    <row r="2767" spans="21:21" x14ac:dyDescent="0.3">
      <c r="U2767" s="275"/>
    </row>
    <row r="2768" spans="21:21" x14ac:dyDescent="0.3">
      <c r="U2768" s="275"/>
    </row>
    <row r="2769" spans="21:21" x14ac:dyDescent="0.3">
      <c r="U2769" s="275"/>
    </row>
    <row r="2770" spans="21:21" x14ac:dyDescent="0.3">
      <c r="U2770" s="275"/>
    </row>
    <row r="2771" spans="21:21" x14ac:dyDescent="0.3">
      <c r="U2771" s="275"/>
    </row>
    <row r="2772" spans="21:21" x14ac:dyDescent="0.3">
      <c r="U2772" s="275"/>
    </row>
    <row r="2773" spans="21:21" x14ac:dyDescent="0.3">
      <c r="U2773" s="275"/>
    </row>
    <row r="2774" spans="21:21" x14ac:dyDescent="0.3">
      <c r="U2774" s="275"/>
    </row>
    <row r="2775" spans="21:21" x14ac:dyDescent="0.3">
      <c r="U2775" s="275"/>
    </row>
    <row r="2776" spans="21:21" x14ac:dyDescent="0.3">
      <c r="U2776" s="275"/>
    </row>
    <row r="2777" spans="21:21" x14ac:dyDescent="0.3">
      <c r="U2777" s="275"/>
    </row>
    <row r="2778" spans="21:21" x14ac:dyDescent="0.3">
      <c r="U2778" s="275"/>
    </row>
    <row r="2779" spans="21:21" x14ac:dyDescent="0.3">
      <c r="U2779" s="275"/>
    </row>
    <row r="2780" spans="21:21" x14ac:dyDescent="0.3">
      <c r="U2780" s="275"/>
    </row>
    <row r="2781" spans="21:21" x14ac:dyDescent="0.3">
      <c r="U2781" s="275"/>
    </row>
    <row r="2782" spans="21:21" x14ac:dyDescent="0.3">
      <c r="U2782" s="275"/>
    </row>
    <row r="2783" spans="21:21" x14ac:dyDescent="0.3">
      <c r="U2783" s="275"/>
    </row>
    <row r="2784" spans="21:21" x14ac:dyDescent="0.3">
      <c r="U2784" s="275"/>
    </row>
    <row r="2785" spans="21:21" x14ac:dyDescent="0.3">
      <c r="U2785" s="275"/>
    </row>
    <row r="2786" spans="21:21" x14ac:dyDescent="0.3">
      <c r="U2786" s="275"/>
    </row>
    <row r="2787" spans="21:21" x14ac:dyDescent="0.3">
      <c r="U2787" s="275"/>
    </row>
    <row r="2788" spans="21:21" x14ac:dyDescent="0.3">
      <c r="U2788" s="275"/>
    </row>
    <row r="2789" spans="21:21" x14ac:dyDescent="0.3">
      <c r="U2789" s="275"/>
    </row>
    <row r="2790" spans="21:21" x14ac:dyDescent="0.3">
      <c r="U2790" s="275"/>
    </row>
    <row r="2791" spans="21:21" x14ac:dyDescent="0.3">
      <c r="U2791" s="275"/>
    </row>
    <row r="2792" spans="21:21" x14ac:dyDescent="0.3">
      <c r="U2792" s="275"/>
    </row>
    <row r="2793" spans="21:21" x14ac:dyDescent="0.3">
      <c r="U2793" s="275"/>
    </row>
    <row r="2794" spans="21:21" x14ac:dyDescent="0.3">
      <c r="U2794" s="275"/>
    </row>
    <row r="2795" spans="21:21" x14ac:dyDescent="0.3">
      <c r="U2795" s="275"/>
    </row>
    <row r="2796" spans="21:21" x14ac:dyDescent="0.3">
      <c r="U2796" s="275"/>
    </row>
    <row r="2797" spans="21:21" x14ac:dyDescent="0.3">
      <c r="U2797" s="275"/>
    </row>
    <row r="2798" spans="21:21" x14ac:dyDescent="0.3">
      <c r="U2798" s="275"/>
    </row>
    <row r="2799" spans="21:21" x14ac:dyDescent="0.3">
      <c r="U2799" s="275"/>
    </row>
    <row r="2800" spans="21:21" x14ac:dyDescent="0.3">
      <c r="U2800" s="275"/>
    </row>
    <row r="2801" spans="21:21" x14ac:dyDescent="0.3">
      <c r="U2801" s="275"/>
    </row>
    <row r="2802" spans="21:21" x14ac:dyDescent="0.3">
      <c r="U2802" s="275"/>
    </row>
    <row r="2803" spans="21:21" x14ac:dyDescent="0.3">
      <c r="U2803" s="275"/>
    </row>
    <row r="2804" spans="21:21" x14ac:dyDescent="0.3">
      <c r="U2804" s="275"/>
    </row>
    <row r="2805" spans="21:21" x14ac:dyDescent="0.3">
      <c r="U2805" s="275"/>
    </row>
    <row r="2806" spans="21:21" x14ac:dyDescent="0.3">
      <c r="U2806" s="275"/>
    </row>
    <row r="2807" spans="21:21" x14ac:dyDescent="0.3">
      <c r="U2807" s="275"/>
    </row>
    <row r="2808" spans="21:21" x14ac:dyDescent="0.3">
      <c r="U2808" s="275"/>
    </row>
    <row r="2809" spans="21:21" x14ac:dyDescent="0.3">
      <c r="U2809" s="275"/>
    </row>
    <row r="2810" spans="21:21" x14ac:dyDescent="0.3">
      <c r="U2810" s="275"/>
    </row>
    <row r="2811" spans="21:21" x14ac:dyDescent="0.3">
      <c r="U2811" s="275"/>
    </row>
    <row r="2812" spans="21:21" x14ac:dyDescent="0.3">
      <c r="U2812" s="275"/>
    </row>
    <row r="2813" spans="21:21" x14ac:dyDescent="0.3">
      <c r="U2813" s="275"/>
    </row>
    <row r="2814" spans="21:21" x14ac:dyDescent="0.3">
      <c r="U2814" s="275"/>
    </row>
    <row r="2815" spans="21:21" x14ac:dyDescent="0.3">
      <c r="U2815" s="275"/>
    </row>
    <row r="2816" spans="21:21" x14ac:dyDescent="0.3">
      <c r="U2816" s="275"/>
    </row>
    <row r="2817" spans="21:21" x14ac:dyDescent="0.3">
      <c r="U2817" s="275"/>
    </row>
    <row r="2818" spans="21:21" x14ac:dyDescent="0.3">
      <c r="U2818" s="275"/>
    </row>
    <row r="2819" spans="21:21" x14ac:dyDescent="0.3">
      <c r="U2819" s="275"/>
    </row>
    <row r="2820" spans="21:21" x14ac:dyDescent="0.3">
      <c r="U2820" s="275"/>
    </row>
    <row r="2821" spans="21:21" x14ac:dyDescent="0.3">
      <c r="U2821" s="275"/>
    </row>
    <row r="2822" spans="21:21" x14ac:dyDescent="0.3">
      <c r="U2822" s="275"/>
    </row>
    <row r="2823" spans="21:21" x14ac:dyDescent="0.3">
      <c r="U2823" s="275"/>
    </row>
    <row r="2824" spans="21:21" x14ac:dyDescent="0.3">
      <c r="U2824" s="275"/>
    </row>
    <row r="2825" spans="21:21" x14ac:dyDescent="0.3">
      <c r="U2825" s="275"/>
    </row>
    <row r="2826" spans="21:21" x14ac:dyDescent="0.3">
      <c r="U2826" s="275"/>
    </row>
    <row r="2827" spans="21:21" x14ac:dyDescent="0.3">
      <c r="U2827" s="275"/>
    </row>
    <row r="2828" spans="21:21" x14ac:dyDescent="0.3">
      <c r="U2828" s="275"/>
    </row>
    <row r="2829" spans="21:21" x14ac:dyDescent="0.3">
      <c r="U2829" s="275"/>
    </row>
    <row r="2830" spans="21:21" x14ac:dyDescent="0.3">
      <c r="U2830" s="275"/>
    </row>
    <row r="2831" spans="21:21" x14ac:dyDescent="0.3">
      <c r="U2831" s="275"/>
    </row>
    <row r="2832" spans="21:21" x14ac:dyDescent="0.3">
      <c r="U2832" s="275"/>
    </row>
    <row r="2833" spans="21:21" x14ac:dyDescent="0.3">
      <c r="U2833" s="275"/>
    </row>
    <row r="2834" spans="21:21" x14ac:dyDescent="0.3">
      <c r="U2834" s="275"/>
    </row>
    <row r="2835" spans="21:21" x14ac:dyDescent="0.3">
      <c r="U2835" s="275"/>
    </row>
    <row r="2836" spans="21:21" x14ac:dyDescent="0.3">
      <c r="U2836" s="275"/>
    </row>
    <row r="2837" spans="21:21" x14ac:dyDescent="0.3">
      <c r="U2837" s="275"/>
    </row>
    <row r="2838" spans="21:21" x14ac:dyDescent="0.3">
      <c r="U2838" s="275"/>
    </row>
    <row r="2839" spans="21:21" x14ac:dyDescent="0.3">
      <c r="U2839" s="275"/>
    </row>
    <row r="2840" spans="21:21" x14ac:dyDescent="0.3">
      <c r="U2840" s="275"/>
    </row>
    <row r="2841" spans="21:21" x14ac:dyDescent="0.3">
      <c r="U2841" s="275"/>
    </row>
    <row r="2842" spans="21:21" x14ac:dyDescent="0.3">
      <c r="U2842" s="275"/>
    </row>
    <row r="2843" spans="21:21" x14ac:dyDescent="0.3">
      <c r="U2843" s="275"/>
    </row>
    <row r="2844" spans="21:21" x14ac:dyDescent="0.3">
      <c r="U2844" s="275"/>
    </row>
    <row r="2845" spans="21:21" x14ac:dyDescent="0.3">
      <c r="U2845" s="275"/>
    </row>
    <row r="2846" spans="21:21" x14ac:dyDescent="0.3">
      <c r="U2846" s="275"/>
    </row>
    <row r="2847" spans="21:21" x14ac:dyDescent="0.3">
      <c r="U2847" s="275"/>
    </row>
    <row r="2848" spans="21:21" x14ac:dyDescent="0.3">
      <c r="U2848" s="275"/>
    </row>
    <row r="2849" spans="21:21" x14ac:dyDescent="0.3">
      <c r="U2849" s="275"/>
    </row>
    <row r="2850" spans="21:21" x14ac:dyDescent="0.3">
      <c r="U2850" s="275"/>
    </row>
    <row r="2851" spans="21:21" x14ac:dyDescent="0.3">
      <c r="U2851" s="275"/>
    </row>
    <row r="2852" spans="21:21" x14ac:dyDescent="0.3">
      <c r="U2852" s="275"/>
    </row>
    <row r="2853" spans="21:21" x14ac:dyDescent="0.3">
      <c r="U2853" s="275"/>
    </row>
    <row r="2854" spans="21:21" x14ac:dyDescent="0.3">
      <c r="U2854" s="275"/>
    </row>
    <row r="2855" spans="21:21" x14ac:dyDescent="0.3">
      <c r="U2855" s="275"/>
    </row>
    <row r="2856" spans="21:21" x14ac:dyDescent="0.3">
      <c r="U2856" s="275"/>
    </row>
    <row r="2857" spans="21:21" x14ac:dyDescent="0.3">
      <c r="U2857" s="275"/>
    </row>
    <row r="2858" spans="21:21" x14ac:dyDescent="0.3">
      <c r="U2858" s="275"/>
    </row>
    <row r="2859" spans="21:21" x14ac:dyDescent="0.3">
      <c r="U2859" s="275"/>
    </row>
    <row r="2860" spans="21:21" x14ac:dyDescent="0.3">
      <c r="U2860" s="275"/>
    </row>
    <row r="2861" spans="21:21" x14ac:dyDescent="0.3">
      <c r="U2861" s="275"/>
    </row>
    <row r="2862" spans="21:21" x14ac:dyDescent="0.3">
      <c r="U2862" s="275"/>
    </row>
    <row r="2863" spans="21:21" x14ac:dyDescent="0.3">
      <c r="U2863" s="275"/>
    </row>
    <row r="2864" spans="21:21" x14ac:dyDescent="0.3">
      <c r="U2864" s="275"/>
    </row>
    <row r="2865" spans="21:21" x14ac:dyDescent="0.3">
      <c r="U2865" s="275"/>
    </row>
    <row r="2866" spans="21:21" x14ac:dyDescent="0.3">
      <c r="U2866" s="275"/>
    </row>
    <row r="2867" spans="21:21" x14ac:dyDescent="0.3">
      <c r="U2867" s="275"/>
    </row>
    <row r="2868" spans="21:21" x14ac:dyDescent="0.3">
      <c r="U2868" s="275"/>
    </row>
    <row r="2869" spans="21:21" x14ac:dyDescent="0.3">
      <c r="U2869" s="275"/>
    </row>
    <row r="2870" spans="21:21" x14ac:dyDescent="0.3">
      <c r="U2870" s="275"/>
    </row>
    <row r="2871" spans="21:21" x14ac:dyDescent="0.3">
      <c r="U2871" s="275"/>
    </row>
    <row r="2872" spans="21:21" x14ac:dyDescent="0.3">
      <c r="U2872" s="275"/>
    </row>
    <row r="2873" spans="21:21" x14ac:dyDescent="0.3">
      <c r="U2873" s="275"/>
    </row>
    <row r="2874" spans="21:21" x14ac:dyDescent="0.3">
      <c r="U2874" s="275"/>
    </row>
    <row r="2875" spans="21:21" x14ac:dyDescent="0.3">
      <c r="U2875" s="275"/>
    </row>
    <row r="2876" spans="21:21" x14ac:dyDescent="0.3">
      <c r="U2876" s="275"/>
    </row>
    <row r="2877" spans="21:21" x14ac:dyDescent="0.3">
      <c r="U2877" s="275"/>
    </row>
    <row r="2878" spans="21:21" x14ac:dyDescent="0.3">
      <c r="U2878" s="275"/>
    </row>
    <row r="2879" spans="21:21" x14ac:dyDescent="0.3">
      <c r="U2879" s="275"/>
    </row>
    <row r="2880" spans="21:21" x14ac:dyDescent="0.3">
      <c r="U2880" s="275"/>
    </row>
    <row r="2881" spans="21:21" x14ac:dyDescent="0.3">
      <c r="U2881" s="275"/>
    </row>
    <row r="2882" spans="21:21" x14ac:dyDescent="0.3">
      <c r="U2882" s="275"/>
    </row>
    <row r="2883" spans="21:21" x14ac:dyDescent="0.3">
      <c r="U2883" s="275"/>
    </row>
    <row r="2884" spans="21:21" x14ac:dyDescent="0.3">
      <c r="U2884" s="275"/>
    </row>
    <row r="2885" spans="21:21" x14ac:dyDescent="0.3">
      <c r="U2885" s="275"/>
    </row>
    <row r="2886" spans="21:21" x14ac:dyDescent="0.3">
      <c r="U2886" s="275"/>
    </row>
    <row r="2887" spans="21:21" x14ac:dyDescent="0.3">
      <c r="U2887" s="275"/>
    </row>
    <row r="2888" spans="21:21" x14ac:dyDescent="0.3">
      <c r="U2888" s="275"/>
    </row>
    <row r="2889" spans="21:21" x14ac:dyDescent="0.3">
      <c r="U2889" s="275"/>
    </row>
    <row r="2890" spans="21:21" x14ac:dyDescent="0.3">
      <c r="U2890" s="275"/>
    </row>
    <row r="2891" spans="21:21" x14ac:dyDescent="0.3">
      <c r="U2891" s="275"/>
    </row>
    <row r="2892" spans="21:21" x14ac:dyDescent="0.3">
      <c r="U2892" s="275"/>
    </row>
    <row r="2893" spans="21:21" x14ac:dyDescent="0.3">
      <c r="U2893" s="275"/>
    </row>
    <row r="2894" spans="21:21" x14ac:dyDescent="0.3">
      <c r="U2894" s="275"/>
    </row>
    <row r="2895" spans="21:21" x14ac:dyDescent="0.3">
      <c r="U2895" s="275"/>
    </row>
    <row r="2896" spans="21:21" x14ac:dyDescent="0.3">
      <c r="U2896" s="275"/>
    </row>
    <row r="2897" spans="21:21" x14ac:dyDescent="0.3">
      <c r="U2897" s="275"/>
    </row>
    <row r="2898" spans="21:21" x14ac:dyDescent="0.3">
      <c r="U2898" s="275"/>
    </row>
    <row r="2899" spans="21:21" x14ac:dyDescent="0.3">
      <c r="U2899" s="275"/>
    </row>
    <row r="2900" spans="21:21" x14ac:dyDescent="0.3">
      <c r="U2900" s="275"/>
    </row>
    <row r="2901" spans="21:21" x14ac:dyDescent="0.3">
      <c r="U2901" s="275"/>
    </row>
    <row r="2902" spans="21:21" x14ac:dyDescent="0.3">
      <c r="U2902" s="275"/>
    </row>
    <row r="2903" spans="21:21" x14ac:dyDescent="0.3">
      <c r="U2903" s="275"/>
    </row>
    <row r="2904" spans="21:21" x14ac:dyDescent="0.3">
      <c r="U2904" s="275"/>
    </row>
    <row r="2905" spans="21:21" x14ac:dyDescent="0.3">
      <c r="U2905" s="275"/>
    </row>
    <row r="2906" spans="21:21" x14ac:dyDescent="0.3">
      <c r="U2906" s="275"/>
    </row>
    <row r="2907" spans="21:21" x14ac:dyDescent="0.3">
      <c r="U2907" s="275"/>
    </row>
    <row r="2908" spans="21:21" x14ac:dyDescent="0.3">
      <c r="U2908" s="275"/>
    </row>
    <row r="2909" spans="21:21" x14ac:dyDescent="0.3">
      <c r="U2909" s="275"/>
    </row>
    <row r="2910" spans="21:21" x14ac:dyDescent="0.3">
      <c r="U2910" s="275"/>
    </row>
    <row r="2911" spans="21:21" x14ac:dyDescent="0.3">
      <c r="U2911" s="275"/>
    </row>
    <row r="2912" spans="21:21" x14ac:dyDescent="0.3">
      <c r="U2912" s="275"/>
    </row>
    <row r="2913" spans="21:21" x14ac:dyDescent="0.3">
      <c r="U2913" s="275"/>
    </row>
    <row r="2914" spans="21:21" x14ac:dyDescent="0.3">
      <c r="U2914" s="275"/>
    </row>
    <row r="2915" spans="21:21" x14ac:dyDescent="0.3">
      <c r="U2915" s="275"/>
    </row>
    <row r="2916" spans="21:21" x14ac:dyDescent="0.3">
      <c r="U2916" s="275"/>
    </row>
    <row r="2917" spans="21:21" x14ac:dyDescent="0.3">
      <c r="U2917" s="275"/>
    </row>
    <row r="2918" spans="21:21" x14ac:dyDescent="0.3">
      <c r="U2918" s="275"/>
    </row>
    <row r="2919" spans="21:21" x14ac:dyDescent="0.3">
      <c r="U2919" s="275"/>
    </row>
    <row r="2920" spans="21:21" x14ac:dyDescent="0.3">
      <c r="U2920" s="275"/>
    </row>
    <row r="2921" spans="21:21" x14ac:dyDescent="0.3">
      <c r="U2921" s="275"/>
    </row>
    <row r="2922" spans="21:21" x14ac:dyDescent="0.3">
      <c r="U2922" s="275"/>
    </row>
    <row r="2923" spans="21:21" x14ac:dyDescent="0.3">
      <c r="U2923" s="275"/>
    </row>
    <row r="2924" spans="21:21" x14ac:dyDescent="0.3">
      <c r="U2924" s="275"/>
    </row>
    <row r="2925" spans="21:21" x14ac:dyDescent="0.3">
      <c r="U2925" s="275"/>
    </row>
    <row r="2926" spans="21:21" x14ac:dyDescent="0.3">
      <c r="U2926" s="275"/>
    </row>
    <row r="2927" spans="21:21" x14ac:dyDescent="0.3">
      <c r="U2927" s="275"/>
    </row>
    <row r="2928" spans="21:21" x14ac:dyDescent="0.3">
      <c r="U2928" s="275"/>
    </row>
    <row r="2929" spans="21:21" x14ac:dyDescent="0.3">
      <c r="U2929" s="275"/>
    </row>
    <row r="2930" spans="21:21" x14ac:dyDescent="0.3">
      <c r="U2930" s="275"/>
    </row>
    <row r="2931" spans="21:21" x14ac:dyDescent="0.3">
      <c r="U2931" s="275"/>
    </row>
    <row r="2932" spans="21:21" x14ac:dyDescent="0.3">
      <c r="U2932" s="275"/>
    </row>
    <row r="2933" spans="21:21" x14ac:dyDescent="0.3">
      <c r="U2933" s="275"/>
    </row>
    <row r="2934" spans="21:21" x14ac:dyDescent="0.3">
      <c r="U2934" s="275"/>
    </row>
    <row r="2935" spans="21:21" x14ac:dyDescent="0.3">
      <c r="U2935" s="275"/>
    </row>
    <row r="2936" spans="21:21" x14ac:dyDescent="0.3">
      <c r="U2936" s="275"/>
    </row>
    <row r="2937" spans="21:21" x14ac:dyDescent="0.3">
      <c r="U2937" s="275"/>
    </row>
    <row r="2938" spans="21:21" x14ac:dyDescent="0.3">
      <c r="U2938" s="275"/>
    </row>
    <row r="2939" spans="21:21" x14ac:dyDescent="0.3">
      <c r="U2939" s="275"/>
    </row>
    <row r="2940" spans="21:21" x14ac:dyDescent="0.3">
      <c r="U2940" s="275"/>
    </row>
    <row r="2941" spans="21:21" x14ac:dyDescent="0.3">
      <c r="U2941" s="275"/>
    </row>
    <row r="2942" spans="21:21" x14ac:dyDescent="0.3">
      <c r="U2942" s="275"/>
    </row>
    <row r="2943" spans="21:21" x14ac:dyDescent="0.3">
      <c r="U2943" s="275"/>
    </row>
    <row r="2944" spans="21:21" x14ac:dyDescent="0.3">
      <c r="U2944" s="275"/>
    </row>
    <row r="2945" spans="21:21" x14ac:dyDescent="0.3">
      <c r="U2945" s="275"/>
    </row>
    <row r="2946" spans="21:21" x14ac:dyDescent="0.3">
      <c r="U2946" s="275"/>
    </row>
    <row r="2947" spans="21:21" x14ac:dyDescent="0.3">
      <c r="U2947" s="275"/>
    </row>
    <row r="2948" spans="21:21" x14ac:dyDescent="0.3">
      <c r="U2948" s="275"/>
    </row>
    <row r="2949" spans="21:21" x14ac:dyDescent="0.3">
      <c r="U2949" s="275"/>
    </row>
    <row r="2950" spans="21:21" x14ac:dyDescent="0.3">
      <c r="U2950" s="275"/>
    </row>
    <row r="2951" spans="21:21" x14ac:dyDescent="0.3">
      <c r="U2951" s="275"/>
    </row>
    <row r="2952" spans="21:21" x14ac:dyDescent="0.3">
      <c r="U2952" s="275"/>
    </row>
    <row r="2953" spans="21:21" x14ac:dyDescent="0.3">
      <c r="U2953" s="275"/>
    </row>
    <row r="2954" spans="21:21" x14ac:dyDescent="0.3">
      <c r="U2954" s="275"/>
    </row>
    <row r="2955" spans="21:21" x14ac:dyDescent="0.3">
      <c r="U2955" s="275"/>
    </row>
    <row r="2956" spans="21:21" x14ac:dyDescent="0.3">
      <c r="U2956" s="275"/>
    </row>
    <row r="2957" spans="21:21" x14ac:dyDescent="0.3">
      <c r="U2957" s="275"/>
    </row>
    <row r="2958" spans="21:21" x14ac:dyDescent="0.3">
      <c r="U2958" s="275"/>
    </row>
    <row r="2959" spans="21:21" x14ac:dyDescent="0.3">
      <c r="U2959" s="275"/>
    </row>
    <row r="2960" spans="21:21" x14ac:dyDescent="0.3">
      <c r="U2960" s="275"/>
    </row>
    <row r="2961" spans="21:21" x14ac:dyDescent="0.3">
      <c r="U2961" s="275"/>
    </row>
    <row r="2962" spans="21:21" x14ac:dyDescent="0.3">
      <c r="U2962" s="275"/>
    </row>
    <row r="2963" spans="21:21" x14ac:dyDescent="0.3">
      <c r="U2963" s="275"/>
    </row>
    <row r="2964" spans="21:21" x14ac:dyDescent="0.3">
      <c r="U2964" s="275"/>
    </row>
    <row r="2965" spans="21:21" x14ac:dyDescent="0.3">
      <c r="U2965" s="275"/>
    </row>
    <row r="2966" spans="21:21" x14ac:dyDescent="0.3">
      <c r="U2966" s="275"/>
    </row>
    <row r="2967" spans="21:21" x14ac:dyDescent="0.3">
      <c r="U2967" s="275"/>
    </row>
    <row r="2968" spans="21:21" x14ac:dyDescent="0.3">
      <c r="U2968" s="275"/>
    </row>
    <row r="2969" spans="21:21" x14ac:dyDescent="0.3">
      <c r="U2969" s="275"/>
    </row>
    <row r="2970" spans="21:21" x14ac:dyDescent="0.3">
      <c r="U2970" s="275"/>
    </row>
    <row r="2971" spans="21:21" x14ac:dyDescent="0.3">
      <c r="U2971" s="275"/>
    </row>
    <row r="2972" spans="21:21" x14ac:dyDescent="0.3">
      <c r="U2972" s="275"/>
    </row>
    <row r="2973" spans="21:21" x14ac:dyDescent="0.3">
      <c r="U2973" s="275"/>
    </row>
    <row r="2974" spans="21:21" x14ac:dyDescent="0.3">
      <c r="U2974" s="275"/>
    </row>
    <row r="2975" spans="21:21" x14ac:dyDescent="0.3">
      <c r="U2975" s="275"/>
    </row>
    <row r="2976" spans="21:21" x14ac:dyDescent="0.3">
      <c r="U2976" s="275"/>
    </row>
    <row r="2977" spans="21:21" x14ac:dyDescent="0.3">
      <c r="U2977" s="275"/>
    </row>
    <row r="2978" spans="21:21" x14ac:dyDescent="0.3">
      <c r="U2978" s="275"/>
    </row>
    <row r="2979" spans="21:21" x14ac:dyDescent="0.3">
      <c r="U2979" s="275"/>
    </row>
    <row r="2980" spans="21:21" x14ac:dyDescent="0.3">
      <c r="U2980" s="275"/>
    </row>
    <row r="2981" spans="21:21" x14ac:dyDescent="0.3">
      <c r="U2981" s="275"/>
    </row>
    <row r="2982" spans="21:21" x14ac:dyDescent="0.3">
      <c r="U2982" s="275"/>
    </row>
    <row r="2983" spans="21:21" x14ac:dyDescent="0.3">
      <c r="U2983" s="275"/>
    </row>
    <row r="2984" spans="21:21" x14ac:dyDescent="0.3">
      <c r="U2984" s="275"/>
    </row>
    <row r="2985" spans="21:21" x14ac:dyDescent="0.3">
      <c r="U2985" s="275"/>
    </row>
    <row r="2986" spans="21:21" x14ac:dyDescent="0.3">
      <c r="U2986" s="275"/>
    </row>
    <row r="2987" spans="21:21" x14ac:dyDescent="0.3">
      <c r="U2987" s="275"/>
    </row>
    <row r="2988" spans="21:21" x14ac:dyDescent="0.3">
      <c r="U2988" s="275"/>
    </row>
    <row r="2989" spans="21:21" x14ac:dyDescent="0.3">
      <c r="U2989" s="275"/>
    </row>
    <row r="2990" spans="21:21" x14ac:dyDescent="0.3">
      <c r="U2990" s="275"/>
    </row>
    <row r="2991" spans="21:21" x14ac:dyDescent="0.3">
      <c r="U2991" s="275"/>
    </row>
    <row r="2992" spans="21:21" x14ac:dyDescent="0.3">
      <c r="U2992" s="275"/>
    </row>
    <row r="2993" spans="21:21" x14ac:dyDescent="0.3">
      <c r="U2993" s="275"/>
    </row>
    <row r="2994" spans="21:21" x14ac:dyDescent="0.3">
      <c r="U2994" s="275"/>
    </row>
    <row r="2995" spans="21:21" x14ac:dyDescent="0.3">
      <c r="U2995" s="275"/>
    </row>
    <row r="2996" spans="21:21" x14ac:dyDescent="0.3">
      <c r="U2996" s="275"/>
    </row>
    <row r="2997" spans="21:21" x14ac:dyDescent="0.3">
      <c r="U2997" s="275"/>
    </row>
    <row r="2998" spans="21:21" x14ac:dyDescent="0.3">
      <c r="U2998" s="275"/>
    </row>
    <row r="2999" spans="21:21" x14ac:dyDescent="0.3">
      <c r="U2999" s="275"/>
    </row>
    <row r="3000" spans="21:21" x14ac:dyDescent="0.3">
      <c r="U3000" s="275"/>
    </row>
    <row r="3001" spans="21:21" x14ac:dyDescent="0.3">
      <c r="U3001" s="275"/>
    </row>
    <row r="3002" spans="21:21" x14ac:dyDescent="0.3">
      <c r="U3002" s="275"/>
    </row>
    <row r="3003" spans="21:21" x14ac:dyDescent="0.3">
      <c r="U3003" s="275"/>
    </row>
    <row r="3004" spans="21:21" x14ac:dyDescent="0.3">
      <c r="U3004" s="275"/>
    </row>
    <row r="3005" spans="21:21" x14ac:dyDescent="0.3">
      <c r="U3005" s="275"/>
    </row>
    <row r="3006" spans="21:21" x14ac:dyDescent="0.3">
      <c r="U3006" s="275"/>
    </row>
    <row r="3007" spans="21:21" x14ac:dyDescent="0.3">
      <c r="U3007" s="275"/>
    </row>
    <row r="3008" spans="21:21" x14ac:dyDescent="0.3">
      <c r="U3008" s="275"/>
    </row>
    <row r="3009" spans="21:21" x14ac:dyDescent="0.3">
      <c r="U3009" s="275"/>
    </row>
    <row r="3010" spans="21:21" x14ac:dyDescent="0.3">
      <c r="U3010" s="275"/>
    </row>
    <row r="3011" spans="21:21" x14ac:dyDescent="0.3">
      <c r="U3011" s="275"/>
    </row>
    <row r="3012" spans="21:21" x14ac:dyDescent="0.3">
      <c r="U3012" s="275"/>
    </row>
    <row r="3013" spans="21:21" x14ac:dyDescent="0.3">
      <c r="U3013" s="275"/>
    </row>
    <row r="3014" spans="21:21" x14ac:dyDescent="0.3">
      <c r="U3014" s="275"/>
    </row>
    <row r="3015" spans="21:21" x14ac:dyDescent="0.3">
      <c r="U3015" s="275"/>
    </row>
    <row r="3016" spans="21:21" x14ac:dyDescent="0.3">
      <c r="U3016" s="275"/>
    </row>
    <row r="3017" spans="21:21" x14ac:dyDescent="0.3">
      <c r="U3017" s="275"/>
    </row>
    <row r="3018" spans="21:21" x14ac:dyDescent="0.3">
      <c r="U3018" s="275"/>
    </row>
    <row r="3019" spans="21:21" x14ac:dyDescent="0.3">
      <c r="U3019" s="275"/>
    </row>
    <row r="3020" spans="21:21" x14ac:dyDescent="0.3">
      <c r="U3020" s="275"/>
    </row>
    <row r="3021" spans="21:21" x14ac:dyDescent="0.3">
      <c r="U3021" s="275"/>
    </row>
    <row r="3022" spans="21:21" x14ac:dyDescent="0.3">
      <c r="U3022" s="275"/>
    </row>
    <row r="3023" spans="21:21" x14ac:dyDescent="0.3">
      <c r="U3023" s="275"/>
    </row>
    <row r="3024" spans="21:21" x14ac:dyDescent="0.3">
      <c r="U3024" s="275"/>
    </row>
    <row r="3025" spans="21:21" x14ac:dyDescent="0.3">
      <c r="U3025" s="275"/>
    </row>
    <row r="3026" spans="21:21" x14ac:dyDescent="0.3">
      <c r="U3026" s="275"/>
    </row>
    <row r="3027" spans="21:21" x14ac:dyDescent="0.3">
      <c r="U3027" s="275"/>
    </row>
    <row r="3028" spans="21:21" x14ac:dyDescent="0.3">
      <c r="U3028" s="275"/>
    </row>
    <row r="3029" spans="21:21" x14ac:dyDescent="0.3">
      <c r="U3029" s="275"/>
    </row>
    <row r="3030" spans="21:21" x14ac:dyDescent="0.3">
      <c r="U3030" s="275"/>
    </row>
    <row r="3031" spans="21:21" x14ac:dyDescent="0.3">
      <c r="U3031" s="275"/>
    </row>
    <row r="3032" spans="21:21" x14ac:dyDescent="0.3">
      <c r="U3032" s="275"/>
    </row>
    <row r="3033" spans="21:21" x14ac:dyDescent="0.3">
      <c r="U3033" s="275"/>
    </row>
    <row r="3034" spans="21:21" x14ac:dyDescent="0.3">
      <c r="U3034" s="275"/>
    </row>
    <row r="3035" spans="21:21" x14ac:dyDescent="0.3">
      <c r="U3035" s="275"/>
    </row>
    <row r="3036" spans="21:21" x14ac:dyDescent="0.3">
      <c r="U3036" s="275"/>
    </row>
    <row r="3037" spans="21:21" x14ac:dyDescent="0.3">
      <c r="U3037" s="275"/>
    </row>
    <row r="3038" spans="21:21" x14ac:dyDescent="0.3">
      <c r="U3038" s="275"/>
    </row>
    <row r="3039" spans="21:21" x14ac:dyDescent="0.3">
      <c r="U3039" s="275"/>
    </row>
    <row r="3040" spans="21:21" x14ac:dyDescent="0.3">
      <c r="U3040" s="275"/>
    </row>
    <row r="3041" spans="21:21" x14ac:dyDescent="0.3">
      <c r="U3041" s="275"/>
    </row>
    <row r="3042" spans="21:21" x14ac:dyDescent="0.3">
      <c r="U3042" s="275"/>
    </row>
    <row r="3043" spans="21:21" x14ac:dyDescent="0.3">
      <c r="U3043" s="275"/>
    </row>
    <row r="3044" spans="21:21" x14ac:dyDescent="0.3">
      <c r="U3044" s="275"/>
    </row>
    <row r="3045" spans="21:21" x14ac:dyDescent="0.3">
      <c r="U3045" s="275"/>
    </row>
    <row r="3046" spans="21:21" x14ac:dyDescent="0.3">
      <c r="U3046" s="275"/>
    </row>
    <row r="3047" spans="21:21" x14ac:dyDescent="0.3">
      <c r="U3047" s="275"/>
    </row>
    <row r="3048" spans="21:21" x14ac:dyDescent="0.3">
      <c r="U3048" s="275"/>
    </row>
    <row r="3049" spans="21:21" x14ac:dyDescent="0.3">
      <c r="U3049" s="275"/>
    </row>
    <row r="3050" spans="21:21" x14ac:dyDescent="0.3">
      <c r="U3050" s="275"/>
    </row>
    <row r="3051" spans="21:21" x14ac:dyDescent="0.3">
      <c r="U3051" s="275"/>
    </row>
    <row r="3052" spans="21:21" x14ac:dyDescent="0.3">
      <c r="U3052" s="275"/>
    </row>
    <row r="3053" spans="21:21" x14ac:dyDescent="0.3">
      <c r="U3053" s="275"/>
    </row>
    <row r="3054" spans="21:21" x14ac:dyDescent="0.3">
      <c r="U3054" s="275"/>
    </row>
    <row r="3055" spans="21:21" x14ac:dyDescent="0.3">
      <c r="U3055" s="275"/>
    </row>
    <row r="3056" spans="21:21" x14ac:dyDescent="0.3">
      <c r="U3056" s="275"/>
    </row>
    <row r="3057" spans="21:21" x14ac:dyDescent="0.3">
      <c r="U3057" s="275"/>
    </row>
    <row r="3058" spans="21:21" x14ac:dyDescent="0.3">
      <c r="U3058" s="275"/>
    </row>
    <row r="3059" spans="21:21" x14ac:dyDescent="0.3">
      <c r="U3059" s="275"/>
    </row>
    <row r="3060" spans="21:21" x14ac:dyDescent="0.3">
      <c r="U3060" s="275"/>
    </row>
    <row r="3061" spans="21:21" x14ac:dyDescent="0.3">
      <c r="U3061" s="275"/>
    </row>
    <row r="3062" spans="21:21" x14ac:dyDescent="0.3">
      <c r="U3062" s="275"/>
    </row>
    <row r="3063" spans="21:21" x14ac:dyDescent="0.3">
      <c r="U3063" s="275"/>
    </row>
    <row r="3064" spans="21:21" x14ac:dyDescent="0.3">
      <c r="U3064" s="275"/>
    </row>
    <row r="3065" spans="21:21" x14ac:dyDescent="0.3">
      <c r="U3065" s="275"/>
    </row>
    <row r="3066" spans="21:21" x14ac:dyDescent="0.3">
      <c r="U3066" s="275"/>
    </row>
    <row r="3067" spans="21:21" x14ac:dyDescent="0.3">
      <c r="U3067" s="275"/>
    </row>
    <row r="3068" spans="21:21" x14ac:dyDescent="0.3">
      <c r="U3068" s="275"/>
    </row>
    <row r="3069" spans="21:21" x14ac:dyDescent="0.3">
      <c r="U3069" s="275"/>
    </row>
    <row r="3070" spans="21:21" x14ac:dyDescent="0.3">
      <c r="U3070" s="275"/>
    </row>
    <row r="3071" spans="21:21" x14ac:dyDescent="0.3">
      <c r="U3071" s="275"/>
    </row>
    <row r="3072" spans="21:21" x14ac:dyDescent="0.3">
      <c r="U3072" s="275"/>
    </row>
    <row r="3073" spans="21:21" x14ac:dyDescent="0.3">
      <c r="U3073" s="275"/>
    </row>
    <row r="3074" spans="21:21" x14ac:dyDescent="0.3">
      <c r="U3074" s="275"/>
    </row>
    <row r="3075" spans="21:21" x14ac:dyDescent="0.3">
      <c r="U3075" s="275"/>
    </row>
    <row r="3076" spans="21:21" x14ac:dyDescent="0.3">
      <c r="U3076" s="275"/>
    </row>
    <row r="3077" spans="21:21" x14ac:dyDescent="0.3">
      <c r="U3077" s="275"/>
    </row>
    <row r="3078" spans="21:21" x14ac:dyDescent="0.3">
      <c r="U3078" s="275"/>
    </row>
    <row r="3079" spans="21:21" x14ac:dyDescent="0.3">
      <c r="U3079" s="275"/>
    </row>
    <row r="3080" spans="21:21" x14ac:dyDescent="0.3">
      <c r="U3080" s="275"/>
    </row>
    <row r="3081" spans="21:21" x14ac:dyDescent="0.3">
      <c r="U3081" s="275"/>
    </row>
    <row r="3082" spans="21:21" x14ac:dyDescent="0.3">
      <c r="U3082" s="275"/>
    </row>
    <row r="3083" spans="21:21" x14ac:dyDescent="0.3">
      <c r="U3083" s="275"/>
    </row>
    <row r="3084" spans="21:21" x14ac:dyDescent="0.3">
      <c r="U3084" s="275"/>
    </row>
    <row r="3085" spans="21:21" x14ac:dyDescent="0.3">
      <c r="U3085" s="275"/>
    </row>
    <row r="3086" spans="21:21" x14ac:dyDescent="0.3">
      <c r="U3086" s="275"/>
    </row>
    <row r="3087" spans="21:21" x14ac:dyDescent="0.3">
      <c r="U3087" s="275"/>
    </row>
    <row r="3088" spans="21:21" x14ac:dyDescent="0.3">
      <c r="U3088" s="275"/>
    </row>
    <row r="3089" spans="21:21" x14ac:dyDescent="0.3">
      <c r="U3089" s="275"/>
    </row>
    <row r="3090" spans="21:21" x14ac:dyDescent="0.3">
      <c r="U3090" s="275"/>
    </row>
    <row r="3091" spans="21:21" x14ac:dyDescent="0.3">
      <c r="U3091" s="275"/>
    </row>
    <row r="3092" spans="21:21" x14ac:dyDescent="0.3">
      <c r="U3092" s="275"/>
    </row>
    <row r="3093" spans="21:21" x14ac:dyDescent="0.3">
      <c r="U3093" s="275"/>
    </row>
    <row r="3094" spans="21:21" x14ac:dyDescent="0.3">
      <c r="U3094" s="275"/>
    </row>
    <row r="3095" spans="21:21" x14ac:dyDescent="0.3">
      <c r="U3095" s="275"/>
    </row>
    <row r="3096" spans="21:21" x14ac:dyDescent="0.3">
      <c r="U3096" s="275"/>
    </row>
    <row r="3097" spans="21:21" x14ac:dyDescent="0.3">
      <c r="U3097" s="275"/>
    </row>
    <row r="3098" spans="21:21" x14ac:dyDescent="0.3">
      <c r="U3098" s="275"/>
    </row>
    <row r="3099" spans="21:21" x14ac:dyDescent="0.3">
      <c r="U3099" s="275"/>
    </row>
    <row r="3100" spans="21:21" x14ac:dyDescent="0.3">
      <c r="U3100" s="275"/>
    </row>
    <row r="3101" spans="21:21" x14ac:dyDescent="0.3">
      <c r="U3101" s="275"/>
    </row>
    <row r="3102" spans="21:21" x14ac:dyDescent="0.3">
      <c r="U3102" s="275"/>
    </row>
    <row r="3103" spans="21:21" x14ac:dyDescent="0.3">
      <c r="U3103" s="275"/>
    </row>
    <row r="3104" spans="21:21" x14ac:dyDescent="0.3">
      <c r="U3104" s="275"/>
    </row>
    <row r="3105" spans="21:21" x14ac:dyDescent="0.3">
      <c r="U3105" s="275"/>
    </row>
    <row r="3106" spans="21:21" x14ac:dyDescent="0.3">
      <c r="U3106" s="275"/>
    </row>
    <row r="3107" spans="21:21" x14ac:dyDescent="0.3">
      <c r="U3107" s="275"/>
    </row>
    <row r="3108" spans="21:21" x14ac:dyDescent="0.3">
      <c r="U3108" s="275"/>
    </row>
    <row r="3109" spans="21:21" x14ac:dyDescent="0.3">
      <c r="U3109" s="275"/>
    </row>
    <row r="3110" spans="21:21" x14ac:dyDescent="0.3">
      <c r="U3110" s="275"/>
    </row>
    <row r="3111" spans="21:21" x14ac:dyDescent="0.3">
      <c r="U3111" s="275"/>
    </row>
    <row r="3112" spans="21:21" x14ac:dyDescent="0.3">
      <c r="U3112" s="275"/>
    </row>
    <row r="3113" spans="21:21" x14ac:dyDescent="0.3">
      <c r="U3113" s="275"/>
    </row>
    <row r="3114" spans="21:21" x14ac:dyDescent="0.3">
      <c r="U3114" s="275"/>
    </row>
    <row r="3115" spans="21:21" x14ac:dyDescent="0.3">
      <c r="U3115" s="275"/>
    </row>
    <row r="3116" spans="21:21" x14ac:dyDescent="0.3">
      <c r="U3116" s="275"/>
    </row>
    <row r="3117" spans="21:21" x14ac:dyDescent="0.3">
      <c r="U3117" s="275"/>
    </row>
    <row r="3118" spans="21:21" x14ac:dyDescent="0.3">
      <c r="U3118" s="275"/>
    </row>
    <row r="3119" spans="21:21" x14ac:dyDescent="0.3">
      <c r="U3119" s="275"/>
    </row>
    <row r="3120" spans="21:21" x14ac:dyDescent="0.3">
      <c r="U3120" s="275"/>
    </row>
    <row r="3121" spans="21:21" x14ac:dyDescent="0.3">
      <c r="U3121" s="275"/>
    </row>
    <row r="3122" spans="21:21" x14ac:dyDescent="0.3">
      <c r="U3122" s="275"/>
    </row>
    <row r="3123" spans="21:21" x14ac:dyDescent="0.3">
      <c r="U3123" s="275"/>
    </row>
    <row r="3124" spans="21:21" x14ac:dyDescent="0.3">
      <c r="U3124" s="275"/>
    </row>
    <row r="3125" spans="21:21" x14ac:dyDescent="0.3">
      <c r="U3125" s="275"/>
    </row>
    <row r="3126" spans="21:21" x14ac:dyDescent="0.3">
      <c r="U3126" s="275"/>
    </row>
    <row r="3127" spans="21:21" x14ac:dyDescent="0.3">
      <c r="U3127" s="275"/>
    </row>
    <row r="3128" spans="21:21" x14ac:dyDescent="0.3">
      <c r="U3128" s="275"/>
    </row>
    <row r="3129" spans="21:21" x14ac:dyDescent="0.3">
      <c r="U3129" s="275"/>
    </row>
    <row r="3130" spans="21:21" x14ac:dyDescent="0.3">
      <c r="U3130" s="275"/>
    </row>
    <row r="3131" spans="21:21" x14ac:dyDescent="0.3">
      <c r="U3131" s="275"/>
    </row>
    <row r="3132" spans="21:21" x14ac:dyDescent="0.3">
      <c r="U3132" s="275"/>
    </row>
    <row r="3133" spans="21:21" x14ac:dyDescent="0.3">
      <c r="U3133" s="275"/>
    </row>
    <row r="3134" spans="21:21" x14ac:dyDescent="0.3">
      <c r="U3134" s="275"/>
    </row>
    <row r="3135" spans="21:21" x14ac:dyDescent="0.3">
      <c r="U3135" s="275"/>
    </row>
    <row r="3136" spans="21:21" x14ac:dyDescent="0.3">
      <c r="U3136" s="275"/>
    </row>
    <row r="3137" spans="21:21" x14ac:dyDescent="0.3">
      <c r="U3137" s="275"/>
    </row>
    <row r="3138" spans="21:21" x14ac:dyDescent="0.3">
      <c r="U3138" s="275"/>
    </row>
    <row r="3139" spans="21:21" x14ac:dyDescent="0.3">
      <c r="U3139" s="275"/>
    </row>
    <row r="3140" spans="21:21" x14ac:dyDescent="0.3">
      <c r="U3140" s="275"/>
    </row>
    <row r="3141" spans="21:21" x14ac:dyDescent="0.3">
      <c r="U3141" s="275"/>
    </row>
    <row r="3142" spans="21:21" x14ac:dyDescent="0.3">
      <c r="U3142" s="275"/>
    </row>
    <row r="3143" spans="21:21" x14ac:dyDescent="0.3">
      <c r="U3143" s="275"/>
    </row>
    <row r="3144" spans="21:21" x14ac:dyDescent="0.3">
      <c r="U3144" s="275"/>
    </row>
    <row r="3145" spans="21:21" x14ac:dyDescent="0.3">
      <c r="U3145" s="275"/>
    </row>
    <row r="3146" spans="21:21" x14ac:dyDescent="0.3">
      <c r="U3146" s="275"/>
    </row>
    <row r="3147" spans="21:21" x14ac:dyDescent="0.3">
      <c r="U3147" s="275"/>
    </row>
    <row r="3148" spans="21:21" x14ac:dyDescent="0.3">
      <c r="U3148" s="275"/>
    </row>
    <row r="3149" spans="21:21" x14ac:dyDescent="0.3">
      <c r="U3149" s="275"/>
    </row>
    <row r="3150" spans="21:21" x14ac:dyDescent="0.3">
      <c r="U3150" s="275"/>
    </row>
    <row r="3151" spans="21:21" x14ac:dyDescent="0.3">
      <c r="U3151" s="275"/>
    </row>
    <row r="3152" spans="21:21" x14ac:dyDescent="0.3">
      <c r="U3152" s="275"/>
    </row>
    <row r="3153" spans="21:21" x14ac:dyDescent="0.3">
      <c r="U3153" s="275"/>
    </row>
    <row r="3154" spans="21:21" x14ac:dyDescent="0.3">
      <c r="U3154" s="275"/>
    </row>
    <row r="3155" spans="21:21" x14ac:dyDescent="0.3">
      <c r="U3155" s="275"/>
    </row>
    <row r="3156" spans="21:21" x14ac:dyDescent="0.3">
      <c r="U3156" s="275"/>
    </row>
    <row r="3157" spans="21:21" x14ac:dyDescent="0.3">
      <c r="U3157" s="275"/>
    </row>
    <row r="3158" spans="21:21" x14ac:dyDescent="0.3">
      <c r="U3158" s="275"/>
    </row>
    <row r="3159" spans="21:21" x14ac:dyDescent="0.3">
      <c r="U3159" s="275"/>
    </row>
    <row r="3160" spans="21:21" x14ac:dyDescent="0.3">
      <c r="U3160" s="275"/>
    </row>
    <row r="3161" spans="21:21" x14ac:dyDescent="0.3">
      <c r="U3161" s="275"/>
    </row>
    <row r="3162" spans="21:21" x14ac:dyDescent="0.3">
      <c r="U3162" s="275"/>
    </row>
    <row r="3163" spans="21:21" x14ac:dyDescent="0.3">
      <c r="U3163" s="275"/>
    </row>
    <row r="3164" spans="21:21" x14ac:dyDescent="0.3">
      <c r="U3164" s="275"/>
    </row>
    <row r="3165" spans="21:21" x14ac:dyDescent="0.3">
      <c r="U3165" s="275"/>
    </row>
    <row r="3166" spans="21:21" x14ac:dyDescent="0.3">
      <c r="U3166" s="275"/>
    </row>
    <row r="3167" spans="21:21" x14ac:dyDescent="0.3">
      <c r="U3167" s="275"/>
    </row>
    <row r="3168" spans="21:21" x14ac:dyDescent="0.3">
      <c r="U3168" s="275"/>
    </row>
    <row r="3169" spans="21:21" x14ac:dyDescent="0.3">
      <c r="U3169" s="275"/>
    </row>
    <row r="3170" spans="21:21" x14ac:dyDescent="0.3">
      <c r="U3170" s="275"/>
    </row>
    <row r="3171" spans="21:21" x14ac:dyDescent="0.3">
      <c r="U3171" s="275"/>
    </row>
    <row r="3172" spans="21:21" x14ac:dyDescent="0.3">
      <c r="U3172" s="275"/>
    </row>
    <row r="3173" spans="21:21" x14ac:dyDescent="0.3">
      <c r="U3173" s="275"/>
    </row>
    <row r="3174" spans="21:21" x14ac:dyDescent="0.3">
      <c r="U3174" s="275"/>
    </row>
    <row r="3175" spans="21:21" x14ac:dyDescent="0.3">
      <c r="U3175" s="275"/>
    </row>
    <row r="3176" spans="21:21" x14ac:dyDescent="0.3">
      <c r="U3176" s="275"/>
    </row>
    <row r="3177" spans="21:21" x14ac:dyDescent="0.3">
      <c r="U3177" s="275"/>
    </row>
    <row r="3178" spans="21:21" x14ac:dyDescent="0.3">
      <c r="U3178" s="275"/>
    </row>
    <row r="3179" spans="21:21" x14ac:dyDescent="0.3">
      <c r="U3179" s="275"/>
    </row>
    <row r="3180" spans="21:21" x14ac:dyDescent="0.3">
      <c r="U3180" s="275"/>
    </row>
    <row r="3181" spans="21:21" x14ac:dyDescent="0.3">
      <c r="U3181" s="275"/>
    </row>
    <row r="3182" spans="21:21" x14ac:dyDescent="0.3">
      <c r="U3182" s="275"/>
    </row>
    <row r="3183" spans="21:21" x14ac:dyDescent="0.3">
      <c r="U3183" s="275"/>
    </row>
    <row r="3184" spans="21:21" x14ac:dyDescent="0.3">
      <c r="U3184" s="275"/>
    </row>
    <row r="3185" spans="21:21" x14ac:dyDescent="0.3">
      <c r="U3185" s="275"/>
    </row>
    <row r="3186" spans="21:21" x14ac:dyDescent="0.3">
      <c r="U3186" s="275"/>
    </row>
    <row r="3187" spans="21:21" x14ac:dyDescent="0.3">
      <c r="U3187" s="275"/>
    </row>
    <row r="3188" spans="21:21" x14ac:dyDescent="0.3">
      <c r="U3188" s="275"/>
    </row>
    <row r="3189" spans="21:21" x14ac:dyDescent="0.3">
      <c r="U3189" s="275"/>
    </row>
    <row r="3190" spans="21:21" x14ac:dyDescent="0.3">
      <c r="U3190" s="275"/>
    </row>
    <row r="3191" spans="21:21" x14ac:dyDescent="0.3">
      <c r="U3191" s="275"/>
    </row>
    <row r="3192" spans="21:21" x14ac:dyDescent="0.3">
      <c r="U3192" s="275"/>
    </row>
    <row r="3193" spans="21:21" x14ac:dyDescent="0.3">
      <c r="U3193" s="275"/>
    </row>
    <row r="3194" spans="21:21" x14ac:dyDescent="0.3">
      <c r="U3194" s="275"/>
    </row>
    <row r="3195" spans="21:21" x14ac:dyDescent="0.3">
      <c r="U3195" s="275"/>
    </row>
    <row r="3196" spans="21:21" x14ac:dyDescent="0.3">
      <c r="U3196" s="275"/>
    </row>
    <row r="3197" spans="21:21" x14ac:dyDescent="0.3">
      <c r="U3197" s="275"/>
    </row>
    <row r="3198" spans="21:21" x14ac:dyDescent="0.3">
      <c r="U3198" s="275"/>
    </row>
    <row r="3199" spans="21:21" x14ac:dyDescent="0.3">
      <c r="U3199" s="275"/>
    </row>
    <row r="3200" spans="21:21" x14ac:dyDescent="0.3">
      <c r="U3200" s="275"/>
    </row>
    <row r="3201" spans="21:21" x14ac:dyDescent="0.3">
      <c r="U3201" s="275"/>
    </row>
    <row r="3202" spans="21:21" x14ac:dyDescent="0.3">
      <c r="U3202" s="275"/>
    </row>
    <row r="3203" spans="21:21" x14ac:dyDescent="0.3">
      <c r="U3203" s="275"/>
    </row>
    <row r="3204" spans="21:21" x14ac:dyDescent="0.3">
      <c r="U3204" s="275"/>
    </row>
    <row r="3205" spans="21:21" x14ac:dyDescent="0.3">
      <c r="U3205" s="275"/>
    </row>
    <row r="3206" spans="21:21" x14ac:dyDescent="0.3">
      <c r="U3206" s="275"/>
    </row>
    <row r="3207" spans="21:21" x14ac:dyDescent="0.3">
      <c r="U3207" s="275"/>
    </row>
    <row r="3208" spans="21:21" x14ac:dyDescent="0.3">
      <c r="U3208" s="275"/>
    </row>
    <row r="3209" spans="21:21" x14ac:dyDescent="0.3">
      <c r="U3209" s="275"/>
    </row>
    <row r="3210" spans="21:21" x14ac:dyDescent="0.3">
      <c r="U3210" s="275"/>
    </row>
    <row r="3211" spans="21:21" x14ac:dyDescent="0.3">
      <c r="U3211" s="275"/>
    </row>
    <row r="3212" spans="21:21" x14ac:dyDescent="0.3">
      <c r="U3212" s="275"/>
    </row>
    <row r="3213" spans="21:21" x14ac:dyDescent="0.3">
      <c r="U3213" s="275"/>
    </row>
    <row r="3214" spans="21:21" x14ac:dyDescent="0.3">
      <c r="U3214" s="275"/>
    </row>
    <row r="3215" spans="21:21" x14ac:dyDescent="0.3">
      <c r="U3215" s="275"/>
    </row>
    <row r="3216" spans="21:21" x14ac:dyDescent="0.3">
      <c r="U3216" s="275"/>
    </row>
    <row r="3217" spans="21:21" x14ac:dyDescent="0.3">
      <c r="U3217" s="275"/>
    </row>
    <row r="3218" spans="21:21" x14ac:dyDescent="0.3">
      <c r="U3218" s="275"/>
    </row>
    <row r="3219" spans="21:21" x14ac:dyDescent="0.3">
      <c r="U3219" s="275"/>
    </row>
    <row r="3220" spans="21:21" x14ac:dyDescent="0.3">
      <c r="U3220" s="275"/>
    </row>
    <row r="3221" spans="21:21" x14ac:dyDescent="0.3">
      <c r="U3221" s="275"/>
    </row>
    <row r="3222" spans="21:21" x14ac:dyDescent="0.3">
      <c r="U3222" s="275"/>
    </row>
    <row r="3223" spans="21:21" x14ac:dyDescent="0.3">
      <c r="U3223" s="275"/>
    </row>
    <row r="3224" spans="21:21" x14ac:dyDescent="0.3">
      <c r="U3224" s="275"/>
    </row>
    <row r="3225" spans="21:21" x14ac:dyDescent="0.3">
      <c r="U3225" s="275"/>
    </row>
    <row r="3226" spans="21:21" x14ac:dyDescent="0.3">
      <c r="U3226" s="275"/>
    </row>
    <row r="3227" spans="21:21" x14ac:dyDescent="0.3">
      <c r="U3227" s="275"/>
    </row>
    <row r="3228" spans="21:21" x14ac:dyDescent="0.3">
      <c r="U3228" s="275"/>
    </row>
    <row r="3229" spans="21:21" x14ac:dyDescent="0.3">
      <c r="U3229" s="275"/>
    </row>
    <row r="3230" spans="21:21" x14ac:dyDescent="0.3">
      <c r="U3230" s="275"/>
    </row>
    <row r="3231" spans="21:21" x14ac:dyDescent="0.3">
      <c r="U3231" s="275"/>
    </row>
    <row r="3232" spans="21:21" x14ac:dyDescent="0.3">
      <c r="U3232" s="275"/>
    </row>
    <row r="3233" spans="21:21" x14ac:dyDescent="0.3">
      <c r="U3233" s="275"/>
    </row>
    <row r="3234" spans="21:21" x14ac:dyDescent="0.3">
      <c r="U3234" s="275"/>
    </row>
    <row r="3235" spans="21:21" x14ac:dyDescent="0.3">
      <c r="U3235" s="275"/>
    </row>
    <row r="3236" spans="21:21" x14ac:dyDescent="0.3">
      <c r="U3236" s="275"/>
    </row>
    <row r="3237" spans="21:21" x14ac:dyDescent="0.3">
      <c r="U3237" s="275"/>
    </row>
    <row r="3238" spans="21:21" x14ac:dyDescent="0.3">
      <c r="U3238" s="275"/>
    </row>
    <row r="3239" spans="21:21" x14ac:dyDescent="0.3">
      <c r="U3239" s="275"/>
    </row>
    <row r="3240" spans="21:21" x14ac:dyDescent="0.3">
      <c r="U3240" s="275"/>
    </row>
    <row r="3241" spans="21:21" x14ac:dyDescent="0.3">
      <c r="U3241" s="275"/>
    </row>
    <row r="3242" spans="21:21" x14ac:dyDescent="0.3">
      <c r="U3242" s="275"/>
    </row>
    <row r="3243" spans="21:21" x14ac:dyDescent="0.3">
      <c r="U3243" s="275"/>
    </row>
    <row r="3244" spans="21:21" x14ac:dyDescent="0.3">
      <c r="U3244" s="275"/>
    </row>
    <row r="3245" spans="21:21" x14ac:dyDescent="0.3">
      <c r="U3245" s="275"/>
    </row>
    <row r="3246" spans="21:21" x14ac:dyDescent="0.3">
      <c r="U3246" s="275"/>
    </row>
    <row r="3247" spans="21:21" x14ac:dyDescent="0.3">
      <c r="U3247" s="275"/>
    </row>
    <row r="3248" spans="21:21" x14ac:dyDescent="0.3">
      <c r="U3248" s="275"/>
    </row>
    <row r="3249" spans="21:21" x14ac:dyDescent="0.3">
      <c r="U3249" s="275"/>
    </row>
    <row r="3250" spans="21:21" x14ac:dyDescent="0.3">
      <c r="U3250" s="275"/>
    </row>
    <row r="3251" spans="21:21" x14ac:dyDescent="0.3">
      <c r="U3251" s="275"/>
    </row>
    <row r="3252" spans="21:21" x14ac:dyDescent="0.3">
      <c r="U3252" s="275"/>
    </row>
    <row r="3253" spans="21:21" x14ac:dyDescent="0.3">
      <c r="U3253" s="275"/>
    </row>
    <row r="3254" spans="21:21" x14ac:dyDescent="0.3">
      <c r="U3254" s="275"/>
    </row>
    <row r="3255" spans="21:21" x14ac:dyDescent="0.3">
      <c r="U3255" s="275"/>
    </row>
    <row r="3256" spans="21:21" x14ac:dyDescent="0.3">
      <c r="U3256" s="275"/>
    </row>
    <row r="3257" spans="21:21" x14ac:dyDescent="0.3">
      <c r="U3257" s="275"/>
    </row>
    <row r="3258" spans="21:21" x14ac:dyDescent="0.3">
      <c r="U3258" s="275"/>
    </row>
    <row r="3259" spans="21:21" x14ac:dyDescent="0.3">
      <c r="U3259" s="275"/>
    </row>
    <row r="3260" spans="21:21" x14ac:dyDescent="0.3">
      <c r="U3260" s="275"/>
    </row>
    <row r="3261" spans="21:21" x14ac:dyDescent="0.3">
      <c r="U3261" s="275"/>
    </row>
    <row r="3262" spans="21:21" x14ac:dyDescent="0.3">
      <c r="U3262" s="275"/>
    </row>
    <row r="3263" spans="21:21" x14ac:dyDescent="0.3">
      <c r="U3263" s="275"/>
    </row>
    <row r="3264" spans="21:21" x14ac:dyDescent="0.3">
      <c r="U3264" s="275"/>
    </row>
    <row r="3265" spans="21:21" x14ac:dyDescent="0.3">
      <c r="U3265" s="275"/>
    </row>
    <row r="3266" spans="21:21" x14ac:dyDescent="0.3">
      <c r="U3266" s="275"/>
    </row>
    <row r="3267" spans="21:21" x14ac:dyDescent="0.3">
      <c r="U3267" s="275"/>
    </row>
    <row r="3268" spans="21:21" x14ac:dyDescent="0.3">
      <c r="U3268" s="275"/>
    </row>
    <row r="3269" spans="21:21" x14ac:dyDescent="0.3">
      <c r="U3269" s="275"/>
    </row>
    <row r="3270" spans="21:21" x14ac:dyDescent="0.3">
      <c r="U3270" s="275"/>
    </row>
    <row r="3271" spans="21:21" x14ac:dyDescent="0.3">
      <c r="U3271" s="275"/>
    </row>
    <row r="3272" spans="21:21" x14ac:dyDescent="0.3">
      <c r="U3272" s="275"/>
    </row>
    <row r="3273" spans="21:21" x14ac:dyDescent="0.3">
      <c r="U3273" s="275"/>
    </row>
    <row r="3274" spans="21:21" x14ac:dyDescent="0.3">
      <c r="U3274" s="275"/>
    </row>
    <row r="3275" spans="21:21" x14ac:dyDescent="0.3">
      <c r="U3275" s="275"/>
    </row>
    <row r="3276" spans="21:21" x14ac:dyDescent="0.3">
      <c r="U3276" s="275"/>
    </row>
    <row r="3277" spans="21:21" x14ac:dyDescent="0.3">
      <c r="U3277" s="275"/>
    </row>
    <row r="3278" spans="21:21" x14ac:dyDescent="0.3">
      <c r="U3278" s="275"/>
    </row>
    <row r="3279" spans="21:21" x14ac:dyDescent="0.3">
      <c r="U3279" s="275"/>
    </row>
    <row r="3280" spans="21:21" x14ac:dyDescent="0.3">
      <c r="U3280" s="275"/>
    </row>
    <row r="3281" spans="21:21" x14ac:dyDescent="0.3">
      <c r="U3281" s="275"/>
    </row>
    <row r="3282" spans="21:21" x14ac:dyDescent="0.3">
      <c r="U3282" s="275"/>
    </row>
    <row r="3283" spans="21:21" x14ac:dyDescent="0.3">
      <c r="U3283" s="275"/>
    </row>
    <row r="3284" spans="21:21" x14ac:dyDescent="0.3">
      <c r="U3284" s="275"/>
    </row>
    <row r="3285" spans="21:21" x14ac:dyDescent="0.3">
      <c r="U3285" s="275"/>
    </row>
    <row r="3286" spans="21:21" x14ac:dyDescent="0.3">
      <c r="U3286" s="275"/>
    </row>
    <row r="3287" spans="21:21" x14ac:dyDescent="0.3">
      <c r="U3287" s="275"/>
    </row>
    <row r="3288" spans="21:21" x14ac:dyDescent="0.3">
      <c r="U3288" s="275"/>
    </row>
    <row r="3289" spans="21:21" x14ac:dyDescent="0.3">
      <c r="U3289" s="275"/>
    </row>
    <row r="3290" spans="21:21" x14ac:dyDescent="0.3">
      <c r="U3290" s="275"/>
    </row>
    <row r="3291" spans="21:21" x14ac:dyDescent="0.3">
      <c r="U3291" s="275"/>
    </row>
    <row r="3292" spans="21:21" x14ac:dyDescent="0.3">
      <c r="U3292" s="275"/>
    </row>
    <row r="3293" spans="21:21" x14ac:dyDescent="0.3">
      <c r="U3293" s="275"/>
    </row>
    <row r="3294" spans="21:21" x14ac:dyDescent="0.3">
      <c r="U3294" s="275"/>
    </row>
    <row r="3295" spans="21:21" x14ac:dyDescent="0.3">
      <c r="U3295" s="275"/>
    </row>
    <row r="3296" spans="21:21" x14ac:dyDescent="0.3">
      <c r="U3296" s="275"/>
    </row>
    <row r="3297" spans="21:21" x14ac:dyDescent="0.3">
      <c r="U3297" s="275"/>
    </row>
    <row r="3298" spans="21:21" x14ac:dyDescent="0.3">
      <c r="U3298" s="275"/>
    </row>
    <row r="3299" spans="21:21" x14ac:dyDescent="0.3">
      <c r="U3299" s="275"/>
    </row>
    <row r="3300" spans="21:21" x14ac:dyDescent="0.3">
      <c r="U3300" s="275"/>
    </row>
    <row r="3301" spans="21:21" x14ac:dyDescent="0.3">
      <c r="U3301" s="275"/>
    </row>
    <row r="3302" spans="21:21" x14ac:dyDescent="0.3">
      <c r="U3302" s="275"/>
    </row>
    <row r="3303" spans="21:21" x14ac:dyDescent="0.3">
      <c r="U3303" s="275"/>
    </row>
    <row r="3304" spans="21:21" x14ac:dyDescent="0.3">
      <c r="U3304" s="275"/>
    </row>
    <row r="3305" spans="21:21" x14ac:dyDescent="0.3">
      <c r="U3305" s="275"/>
    </row>
    <row r="3306" spans="21:21" x14ac:dyDescent="0.3">
      <c r="U3306" s="275"/>
    </row>
    <row r="3307" spans="21:21" x14ac:dyDescent="0.3">
      <c r="U3307" s="275"/>
    </row>
    <row r="3308" spans="21:21" x14ac:dyDescent="0.3">
      <c r="U3308" s="275"/>
    </row>
    <row r="3309" spans="21:21" x14ac:dyDescent="0.3">
      <c r="U3309" s="275"/>
    </row>
    <row r="3310" spans="21:21" x14ac:dyDescent="0.3">
      <c r="U3310" s="275"/>
    </row>
    <row r="3311" spans="21:21" x14ac:dyDescent="0.3">
      <c r="U3311" s="275"/>
    </row>
    <row r="3312" spans="21:21" x14ac:dyDescent="0.3">
      <c r="U3312" s="275"/>
    </row>
    <row r="3313" spans="21:21" x14ac:dyDescent="0.3">
      <c r="U3313" s="275"/>
    </row>
    <row r="3314" spans="21:21" x14ac:dyDescent="0.3">
      <c r="U3314" s="275"/>
    </row>
    <row r="3315" spans="21:21" x14ac:dyDescent="0.3">
      <c r="U3315" s="275"/>
    </row>
    <row r="3316" spans="21:21" x14ac:dyDescent="0.3">
      <c r="U3316" s="275"/>
    </row>
    <row r="3317" spans="21:21" x14ac:dyDescent="0.3">
      <c r="U3317" s="275"/>
    </row>
    <row r="3318" spans="21:21" x14ac:dyDescent="0.3">
      <c r="U3318" s="275"/>
    </row>
    <row r="3319" spans="21:21" x14ac:dyDescent="0.3">
      <c r="U3319" s="275"/>
    </row>
    <row r="3320" spans="21:21" x14ac:dyDescent="0.3">
      <c r="U3320" s="275"/>
    </row>
    <row r="3321" spans="21:21" x14ac:dyDescent="0.3">
      <c r="U3321" s="275"/>
    </row>
    <row r="3322" spans="21:21" x14ac:dyDescent="0.3">
      <c r="U3322" s="275"/>
    </row>
    <row r="3323" spans="21:21" x14ac:dyDescent="0.3">
      <c r="U3323" s="275"/>
    </row>
    <row r="3324" spans="21:21" x14ac:dyDescent="0.3">
      <c r="U3324" s="275"/>
    </row>
    <row r="3325" spans="21:21" x14ac:dyDescent="0.3">
      <c r="U3325" s="275"/>
    </row>
    <row r="3326" spans="21:21" x14ac:dyDescent="0.3">
      <c r="U3326" s="275"/>
    </row>
    <row r="3327" spans="21:21" x14ac:dyDescent="0.3">
      <c r="U3327" s="275"/>
    </row>
    <row r="3328" spans="21:21" x14ac:dyDescent="0.3">
      <c r="U3328" s="275"/>
    </row>
    <row r="3329" spans="21:21" x14ac:dyDescent="0.3">
      <c r="U3329" s="275"/>
    </row>
    <row r="3330" spans="21:21" x14ac:dyDescent="0.3">
      <c r="U3330" s="275"/>
    </row>
    <row r="3331" spans="21:21" x14ac:dyDescent="0.3">
      <c r="U3331" s="275"/>
    </row>
    <row r="3332" spans="21:21" x14ac:dyDescent="0.3">
      <c r="U3332" s="275"/>
    </row>
    <row r="3333" spans="21:21" x14ac:dyDescent="0.3">
      <c r="U3333" s="275"/>
    </row>
    <row r="3334" spans="21:21" x14ac:dyDescent="0.3">
      <c r="U3334" s="275"/>
    </row>
    <row r="3335" spans="21:21" x14ac:dyDescent="0.3">
      <c r="U3335" s="275"/>
    </row>
    <row r="3336" spans="21:21" x14ac:dyDescent="0.3">
      <c r="U3336" s="275"/>
    </row>
    <row r="3337" spans="21:21" x14ac:dyDescent="0.3">
      <c r="U3337" s="275"/>
    </row>
    <row r="3338" spans="21:21" x14ac:dyDescent="0.3">
      <c r="U3338" s="275"/>
    </row>
    <row r="3339" spans="21:21" x14ac:dyDescent="0.3">
      <c r="U3339" s="275"/>
    </row>
    <row r="3340" spans="21:21" x14ac:dyDescent="0.3">
      <c r="U3340" s="275"/>
    </row>
    <row r="3341" spans="21:21" x14ac:dyDescent="0.3">
      <c r="U3341" s="275"/>
    </row>
    <row r="3342" spans="21:21" x14ac:dyDescent="0.3">
      <c r="U3342" s="275"/>
    </row>
    <row r="3343" spans="21:21" x14ac:dyDescent="0.3">
      <c r="U3343" s="275"/>
    </row>
    <row r="3344" spans="21:21" x14ac:dyDescent="0.3">
      <c r="U3344" s="275"/>
    </row>
    <row r="3345" spans="21:21" x14ac:dyDescent="0.3">
      <c r="U3345" s="275"/>
    </row>
    <row r="3346" spans="21:21" x14ac:dyDescent="0.3">
      <c r="U3346" s="275"/>
    </row>
    <row r="3347" spans="21:21" x14ac:dyDescent="0.3">
      <c r="U3347" s="275"/>
    </row>
    <row r="3348" spans="21:21" x14ac:dyDescent="0.3">
      <c r="U3348" s="275"/>
    </row>
    <row r="3349" spans="21:21" x14ac:dyDescent="0.3">
      <c r="U3349" s="275"/>
    </row>
    <row r="3350" spans="21:21" x14ac:dyDescent="0.3">
      <c r="U3350" s="275"/>
    </row>
    <row r="3351" spans="21:21" x14ac:dyDescent="0.3">
      <c r="U3351" s="275"/>
    </row>
    <row r="3352" spans="21:21" x14ac:dyDescent="0.3">
      <c r="U3352" s="275"/>
    </row>
    <row r="3353" spans="21:21" x14ac:dyDescent="0.3">
      <c r="U3353" s="275"/>
    </row>
    <row r="3354" spans="21:21" x14ac:dyDescent="0.3">
      <c r="U3354" s="275"/>
    </row>
    <row r="3355" spans="21:21" x14ac:dyDescent="0.3">
      <c r="U3355" s="275"/>
    </row>
    <row r="3356" spans="21:21" x14ac:dyDescent="0.3">
      <c r="U3356" s="275"/>
    </row>
    <row r="3357" spans="21:21" x14ac:dyDescent="0.3">
      <c r="U3357" s="275"/>
    </row>
    <row r="3358" spans="21:21" x14ac:dyDescent="0.3">
      <c r="U3358" s="275"/>
    </row>
    <row r="3359" spans="21:21" x14ac:dyDescent="0.3">
      <c r="U3359" s="275"/>
    </row>
    <row r="3360" spans="21:21" x14ac:dyDescent="0.3">
      <c r="U3360" s="275"/>
    </row>
    <row r="3361" spans="21:21" x14ac:dyDescent="0.3">
      <c r="U3361" s="275"/>
    </row>
    <row r="3362" spans="21:21" x14ac:dyDescent="0.3">
      <c r="U3362" s="275"/>
    </row>
    <row r="3363" spans="21:21" x14ac:dyDescent="0.3">
      <c r="U3363" s="275"/>
    </row>
    <row r="3364" spans="21:21" x14ac:dyDescent="0.3">
      <c r="U3364" s="275"/>
    </row>
    <row r="3365" spans="21:21" x14ac:dyDescent="0.3">
      <c r="U3365" s="275"/>
    </row>
    <row r="3366" spans="21:21" x14ac:dyDescent="0.3">
      <c r="U3366" s="275"/>
    </row>
    <row r="3367" spans="21:21" x14ac:dyDescent="0.3">
      <c r="U3367" s="275"/>
    </row>
    <row r="3368" spans="21:21" x14ac:dyDescent="0.3">
      <c r="U3368" s="275"/>
    </row>
    <row r="3369" spans="21:21" x14ac:dyDescent="0.3">
      <c r="U3369" s="275"/>
    </row>
    <row r="3370" spans="21:21" x14ac:dyDescent="0.3">
      <c r="U3370" s="275"/>
    </row>
    <row r="3371" spans="21:21" x14ac:dyDescent="0.3">
      <c r="U3371" s="275"/>
    </row>
    <row r="3372" spans="21:21" x14ac:dyDescent="0.3">
      <c r="U3372" s="275"/>
    </row>
    <row r="3373" spans="21:21" x14ac:dyDescent="0.3">
      <c r="U3373" s="275"/>
    </row>
    <row r="3374" spans="21:21" x14ac:dyDescent="0.3">
      <c r="U3374" s="275"/>
    </row>
    <row r="3375" spans="21:21" x14ac:dyDescent="0.3">
      <c r="U3375" s="275"/>
    </row>
    <row r="3376" spans="21:21" x14ac:dyDescent="0.3">
      <c r="U3376" s="275"/>
    </row>
    <row r="3377" spans="21:21" x14ac:dyDescent="0.3">
      <c r="U3377" s="275"/>
    </row>
    <row r="3378" spans="21:21" x14ac:dyDescent="0.3">
      <c r="U3378" s="275"/>
    </row>
    <row r="3379" spans="21:21" x14ac:dyDescent="0.3">
      <c r="U3379" s="275"/>
    </row>
    <row r="3380" spans="21:21" x14ac:dyDescent="0.3">
      <c r="U3380" s="275"/>
    </row>
    <row r="3381" spans="21:21" x14ac:dyDescent="0.3">
      <c r="U3381" s="275"/>
    </row>
    <row r="3382" spans="21:21" x14ac:dyDescent="0.3">
      <c r="U3382" s="275"/>
    </row>
    <row r="3383" spans="21:21" x14ac:dyDescent="0.3">
      <c r="U3383" s="275"/>
    </row>
    <row r="3384" spans="21:21" x14ac:dyDescent="0.3">
      <c r="U3384" s="275"/>
    </row>
    <row r="3385" spans="21:21" x14ac:dyDescent="0.3">
      <c r="U3385" s="275"/>
    </row>
    <row r="3386" spans="21:21" x14ac:dyDescent="0.3">
      <c r="U3386" s="275"/>
    </row>
    <row r="3387" spans="21:21" x14ac:dyDescent="0.3">
      <c r="U3387" s="275"/>
    </row>
    <row r="3388" spans="21:21" x14ac:dyDescent="0.3">
      <c r="U3388" s="275"/>
    </row>
    <row r="3389" spans="21:21" x14ac:dyDescent="0.3">
      <c r="U3389" s="275"/>
    </row>
    <row r="3390" spans="21:21" x14ac:dyDescent="0.3">
      <c r="U3390" s="275"/>
    </row>
    <row r="3391" spans="21:21" x14ac:dyDescent="0.3">
      <c r="U3391" s="275"/>
    </row>
    <row r="3392" spans="21:21" x14ac:dyDescent="0.3">
      <c r="U3392" s="275"/>
    </row>
    <row r="3393" spans="21:21" x14ac:dyDescent="0.3">
      <c r="U3393" s="275"/>
    </row>
    <row r="3394" spans="21:21" x14ac:dyDescent="0.3">
      <c r="U3394" s="275"/>
    </row>
    <row r="3395" spans="21:21" x14ac:dyDescent="0.3">
      <c r="U3395" s="275"/>
    </row>
    <row r="3396" spans="21:21" x14ac:dyDescent="0.3">
      <c r="U3396" s="275"/>
    </row>
    <row r="3397" spans="21:21" x14ac:dyDescent="0.3">
      <c r="U3397" s="275"/>
    </row>
    <row r="3398" spans="21:21" x14ac:dyDescent="0.3">
      <c r="U3398" s="275"/>
    </row>
    <row r="3399" spans="21:21" x14ac:dyDescent="0.3">
      <c r="U3399" s="275"/>
    </row>
    <row r="3400" spans="21:21" x14ac:dyDescent="0.3">
      <c r="U3400" s="275"/>
    </row>
    <row r="3401" spans="21:21" x14ac:dyDescent="0.3">
      <c r="U3401" s="275"/>
    </row>
    <row r="3402" spans="21:21" x14ac:dyDescent="0.3">
      <c r="U3402" s="275"/>
    </row>
    <row r="3403" spans="21:21" x14ac:dyDescent="0.3">
      <c r="U3403" s="275"/>
    </row>
    <row r="3404" spans="21:21" x14ac:dyDescent="0.3">
      <c r="U3404" s="275"/>
    </row>
    <row r="3405" spans="21:21" x14ac:dyDescent="0.3">
      <c r="U3405" s="275"/>
    </row>
    <row r="3406" spans="21:21" x14ac:dyDescent="0.3">
      <c r="U3406" s="275"/>
    </row>
    <row r="3407" spans="21:21" x14ac:dyDescent="0.3">
      <c r="U3407" s="275"/>
    </row>
    <row r="3408" spans="21:21" x14ac:dyDescent="0.3">
      <c r="U3408" s="275"/>
    </row>
    <row r="3409" spans="21:21" x14ac:dyDescent="0.3">
      <c r="U3409" s="275"/>
    </row>
    <row r="3410" spans="21:21" x14ac:dyDescent="0.3">
      <c r="U3410" s="275"/>
    </row>
    <row r="3411" spans="21:21" x14ac:dyDescent="0.3">
      <c r="U3411" s="275"/>
    </row>
    <row r="3412" spans="21:21" x14ac:dyDescent="0.3">
      <c r="U3412" s="275"/>
    </row>
    <row r="3413" spans="21:21" x14ac:dyDescent="0.3">
      <c r="U3413" s="275"/>
    </row>
    <row r="3414" spans="21:21" x14ac:dyDescent="0.3">
      <c r="U3414" s="275"/>
    </row>
    <row r="3415" spans="21:21" x14ac:dyDescent="0.3">
      <c r="U3415" s="275"/>
    </row>
    <row r="3416" spans="21:21" x14ac:dyDescent="0.3">
      <c r="U3416" s="275"/>
    </row>
    <row r="3417" spans="21:21" x14ac:dyDescent="0.3">
      <c r="U3417" s="275"/>
    </row>
    <row r="3418" spans="21:21" x14ac:dyDescent="0.3">
      <c r="U3418" s="275"/>
    </row>
    <row r="3419" spans="21:21" x14ac:dyDescent="0.3">
      <c r="U3419" s="275"/>
    </row>
    <row r="3420" spans="21:21" x14ac:dyDescent="0.3">
      <c r="U3420" s="275"/>
    </row>
    <row r="3421" spans="21:21" x14ac:dyDescent="0.3">
      <c r="U3421" s="275"/>
    </row>
    <row r="3422" spans="21:21" x14ac:dyDescent="0.3">
      <c r="U3422" s="275"/>
    </row>
    <row r="3423" spans="21:21" x14ac:dyDescent="0.3">
      <c r="U3423" s="275"/>
    </row>
    <row r="3424" spans="21:21" x14ac:dyDescent="0.3">
      <c r="U3424" s="275"/>
    </row>
    <row r="3425" spans="21:21" x14ac:dyDescent="0.3">
      <c r="U3425" s="275"/>
    </row>
    <row r="3426" spans="21:21" x14ac:dyDescent="0.3">
      <c r="U3426" s="275"/>
    </row>
    <row r="3427" spans="21:21" x14ac:dyDescent="0.3">
      <c r="U3427" s="275"/>
    </row>
    <row r="3428" spans="21:21" x14ac:dyDescent="0.3">
      <c r="U3428" s="275"/>
    </row>
    <row r="3429" spans="21:21" x14ac:dyDescent="0.3">
      <c r="U3429" s="275"/>
    </row>
    <row r="3430" spans="21:21" x14ac:dyDescent="0.3">
      <c r="U3430" s="275"/>
    </row>
    <row r="3431" spans="21:21" x14ac:dyDescent="0.3">
      <c r="U3431" s="275"/>
    </row>
    <row r="3432" spans="21:21" x14ac:dyDescent="0.3">
      <c r="U3432" s="275"/>
    </row>
    <row r="3433" spans="21:21" x14ac:dyDescent="0.3">
      <c r="U3433" s="275"/>
    </row>
    <row r="3434" spans="21:21" x14ac:dyDescent="0.3">
      <c r="U3434" s="275"/>
    </row>
    <row r="3435" spans="21:21" x14ac:dyDescent="0.3">
      <c r="U3435" s="275"/>
    </row>
    <row r="3436" spans="21:21" x14ac:dyDescent="0.3">
      <c r="U3436" s="275"/>
    </row>
    <row r="3437" spans="21:21" x14ac:dyDescent="0.3">
      <c r="U3437" s="275"/>
    </row>
    <row r="3438" spans="21:21" x14ac:dyDescent="0.3">
      <c r="U3438" s="275"/>
    </row>
    <row r="3439" spans="21:21" x14ac:dyDescent="0.3">
      <c r="U3439" s="275"/>
    </row>
    <row r="3440" spans="21:21" x14ac:dyDescent="0.3">
      <c r="U3440" s="275"/>
    </row>
    <row r="3441" spans="21:21" x14ac:dyDescent="0.3">
      <c r="U3441" s="275"/>
    </row>
    <row r="3442" spans="21:21" x14ac:dyDescent="0.3">
      <c r="U3442" s="275"/>
    </row>
    <row r="3443" spans="21:21" x14ac:dyDescent="0.3">
      <c r="U3443" s="275"/>
    </row>
    <row r="3444" spans="21:21" x14ac:dyDescent="0.3">
      <c r="U3444" s="275"/>
    </row>
    <row r="3445" spans="21:21" x14ac:dyDescent="0.3">
      <c r="U3445" s="275"/>
    </row>
    <row r="3446" spans="21:21" x14ac:dyDescent="0.3">
      <c r="U3446" s="275"/>
    </row>
    <row r="3447" spans="21:21" x14ac:dyDescent="0.3">
      <c r="U3447" s="275"/>
    </row>
    <row r="3448" spans="21:21" x14ac:dyDescent="0.3">
      <c r="U3448" s="275"/>
    </row>
    <row r="3449" spans="21:21" x14ac:dyDescent="0.3">
      <c r="U3449" s="275"/>
    </row>
    <row r="3450" spans="21:21" x14ac:dyDescent="0.3">
      <c r="U3450" s="275"/>
    </row>
    <row r="3451" spans="21:21" x14ac:dyDescent="0.3">
      <c r="U3451" s="275"/>
    </row>
    <row r="3452" spans="21:21" x14ac:dyDescent="0.3">
      <c r="U3452" s="275"/>
    </row>
    <row r="3453" spans="21:21" x14ac:dyDescent="0.3">
      <c r="U3453" s="275"/>
    </row>
    <row r="3454" spans="21:21" x14ac:dyDescent="0.3">
      <c r="U3454" s="275"/>
    </row>
    <row r="3455" spans="21:21" x14ac:dyDescent="0.3">
      <c r="U3455" s="275"/>
    </row>
    <row r="3456" spans="21:21" x14ac:dyDescent="0.3">
      <c r="U3456" s="275"/>
    </row>
    <row r="3457" spans="21:21" x14ac:dyDescent="0.3">
      <c r="U3457" s="275"/>
    </row>
    <row r="3458" spans="21:21" x14ac:dyDescent="0.3">
      <c r="U3458" s="275"/>
    </row>
    <row r="3459" spans="21:21" x14ac:dyDescent="0.3">
      <c r="U3459" s="275"/>
    </row>
    <row r="3460" spans="21:21" x14ac:dyDescent="0.3">
      <c r="U3460" s="275"/>
    </row>
    <row r="3461" spans="21:21" x14ac:dyDescent="0.3">
      <c r="U3461" s="275"/>
    </row>
    <row r="3462" spans="21:21" x14ac:dyDescent="0.3">
      <c r="U3462" s="275"/>
    </row>
    <row r="3463" spans="21:21" x14ac:dyDescent="0.3">
      <c r="U3463" s="275"/>
    </row>
    <row r="3464" spans="21:21" x14ac:dyDescent="0.3">
      <c r="U3464" s="275"/>
    </row>
    <row r="3465" spans="21:21" x14ac:dyDescent="0.3">
      <c r="U3465" s="275"/>
    </row>
    <row r="3466" spans="21:21" x14ac:dyDescent="0.3">
      <c r="U3466" s="275"/>
    </row>
    <row r="3467" spans="21:21" x14ac:dyDescent="0.3">
      <c r="U3467" s="275"/>
    </row>
    <row r="3468" spans="21:21" x14ac:dyDescent="0.3">
      <c r="U3468" s="275"/>
    </row>
    <row r="3469" spans="21:21" x14ac:dyDescent="0.3">
      <c r="U3469" s="275"/>
    </row>
    <row r="3470" spans="21:21" x14ac:dyDescent="0.3">
      <c r="U3470" s="275"/>
    </row>
    <row r="3471" spans="21:21" x14ac:dyDescent="0.3">
      <c r="U3471" s="275"/>
    </row>
    <row r="3472" spans="21:21" x14ac:dyDescent="0.3">
      <c r="U3472" s="275"/>
    </row>
    <row r="3473" spans="21:21" x14ac:dyDescent="0.3">
      <c r="U3473" s="275"/>
    </row>
    <row r="3474" spans="21:21" x14ac:dyDescent="0.3">
      <c r="U3474" s="275"/>
    </row>
    <row r="3475" spans="21:21" x14ac:dyDescent="0.3">
      <c r="U3475" s="275"/>
    </row>
    <row r="3476" spans="21:21" x14ac:dyDescent="0.3">
      <c r="U3476" s="275"/>
    </row>
    <row r="3477" spans="21:21" x14ac:dyDescent="0.3">
      <c r="U3477" s="275"/>
    </row>
    <row r="3478" spans="21:21" x14ac:dyDescent="0.3">
      <c r="U3478" s="275"/>
    </row>
    <row r="3479" spans="21:21" x14ac:dyDescent="0.3">
      <c r="U3479" s="275"/>
    </row>
    <row r="3480" spans="21:21" x14ac:dyDescent="0.3">
      <c r="U3480" s="275"/>
    </row>
    <row r="3481" spans="21:21" x14ac:dyDescent="0.3">
      <c r="U3481" s="275"/>
    </row>
    <row r="3482" spans="21:21" x14ac:dyDescent="0.3">
      <c r="U3482" s="275"/>
    </row>
    <row r="3483" spans="21:21" x14ac:dyDescent="0.3">
      <c r="U3483" s="275"/>
    </row>
    <row r="3484" spans="21:21" x14ac:dyDescent="0.3">
      <c r="U3484" s="275"/>
    </row>
    <row r="3485" spans="21:21" x14ac:dyDescent="0.3">
      <c r="U3485" s="275"/>
    </row>
    <row r="3486" spans="21:21" x14ac:dyDescent="0.3">
      <c r="U3486" s="275"/>
    </row>
    <row r="3487" spans="21:21" x14ac:dyDescent="0.3">
      <c r="U3487" s="275"/>
    </row>
    <row r="3488" spans="21:21" x14ac:dyDescent="0.3">
      <c r="U3488" s="275"/>
    </row>
    <row r="3489" spans="21:21" x14ac:dyDescent="0.3">
      <c r="U3489" s="275"/>
    </row>
    <row r="3490" spans="21:21" x14ac:dyDescent="0.3">
      <c r="U3490" s="275"/>
    </row>
    <row r="3491" spans="21:21" x14ac:dyDescent="0.3">
      <c r="U3491" s="275"/>
    </row>
    <row r="3492" spans="21:21" x14ac:dyDescent="0.3">
      <c r="U3492" s="275"/>
    </row>
    <row r="3493" spans="21:21" x14ac:dyDescent="0.3">
      <c r="U3493" s="275"/>
    </row>
    <row r="3494" spans="21:21" x14ac:dyDescent="0.3">
      <c r="U3494" s="275"/>
    </row>
    <row r="3495" spans="21:21" x14ac:dyDescent="0.3">
      <c r="U3495" s="275"/>
    </row>
    <row r="3496" spans="21:21" x14ac:dyDescent="0.3">
      <c r="U3496" s="275"/>
    </row>
    <row r="3497" spans="21:21" x14ac:dyDescent="0.3">
      <c r="U3497" s="275"/>
    </row>
    <row r="3498" spans="21:21" x14ac:dyDescent="0.3">
      <c r="U3498" s="275"/>
    </row>
    <row r="3499" spans="21:21" x14ac:dyDescent="0.3">
      <c r="U3499" s="275"/>
    </row>
    <row r="3500" spans="21:21" x14ac:dyDescent="0.3">
      <c r="U3500" s="275"/>
    </row>
    <row r="3501" spans="21:21" x14ac:dyDescent="0.3">
      <c r="U3501" s="275"/>
    </row>
    <row r="3502" spans="21:21" x14ac:dyDescent="0.3">
      <c r="U3502" s="275"/>
    </row>
    <row r="3503" spans="21:21" x14ac:dyDescent="0.3">
      <c r="U3503" s="275"/>
    </row>
    <row r="3504" spans="21:21" x14ac:dyDescent="0.3">
      <c r="U3504" s="275"/>
    </row>
    <row r="3505" spans="21:21" x14ac:dyDescent="0.3">
      <c r="U3505" s="275"/>
    </row>
    <row r="3506" spans="21:21" x14ac:dyDescent="0.3">
      <c r="U3506" s="275"/>
    </row>
    <row r="3507" spans="21:21" x14ac:dyDescent="0.3">
      <c r="U3507" s="275"/>
    </row>
    <row r="3508" spans="21:21" x14ac:dyDescent="0.3">
      <c r="U3508" s="275"/>
    </row>
    <row r="3509" spans="21:21" x14ac:dyDescent="0.3">
      <c r="U3509" s="275"/>
    </row>
    <row r="3510" spans="21:21" x14ac:dyDescent="0.3">
      <c r="U3510" s="275"/>
    </row>
    <row r="3511" spans="21:21" x14ac:dyDescent="0.3">
      <c r="U3511" s="275"/>
    </row>
    <row r="3512" spans="21:21" x14ac:dyDescent="0.3">
      <c r="U3512" s="275"/>
    </row>
    <row r="3513" spans="21:21" x14ac:dyDescent="0.3">
      <c r="U3513" s="275"/>
    </row>
    <row r="3514" spans="21:21" x14ac:dyDescent="0.3">
      <c r="U3514" s="275"/>
    </row>
    <row r="3515" spans="21:21" x14ac:dyDescent="0.3">
      <c r="U3515" s="275"/>
    </row>
    <row r="3516" spans="21:21" x14ac:dyDescent="0.3">
      <c r="U3516" s="275"/>
    </row>
    <row r="3517" spans="21:21" x14ac:dyDescent="0.3">
      <c r="U3517" s="275"/>
    </row>
    <row r="3518" spans="21:21" x14ac:dyDescent="0.3">
      <c r="U3518" s="275"/>
    </row>
    <row r="3519" spans="21:21" x14ac:dyDescent="0.3">
      <c r="U3519" s="275"/>
    </row>
    <row r="3520" spans="21:21" x14ac:dyDescent="0.3">
      <c r="U3520" s="275"/>
    </row>
    <row r="3521" spans="21:21" x14ac:dyDescent="0.3">
      <c r="U3521" s="275"/>
    </row>
    <row r="3522" spans="21:21" x14ac:dyDescent="0.3">
      <c r="U3522" s="275"/>
    </row>
    <row r="3523" spans="21:21" x14ac:dyDescent="0.3">
      <c r="U3523" s="275"/>
    </row>
    <row r="3524" spans="21:21" x14ac:dyDescent="0.3">
      <c r="U3524" s="275"/>
    </row>
    <row r="3525" spans="21:21" x14ac:dyDescent="0.3">
      <c r="U3525" s="275"/>
    </row>
    <row r="3526" spans="21:21" x14ac:dyDescent="0.3">
      <c r="U3526" s="275"/>
    </row>
    <row r="3527" spans="21:21" x14ac:dyDescent="0.3">
      <c r="U3527" s="275"/>
    </row>
    <row r="3528" spans="21:21" x14ac:dyDescent="0.3">
      <c r="U3528" s="275"/>
    </row>
    <row r="3529" spans="21:21" x14ac:dyDescent="0.3">
      <c r="U3529" s="275"/>
    </row>
    <row r="3530" spans="21:21" x14ac:dyDescent="0.3">
      <c r="U3530" s="275"/>
    </row>
    <row r="3531" spans="21:21" x14ac:dyDescent="0.3">
      <c r="U3531" s="275"/>
    </row>
    <row r="3532" spans="21:21" x14ac:dyDescent="0.3">
      <c r="U3532" s="275"/>
    </row>
    <row r="3533" spans="21:21" x14ac:dyDescent="0.3">
      <c r="U3533" s="275"/>
    </row>
    <row r="3534" spans="21:21" x14ac:dyDescent="0.3">
      <c r="U3534" s="275"/>
    </row>
    <row r="3535" spans="21:21" x14ac:dyDescent="0.3">
      <c r="U3535" s="275"/>
    </row>
    <row r="3536" spans="21:21" x14ac:dyDescent="0.3">
      <c r="U3536" s="275"/>
    </row>
    <row r="3537" spans="21:21" x14ac:dyDescent="0.3">
      <c r="U3537" s="275"/>
    </row>
    <row r="3538" spans="21:21" x14ac:dyDescent="0.3">
      <c r="U3538" s="275"/>
    </row>
    <row r="3539" spans="21:21" x14ac:dyDescent="0.3">
      <c r="U3539" s="275"/>
    </row>
    <row r="3540" spans="21:21" x14ac:dyDescent="0.3">
      <c r="U3540" s="275"/>
    </row>
    <row r="3541" spans="21:21" x14ac:dyDescent="0.3">
      <c r="U3541" s="275"/>
    </row>
    <row r="3542" spans="21:21" x14ac:dyDescent="0.3">
      <c r="U3542" s="275"/>
    </row>
    <row r="3543" spans="21:21" x14ac:dyDescent="0.3">
      <c r="U3543" s="275"/>
    </row>
    <row r="3544" spans="21:21" x14ac:dyDescent="0.3">
      <c r="U3544" s="275"/>
    </row>
    <row r="3545" spans="21:21" x14ac:dyDescent="0.3">
      <c r="U3545" s="275"/>
    </row>
    <row r="3546" spans="21:21" x14ac:dyDescent="0.3">
      <c r="U3546" s="275"/>
    </row>
    <row r="3547" spans="21:21" x14ac:dyDescent="0.3">
      <c r="U3547" s="275"/>
    </row>
    <row r="3548" spans="21:21" x14ac:dyDescent="0.3">
      <c r="U3548" s="275"/>
    </row>
    <row r="3549" spans="21:21" x14ac:dyDescent="0.3">
      <c r="U3549" s="275"/>
    </row>
    <row r="3550" spans="21:21" x14ac:dyDescent="0.3">
      <c r="U3550" s="275"/>
    </row>
    <row r="3551" spans="21:21" x14ac:dyDescent="0.3">
      <c r="U3551" s="275"/>
    </row>
    <row r="3552" spans="21:21" x14ac:dyDescent="0.3">
      <c r="U3552" s="275"/>
    </row>
    <row r="3553" spans="21:21" x14ac:dyDescent="0.3">
      <c r="U3553" s="275"/>
    </row>
    <row r="3554" spans="21:21" x14ac:dyDescent="0.3">
      <c r="U3554" s="275"/>
    </row>
    <row r="3555" spans="21:21" x14ac:dyDescent="0.3">
      <c r="U3555" s="275"/>
    </row>
    <row r="3556" spans="21:21" x14ac:dyDescent="0.3">
      <c r="U3556" s="275"/>
    </row>
    <row r="3557" spans="21:21" x14ac:dyDescent="0.3">
      <c r="U3557" s="275"/>
    </row>
    <row r="3558" spans="21:21" x14ac:dyDescent="0.3">
      <c r="U3558" s="275"/>
    </row>
    <row r="3559" spans="21:21" x14ac:dyDescent="0.3">
      <c r="U3559" s="275"/>
    </row>
    <row r="3560" spans="21:21" x14ac:dyDescent="0.3">
      <c r="U3560" s="275"/>
    </row>
    <row r="3561" spans="21:21" x14ac:dyDescent="0.3">
      <c r="U3561" s="275"/>
    </row>
    <row r="3562" spans="21:21" x14ac:dyDescent="0.3">
      <c r="U3562" s="275"/>
    </row>
    <row r="3563" spans="21:21" x14ac:dyDescent="0.3">
      <c r="U3563" s="275"/>
    </row>
    <row r="3564" spans="21:21" x14ac:dyDescent="0.3">
      <c r="U3564" s="275"/>
    </row>
    <row r="3565" spans="21:21" x14ac:dyDescent="0.3">
      <c r="U3565" s="275"/>
    </row>
    <row r="3566" spans="21:21" x14ac:dyDescent="0.3">
      <c r="U3566" s="275"/>
    </row>
    <row r="3567" spans="21:21" x14ac:dyDescent="0.3">
      <c r="U3567" s="275"/>
    </row>
    <row r="3568" spans="21:21" x14ac:dyDescent="0.3">
      <c r="U3568" s="275"/>
    </row>
    <row r="3569" spans="21:21" x14ac:dyDescent="0.3">
      <c r="U3569" s="275"/>
    </row>
    <row r="3570" spans="21:21" x14ac:dyDescent="0.3">
      <c r="U3570" s="275"/>
    </row>
    <row r="3571" spans="21:21" x14ac:dyDescent="0.3">
      <c r="U3571" s="275"/>
    </row>
    <row r="3572" spans="21:21" x14ac:dyDescent="0.3">
      <c r="U3572" s="275"/>
    </row>
    <row r="3573" spans="21:21" x14ac:dyDescent="0.3">
      <c r="U3573" s="275"/>
    </row>
    <row r="3574" spans="21:21" x14ac:dyDescent="0.3">
      <c r="U3574" s="275"/>
    </row>
    <row r="3575" spans="21:21" x14ac:dyDescent="0.3">
      <c r="U3575" s="275"/>
    </row>
    <row r="3576" spans="21:21" x14ac:dyDescent="0.3">
      <c r="U3576" s="275"/>
    </row>
    <row r="3577" spans="21:21" x14ac:dyDescent="0.3">
      <c r="U3577" s="275"/>
    </row>
    <row r="3578" spans="21:21" x14ac:dyDescent="0.3">
      <c r="U3578" s="275"/>
    </row>
    <row r="3579" spans="21:21" x14ac:dyDescent="0.3">
      <c r="U3579" s="275"/>
    </row>
    <row r="3580" spans="21:21" x14ac:dyDescent="0.3">
      <c r="U3580" s="275"/>
    </row>
    <row r="3581" spans="21:21" x14ac:dyDescent="0.3">
      <c r="U3581" s="275"/>
    </row>
    <row r="3582" spans="21:21" x14ac:dyDescent="0.3">
      <c r="U3582" s="275"/>
    </row>
    <row r="3583" spans="21:21" x14ac:dyDescent="0.3">
      <c r="U3583" s="275"/>
    </row>
    <row r="3584" spans="21:21" x14ac:dyDescent="0.3">
      <c r="U3584" s="275"/>
    </row>
    <row r="3585" spans="21:21" x14ac:dyDescent="0.3">
      <c r="U3585" s="275"/>
    </row>
    <row r="3586" spans="21:21" x14ac:dyDescent="0.3">
      <c r="U3586" s="275"/>
    </row>
    <row r="3587" spans="21:21" x14ac:dyDescent="0.3">
      <c r="U3587" s="275"/>
    </row>
    <row r="3588" spans="21:21" x14ac:dyDescent="0.3">
      <c r="U3588" s="275"/>
    </row>
    <row r="3589" spans="21:21" x14ac:dyDescent="0.3">
      <c r="U3589" s="275"/>
    </row>
    <row r="3590" spans="21:21" x14ac:dyDescent="0.3">
      <c r="U3590" s="275"/>
    </row>
    <row r="3591" spans="21:21" x14ac:dyDescent="0.3">
      <c r="U3591" s="275"/>
    </row>
    <row r="3592" spans="21:21" x14ac:dyDescent="0.3">
      <c r="U3592" s="275"/>
    </row>
    <row r="3593" spans="21:21" x14ac:dyDescent="0.3">
      <c r="U3593" s="275"/>
    </row>
    <row r="3594" spans="21:21" x14ac:dyDescent="0.3">
      <c r="U3594" s="275"/>
    </row>
    <row r="3595" spans="21:21" x14ac:dyDescent="0.3">
      <c r="U3595" s="275"/>
    </row>
    <row r="3596" spans="21:21" x14ac:dyDescent="0.3">
      <c r="U3596" s="275"/>
    </row>
    <row r="3597" spans="21:21" x14ac:dyDescent="0.3">
      <c r="U3597" s="275"/>
    </row>
    <row r="3598" spans="21:21" x14ac:dyDescent="0.3">
      <c r="U3598" s="275"/>
    </row>
    <row r="3599" spans="21:21" x14ac:dyDescent="0.3">
      <c r="U3599" s="275"/>
    </row>
    <row r="3600" spans="21:21" x14ac:dyDescent="0.3">
      <c r="U3600" s="275"/>
    </row>
    <row r="3601" spans="21:21" x14ac:dyDescent="0.3">
      <c r="U3601" s="275"/>
    </row>
    <row r="3602" spans="21:21" x14ac:dyDescent="0.3">
      <c r="U3602" s="275"/>
    </row>
    <row r="3603" spans="21:21" x14ac:dyDescent="0.3">
      <c r="U3603" s="275"/>
    </row>
    <row r="3604" spans="21:21" x14ac:dyDescent="0.3">
      <c r="U3604" s="275"/>
    </row>
    <row r="3605" spans="21:21" x14ac:dyDescent="0.3">
      <c r="U3605" s="275"/>
    </row>
    <row r="3606" spans="21:21" x14ac:dyDescent="0.3">
      <c r="U3606" s="275"/>
    </row>
    <row r="3607" spans="21:21" x14ac:dyDescent="0.3">
      <c r="U3607" s="275"/>
    </row>
    <row r="3608" spans="21:21" x14ac:dyDescent="0.3">
      <c r="U3608" s="275"/>
    </row>
    <row r="3609" spans="21:21" x14ac:dyDescent="0.3">
      <c r="U3609" s="275"/>
    </row>
    <row r="3610" spans="21:21" x14ac:dyDescent="0.3">
      <c r="U3610" s="275"/>
    </row>
    <row r="3611" spans="21:21" x14ac:dyDescent="0.3">
      <c r="U3611" s="275"/>
    </row>
    <row r="3612" spans="21:21" x14ac:dyDescent="0.3">
      <c r="U3612" s="275"/>
    </row>
    <row r="3613" spans="21:21" x14ac:dyDescent="0.3">
      <c r="U3613" s="275"/>
    </row>
    <row r="3614" spans="21:21" x14ac:dyDescent="0.3">
      <c r="U3614" s="275"/>
    </row>
    <row r="3615" spans="21:21" x14ac:dyDescent="0.3">
      <c r="U3615" s="275"/>
    </row>
    <row r="3616" spans="21:21" x14ac:dyDescent="0.3">
      <c r="U3616" s="275"/>
    </row>
    <row r="3617" spans="21:21" x14ac:dyDescent="0.3">
      <c r="U3617" s="275"/>
    </row>
    <row r="3618" spans="21:21" x14ac:dyDescent="0.3">
      <c r="U3618" s="275"/>
    </row>
    <row r="3619" spans="21:21" x14ac:dyDescent="0.3">
      <c r="U3619" s="275"/>
    </row>
    <row r="3620" spans="21:21" x14ac:dyDescent="0.3">
      <c r="U3620" s="275"/>
    </row>
    <row r="3621" spans="21:21" x14ac:dyDescent="0.3">
      <c r="U3621" s="275"/>
    </row>
    <row r="3622" spans="21:21" x14ac:dyDescent="0.3">
      <c r="U3622" s="275"/>
    </row>
    <row r="3623" spans="21:21" x14ac:dyDescent="0.3">
      <c r="U3623" s="275"/>
    </row>
    <row r="3624" spans="21:21" x14ac:dyDescent="0.3">
      <c r="U3624" s="275"/>
    </row>
    <row r="3625" spans="21:21" x14ac:dyDescent="0.3">
      <c r="U3625" s="275"/>
    </row>
    <row r="3626" spans="21:21" x14ac:dyDescent="0.3">
      <c r="U3626" s="275"/>
    </row>
    <row r="3627" spans="21:21" x14ac:dyDescent="0.3">
      <c r="U3627" s="275"/>
    </row>
    <row r="3628" spans="21:21" x14ac:dyDescent="0.3">
      <c r="U3628" s="275"/>
    </row>
    <row r="3629" spans="21:21" x14ac:dyDescent="0.3">
      <c r="U3629" s="275"/>
    </row>
    <row r="3630" spans="21:21" x14ac:dyDescent="0.3">
      <c r="U3630" s="275"/>
    </row>
    <row r="3631" spans="21:21" x14ac:dyDescent="0.3">
      <c r="U3631" s="275"/>
    </row>
    <row r="3632" spans="21:21" x14ac:dyDescent="0.3">
      <c r="U3632" s="275"/>
    </row>
    <row r="3633" spans="21:21" x14ac:dyDescent="0.3">
      <c r="U3633" s="275"/>
    </row>
    <row r="3634" spans="21:21" x14ac:dyDescent="0.3">
      <c r="U3634" s="275"/>
    </row>
    <row r="3635" spans="21:21" x14ac:dyDescent="0.3">
      <c r="U3635" s="275"/>
    </row>
    <row r="3636" spans="21:21" x14ac:dyDescent="0.3">
      <c r="U3636" s="275"/>
    </row>
    <row r="3637" spans="21:21" x14ac:dyDescent="0.3">
      <c r="U3637" s="275"/>
    </row>
    <row r="3638" spans="21:21" x14ac:dyDescent="0.3">
      <c r="U3638" s="275"/>
    </row>
    <row r="3639" spans="21:21" x14ac:dyDescent="0.3">
      <c r="U3639" s="275"/>
    </row>
    <row r="3640" spans="21:21" x14ac:dyDescent="0.3">
      <c r="U3640" s="275"/>
    </row>
    <row r="3641" spans="21:21" x14ac:dyDescent="0.3">
      <c r="U3641" s="275"/>
    </row>
    <row r="3642" spans="21:21" x14ac:dyDescent="0.3">
      <c r="U3642" s="275"/>
    </row>
    <row r="3643" spans="21:21" x14ac:dyDescent="0.3">
      <c r="U3643" s="275"/>
    </row>
    <row r="3644" spans="21:21" x14ac:dyDescent="0.3">
      <c r="U3644" s="275"/>
    </row>
    <row r="3645" spans="21:21" x14ac:dyDescent="0.3">
      <c r="U3645" s="275"/>
    </row>
    <row r="3646" spans="21:21" x14ac:dyDescent="0.3">
      <c r="U3646" s="275"/>
    </row>
    <row r="3647" spans="21:21" x14ac:dyDescent="0.3">
      <c r="U3647" s="275"/>
    </row>
    <row r="3648" spans="21:21" x14ac:dyDescent="0.3">
      <c r="U3648" s="275"/>
    </row>
    <row r="3649" spans="21:21" x14ac:dyDescent="0.3">
      <c r="U3649" s="275"/>
    </row>
    <row r="3650" spans="21:21" x14ac:dyDescent="0.3">
      <c r="U3650" s="275"/>
    </row>
    <row r="3651" spans="21:21" x14ac:dyDescent="0.3">
      <c r="U3651" s="275"/>
    </row>
    <row r="3652" spans="21:21" x14ac:dyDescent="0.3">
      <c r="U3652" s="275"/>
    </row>
    <row r="3653" spans="21:21" x14ac:dyDescent="0.3">
      <c r="U3653" s="275"/>
    </row>
    <row r="3654" spans="21:21" x14ac:dyDescent="0.3">
      <c r="U3654" s="275"/>
    </row>
    <row r="3655" spans="21:21" x14ac:dyDescent="0.3">
      <c r="U3655" s="275"/>
    </row>
    <row r="3656" spans="21:21" x14ac:dyDescent="0.3">
      <c r="U3656" s="275"/>
    </row>
    <row r="3657" spans="21:21" x14ac:dyDescent="0.3">
      <c r="U3657" s="275"/>
    </row>
    <row r="3658" spans="21:21" x14ac:dyDescent="0.3">
      <c r="U3658" s="275"/>
    </row>
    <row r="3659" spans="21:21" x14ac:dyDescent="0.3">
      <c r="U3659" s="275"/>
    </row>
    <row r="3660" spans="21:21" x14ac:dyDescent="0.3">
      <c r="U3660" s="275"/>
    </row>
    <row r="3661" spans="21:21" x14ac:dyDescent="0.3">
      <c r="U3661" s="275"/>
    </row>
    <row r="3662" spans="21:21" x14ac:dyDescent="0.3">
      <c r="U3662" s="275"/>
    </row>
    <row r="3663" spans="21:21" x14ac:dyDescent="0.3">
      <c r="U3663" s="275"/>
    </row>
    <row r="3664" spans="21:21" x14ac:dyDescent="0.3">
      <c r="U3664" s="275"/>
    </row>
    <row r="3665" spans="21:21" x14ac:dyDescent="0.3">
      <c r="U3665" s="275"/>
    </row>
    <row r="3666" spans="21:21" x14ac:dyDescent="0.3">
      <c r="U3666" s="275"/>
    </row>
    <row r="3667" spans="21:21" x14ac:dyDescent="0.3">
      <c r="U3667" s="275"/>
    </row>
    <row r="3668" spans="21:21" x14ac:dyDescent="0.3">
      <c r="U3668" s="275"/>
    </row>
    <row r="3669" spans="21:21" x14ac:dyDescent="0.3">
      <c r="U3669" s="275"/>
    </row>
    <row r="3670" spans="21:21" x14ac:dyDescent="0.3">
      <c r="U3670" s="275"/>
    </row>
    <row r="3671" spans="21:21" x14ac:dyDescent="0.3">
      <c r="U3671" s="275"/>
    </row>
    <row r="3672" spans="21:21" x14ac:dyDescent="0.3">
      <c r="U3672" s="275"/>
    </row>
    <row r="3673" spans="21:21" x14ac:dyDescent="0.3">
      <c r="U3673" s="275"/>
    </row>
    <row r="3674" spans="21:21" x14ac:dyDescent="0.3">
      <c r="U3674" s="275"/>
    </row>
    <row r="3675" spans="21:21" x14ac:dyDescent="0.3">
      <c r="U3675" s="275"/>
    </row>
    <row r="3676" spans="21:21" x14ac:dyDescent="0.3">
      <c r="U3676" s="275"/>
    </row>
    <row r="3677" spans="21:21" x14ac:dyDescent="0.3">
      <c r="U3677" s="275"/>
    </row>
    <row r="3678" spans="21:21" x14ac:dyDescent="0.3">
      <c r="U3678" s="275"/>
    </row>
    <row r="3679" spans="21:21" x14ac:dyDescent="0.3">
      <c r="U3679" s="275"/>
    </row>
    <row r="3680" spans="21:21" x14ac:dyDescent="0.3">
      <c r="U3680" s="275"/>
    </row>
    <row r="3681" spans="21:21" x14ac:dyDescent="0.3">
      <c r="U3681" s="275"/>
    </row>
    <row r="3682" spans="21:21" x14ac:dyDescent="0.3">
      <c r="U3682" s="275"/>
    </row>
    <row r="3683" spans="21:21" x14ac:dyDescent="0.3">
      <c r="U3683" s="275"/>
    </row>
    <row r="3684" spans="21:21" x14ac:dyDescent="0.3">
      <c r="U3684" s="275"/>
    </row>
    <row r="3685" spans="21:21" x14ac:dyDescent="0.3">
      <c r="U3685" s="275"/>
    </row>
    <row r="3686" spans="21:21" x14ac:dyDescent="0.3">
      <c r="U3686" s="275"/>
    </row>
    <row r="3687" spans="21:21" x14ac:dyDescent="0.3">
      <c r="U3687" s="275"/>
    </row>
    <row r="3688" spans="21:21" x14ac:dyDescent="0.3">
      <c r="U3688" s="275"/>
    </row>
    <row r="3689" spans="21:21" x14ac:dyDescent="0.3">
      <c r="U3689" s="275"/>
    </row>
    <row r="3690" spans="21:21" x14ac:dyDescent="0.3">
      <c r="U3690" s="275"/>
    </row>
    <row r="3691" spans="21:21" x14ac:dyDescent="0.3">
      <c r="U3691" s="275"/>
    </row>
    <row r="3692" spans="21:21" x14ac:dyDescent="0.3">
      <c r="U3692" s="275"/>
    </row>
    <row r="3693" spans="21:21" x14ac:dyDescent="0.3">
      <c r="U3693" s="275"/>
    </row>
    <row r="3694" spans="21:21" x14ac:dyDescent="0.3">
      <c r="U3694" s="275"/>
    </row>
    <row r="3695" spans="21:21" x14ac:dyDescent="0.3">
      <c r="U3695" s="275"/>
    </row>
    <row r="3696" spans="21:21" x14ac:dyDescent="0.3">
      <c r="U3696" s="275"/>
    </row>
    <row r="3697" spans="21:21" x14ac:dyDescent="0.3">
      <c r="U3697" s="275"/>
    </row>
    <row r="3698" spans="21:21" x14ac:dyDescent="0.3">
      <c r="U3698" s="275"/>
    </row>
    <row r="3699" spans="21:21" x14ac:dyDescent="0.3">
      <c r="U3699" s="275"/>
    </row>
    <row r="3700" spans="21:21" x14ac:dyDescent="0.3">
      <c r="U3700" s="275"/>
    </row>
    <row r="3701" spans="21:21" x14ac:dyDescent="0.3">
      <c r="U3701" s="275"/>
    </row>
    <row r="3702" spans="21:21" x14ac:dyDescent="0.3">
      <c r="U3702" s="275"/>
    </row>
    <row r="3703" spans="21:21" x14ac:dyDescent="0.3">
      <c r="U3703" s="275"/>
    </row>
    <row r="3704" spans="21:21" x14ac:dyDescent="0.3">
      <c r="U3704" s="275"/>
    </row>
    <row r="3705" spans="21:21" x14ac:dyDescent="0.3">
      <c r="U3705" s="275"/>
    </row>
    <row r="3706" spans="21:21" x14ac:dyDescent="0.3">
      <c r="U3706" s="275"/>
    </row>
    <row r="3707" spans="21:21" x14ac:dyDescent="0.3">
      <c r="U3707" s="275"/>
    </row>
    <row r="3708" spans="21:21" x14ac:dyDescent="0.3">
      <c r="U3708" s="275"/>
    </row>
    <row r="3709" spans="21:21" x14ac:dyDescent="0.3">
      <c r="U3709" s="275"/>
    </row>
    <row r="3710" spans="21:21" x14ac:dyDescent="0.3">
      <c r="U3710" s="275"/>
    </row>
    <row r="3711" spans="21:21" x14ac:dyDescent="0.3">
      <c r="U3711" s="275"/>
    </row>
    <row r="3712" spans="21:21" x14ac:dyDescent="0.3">
      <c r="U3712" s="275"/>
    </row>
    <row r="3713" spans="21:21" x14ac:dyDescent="0.3">
      <c r="U3713" s="275"/>
    </row>
    <row r="3714" spans="21:21" x14ac:dyDescent="0.3">
      <c r="U3714" s="275"/>
    </row>
    <row r="3715" spans="21:21" x14ac:dyDescent="0.3">
      <c r="U3715" s="275"/>
    </row>
    <row r="3716" spans="21:21" x14ac:dyDescent="0.3">
      <c r="U3716" s="275"/>
    </row>
    <row r="3717" spans="21:21" x14ac:dyDescent="0.3">
      <c r="U3717" s="275"/>
    </row>
    <row r="3718" spans="21:21" x14ac:dyDescent="0.3">
      <c r="U3718" s="275"/>
    </row>
    <row r="3719" spans="21:21" x14ac:dyDescent="0.3">
      <c r="U3719" s="275"/>
    </row>
    <row r="3720" spans="21:21" x14ac:dyDescent="0.3">
      <c r="U3720" s="275"/>
    </row>
    <row r="3721" spans="21:21" x14ac:dyDescent="0.3">
      <c r="U3721" s="275"/>
    </row>
    <row r="3722" spans="21:21" x14ac:dyDescent="0.3">
      <c r="U3722" s="275"/>
    </row>
    <row r="3723" spans="21:21" x14ac:dyDescent="0.3">
      <c r="U3723" s="275"/>
    </row>
    <row r="3724" spans="21:21" x14ac:dyDescent="0.3">
      <c r="U3724" s="275"/>
    </row>
    <row r="3725" spans="21:21" x14ac:dyDescent="0.3">
      <c r="U3725" s="275"/>
    </row>
    <row r="3726" spans="21:21" x14ac:dyDescent="0.3">
      <c r="U3726" s="275"/>
    </row>
    <row r="3727" spans="21:21" x14ac:dyDescent="0.3">
      <c r="U3727" s="275"/>
    </row>
    <row r="3728" spans="21:21" x14ac:dyDescent="0.3">
      <c r="U3728" s="275"/>
    </row>
    <row r="3729" spans="21:21" x14ac:dyDescent="0.3">
      <c r="U3729" s="275"/>
    </row>
    <row r="3730" spans="21:21" x14ac:dyDescent="0.3">
      <c r="U3730" s="275"/>
    </row>
    <row r="3731" spans="21:21" x14ac:dyDescent="0.3">
      <c r="U3731" s="275"/>
    </row>
    <row r="3732" spans="21:21" x14ac:dyDescent="0.3">
      <c r="U3732" s="275"/>
    </row>
    <row r="3733" spans="21:21" x14ac:dyDescent="0.3">
      <c r="U3733" s="275"/>
    </row>
    <row r="3734" spans="21:21" x14ac:dyDescent="0.3">
      <c r="U3734" s="275"/>
    </row>
    <row r="3735" spans="21:21" x14ac:dyDescent="0.3">
      <c r="U3735" s="275"/>
    </row>
    <row r="3736" spans="21:21" x14ac:dyDescent="0.3">
      <c r="U3736" s="275"/>
    </row>
    <row r="3737" spans="21:21" x14ac:dyDescent="0.3">
      <c r="U3737" s="275"/>
    </row>
    <row r="3738" spans="21:21" x14ac:dyDescent="0.3">
      <c r="U3738" s="275"/>
    </row>
    <row r="3739" spans="21:21" x14ac:dyDescent="0.3">
      <c r="U3739" s="275"/>
    </row>
    <row r="3740" spans="21:21" x14ac:dyDescent="0.3">
      <c r="U3740" s="275"/>
    </row>
    <row r="3741" spans="21:21" x14ac:dyDescent="0.3">
      <c r="U3741" s="275"/>
    </row>
    <row r="3742" spans="21:21" x14ac:dyDescent="0.3">
      <c r="U3742" s="275"/>
    </row>
    <row r="3743" spans="21:21" x14ac:dyDescent="0.3">
      <c r="U3743" s="275"/>
    </row>
    <row r="3744" spans="21:21" x14ac:dyDescent="0.3">
      <c r="U3744" s="275"/>
    </row>
    <row r="3745" spans="21:21" x14ac:dyDescent="0.3">
      <c r="U3745" s="275"/>
    </row>
    <row r="3746" spans="21:21" x14ac:dyDescent="0.3">
      <c r="U3746" s="275"/>
    </row>
    <row r="3747" spans="21:21" x14ac:dyDescent="0.3">
      <c r="U3747" s="275"/>
    </row>
    <row r="3748" spans="21:21" x14ac:dyDescent="0.3">
      <c r="U3748" s="275"/>
    </row>
    <row r="3749" spans="21:21" x14ac:dyDescent="0.3">
      <c r="U3749" s="275"/>
    </row>
    <row r="3750" spans="21:21" x14ac:dyDescent="0.3">
      <c r="U3750" s="275"/>
    </row>
    <row r="3751" spans="21:21" x14ac:dyDescent="0.3">
      <c r="U3751" s="275"/>
    </row>
    <row r="3752" spans="21:21" x14ac:dyDescent="0.3">
      <c r="U3752" s="275"/>
    </row>
    <row r="3753" spans="21:21" x14ac:dyDescent="0.3">
      <c r="U3753" s="275"/>
    </row>
    <row r="3754" spans="21:21" x14ac:dyDescent="0.3">
      <c r="U3754" s="275"/>
    </row>
    <row r="3755" spans="21:21" x14ac:dyDescent="0.3">
      <c r="U3755" s="275"/>
    </row>
    <row r="3756" spans="21:21" x14ac:dyDescent="0.3">
      <c r="U3756" s="275"/>
    </row>
    <row r="3757" spans="21:21" x14ac:dyDescent="0.3">
      <c r="U3757" s="275"/>
    </row>
    <row r="3758" spans="21:21" x14ac:dyDescent="0.3">
      <c r="U3758" s="275"/>
    </row>
    <row r="3759" spans="21:21" x14ac:dyDescent="0.3">
      <c r="U3759" s="275"/>
    </row>
    <row r="3760" spans="21:21" x14ac:dyDescent="0.3">
      <c r="U3760" s="275"/>
    </row>
    <row r="3761" spans="21:21" x14ac:dyDescent="0.3">
      <c r="U3761" s="275"/>
    </row>
    <row r="3762" spans="21:21" x14ac:dyDescent="0.3">
      <c r="U3762" s="275"/>
    </row>
    <row r="3763" spans="21:21" x14ac:dyDescent="0.3">
      <c r="U3763" s="275"/>
    </row>
    <row r="3764" spans="21:21" x14ac:dyDescent="0.3">
      <c r="U3764" s="275"/>
    </row>
    <row r="3765" spans="21:21" x14ac:dyDescent="0.3">
      <c r="U3765" s="275"/>
    </row>
    <row r="3766" spans="21:21" x14ac:dyDescent="0.3">
      <c r="U3766" s="275"/>
    </row>
    <row r="3767" spans="21:21" x14ac:dyDescent="0.3">
      <c r="U3767" s="275"/>
    </row>
    <row r="3768" spans="21:21" x14ac:dyDescent="0.3">
      <c r="U3768" s="275"/>
    </row>
    <row r="3769" spans="21:21" x14ac:dyDescent="0.3">
      <c r="U3769" s="275"/>
    </row>
    <row r="3770" spans="21:21" x14ac:dyDescent="0.3">
      <c r="U3770" s="275"/>
    </row>
    <row r="3771" spans="21:21" x14ac:dyDescent="0.3">
      <c r="U3771" s="275"/>
    </row>
    <row r="3772" spans="21:21" x14ac:dyDescent="0.3">
      <c r="U3772" s="275"/>
    </row>
    <row r="3773" spans="21:21" x14ac:dyDescent="0.3">
      <c r="U3773" s="275"/>
    </row>
    <row r="3774" spans="21:21" x14ac:dyDescent="0.3">
      <c r="U3774" s="275"/>
    </row>
    <row r="3775" spans="21:21" x14ac:dyDescent="0.3">
      <c r="U3775" s="275"/>
    </row>
    <row r="3776" spans="21:21" x14ac:dyDescent="0.3">
      <c r="U3776" s="275"/>
    </row>
    <row r="3777" spans="21:21" x14ac:dyDescent="0.3">
      <c r="U3777" s="275"/>
    </row>
    <row r="3778" spans="21:21" x14ac:dyDescent="0.3">
      <c r="U3778" s="275"/>
    </row>
    <row r="3779" spans="21:21" x14ac:dyDescent="0.3">
      <c r="U3779" s="275"/>
    </row>
    <row r="3780" spans="21:21" x14ac:dyDescent="0.3">
      <c r="U3780" s="275"/>
    </row>
    <row r="3781" spans="21:21" x14ac:dyDescent="0.3">
      <c r="U3781" s="275"/>
    </row>
    <row r="3782" spans="21:21" x14ac:dyDescent="0.3">
      <c r="U3782" s="275"/>
    </row>
    <row r="3783" spans="21:21" x14ac:dyDescent="0.3">
      <c r="U3783" s="275"/>
    </row>
    <row r="3784" spans="21:21" x14ac:dyDescent="0.3">
      <c r="U3784" s="275"/>
    </row>
    <row r="3785" spans="21:21" x14ac:dyDescent="0.3">
      <c r="U3785" s="275"/>
    </row>
    <row r="3786" spans="21:21" x14ac:dyDescent="0.3">
      <c r="U3786" s="275"/>
    </row>
    <row r="3787" spans="21:21" x14ac:dyDescent="0.3">
      <c r="U3787" s="275"/>
    </row>
    <row r="3788" spans="21:21" x14ac:dyDescent="0.3">
      <c r="U3788" s="275"/>
    </row>
    <row r="3789" spans="21:21" x14ac:dyDescent="0.3">
      <c r="U3789" s="275"/>
    </row>
    <row r="3790" spans="21:21" x14ac:dyDescent="0.3">
      <c r="U3790" s="275"/>
    </row>
    <row r="3791" spans="21:21" x14ac:dyDescent="0.3">
      <c r="U3791" s="275"/>
    </row>
    <row r="3792" spans="21:21" x14ac:dyDescent="0.3">
      <c r="U3792" s="275"/>
    </row>
    <row r="3793" spans="21:21" x14ac:dyDescent="0.3">
      <c r="U3793" s="275"/>
    </row>
    <row r="3794" spans="21:21" x14ac:dyDescent="0.3">
      <c r="U3794" s="275"/>
    </row>
    <row r="3795" spans="21:21" x14ac:dyDescent="0.3">
      <c r="U3795" s="275"/>
    </row>
    <row r="3796" spans="21:21" x14ac:dyDescent="0.3">
      <c r="U3796" s="275"/>
    </row>
    <row r="3797" spans="21:21" x14ac:dyDescent="0.3">
      <c r="U3797" s="275"/>
    </row>
    <row r="3798" spans="21:21" x14ac:dyDescent="0.3">
      <c r="U3798" s="275"/>
    </row>
    <row r="3799" spans="21:21" x14ac:dyDescent="0.3">
      <c r="U3799" s="275"/>
    </row>
    <row r="3800" spans="21:21" x14ac:dyDescent="0.3">
      <c r="U3800" s="275"/>
    </row>
    <row r="3801" spans="21:21" x14ac:dyDescent="0.3">
      <c r="U3801" s="275"/>
    </row>
    <row r="3802" spans="21:21" x14ac:dyDescent="0.3">
      <c r="U3802" s="275"/>
    </row>
    <row r="3803" spans="21:21" x14ac:dyDescent="0.3">
      <c r="U3803" s="275"/>
    </row>
    <row r="3804" spans="21:21" x14ac:dyDescent="0.3">
      <c r="U3804" s="275"/>
    </row>
    <row r="3805" spans="21:21" x14ac:dyDescent="0.3">
      <c r="U3805" s="275"/>
    </row>
    <row r="3806" spans="21:21" x14ac:dyDescent="0.3">
      <c r="U3806" s="275"/>
    </row>
    <row r="3807" spans="21:21" x14ac:dyDescent="0.3">
      <c r="U3807" s="275"/>
    </row>
    <row r="3808" spans="21:21" x14ac:dyDescent="0.3">
      <c r="U3808" s="275"/>
    </row>
    <row r="3809" spans="21:21" x14ac:dyDescent="0.3">
      <c r="U3809" s="275"/>
    </row>
    <row r="3810" spans="21:21" x14ac:dyDescent="0.3">
      <c r="U3810" s="275"/>
    </row>
    <row r="3811" spans="21:21" x14ac:dyDescent="0.3">
      <c r="U3811" s="275"/>
    </row>
    <row r="3812" spans="21:21" x14ac:dyDescent="0.3">
      <c r="U3812" s="275"/>
    </row>
    <row r="3813" spans="21:21" x14ac:dyDescent="0.3">
      <c r="U3813" s="275"/>
    </row>
    <row r="3814" spans="21:21" x14ac:dyDescent="0.3">
      <c r="U3814" s="275"/>
    </row>
    <row r="3815" spans="21:21" x14ac:dyDescent="0.3">
      <c r="U3815" s="275"/>
    </row>
    <row r="3816" spans="21:21" x14ac:dyDescent="0.3">
      <c r="U3816" s="275"/>
    </row>
    <row r="3817" spans="21:21" x14ac:dyDescent="0.3">
      <c r="U3817" s="275"/>
    </row>
    <row r="3818" spans="21:21" x14ac:dyDescent="0.3">
      <c r="U3818" s="275"/>
    </row>
    <row r="3819" spans="21:21" x14ac:dyDescent="0.3">
      <c r="U3819" s="275"/>
    </row>
    <row r="3820" spans="21:21" x14ac:dyDescent="0.3">
      <c r="U3820" s="275"/>
    </row>
    <row r="3821" spans="21:21" x14ac:dyDescent="0.3">
      <c r="U3821" s="275"/>
    </row>
    <row r="3822" spans="21:21" x14ac:dyDescent="0.3">
      <c r="U3822" s="275"/>
    </row>
    <row r="3823" spans="21:21" x14ac:dyDescent="0.3">
      <c r="U3823" s="275"/>
    </row>
    <row r="3824" spans="21:21" x14ac:dyDescent="0.3">
      <c r="U3824" s="275"/>
    </row>
    <row r="3825" spans="21:21" x14ac:dyDescent="0.3">
      <c r="U3825" s="275"/>
    </row>
    <row r="3826" spans="21:21" x14ac:dyDescent="0.3">
      <c r="U3826" s="275"/>
    </row>
    <row r="3827" spans="21:21" x14ac:dyDescent="0.3">
      <c r="U3827" s="275"/>
    </row>
    <row r="3828" spans="21:21" x14ac:dyDescent="0.3">
      <c r="U3828" s="275"/>
    </row>
    <row r="3829" spans="21:21" x14ac:dyDescent="0.3">
      <c r="U3829" s="275"/>
    </row>
    <row r="3830" spans="21:21" x14ac:dyDescent="0.3">
      <c r="U3830" s="275"/>
    </row>
    <row r="3831" spans="21:21" x14ac:dyDescent="0.3">
      <c r="U3831" s="275"/>
    </row>
    <row r="3832" spans="21:21" x14ac:dyDescent="0.3">
      <c r="U3832" s="275"/>
    </row>
    <row r="3833" spans="21:21" x14ac:dyDescent="0.3">
      <c r="U3833" s="275"/>
    </row>
    <row r="3834" spans="21:21" x14ac:dyDescent="0.3">
      <c r="U3834" s="275"/>
    </row>
    <row r="3835" spans="21:21" x14ac:dyDescent="0.3">
      <c r="U3835" s="275"/>
    </row>
    <row r="3836" spans="21:21" x14ac:dyDescent="0.3">
      <c r="U3836" s="275"/>
    </row>
    <row r="3837" spans="21:21" x14ac:dyDescent="0.3">
      <c r="U3837" s="275"/>
    </row>
    <row r="3838" spans="21:21" x14ac:dyDescent="0.3">
      <c r="U3838" s="275"/>
    </row>
    <row r="3839" spans="21:21" x14ac:dyDescent="0.3">
      <c r="U3839" s="275"/>
    </row>
    <row r="3840" spans="21:21" x14ac:dyDescent="0.3">
      <c r="U3840" s="275"/>
    </row>
    <row r="3841" spans="21:21" x14ac:dyDescent="0.3">
      <c r="U3841" s="275"/>
    </row>
    <row r="3842" spans="21:21" x14ac:dyDescent="0.3">
      <c r="U3842" s="275"/>
    </row>
    <row r="3843" spans="21:21" x14ac:dyDescent="0.3">
      <c r="U3843" s="275"/>
    </row>
    <row r="3844" spans="21:21" x14ac:dyDescent="0.3">
      <c r="U3844" s="275"/>
    </row>
    <row r="3845" spans="21:21" x14ac:dyDescent="0.3">
      <c r="U3845" s="275"/>
    </row>
    <row r="3846" spans="21:21" x14ac:dyDescent="0.3">
      <c r="U3846" s="275"/>
    </row>
    <row r="3847" spans="21:21" x14ac:dyDescent="0.3">
      <c r="U3847" s="275"/>
    </row>
    <row r="3848" spans="21:21" x14ac:dyDescent="0.3">
      <c r="U3848" s="275"/>
    </row>
    <row r="3849" spans="21:21" x14ac:dyDescent="0.3">
      <c r="U3849" s="275"/>
    </row>
    <row r="3850" spans="21:21" x14ac:dyDescent="0.3">
      <c r="U3850" s="275"/>
    </row>
    <row r="3851" spans="21:21" x14ac:dyDescent="0.3">
      <c r="U3851" s="275"/>
    </row>
    <row r="3852" spans="21:21" x14ac:dyDescent="0.3">
      <c r="U3852" s="275"/>
    </row>
    <row r="3853" spans="21:21" x14ac:dyDescent="0.3">
      <c r="U3853" s="275"/>
    </row>
    <row r="3854" spans="21:21" x14ac:dyDescent="0.3">
      <c r="U3854" s="275"/>
    </row>
    <row r="3855" spans="21:21" x14ac:dyDescent="0.3">
      <c r="U3855" s="275"/>
    </row>
    <row r="3856" spans="21:21" x14ac:dyDescent="0.3">
      <c r="U3856" s="275"/>
    </row>
    <row r="3857" spans="21:21" x14ac:dyDescent="0.3">
      <c r="U3857" s="275"/>
    </row>
    <row r="3858" spans="21:21" x14ac:dyDescent="0.3">
      <c r="U3858" s="275"/>
    </row>
    <row r="3859" spans="21:21" x14ac:dyDescent="0.3">
      <c r="U3859" s="275"/>
    </row>
    <row r="3860" spans="21:21" x14ac:dyDescent="0.3">
      <c r="U3860" s="275"/>
    </row>
    <row r="3861" spans="21:21" x14ac:dyDescent="0.3">
      <c r="U3861" s="275"/>
    </row>
    <row r="3862" spans="21:21" x14ac:dyDescent="0.3">
      <c r="U3862" s="275"/>
    </row>
    <row r="3863" spans="21:21" x14ac:dyDescent="0.3">
      <c r="U3863" s="275"/>
    </row>
    <row r="3864" spans="21:21" x14ac:dyDescent="0.3">
      <c r="U3864" s="275"/>
    </row>
    <row r="3865" spans="21:21" x14ac:dyDescent="0.3">
      <c r="U3865" s="275"/>
    </row>
    <row r="3866" spans="21:21" x14ac:dyDescent="0.3">
      <c r="U3866" s="275"/>
    </row>
    <row r="3867" spans="21:21" x14ac:dyDescent="0.3">
      <c r="U3867" s="275"/>
    </row>
    <row r="3868" spans="21:21" x14ac:dyDescent="0.3">
      <c r="U3868" s="275"/>
    </row>
    <row r="3869" spans="21:21" x14ac:dyDescent="0.3">
      <c r="U3869" s="275"/>
    </row>
    <row r="3870" spans="21:21" x14ac:dyDescent="0.3">
      <c r="U3870" s="275"/>
    </row>
    <row r="3871" spans="21:21" x14ac:dyDescent="0.3">
      <c r="U3871" s="275"/>
    </row>
    <row r="3872" spans="21:21" x14ac:dyDescent="0.3">
      <c r="U3872" s="275"/>
    </row>
    <row r="3873" spans="21:21" x14ac:dyDescent="0.3">
      <c r="U3873" s="275"/>
    </row>
    <row r="3874" spans="21:21" x14ac:dyDescent="0.3">
      <c r="U3874" s="275"/>
    </row>
    <row r="3875" spans="21:21" x14ac:dyDescent="0.3">
      <c r="U3875" s="275"/>
    </row>
    <row r="3876" spans="21:21" x14ac:dyDescent="0.3">
      <c r="U3876" s="275"/>
    </row>
    <row r="3877" spans="21:21" x14ac:dyDescent="0.3">
      <c r="U3877" s="275"/>
    </row>
    <row r="3878" spans="21:21" x14ac:dyDescent="0.3">
      <c r="U3878" s="275"/>
    </row>
    <row r="3879" spans="21:21" x14ac:dyDescent="0.3">
      <c r="U3879" s="275"/>
    </row>
    <row r="3880" spans="21:21" x14ac:dyDescent="0.3">
      <c r="U3880" s="275"/>
    </row>
    <row r="3881" spans="21:21" x14ac:dyDescent="0.3">
      <c r="U3881" s="275"/>
    </row>
    <row r="3882" spans="21:21" x14ac:dyDescent="0.3">
      <c r="U3882" s="275"/>
    </row>
    <row r="3883" spans="21:21" x14ac:dyDescent="0.3">
      <c r="U3883" s="275"/>
    </row>
    <row r="3884" spans="21:21" x14ac:dyDescent="0.3">
      <c r="U3884" s="275"/>
    </row>
    <row r="3885" spans="21:21" x14ac:dyDescent="0.3">
      <c r="U3885" s="275"/>
    </row>
    <row r="3886" spans="21:21" x14ac:dyDescent="0.3">
      <c r="U3886" s="275"/>
    </row>
    <row r="3887" spans="21:21" x14ac:dyDescent="0.3">
      <c r="U3887" s="275"/>
    </row>
    <row r="3888" spans="21:21" x14ac:dyDescent="0.3">
      <c r="U3888" s="275"/>
    </row>
    <row r="3889" spans="21:21" x14ac:dyDescent="0.3">
      <c r="U3889" s="275"/>
    </row>
    <row r="3890" spans="21:21" x14ac:dyDescent="0.3">
      <c r="U3890" s="275"/>
    </row>
    <row r="3891" spans="21:21" x14ac:dyDescent="0.3">
      <c r="U3891" s="275"/>
    </row>
    <row r="3892" spans="21:21" x14ac:dyDescent="0.3">
      <c r="U3892" s="275"/>
    </row>
    <row r="3893" spans="21:21" x14ac:dyDescent="0.3">
      <c r="U3893" s="275"/>
    </row>
    <row r="3894" spans="21:21" x14ac:dyDescent="0.3">
      <c r="U3894" s="275"/>
    </row>
    <row r="3895" spans="21:21" x14ac:dyDescent="0.3">
      <c r="U3895" s="275"/>
    </row>
    <row r="3896" spans="21:21" x14ac:dyDescent="0.3">
      <c r="U3896" s="275"/>
    </row>
    <row r="3897" spans="21:21" x14ac:dyDescent="0.3">
      <c r="U3897" s="275"/>
    </row>
    <row r="3898" spans="21:21" x14ac:dyDescent="0.3">
      <c r="U3898" s="275"/>
    </row>
    <row r="3899" spans="21:21" x14ac:dyDescent="0.3">
      <c r="U3899" s="275"/>
    </row>
    <row r="3900" spans="21:21" x14ac:dyDescent="0.3">
      <c r="U3900" s="275"/>
    </row>
    <row r="3901" spans="21:21" x14ac:dyDescent="0.3">
      <c r="U3901" s="275"/>
    </row>
    <row r="3902" spans="21:21" x14ac:dyDescent="0.3">
      <c r="U3902" s="275"/>
    </row>
    <row r="3903" spans="21:21" x14ac:dyDescent="0.3">
      <c r="U3903" s="275"/>
    </row>
    <row r="3904" spans="21:21" x14ac:dyDescent="0.3">
      <c r="U3904" s="275"/>
    </row>
    <row r="3905" spans="21:21" x14ac:dyDescent="0.3">
      <c r="U3905" s="275"/>
    </row>
    <row r="3906" spans="21:21" x14ac:dyDescent="0.3">
      <c r="U3906" s="275"/>
    </row>
    <row r="3907" spans="21:21" x14ac:dyDescent="0.3">
      <c r="U3907" s="275"/>
    </row>
    <row r="3908" spans="21:21" x14ac:dyDescent="0.3">
      <c r="U3908" s="275"/>
    </row>
    <row r="3909" spans="21:21" x14ac:dyDescent="0.3">
      <c r="U3909" s="275"/>
    </row>
    <row r="3910" spans="21:21" x14ac:dyDescent="0.3">
      <c r="U3910" s="275"/>
    </row>
    <row r="3911" spans="21:21" x14ac:dyDescent="0.3">
      <c r="U3911" s="275"/>
    </row>
    <row r="3912" spans="21:21" x14ac:dyDescent="0.3">
      <c r="U3912" s="275"/>
    </row>
    <row r="3913" spans="21:21" x14ac:dyDescent="0.3">
      <c r="U3913" s="275"/>
    </row>
    <row r="3914" spans="21:21" x14ac:dyDescent="0.3">
      <c r="U3914" s="275"/>
    </row>
    <row r="3915" spans="21:21" x14ac:dyDescent="0.3">
      <c r="U3915" s="275"/>
    </row>
    <row r="3916" spans="21:21" x14ac:dyDescent="0.3">
      <c r="U3916" s="275"/>
    </row>
    <row r="3917" spans="21:21" x14ac:dyDescent="0.3">
      <c r="U3917" s="275"/>
    </row>
    <row r="3918" spans="21:21" x14ac:dyDescent="0.3">
      <c r="U3918" s="275"/>
    </row>
    <row r="3919" spans="21:21" x14ac:dyDescent="0.3">
      <c r="U3919" s="275"/>
    </row>
    <row r="3920" spans="21:21" x14ac:dyDescent="0.3">
      <c r="U3920" s="275"/>
    </row>
    <row r="3921" spans="21:21" x14ac:dyDescent="0.3">
      <c r="U3921" s="275"/>
    </row>
    <row r="3922" spans="21:21" x14ac:dyDescent="0.3">
      <c r="U3922" s="275"/>
    </row>
    <row r="3923" spans="21:21" x14ac:dyDescent="0.3">
      <c r="U3923" s="275"/>
    </row>
    <row r="3924" spans="21:21" x14ac:dyDescent="0.3">
      <c r="U3924" s="275"/>
    </row>
    <row r="3925" spans="21:21" x14ac:dyDescent="0.3">
      <c r="U3925" s="275"/>
    </row>
    <row r="3926" spans="21:21" x14ac:dyDescent="0.3">
      <c r="U3926" s="275"/>
    </row>
    <row r="3927" spans="21:21" x14ac:dyDescent="0.3">
      <c r="U3927" s="275"/>
    </row>
    <row r="3928" spans="21:21" x14ac:dyDescent="0.3">
      <c r="U3928" s="275"/>
    </row>
    <row r="3929" spans="21:21" x14ac:dyDescent="0.3">
      <c r="U3929" s="275"/>
    </row>
    <row r="3930" spans="21:21" x14ac:dyDescent="0.3">
      <c r="U3930" s="275"/>
    </row>
    <row r="3931" spans="21:21" x14ac:dyDescent="0.3">
      <c r="U3931" s="275"/>
    </row>
    <row r="3932" spans="21:21" x14ac:dyDescent="0.3">
      <c r="U3932" s="275"/>
    </row>
    <row r="3933" spans="21:21" x14ac:dyDescent="0.3">
      <c r="U3933" s="275"/>
    </row>
    <row r="3934" spans="21:21" x14ac:dyDescent="0.3">
      <c r="U3934" s="275"/>
    </row>
    <row r="3935" spans="21:21" x14ac:dyDescent="0.3">
      <c r="U3935" s="275"/>
    </row>
    <row r="3936" spans="21:21" x14ac:dyDescent="0.3">
      <c r="U3936" s="275"/>
    </row>
    <row r="3937" spans="21:21" x14ac:dyDescent="0.3">
      <c r="U3937" s="275"/>
    </row>
    <row r="3938" spans="21:21" x14ac:dyDescent="0.3">
      <c r="U3938" s="275"/>
    </row>
    <row r="3939" spans="21:21" x14ac:dyDescent="0.3">
      <c r="U3939" s="275"/>
    </row>
    <row r="3940" spans="21:21" x14ac:dyDescent="0.3">
      <c r="U3940" s="275"/>
    </row>
    <row r="3941" spans="21:21" x14ac:dyDescent="0.3">
      <c r="U3941" s="275"/>
    </row>
    <row r="3942" spans="21:21" x14ac:dyDescent="0.3">
      <c r="U3942" s="275"/>
    </row>
    <row r="3943" spans="21:21" x14ac:dyDescent="0.3">
      <c r="U3943" s="275"/>
    </row>
    <row r="3944" spans="21:21" x14ac:dyDescent="0.3">
      <c r="U3944" s="275"/>
    </row>
    <row r="3945" spans="21:21" x14ac:dyDescent="0.3">
      <c r="U3945" s="275"/>
    </row>
    <row r="3946" spans="21:21" x14ac:dyDescent="0.3">
      <c r="U3946" s="275"/>
    </row>
    <row r="3947" spans="21:21" x14ac:dyDescent="0.3">
      <c r="U3947" s="275"/>
    </row>
    <row r="3948" spans="21:21" x14ac:dyDescent="0.3">
      <c r="U3948" s="275"/>
    </row>
    <row r="3949" spans="21:21" x14ac:dyDescent="0.3">
      <c r="U3949" s="275"/>
    </row>
    <row r="3950" spans="21:21" x14ac:dyDescent="0.3">
      <c r="U3950" s="275"/>
    </row>
    <row r="3951" spans="21:21" x14ac:dyDescent="0.3">
      <c r="U3951" s="275"/>
    </row>
    <row r="3952" spans="21:21" x14ac:dyDescent="0.3">
      <c r="U3952" s="275"/>
    </row>
    <row r="3953" spans="21:21" x14ac:dyDescent="0.3">
      <c r="U3953" s="275"/>
    </row>
    <row r="3954" spans="21:21" x14ac:dyDescent="0.3">
      <c r="U3954" s="275"/>
    </row>
    <row r="3955" spans="21:21" x14ac:dyDescent="0.3">
      <c r="U3955" s="275"/>
    </row>
    <row r="3956" spans="21:21" x14ac:dyDescent="0.3">
      <c r="U3956" s="275"/>
    </row>
    <row r="3957" spans="21:21" x14ac:dyDescent="0.3">
      <c r="U3957" s="275"/>
    </row>
    <row r="3958" spans="21:21" x14ac:dyDescent="0.3">
      <c r="U3958" s="275"/>
    </row>
    <row r="3959" spans="21:21" x14ac:dyDescent="0.3">
      <c r="U3959" s="275"/>
    </row>
    <row r="3960" spans="21:21" x14ac:dyDescent="0.3">
      <c r="U3960" s="275"/>
    </row>
    <row r="3961" spans="21:21" x14ac:dyDescent="0.3">
      <c r="U3961" s="275"/>
    </row>
    <row r="3962" spans="21:21" x14ac:dyDescent="0.3">
      <c r="U3962" s="275"/>
    </row>
    <row r="3963" spans="21:21" x14ac:dyDescent="0.3">
      <c r="U3963" s="275"/>
    </row>
    <row r="3964" spans="21:21" x14ac:dyDescent="0.3">
      <c r="U3964" s="275"/>
    </row>
    <row r="3965" spans="21:21" x14ac:dyDescent="0.3">
      <c r="U3965" s="275"/>
    </row>
    <row r="3966" spans="21:21" x14ac:dyDescent="0.3">
      <c r="U3966" s="275"/>
    </row>
    <row r="3967" spans="21:21" x14ac:dyDescent="0.3">
      <c r="U3967" s="275"/>
    </row>
    <row r="3968" spans="21:21" x14ac:dyDescent="0.3">
      <c r="U3968" s="275"/>
    </row>
    <row r="3969" spans="21:21" x14ac:dyDescent="0.3">
      <c r="U3969" s="275"/>
    </row>
    <row r="3970" spans="21:21" x14ac:dyDescent="0.3">
      <c r="U3970" s="275"/>
    </row>
    <row r="3971" spans="21:21" x14ac:dyDescent="0.3">
      <c r="U3971" s="275"/>
    </row>
    <row r="3972" spans="21:21" x14ac:dyDescent="0.3">
      <c r="U3972" s="275"/>
    </row>
    <row r="3973" spans="21:21" x14ac:dyDescent="0.3">
      <c r="U3973" s="275"/>
    </row>
    <row r="3974" spans="21:21" x14ac:dyDescent="0.3">
      <c r="U3974" s="275"/>
    </row>
    <row r="3975" spans="21:21" x14ac:dyDescent="0.3">
      <c r="U3975" s="275"/>
    </row>
    <row r="3976" spans="21:21" x14ac:dyDescent="0.3">
      <c r="U3976" s="275"/>
    </row>
    <row r="3977" spans="21:21" x14ac:dyDescent="0.3">
      <c r="U3977" s="275"/>
    </row>
    <row r="3978" spans="21:21" x14ac:dyDescent="0.3">
      <c r="U3978" s="275"/>
    </row>
    <row r="3979" spans="21:21" x14ac:dyDescent="0.3">
      <c r="U3979" s="275"/>
    </row>
    <row r="3980" spans="21:21" x14ac:dyDescent="0.3">
      <c r="U3980" s="275"/>
    </row>
    <row r="3981" spans="21:21" x14ac:dyDescent="0.3">
      <c r="U3981" s="275"/>
    </row>
    <row r="3982" spans="21:21" x14ac:dyDescent="0.3">
      <c r="U3982" s="275"/>
    </row>
    <row r="3983" spans="21:21" x14ac:dyDescent="0.3">
      <c r="U3983" s="275"/>
    </row>
    <row r="3984" spans="21:21" x14ac:dyDescent="0.3">
      <c r="U3984" s="275"/>
    </row>
    <row r="3985" spans="21:21" x14ac:dyDescent="0.3">
      <c r="U3985" s="275"/>
    </row>
    <row r="3986" spans="21:21" x14ac:dyDescent="0.3">
      <c r="U3986" s="275"/>
    </row>
    <row r="3987" spans="21:21" x14ac:dyDescent="0.3">
      <c r="U3987" s="275"/>
    </row>
    <row r="3988" spans="21:21" x14ac:dyDescent="0.3">
      <c r="U3988" s="275"/>
    </row>
    <row r="3989" spans="21:21" x14ac:dyDescent="0.3">
      <c r="U3989" s="275"/>
    </row>
    <row r="3990" spans="21:21" x14ac:dyDescent="0.3">
      <c r="U3990" s="275"/>
    </row>
    <row r="3991" spans="21:21" x14ac:dyDescent="0.3">
      <c r="U3991" s="275"/>
    </row>
    <row r="3992" spans="21:21" x14ac:dyDescent="0.3">
      <c r="U3992" s="275"/>
    </row>
    <row r="3993" spans="21:21" x14ac:dyDescent="0.3">
      <c r="U3993" s="275"/>
    </row>
    <row r="3994" spans="21:21" x14ac:dyDescent="0.3">
      <c r="U3994" s="275"/>
    </row>
    <row r="3995" spans="21:21" x14ac:dyDescent="0.3">
      <c r="U3995" s="275"/>
    </row>
    <row r="3996" spans="21:21" x14ac:dyDescent="0.3">
      <c r="U3996" s="275"/>
    </row>
    <row r="3997" spans="21:21" x14ac:dyDescent="0.3">
      <c r="U3997" s="275"/>
    </row>
    <row r="3998" spans="21:21" x14ac:dyDescent="0.3">
      <c r="U3998" s="275"/>
    </row>
    <row r="3999" spans="21:21" x14ac:dyDescent="0.3">
      <c r="U3999" s="275"/>
    </row>
    <row r="4000" spans="21:21" x14ac:dyDescent="0.3">
      <c r="U4000" s="275"/>
    </row>
    <row r="4001" spans="21:21" x14ac:dyDescent="0.3">
      <c r="U4001" s="275"/>
    </row>
    <row r="4002" spans="21:21" x14ac:dyDescent="0.3">
      <c r="U4002" s="275"/>
    </row>
    <row r="4003" spans="21:21" x14ac:dyDescent="0.3">
      <c r="U4003" s="275"/>
    </row>
    <row r="4004" spans="21:21" x14ac:dyDescent="0.3">
      <c r="U4004" s="275"/>
    </row>
    <row r="4005" spans="21:21" x14ac:dyDescent="0.3">
      <c r="U4005" s="275"/>
    </row>
    <row r="4006" spans="21:21" x14ac:dyDescent="0.3">
      <c r="U4006" s="275"/>
    </row>
    <row r="4007" spans="21:21" x14ac:dyDescent="0.3">
      <c r="U4007" s="275"/>
    </row>
    <row r="4008" spans="21:21" x14ac:dyDescent="0.3">
      <c r="U4008" s="275"/>
    </row>
    <row r="4009" spans="21:21" x14ac:dyDescent="0.3">
      <c r="U4009" s="275"/>
    </row>
    <row r="4010" spans="21:21" x14ac:dyDescent="0.3">
      <c r="U4010" s="275"/>
    </row>
    <row r="4011" spans="21:21" x14ac:dyDescent="0.3">
      <c r="U4011" s="275"/>
    </row>
    <row r="4012" spans="21:21" x14ac:dyDescent="0.3">
      <c r="U4012" s="275"/>
    </row>
    <row r="4013" spans="21:21" x14ac:dyDescent="0.3">
      <c r="U4013" s="275"/>
    </row>
    <row r="4014" spans="21:21" x14ac:dyDescent="0.3">
      <c r="U4014" s="275"/>
    </row>
    <row r="4015" spans="21:21" x14ac:dyDescent="0.3">
      <c r="U4015" s="275"/>
    </row>
    <row r="4016" spans="21:21" x14ac:dyDescent="0.3">
      <c r="U4016" s="275"/>
    </row>
    <row r="4017" spans="21:21" x14ac:dyDescent="0.3">
      <c r="U4017" s="275"/>
    </row>
    <row r="4018" spans="21:21" x14ac:dyDescent="0.3">
      <c r="U4018" s="275"/>
    </row>
    <row r="4019" spans="21:21" x14ac:dyDescent="0.3">
      <c r="U4019" s="275"/>
    </row>
    <row r="4020" spans="21:21" x14ac:dyDescent="0.3">
      <c r="U4020" s="275"/>
    </row>
    <row r="4021" spans="21:21" x14ac:dyDescent="0.3">
      <c r="U4021" s="275"/>
    </row>
    <row r="4022" spans="21:21" x14ac:dyDescent="0.3">
      <c r="U4022" s="275"/>
    </row>
    <row r="4023" spans="21:21" x14ac:dyDescent="0.3">
      <c r="U4023" s="275"/>
    </row>
    <row r="4024" spans="21:21" x14ac:dyDescent="0.3">
      <c r="U4024" s="275"/>
    </row>
    <row r="4025" spans="21:21" x14ac:dyDescent="0.3">
      <c r="U4025" s="275"/>
    </row>
    <row r="4026" spans="21:21" x14ac:dyDescent="0.3">
      <c r="U4026" s="275"/>
    </row>
    <row r="4027" spans="21:21" x14ac:dyDescent="0.3">
      <c r="U4027" s="275"/>
    </row>
    <row r="4028" spans="21:21" x14ac:dyDescent="0.3">
      <c r="U4028" s="275"/>
    </row>
    <row r="4029" spans="21:21" x14ac:dyDescent="0.3">
      <c r="U4029" s="275"/>
    </row>
    <row r="4030" spans="21:21" x14ac:dyDescent="0.3">
      <c r="U4030" s="275"/>
    </row>
    <row r="4031" spans="21:21" x14ac:dyDescent="0.3">
      <c r="U4031" s="275"/>
    </row>
    <row r="4032" spans="21:21" x14ac:dyDescent="0.3">
      <c r="U4032" s="275"/>
    </row>
    <row r="4033" spans="21:21" x14ac:dyDescent="0.3">
      <c r="U4033" s="275"/>
    </row>
    <row r="4034" spans="21:21" x14ac:dyDescent="0.3">
      <c r="U4034" s="275"/>
    </row>
    <row r="4035" spans="21:21" x14ac:dyDescent="0.3">
      <c r="U4035" s="275"/>
    </row>
    <row r="4036" spans="21:21" x14ac:dyDescent="0.3">
      <c r="U4036" s="275"/>
    </row>
    <row r="4037" spans="21:21" x14ac:dyDescent="0.3">
      <c r="U4037" s="275"/>
    </row>
    <row r="4038" spans="21:21" x14ac:dyDescent="0.3">
      <c r="U4038" s="275"/>
    </row>
    <row r="4039" spans="21:21" x14ac:dyDescent="0.3">
      <c r="U4039" s="275"/>
    </row>
    <row r="4040" spans="21:21" x14ac:dyDescent="0.3">
      <c r="U4040" s="275"/>
    </row>
    <row r="4041" spans="21:21" x14ac:dyDescent="0.3">
      <c r="U4041" s="275"/>
    </row>
    <row r="4042" spans="21:21" x14ac:dyDescent="0.3">
      <c r="U4042" s="275"/>
    </row>
    <row r="4043" spans="21:21" x14ac:dyDescent="0.3">
      <c r="U4043" s="275"/>
    </row>
    <row r="4044" spans="21:21" x14ac:dyDescent="0.3">
      <c r="U4044" s="275"/>
    </row>
    <row r="4045" spans="21:21" x14ac:dyDescent="0.3">
      <c r="U4045" s="275"/>
    </row>
    <row r="4046" spans="21:21" x14ac:dyDescent="0.3">
      <c r="U4046" s="275"/>
    </row>
    <row r="4047" spans="21:21" x14ac:dyDescent="0.3">
      <c r="U4047" s="275"/>
    </row>
    <row r="4048" spans="21:21" x14ac:dyDescent="0.3">
      <c r="U4048" s="275"/>
    </row>
    <row r="4049" spans="21:21" x14ac:dyDescent="0.3">
      <c r="U4049" s="275"/>
    </row>
    <row r="4050" spans="21:21" x14ac:dyDescent="0.3">
      <c r="U4050" s="275"/>
    </row>
    <row r="4051" spans="21:21" x14ac:dyDescent="0.3">
      <c r="U4051" s="275"/>
    </row>
    <row r="4052" spans="21:21" x14ac:dyDescent="0.3">
      <c r="U4052" s="275"/>
    </row>
    <row r="4053" spans="21:21" x14ac:dyDescent="0.3">
      <c r="U4053" s="275"/>
    </row>
    <row r="4054" spans="21:21" x14ac:dyDescent="0.3">
      <c r="U4054" s="275"/>
    </row>
    <row r="4055" spans="21:21" x14ac:dyDescent="0.3">
      <c r="U4055" s="275"/>
    </row>
    <row r="4056" spans="21:21" x14ac:dyDescent="0.3">
      <c r="U4056" s="275"/>
    </row>
    <row r="4057" spans="21:21" x14ac:dyDescent="0.3">
      <c r="U4057" s="275"/>
    </row>
    <row r="4058" spans="21:21" x14ac:dyDescent="0.3">
      <c r="U4058" s="275"/>
    </row>
    <row r="4059" spans="21:21" x14ac:dyDescent="0.3">
      <c r="U4059" s="275"/>
    </row>
    <row r="4060" spans="21:21" x14ac:dyDescent="0.3">
      <c r="U4060" s="275"/>
    </row>
    <row r="4061" spans="21:21" x14ac:dyDescent="0.3">
      <c r="U4061" s="275"/>
    </row>
    <row r="4062" spans="21:21" x14ac:dyDescent="0.3">
      <c r="U4062" s="275"/>
    </row>
    <row r="4063" spans="21:21" x14ac:dyDescent="0.3">
      <c r="U4063" s="275"/>
    </row>
    <row r="4064" spans="21:21" x14ac:dyDescent="0.3">
      <c r="U4064" s="275"/>
    </row>
    <row r="4065" spans="21:21" x14ac:dyDescent="0.3">
      <c r="U4065" s="275"/>
    </row>
    <row r="4066" spans="21:21" x14ac:dyDescent="0.3">
      <c r="U4066" s="275"/>
    </row>
    <row r="4067" spans="21:21" x14ac:dyDescent="0.3">
      <c r="U4067" s="275"/>
    </row>
    <row r="4068" spans="21:21" x14ac:dyDescent="0.3">
      <c r="U4068" s="275"/>
    </row>
    <row r="4069" spans="21:21" x14ac:dyDescent="0.3">
      <c r="U4069" s="275"/>
    </row>
    <row r="4070" spans="21:21" x14ac:dyDescent="0.3">
      <c r="U4070" s="275"/>
    </row>
    <row r="4071" spans="21:21" x14ac:dyDescent="0.3">
      <c r="U4071" s="275"/>
    </row>
    <row r="4072" spans="21:21" x14ac:dyDescent="0.3">
      <c r="U4072" s="275"/>
    </row>
    <row r="4073" spans="21:21" x14ac:dyDescent="0.3">
      <c r="U4073" s="275"/>
    </row>
    <row r="4074" spans="21:21" x14ac:dyDescent="0.3">
      <c r="U4074" s="275"/>
    </row>
    <row r="4075" spans="21:21" x14ac:dyDescent="0.3">
      <c r="U4075" s="275"/>
    </row>
    <row r="4076" spans="21:21" x14ac:dyDescent="0.3">
      <c r="U4076" s="275"/>
    </row>
    <row r="4077" spans="21:21" x14ac:dyDescent="0.3">
      <c r="U4077" s="275"/>
    </row>
    <row r="4078" spans="21:21" x14ac:dyDescent="0.3">
      <c r="U4078" s="275"/>
    </row>
    <row r="4079" spans="21:21" x14ac:dyDescent="0.3">
      <c r="U4079" s="275"/>
    </row>
    <row r="4080" spans="21:21" x14ac:dyDescent="0.3">
      <c r="U4080" s="275"/>
    </row>
    <row r="4081" spans="21:21" x14ac:dyDescent="0.3">
      <c r="U4081" s="275"/>
    </row>
    <row r="4082" spans="21:21" x14ac:dyDescent="0.3">
      <c r="U4082" s="275"/>
    </row>
    <row r="4083" spans="21:21" x14ac:dyDescent="0.3">
      <c r="U4083" s="275"/>
    </row>
    <row r="4084" spans="21:21" x14ac:dyDescent="0.3">
      <c r="U4084" s="275"/>
    </row>
    <row r="4085" spans="21:21" x14ac:dyDescent="0.3">
      <c r="U4085" s="275"/>
    </row>
    <row r="4086" spans="21:21" x14ac:dyDescent="0.3">
      <c r="U4086" s="275"/>
    </row>
    <row r="4087" spans="21:21" x14ac:dyDescent="0.3">
      <c r="U4087" s="275"/>
    </row>
    <row r="4088" spans="21:21" x14ac:dyDescent="0.3">
      <c r="U4088" s="275"/>
    </row>
    <row r="4089" spans="21:21" x14ac:dyDescent="0.3">
      <c r="U4089" s="275"/>
    </row>
    <row r="4090" spans="21:21" x14ac:dyDescent="0.3">
      <c r="U4090" s="275"/>
    </row>
    <row r="4091" spans="21:21" x14ac:dyDescent="0.3">
      <c r="U4091" s="275"/>
    </row>
    <row r="4092" spans="21:21" x14ac:dyDescent="0.3">
      <c r="U4092" s="275"/>
    </row>
    <row r="4093" spans="21:21" x14ac:dyDescent="0.3">
      <c r="U4093" s="275"/>
    </row>
    <row r="4094" spans="21:21" x14ac:dyDescent="0.3">
      <c r="U4094" s="275"/>
    </row>
    <row r="4095" spans="21:21" x14ac:dyDescent="0.3">
      <c r="U4095" s="275"/>
    </row>
    <row r="4096" spans="21:21" x14ac:dyDescent="0.3">
      <c r="U4096" s="275"/>
    </row>
    <row r="4097" spans="21:21" x14ac:dyDescent="0.3">
      <c r="U4097" s="275"/>
    </row>
    <row r="4098" spans="21:21" x14ac:dyDescent="0.3">
      <c r="U4098" s="275"/>
    </row>
    <row r="4099" spans="21:21" x14ac:dyDescent="0.3">
      <c r="U4099" s="275"/>
    </row>
    <row r="4100" spans="21:21" x14ac:dyDescent="0.3">
      <c r="U4100" s="275"/>
    </row>
    <row r="4101" spans="21:21" x14ac:dyDescent="0.3">
      <c r="U4101" s="275"/>
    </row>
    <row r="4102" spans="21:21" x14ac:dyDescent="0.3">
      <c r="U4102" s="275"/>
    </row>
    <row r="4103" spans="21:21" x14ac:dyDescent="0.3">
      <c r="U4103" s="275"/>
    </row>
    <row r="4104" spans="21:21" x14ac:dyDescent="0.3">
      <c r="U4104" s="275"/>
    </row>
    <row r="4105" spans="21:21" x14ac:dyDescent="0.3">
      <c r="U4105" s="275"/>
    </row>
    <row r="4106" spans="21:21" x14ac:dyDescent="0.3">
      <c r="U4106" s="275"/>
    </row>
    <row r="4107" spans="21:21" x14ac:dyDescent="0.3">
      <c r="U4107" s="275"/>
    </row>
    <row r="4108" spans="21:21" x14ac:dyDescent="0.3">
      <c r="U4108" s="275"/>
    </row>
    <row r="4109" spans="21:21" x14ac:dyDescent="0.3">
      <c r="U4109" s="275"/>
    </row>
    <row r="4110" spans="21:21" x14ac:dyDescent="0.3">
      <c r="U4110" s="275"/>
    </row>
    <row r="4111" spans="21:21" x14ac:dyDescent="0.3">
      <c r="U4111" s="275"/>
    </row>
    <row r="4112" spans="21:21" x14ac:dyDescent="0.3">
      <c r="U4112" s="275"/>
    </row>
    <row r="4113" spans="21:21" x14ac:dyDescent="0.3">
      <c r="U4113" s="275"/>
    </row>
    <row r="4114" spans="21:21" x14ac:dyDescent="0.3">
      <c r="U4114" s="275"/>
    </row>
    <row r="4115" spans="21:21" x14ac:dyDescent="0.3">
      <c r="U4115" s="275"/>
    </row>
    <row r="4116" spans="21:21" x14ac:dyDescent="0.3">
      <c r="U4116" s="275"/>
    </row>
    <row r="4117" spans="21:21" x14ac:dyDescent="0.3">
      <c r="U4117" s="275"/>
    </row>
    <row r="4118" spans="21:21" x14ac:dyDescent="0.3">
      <c r="U4118" s="275"/>
    </row>
    <row r="4119" spans="21:21" x14ac:dyDescent="0.3">
      <c r="U4119" s="275"/>
    </row>
    <row r="4120" spans="21:21" x14ac:dyDescent="0.3">
      <c r="U4120" s="275"/>
    </row>
    <row r="4121" spans="21:21" x14ac:dyDescent="0.3">
      <c r="U4121" s="275"/>
    </row>
    <row r="4122" spans="21:21" x14ac:dyDescent="0.3">
      <c r="U4122" s="275"/>
    </row>
    <row r="4123" spans="21:21" x14ac:dyDescent="0.3">
      <c r="U4123" s="275"/>
    </row>
    <row r="4124" spans="21:21" x14ac:dyDescent="0.3">
      <c r="U4124" s="275"/>
    </row>
    <row r="4125" spans="21:21" x14ac:dyDescent="0.3">
      <c r="U4125" s="275"/>
    </row>
    <row r="4126" spans="21:21" x14ac:dyDescent="0.3">
      <c r="U4126" s="275"/>
    </row>
    <row r="4127" spans="21:21" x14ac:dyDescent="0.3">
      <c r="U4127" s="275"/>
    </row>
    <row r="4128" spans="21:21" x14ac:dyDescent="0.3">
      <c r="U4128" s="275"/>
    </row>
    <row r="4129" spans="21:21" x14ac:dyDescent="0.3">
      <c r="U4129" s="275"/>
    </row>
    <row r="4130" spans="21:21" x14ac:dyDescent="0.3">
      <c r="U4130" s="275"/>
    </row>
    <row r="4131" spans="21:21" x14ac:dyDescent="0.3">
      <c r="U4131" s="275"/>
    </row>
    <row r="4132" spans="21:21" x14ac:dyDescent="0.3">
      <c r="U4132" s="275"/>
    </row>
    <row r="4133" spans="21:21" x14ac:dyDescent="0.3">
      <c r="U4133" s="275"/>
    </row>
    <row r="4134" spans="21:21" x14ac:dyDescent="0.3">
      <c r="U4134" s="275"/>
    </row>
    <row r="4135" spans="21:21" x14ac:dyDescent="0.3">
      <c r="U4135" s="275"/>
    </row>
    <row r="4136" spans="21:21" x14ac:dyDescent="0.3">
      <c r="U4136" s="275"/>
    </row>
    <row r="4137" spans="21:21" x14ac:dyDescent="0.3">
      <c r="U4137" s="275"/>
    </row>
    <row r="4138" spans="21:21" x14ac:dyDescent="0.3">
      <c r="U4138" s="275"/>
    </row>
    <row r="4139" spans="21:21" x14ac:dyDescent="0.3">
      <c r="U4139" s="275"/>
    </row>
    <row r="4140" spans="21:21" x14ac:dyDescent="0.3">
      <c r="U4140" s="275"/>
    </row>
    <row r="4141" spans="21:21" x14ac:dyDescent="0.3">
      <c r="U4141" s="275"/>
    </row>
    <row r="4142" spans="21:21" x14ac:dyDescent="0.3">
      <c r="U4142" s="275"/>
    </row>
    <row r="4143" spans="21:21" x14ac:dyDescent="0.3">
      <c r="U4143" s="275"/>
    </row>
    <row r="4144" spans="21:21" x14ac:dyDescent="0.3">
      <c r="U4144" s="275"/>
    </row>
    <row r="4145" spans="21:21" x14ac:dyDescent="0.3">
      <c r="U4145" s="275"/>
    </row>
    <row r="4146" spans="21:21" x14ac:dyDescent="0.3">
      <c r="U4146" s="275"/>
    </row>
    <row r="4147" spans="21:21" x14ac:dyDescent="0.3">
      <c r="U4147" s="275"/>
    </row>
    <row r="4148" spans="21:21" x14ac:dyDescent="0.3">
      <c r="U4148" s="275"/>
    </row>
    <row r="4149" spans="21:21" x14ac:dyDescent="0.3">
      <c r="U4149" s="275"/>
    </row>
    <row r="4150" spans="21:21" x14ac:dyDescent="0.3">
      <c r="U4150" s="275"/>
    </row>
    <row r="4151" spans="21:21" x14ac:dyDescent="0.3">
      <c r="U4151" s="275"/>
    </row>
    <row r="4152" spans="21:21" x14ac:dyDescent="0.3">
      <c r="U4152" s="275"/>
    </row>
    <row r="4153" spans="21:21" x14ac:dyDescent="0.3">
      <c r="U4153" s="275"/>
    </row>
    <row r="4154" spans="21:21" x14ac:dyDescent="0.3">
      <c r="U4154" s="275"/>
    </row>
    <row r="4155" spans="21:21" x14ac:dyDescent="0.3">
      <c r="U4155" s="275"/>
    </row>
    <row r="4156" spans="21:21" x14ac:dyDescent="0.3">
      <c r="U4156" s="275"/>
    </row>
    <row r="4157" spans="21:21" x14ac:dyDescent="0.3">
      <c r="U4157" s="275"/>
    </row>
    <row r="4158" spans="21:21" x14ac:dyDescent="0.3">
      <c r="U4158" s="275"/>
    </row>
    <row r="4159" spans="21:21" x14ac:dyDescent="0.3">
      <c r="U4159" s="275"/>
    </row>
    <row r="4160" spans="21:21" x14ac:dyDescent="0.3">
      <c r="U4160" s="275"/>
    </row>
    <row r="4161" spans="21:21" x14ac:dyDescent="0.3">
      <c r="U4161" s="275"/>
    </row>
    <row r="4162" spans="21:21" x14ac:dyDescent="0.3">
      <c r="U4162" s="275"/>
    </row>
    <row r="4163" spans="21:21" x14ac:dyDescent="0.3">
      <c r="U4163" s="275"/>
    </row>
    <row r="4164" spans="21:21" x14ac:dyDescent="0.3">
      <c r="U4164" s="275"/>
    </row>
    <row r="4165" spans="21:21" x14ac:dyDescent="0.3">
      <c r="U4165" s="275"/>
    </row>
    <row r="4166" spans="21:21" x14ac:dyDescent="0.3">
      <c r="U4166" s="275"/>
    </row>
    <row r="4167" spans="21:21" x14ac:dyDescent="0.3">
      <c r="U4167" s="275"/>
    </row>
    <row r="4168" spans="21:21" x14ac:dyDescent="0.3">
      <c r="U4168" s="275"/>
    </row>
    <row r="4169" spans="21:21" x14ac:dyDescent="0.3">
      <c r="U4169" s="275"/>
    </row>
    <row r="4170" spans="21:21" x14ac:dyDescent="0.3">
      <c r="U4170" s="275"/>
    </row>
    <row r="4171" spans="21:21" x14ac:dyDescent="0.3">
      <c r="U4171" s="275"/>
    </row>
    <row r="4172" spans="21:21" x14ac:dyDescent="0.3">
      <c r="U4172" s="275"/>
    </row>
    <row r="4173" spans="21:21" x14ac:dyDescent="0.3">
      <c r="U4173" s="275"/>
    </row>
    <row r="4174" spans="21:21" x14ac:dyDescent="0.3">
      <c r="U4174" s="275"/>
    </row>
    <row r="4175" spans="21:21" x14ac:dyDescent="0.3">
      <c r="U4175" s="275"/>
    </row>
    <row r="4176" spans="21:21" x14ac:dyDescent="0.3">
      <c r="U4176" s="275"/>
    </row>
    <row r="4177" spans="21:21" x14ac:dyDescent="0.3">
      <c r="U4177" s="275"/>
    </row>
    <row r="4178" spans="21:21" x14ac:dyDescent="0.3">
      <c r="U4178" s="275"/>
    </row>
    <row r="4179" spans="21:21" x14ac:dyDescent="0.3">
      <c r="U4179" s="275"/>
    </row>
    <row r="4180" spans="21:21" x14ac:dyDescent="0.3">
      <c r="U4180" s="275"/>
    </row>
    <row r="4181" spans="21:21" x14ac:dyDescent="0.3">
      <c r="U4181" s="275"/>
    </row>
    <row r="4182" spans="21:21" x14ac:dyDescent="0.3">
      <c r="U4182" s="275"/>
    </row>
    <row r="4183" spans="21:21" x14ac:dyDescent="0.3">
      <c r="U4183" s="275"/>
    </row>
    <row r="4184" spans="21:21" x14ac:dyDescent="0.3">
      <c r="U4184" s="275"/>
    </row>
    <row r="4185" spans="21:21" x14ac:dyDescent="0.3">
      <c r="U4185" s="275"/>
    </row>
    <row r="4186" spans="21:21" x14ac:dyDescent="0.3">
      <c r="U4186" s="275"/>
    </row>
    <row r="4187" spans="21:21" x14ac:dyDescent="0.3">
      <c r="U4187" s="275"/>
    </row>
    <row r="4188" spans="21:21" x14ac:dyDescent="0.3">
      <c r="U4188" s="275"/>
    </row>
    <row r="4189" spans="21:21" x14ac:dyDescent="0.3">
      <c r="U4189" s="275"/>
    </row>
    <row r="4190" spans="21:21" x14ac:dyDescent="0.3">
      <c r="U4190" s="275"/>
    </row>
    <row r="4191" spans="21:21" x14ac:dyDescent="0.3">
      <c r="U4191" s="275"/>
    </row>
    <row r="4192" spans="21:21" x14ac:dyDescent="0.3">
      <c r="U4192" s="275"/>
    </row>
    <row r="4193" spans="21:21" x14ac:dyDescent="0.3">
      <c r="U4193" s="275"/>
    </row>
    <row r="4194" spans="21:21" x14ac:dyDescent="0.3">
      <c r="U4194" s="275"/>
    </row>
    <row r="4195" spans="21:21" x14ac:dyDescent="0.3">
      <c r="U4195" s="275"/>
    </row>
    <row r="4196" spans="21:21" x14ac:dyDescent="0.3">
      <c r="U4196" s="275"/>
    </row>
    <row r="4197" spans="21:21" x14ac:dyDescent="0.3">
      <c r="U4197" s="275"/>
    </row>
    <row r="4198" spans="21:21" x14ac:dyDescent="0.3">
      <c r="U4198" s="275"/>
    </row>
    <row r="4199" spans="21:21" x14ac:dyDescent="0.3">
      <c r="U4199" s="275"/>
    </row>
    <row r="4200" spans="21:21" x14ac:dyDescent="0.3">
      <c r="U4200" s="275"/>
    </row>
    <row r="4201" spans="21:21" x14ac:dyDescent="0.3">
      <c r="U4201" s="275"/>
    </row>
    <row r="4202" spans="21:21" x14ac:dyDescent="0.3">
      <c r="U4202" s="275"/>
    </row>
    <row r="4203" spans="21:21" x14ac:dyDescent="0.3">
      <c r="U4203" s="275"/>
    </row>
    <row r="4204" spans="21:21" x14ac:dyDescent="0.3">
      <c r="U4204" s="275"/>
    </row>
    <row r="4205" spans="21:21" x14ac:dyDescent="0.3">
      <c r="U4205" s="275"/>
    </row>
    <row r="4206" spans="21:21" x14ac:dyDescent="0.3">
      <c r="U4206" s="275"/>
    </row>
    <row r="4207" spans="21:21" x14ac:dyDescent="0.3">
      <c r="U4207" s="275"/>
    </row>
    <row r="4208" spans="21:21" x14ac:dyDescent="0.3">
      <c r="U4208" s="275"/>
    </row>
    <row r="4209" spans="21:21" x14ac:dyDescent="0.3">
      <c r="U4209" s="275"/>
    </row>
    <row r="4210" spans="21:21" x14ac:dyDescent="0.3">
      <c r="U4210" s="275"/>
    </row>
    <row r="4211" spans="21:21" x14ac:dyDescent="0.3">
      <c r="U4211" s="275"/>
    </row>
    <row r="4212" spans="21:21" x14ac:dyDescent="0.3">
      <c r="U4212" s="275"/>
    </row>
    <row r="4213" spans="21:21" x14ac:dyDescent="0.3">
      <c r="U4213" s="275"/>
    </row>
    <row r="4214" spans="21:21" x14ac:dyDescent="0.3">
      <c r="U4214" s="275"/>
    </row>
    <row r="4215" spans="21:21" x14ac:dyDescent="0.3">
      <c r="U4215" s="275"/>
    </row>
    <row r="4216" spans="21:21" x14ac:dyDescent="0.3">
      <c r="U4216" s="275"/>
    </row>
    <row r="4217" spans="21:21" x14ac:dyDescent="0.3">
      <c r="U4217" s="275"/>
    </row>
    <row r="4218" spans="21:21" x14ac:dyDescent="0.3">
      <c r="U4218" s="275"/>
    </row>
    <row r="4219" spans="21:21" x14ac:dyDescent="0.3">
      <c r="U4219" s="275"/>
    </row>
    <row r="4220" spans="21:21" x14ac:dyDescent="0.3">
      <c r="U4220" s="275"/>
    </row>
    <row r="4221" spans="21:21" x14ac:dyDescent="0.3">
      <c r="U4221" s="275"/>
    </row>
    <row r="4222" spans="21:21" x14ac:dyDescent="0.3">
      <c r="U4222" s="275"/>
    </row>
    <row r="4223" spans="21:21" x14ac:dyDescent="0.3">
      <c r="U4223" s="275"/>
    </row>
    <row r="4224" spans="21:21" x14ac:dyDescent="0.3">
      <c r="U4224" s="275"/>
    </row>
    <row r="4225" spans="21:21" x14ac:dyDescent="0.3">
      <c r="U4225" s="275"/>
    </row>
    <row r="4226" spans="21:21" x14ac:dyDescent="0.3">
      <c r="U4226" s="275"/>
    </row>
    <row r="4227" spans="21:21" x14ac:dyDescent="0.3">
      <c r="U4227" s="275"/>
    </row>
    <row r="4228" spans="21:21" x14ac:dyDescent="0.3">
      <c r="U4228" s="275"/>
    </row>
    <row r="4229" spans="21:21" x14ac:dyDescent="0.3">
      <c r="U4229" s="275"/>
    </row>
    <row r="4230" spans="21:21" x14ac:dyDescent="0.3">
      <c r="U4230" s="275"/>
    </row>
    <row r="4231" spans="21:21" x14ac:dyDescent="0.3">
      <c r="U4231" s="275"/>
    </row>
    <row r="4232" spans="21:21" x14ac:dyDescent="0.3">
      <c r="U4232" s="275"/>
    </row>
    <row r="4233" spans="21:21" x14ac:dyDescent="0.3">
      <c r="U4233" s="275"/>
    </row>
    <row r="4234" spans="21:21" x14ac:dyDescent="0.3">
      <c r="U4234" s="275"/>
    </row>
    <row r="4235" spans="21:21" x14ac:dyDescent="0.3">
      <c r="U4235" s="275"/>
    </row>
    <row r="4236" spans="21:21" x14ac:dyDescent="0.3">
      <c r="U4236" s="275"/>
    </row>
    <row r="4237" spans="21:21" x14ac:dyDescent="0.3">
      <c r="U4237" s="275"/>
    </row>
    <row r="4238" spans="21:21" x14ac:dyDescent="0.3">
      <c r="U4238" s="275"/>
    </row>
    <row r="4239" spans="21:21" x14ac:dyDescent="0.3">
      <c r="U4239" s="275"/>
    </row>
    <row r="4240" spans="21:21" x14ac:dyDescent="0.3">
      <c r="U4240" s="275"/>
    </row>
    <row r="4241" spans="21:21" x14ac:dyDescent="0.3">
      <c r="U4241" s="275"/>
    </row>
    <row r="4242" spans="21:21" x14ac:dyDescent="0.3">
      <c r="U4242" s="275"/>
    </row>
    <row r="4243" spans="21:21" x14ac:dyDescent="0.3">
      <c r="U4243" s="275"/>
    </row>
    <row r="4244" spans="21:21" x14ac:dyDescent="0.3">
      <c r="U4244" s="275"/>
    </row>
    <row r="4245" spans="21:21" x14ac:dyDescent="0.3">
      <c r="U4245" s="275"/>
    </row>
    <row r="4246" spans="21:21" x14ac:dyDescent="0.3">
      <c r="U4246" s="275"/>
    </row>
    <row r="4247" spans="21:21" x14ac:dyDescent="0.3">
      <c r="U4247" s="275"/>
    </row>
    <row r="4248" spans="21:21" x14ac:dyDescent="0.3">
      <c r="U4248" s="275"/>
    </row>
    <row r="4249" spans="21:21" x14ac:dyDescent="0.3">
      <c r="U4249" s="275"/>
    </row>
    <row r="4250" spans="21:21" x14ac:dyDescent="0.3">
      <c r="U4250" s="275"/>
    </row>
    <row r="4251" spans="21:21" x14ac:dyDescent="0.3">
      <c r="U4251" s="275"/>
    </row>
    <row r="4252" spans="21:21" x14ac:dyDescent="0.3">
      <c r="U4252" s="275"/>
    </row>
    <row r="4253" spans="21:21" x14ac:dyDescent="0.3">
      <c r="U4253" s="275"/>
    </row>
    <row r="4254" spans="21:21" x14ac:dyDescent="0.3">
      <c r="U4254" s="275"/>
    </row>
    <row r="4255" spans="21:21" x14ac:dyDescent="0.3">
      <c r="U4255" s="275"/>
    </row>
    <row r="4256" spans="21:21" x14ac:dyDescent="0.3">
      <c r="U4256" s="275"/>
    </row>
    <row r="4257" spans="21:21" x14ac:dyDescent="0.3">
      <c r="U4257" s="275"/>
    </row>
    <row r="4258" spans="21:21" x14ac:dyDescent="0.3">
      <c r="U4258" s="275"/>
    </row>
    <row r="4259" spans="21:21" x14ac:dyDescent="0.3">
      <c r="U4259" s="275"/>
    </row>
    <row r="4260" spans="21:21" x14ac:dyDescent="0.3">
      <c r="U4260" s="275"/>
    </row>
    <row r="4261" spans="21:21" x14ac:dyDescent="0.3">
      <c r="U4261" s="275"/>
    </row>
    <row r="4262" spans="21:21" x14ac:dyDescent="0.3">
      <c r="U4262" s="275"/>
    </row>
    <row r="4263" spans="21:21" x14ac:dyDescent="0.3">
      <c r="U4263" s="275"/>
    </row>
    <row r="4264" spans="21:21" x14ac:dyDescent="0.3">
      <c r="U4264" s="275"/>
    </row>
    <row r="4265" spans="21:21" x14ac:dyDescent="0.3">
      <c r="U4265" s="275"/>
    </row>
    <row r="4266" spans="21:21" x14ac:dyDescent="0.3">
      <c r="U4266" s="275"/>
    </row>
    <row r="4267" spans="21:21" x14ac:dyDescent="0.3">
      <c r="U4267" s="275"/>
    </row>
    <row r="4268" spans="21:21" x14ac:dyDescent="0.3">
      <c r="U4268" s="275"/>
    </row>
    <row r="4269" spans="21:21" x14ac:dyDescent="0.3">
      <c r="U4269" s="275"/>
    </row>
    <row r="4270" spans="21:21" x14ac:dyDescent="0.3">
      <c r="U4270" s="275"/>
    </row>
    <row r="4271" spans="21:21" x14ac:dyDescent="0.3">
      <c r="U4271" s="275"/>
    </row>
    <row r="4272" spans="21:21" x14ac:dyDescent="0.3">
      <c r="U4272" s="275"/>
    </row>
    <row r="4273" spans="21:21" x14ac:dyDescent="0.3">
      <c r="U4273" s="275"/>
    </row>
    <row r="4274" spans="21:21" x14ac:dyDescent="0.3">
      <c r="U4274" s="275"/>
    </row>
    <row r="4275" spans="21:21" x14ac:dyDescent="0.3">
      <c r="U4275" s="275"/>
    </row>
    <row r="4276" spans="21:21" x14ac:dyDescent="0.3">
      <c r="U4276" s="275"/>
    </row>
    <row r="4277" spans="21:21" x14ac:dyDescent="0.3">
      <c r="U4277" s="275"/>
    </row>
    <row r="4278" spans="21:21" x14ac:dyDescent="0.3">
      <c r="U4278" s="275"/>
    </row>
    <row r="4279" spans="21:21" x14ac:dyDescent="0.3">
      <c r="U4279" s="275"/>
    </row>
    <row r="4280" spans="21:21" x14ac:dyDescent="0.3">
      <c r="U4280" s="275"/>
    </row>
    <row r="4281" spans="21:21" x14ac:dyDescent="0.3">
      <c r="U4281" s="275"/>
    </row>
    <row r="4282" spans="21:21" x14ac:dyDescent="0.3">
      <c r="U4282" s="275"/>
    </row>
    <row r="4283" spans="21:21" x14ac:dyDescent="0.3">
      <c r="U4283" s="275"/>
    </row>
    <row r="4284" spans="21:21" x14ac:dyDescent="0.3">
      <c r="U4284" s="275"/>
    </row>
    <row r="4285" spans="21:21" x14ac:dyDescent="0.3">
      <c r="U4285" s="275"/>
    </row>
    <row r="4286" spans="21:21" x14ac:dyDescent="0.3">
      <c r="U4286" s="275"/>
    </row>
    <row r="4287" spans="21:21" x14ac:dyDescent="0.3">
      <c r="U4287" s="275"/>
    </row>
    <row r="4288" spans="21:21" x14ac:dyDescent="0.3">
      <c r="U4288" s="275"/>
    </row>
    <row r="4289" spans="21:21" x14ac:dyDescent="0.3">
      <c r="U4289" s="275"/>
    </row>
    <row r="4290" spans="21:21" x14ac:dyDescent="0.3">
      <c r="U4290" s="275"/>
    </row>
    <row r="4291" spans="21:21" x14ac:dyDescent="0.3">
      <c r="U4291" s="275"/>
    </row>
    <row r="4292" spans="21:21" x14ac:dyDescent="0.3">
      <c r="U4292" s="275"/>
    </row>
    <row r="4293" spans="21:21" x14ac:dyDescent="0.3">
      <c r="U4293" s="275"/>
    </row>
    <row r="4294" spans="21:21" x14ac:dyDescent="0.3">
      <c r="U4294" s="275"/>
    </row>
    <row r="4295" spans="21:21" x14ac:dyDescent="0.3">
      <c r="U4295" s="275"/>
    </row>
    <row r="4296" spans="21:21" x14ac:dyDescent="0.3">
      <c r="U4296" s="275"/>
    </row>
    <row r="4297" spans="21:21" x14ac:dyDescent="0.3">
      <c r="U4297" s="275"/>
    </row>
    <row r="4298" spans="21:21" x14ac:dyDescent="0.3">
      <c r="U4298" s="275"/>
    </row>
    <row r="4299" spans="21:21" x14ac:dyDescent="0.3">
      <c r="U4299" s="275"/>
    </row>
    <row r="4300" spans="21:21" x14ac:dyDescent="0.3">
      <c r="U4300" s="275"/>
    </row>
    <row r="4301" spans="21:21" x14ac:dyDescent="0.3">
      <c r="U4301" s="275"/>
    </row>
    <row r="4302" spans="21:21" x14ac:dyDescent="0.3">
      <c r="U4302" s="275"/>
    </row>
    <row r="4303" spans="21:21" x14ac:dyDescent="0.3">
      <c r="U4303" s="275"/>
    </row>
    <row r="4304" spans="21:21" x14ac:dyDescent="0.3">
      <c r="U4304" s="275"/>
    </row>
    <row r="4305" spans="21:21" x14ac:dyDescent="0.3">
      <c r="U4305" s="275"/>
    </row>
    <row r="4306" spans="21:21" x14ac:dyDescent="0.3">
      <c r="U4306" s="275"/>
    </row>
    <row r="4307" spans="21:21" x14ac:dyDescent="0.3">
      <c r="U4307" s="275"/>
    </row>
    <row r="4308" spans="21:21" x14ac:dyDescent="0.3">
      <c r="U4308" s="275"/>
    </row>
    <row r="4309" spans="21:21" x14ac:dyDescent="0.3">
      <c r="U4309" s="275"/>
    </row>
    <row r="4310" spans="21:21" x14ac:dyDescent="0.3">
      <c r="U4310" s="275"/>
    </row>
    <row r="4311" spans="21:21" x14ac:dyDescent="0.3">
      <c r="U4311" s="275"/>
    </row>
    <row r="4312" spans="21:21" x14ac:dyDescent="0.3">
      <c r="U4312" s="275"/>
    </row>
    <row r="4313" spans="21:21" x14ac:dyDescent="0.3">
      <c r="U4313" s="275"/>
    </row>
    <row r="4314" spans="21:21" x14ac:dyDescent="0.3">
      <c r="U4314" s="275"/>
    </row>
    <row r="4315" spans="21:21" x14ac:dyDescent="0.3">
      <c r="U4315" s="275"/>
    </row>
    <row r="4316" spans="21:21" x14ac:dyDescent="0.3">
      <c r="U4316" s="275"/>
    </row>
    <row r="4317" spans="21:21" x14ac:dyDescent="0.3">
      <c r="U4317" s="275"/>
    </row>
    <row r="4318" spans="21:21" x14ac:dyDescent="0.3">
      <c r="U4318" s="275"/>
    </row>
    <row r="4319" spans="21:21" x14ac:dyDescent="0.3">
      <c r="U4319" s="275"/>
    </row>
    <row r="4320" spans="21:21" x14ac:dyDescent="0.3">
      <c r="U4320" s="275"/>
    </row>
    <row r="4321" spans="21:21" x14ac:dyDescent="0.3">
      <c r="U4321" s="275"/>
    </row>
    <row r="4322" spans="21:21" x14ac:dyDescent="0.3">
      <c r="U4322" s="275"/>
    </row>
    <row r="4323" spans="21:21" x14ac:dyDescent="0.3">
      <c r="U4323" s="275"/>
    </row>
    <row r="4324" spans="21:21" x14ac:dyDescent="0.3">
      <c r="U4324" s="275"/>
    </row>
    <row r="4325" spans="21:21" x14ac:dyDescent="0.3">
      <c r="U4325" s="275"/>
    </row>
    <row r="4326" spans="21:21" x14ac:dyDescent="0.3">
      <c r="U4326" s="275"/>
    </row>
    <row r="4327" spans="21:21" x14ac:dyDescent="0.3">
      <c r="U4327" s="275"/>
    </row>
    <row r="4328" spans="21:21" x14ac:dyDescent="0.3">
      <c r="U4328" s="275"/>
    </row>
    <row r="4329" spans="21:21" x14ac:dyDescent="0.3">
      <c r="U4329" s="275"/>
    </row>
    <row r="4330" spans="21:21" x14ac:dyDescent="0.3">
      <c r="U4330" s="275"/>
    </row>
    <row r="4331" spans="21:21" x14ac:dyDescent="0.3">
      <c r="U4331" s="275"/>
    </row>
    <row r="4332" spans="21:21" x14ac:dyDescent="0.3">
      <c r="U4332" s="275"/>
    </row>
    <row r="4333" spans="21:21" x14ac:dyDescent="0.3">
      <c r="U4333" s="275"/>
    </row>
    <row r="4334" spans="21:21" x14ac:dyDescent="0.3">
      <c r="U4334" s="275"/>
    </row>
    <row r="4335" spans="21:21" x14ac:dyDescent="0.3">
      <c r="U4335" s="275"/>
    </row>
    <row r="4336" spans="21:21" x14ac:dyDescent="0.3">
      <c r="U4336" s="275"/>
    </row>
    <row r="4337" spans="21:21" x14ac:dyDescent="0.3">
      <c r="U4337" s="275"/>
    </row>
    <row r="4338" spans="21:21" x14ac:dyDescent="0.3">
      <c r="U4338" s="275"/>
    </row>
    <row r="4339" spans="21:21" x14ac:dyDescent="0.3">
      <c r="U4339" s="275"/>
    </row>
    <row r="4340" spans="21:21" x14ac:dyDescent="0.3">
      <c r="U4340" s="275"/>
    </row>
    <row r="4341" spans="21:21" x14ac:dyDescent="0.3">
      <c r="U4341" s="275"/>
    </row>
    <row r="4342" spans="21:21" x14ac:dyDescent="0.3">
      <c r="U4342" s="275"/>
    </row>
    <row r="4343" spans="21:21" x14ac:dyDescent="0.3">
      <c r="U4343" s="275"/>
    </row>
    <row r="4344" spans="21:21" x14ac:dyDescent="0.3">
      <c r="U4344" s="275"/>
    </row>
    <row r="4345" spans="21:21" x14ac:dyDescent="0.3">
      <c r="U4345" s="275"/>
    </row>
    <row r="4346" spans="21:21" x14ac:dyDescent="0.3">
      <c r="U4346" s="275"/>
    </row>
    <row r="4347" spans="21:21" x14ac:dyDescent="0.3">
      <c r="U4347" s="275"/>
    </row>
    <row r="4348" spans="21:21" x14ac:dyDescent="0.3">
      <c r="U4348" s="275"/>
    </row>
    <row r="4349" spans="21:21" x14ac:dyDescent="0.3">
      <c r="U4349" s="275"/>
    </row>
    <row r="4350" spans="21:21" x14ac:dyDescent="0.3">
      <c r="U4350" s="275"/>
    </row>
    <row r="4351" spans="21:21" x14ac:dyDescent="0.3">
      <c r="U4351" s="275"/>
    </row>
    <row r="4352" spans="21:21" x14ac:dyDescent="0.3">
      <c r="U4352" s="275"/>
    </row>
    <row r="4353" spans="21:21" x14ac:dyDescent="0.3">
      <c r="U4353" s="275"/>
    </row>
    <row r="4354" spans="21:21" x14ac:dyDescent="0.3">
      <c r="U4354" s="275"/>
    </row>
    <row r="4355" spans="21:21" x14ac:dyDescent="0.3">
      <c r="U4355" s="275"/>
    </row>
    <row r="4356" spans="21:21" x14ac:dyDescent="0.3">
      <c r="U4356" s="275"/>
    </row>
    <row r="4357" spans="21:21" x14ac:dyDescent="0.3">
      <c r="U4357" s="275"/>
    </row>
    <row r="4358" spans="21:21" x14ac:dyDescent="0.3">
      <c r="U4358" s="275"/>
    </row>
    <row r="4359" spans="21:21" x14ac:dyDescent="0.3">
      <c r="U4359" s="275"/>
    </row>
    <row r="4360" spans="21:21" x14ac:dyDescent="0.3">
      <c r="U4360" s="275"/>
    </row>
    <row r="4361" spans="21:21" x14ac:dyDescent="0.3">
      <c r="U4361" s="275"/>
    </row>
    <row r="4362" spans="21:21" x14ac:dyDescent="0.3">
      <c r="U4362" s="275"/>
    </row>
    <row r="4363" spans="21:21" x14ac:dyDescent="0.3">
      <c r="U4363" s="275"/>
    </row>
    <row r="4364" spans="21:21" x14ac:dyDescent="0.3">
      <c r="U4364" s="275"/>
    </row>
    <row r="4365" spans="21:21" x14ac:dyDescent="0.3">
      <c r="U4365" s="275"/>
    </row>
    <row r="4366" spans="21:21" x14ac:dyDescent="0.3">
      <c r="U4366" s="275"/>
    </row>
    <row r="4367" spans="21:21" x14ac:dyDescent="0.3">
      <c r="U4367" s="275"/>
    </row>
    <row r="4368" spans="21:21" x14ac:dyDescent="0.3">
      <c r="U4368" s="275"/>
    </row>
    <row r="4369" spans="21:21" x14ac:dyDescent="0.3">
      <c r="U4369" s="275"/>
    </row>
    <row r="4370" spans="21:21" x14ac:dyDescent="0.3">
      <c r="U4370" s="275"/>
    </row>
    <row r="4371" spans="21:21" x14ac:dyDescent="0.3">
      <c r="U4371" s="275"/>
    </row>
    <row r="4372" spans="21:21" x14ac:dyDescent="0.3">
      <c r="U4372" s="275"/>
    </row>
    <row r="4373" spans="21:21" x14ac:dyDescent="0.3">
      <c r="U4373" s="275"/>
    </row>
    <row r="4374" spans="21:21" x14ac:dyDescent="0.3">
      <c r="U4374" s="275"/>
    </row>
    <row r="4375" spans="21:21" x14ac:dyDescent="0.3">
      <c r="U4375" s="275"/>
    </row>
    <row r="4376" spans="21:21" x14ac:dyDescent="0.3">
      <c r="U4376" s="275"/>
    </row>
    <row r="4377" spans="21:21" x14ac:dyDescent="0.3">
      <c r="U4377" s="275"/>
    </row>
    <row r="4378" spans="21:21" x14ac:dyDescent="0.3">
      <c r="U4378" s="275"/>
    </row>
    <row r="4379" spans="21:21" x14ac:dyDescent="0.3">
      <c r="U4379" s="275"/>
    </row>
    <row r="4380" spans="21:21" x14ac:dyDescent="0.3">
      <c r="U4380" s="275"/>
    </row>
    <row r="4381" spans="21:21" x14ac:dyDescent="0.3">
      <c r="U4381" s="275"/>
    </row>
    <row r="4382" spans="21:21" x14ac:dyDescent="0.3">
      <c r="U4382" s="275"/>
    </row>
    <row r="4383" spans="21:21" x14ac:dyDescent="0.3">
      <c r="U4383" s="275"/>
    </row>
    <row r="4384" spans="21:21" x14ac:dyDescent="0.3">
      <c r="U4384" s="275"/>
    </row>
    <row r="4385" spans="21:21" x14ac:dyDescent="0.3">
      <c r="U4385" s="275"/>
    </row>
    <row r="4386" spans="21:21" x14ac:dyDescent="0.3">
      <c r="U4386" s="275"/>
    </row>
    <row r="4387" spans="21:21" x14ac:dyDescent="0.3">
      <c r="U4387" s="275"/>
    </row>
    <row r="4388" spans="21:21" x14ac:dyDescent="0.3">
      <c r="U4388" s="275"/>
    </row>
    <row r="4389" spans="21:21" x14ac:dyDescent="0.3">
      <c r="U4389" s="275"/>
    </row>
    <row r="4390" spans="21:21" x14ac:dyDescent="0.3">
      <c r="U4390" s="275"/>
    </row>
    <row r="4391" spans="21:21" x14ac:dyDescent="0.3">
      <c r="U4391" s="275"/>
    </row>
    <row r="4392" spans="21:21" x14ac:dyDescent="0.3">
      <c r="U4392" s="275"/>
    </row>
    <row r="4393" spans="21:21" x14ac:dyDescent="0.3">
      <c r="U4393" s="275"/>
    </row>
    <row r="4394" spans="21:21" x14ac:dyDescent="0.3">
      <c r="U4394" s="275"/>
    </row>
    <row r="4395" spans="21:21" x14ac:dyDescent="0.3">
      <c r="U4395" s="275"/>
    </row>
    <row r="4396" spans="21:21" x14ac:dyDescent="0.3">
      <c r="U4396" s="275"/>
    </row>
    <row r="4397" spans="21:21" x14ac:dyDescent="0.3">
      <c r="U4397" s="275"/>
    </row>
    <row r="4398" spans="21:21" x14ac:dyDescent="0.3">
      <c r="U4398" s="275"/>
    </row>
    <row r="4399" spans="21:21" x14ac:dyDescent="0.3">
      <c r="U4399" s="275"/>
    </row>
    <row r="4400" spans="21:21" x14ac:dyDescent="0.3">
      <c r="U4400" s="275"/>
    </row>
    <row r="4401" spans="21:21" x14ac:dyDescent="0.3">
      <c r="U4401" s="275"/>
    </row>
    <row r="4402" spans="21:21" x14ac:dyDescent="0.3">
      <c r="U4402" s="275"/>
    </row>
    <row r="4403" spans="21:21" x14ac:dyDescent="0.3">
      <c r="U4403" s="275"/>
    </row>
    <row r="4404" spans="21:21" x14ac:dyDescent="0.3">
      <c r="U4404" s="275"/>
    </row>
    <row r="4405" spans="21:21" x14ac:dyDescent="0.3">
      <c r="U4405" s="275"/>
    </row>
    <row r="4406" spans="21:21" x14ac:dyDescent="0.3">
      <c r="U4406" s="275"/>
    </row>
    <row r="4407" spans="21:21" x14ac:dyDescent="0.3">
      <c r="U4407" s="275"/>
    </row>
    <row r="4408" spans="21:21" x14ac:dyDescent="0.3">
      <c r="U4408" s="275"/>
    </row>
    <row r="4409" spans="21:21" x14ac:dyDescent="0.3">
      <c r="U4409" s="275"/>
    </row>
    <row r="4410" spans="21:21" x14ac:dyDescent="0.3">
      <c r="U4410" s="275"/>
    </row>
    <row r="4411" spans="21:21" x14ac:dyDescent="0.3">
      <c r="U4411" s="275"/>
    </row>
    <row r="4412" spans="21:21" x14ac:dyDescent="0.3">
      <c r="U4412" s="275"/>
    </row>
    <row r="4413" spans="21:21" x14ac:dyDescent="0.3">
      <c r="U4413" s="275"/>
    </row>
    <row r="4414" spans="21:21" x14ac:dyDescent="0.3">
      <c r="U4414" s="275"/>
    </row>
    <row r="4415" spans="21:21" x14ac:dyDescent="0.3">
      <c r="U4415" s="275"/>
    </row>
    <row r="4416" spans="21:21" x14ac:dyDescent="0.3">
      <c r="U4416" s="275"/>
    </row>
    <row r="4417" spans="21:21" x14ac:dyDescent="0.3">
      <c r="U4417" s="275"/>
    </row>
    <row r="4418" spans="21:21" x14ac:dyDescent="0.3">
      <c r="U4418" s="275"/>
    </row>
    <row r="4419" spans="21:21" x14ac:dyDescent="0.3">
      <c r="U4419" s="275"/>
    </row>
    <row r="4420" spans="21:21" x14ac:dyDescent="0.3">
      <c r="U4420" s="275"/>
    </row>
    <row r="4421" spans="21:21" x14ac:dyDescent="0.3">
      <c r="U4421" s="275"/>
    </row>
    <row r="4422" spans="21:21" x14ac:dyDescent="0.3">
      <c r="U4422" s="275"/>
    </row>
    <row r="4423" spans="21:21" x14ac:dyDescent="0.3">
      <c r="U4423" s="275"/>
    </row>
    <row r="4424" spans="21:21" x14ac:dyDescent="0.3">
      <c r="U4424" s="275"/>
    </row>
    <row r="4425" spans="21:21" x14ac:dyDescent="0.3">
      <c r="U4425" s="275"/>
    </row>
    <row r="4426" spans="21:21" x14ac:dyDescent="0.3">
      <c r="U4426" s="275"/>
    </row>
    <row r="4427" spans="21:21" x14ac:dyDescent="0.3">
      <c r="U4427" s="275"/>
    </row>
    <row r="4428" spans="21:21" x14ac:dyDescent="0.3">
      <c r="U4428" s="275"/>
    </row>
    <row r="4429" spans="21:21" x14ac:dyDescent="0.3">
      <c r="U4429" s="275"/>
    </row>
    <row r="4430" spans="21:21" x14ac:dyDescent="0.3">
      <c r="U4430" s="275"/>
    </row>
    <row r="4431" spans="21:21" x14ac:dyDescent="0.3">
      <c r="U4431" s="275"/>
    </row>
    <row r="4432" spans="21:21" x14ac:dyDescent="0.3">
      <c r="U4432" s="275"/>
    </row>
    <row r="4433" spans="21:21" x14ac:dyDescent="0.3">
      <c r="U4433" s="275"/>
    </row>
    <row r="4434" spans="21:21" x14ac:dyDescent="0.3">
      <c r="U4434" s="275"/>
    </row>
    <row r="4435" spans="21:21" x14ac:dyDescent="0.3">
      <c r="U4435" s="275"/>
    </row>
    <row r="4436" spans="21:21" x14ac:dyDescent="0.3">
      <c r="U4436" s="275"/>
    </row>
    <row r="4437" spans="21:21" x14ac:dyDescent="0.3">
      <c r="U4437" s="275"/>
    </row>
    <row r="4438" spans="21:21" x14ac:dyDescent="0.3">
      <c r="U4438" s="275"/>
    </row>
    <row r="4439" spans="21:21" x14ac:dyDescent="0.3">
      <c r="U4439" s="275"/>
    </row>
    <row r="4440" spans="21:21" x14ac:dyDescent="0.3">
      <c r="U4440" s="275"/>
    </row>
    <row r="4441" spans="21:21" x14ac:dyDescent="0.3">
      <c r="U4441" s="275"/>
    </row>
    <row r="4442" spans="21:21" x14ac:dyDescent="0.3">
      <c r="U4442" s="275"/>
    </row>
    <row r="4443" spans="21:21" x14ac:dyDescent="0.3">
      <c r="U4443" s="275"/>
    </row>
    <row r="4444" spans="21:21" x14ac:dyDescent="0.3">
      <c r="U4444" s="275"/>
    </row>
    <row r="4445" spans="21:21" x14ac:dyDescent="0.3">
      <c r="U4445" s="275"/>
    </row>
    <row r="4446" spans="21:21" x14ac:dyDescent="0.3">
      <c r="U4446" s="275"/>
    </row>
    <row r="4447" spans="21:21" x14ac:dyDescent="0.3">
      <c r="U4447" s="275"/>
    </row>
    <row r="4448" spans="21:21" x14ac:dyDescent="0.3">
      <c r="U4448" s="275"/>
    </row>
    <row r="4449" spans="21:21" x14ac:dyDescent="0.3">
      <c r="U4449" s="275"/>
    </row>
    <row r="4450" spans="21:21" x14ac:dyDescent="0.3">
      <c r="U4450" s="275"/>
    </row>
    <row r="4451" spans="21:21" x14ac:dyDescent="0.3">
      <c r="U4451" s="275"/>
    </row>
    <row r="4452" spans="21:21" x14ac:dyDescent="0.3">
      <c r="U4452" s="275"/>
    </row>
    <row r="4453" spans="21:21" x14ac:dyDescent="0.3">
      <c r="U4453" s="275"/>
    </row>
    <row r="4454" spans="21:21" x14ac:dyDescent="0.3">
      <c r="U4454" s="275"/>
    </row>
    <row r="4455" spans="21:21" x14ac:dyDescent="0.3">
      <c r="U4455" s="275"/>
    </row>
    <row r="4456" spans="21:21" x14ac:dyDescent="0.3">
      <c r="U4456" s="275"/>
    </row>
    <row r="4457" spans="21:21" x14ac:dyDescent="0.3">
      <c r="U4457" s="275"/>
    </row>
    <row r="4458" spans="21:21" x14ac:dyDescent="0.3">
      <c r="U4458" s="275"/>
    </row>
    <row r="4459" spans="21:21" x14ac:dyDescent="0.3">
      <c r="U4459" s="275"/>
    </row>
    <row r="4460" spans="21:21" x14ac:dyDescent="0.3">
      <c r="U4460" s="275"/>
    </row>
    <row r="4461" spans="21:21" x14ac:dyDescent="0.3">
      <c r="U4461" s="275"/>
    </row>
    <row r="4462" spans="21:21" x14ac:dyDescent="0.3">
      <c r="U4462" s="275"/>
    </row>
    <row r="4463" spans="21:21" x14ac:dyDescent="0.3">
      <c r="U4463" s="275"/>
    </row>
    <row r="4464" spans="21:21" x14ac:dyDescent="0.3">
      <c r="U4464" s="275"/>
    </row>
    <row r="4465" spans="21:21" x14ac:dyDescent="0.3">
      <c r="U4465" s="275"/>
    </row>
    <row r="4466" spans="21:21" x14ac:dyDescent="0.3">
      <c r="U4466" s="275"/>
    </row>
    <row r="4467" spans="21:21" x14ac:dyDescent="0.3">
      <c r="U4467" s="275"/>
    </row>
    <row r="4468" spans="21:21" x14ac:dyDescent="0.3">
      <c r="U4468" s="275"/>
    </row>
    <row r="4469" spans="21:21" x14ac:dyDescent="0.3">
      <c r="U4469" s="275"/>
    </row>
    <row r="4470" spans="21:21" x14ac:dyDescent="0.3">
      <c r="U4470" s="275"/>
    </row>
    <row r="4471" spans="21:21" x14ac:dyDescent="0.3">
      <c r="U4471" s="275"/>
    </row>
    <row r="4472" spans="21:21" x14ac:dyDescent="0.3">
      <c r="U4472" s="275"/>
    </row>
    <row r="4473" spans="21:21" x14ac:dyDescent="0.3">
      <c r="U4473" s="275"/>
    </row>
    <row r="4474" spans="21:21" x14ac:dyDescent="0.3">
      <c r="U4474" s="275"/>
    </row>
    <row r="4475" spans="21:21" x14ac:dyDescent="0.3">
      <c r="U4475" s="275"/>
    </row>
    <row r="4476" spans="21:21" x14ac:dyDescent="0.3">
      <c r="U4476" s="275"/>
    </row>
    <row r="4477" spans="21:21" x14ac:dyDescent="0.3">
      <c r="U4477" s="275"/>
    </row>
    <row r="4478" spans="21:21" x14ac:dyDescent="0.3">
      <c r="U4478" s="275"/>
    </row>
    <row r="4479" spans="21:21" x14ac:dyDescent="0.3">
      <c r="U4479" s="275"/>
    </row>
    <row r="4480" spans="21:21" x14ac:dyDescent="0.3">
      <c r="U4480" s="275"/>
    </row>
    <row r="4481" spans="21:21" x14ac:dyDescent="0.3">
      <c r="U4481" s="275"/>
    </row>
    <row r="4482" spans="21:21" x14ac:dyDescent="0.3">
      <c r="U4482" s="275"/>
    </row>
    <row r="4483" spans="21:21" x14ac:dyDescent="0.3">
      <c r="U4483" s="275"/>
    </row>
    <row r="4484" spans="21:21" x14ac:dyDescent="0.3">
      <c r="U4484" s="275"/>
    </row>
    <row r="4485" spans="21:21" x14ac:dyDescent="0.3">
      <c r="U4485" s="275"/>
    </row>
    <row r="4486" spans="21:21" x14ac:dyDescent="0.3">
      <c r="U4486" s="275"/>
    </row>
    <row r="4487" spans="21:21" x14ac:dyDescent="0.3">
      <c r="U4487" s="275"/>
    </row>
    <row r="4488" spans="21:21" x14ac:dyDescent="0.3">
      <c r="U4488" s="275"/>
    </row>
    <row r="4489" spans="21:21" x14ac:dyDescent="0.3">
      <c r="U4489" s="275"/>
    </row>
    <row r="4490" spans="21:21" x14ac:dyDescent="0.3">
      <c r="U4490" s="275"/>
    </row>
    <row r="4491" spans="21:21" x14ac:dyDescent="0.3">
      <c r="U4491" s="275"/>
    </row>
    <row r="4492" spans="21:21" x14ac:dyDescent="0.3">
      <c r="U4492" s="275"/>
    </row>
    <row r="4493" spans="21:21" x14ac:dyDescent="0.3">
      <c r="U4493" s="275"/>
    </row>
    <row r="4494" spans="21:21" x14ac:dyDescent="0.3">
      <c r="U4494" s="275"/>
    </row>
    <row r="4495" spans="21:21" x14ac:dyDescent="0.3">
      <c r="U4495" s="275"/>
    </row>
    <row r="4496" spans="21:21" x14ac:dyDescent="0.3">
      <c r="U4496" s="275"/>
    </row>
    <row r="4497" spans="21:21" x14ac:dyDescent="0.3">
      <c r="U4497" s="275"/>
    </row>
    <row r="4498" spans="21:21" x14ac:dyDescent="0.3">
      <c r="U4498" s="275"/>
    </row>
    <row r="4499" spans="21:21" x14ac:dyDescent="0.3">
      <c r="U4499" s="275"/>
    </row>
    <row r="4500" spans="21:21" x14ac:dyDescent="0.3">
      <c r="U4500" s="275"/>
    </row>
    <row r="4501" spans="21:21" x14ac:dyDescent="0.3">
      <c r="U4501" s="275"/>
    </row>
    <row r="4502" spans="21:21" x14ac:dyDescent="0.3">
      <c r="U4502" s="275"/>
    </row>
    <row r="4503" spans="21:21" x14ac:dyDescent="0.3">
      <c r="U4503" s="275"/>
    </row>
    <row r="4504" spans="21:21" x14ac:dyDescent="0.3">
      <c r="U4504" s="275"/>
    </row>
    <row r="4505" spans="21:21" x14ac:dyDescent="0.3">
      <c r="U4505" s="275"/>
    </row>
    <row r="4506" spans="21:21" x14ac:dyDescent="0.3">
      <c r="U4506" s="275"/>
    </row>
    <row r="4507" spans="21:21" x14ac:dyDescent="0.3">
      <c r="U4507" s="275"/>
    </row>
    <row r="4508" spans="21:21" x14ac:dyDescent="0.3">
      <c r="U4508" s="275"/>
    </row>
    <row r="4509" spans="21:21" x14ac:dyDescent="0.3">
      <c r="U4509" s="275"/>
    </row>
    <row r="4510" spans="21:21" x14ac:dyDescent="0.3">
      <c r="U4510" s="275"/>
    </row>
    <row r="4511" spans="21:21" x14ac:dyDescent="0.3">
      <c r="U4511" s="275"/>
    </row>
    <row r="4512" spans="21:21" x14ac:dyDescent="0.3">
      <c r="U4512" s="275"/>
    </row>
    <row r="4513" spans="21:21" x14ac:dyDescent="0.3">
      <c r="U4513" s="275"/>
    </row>
    <row r="4514" spans="21:21" x14ac:dyDescent="0.3">
      <c r="U4514" s="275"/>
    </row>
    <row r="4515" spans="21:21" x14ac:dyDescent="0.3">
      <c r="U4515" s="275"/>
    </row>
    <row r="4516" spans="21:21" x14ac:dyDescent="0.3">
      <c r="U4516" s="275"/>
    </row>
    <row r="4517" spans="21:21" x14ac:dyDescent="0.3">
      <c r="U4517" s="275"/>
    </row>
    <row r="4518" spans="21:21" x14ac:dyDescent="0.3">
      <c r="U4518" s="275"/>
    </row>
    <row r="4519" spans="21:21" x14ac:dyDescent="0.3">
      <c r="U4519" s="275"/>
    </row>
    <row r="4520" spans="21:21" x14ac:dyDescent="0.3">
      <c r="U4520" s="275"/>
    </row>
    <row r="4521" spans="21:21" x14ac:dyDescent="0.3">
      <c r="U4521" s="275"/>
    </row>
    <row r="4522" spans="21:21" x14ac:dyDescent="0.3">
      <c r="U4522" s="275"/>
    </row>
    <row r="4523" spans="21:21" x14ac:dyDescent="0.3">
      <c r="U4523" s="275"/>
    </row>
    <row r="4524" spans="21:21" x14ac:dyDescent="0.3">
      <c r="U4524" s="275"/>
    </row>
    <row r="4525" spans="21:21" x14ac:dyDescent="0.3">
      <c r="U4525" s="275"/>
    </row>
    <row r="4526" spans="21:21" x14ac:dyDescent="0.3">
      <c r="U4526" s="275"/>
    </row>
    <row r="4527" spans="21:21" x14ac:dyDescent="0.3">
      <c r="U4527" s="275"/>
    </row>
    <row r="4528" spans="21:21" x14ac:dyDescent="0.3">
      <c r="U4528" s="275"/>
    </row>
    <row r="4529" spans="21:21" x14ac:dyDescent="0.3">
      <c r="U4529" s="275"/>
    </row>
    <row r="4530" spans="21:21" x14ac:dyDescent="0.3">
      <c r="U4530" s="275"/>
    </row>
    <row r="4531" spans="21:21" x14ac:dyDescent="0.3">
      <c r="U4531" s="275"/>
    </row>
    <row r="4532" spans="21:21" x14ac:dyDescent="0.3">
      <c r="U4532" s="275"/>
    </row>
    <row r="4533" spans="21:21" x14ac:dyDescent="0.3">
      <c r="U4533" s="275"/>
    </row>
    <row r="4534" spans="21:21" x14ac:dyDescent="0.3">
      <c r="U4534" s="275"/>
    </row>
    <row r="4535" spans="21:21" x14ac:dyDescent="0.3">
      <c r="U4535" s="275"/>
    </row>
    <row r="4536" spans="21:21" x14ac:dyDescent="0.3">
      <c r="U4536" s="275"/>
    </row>
    <row r="4537" spans="21:21" x14ac:dyDescent="0.3">
      <c r="U4537" s="275"/>
    </row>
    <row r="4538" spans="21:21" x14ac:dyDescent="0.3">
      <c r="U4538" s="275"/>
    </row>
    <row r="4539" spans="21:21" x14ac:dyDescent="0.3">
      <c r="U4539" s="275"/>
    </row>
    <row r="4540" spans="21:21" x14ac:dyDescent="0.3">
      <c r="U4540" s="275"/>
    </row>
    <row r="4541" spans="21:21" x14ac:dyDescent="0.3">
      <c r="U4541" s="275"/>
    </row>
    <row r="4542" spans="21:21" x14ac:dyDescent="0.3">
      <c r="U4542" s="275"/>
    </row>
    <row r="4543" spans="21:21" x14ac:dyDescent="0.3">
      <c r="U4543" s="275"/>
    </row>
    <row r="4544" spans="21:21" x14ac:dyDescent="0.3">
      <c r="U4544" s="275"/>
    </row>
    <row r="4545" spans="21:21" x14ac:dyDescent="0.3">
      <c r="U4545" s="275"/>
    </row>
    <row r="4546" spans="21:21" x14ac:dyDescent="0.3">
      <c r="U4546" s="275"/>
    </row>
    <row r="4547" spans="21:21" x14ac:dyDescent="0.3">
      <c r="U4547" s="275"/>
    </row>
    <row r="4548" spans="21:21" x14ac:dyDescent="0.3">
      <c r="U4548" s="275"/>
    </row>
    <row r="4549" spans="21:21" x14ac:dyDescent="0.3">
      <c r="U4549" s="275"/>
    </row>
    <row r="4550" spans="21:21" x14ac:dyDescent="0.3">
      <c r="U4550" s="275"/>
    </row>
    <row r="4551" spans="21:21" x14ac:dyDescent="0.3">
      <c r="U4551" s="275"/>
    </row>
    <row r="4552" spans="21:21" x14ac:dyDescent="0.3">
      <c r="U4552" s="275"/>
    </row>
    <row r="4553" spans="21:21" x14ac:dyDescent="0.3">
      <c r="U4553" s="275"/>
    </row>
    <row r="4554" spans="21:21" x14ac:dyDescent="0.3">
      <c r="U4554" s="275"/>
    </row>
    <row r="4555" spans="21:21" x14ac:dyDescent="0.3">
      <c r="U4555" s="275"/>
    </row>
    <row r="4556" spans="21:21" x14ac:dyDescent="0.3">
      <c r="U4556" s="275"/>
    </row>
    <row r="4557" spans="21:21" x14ac:dyDescent="0.3">
      <c r="U4557" s="275"/>
    </row>
    <row r="4558" spans="21:21" x14ac:dyDescent="0.3">
      <c r="U4558" s="275"/>
    </row>
    <row r="4559" spans="21:21" x14ac:dyDescent="0.3">
      <c r="U4559" s="275"/>
    </row>
    <row r="4560" spans="21:21" x14ac:dyDescent="0.3">
      <c r="U4560" s="275"/>
    </row>
    <row r="4561" spans="21:21" x14ac:dyDescent="0.3">
      <c r="U4561" s="275"/>
    </row>
    <row r="4562" spans="21:21" x14ac:dyDescent="0.3">
      <c r="U4562" s="275"/>
    </row>
    <row r="4563" spans="21:21" x14ac:dyDescent="0.3">
      <c r="U4563" s="275"/>
    </row>
    <row r="4564" spans="21:21" x14ac:dyDescent="0.3">
      <c r="U4564" s="275"/>
    </row>
    <row r="4565" spans="21:21" x14ac:dyDescent="0.3">
      <c r="U4565" s="275"/>
    </row>
    <row r="4566" spans="21:21" x14ac:dyDescent="0.3">
      <c r="U4566" s="275"/>
    </row>
    <row r="4567" spans="21:21" x14ac:dyDescent="0.3">
      <c r="U4567" s="275"/>
    </row>
    <row r="4568" spans="21:21" x14ac:dyDescent="0.3">
      <c r="U4568" s="275"/>
    </row>
    <row r="4569" spans="21:21" x14ac:dyDescent="0.3">
      <c r="U4569" s="275"/>
    </row>
    <row r="4570" spans="21:21" x14ac:dyDescent="0.3">
      <c r="U4570" s="275"/>
    </row>
    <row r="4571" spans="21:21" x14ac:dyDescent="0.3">
      <c r="U4571" s="275"/>
    </row>
    <row r="4572" spans="21:21" x14ac:dyDescent="0.3">
      <c r="U4572" s="275"/>
    </row>
    <row r="4573" spans="21:21" x14ac:dyDescent="0.3">
      <c r="U4573" s="275"/>
    </row>
    <row r="4574" spans="21:21" x14ac:dyDescent="0.3">
      <c r="U4574" s="275"/>
    </row>
    <row r="4575" spans="21:21" x14ac:dyDescent="0.3">
      <c r="U4575" s="275"/>
    </row>
    <row r="4576" spans="21:21" x14ac:dyDescent="0.3">
      <c r="U4576" s="275"/>
    </row>
    <row r="4577" spans="21:21" x14ac:dyDescent="0.3">
      <c r="U4577" s="275"/>
    </row>
    <row r="4578" spans="21:21" x14ac:dyDescent="0.3">
      <c r="U4578" s="275"/>
    </row>
    <row r="4579" spans="21:21" x14ac:dyDescent="0.3">
      <c r="U4579" s="275"/>
    </row>
    <row r="4580" spans="21:21" x14ac:dyDescent="0.3">
      <c r="U4580" s="275"/>
    </row>
    <row r="4581" spans="21:21" x14ac:dyDescent="0.3">
      <c r="U4581" s="275"/>
    </row>
    <row r="4582" spans="21:21" x14ac:dyDescent="0.3">
      <c r="U4582" s="275"/>
    </row>
    <row r="4583" spans="21:21" x14ac:dyDescent="0.3">
      <c r="U4583" s="275"/>
    </row>
    <row r="4584" spans="21:21" x14ac:dyDescent="0.3">
      <c r="U4584" s="275"/>
    </row>
    <row r="4585" spans="21:21" x14ac:dyDescent="0.3">
      <c r="U4585" s="275"/>
    </row>
    <row r="4586" spans="21:21" x14ac:dyDescent="0.3">
      <c r="U4586" s="275"/>
    </row>
    <row r="4587" spans="21:21" x14ac:dyDescent="0.3">
      <c r="U4587" s="275"/>
    </row>
    <row r="4588" spans="21:21" x14ac:dyDescent="0.3">
      <c r="U4588" s="275"/>
    </row>
    <row r="4589" spans="21:21" x14ac:dyDescent="0.3">
      <c r="U4589" s="275"/>
    </row>
    <row r="4590" spans="21:21" x14ac:dyDescent="0.3">
      <c r="U4590" s="275"/>
    </row>
    <row r="4591" spans="21:21" x14ac:dyDescent="0.3">
      <c r="U4591" s="275"/>
    </row>
    <row r="4592" spans="21:21" x14ac:dyDescent="0.3">
      <c r="U4592" s="275"/>
    </row>
    <row r="4593" spans="21:21" x14ac:dyDescent="0.3">
      <c r="U4593" s="275"/>
    </row>
    <row r="4594" spans="21:21" x14ac:dyDescent="0.3">
      <c r="U4594" s="275"/>
    </row>
    <row r="4595" spans="21:21" x14ac:dyDescent="0.3">
      <c r="U4595" s="275"/>
    </row>
    <row r="4596" spans="21:21" x14ac:dyDescent="0.3">
      <c r="U4596" s="275"/>
    </row>
    <row r="4597" spans="21:21" x14ac:dyDescent="0.3">
      <c r="U4597" s="275"/>
    </row>
    <row r="4598" spans="21:21" x14ac:dyDescent="0.3">
      <c r="U4598" s="275"/>
    </row>
    <row r="4599" spans="21:21" x14ac:dyDescent="0.3">
      <c r="U4599" s="275"/>
    </row>
    <row r="4600" spans="21:21" x14ac:dyDescent="0.3">
      <c r="U4600" s="275"/>
    </row>
    <row r="4601" spans="21:21" x14ac:dyDescent="0.3">
      <c r="U4601" s="275"/>
    </row>
    <row r="4602" spans="21:21" x14ac:dyDescent="0.3">
      <c r="U4602" s="275"/>
    </row>
    <row r="4603" spans="21:21" x14ac:dyDescent="0.3">
      <c r="U4603" s="275"/>
    </row>
    <row r="4604" spans="21:21" x14ac:dyDescent="0.3">
      <c r="U4604" s="275"/>
    </row>
    <row r="4605" spans="21:21" x14ac:dyDescent="0.3">
      <c r="U4605" s="275"/>
    </row>
    <row r="4606" spans="21:21" x14ac:dyDescent="0.3">
      <c r="U4606" s="275"/>
    </row>
    <row r="4607" spans="21:21" x14ac:dyDescent="0.3">
      <c r="U4607" s="275"/>
    </row>
    <row r="4608" spans="21:21" x14ac:dyDescent="0.3">
      <c r="U4608" s="275"/>
    </row>
    <row r="4609" spans="21:21" x14ac:dyDescent="0.3">
      <c r="U4609" s="275"/>
    </row>
    <row r="4610" spans="21:21" x14ac:dyDescent="0.3">
      <c r="U4610" s="275"/>
    </row>
    <row r="4611" spans="21:21" x14ac:dyDescent="0.3">
      <c r="U4611" s="275"/>
    </row>
    <row r="4612" spans="21:21" x14ac:dyDescent="0.3">
      <c r="U4612" s="275"/>
    </row>
    <row r="4613" spans="21:21" x14ac:dyDescent="0.3">
      <c r="U4613" s="275"/>
    </row>
    <row r="4614" spans="21:21" x14ac:dyDescent="0.3">
      <c r="U4614" s="275"/>
    </row>
    <row r="4615" spans="21:21" x14ac:dyDescent="0.3">
      <c r="U4615" s="275"/>
    </row>
    <row r="4616" spans="21:21" x14ac:dyDescent="0.3">
      <c r="U4616" s="275"/>
    </row>
    <row r="4617" spans="21:21" x14ac:dyDescent="0.3">
      <c r="U4617" s="275"/>
    </row>
    <row r="4618" spans="21:21" x14ac:dyDescent="0.3">
      <c r="U4618" s="275"/>
    </row>
    <row r="4619" spans="21:21" x14ac:dyDescent="0.3">
      <c r="U4619" s="275"/>
    </row>
    <row r="4620" spans="21:21" x14ac:dyDescent="0.3">
      <c r="U4620" s="275"/>
    </row>
    <row r="4621" spans="21:21" x14ac:dyDescent="0.3">
      <c r="U4621" s="275"/>
    </row>
    <row r="4622" spans="21:21" x14ac:dyDescent="0.3">
      <c r="U4622" s="275"/>
    </row>
    <row r="4623" spans="21:21" x14ac:dyDescent="0.3">
      <c r="U4623" s="275"/>
    </row>
    <row r="4624" spans="21:21" x14ac:dyDescent="0.3">
      <c r="U4624" s="275"/>
    </row>
    <row r="4625" spans="21:21" x14ac:dyDescent="0.3">
      <c r="U4625" s="275"/>
    </row>
    <row r="4626" spans="21:21" x14ac:dyDescent="0.3">
      <c r="U4626" s="275"/>
    </row>
    <row r="4627" spans="21:21" x14ac:dyDescent="0.3">
      <c r="U4627" s="275"/>
    </row>
    <row r="4628" spans="21:21" x14ac:dyDescent="0.3">
      <c r="U4628" s="275"/>
    </row>
    <row r="4629" spans="21:21" x14ac:dyDescent="0.3">
      <c r="U4629" s="275"/>
    </row>
    <row r="4630" spans="21:21" x14ac:dyDescent="0.3">
      <c r="U4630" s="275"/>
    </row>
    <row r="4631" spans="21:21" x14ac:dyDescent="0.3">
      <c r="U4631" s="275"/>
    </row>
    <row r="4632" spans="21:21" x14ac:dyDescent="0.3">
      <c r="U4632" s="275"/>
    </row>
    <row r="4633" spans="21:21" x14ac:dyDescent="0.3">
      <c r="U4633" s="275"/>
    </row>
    <row r="4634" spans="21:21" x14ac:dyDescent="0.3">
      <c r="U4634" s="275"/>
    </row>
    <row r="4635" spans="21:21" x14ac:dyDescent="0.3">
      <c r="U4635" s="275"/>
    </row>
    <row r="4636" spans="21:21" x14ac:dyDescent="0.3">
      <c r="U4636" s="275"/>
    </row>
    <row r="4637" spans="21:21" x14ac:dyDescent="0.3">
      <c r="U4637" s="275"/>
    </row>
    <row r="4638" spans="21:21" x14ac:dyDescent="0.3">
      <c r="U4638" s="275"/>
    </row>
    <row r="4639" spans="21:21" x14ac:dyDescent="0.3">
      <c r="U4639" s="275"/>
    </row>
    <row r="4640" spans="21:21" x14ac:dyDescent="0.3">
      <c r="U4640" s="275"/>
    </row>
    <row r="4641" spans="21:21" x14ac:dyDescent="0.3">
      <c r="U4641" s="275"/>
    </row>
    <row r="4642" spans="21:21" x14ac:dyDescent="0.3">
      <c r="U4642" s="275"/>
    </row>
    <row r="4643" spans="21:21" x14ac:dyDescent="0.3">
      <c r="U4643" s="275"/>
    </row>
    <row r="4644" spans="21:21" x14ac:dyDescent="0.3">
      <c r="U4644" s="275"/>
    </row>
    <row r="4645" spans="21:21" x14ac:dyDescent="0.3">
      <c r="U4645" s="275"/>
    </row>
    <row r="4646" spans="21:21" x14ac:dyDescent="0.3">
      <c r="U4646" s="275"/>
    </row>
    <row r="4647" spans="21:21" x14ac:dyDescent="0.3">
      <c r="U4647" s="275"/>
    </row>
    <row r="4648" spans="21:21" x14ac:dyDescent="0.3">
      <c r="U4648" s="275"/>
    </row>
    <row r="4649" spans="21:21" x14ac:dyDescent="0.3">
      <c r="U4649" s="275"/>
    </row>
    <row r="4650" spans="21:21" x14ac:dyDescent="0.3">
      <c r="U4650" s="275"/>
    </row>
    <row r="4651" spans="21:21" x14ac:dyDescent="0.3">
      <c r="U4651" s="275"/>
    </row>
    <row r="4652" spans="21:21" x14ac:dyDescent="0.3">
      <c r="U4652" s="275"/>
    </row>
    <row r="4653" spans="21:21" x14ac:dyDescent="0.3">
      <c r="U4653" s="275"/>
    </row>
    <row r="4654" spans="21:21" x14ac:dyDescent="0.3">
      <c r="U4654" s="275"/>
    </row>
    <row r="4655" spans="21:21" x14ac:dyDescent="0.3">
      <c r="U4655" s="275"/>
    </row>
    <row r="4656" spans="21:21" x14ac:dyDescent="0.3">
      <c r="U4656" s="275"/>
    </row>
    <row r="4657" spans="21:21" x14ac:dyDescent="0.3">
      <c r="U4657" s="275"/>
    </row>
    <row r="4658" spans="21:21" x14ac:dyDescent="0.3">
      <c r="U4658" s="275"/>
    </row>
    <row r="4659" spans="21:21" x14ac:dyDescent="0.3">
      <c r="U4659" s="275"/>
    </row>
    <row r="4660" spans="21:21" x14ac:dyDescent="0.3">
      <c r="U4660" s="275"/>
    </row>
    <row r="4661" spans="21:21" x14ac:dyDescent="0.3">
      <c r="U4661" s="275"/>
    </row>
    <row r="4662" spans="21:21" x14ac:dyDescent="0.3">
      <c r="U4662" s="275"/>
    </row>
    <row r="4663" spans="21:21" x14ac:dyDescent="0.3">
      <c r="U4663" s="275"/>
    </row>
    <row r="4664" spans="21:21" x14ac:dyDescent="0.3">
      <c r="U4664" s="275"/>
    </row>
    <row r="4665" spans="21:21" x14ac:dyDescent="0.3">
      <c r="U4665" s="275"/>
    </row>
    <row r="4666" spans="21:21" x14ac:dyDescent="0.3">
      <c r="U4666" s="275"/>
    </row>
    <row r="4667" spans="21:21" x14ac:dyDescent="0.3">
      <c r="U4667" s="275"/>
    </row>
    <row r="4668" spans="21:21" x14ac:dyDescent="0.3">
      <c r="U4668" s="275"/>
    </row>
    <row r="4669" spans="21:21" x14ac:dyDescent="0.3">
      <c r="U4669" s="275"/>
    </row>
    <row r="4670" spans="21:21" x14ac:dyDescent="0.3">
      <c r="U4670" s="275"/>
    </row>
    <row r="4671" spans="21:21" x14ac:dyDescent="0.3">
      <c r="U4671" s="275"/>
    </row>
    <row r="4672" spans="21:21" x14ac:dyDescent="0.3">
      <c r="U4672" s="275"/>
    </row>
    <row r="4673" spans="21:21" x14ac:dyDescent="0.3">
      <c r="U4673" s="275"/>
    </row>
    <row r="4674" spans="21:21" x14ac:dyDescent="0.3">
      <c r="U4674" s="275"/>
    </row>
    <row r="4675" spans="21:21" x14ac:dyDescent="0.3">
      <c r="U4675" s="275"/>
    </row>
    <row r="4676" spans="21:21" x14ac:dyDescent="0.3">
      <c r="U4676" s="275"/>
    </row>
    <row r="4677" spans="21:21" x14ac:dyDescent="0.3">
      <c r="U4677" s="275"/>
    </row>
    <row r="4678" spans="21:21" x14ac:dyDescent="0.3">
      <c r="U4678" s="275"/>
    </row>
    <row r="4679" spans="21:21" x14ac:dyDescent="0.3">
      <c r="U4679" s="275"/>
    </row>
    <row r="4680" spans="21:21" x14ac:dyDescent="0.3">
      <c r="U4680" s="275"/>
    </row>
    <row r="4681" spans="21:21" x14ac:dyDescent="0.3">
      <c r="U4681" s="275"/>
    </row>
    <row r="4682" spans="21:21" x14ac:dyDescent="0.3">
      <c r="U4682" s="275"/>
    </row>
    <row r="4683" spans="21:21" x14ac:dyDescent="0.3">
      <c r="U4683" s="275"/>
    </row>
    <row r="4684" spans="21:21" x14ac:dyDescent="0.3">
      <c r="U4684" s="275"/>
    </row>
    <row r="4685" spans="21:21" x14ac:dyDescent="0.3">
      <c r="U4685" s="275"/>
    </row>
    <row r="4686" spans="21:21" x14ac:dyDescent="0.3">
      <c r="U4686" s="275"/>
    </row>
    <row r="4687" spans="21:21" x14ac:dyDescent="0.3">
      <c r="U4687" s="275"/>
    </row>
    <row r="4688" spans="21:21" x14ac:dyDescent="0.3">
      <c r="U4688" s="275"/>
    </row>
    <row r="4689" spans="21:21" x14ac:dyDescent="0.3">
      <c r="U4689" s="275"/>
    </row>
    <row r="4690" spans="21:21" x14ac:dyDescent="0.3">
      <c r="U4690" s="275"/>
    </row>
    <row r="4691" spans="21:21" x14ac:dyDescent="0.3">
      <c r="U4691" s="275"/>
    </row>
    <row r="4692" spans="21:21" x14ac:dyDescent="0.3">
      <c r="U4692" s="275"/>
    </row>
    <row r="4693" spans="21:21" x14ac:dyDescent="0.3">
      <c r="U4693" s="275"/>
    </row>
    <row r="4694" spans="21:21" x14ac:dyDescent="0.3">
      <c r="U4694" s="275"/>
    </row>
    <row r="4695" spans="21:21" x14ac:dyDescent="0.3">
      <c r="U4695" s="275"/>
    </row>
    <row r="4696" spans="21:21" x14ac:dyDescent="0.3">
      <c r="U4696" s="275"/>
    </row>
    <row r="4697" spans="21:21" x14ac:dyDescent="0.3">
      <c r="U4697" s="275"/>
    </row>
    <row r="4698" spans="21:21" x14ac:dyDescent="0.3">
      <c r="U4698" s="275"/>
    </row>
    <row r="4699" spans="21:21" x14ac:dyDescent="0.3">
      <c r="U4699" s="275"/>
    </row>
    <row r="4700" spans="21:21" x14ac:dyDescent="0.3">
      <c r="U4700" s="275"/>
    </row>
    <row r="4701" spans="21:21" x14ac:dyDescent="0.3">
      <c r="U4701" s="275"/>
    </row>
    <row r="4702" spans="21:21" x14ac:dyDescent="0.3">
      <c r="U4702" s="275"/>
    </row>
    <row r="4703" spans="21:21" x14ac:dyDescent="0.3">
      <c r="U4703" s="275"/>
    </row>
    <row r="4704" spans="21:21" x14ac:dyDescent="0.3">
      <c r="U4704" s="275"/>
    </row>
    <row r="4705" spans="21:21" x14ac:dyDescent="0.3">
      <c r="U4705" s="275"/>
    </row>
    <row r="4706" spans="21:21" x14ac:dyDescent="0.3">
      <c r="U4706" s="275"/>
    </row>
    <row r="4707" spans="21:21" x14ac:dyDescent="0.3">
      <c r="U4707" s="275"/>
    </row>
    <row r="4708" spans="21:21" x14ac:dyDescent="0.3">
      <c r="U4708" s="275"/>
    </row>
    <row r="4709" spans="21:21" x14ac:dyDescent="0.3">
      <c r="U4709" s="275"/>
    </row>
    <row r="4710" spans="21:21" x14ac:dyDescent="0.3">
      <c r="U4710" s="275"/>
    </row>
    <row r="4711" spans="21:21" x14ac:dyDescent="0.3">
      <c r="U4711" s="275"/>
    </row>
    <row r="4712" spans="21:21" x14ac:dyDescent="0.3">
      <c r="U4712" s="275"/>
    </row>
    <row r="4713" spans="21:21" x14ac:dyDescent="0.3">
      <c r="U4713" s="275"/>
    </row>
    <row r="4714" spans="21:21" x14ac:dyDescent="0.3">
      <c r="U4714" s="275"/>
    </row>
    <row r="4715" spans="21:21" x14ac:dyDescent="0.3">
      <c r="U4715" s="275"/>
    </row>
    <row r="4716" spans="21:21" x14ac:dyDescent="0.3">
      <c r="U4716" s="275"/>
    </row>
    <row r="4717" spans="21:21" x14ac:dyDescent="0.3">
      <c r="U4717" s="275"/>
    </row>
    <row r="4718" spans="21:21" x14ac:dyDescent="0.3">
      <c r="U4718" s="275"/>
    </row>
    <row r="4719" spans="21:21" x14ac:dyDescent="0.3">
      <c r="U4719" s="275"/>
    </row>
    <row r="4720" spans="21:21" x14ac:dyDescent="0.3">
      <c r="U4720" s="275"/>
    </row>
    <row r="4721" spans="21:21" x14ac:dyDescent="0.3">
      <c r="U4721" s="275"/>
    </row>
    <row r="4722" spans="21:21" x14ac:dyDescent="0.3">
      <c r="U4722" s="275"/>
    </row>
    <row r="4723" spans="21:21" x14ac:dyDescent="0.3">
      <c r="U4723" s="275"/>
    </row>
    <row r="4724" spans="21:21" x14ac:dyDescent="0.3">
      <c r="U4724" s="275"/>
    </row>
    <row r="4725" spans="21:21" x14ac:dyDescent="0.3">
      <c r="U4725" s="275"/>
    </row>
    <row r="4726" spans="21:21" x14ac:dyDescent="0.3">
      <c r="U4726" s="275"/>
    </row>
    <row r="4727" spans="21:21" x14ac:dyDescent="0.3">
      <c r="U4727" s="275"/>
    </row>
    <row r="4728" spans="21:21" x14ac:dyDescent="0.3">
      <c r="U4728" s="275"/>
    </row>
    <row r="4729" spans="21:21" x14ac:dyDescent="0.3">
      <c r="U4729" s="275"/>
    </row>
    <row r="4730" spans="21:21" x14ac:dyDescent="0.3">
      <c r="U4730" s="275"/>
    </row>
    <row r="4731" spans="21:21" x14ac:dyDescent="0.3">
      <c r="U4731" s="275"/>
    </row>
    <row r="4732" spans="21:21" x14ac:dyDescent="0.3">
      <c r="U4732" s="275"/>
    </row>
    <row r="4733" spans="21:21" x14ac:dyDescent="0.3">
      <c r="U4733" s="275"/>
    </row>
    <row r="4734" spans="21:21" x14ac:dyDescent="0.3">
      <c r="U4734" s="275"/>
    </row>
    <row r="4735" spans="21:21" x14ac:dyDescent="0.3">
      <c r="U4735" s="275"/>
    </row>
    <row r="4736" spans="21:21" x14ac:dyDescent="0.3">
      <c r="U4736" s="275"/>
    </row>
    <row r="4737" spans="21:21" x14ac:dyDescent="0.3">
      <c r="U4737" s="275"/>
    </row>
    <row r="4738" spans="21:21" x14ac:dyDescent="0.3">
      <c r="U4738" s="275"/>
    </row>
    <row r="4739" spans="21:21" x14ac:dyDescent="0.3">
      <c r="U4739" s="275"/>
    </row>
    <row r="4740" spans="21:21" x14ac:dyDescent="0.3">
      <c r="U4740" s="275"/>
    </row>
    <row r="4741" spans="21:21" x14ac:dyDescent="0.3">
      <c r="U4741" s="275"/>
    </row>
    <row r="4742" spans="21:21" x14ac:dyDescent="0.3">
      <c r="U4742" s="275"/>
    </row>
    <row r="4743" spans="21:21" x14ac:dyDescent="0.3">
      <c r="U4743" s="275"/>
    </row>
    <row r="4744" spans="21:21" x14ac:dyDescent="0.3">
      <c r="U4744" s="275"/>
    </row>
    <row r="4745" spans="21:21" x14ac:dyDescent="0.3">
      <c r="U4745" s="275"/>
    </row>
    <row r="4746" spans="21:21" x14ac:dyDescent="0.3">
      <c r="U4746" s="275"/>
    </row>
    <row r="4747" spans="21:21" x14ac:dyDescent="0.3">
      <c r="U4747" s="275"/>
    </row>
    <row r="4748" spans="21:21" x14ac:dyDescent="0.3">
      <c r="U4748" s="275"/>
    </row>
    <row r="4749" spans="21:21" x14ac:dyDescent="0.3">
      <c r="U4749" s="275"/>
    </row>
    <row r="4750" spans="21:21" x14ac:dyDescent="0.3">
      <c r="U4750" s="275"/>
    </row>
    <row r="4751" spans="21:21" x14ac:dyDescent="0.3">
      <c r="U4751" s="275"/>
    </row>
    <row r="4752" spans="21:21" x14ac:dyDescent="0.3">
      <c r="U4752" s="275"/>
    </row>
    <row r="4753" spans="21:21" x14ac:dyDescent="0.3">
      <c r="U4753" s="275"/>
    </row>
    <row r="4754" spans="21:21" x14ac:dyDescent="0.3">
      <c r="U4754" s="275"/>
    </row>
    <row r="4755" spans="21:21" x14ac:dyDescent="0.3">
      <c r="U4755" s="275"/>
    </row>
    <row r="4756" spans="21:21" x14ac:dyDescent="0.3">
      <c r="U4756" s="275"/>
    </row>
    <row r="4757" spans="21:21" x14ac:dyDescent="0.3">
      <c r="U4757" s="275"/>
    </row>
    <row r="4758" spans="21:21" x14ac:dyDescent="0.3">
      <c r="U4758" s="275"/>
    </row>
    <row r="4759" spans="21:21" x14ac:dyDescent="0.3">
      <c r="U4759" s="275"/>
    </row>
    <row r="4760" spans="21:21" x14ac:dyDescent="0.3">
      <c r="U4760" s="275"/>
    </row>
    <row r="4761" spans="21:21" x14ac:dyDescent="0.3">
      <c r="U4761" s="275"/>
    </row>
    <row r="4762" spans="21:21" x14ac:dyDescent="0.3">
      <c r="U4762" s="275"/>
    </row>
    <row r="4763" spans="21:21" x14ac:dyDescent="0.3">
      <c r="U4763" s="275"/>
    </row>
    <row r="4764" spans="21:21" x14ac:dyDescent="0.3">
      <c r="U4764" s="275"/>
    </row>
    <row r="4765" spans="21:21" x14ac:dyDescent="0.3">
      <c r="U4765" s="275"/>
    </row>
    <row r="4766" spans="21:21" x14ac:dyDescent="0.3">
      <c r="U4766" s="275"/>
    </row>
    <row r="4767" spans="21:21" x14ac:dyDescent="0.3">
      <c r="U4767" s="275"/>
    </row>
    <row r="4768" spans="21:21" x14ac:dyDescent="0.3">
      <c r="U4768" s="275"/>
    </row>
    <row r="4769" spans="21:21" x14ac:dyDescent="0.3">
      <c r="U4769" s="275"/>
    </row>
    <row r="4770" spans="21:21" x14ac:dyDescent="0.3">
      <c r="U4770" s="275"/>
    </row>
    <row r="4771" spans="21:21" x14ac:dyDescent="0.3">
      <c r="U4771" s="275"/>
    </row>
    <row r="4772" spans="21:21" x14ac:dyDescent="0.3">
      <c r="U4772" s="275"/>
    </row>
    <row r="4773" spans="21:21" x14ac:dyDescent="0.3">
      <c r="U4773" s="275"/>
    </row>
    <row r="4774" spans="21:21" x14ac:dyDescent="0.3">
      <c r="U4774" s="275"/>
    </row>
    <row r="4775" spans="21:21" x14ac:dyDescent="0.3">
      <c r="U4775" s="275"/>
    </row>
    <row r="4776" spans="21:21" x14ac:dyDescent="0.3">
      <c r="U4776" s="275"/>
    </row>
    <row r="4777" spans="21:21" x14ac:dyDescent="0.3">
      <c r="U4777" s="275"/>
    </row>
    <row r="4778" spans="21:21" x14ac:dyDescent="0.3">
      <c r="U4778" s="275"/>
    </row>
    <row r="4779" spans="21:21" x14ac:dyDescent="0.3">
      <c r="U4779" s="275"/>
    </row>
    <row r="4780" spans="21:21" x14ac:dyDescent="0.3">
      <c r="U4780" s="275"/>
    </row>
    <row r="4781" spans="21:21" x14ac:dyDescent="0.3">
      <c r="U4781" s="275"/>
    </row>
    <row r="4782" spans="21:21" x14ac:dyDescent="0.3">
      <c r="U4782" s="275"/>
    </row>
    <row r="4783" spans="21:21" x14ac:dyDescent="0.3">
      <c r="U4783" s="275"/>
    </row>
    <row r="4784" spans="21:21" x14ac:dyDescent="0.3">
      <c r="U4784" s="275"/>
    </row>
    <row r="4785" spans="21:21" x14ac:dyDescent="0.3">
      <c r="U4785" s="275"/>
    </row>
    <row r="4786" spans="21:21" x14ac:dyDescent="0.3">
      <c r="U4786" s="275"/>
    </row>
    <row r="4787" spans="21:21" x14ac:dyDescent="0.3">
      <c r="U4787" s="275"/>
    </row>
    <row r="4788" spans="21:21" x14ac:dyDescent="0.3">
      <c r="U4788" s="275"/>
    </row>
    <row r="4789" spans="21:21" x14ac:dyDescent="0.3">
      <c r="U4789" s="275"/>
    </row>
    <row r="4790" spans="21:21" x14ac:dyDescent="0.3">
      <c r="U4790" s="275"/>
    </row>
    <row r="4791" spans="21:21" x14ac:dyDescent="0.3">
      <c r="U4791" s="275"/>
    </row>
    <row r="4792" spans="21:21" x14ac:dyDescent="0.3">
      <c r="U4792" s="275"/>
    </row>
    <row r="4793" spans="21:21" x14ac:dyDescent="0.3">
      <c r="U4793" s="275"/>
    </row>
    <row r="4794" spans="21:21" x14ac:dyDescent="0.3">
      <c r="U4794" s="275"/>
    </row>
    <row r="4795" spans="21:21" x14ac:dyDescent="0.3">
      <c r="U4795" s="275"/>
    </row>
    <row r="4796" spans="21:21" x14ac:dyDescent="0.3">
      <c r="U4796" s="275"/>
    </row>
    <row r="4797" spans="21:21" x14ac:dyDescent="0.3">
      <c r="U4797" s="275"/>
    </row>
    <row r="4798" spans="21:21" x14ac:dyDescent="0.3">
      <c r="U4798" s="275"/>
    </row>
    <row r="4799" spans="21:21" x14ac:dyDescent="0.3">
      <c r="U4799" s="275"/>
    </row>
    <row r="4800" spans="21:21" x14ac:dyDescent="0.3">
      <c r="U4800" s="275"/>
    </row>
    <row r="4801" spans="21:21" x14ac:dyDescent="0.3">
      <c r="U4801" s="275"/>
    </row>
    <row r="4802" spans="21:21" x14ac:dyDescent="0.3">
      <c r="U4802" s="275"/>
    </row>
    <row r="4803" spans="21:21" x14ac:dyDescent="0.3">
      <c r="U4803" s="275"/>
    </row>
    <row r="4804" spans="21:21" x14ac:dyDescent="0.3">
      <c r="U4804" s="275"/>
    </row>
    <row r="4805" spans="21:21" x14ac:dyDescent="0.3">
      <c r="U4805" s="275"/>
    </row>
    <row r="4806" spans="21:21" x14ac:dyDescent="0.3">
      <c r="U4806" s="275"/>
    </row>
    <row r="4807" spans="21:21" x14ac:dyDescent="0.3">
      <c r="U4807" s="275"/>
    </row>
    <row r="4808" spans="21:21" x14ac:dyDescent="0.3">
      <c r="U4808" s="275"/>
    </row>
    <row r="4809" spans="21:21" x14ac:dyDescent="0.3">
      <c r="U4809" s="275"/>
    </row>
    <row r="4810" spans="21:21" x14ac:dyDescent="0.3">
      <c r="U4810" s="275"/>
    </row>
    <row r="4811" spans="21:21" x14ac:dyDescent="0.3">
      <c r="U4811" s="275"/>
    </row>
    <row r="4812" spans="21:21" x14ac:dyDescent="0.3">
      <c r="U4812" s="275"/>
    </row>
    <row r="4813" spans="21:21" x14ac:dyDescent="0.3">
      <c r="U4813" s="275"/>
    </row>
    <row r="4814" spans="21:21" x14ac:dyDescent="0.3">
      <c r="U4814" s="275"/>
    </row>
    <row r="4815" spans="21:21" x14ac:dyDescent="0.3">
      <c r="U4815" s="275"/>
    </row>
    <row r="4816" spans="21:21" x14ac:dyDescent="0.3">
      <c r="U4816" s="275"/>
    </row>
    <row r="4817" spans="21:21" x14ac:dyDescent="0.3">
      <c r="U4817" s="275"/>
    </row>
    <row r="4818" spans="21:21" x14ac:dyDescent="0.3">
      <c r="U4818" s="275"/>
    </row>
    <row r="4819" spans="21:21" x14ac:dyDescent="0.3">
      <c r="U4819" s="275"/>
    </row>
    <row r="4820" spans="21:21" x14ac:dyDescent="0.3">
      <c r="U4820" s="275"/>
    </row>
    <row r="4821" spans="21:21" x14ac:dyDescent="0.3">
      <c r="U4821" s="275"/>
    </row>
    <row r="4822" spans="21:21" x14ac:dyDescent="0.3">
      <c r="U4822" s="275"/>
    </row>
    <row r="4823" spans="21:21" x14ac:dyDescent="0.3">
      <c r="U4823" s="275"/>
    </row>
    <row r="4824" spans="21:21" x14ac:dyDescent="0.3">
      <c r="U4824" s="275"/>
    </row>
    <row r="4825" spans="21:21" x14ac:dyDescent="0.3">
      <c r="U4825" s="275"/>
    </row>
    <row r="4826" spans="21:21" x14ac:dyDescent="0.3">
      <c r="U4826" s="275"/>
    </row>
    <row r="4827" spans="21:21" x14ac:dyDescent="0.3">
      <c r="U4827" s="275"/>
    </row>
    <row r="4828" spans="21:21" x14ac:dyDescent="0.3">
      <c r="U4828" s="275"/>
    </row>
    <row r="4829" spans="21:21" x14ac:dyDescent="0.3">
      <c r="U4829" s="275"/>
    </row>
    <row r="4830" spans="21:21" x14ac:dyDescent="0.3">
      <c r="U4830" s="275"/>
    </row>
    <row r="4831" spans="21:21" x14ac:dyDescent="0.3">
      <c r="U4831" s="275"/>
    </row>
    <row r="4832" spans="21:21" x14ac:dyDescent="0.3">
      <c r="U4832" s="275"/>
    </row>
    <row r="4833" spans="21:21" x14ac:dyDescent="0.3">
      <c r="U4833" s="275"/>
    </row>
    <row r="4834" spans="21:21" x14ac:dyDescent="0.3">
      <c r="U4834" s="275"/>
    </row>
    <row r="4835" spans="21:21" x14ac:dyDescent="0.3">
      <c r="U4835" s="275"/>
    </row>
    <row r="4836" spans="21:21" x14ac:dyDescent="0.3">
      <c r="U4836" s="275"/>
    </row>
    <row r="4837" spans="21:21" x14ac:dyDescent="0.3">
      <c r="U4837" s="275"/>
    </row>
    <row r="4838" spans="21:21" x14ac:dyDescent="0.3">
      <c r="U4838" s="275"/>
    </row>
    <row r="4839" spans="21:21" x14ac:dyDescent="0.3">
      <c r="U4839" s="275"/>
    </row>
    <row r="4840" spans="21:21" x14ac:dyDescent="0.3">
      <c r="U4840" s="275"/>
    </row>
    <row r="4841" spans="21:21" x14ac:dyDescent="0.3">
      <c r="U4841" s="275"/>
    </row>
    <row r="4842" spans="21:21" x14ac:dyDescent="0.3">
      <c r="U4842" s="275"/>
    </row>
    <row r="4843" spans="21:21" x14ac:dyDescent="0.3">
      <c r="U4843" s="275"/>
    </row>
    <row r="4844" spans="21:21" x14ac:dyDescent="0.3">
      <c r="U4844" s="275"/>
    </row>
    <row r="4845" spans="21:21" x14ac:dyDescent="0.3">
      <c r="U4845" s="275"/>
    </row>
    <row r="4846" spans="21:21" x14ac:dyDescent="0.3">
      <c r="U4846" s="275"/>
    </row>
    <row r="4847" spans="21:21" x14ac:dyDescent="0.3">
      <c r="U4847" s="275"/>
    </row>
    <row r="4848" spans="21:21" x14ac:dyDescent="0.3">
      <c r="U4848" s="275"/>
    </row>
    <row r="4849" spans="21:21" x14ac:dyDescent="0.3">
      <c r="U4849" s="275"/>
    </row>
    <row r="4850" spans="21:21" x14ac:dyDescent="0.3">
      <c r="U4850" s="275"/>
    </row>
    <row r="4851" spans="21:21" x14ac:dyDescent="0.3">
      <c r="U4851" s="275"/>
    </row>
    <row r="4852" spans="21:21" x14ac:dyDescent="0.3">
      <c r="U4852" s="275"/>
    </row>
    <row r="4853" spans="21:21" x14ac:dyDescent="0.3">
      <c r="U4853" s="275"/>
    </row>
    <row r="4854" spans="21:21" x14ac:dyDescent="0.3">
      <c r="U4854" s="275"/>
    </row>
    <row r="4855" spans="21:21" x14ac:dyDescent="0.3">
      <c r="U4855" s="275"/>
    </row>
    <row r="4856" spans="21:21" x14ac:dyDescent="0.3">
      <c r="U4856" s="275"/>
    </row>
    <row r="4857" spans="21:21" x14ac:dyDescent="0.3">
      <c r="U4857" s="275"/>
    </row>
    <row r="4858" spans="21:21" x14ac:dyDescent="0.3">
      <c r="U4858" s="275"/>
    </row>
    <row r="4859" spans="21:21" x14ac:dyDescent="0.3">
      <c r="U4859" s="275"/>
    </row>
    <row r="4860" spans="21:21" x14ac:dyDescent="0.3">
      <c r="U4860" s="275"/>
    </row>
    <row r="4861" spans="21:21" x14ac:dyDescent="0.3">
      <c r="U4861" s="275"/>
    </row>
    <row r="4862" spans="21:21" x14ac:dyDescent="0.3">
      <c r="U4862" s="275"/>
    </row>
    <row r="4863" spans="21:21" x14ac:dyDescent="0.3">
      <c r="U4863" s="275"/>
    </row>
    <row r="4864" spans="21:21" x14ac:dyDescent="0.3">
      <c r="U4864" s="275"/>
    </row>
    <row r="4865" spans="21:21" x14ac:dyDescent="0.3">
      <c r="U4865" s="275"/>
    </row>
    <row r="4866" spans="21:21" x14ac:dyDescent="0.3">
      <c r="U4866" s="275"/>
    </row>
    <row r="4867" spans="21:21" x14ac:dyDescent="0.3">
      <c r="U4867" s="275"/>
    </row>
    <row r="4868" spans="21:21" x14ac:dyDescent="0.3">
      <c r="U4868" s="275"/>
    </row>
    <row r="4869" spans="21:21" x14ac:dyDescent="0.3">
      <c r="U4869" s="275"/>
    </row>
    <row r="4870" spans="21:21" x14ac:dyDescent="0.3">
      <c r="U4870" s="275"/>
    </row>
    <row r="4871" spans="21:21" x14ac:dyDescent="0.3">
      <c r="U4871" s="275"/>
    </row>
    <row r="4872" spans="21:21" x14ac:dyDescent="0.3">
      <c r="U4872" s="275"/>
    </row>
    <row r="4873" spans="21:21" x14ac:dyDescent="0.3">
      <c r="U4873" s="275"/>
    </row>
    <row r="4874" spans="21:21" x14ac:dyDescent="0.3">
      <c r="U4874" s="275"/>
    </row>
    <row r="4875" spans="21:21" x14ac:dyDescent="0.3">
      <c r="U4875" s="275"/>
    </row>
    <row r="4876" spans="21:21" x14ac:dyDescent="0.3">
      <c r="U4876" s="275"/>
    </row>
    <row r="4877" spans="21:21" x14ac:dyDescent="0.3">
      <c r="U4877" s="275"/>
    </row>
    <row r="4878" spans="21:21" x14ac:dyDescent="0.3">
      <c r="U4878" s="275"/>
    </row>
    <row r="4879" spans="21:21" x14ac:dyDescent="0.3">
      <c r="U4879" s="275"/>
    </row>
    <row r="4880" spans="21:21" x14ac:dyDescent="0.3">
      <c r="U4880" s="275"/>
    </row>
    <row r="4881" spans="21:21" x14ac:dyDescent="0.3">
      <c r="U4881" s="275"/>
    </row>
    <row r="4882" spans="21:21" x14ac:dyDescent="0.3">
      <c r="U4882" s="275"/>
    </row>
    <row r="4883" spans="21:21" x14ac:dyDescent="0.3">
      <c r="U4883" s="275"/>
    </row>
    <row r="4884" spans="21:21" x14ac:dyDescent="0.3">
      <c r="U4884" s="275"/>
    </row>
    <row r="4885" spans="21:21" x14ac:dyDescent="0.3">
      <c r="U4885" s="275"/>
    </row>
    <row r="4886" spans="21:21" x14ac:dyDescent="0.3">
      <c r="U4886" s="275"/>
    </row>
    <row r="4887" spans="21:21" x14ac:dyDescent="0.3">
      <c r="U4887" s="275"/>
    </row>
    <row r="4888" spans="21:21" x14ac:dyDescent="0.3">
      <c r="U4888" s="275"/>
    </row>
    <row r="4889" spans="21:21" x14ac:dyDescent="0.3">
      <c r="U4889" s="275"/>
    </row>
    <row r="4890" spans="21:21" x14ac:dyDescent="0.3">
      <c r="U4890" s="275"/>
    </row>
    <row r="4891" spans="21:21" x14ac:dyDescent="0.3">
      <c r="U4891" s="275"/>
    </row>
    <row r="4892" spans="21:21" x14ac:dyDescent="0.3">
      <c r="U4892" s="275"/>
    </row>
    <row r="4893" spans="21:21" x14ac:dyDescent="0.3">
      <c r="U4893" s="275"/>
    </row>
    <row r="4894" spans="21:21" x14ac:dyDescent="0.3">
      <c r="U4894" s="275"/>
    </row>
    <row r="4895" spans="21:21" x14ac:dyDescent="0.3">
      <c r="U4895" s="275"/>
    </row>
    <row r="4896" spans="21:21" x14ac:dyDescent="0.3">
      <c r="U4896" s="275"/>
    </row>
    <row r="4897" spans="21:21" x14ac:dyDescent="0.3">
      <c r="U4897" s="275"/>
    </row>
    <row r="4898" spans="21:21" x14ac:dyDescent="0.3">
      <c r="U4898" s="275"/>
    </row>
    <row r="4899" spans="21:21" x14ac:dyDescent="0.3">
      <c r="U4899" s="275"/>
    </row>
    <row r="4900" spans="21:21" x14ac:dyDescent="0.3">
      <c r="U4900" s="275"/>
    </row>
    <row r="4901" spans="21:21" x14ac:dyDescent="0.3">
      <c r="U4901" s="275"/>
    </row>
    <row r="4902" spans="21:21" x14ac:dyDescent="0.3">
      <c r="U4902" s="275"/>
    </row>
    <row r="4903" spans="21:21" x14ac:dyDescent="0.3">
      <c r="U4903" s="275"/>
    </row>
    <row r="4904" spans="21:21" x14ac:dyDescent="0.3">
      <c r="U4904" s="275"/>
    </row>
    <row r="4905" spans="21:21" x14ac:dyDescent="0.3">
      <c r="U4905" s="275"/>
    </row>
    <row r="4906" spans="21:21" x14ac:dyDescent="0.3">
      <c r="U4906" s="275"/>
    </row>
    <row r="4907" spans="21:21" x14ac:dyDescent="0.3">
      <c r="U4907" s="275"/>
    </row>
    <row r="4908" spans="21:21" x14ac:dyDescent="0.3">
      <c r="U4908" s="275"/>
    </row>
    <row r="4909" spans="21:21" x14ac:dyDescent="0.3">
      <c r="U4909" s="275"/>
    </row>
    <row r="4910" spans="21:21" x14ac:dyDescent="0.3">
      <c r="U4910" s="275"/>
    </row>
    <row r="4911" spans="21:21" x14ac:dyDescent="0.3">
      <c r="U4911" s="275"/>
    </row>
    <row r="4912" spans="21:21" x14ac:dyDescent="0.3">
      <c r="U4912" s="275"/>
    </row>
    <row r="4913" spans="21:21" x14ac:dyDescent="0.3">
      <c r="U4913" s="275"/>
    </row>
    <row r="4914" spans="21:21" x14ac:dyDescent="0.3">
      <c r="U4914" s="275"/>
    </row>
    <row r="4915" spans="21:21" x14ac:dyDescent="0.3">
      <c r="U4915" s="275"/>
    </row>
    <row r="4916" spans="21:21" x14ac:dyDescent="0.3">
      <c r="U4916" s="275"/>
    </row>
    <row r="4917" spans="21:21" x14ac:dyDescent="0.3">
      <c r="U4917" s="275"/>
    </row>
    <row r="4918" spans="21:21" x14ac:dyDescent="0.3">
      <c r="U4918" s="275"/>
    </row>
    <row r="4919" spans="21:21" x14ac:dyDescent="0.3">
      <c r="U4919" s="275"/>
    </row>
    <row r="4920" spans="21:21" x14ac:dyDescent="0.3">
      <c r="U4920" s="275"/>
    </row>
    <row r="4921" spans="21:21" x14ac:dyDescent="0.3">
      <c r="U4921" s="275"/>
    </row>
    <row r="4922" spans="21:21" x14ac:dyDescent="0.3">
      <c r="U4922" s="275"/>
    </row>
    <row r="4923" spans="21:21" x14ac:dyDescent="0.3">
      <c r="U4923" s="275"/>
    </row>
    <row r="4924" spans="21:21" x14ac:dyDescent="0.3">
      <c r="U4924" s="275"/>
    </row>
    <row r="4925" spans="21:21" x14ac:dyDescent="0.3">
      <c r="U4925" s="275"/>
    </row>
    <row r="4926" spans="21:21" x14ac:dyDescent="0.3">
      <c r="U4926" s="275"/>
    </row>
    <row r="4927" spans="21:21" x14ac:dyDescent="0.3">
      <c r="U4927" s="275"/>
    </row>
    <row r="4928" spans="21:21" x14ac:dyDescent="0.3">
      <c r="U4928" s="275"/>
    </row>
    <row r="4929" spans="21:21" x14ac:dyDescent="0.3">
      <c r="U4929" s="275"/>
    </row>
    <row r="4930" spans="21:21" x14ac:dyDescent="0.3">
      <c r="U4930" s="275"/>
    </row>
    <row r="4931" spans="21:21" x14ac:dyDescent="0.3">
      <c r="U4931" s="275"/>
    </row>
    <row r="4932" spans="21:21" x14ac:dyDescent="0.3">
      <c r="U4932" s="275"/>
    </row>
    <row r="4933" spans="21:21" x14ac:dyDescent="0.3">
      <c r="U4933" s="275"/>
    </row>
    <row r="4934" spans="21:21" x14ac:dyDescent="0.3">
      <c r="U4934" s="275"/>
    </row>
    <row r="4935" spans="21:21" x14ac:dyDescent="0.3">
      <c r="U4935" s="275"/>
    </row>
    <row r="4936" spans="21:21" x14ac:dyDescent="0.3">
      <c r="U4936" s="275"/>
    </row>
    <row r="4937" spans="21:21" x14ac:dyDescent="0.3">
      <c r="U4937" s="275"/>
    </row>
    <row r="4938" spans="21:21" x14ac:dyDescent="0.3">
      <c r="U4938" s="275"/>
    </row>
    <row r="4939" spans="21:21" x14ac:dyDescent="0.3">
      <c r="U4939" s="275"/>
    </row>
    <row r="4940" spans="21:21" x14ac:dyDescent="0.3">
      <c r="U4940" s="275"/>
    </row>
    <row r="4941" spans="21:21" x14ac:dyDescent="0.3">
      <c r="U4941" s="275"/>
    </row>
    <row r="4942" spans="21:21" x14ac:dyDescent="0.3">
      <c r="U4942" s="275"/>
    </row>
    <row r="4943" spans="21:21" x14ac:dyDescent="0.3">
      <c r="U4943" s="275"/>
    </row>
    <row r="4944" spans="21:21" x14ac:dyDescent="0.3">
      <c r="U4944" s="275"/>
    </row>
    <row r="4945" spans="21:21" x14ac:dyDescent="0.3">
      <c r="U4945" s="275"/>
    </row>
    <row r="4946" spans="21:21" x14ac:dyDescent="0.3">
      <c r="U4946" s="275"/>
    </row>
    <row r="4947" spans="21:21" x14ac:dyDescent="0.3">
      <c r="U4947" s="275"/>
    </row>
    <row r="4948" spans="21:21" x14ac:dyDescent="0.3">
      <c r="U4948" s="275"/>
    </row>
    <row r="4949" spans="21:21" x14ac:dyDescent="0.3">
      <c r="U4949" s="275"/>
    </row>
    <row r="4950" spans="21:21" x14ac:dyDescent="0.3">
      <c r="U4950" s="275"/>
    </row>
    <row r="4951" spans="21:21" x14ac:dyDescent="0.3">
      <c r="U4951" s="275"/>
    </row>
    <row r="4952" spans="21:21" x14ac:dyDescent="0.3">
      <c r="U4952" s="275"/>
    </row>
    <row r="4953" spans="21:21" x14ac:dyDescent="0.3">
      <c r="U4953" s="275"/>
    </row>
    <row r="4954" spans="21:21" x14ac:dyDescent="0.3">
      <c r="U4954" s="275"/>
    </row>
    <row r="4955" spans="21:21" x14ac:dyDescent="0.3">
      <c r="U4955" s="275"/>
    </row>
    <row r="4956" spans="21:21" x14ac:dyDescent="0.3">
      <c r="U4956" s="275"/>
    </row>
    <row r="4957" spans="21:21" x14ac:dyDescent="0.3">
      <c r="U4957" s="275"/>
    </row>
    <row r="4958" spans="21:21" x14ac:dyDescent="0.3">
      <c r="U4958" s="275"/>
    </row>
    <row r="4959" spans="21:21" x14ac:dyDescent="0.3">
      <c r="U4959" s="275"/>
    </row>
    <row r="4960" spans="21:21" x14ac:dyDescent="0.3">
      <c r="U4960" s="275"/>
    </row>
    <row r="4961" spans="21:21" x14ac:dyDescent="0.3">
      <c r="U4961" s="275"/>
    </row>
    <row r="4962" spans="21:21" x14ac:dyDescent="0.3">
      <c r="U4962" s="275"/>
    </row>
    <row r="4963" spans="21:21" x14ac:dyDescent="0.3">
      <c r="U4963" s="275"/>
    </row>
    <row r="4964" spans="21:21" x14ac:dyDescent="0.3">
      <c r="U4964" s="275"/>
    </row>
    <row r="4965" spans="21:21" x14ac:dyDescent="0.3">
      <c r="U4965" s="275"/>
    </row>
    <row r="4966" spans="21:21" x14ac:dyDescent="0.3">
      <c r="U4966" s="275"/>
    </row>
    <row r="4967" spans="21:21" x14ac:dyDescent="0.3">
      <c r="U4967" s="275"/>
    </row>
    <row r="4968" spans="21:21" x14ac:dyDescent="0.3">
      <c r="U4968" s="275"/>
    </row>
    <row r="4969" spans="21:21" x14ac:dyDescent="0.3">
      <c r="U4969" s="275"/>
    </row>
    <row r="4970" spans="21:21" x14ac:dyDescent="0.3">
      <c r="U4970" s="275"/>
    </row>
    <row r="4971" spans="21:21" x14ac:dyDescent="0.3">
      <c r="U4971" s="275"/>
    </row>
    <row r="4972" spans="21:21" x14ac:dyDescent="0.3">
      <c r="U4972" s="275"/>
    </row>
    <row r="4973" spans="21:21" x14ac:dyDescent="0.3">
      <c r="U4973" s="275"/>
    </row>
    <row r="4974" spans="21:21" x14ac:dyDescent="0.3">
      <c r="U4974" s="275"/>
    </row>
    <row r="4975" spans="21:21" x14ac:dyDescent="0.3">
      <c r="U4975" s="275"/>
    </row>
    <row r="4976" spans="21:21" x14ac:dyDescent="0.3">
      <c r="U4976" s="275"/>
    </row>
    <row r="4977" spans="21:21" x14ac:dyDescent="0.3">
      <c r="U4977" s="275"/>
    </row>
    <row r="4978" spans="21:21" x14ac:dyDescent="0.3">
      <c r="U4978" s="275"/>
    </row>
    <row r="4979" spans="21:21" x14ac:dyDescent="0.3">
      <c r="U4979" s="275"/>
    </row>
    <row r="4980" spans="21:21" x14ac:dyDescent="0.3">
      <c r="U4980" s="275"/>
    </row>
    <row r="4981" spans="21:21" x14ac:dyDescent="0.3">
      <c r="U4981" s="275"/>
    </row>
    <row r="4982" spans="21:21" x14ac:dyDescent="0.3">
      <c r="U4982" s="275"/>
    </row>
    <row r="4983" spans="21:21" x14ac:dyDescent="0.3">
      <c r="U4983" s="275"/>
    </row>
    <row r="4984" spans="21:21" x14ac:dyDescent="0.3">
      <c r="U4984" s="275"/>
    </row>
    <row r="4985" spans="21:21" x14ac:dyDescent="0.3">
      <c r="U4985" s="275"/>
    </row>
    <row r="4986" spans="21:21" x14ac:dyDescent="0.3">
      <c r="U4986" s="275"/>
    </row>
    <row r="4987" spans="21:21" x14ac:dyDescent="0.3">
      <c r="U4987" s="275"/>
    </row>
    <row r="4988" spans="21:21" x14ac:dyDescent="0.3">
      <c r="U4988" s="275"/>
    </row>
    <row r="4989" spans="21:21" x14ac:dyDescent="0.3">
      <c r="U4989" s="275"/>
    </row>
    <row r="4990" spans="21:21" x14ac:dyDescent="0.3">
      <c r="U4990" s="275"/>
    </row>
    <row r="4991" spans="21:21" x14ac:dyDescent="0.3">
      <c r="U4991" s="275"/>
    </row>
    <row r="4992" spans="21:21" x14ac:dyDescent="0.3">
      <c r="U4992" s="275"/>
    </row>
    <row r="4993" spans="21:21" x14ac:dyDescent="0.3">
      <c r="U4993" s="275"/>
    </row>
    <row r="4994" spans="21:21" x14ac:dyDescent="0.3">
      <c r="U4994" s="275"/>
    </row>
    <row r="4995" spans="21:21" x14ac:dyDescent="0.3">
      <c r="U4995" s="275"/>
    </row>
    <row r="4996" spans="21:21" x14ac:dyDescent="0.3">
      <c r="U4996" s="275"/>
    </row>
    <row r="4997" spans="21:21" x14ac:dyDescent="0.3">
      <c r="U4997" s="275"/>
    </row>
    <row r="4998" spans="21:21" x14ac:dyDescent="0.3">
      <c r="U4998" s="275"/>
    </row>
    <row r="4999" spans="21:21" x14ac:dyDescent="0.3">
      <c r="U4999" s="275"/>
    </row>
    <row r="5000" spans="21:21" x14ac:dyDescent="0.3">
      <c r="U5000" s="275"/>
    </row>
    <row r="5001" spans="21:21" x14ac:dyDescent="0.3">
      <c r="U5001" s="275"/>
    </row>
    <row r="5002" spans="21:21" x14ac:dyDescent="0.3">
      <c r="U5002" s="275"/>
    </row>
    <row r="5003" spans="21:21" x14ac:dyDescent="0.3">
      <c r="U5003" s="275"/>
    </row>
    <row r="5004" spans="21:21" x14ac:dyDescent="0.3">
      <c r="U5004" s="275"/>
    </row>
    <row r="5005" spans="21:21" x14ac:dyDescent="0.3">
      <c r="U5005" s="275"/>
    </row>
    <row r="5006" spans="21:21" x14ac:dyDescent="0.3">
      <c r="U5006" s="275"/>
    </row>
    <row r="5007" spans="21:21" x14ac:dyDescent="0.3">
      <c r="U5007" s="275"/>
    </row>
    <row r="5008" spans="21:21" x14ac:dyDescent="0.3">
      <c r="U5008" s="275"/>
    </row>
    <row r="5009" spans="21:21" x14ac:dyDescent="0.3">
      <c r="U5009" s="275"/>
    </row>
    <row r="5010" spans="21:21" x14ac:dyDescent="0.3">
      <c r="U5010" s="275"/>
    </row>
    <row r="5011" spans="21:21" x14ac:dyDescent="0.3">
      <c r="U5011" s="275"/>
    </row>
    <row r="5012" spans="21:21" x14ac:dyDescent="0.3">
      <c r="U5012" s="275"/>
    </row>
    <row r="5013" spans="21:21" x14ac:dyDescent="0.3">
      <c r="U5013" s="275"/>
    </row>
    <row r="5014" spans="21:21" x14ac:dyDescent="0.3">
      <c r="U5014" s="275"/>
    </row>
    <row r="5015" spans="21:21" x14ac:dyDescent="0.3">
      <c r="U5015" s="275"/>
    </row>
    <row r="5016" spans="21:21" x14ac:dyDescent="0.3">
      <c r="U5016" s="275"/>
    </row>
    <row r="5017" spans="21:21" x14ac:dyDescent="0.3">
      <c r="U5017" s="275"/>
    </row>
    <row r="5018" spans="21:21" x14ac:dyDescent="0.3">
      <c r="U5018" s="275"/>
    </row>
    <row r="5019" spans="21:21" x14ac:dyDescent="0.3">
      <c r="U5019" s="275"/>
    </row>
    <row r="5020" spans="21:21" x14ac:dyDescent="0.3">
      <c r="U5020" s="275"/>
    </row>
    <row r="5021" spans="21:21" x14ac:dyDescent="0.3">
      <c r="U5021" s="275"/>
    </row>
    <row r="5022" spans="21:21" x14ac:dyDescent="0.3">
      <c r="U5022" s="275"/>
    </row>
    <row r="5023" spans="21:21" x14ac:dyDescent="0.3">
      <c r="U5023" s="275"/>
    </row>
    <row r="5024" spans="21:21" x14ac:dyDescent="0.3">
      <c r="U5024" s="275"/>
    </row>
    <row r="5025" spans="21:21" x14ac:dyDescent="0.3">
      <c r="U5025" s="275"/>
    </row>
    <row r="5026" spans="21:21" x14ac:dyDescent="0.3">
      <c r="U5026" s="275"/>
    </row>
    <row r="5027" spans="21:21" x14ac:dyDescent="0.3">
      <c r="U5027" s="275"/>
    </row>
    <row r="5028" spans="21:21" x14ac:dyDescent="0.3">
      <c r="U5028" s="275"/>
    </row>
    <row r="5029" spans="21:21" x14ac:dyDescent="0.3">
      <c r="U5029" s="275"/>
    </row>
    <row r="5030" spans="21:21" x14ac:dyDescent="0.3">
      <c r="U5030" s="275"/>
    </row>
    <row r="5031" spans="21:21" x14ac:dyDescent="0.3">
      <c r="U5031" s="275"/>
    </row>
    <row r="5032" spans="21:21" x14ac:dyDescent="0.3">
      <c r="U5032" s="275"/>
    </row>
    <row r="5033" spans="21:21" x14ac:dyDescent="0.3">
      <c r="U5033" s="275"/>
    </row>
    <row r="5034" spans="21:21" x14ac:dyDescent="0.3">
      <c r="U5034" s="275"/>
    </row>
    <row r="5035" spans="21:21" x14ac:dyDescent="0.3">
      <c r="U5035" s="275"/>
    </row>
    <row r="5036" spans="21:21" x14ac:dyDescent="0.3">
      <c r="U5036" s="275"/>
    </row>
    <row r="5037" spans="21:21" x14ac:dyDescent="0.3">
      <c r="U5037" s="275"/>
    </row>
    <row r="5038" spans="21:21" x14ac:dyDescent="0.3">
      <c r="U5038" s="275"/>
    </row>
    <row r="5039" spans="21:21" x14ac:dyDescent="0.3">
      <c r="U5039" s="275"/>
    </row>
    <row r="5040" spans="21:21" x14ac:dyDescent="0.3">
      <c r="U5040" s="275"/>
    </row>
    <row r="5041" spans="21:21" x14ac:dyDescent="0.3">
      <c r="U5041" s="275"/>
    </row>
    <row r="5042" spans="21:21" x14ac:dyDescent="0.3">
      <c r="U5042" s="275"/>
    </row>
    <row r="5043" spans="21:21" x14ac:dyDescent="0.3">
      <c r="U5043" s="275"/>
    </row>
    <row r="5044" spans="21:21" x14ac:dyDescent="0.3">
      <c r="U5044" s="275"/>
    </row>
    <row r="5045" spans="21:21" x14ac:dyDescent="0.3">
      <c r="U5045" s="275"/>
    </row>
    <row r="5046" spans="21:21" x14ac:dyDescent="0.3">
      <c r="U5046" s="275"/>
    </row>
    <row r="5047" spans="21:21" x14ac:dyDescent="0.3">
      <c r="U5047" s="275"/>
    </row>
    <row r="5048" spans="21:21" x14ac:dyDescent="0.3">
      <c r="U5048" s="275"/>
    </row>
    <row r="5049" spans="21:21" x14ac:dyDescent="0.3">
      <c r="U5049" s="275"/>
    </row>
    <row r="5050" spans="21:21" x14ac:dyDescent="0.3">
      <c r="U5050" s="275"/>
    </row>
    <row r="5051" spans="21:21" x14ac:dyDescent="0.3">
      <c r="U5051" s="275"/>
    </row>
    <row r="5052" spans="21:21" x14ac:dyDescent="0.3">
      <c r="U5052" s="275"/>
    </row>
    <row r="5053" spans="21:21" x14ac:dyDescent="0.3">
      <c r="U5053" s="275"/>
    </row>
    <row r="5054" spans="21:21" x14ac:dyDescent="0.3">
      <c r="U5054" s="275"/>
    </row>
    <row r="5055" spans="21:21" x14ac:dyDescent="0.3">
      <c r="U5055" s="275"/>
    </row>
    <row r="5056" spans="21:21" x14ac:dyDescent="0.3">
      <c r="U5056" s="275"/>
    </row>
    <row r="5057" spans="21:21" x14ac:dyDescent="0.3">
      <c r="U5057" s="275"/>
    </row>
    <row r="5058" spans="21:21" x14ac:dyDescent="0.3">
      <c r="U5058" s="275"/>
    </row>
    <row r="5059" spans="21:21" x14ac:dyDescent="0.3">
      <c r="U5059" s="275"/>
    </row>
    <row r="5060" spans="21:21" x14ac:dyDescent="0.3">
      <c r="U5060" s="275"/>
    </row>
    <row r="5061" spans="21:21" x14ac:dyDescent="0.3">
      <c r="U5061" s="275"/>
    </row>
    <row r="5062" spans="21:21" x14ac:dyDescent="0.3">
      <c r="U5062" s="275"/>
    </row>
    <row r="5063" spans="21:21" x14ac:dyDescent="0.3">
      <c r="U5063" s="275"/>
    </row>
    <row r="5064" spans="21:21" x14ac:dyDescent="0.3">
      <c r="U5064" s="275"/>
    </row>
    <row r="5065" spans="21:21" x14ac:dyDescent="0.3">
      <c r="U5065" s="275"/>
    </row>
    <row r="5066" spans="21:21" x14ac:dyDescent="0.3">
      <c r="U5066" s="275"/>
    </row>
    <row r="5067" spans="21:21" x14ac:dyDescent="0.3">
      <c r="U5067" s="275"/>
    </row>
    <row r="5068" spans="21:21" x14ac:dyDescent="0.3">
      <c r="U5068" s="275"/>
    </row>
    <row r="5069" spans="21:21" x14ac:dyDescent="0.3">
      <c r="U5069" s="275"/>
    </row>
    <row r="5070" spans="21:21" x14ac:dyDescent="0.3">
      <c r="U5070" s="275"/>
    </row>
    <row r="5071" spans="21:21" x14ac:dyDescent="0.3">
      <c r="U5071" s="275"/>
    </row>
    <row r="5072" spans="21:21" x14ac:dyDescent="0.3">
      <c r="U5072" s="275"/>
    </row>
    <row r="5073" spans="21:21" x14ac:dyDescent="0.3">
      <c r="U5073" s="275"/>
    </row>
    <row r="5074" spans="21:21" x14ac:dyDescent="0.3">
      <c r="U5074" s="275"/>
    </row>
    <row r="5075" spans="21:21" x14ac:dyDescent="0.3">
      <c r="U5075" s="275"/>
    </row>
    <row r="5076" spans="21:21" x14ac:dyDescent="0.3">
      <c r="U5076" s="275"/>
    </row>
    <row r="5077" spans="21:21" x14ac:dyDescent="0.3">
      <c r="U5077" s="275"/>
    </row>
    <row r="5078" spans="21:21" x14ac:dyDescent="0.3">
      <c r="U5078" s="275"/>
    </row>
    <row r="5079" spans="21:21" x14ac:dyDescent="0.3">
      <c r="U5079" s="275"/>
    </row>
    <row r="5080" spans="21:21" x14ac:dyDescent="0.3">
      <c r="U5080" s="275"/>
    </row>
    <row r="5081" spans="21:21" x14ac:dyDescent="0.3">
      <c r="U5081" s="275"/>
    </row>
    <row r="5082" spans="21:21" x14ac:dyDescent="0.3">
      <c r="U5082" s="275"/>
    </row>
    <row r="5083" spans="21:21" x14ac:dyDescent="0.3">
      <c r="U5083" s="275"/>
    </row>
    <row r="5084" spans="21:21" x14ac:dyDescent="0.3">
      <c r="U5084" s="275"/>
    </row>
    <row r="5085" spans="21:21" x14ac:dyDescent="0.3">
      <c r="U5085" s="275"/>
    </row>
    <row r="5086" spans="21:21" x14ac:dyDescent="0.3">
      <c r="U5086" s="275"/>
    </row>
    <row r="5087" spans="21:21" x14ac:dyDescent="0.3">
      <c r="U5087" s="275"/>
    </row>
    <row r="5088" spans="21:21" x14ac:dyDescent="0.3">
      <c r="U5088" s="275"/>
    </row>
    <row r="5089" spans="21:21" x14ac:dyDescent="0.3">
      <c r="U5089" s="275"/>
    </row>
    <row r="5090" spans="21:21" x14ac:dyDescent="0.3">
      <c r="U5090" s="275"/>
    </row>
    <row r="5091" spans="21:21" x14ac:dyDescent="0.3">
      <c r="U5091" s="275"/>
    </row>
    <row r="5092" spans="21:21" x14ac:dyDescent="0.3">
      <c r="U5092" s="275"/>
    </row>
    <row r="5093" spans="21:21" x14ac:dyDescent="0.3">
      <c r="U5093" s="275"/>
    </row>
    <row r="5094" spans="21:21" x14ac:dyDescent="0.3">
      <c r="U5094" s="275"/>
    </row>
    <row r="5095" spans="21:21" x14ac:dyDescent="0.3">
      <c r="U5095" s="275"/>
    </row>
    <row r="5096" spans="21:21" x14ac:dyDescent="0.3">
      <c r="U5096" s="275"/>
    </row>
    <row r="5097" spans="21:21" x14ac:dyDescent="0.3">
      <c r="U5097" s="275"/>
    </row>
    <row r="5098" spans="21:21" x14ac:dyDescent="0.3">
      <c r="U5098" s="275"/>
    </row>
    <row r="5099" spans="21:21" x14ac:dyDescent="0.3">
      <c r="U5099" s="275"/>
    </row>
    <row r="5100" spans="21:21" x14ac:dyDescent="0.3">
      <c r="U5100" s="275"/>
    </row>
    <row r="5101" spans="21:21" x14ac:dyDescent="0.3">
      <c r="U5101" s="275"/>
    </row>
    <row r="5102" spans="21:21" x14ac:dyDescent="0.3">
      <c r="U5102" s="275"/>
    </row>
    <row r="5103" spans="21:21" x14ac:dyDescent="0.3">
      <c r="U5103" s="275"/>
    </row>
    <row r="5104" spans="21:21" x14ac:dyDescent="0.3">
      <c r="U5104" s="275"/>
    </row>
    <row r="5105" spans="21:21" x14ac:dyDescent="0.3">
      <c r="U5105" s="275"/>
    </row>
    <row r="5106" spans="21:21" x14ac:dyDescent="0.3">
      <c r="U5106" s="275"/>
    </row>
    <row r="5107" spans="21:21" x14ac:dyDescent="0.3">
      <c r="U5107" s="275"/>
    </row>
    <row r="5108" spans="21:21" x14ac:dyDescent="0.3">
      <c r="U5108" s="275"/>
    </row>
    <row r="5109" spans="21:21" x14ac:dyDescent="0.3">
      <c r="U5109" s="275"/>
    </row>
    <row r="5110" spans="21:21" x14ac:dyDescent="0.3">
      <c r="U5110" s="275"/>
    </row>
    <row r="5111" spans="21:21" x14ac:dyDescent="0.3">
      <c r="U5111" s="275"/>
    </row>
    <row r="5112" spans="21:21" x14ac:dyDescent="0.3">
      <c r="U5112" s="275"/>
    </row>
    <row r="5113" spans="21:21" x14ac:dyDescent="0.3">
      <c r="U5113" s="275"/>
    </row>
    <row r="5114" spans="21:21" x14ac:dyDescent="0.3">
      <c r="U5114" s="275"/>
    </row>
    <row r="5115" spans="21:21" x14ac:dyDescent="0.3">
      <c r="U5115" s="275"/>
    </row>
    <row r="5116" spans="21:21" x14ac:dyDescent="0.3">
      <c r="U5116" s="275"/>
    </row>
    <row r="5117" spans="21:21" x14ac:dyDescent="0.3">
      <c r="U5117" s="275"/>
    </row>
    <row r="5118" spans="21:21" x14ac:dyDescent="0.3">
      <c r="U5118" s="275"/>
    </row>
    <row r="5119" spans="21:21" x14ac:dyDescent="0.3">
      <c r="U5119" s="275"/>
    </row>
    <row r="5120" spans="21:21" x14ac:dyDescent="0.3">
      <c r="U5120" s="275"/>
    </row>
    <row r="5121" spans="21:21" x14ac:dyDescent="0.3">
      <c r="U5121" s="275"/>
    </row>
    <row r="5122" spans="21:21" x14ac:dyDescent="0.3">
      <c r="U5122" s="275"/>
    </row>
    <row r="5123" spans="21:21" x14ac:dyDescent="0.3">
      <c r="U5123" s="275"/>
    </row>
    <row r="5124" spans="21:21" x14ac:dyDescent="0.3">
      <c r="U5124" s="275"/>
    </row>
    <row r="5125" spans="21:21" x14ac:dyDescent="0.3">
      <c r="U5125" s="275"/>
    </row>
    <row r="5126" spans="21:21" x14ac:dyDescent="0.3">
      <c r="U5126" s="275"/>
    </row>
    <row r="5127" spans="21:21" x14ac:dyDescent="0.3">
      <c r="U5127" s="275"/>
    </row>
    <row r="5128" spans="21:21" x14ac:dyDescent="0.3">
      <c r="U5128" s="275"/>
    </row>
    <row r="5129" spans="21:21" x14ac:dyDescent="0.3">
      <c r="U5129" s="275"/>
    </row>
    <row r="5130" spans="21:21" x14ac:dyDescent="0.3">
      <c r="U5130" s="275"/>
    </row>
    <row r="5131" spans="21:21" x14ac:dyDescent="0.3">
      <c r="U5131" s="275"/>
    </row>
    <row r="5132" spans="21:21" x14ac:dyDescent="0.3">
      <c r="U5132" s="275"/>
    </row>
    <row r="5133" spans="21:21" x14ac:dyDescent="0.3">
      <c r="U5133" s="275"/>
    </row>
    <row r="5134" spans="21:21" x14ac:dyDescent="0.3">
      <c r="U5134" s="275"/>
    </row>
    <row r="5135" spans="21:21" x14ac:dyDescent="0.3">
      <c r="U5135" s="275"/>
    </row>
    <row r="5136" spans="21:21" x14ac:dyDescent="0.3">
      <c r="U5136" s="275"/>
    </row>
    <row r="5137" spans="21:21" x14ac:dyDescent="0.3">
      <c r="U5137" s="275"/>
    </row>
    <row r="5138" spans="21:21" x14ac:dyDescent="0.3">
      <c r="U5138" s="275"/>
    </row>
    <row r="5139" spans="21:21" x14ac:dyDescent="0.3">
      <c r="U5139" s="275"/>
    </row>
    <row r="5140" spans="21:21" x14ac:dyDescent="0.3">
      <c r="U5140" s="275"/>
    </row>
    <row r="5141" spans="21:21" x14ac:dyDescent="0.3">
      <c r="U5141" s="275"/>
    </row>
    <row r="5142" spans="21:21" x14ac:dyDescent="0.3">
      <c r="U5142" s="275"/>
    </row>
    <row r="5143" spans="21:21" x14ac:dyDescent="0.3">
      <c r="U5143" s="275"/>
    </row>
    <row r="5144" spans="21:21" x14ac:dyDescent="0.3">
      <c r="U5144" s="275"/>
    </row>
    <row r="5145" spans="21:21" x14ac:dyDescent="0.3">
      <c r="U5145" s="275"/>
    </row>
    <row r="5146" spans="21:21" x14ac:dyDescent="0.3">
      <c r="U5146" s="275"/>
    </row>
    <row r="5147" spans="21:21" x14ac:dyDescent="0.3">
      <c r="U5147" s="275"/>
    </row>
    <row r="5148" spans="21:21" x14ac:dyDescent="0.3">
      <c r="U5148" s="275"/>
    </row>
    <row r="5149" spans="21:21" x14ac:dyDescent="0.3">
      <c r="U5149" s="275"/>
    </row>
    <row r="5150" spans="21:21" x14ac:dyDescent="0.3">
      <c r="U5150" s="275"/>
    </row>
    <row r="5151" spans="21:21" x14ac:dyDescent="0.3">
      <c r="U5151" s="275"/>
    </row>
    <row r="5152" spans="21:21" x14ac:dyDescent="0.3">
      <c r="U5152" s="275"/>
    </row>
    <row r="5153" spans="21:21" x14ac:dyDescent="0.3">
      <c r="U5153" s="275"/>
    </row>
    <row r="5154" spans="21:21" x14ac:dyDescent="0.3">
      <c r="U5154" s="275"/>
    </row>
    <row r="5155" spans="21:21" x14ac:dyDescent="0.3">
      <c r="U5155" s="275"/>
    </row>
    <row r="5156" spans="21:21" x14ac:dyDescent="0.3">
      <c r="U5156" s="275"/>
    </row>
    <row r="5157" spans="21:21" x14ac:dyDescent="0.3">
      <c r="U5157" s="275"/>
    </row>
    <row r="5158" spans="21:21" x14ac:dyDescent="0.3">
      <c r="U5158" s="275"/>
    </row>
    <row r="5159" spans="21:21" x14ac:dyDescent="0.3">
      <c r="U5159" s="275"/>
    </row>
    <row r="5160" spans="21:21" x14ac:dyDescent="0.3">
      <c r="U5160" s="275"/>
    </row>
    <row r="5161" spans="21:21" x14ac:dyDescent="0.3">
      <c r="U5161" s="275"/>
    </row>
    <row r="5162" spans="21:21" x14ac:dyDescent="0.3">
      <c r="U5162" s="275"/>
    </row>
    <row r="5163" spans="21:21" x14ac:dyDescent="0.3">
      <c r="U5163" s="275"/>
    </row>
    <row r="5164" spans="21:21" x14ac:dyDescent="0.3">
      <c r="U5164" s="275"/>
    </row>
    <row r="5165" spans="21:21" x14ac:dyDescent="0.3">
      <c r="U5165" s="275"/>
    </row>
    <row r="5166" spans="21:21" x14ac:dyDescent="0.3">
      <c r="U5166" s="275"/>
    </row>
    <row r="5167" spans="21:21" x14ac:dyDescent="0.3">
      <c r="U5167" s="275"/>
    </row>
    <row r="5168" spans="21:21" x14ac:dyDescent="0.3">
      <c r="U5168" s="275"/>
    </row>
    <row r="5169" spans="21:21" x14ac:dyDescent="0.3">
      <c r="U5169" s="275"/>
    </row>
    <row r="5170" spans="21:21" x14ac:dyDescent="0.3">
      <c r="U5170" s="275"/>
    </row>
    <row r="5171" spans="21:21" x14ac:dyDescent="0.3">
      <c r="U5171" s="275"/>
    </row>
    <row r="5172" spans="21:21" x14ac:dyDescent="0.3">
      <c r="U5172" s="275"/>
    </row>
    <row r="5173" spans="21:21" x14ac:dyDescent="0.3">
      <c r="U5173" s="275"/>
    </row>
    <row r="5174" spans="21:21" x14ac:dyDescent="0.3">
      <c r="U5174" s="275"/>
    </row>
    <row r="5175" spans="21:21" x14ac:dyDescent="0.3">
      <c r="U5175" s="275"/>
    </row>
    <row r="5176" spans="21:21" x14ac:dyDescent="0.3">
      <c r="U5176" s="275"/>
    </row>
    <row r="5177" spans="21:21" x14ac:dyDescent="0.3">
      <c r="U5177" s="275"/>
    </row>
    <row r="5178" spans="21:21" x14ac:dyDescent="0.3">
      <c r="U5178" s="275"/>
    </row>
    <row r="5179" spans="21:21" x14ac:dyDescent="0.3">
      <c r="U5179" s="275"/>
    </row>
    <row r="5180" spans="21:21" x14ac:dyDescent="0.3">
      <c r="U5180" s="275"/>
    </row>
    <row r="5181" spans="21:21" x14ac:dyDescent="0.3">
      <c r="U5181" s="275"/>
    </row>
    <row r="5182" spans="21:21" x14ac:dyDescent="0.3">
      <c r="U5182" s="275"/>
    </row>
    <row r="5183" spans="21:21" x14ac:dyDescent="0.3">
      <c r="U5183" s="275"/>
    </row>
    <row r="5184" spans="21:21" x14ac:dyDescent="0.3">
      <c r="U5184" s="275"/>
    </row>
    <row r="5185" spans="21:21" x14ac:dyDescent="0.3">
      <c r="U5185" s="275"/>
    </row>
    <row r="5186" spans="21:21" x14ac:dyDescent="0.3">
      <c r="U5186" s="275"/>
    </row>
    <row r="5187" spans="21:21" x14ac:dyDescent="0.3">
      <c r="U5187" s="275"/>
    </row>
    <row r="5188" spans="21:21" x14ac:dyDescent="0.3">
      <c r="U5188" s="275"/>
    </row>
    <row r="5189" spans="21:21" x14ac:dyDescent="0.3">
      <c r="U5189" s="275"/>
    </row>
    <row r="5190" spans="21:21" x14ac:dyDescent="0.3">
      <c r="U5190" s="275"/>
    </row>
    <row r="5191" spans="21:21" x14ac:dyDescent="0.3">
      <c r="U5191" s="275"/>
    </row>
    <row r="5192" spans="21:21" x14ac:dyDescent="0.3">
      <c r="U5192" s="275"/>
    </row>
    <row r="5193" spans="21:21" x14ac:dyDescent="0.3">
      <c r="U5193" s="275"/>
    </row>
    <row r="5194" spans="21:21" x14ac:dyDescent="0.3">
      <c r="U5194" s="275"/>
    </row>
    <row r="5195" spans="21:21" x14ac:dyDescent="0.3">
      <c r="U5195" s="275"/>
    </row>
    <row r="5196" spans="21:21" x14ac:dyDescent="0.3">
      <c r="U5196" s="275"/>
    </row>
    <row r="5197" spans="21:21" x14ac:dyDescent="0.3">
      <c r="U5197" s="275"/>
    </row>
    <row r="5198" spans="21:21" x14ac:dyDescent="0.3">
      <c r="U5198" s="275"/>
    </row>
    <row r="5199" spans="21:21" x14ac:dyDescent="0.3">
      <c r="U5199" s="275"/>
    </row>
    <row r="5200" spans="21:21" x14ac:dyDescent="0.3">
      <c r="U5200" s="275"/>
    </row>
    <row r="5201" spans="21:21" x14ac:dyDescent="0.3">
      <c r="U5201" s="275"/>
    </row>
    <row r="5202" spans="21:21" x14ac:dyDescent="0.3">
      <c r="U5202" s="275"/>
    </row>
    <row r="5203" spans="21:21" x14ac:dyDescent="0.3">
      <c r="U5203" s="275"/>
    </row>
    <row r="5204" spans="21:21" x14ac:dyDescent="0.3">
      <c r="U5204" s="275"/>
    </row>
    <row r="5205" spans="21:21" x14ac:dyDescent="0.3">
      <c r="U5205" s="275"/>
    </row>
    <row r="5206" spans="21:21" x14ac:dyDescent="0.3">
      <c r="U5206" s="275"/>
    </row>
    <row r="5207" spans="21:21" x14ac:dyDescent="0.3">
      <c r="U5207" s="275"/>
    </row>
    <row r="5208" spans="21:21" x14ac:dyDescent="0.3">
      <c r="U5208" s="275"/>
    </row>
    <row r="5209" spans="21:21" x14ac:dyDescent="0.3">
      <c r="U5209" s="275"/>
    </row>
    <row r="5210" spans="21:21" x14ac:dyDescent="0.3">
      <c r="U5210" s="275"/>
    </row>
    <row r="5211" spans="21:21" x14ac:dyDescent="0.3">
      <c r="U5211" s="275"/>
    </row>
    <row r="5212" spans="21:21" x14ac:dyDescent="0.3">
      <c r="U5212" s="275"/>
    </row>
    <row r="5213" spans="21:21" x14ac:dyDescent="0.3">
      <c r="U5213" s="275"/>
    </row>
    <row r="5214" spans="21:21" x14ac:dyDescent="0.3">
      <c r="U5214" s="275"/>
    </row>
    <row r="5215" spans="21:21" x14ac:dyDescent="0.3">
      <c r="U5215" s="275"/>
    </row>
    <row r="5216" spans="21:21" x14ac:dyDescent="0.3">
      <c r="U5216" s="275"/>
    </row>
    <row r="5217" spans="21:21" x14ac:dyDescent="0.3">
      <c r="U5217" s="275"/>
    </row>
    <row r="5218" spans="21:21" x14ac:dyDescent="0.3">
      <c r="U5218" s="275"/>
    </row>
    <row r="5219" spans="21:21" x14ac:dyDescent="0.3">
      <c r="U5219" s="275"/>
    </row>
    <row r="5220" spans="21:21" x14ac:dyDescent="0.3">
      <c r="U5220" s="275"/>
    </row>
    <row r="5221" spans="21:21" x14ac:dyDescent="0.3">
      <c r="U5221" s="275"/>
    </row>
    <row r="5222" spans="21:21" x14ac:dyDescent="0.3">
      <c r="U5222" s="275"/>
    </row>
    <row r="5223" spans="21:21" x14ac:dyDescent="0.3">
      <c r="U5223" s="275"/>
    </row>
    <row r="5224" spans="21:21" x14ac:dyDescent="0.3">
      <c r="U5224" s="275"/>
    </row>
    <row r="5225" spans="21:21" x14ac:dyDescent="0.3">
      <c r="U5225" s="275"/>
    </row>
    <row r="5226" spans="21:21" x14ac:dyDescent="0.3">
      <c r="U5226" s="275"/>
    </row>
    <row r="5227" spans="21:21" x14ac:dyDescent="0.3">
      <c r="U5227" s="275"/>
    </row>
    <row r="5228" spans="21:21" x14ac:dyDescent="0.3">
      <c r="U5228" s="275"/>
    </row>
    <row r="5229" spans="21:21" x14ac:dyDescent="0.3">
      <c r="U5229" s="275"/>
    </row>
    <row r="5230" spans="21:21" x14ac:dyDescent="0.3">
      <c r="U5230" s="275"/>
    </row>
    <row r="5231" spans="21:21" x14ac:dyDescent="0.3">
      <c r="U5231" s="275"/>
    </row>
    <row r="5232" spans="21:21" x14ac:dyDescent="0.3">
      <c r="U5232" s="275"/>
    </row>
    <row r="5233" spans="21:21" x14ac:dyDescent="0.3">
      <c r="U5233" s="275"/>
    </row>
    <row r="5234" spans="21:21" x14ac:dyDescent="0.3">
      <c r="U5234" s="275"/>
    </row>
    <row r="5235" spans="21:21" x14ac:dyDescent="0.3">
      <c r="U5235" s="275"/>
    </row>
    <row r="5236" spans="21:21" x14ac:dyDescent="0.3">
      <c r="U5236" s="275"/>
    </row>
    <row r="5237" spans="21:21" x14ac:dyDescent="0.3">
      <c r="U5237" s="275"/>
    </row>
    <row r="5238" spans="21:21" x14ac:dyDescent="0.3">
      <c r="U5238" s="275"/>
    </row>
    <row r="5239" spans="21:21" x14ac:dyDescent="0.3">
      <c r="U5239" s="275"/>
    </row>
    <row r="5240" spans="21:21" x14ac:dyDescent="0.3">
      <c r="U5240" s="275"/>
    </row>
    <row r="5241" spans="21:21" x14ac:dyDescent="0.3">
      <c r="U5241" s="275"/>
    </row>
    <row r="5242" spans="21:21" x14ac:dyDescent="0.3">
      <c r="U5242" s="275"/>
    </row>
    <row r="5243" spans="21:21" x14ac:dyDescent="0.3">
      <c r="U5243" s="275"/>
    </row>
    <row r="5244" spans="21:21" x14ac:dyDescent="0.3">
      <c r="U5244" s="275"/>
    </row>
    <row r="5245" spans="21:21" x14ac:dyDescent="0.3">
      <c r="U5245" s="275"/>
    </row>
    <row r="5246" spans="21:21" x14ac:dyDescent="0.3">
      <c r="U5246" s="275"/>
    </row>
    <row r="5247" spans="21:21" x14ac:dyDescent="0.3">
      <c r="U5247" s="275"/>
    </row>
    <row r="5248" spans="21:21" x14ac:dyDescent="0.3">
      <c r="U5248" s="275"/>
    </row>
    <row r="5249" spans="21:21" x14ac:dyDescent="0.3">
      <c r="U5249" s="275"/>
    </row>
    <row r="5250" spans="21:21" x14ac:dyDescent="0.3">
      <c r="U5250" s="275"/>
    </row>
    <row r="5251" spans="21:21" x14ac:dyDescent="0.3">
      <c r="U5251" s="275"/>
    </row>
    <row r="5252" spans="21:21" x14ac:dyDescent="0.3">
      <c r="U5252" s="275"/>
    </row>
    <row r="5253" spans="21:21" x14ac:dyDescent="0.3">
      <c r="U5253" s="275"/>
    </row>
    <row r="5254" spans="21:21" x14ac:dyDescent="0.3">
      <c r="U5254" s="275"/>
    </row>
    <row r="5255" spans="21:21" x14ac:dyDescent="0.3">
      <c r="U5255" s="275"/>
    </row>
    <row r="5256" spans="21:21" x14ac:dyDescent="0.3">
      <c r="U5256" s="275"/>
    </row>
    <row r="5257" spans="21:21" x14ac:dyDescent="0.3">
      <c r="U5257" s="275"/>
    </row>
    <row r="5258" spans="21:21" x14ac:dyDescent="0.3">
      <c r="U5258" s="275"/>
    </row>
    <row r="5259" spans="21:21" x14ac:dyDescent="0.3">
      <c r="U5259" s="275"/>
    </row>
    <row r="5260" spans="21:21" x14ac:dyDescent="0.3">
      <c r="U5260" s="275"/>
    </row>
    <row r="5261" spans="21:21" x14ac:dyDescent="0.3">
      <c r="U5261" s="275"/>
    </row>
    <row r="5262" spans="21:21" x14ac:dyDescent="0.3">
      <c r="U5262" s="275"/>
    </row>
    <row r="5263" spans="21:21" x14ac:dyDescent="0.3">
      <c r="U5263" s="275"/>
    </row>
    <row r="5264" spans="21:21" x14ac:dyDescent="0.3">
      <c r="U5264" s="275"/>
    </row>
    <row r="5265" spans="21:21" x14ac:dyDescent="0.3">
      <c r="U5265" s="275"/>
    </row>
    <row r="5266" spans="21:21" x14ac:dyDescent="0.3">
      <c r="U5266" s="275"/>
    </row>
    <row r="5267" spans="21:21" x14ac:dyDescent="0.3">
      <c r="U5267" s="275"/>
    </row>
    <row r="5268" spans="21:21" x14ac:dyDescent="0.3">
      <c r="U5268" s="275"/>
    </row>
    <row r="5269" spans="21:21" x14ac:dyDescent="0.3">
      <c r="U5269" s="275"/>
    </row>
    <row r="5270" spans="21:21" x14ac:dyDescent="0.3">
      <c r="U5270" s="275"/>
    </row>
    <row r="5271" spans="21:21" x14ac:dyDescent="0.3">
      <c r="U5271" s="275"/>
    </row>
    <row r="5272" spans="21:21" x14ac:dyDescent="0.3">
      <c r="U5272" s="275"/>
    </row>
    <row r="5273" spans="21:21" x14ac:dyDescent="0.3">
      <c r="U5273" s="275"/>
    </row>
    <row r="5274" spans="21:21" x14ac:dyDescent="0.3">
      <c r="U5274" s="275"/>
    </row>
    <row r="5275" spans="21:21" x14ac:dyDescent="0.3">
      <c r="U5275" s="275"/>
    </row>
    <row r="5276" spans="21:21" x14ac:dyDescent="0.3">
      <c r="U5276" s="275"/>
    </row>
    <row r="5277" spans="21:21" x14ac:dyDescent="0.3">
      <c r="U5277" s="275"/>
    </row>
    <row r="5278" spans="21:21" x14ac:dyDescent="0.3">
      <c r="U5278" s="275"/>
    </row>
    <row r="5279" spans="21:21" x14ac:dyDescent="0.3">
      <c r="U5279" s="275"/>
    </row>
    <row r="5280" spans="21:21" x14ac:dyDescent="0.3">
      <c r="U5280" s="275"/>
    </row>
    <row r="5281" spans="21:21" x14ac:dyDescent="0.3">
      <c r="U5281" s="275"/>
    </row>
    <row r="5282" spans="21:21" x14ac:dyDescent="0.3">
      <c r="U5282" s="275"/>
    </row>
    <row r="5283" spans="21:21" x14ac:dyDescent="0.3">
      <c r="U5283" s="275"/>
    </row>
    <row r="5284" spans="21:21" x14ac:dyDescent="0.3">
      <c r="U5284" s="275"/>
    </row>
    <row r="5285" spans="21:21" x14ac:dyDescent="0.3">
      <c r="U5285" s="275"/>
    </row>
    <row r="5286" spans="21:21" x14ac:dyDescent="0.3">
      <c r="U5286" s="275"/>
    </row>
    <row r="5287" spans="21:21" x14ac:dyDescent="0.3">
      <c r="U5287" s="275"/>
    </row>
    <row r="5288" spans="21:21" x14ac:dyDescent="0.3">
      <c r="U5288" s="275"/>
    </row>
    <row r="5289" spans="21:21" x14ac:dyDescent="0.3">
      <c r="U5289" s="275"/>
    </row>
    <row r="5290" spans="21:21" x14ac:dyDescent="0.3">
      <c r="U5290" s="275"/>
    </row>
    <row r="5291" spans="21:21" x14ac:dyDescent="0.3">
      <c r="U5291" s="275"/>
    </row>
    <row r="5292" spans="21:21" x14ac:dyDescent="0.3">
      <c r="U5292" s="275"/>
    </row>
    <row r="5293" spans="21:21" x14ac:dyDescent="0.3">
      <c r="U5293" s="275"/>
    </row>
    <row r="5294" spans="21:21" x14ac:dyDescent="0.3">
      <c r="U5294" s="275"/>
    </row>
    <row r="5295" spans="21:21" x14ac:dyDescent="0.3">
      <c r="U5295" s="275"/>
    </row>
    <row r="5296" spans="21:21" x14ac:dyDescent="0.3">
      <c r="U5296" s="275"/>
    </row>
    <row r="5297" spans="21:21" x14ac:dyDescent="0.3">
      <c r="U5297" s="275"/>
    </row>
    <row r="5298" spans="21:21" x14ac:dyDescent="0.3">
      <c r="U5298" s="275"/>
    </row>
    <row r="5299" spans="21:21" x14ac:dyDescent="0.3">
      <c r="U5299" s="275"/>
    </row>
    <row r="5300" spans="21:21" x14ac:dyDescent="0.3">
      <c r="U5300" s="275"/>
    </row>
    <row r="5301" spans="21:21" x14ac:dyDescent="0.3">
      <c r="U5301" s="275"/>
    </row>
    <row r="5302" spans="21:21" x14ac:dyDescent="0.3">
      <c r="U5302" s="275"/>
    </row>
    <row r="5303" spans="21:21" x14ac:dyDescent="0.3">
      <c r="U5303" s="275"/>
    </row>
    <row r="5304" spans="21:21" x14ac:dyDescent="0.3">
      <c r="U5304" s="275"/>
    </row>
    <row r="5305" spans="21:21" x14ac:dyDescent="0.3">
      <c r="U5305" s="275"/>
    </row>
    <row r="5306" spans="21:21" x14ac:dyDescent="0.3">
      <c r="U5306" s="275"/>
    </row>
    <row r="5307" spans="21:21" x14ac:dyDescent="0.3">
      <c r="U5307" s="275"/>
    </row>
    <row r="5308" spans="21:21" x14ac:dyDescent="0.3">
      <c r="U5308" s="275"/>
    </row>
    <row r="5309" spans="21:21" x14ac:dyDescent="0.3">
      <c r="U5309" s="275"/>
    </row>
    <row r="5310" spans="21:21" x14ac:dyDescent="0.3">
      <c r="U5310" s="275"/>
    </row>
    <row r="5311" spans="21:21" x14ac:dyDescent="0.3">
      <c r="U5311" s="275"/>
    </row>
    <row r="5312" spans="21:21" x14ac:dyDescent="0.3">
      <c r="U5312" s="275"/>
    </row>
    <row r="5313" spans="21:21" x14ac:dyDescent="0.3">
      <c r="U5313" s="275"/>
    </row>
    <row r="5314" spans="21:21" x14ac:dyDescent="0.3">
      <c r="U5314" s="275"/>
    </row>
    <row r="5315" spans="21:21" x14ac:dyDescent="0.3">
      <c r="U5315" s="275"/>
    </row>
    <row r="5316" spans="21:21" x14ac:dyDescent="0.3">
      <c r="U5316" s="275"/>
    </row>
    <row r="5317" spans="21:21" x14ac:dyDescent="0.3">
      <c r="U5317" s="275"/>
    </row>
    <row r="5318" spans="21:21" x14ac:dyDescent="0.3">
      <c r="U5318" s="275"/>
    </row>
    <row r="5319" spans="21:21" x14ac:dyDescent="0.3">
      <c r="U5319" s="275"/>
    </row>
    <row r="5320" spans="21:21" x14ac:dyDescent="0.3">
      <c r="U5320" s="275"/>
    </row>
    <row r="5321" spans="21:21" x14ac:dyDescent="0.3">
      <c r="U5321" s="275"/>
    </row>
    <row r="5322" spans="21:21" x14ac:dyDescent="0.3">
      <c r="U5322" s="275"/>
    </row>
    <row r="5323" spans="21:21" x14ac:dyDescent="0.3">
      <c r="U5323" s="275"/>
    </row>
    <row r="5324" spans="21:21" x14ac:dyDescent="0.3">
      <c r="U5324" s="275"/>
    </row>
    <row r="5325" spans="21:21" x14ac:dyDescent="0.3">
      <c r="U5325" s="275"/>
    </row>
    <row r="5326" spans="21:21" x14ac:dyDescent="0.3">
      <c r="U5326" s="275"/>
    </row>
    <row r="5327" spans="21:21" x14ac:dyDescent="0.3">
      <c r="U5327" s="275"/>
    </row>
    <row r="5328" spans="21:21" x14ac:dyDescent="0.3">
      <c r="U5328" s="275"/>
    </row>
    <row r="5329" spans="21:21" x14ac:dyDescent="0.3">
      <c r="U5329" s="275"/>
    </row>
    <row r="5330" spans="21:21" x14ac:dyDescent="0.3">
      <c r="U5330" s="275"/>
    </row>
    <row r="5331" spans="21:21" x14ac:dyDescent="0.3">
      <c r="U5331" s="275"/>
    </row>
    <row r="5332" spans="21:21" x14ac:dyDescent="0.3">
      <c r="U5332" s="275"/>
    </row>
    <row r="5333" spans="21:21" x14ac:dyDescent="0.3">
      <c r="U5333" s="275"/>
    </row>
    <row r="5334" spans="21:21" x14ac:dyDescent="0.3">
      <c r="U5334" s="275"/>
    </row>
    <row r="5335" spans="21:21" x14ac:dyDescent="0.3">
      <c r="U5335" s="275"/>
    </row>
    <row r="5336" spans="21:21" x14ac:dyDescent="0.3">
      <c r="U5336" s="275"/>
    </row>
    <row r="5337" spans="21:21" x14ac:dyDescent="0.3">
      <c r="U5337" s="275"/>
    </row>
    <row r="5338" spans="21:21" x14ac:dyDescent="0.3">
      <c r="U5338" s="275"/>
    </row>
    <row r="5339" spans="21:21" x14ac:dyDescent="0.3">
      <c r="U5339" s="275"/>
    </row>
    <row r="5340" spans="21:21" x14ac:dyDescent="0.3">
      <c r="U5340" s="275"/>
    </row>
    <row r="5341" spans="21:21" x14ac:dyDescent="0.3">
      <c r="U5341" s="275"/>
    </row>
    <row r="5342" spans="21:21" x14ac:dyDescent="0.3">
      <c r="U5342" s="275"/>
    </row>
    <row r="5343" spans="21:21" x14ac:dyDescent="0.3">
      <c r="U5343" s="275"/>
    </row>
    <row r="5344" spans="21:21" x14ac:dyDescent="0.3">
      <c r="U5344" s="275"/>
    </row>
    <row r="5345" spans="21:21" x14ac:dyDescent="0.3">
      <c r="U5345" s="275"/>
    </row>
    <row r="5346" spans="21:21" x14ac:dyDescent="0.3">
      <c r="U5346" s="275"/>
    </row>
    <row r="5347" spans="21:21" x14ac:dyDescent="0.3">
      <c r="U5347" s="275"/>
    </row>
    <row r="5348" spans="21:21" x14ac:dyDescent="0.3">
      <c r="U5348" s="275"/>
    </row>
    <row r="5349" spans="21:21" x14ac:dyDescent="0.3">
      <c r="U5349" s="275"/>
    </row>
    <row r="5350" spans="21:21" x14ac:dyDescent="0.3">
      <c r="U5350" s="275"/>
    </row>
    <row r="5351" spans="21:21" x14ac:dyDescent="0.3">
      <c r="U5351" s="275"/>
    </row>
    <row r="5352" spans="21:21" x14ac:dyDescent="0.3">
      <c r="U5352" s="275"/>
    </row>
    <row r="5353" spans="21:21" x14ac:dyDescent="0.3">
      <c r="U5353" s="275"/>
    </row>
    <row r="5354" spans="21:21" x14ac:dyDescent="0.3">
      <c r="U5354" s="275"/>
    </row>
    <row r="5355" spans="21:21" x14ac:dyDescent="0.3">
      <c r="U5355" s="275"/>
    </row>
    <row r="5356" spans="21:21" x14ac:dyDescent="0.3">
      <c r="U5356" s="275"/>
    </row>
    <row r="5357" spans="21:21" x14ac:dyDescent="0.3">
      <c r="U5357" s="275"/>
    </row>
    <row r="5358" spans="21:21" x14ac:dyDescent="0.3">
      <c r="U5358" s="275"/>
    </row>
    <row r="5359" spans="21:21" x14ac:dyDescent="0.3">
      <c r="U5359" s="275"/>
    </row>
    <row r="5360" spans="21:21" x14ac:dyDescent="0.3">
      <c r="U5360" s="275"/>
    </row>
    <row r="5361" spans="21:21" x14ac:dyDescent="0.3">
      <c r="U5361" s="275"/>
    </row>
    <row r="5362" spans="21:21" x14ac:dyDescent="0.3">
      <c r="U5362" s="275"/>
    </row>
    <row r="5363" spans="21:21" x14ac:dyDescent="0.3">
      <c r="U5363" s="275"/>
    </row>
    <row r="5364" spans="21:21" x14ac:dyDescent="0.3">
      <c r="U5364" s="275"/>
    </row>
    <row r="5365" spans="21:21" x14ac:dyDescent="0.3">
      <c r="U5365" s="275"/>
    </row>
    <row r="5366" spans="21:21" x14ac:dyDescent="0.3">
      <c r="U5366" s="275"/>
    </row>
    <row r="5367" spans="21:21" x14ac:dyDescent="0.3">
      <c r="U5367" s="275"/>
    </row>
    <row r="5368" spans="21:21" x14ac:dyDescent="0.3">
      <c r="U5368" s="275"/>
    </row>
    <row r="5369" spans="21:21" x14ac:dyDescent="0.3">
      <c r="U5369" s="275"/>
    </row>
    <row r="5370" spans="21:21" x14ac:dyDescent="0.3">
      <c r="U5370" s="275"/>
    </row>
    <row r="5371" spans="21:21" x14ac:dyDescent="0.3">
      <c r="U5371" s="275"/>
    </row>
    <row r="5372" spans="21:21" x14ac:dyDescent="0.3">
      <c r="U5372" s="275"/>
    </row>
    <row r="5373" spans="21:21" x14ac:dyDescent="0.3">
      <c r="U5373" s="275"/>
    </row>
    <row r="5374" spans="21:21" x14ac:dyDescent="0.3">
      <c r="U5374" s="275"/>
    </row>
    <row r="5375" spans="21:21" x14ac:dyDescent="0.3">
      <c r="U5375" s="275"/>
    </row>
    <row r="5376" spans="21:21" x14ac:dyDescent="0.3">
      <c r="U5376" s="275"/>
    </row>
    <row r="5377" spans="21:21" x14ac:dyDescent="0.3">
      <c r="U5377" s="275"/>
    </row>
    <row r="5378" spans="21:21" x14ac:dyDescent="0.3">
      <c r="U5378" s="275"/>
    </row>
    <row r="5379" spans="21:21" x14ac:dyDescent="0.3">
      <c r="U5379" s="275"/>
    </row>
    <row r="5380" spans="21:21" x14ac:dyDescent="0.3">
      <c r="U5380" s="275"/>
    </row>
    <row r="5381" spans="21:21" x14ac:dyDescent="0.3">
      <c r="U5381" s="275"/>
    </row>
    <row r="5382" spans="21:21" x14ac:dyDescent="0.3">
      <c r="U5382" s="275"/>
    </row>
    <row r="5383" spans="21:21" x14ac:dyDescent="0.3">
      <c r="U5383" s="275"/>
    </row>
    <row r="5384" spans="21:21" x14ac:dyDescent="0.3">
      <c r="U5384" s="275"/>
    </row>
    <row r="5385" spans="21:21" x14ac:dyDescent="0.3">
      <c r="U5385" s="275"/>
    </row>
    <row r="5386" spans="21:21" x14ac:dyDescent="0.3">
      <c r="U5386" s="275"/>
    </row>
    <row r="5387" spans="21:21" x14ac:dyDescent="0.3">
      <c r="U5387" s="275"/>
    </row>
    <row r="5388" spans="21:21" x14ac:dyDescent="0.3">
      <c r="U5388" s="275"/>
    </row>
    <row r="5389" spans="21:21" x14ac:dyDescent="0.3">
      <c r="U5389" s="275"/>
    </row>
    <row r="5390" spans="21:21" x14ac:dyDescent="0.3">
      <c r="U5390" s="275"/>
    </row>
    <row r="5391" spans="21:21" x14ac:dyDescent="0.3">
      <c r="U5391" s="275"/>
    </row>
    <row r="5392" spans="21:21" x14ac:dyDescent="0.3">
      <c r="U5392" s="275"/>
    </row>
    <row r="5393" spans="21:21" x14ac:dyDescent="0.3">
      <c r="U5393" s="275"/>
    </row>
    <row r="5394" spans="21:21" x14ac:dyDescent="0.3">
      <c r="U5394" s="275"/>
    </row>
    <row r="5395" spans="21:21" x14ac:dyDescent="0.3">
      <c r="U5395" s="275"/>
    </row>
    <row r="5396" spans="21:21" x14ac:dyDescent="0.3">
      <c r="U5396" s="275"/>
    </row>
    <row r="5397" spans="21:21" x14ac:dyDescent="0.3">
      <c r="U5397" s="275"/>
    </row>
    <row r="5398" spans="21:21" x14ac:dyDescent="0.3">
      <c r="U5398" s="275"/>
    </row>
    <row r="5399" spans="21:21" x14ac:dyDescent="0.3">
      <c r="U5399" s="275"/>
    </row>
    <row r="5400" spans="21:21" x14ac:dyDescent="0.3">
      <c r="U5400" s="275"/>
    </row>
    <row r="5401" spans="21:21" x14ac:dyDescent="0.3">
      <c r="U5401" s="275"/>
    </row>
    <row r="5402" spans="21:21" x14ac:dyDescent="0.3">
      <c r="U5402" s="275"/>
    </row>
    <row r="5403" spans="21:21" x14ac:dyDescent="0.3">
      <c r="U5403" s="275"/>
    </row>
    <row r="5404" spans="21:21" x14ac:dyDescent="0.3">
      <c r="U5404" s="275"/>
    </row>
    <row r="5405" spans="21:21" x14ac:dyDescent="0.3">
      <c r="U5405" s="275"/>
    </row>
    <row r="5406" spans="21:21" x14ac:dyDescent="0.3">
      <c r="U5406" s="275"/>
    </row>
    <row r="5407" spans="21:21" x14ac:dyDescent="0.3">
      <c r="U5407" s="275"/>
    </row>
    <row r="5408" spans="21:21" x14ac:dyDescent="0.3">
      <c r="U5408" s="275"/>
    </row>
    <row r="5409" spans="21:21" x14ac:dyDescent="0.3">
      <c r="U5409" s="275"/>
    </row>
    <row r="5410" spans="21:21" x14ac:dyDescent="0.3">
      <c r="U5410" s="275"/>
    </row>
    <row r="5411" spans="21:21" x14ac:dyDescent="0.3">
      <c r="U5411" s="275"/>
    </row>
    <row r="5412" spans="21:21" x14ac:dyDescent="0.3">
      <c r="U5412" s="275"/>
    </row>
    <row r="5413" spans="21:21" x14ac:dyDescent="0.3">
      <c r="U5413" s="275"/>
    </row>
    <row r="5414" spans="21:21" x14ac:dyDescent="0.3">
      <c r="U5414" s="275"/>
    </row>
    <row r="5415" spans="21:21" x14ac:dyDescent="0.3">
      <c r="U5415" s="275"/>
    </row>
    <row r="5416" spans="21:21" x14ac:dyDescent="0.3">
      <c r="U5416" s="275"/>
    </row>
    <row r="5417" spans="21:21" x14ac:dyDescent="0.3">
      <c r="U5417" s="275"/>
    </row>
    <row r="5418" spans="21:21" x14ac:dyDescent="0.3">
      <c r="U5418" s="275"/>
    </row>
    <row r="5419" spans="21:21" x14ac:dyDescent="0.3">
      <c r="U5419" s="275"/>
    </row>
    <row r="5420" spans="21:21" x14ac:dyDescent="0.3">
      <c r="U5420" s="275"/>
    </row>
    <row r="5421" spans="21:21" x14ac:dyDescent="0.3">
      <c r="U5421" s="275"/>
    </row>
    <row r="5422" spans="21:21" x14ac:dyDescent="0.3">
      <c r="U5422" s="275"/>
    </row>
    <row r="5423" spans="21:21" x14ac:dyDescent="0.3">
      <c r="U5423" s="275"/>
    </row>
    <row r="5424" spans="21:21" x14ac:dyDescent="0.3">
      <c r="U5424" s="275"/>
    </row>
    <row r="5425" spans="21:21" x14ac:dyDescent="0.3">
      <c r="U5425" s="275"/>
    </row>
    <row r="5426" spans="21:21" x14ac:dyDescent="0.3">
      <c r="U5426" s="275"/>
    </row>
    <row r="5427" spans="21:21" x14ac:dyDescent="0.3">
      <c r="U5427" s="275"/>
    </row>
    <row r="5428" spans="21:21" x14ac:dyDescent="0.3">
      <c r="U5428" s="275"/>
    </row>
    <row r="5429" spans="21:21" x14ac:dyDescent="0.3">
      <c r="U5429" s="275"/>
    </row>
    <row r="5430" spans="21:21" x14ac:dyDescent="0.3">
      <c r="U5430" s="275"/>
    </row>
    <row r="5431" spans="21:21" x14ac:dyDescent="0.3">
      <c r="U5431" s="275"/>
    </row>
    <row r="5432" spans="21:21" x14ac:dyDescent="0.3">
      <c r="U5432" s="275"/>
    </row>
    <row r="5433" spans="21:21" x14ac:dyDescent="0.3">
      <c r="U5433" s="275"/>
    </row>
    <row r="5434" spans="21:21" x14ac:dyDescent="0.3">
      <c r="U5434" s="275"/>
    </row>
    <row r="5435" spans="21:21" x14ac:dyDescent="0.3">
      <c r="U5435" s="275"/>
    </row>
    <row r="5436" spans="21:21" x14ac:dyDescent="0.3">
      <c r="U5436" s="275"/>
    </row>
    <row r="5437" spans="21:21" x14ac:dyDescent="0.3">
      <c r="U5437" s="275"/>
    </row>
    <row r="5438" spans="21:21" x14ac:dyDescent="0.3">
      <c r="U5438" s="275"/>
    </row>
    <row r="5439" spans="21:21" x14ac:dyDescent="0.3">
      <c r="U5439" s="275"/>
    </row>
    <row r="5440" spans="21:21" x14ac:dyDescent="0.3">
      <c r="U5440" s="275"/>
    </row>
    <row r="5441" spans="21:21" x14ac:dyDescent="0.3">
      <c r="U5441" s="275"/>
    </row>
    <row r="5442" spans="21:21" x14ac:dyDescent="0.3">
      <c r="U5442" s="275"/>
    </row>
    <row r="5443" spans="21:21" x14ac:dyDescent="0.3">
      <c r="U5443" s="275"/>
    </row>
    <row r="5444" spans="21:21" x14ac:dyDescent="0.3">
      <c r="U5444" s="275"/>
    </row>
    <row r="5445" spans="21:21" x14ac:dyDescent="0.3">
      <c r="U5445" s="275"/>
    </row>
    <row r="5446" spans="21:21" x14ac:dyDescent="0.3">
      <c r="U5446" s="275"/>
    </row>
    <row r="5447" spans="21:21" x14ac:dyDescent="0.3">
      <c r="U5447" s="275"/>
    </row>
    <row r="5448" spans="21:21" x14ac:dyDescent="0.3">
      <c r="U5448" s="275"/>
    </row>
    <row r="5449" spans="21:21" x14ac:dyDescent="0.3">
      <c r="U5449" s="275"/>
    </row>
    <row r="5450" spans="21:21" x14ac:dyDescent="0.3">
      <c r="U5450" s="275"/>
    </row>
    <row r="5451" spans="21:21" x14ac:dyDescent="0.3">
      <c r="U5451" s="275"/>
    </row>
    <row r="5452" spans="21:21" x14ac:dyDescent="0.3">
      <c r="U5452" s="275"/>
    </row>
    <row r="5453" spans="21:21" x14ac:dyDescent="0.3">
      <c r="U5453" s="275"/>
    </row>
    <row r="5454" spans="21:21" x14ac:dyDescent="0.3">
      <c r="U5454" s="275"/>
    </row>
    <row r="5455" spans="21:21" x14ac:dyDescent="0.3">
      <c r="U5455" s="275"/>
    </row>
    <row r="5456" spans="21:21" x14ac:dyDescent="0.3">
      <c r="U5456" s="275"/>
    </row>
    <row r="5457" spans="21:21" x14ac:dyDescent="0.3">
      <c r="U5457" s="275"/>
    </row>
    <row r="5458" spans="21:21" x14ac:dyDescent="0.3">
      <c r="U5458" s="275"/>
    </row>
    <row r="5459" spans="21:21" x14ac:dyDescent="0.3">
      <c r="U5459" s="275"/>
    </row>
    <row r="5460" spans="21:21" x14ac:dyDescent="0.3">
      <c r="U5460" s="275"/>
    </row>
    <row r="5461" spans="21:21" x14ac:dyDescent="0.3">
      <c r="U5461" s="275"/>
    </row>
    <row r="5462" spans="21:21" x14ac:dyDescent="0.3">
      <c r="U5462" s="275"/>
    </row>
    <row r="5463" spans="21:21" x14ac:dyDescent="0.3">
      <c r="U5463" s="275"/>
    </row>
    <row r="5464" spans="21:21" x14ac:dyDescent="0.3">
      <c r="U5464" s="275"/>
    </row>
    <row r="5465" spans="21:21" x14ac:dyDescent="0.3">
      <c r="U5465" s="275"/>
    </row>
    <row r="5466" spans="21:21" x14ac:dyDescent="0.3">
      <c r="U5466" s="275"/>
    </row>
    <row r="5467" spans="21:21" x14ac:dyDescent="0.3">
      <c r="U5467" s="275"/>
    </row>
    <row r="5468" spans="21:21" x14ac:dyDescent="0.3">
      <c r="U5468" s="275"/>
    </row>
    <row r="5469" spans="21:21" x14ac:dyDescent="0.3">
      <c r="U5469" s="275"/>
    </row>
    <row r="5470" spans="21:21" x14ac:dyDescent="0.3">
      <c r="U5470" s="275"/>
    </row>
    <row r="5471" spans="21:21" x14ac:dyDescent="0.3">
      <c r="U5471" s="275"/>
    </row>
    <row r="5472" spans="21:21" x14ac:dyDescent="0.3">
      <c r="U5472" s="275"/>
    </row>
    <row r="5473" spans="21:21" x14ac:dyDescent="0.3">
      <c r="U5473" s="275"/>
    </row>
    <row r="5474" spans="21:21" x14ac:dyDescent="0.3">
      <c r="U5474" s="275"/>
    </row>
    <row r="5475" spans="21:21" x14ac:dyDescent="0.3">
      <c r="U5475" s="275"/>
    </row>
    <row r="5476" spans="21:21" x14ac:dyDescent="0.3">
      <c r="U5476" s="275"/>
    </row>
    <row r="5477" spans="21:21" x14ac:dyDescent="0.3">
      <c r="U5477" s="275"/>
    </row>
    <row r="5478" spans="21:21" x14ac:dyDescent="0.3">
      <c r="U5478" s="275"/>
    </row>
    <row r="5479" spans="21:21" x14ac:dyDescent="0.3">
      <c r="U5479" s="275"/>
    </row>
    <row r="5480" spans="21:21" x14ac:dyDescent="0.3">
      <c r="U5480" s="275"/>
    </row>
    <row r="5481" spans="21:21" x14ac:dyDescent="0.3">
      <c r="U5481" s="275"/>
    </row>
    <row r="5482" spans="21:21" x14ac:dyDescent="0.3">
      <c r="U5482" s="275"/>
    </row>
    <row r="5483" spans="21:21" x14ac:dyDescent="0.3">
      <c r="U5483" s="275"/>
    </row>
    <row r="5484" spans="21:21" x14ac:dyDescent="0.3">
      <c r="U5484" s="275"/>
    </row>
    <row r="5485" spans="21:21" x14ac:dyDescent="0.3">
      <c r="U5485" s="275"/>
    </row>
    <row r="5486" spans="21:21" x14ac:dyDescent="0.3">
      <c r="U5486" s="275"/>
    </row>
    <row r="5487" spans="21:21" x14ac:dyDescent="0.3">
      <c r="U5487" s="275"/>
    </row>
    <row r="5488" spans="21:21" x14ac:dyDescent="0.3">
      <c r="U5488" s="275"/>
    </row>
    <row r="5489" spans="21:21" x14ac:dyDescent="0.3">
      <c r="U5489" s="275"/>
    </row>
    <row r="5490" spans="21:21" x14ac:dyDescent="0.3">
      <c r="U5490" s="275"/>
    </row>
    <row r="5491" spans="21:21" x14ac:dyDescent="0.3">
      <c r="U5491" s="275"/>
    </row>
    <row r="5492" spans="21:21" x14ac:dyDescent="0.3">
      <c r="U5492" s="275"/>
    </row>
    <row r="5493" spans="21:21" x14ac:dyDescent="0.3">
      <c r="U5493" s="275"/>
    </row>
    <row r="5494" spans="21:21" x14ac:dyDescent="0.3">
      <c r="U5494" s="275"/>
    </row>
    <row r="5495" spans="21:21" x14ac:dyDescent="0.3">
      <c r="U5495" s="275"/>
    </row>
    <row r="5496" spans="21:21" x14ac:dyDescent="0.3">
      <c r="U5496" s="275"/>
    </row>
    <row r="5497" spans="21:21" x14ac:dyDescent="0.3">
      <c r="U5497" s="275"/>
    </row>
    <row r="5498" spans="21:21" x14ac:dyDescent="0.3">
      <c r="U5498" s="275"/>
    </row>
    <row r="5499" spans="21:21" x14ac:dyDescent="0.3">
      <c r="U5499" s="275"/>
    </row>
    <row r="5500" spans="21:21" x14ac:dyDescent="0.3">
      <c r="U5500" s="275"/>
    </row>
    <row r="5501" spans="21:21" x14ac:dyDescent="0.3">
      <c r="U5501" s="275"/>
    </row>
    <row r="5502" spans="21:21" x14ac:dyDescent="0.3">
      <c r="U5502" s="275"/>
    </row>
    <row r="5503" spans="21:21" x14ac:dyDescent="0.3">
      <c r="U5503" s="275"/>
    </row>
    <row r="5504" spans="21:21" x14ac:dyDescent="0.3">
      <c r="U5504" s="275"/>
    </row>
    <row r="5505" spans="21:21" x14ac:dyDescent="0.3">
      <c r="U5505" s="275"/>
    </row>
    <row r="5506" spans="21:21" x14ac:dyDescent="0.3">
      <c r="U5506" s="275"/>
    </row>
    <row r="5507" spans="21:21" x14ac:dyDescent="0.3">
      <c r="U5507" s="275"/>
    </row>
    <row r="5508" spans="21:21" x14ac:dyDescent="0.3">
      <c r="U5508" s="275"/>
    </row>
    <row r="5509" spans="21:21" x14ac:dyDescent="0.3">
      <c r="U5509" s="275"/>
    </row>
    <row r="5510" spans="21:21" x14ac:dyDescent="0.3">
      <c r="U5510" s="275"/>
    </row>
    <row r="5511" spans="21:21" x14ac:dyDescent="0.3">
      <c r="U5511" s="275"/>
    </row>
    <row r="5512" spans="21:21" x14ac:dyDescent="0.3">
      <c r="U5512" s="275"/>
    </row>
    <row r="5513" spans="21:21" x14ac:dyDescent="0.3">
      <c r="U5513" s="275"/>
    </row>
    <row r="5514" spans="21:21" x14ac:dyDescent="0.3">
      <c r="U5514" s="275"/>
    </row>
    <row r="5515" spans="21:21" x14ac:dyDescent="0.3">
      <c r="U5515" s="275"/>
    </row>
    <row r="5516" spans="21:21" x14ac:dyDescent="0.3">
      <c r="U5516" s="275"/>
    </row>
    <row r="5517" spans="21:21" x14ac:dyDescent="0.3">
      <c r="U5517" s="275"/>
    </row>
    <row r="5518" spans="21:21" x14ac:dyDescent="0.3">
      <c r="U5518" s="275"/>
    </row>
    <row r="5519" spans="21:21" x14ac:dyDescent="0.3">
      <c r="U5519" s="275"/>
    </row>
    <row r="5520" spans="21:21" x14ac:dyDescent="0.3">
      <c r="U5520" s="275"/>
    </row>
    <row r="5521" spans="21:21" x14ac:dyDescent="0.3">
      <c r="U5521" s="275"/>
    </row>
    <row r="5522" spans="21:21" x14ac:dyDescent="0.3">
      <c r="U5522" s="275"/>
    </row>
    <row r="5523" spans="21:21" x14ac:dyDescent="0.3">
      <c r="U5523" s="275"/>
    </row>
    <row r="5524" spans="21:21" x14ac:dyDescent="0.3">
      <c r="U5524" s="275"/>
    </row>
    <row r="5525" spans="21:21" x14ac:dyDescent="0.3">
      <c r="U5525" s="275"/>
    </row>
    <row r="5526" spans="21:21" x14ac:dyDescent="0.3">
      <c r="U5526" s="275"/>
    </row>
    <row r="5527" spans="21:21" x14ac:dyDescent="0.3">
      <c r="U5527" s="275"/>
    </row>
    <row r="5528" spans="21:21" x14ac:dyDescent="0.3">
      <c r="U5528" s="275"/>
    </row>
    <row r="5529" spans="21:21" x14ac:dyDescent="0.3">
      <c r="U5529" s="275"/>
    </row>
    <row r="5530" spans="21:21" x14ac:dyDescent="0.3">
      <c r="U5530" s="275"/>
    </row>
    <row r="5531" spans="21:21" x14ac:dyDescent="0.3">
      <c r="U5531" s="275"/>
    </row>
    <row r="5532" spans="21:21" x14ac:dyDescent="0.3">
      <c r="U5532" s="275"/>
    </row>
    <row r="5533" spans="21:21" x14ac:dyDescent="0.3">
      <c r="U5533" s="275"/>
    </row>
    <row r="5534" spans="21:21" x14ac:dyDescent="0.3">
      <c r="U5534" s="275"/>
    </row>
    <row r="5535" spans="21:21" x14ac:dyDescent="0.3">
      <c r="U5535" s="275"/>
    </row>
    <row r="5536" spans="21:21" x14ac:dyDescent="0.3">
      <c r="U5536" s="275"/>
    </row>
    <row r="5537" spans="21:21" x14ac:dyDescent="0.3">
      <c r="U5537" s="275"/>
    </row>
    <row r="5538" spans="21:21" x14ac:dyDescent="0.3">
      <c r="U5538" s="275"/>
    </row>
    <row r="5539" spans="21:21" x14ac:dyDescent="0.3">
      <c r="U5539" s="275"/>
    </row>
    <row r="5540" spans="21:21" x14ac:dyDescent="0.3">
      <c r="U5540" s="275"/>
    </row>
    <row r="5541" spans="21:21" x14ac:dyDescent="0.3">
      <c r="U5541" s="275"/>
    </row>
    <row r="5542" spans="21:21" x14ac:dyDescent="0.3">
      <c r="U5542" s="275"/>
    </row>
    <row r="5543" spans="21:21" x14ac:dyDescent="0.3">
      <c r="U5543" s="275"/>
    </row>
    <row r="5544" spans="21:21" x14ac:dyDescent="0.3">
      <c r="U5544" s="275"/>
    </row>
    <row r="5545" spans="21:21" x14ac:dyDescent="0.3">
      <c r="U5545" s="275"/>
    </row>
    <row r="5546" spans="21:21" x14ac:dyDescent="0.3">
      <c r="U5546" s="275"/>
    </row>
    <row r="5547" spans="21:21" x14ac:dyDescent="0.3">
      <c r="U5547" s="275"/>
    </row>
    <row r="5548" spans="21:21" x14ac:dyDescent="0.3">
      <c r="U5548" s="275"/>
    </row>
    <row r="5549" spans="21:21" x14ac:dyDescent="0.3">
      <c r="U5549" s="275"/>
    </row>
    <row r="5550" spans="21:21" x14ac:dyDescent="0.3">
      <c r="U5550" s="275"/>
    </row>
    <row r="5551" spans="21:21" x14ac:dyDescent="0.3">
      <c r="U5551" s="275"/>
    </row>
    <row r="5552" spans="21:21" x14ac:dyDescent="0.3">
      <c r="U5552" s="275"/>
    </row>
    <row r="5553" spans="21:21" x14ac:dyDescent="0.3">
      <c r="U5553" s="275"/>
    </row>
    <row r="5554" spans="21:21" x14ac:dyDescent="0.3">
      <c r="U5554" s="275"/>
    </row>
    <row r="5555" spans="21:21" x14ac:dyDescent="0.3">
      <c r="U5555" s="275"/>
    </row>
    <row r="5556" spans="21:21" x14ac:dyDescent="0.3">
      <c r="U5556" s="275"/>
    </row>
    <row r="5557" spans="21:21" x14ac:dyDescent="0.3">
      <c r="U5557" s="275"/>
    </row>
    <row r="5558" spans="21:21" x14ac:dyDescent="0.3">
      <c r="U5558" s="275"/>
    </row>
    <row r="5559" spans="21:21" x14ac:dyDescent="0.3">
      <c r="U5559" s="275"/>
    </row>
    <row r="5560" spans="21:21" x14ac:dyDescent="0.3">
      <c r="U5560" s="275"/>
    </row>
    <row r="5561" spans="21:21" x14ac:dyDescent="0.3">
      <c r="U5561" s="275"/>
    </row>
    <row r="5562" spans="21:21" x14ac:dyDescent="0.3">
      <c r="U5562" s="275"/>
    </row>
    <row r="5563" spans="21:21" x14ac:dyDescent="0.3">
      <c r="U5563" s="275"/>
    </row>
    <row r="5564" spans="21:21" x14ac:dyDescent="0.3">
      <c r="U5564" s="275"/>
    </row>
    <row r="5565" spans="21:21" x14ac:dyDescent="0.3">
      <c r="U5565" s="275"/>
    </row>
    <row r="5566" spans="21:21" x14ac:dyDescent="0.3">
      <c r="U5566" s="275"/>
    </row>
    <row r="5567" spans="21:21" x14ac:dyDescent="0.3">
      <c r="U5567" s="275"/>
    </row>
    <row r="5568" spans="21:21" x14ac:dyDescent="0.3">
      <c r="U5568" s="275"/>
    </row>
    <row r="5569" spans="21:21" x14ac:dyDescent="0.3">
      <c r="U5569" s="275"/>
    </row>
    <row r="5570" spans="21:21" x14ac:dyDescent="0.3">
      <c r="U5570" s="275"/>
    </row>
    <row r="5571" spans="21:21" x14ac:dyDescent="0.3">
      <c r="U5571" s="275"/>
    </row>
    <row r="5572" spans="21:21" x14ac:dyDescent="0.3">
      <c r="U5572" s="275"/>
    </row>
    <row r="5573" spans="21:21" x14ac:dyDescent="0.3">
      <c r="U5573" s="275"/>
    </row>
    <row r="5574" spans="21:21" x14ac:dyDescent="0.3">
      <c r="U5574" s="275"/>
    </row>
    <row r="5575" spans="21:21" x14ac:dyDescent="0.3">
      <c r="U5575" s="275"/>
    </row>
    <row r="5576" spans="21:21" x14ac:dyDescent="0.3">
      <c r="U5576" s="275"/>
    </row>
    <row r="5577" spans="21:21" x14ac:dyDescent="0.3">
      <c r="U5577" s="275"/>
    </row>
    <row r="5578" spans="21:21" x14ac:dyDescent="0.3">
      <c r="U5578" s="275"/>
    </row>
    <row r="5579" spans="21:21" x14ac:dyDescent="0.3">
      <c r="U5579" s="275"/>
    </row>
    <row r="5580" spans="21:21" x14ac:dyDescent="0.3">
      <c r="U5580" s="275"/>
    </row>
    <row r="5581" spans="21:21" x14ac:dyDescent="0.3">
      <c r="U5581" s="275"/>
    </row>
    <row r="5582" spans="21:21" x14ac:dyDescent="0.3">
      <c r="U5582" s="275"/>
    </row>
    <row r="5583" spans="21:21" x14ac:dyDescent="0.3">
      <c r="U5583" s="275"/>
    </row>
    <row r="5584" spans="21:21" x14ac:dyDescent="0.3">
      <c r="U5584" s="275"/>
    </row>
    <row r="5585" spans="21:21" x14ac:dyDescent="0.3">
      <c r="U5585" s="275"/>
    </row>
    <row r="5586" spans="21:21" x14ac:dyDescent="0.3">
      <c r="U5586" s="275"/>
    </row>
    <row r="5587" spans="21:21" x14ac:dyDescent="0.3">
      <c r="U5587" s="275"/>
    </row>
    <row r="5588" spans="21:21" x14ac:dyDescent="0.3">
      <c r="U5588" s="275"/>
    </row>
    <row r="5589" spans="21:21" x14ac:dyDescent="0.3">
      <c r="U5589" s="275"/>
    </row>
    <row r="5590" spans="21:21" x14ac:dyDescent="0.3">
      <c r="U5590" s="275"/>
    </row>
    <row r="5591" spans="21:21" x14ac:dyDescent="0.3">
      <c r="U5591" s="275"/>
    </row>
    <row r="5592" spans="21:21" x14ac:dyDescent="0.3">
      <c r="U5592" s="275"/>
    </row>
    <row r="5593" spans="21:21" x14ac:dyDescent="0.3">
      <c r="U5593" s="275"/>
    </row>
    <row r="5594" spans="21:21" x14ac:dyDescent="0.3">
      <c r="U5594" s="275"/>
    </row>
    <row r="5595" spans="21:21" x14ac:dyDescent="0.3">
      <c r="U5595" s="275"/>
    </row>
    <row r="5596" spans="21:21" x14ac:dyDescent="0.3">
      <c r="U5596" s="275"/>
    </row>
    <row r="5597" spans="21:21" x14ac:dyDescent="0.3">
      <c r="U5597" s="275"/>
    </row>
    <row r="5598" spans="21:21" x14ac:dyDescent="0.3">
      <c r="U5598" s="275"/>
    </row>
    <row r="5599" spans="21:21" x14ac:dyDescent="0.3">
      <c r="U5599" s="275"/>
    </row>
    <row r="5600" spans="21:21" x14ac:dyDescent="0.3">
      <c r="U5600" s="275"/>
    </row>
    <row r="5601" spans="21:21" x14ac:dyDescent="0.3">
      <c r="U5601" s="275"/>
    </row>
    <row r="5602" spans="21:21" x14ac:dyDescent="0.3">
      <c r="U5602" s="275"/>
    </row>
    <row r="5603" spans="21:21" x14ac:dyDescent="0.3">
      <c r="U5603" s="275"/>
    </row>
    <row r="5604" spans="21:21" x14ac:dyDescent="0.3">
      <c r="U5604" s="275"/>
    </row>
    <row r="5605" spans="21:21" x14ac:dyDescent="0.3">
      <c r="U5605" s="275"/>
    </row>
    <row r="5606" spans="21:21" x14ac:dyDescent="0.3">
      <c r="U5606" s="275"/>
    </row>
    <row r="5607" spans="21:21" x14ac:dyDescent="0.3">
      <c r="U5607" s="275"/>
    </row>
    <row r="5608" spans="21:21" x14ac:dyDescent="0.3">
      <c r="U5608" s="275"/>
    </row>
    <row r="5609" spans="21:21" x14ac:dyDescent="0.3">
      <c r="U5609" s="275"/>
    </row>
    <row r="5610" spans="21:21" x14ac:dyDescent="0.3">
      <c r="U5610" s="275"/>
    </row>
    <row r="5611" spans="21:21" x14ac:dyDescent="0.3">
      <c r="U5611" s="275"/>
    </row>
    <row r="5612" spans="21:21" x14ac:dyDescent="0.3">
      <c r="U5612" s="275"/>
    </row>
    <row r="5613" spans="21:21" x14ac:dyDescent="0.3">
      <c r="U5613" s="275"/>
    </row>
    <row r="5614" spans="21:21" x14ac:dyDescent="0.3">
      <c r="U5614" s="275"/>
    </row>
    <row r="5615" spans="21:21" x14ac:dyDescent="0.3">
      <c r="U5615" s="275"/>
    </row>
    <row r="5616" spans="21:21" x14ac:dyDescent="0.3">
      <c r="U5616" s="275"/>
    </row>
    <row r="5617" spans="21:21" x14ac:dyDescent="0.3">
      <c r="U5617" s="275"/>
    </row>
    <row r="5618" spans="21:21" x14ac:dyDescent="0.3">
      <c r="U5618" s="275"/>
    </row>
    <row r="5619" spans="21:21" x14ac:dyDescent="0.3">
      <c r="U5619" s="275"/>
    </row>
    <row r="5620" spans="21:21" x14ac:dyDescent="0.3">
      <c r="U5620" s="275"/>
    </row>
    <row r="5621" spans="21:21" x14ac:dyDescent="0.3">
      <c r="U5621" s="275"/>
    </row>
    <row r="5622" spans="21:21" x14ac:dyDescent="0.3">
      <c r="U5622" s="275"/>
    </row>
    <row r="5623" spans="21:21" x14ac:dyDescent="0.3">
      <c r="U5623" s="275"/>
    </row>
    <row r="5624" spans="21:21" x14ac:dyDescent="0.3">
      <c r="U5624" s="275"/>
    </row>
    <row r="5625" spans="21:21" x14ac:dyDescent="0.3">
      <c r="U5625" s="275"/>
    </row>
    <row r="5626" spans="21:21" x14ac:dyDescent="0.3">
      <c r="U5626" s="275"/>
    </row>
    <row r="5627" spans="21:21" x14ac:dyDescent="0.3">
      <c r="U5627" s="275"/>
    </row>
    <row r="5628" spans="21:21" x14ac:dyDescent="0.3">
      <c r="U5628" s="275"/>
    </row>
    <row r="5629" spans="21:21" x14ac:dyDescent="0.3">
      <c r="U5629" s="275"/>
    </row>
    <row r="5630" spans="21:21" x14ac:dyDescent="0.3">
      <c r="U5630" s="275"/>
    </row>
    <row r="5631" spans="21:21" x14ac:dyDescent="0.3">
      <c r="U5631" s="275"/>
    </row>
    <row r="5632" spans="21:21" x14ac:dyDescent="0.3">
      <c r="U5632" s="275"/>
    </row>
    <row r="5633" spans="21:21" x14ac:dyDescent="0.3">
      <c r="U5633" s="275"/>
    </row>
    <row r="5634" spans="21:21" x14ac:dyDescent="0.3">
      <c r="U5634" s="275"/>
    </row>
    <row r="5635" spans="21:21" x14ac:dyDescent="0.3">
      <c r="U5635" s="275"/>
    </row>
    <row r="5636" spans="21:21" x14ac:dyDescent="0.3">
      <c r="U5636" s="275"/>
    </row>
    <row r="5637" spans="21:21" x14ac:dyDescent="0.3">
      <c r="U5637" s="275"/>
    </row>
    <row r="5638" spans="21:21" x14ac:dyDescent="0.3">
      <c r="U5638" s="275"/>
    </row>
    <row r="5639" spans="21:21" x14ac:dyDescent="0.3">
      <c r="U5639" s="275"/>
    </row>
    <row r="5640" spans="21:21" x14ac:dyDescent="0.3">
      <c r="U5640" s="275"/>
    </row>
    <row r="5641" spans="21:21" x14ac:dyDescent="0.3">
      <c r="U5641" s="275"/>
    </row>
    <row r="5642" spans="21:21" x14ac:dyDescent="0.3">
      <c r="U5642" s="275"/>
    </row>
    <row r="5643" spans="21:21" x14ac:dyDescent="0.3">
      <c r="U5643" s="275"/>
    </row>
    <row r="5644" spans="21:21" x14ac:dyDescent="0.3">
      <c r="U5644" s="275"/>
    </row>
    <row r="5645" spans="21:21" x14ac:dyDescent="0.3">
      <c r="U5645" s="275"/>
    </row>
    <row r="5646" spans="21:21" x14ac:dyDescent="0.3">
      <c r="U5646" s="275"/>
    </row>
    <row r="5647" spans="21:21" x14ac:dyDescent="0.3">
      <c r="U5647" s="275"/>
    </row>
    <row r="5648" spans="21:21" x14ac:dyDescent="0.3">
      <c r="U5648" s="275"/>
    </row>
    <row r="5649" spans="21:21" x14ac:dyDescent="0.3">
      <c r="U5649" s="275"/>
    </row>
    <row r="5650" spans="21:21" x14ac:dyDescent="0.3">
      <c r="U5650" s="275"/>
    </row>
    <row r="5651" spans="21:21" x14ac:dyDescent="0.3">
      <c r="U5651" s="275"/>
    </row>
    <row r="5652" spans="21:21" x14ac:dyDescent="0.3">
      <c r="U5652" s="275"/>
    </row>
    <row r="5653" spans="21:21" x14ac:dyDescent="0.3">
      <c r="U5653" s="275"/>
    </row>
    <row r="5654" spans="21:21" x14ac:dyDescent="0.3">
      <c r="U5654" s="275"/>
    </row>
    <row r="5655" spans="21:21" x14ac:dyDescent="0.3">
      <c r="U5655" s="275"/>
    </row>
    <row r="5656" spans="21:21" x14ac:dyDescent="0.3">
      <c r="U5656" s="275"/>
    </row>
    <row r="5657" spans="21:21" x14ac:dyDescent="0.3">
      <c r="U5657" s="275"/>
    </row>
    <row r="5658" spans="21:21" x14ac:dyDescent="0.3">
      <c r="U5658" s="275"/>
    </row>
    <row r="5659" spans="21:21" x14ac:dyDescent="0.3">
      <c r="U5659" s="275"/>
    </row>
    <row r="5660" spans="21:21" x14ac:dyDescent="0.3">
      <c r="U5660" s="275"/>
    </row>
    <row r="5661" spans="21:21" x14ac:dyDescent="0.3">
      <c r="U5661" s="275"/>
    </row>
    <row r="5662" spans="21:21" x14ac:dyDescent="0.3">
      <c r="U5662" s="275"/>
    </row>
    <row r="5663" spans="21:21" x14ac:dyDescent="0.3">
      <c r="U5663" s="275"/>
    </row>
    <row r="5664" spans="21:21" x14ac:dyDescent="0.3">
      <c r="U5664" s="275"/>
    </row>
    <row r="5665" spans="21:21" x14ac:dyDescent="0.3">
      <c r="U5665" s="275"/>
    </row>
    <row r="5666" spans="21:21" x14ac:dyDescent="0.3">
      <c r="U5666" s="275"/>
    </row>
    <row r="5667" spans="21:21" x14ac:dyDescent="0.3">
      <c r="U5667" s="275"/>
    </row>
    <row r="5668" spans="21:21" x14ac:dyDescent="0.3">
      <c r="U5668" s="275"/>
    </row>
    <row r="5669" spans="21:21" x14ac:dyDescent="0.3">
      <c r="U5669" s="275"/>
    </row>
    <row r="5670" spans="21:21" x14ac:dyDescent="0.3">
      <c r="U5670" s="275"/>
    </row>
    <row r="5671" spans="21:21" x14ac:dyDescent="0.3">
      <c r="U5671" s="275"/>
    </row>
    <row r="5672" spans="21:21" x14ac:dyDescent="0.3">
      <c r="U5672" s="275"/>
    </row>
    <row r="5673" spans="21:21" x14ac:dyDescent="0.3">
      <c r="U5673" s="275"/>
    </row>
    <row r="5674" spans="21:21" x14ac:dyDescent="0.3">
      <c r="U5674" s="275"/>
    </row>
    <row r="5675" spans="21:21" x14ac:dyDescent="0.3">
      <c r="U5675" s="275"/>
    </row>
    <row r="5676" spans="21:21" x14ac:dyDescent="0.3">
      <c r="U5676" s="275"/>
    </row>
    <row r="5677" spans="21:21" x14ac:dyDescent="0.3">
      <c r="U5677" s="275"/>
    </row>
    <row r="5678" spans="21:21" x14ac:dyDescent="0.3">
      <c r="U5678" s="275"/>
    </row>
    <row r="5679" spans="21:21" x14ac:dyDescent="0.3">
      <c r="U5679" s="275"/>
    </row>
    <row r="5680" spans="21:21" x14ac:dyDescent="0.3">
      <c r="U5680" s="275"/>
    </row>
    <row r="5681" spans="21:21" x14ac:dyDescent="0.3">
      <c r="U5681" s="275"/>
    </row>
    <row r="5682" spans="21:21" x14ac:dyDescent="0.3">
      <c r="U5682" s="275"/>
    </row>
    <row r="5683" spans="21:21" x14ac:dyDescent="0.3">
      <c r="U5683" s="275"/>
    </row>
    <row r="5684" spans="21:21" x14ac:dyDescent="0.3">
      <c r="U5684" s="275"/>
    </row>
    <row r="5685" spans="21:21" x14ac:dyDescent="0.3">
      <c r="U5685" s="275"/>
    </row>
    <row r="5686" spans="21:21" x14ac:dyDescent="0.3">
      <c r="U5686" s="275"/>
    </row>
    <row r="5687" spans="21:21" x14ac:dyDescent="0.3">
      <c r="U5687" s="275"/>
    </row>
    <row r="5688" spans="21:21" x14ac:dyDescent="0.3">
      <c r="U5688" s="275"/>
    </row>
    <row r="5689" spans="21:21" x14ac:dyDescent="0.3">
      <c r="U5689" s="275"/>
    </row>
    <row r="5690" spans="21:21" x14ac:dyDescent="0.3">
      <c r="U5690" s="275"/>
    </row>
    <row r="5691" spans="21:21" x14ac:dyDescent="0.3">
      <c r="U5691" s="275"/>
    </row>
    <row r="5692" spans="21:21" x14ac:dyDescent="0.3">
      <c r="U5692" s="275"/>
    </row>
    <row r="5693" spans="21:21" x14ac:dyDescent="0.3">
      <c r="U5693" s="275"/>
    </row>
    <row r="5694" spans="21:21" x14ac:dyDescent="0.3">
      <c r="U5694" s="275"/>
    </row>
    <row r="5695" spans="21:21" x14ac:dyDescent="0.3">
      <c r="U5695" s="275"/>
    </row>
    <row r="5696" spans="21:21" x14ac:dyDescent="0.3">
      <c r="U5696" s="275"/>
    </row>
    <row r="5697" spans="21:21" x14ac:dyDescent="0.3">
      <c r="U5697" s="275"/>
    </row>
    <row r="5698" spans="21:21" x14ac:dyDescent="0.3">
      <c r="U5698" s="275"/>
    </row>
    <row r="5699" spans="21:21" x14ac:dyDescent="0.3">
      <c r="U5699" s="275"/>
    </row>
    <row r="5700" spans="21:21" x14ac:dyDescent="0.3">
      <c r="U5700" s="275"/>
    </row>
    <row r="5701" spans="21:21" x14ac:dyDescent="0.3">
      <c r="U5701" s="275"/>
    </row>
    <row r="5702" spans="21:21" x14ac:dyDescent="0.3">
      <c r="U5702" s="275"/>
    </row>
    <row r="5703" spans="21:21" x14ac:dyDescent="0.3">
      <c r="U5703" s="275"/>
    </row>
    <row r="5704" spans="21:21" x14ac:dyDescent="0.3">
      <c r="U5704" s="275"/>
    </row>
    <row r="5705" spans="21:21" x14ac:dyDescent="0.3">
      <c r="U5705" s="275"/>
    </row>
    <row r="5706" spans="21:21" x14ac:dyDescent="0.3">
      <c r="U5706" s="275"/>
    </row>
    <row r="5707" spans="21:21" x14ac:dyDescent="0.3">
      <c r="U5707" s="275"/>
    </row>
    <row r="5708" spans="21:21" x14ac:dyDescent="0.3">
      <c r="U5708" s="275"/>
    </row>
    <row r="5709" spans="21:21" x14ac:dyDescent="0.3">
      <c r="U5709" s="275"/>
    </row>
    <row r="5710" spans="21:21" x14ac:dyDescent="0.3">
      <c r="U5710" s="275"/>
    </row>
    <row r="5711" spans="21:21" x14ac:dyDescent="0.3">
      <c r="U5711" s="275"/>
    </row>
    <row r="5712" spans="21:21" x14ac:dyDescent="0.3">
      <c r="U5712" s="275"/>
    </row>
    <row r="5713" spans="21:21" x14ac:dyDescent="0.3">
      <c r="U5713" s="275"/>
    </row>
    <row r="5714" spans="21:21" x14ac:dyDescent="0.3">
      <c r="U5714" s="275"/>
    </row>
    <row r="5715" spans="21:21" x14ac:dyDescent="0.3">
      <c r="U5715" s="275"/>
    </row>
    <row r="5716" spans="21:21" x14ac:dyDescent="0.3">
      <c r="U5716" s="275"/>
    </row>
    <row r="5717" spans="21:21" x14ac:dyDescent="0.3">
      <c r="U5717" s="275"/>
    </row>
    <row r="5718" spans="21:21" x14ac:dyDescent="0.3">
      <c r="U5718" s="275"/>
    </row>
    <row r="5719" spans="21:21" x14ac:dyDescent="0.3">
      <c r="U5719" s="275"/>
    </row>
    <row r="5720" spans="21:21" x14ac:dyDescent="0.3">
      <c r="U5720" s="275"/>
    </row>
    <row r="5721" spans="21:21" x14ac:dyDescent="0.3">
      <c r="U5721" s="275"/>
    </row>
    <row r="5722" spans="21:21" x14ac:dyDescent="0.3">
      <c r="U5722" s="275"/>
    </row>
    <row r="5723" spans="21:21" x14ac:dyDescent="0.3">
      <c r="U5723" s="275"/>
    </row>
    <row r="5724" spans="21:21" x14ac:dyDescent="0.3">
      <c r="U5724" s="275"/>
    </row>
    <row r="5725" spans="21:21" x14ac:dyDescent="0.3">
      <c r="U5725" s="275"/>
    </row>
    <row r="5726" spans="21:21" x14ac:dyDescent="0.3">
      <c r="U5726" s="275"/>
    </row>
    <row r="5727" spans="21:21" x14ac:dyDescent="0.3">
      <c r="U5727" s="275"/>
    </row>
    <row r="5728" spans="21:21" x14ac:dyDescent="0.3">
      <c r="U5728" s="275"/>
    </row>
    <row r="5729" spans="21:21" x14ac:dyDescent="0.3">
      <c r="U5729" s="275"/>
    </row>
    <row r="5730" spans="21:21" x14ac:dyDescent="0.3">
      <c r="U5730" s="275"/>
    </row>
    <row r="5731" spans="21:21" x14ac:dyDescent="0.3">
      <c r="U5731" s="275"/>
    </row>
    <row r="5732" spans="21:21" x14ac:dyDescent="0.3">
      <c r="U5732" s="275"/>
    </row>
    <row r="5733" spans="21:21" x14ac:dyDescent="0.3">
      <c r="U5733" s="275"/>
    </row>
    <row r="5734" spans="21:21" x14ac:dyDescent="0.3">
      <c r="U5734" s="275"/>
    </row>
    <row r="5735" spans="21:21" x14ac:dyDescent="0.3">
      <c r="U5735" s="275"/>
    </row>
    <row r="5736" spans="21:21" x14ac:dyDescent="0.3">
      <c r="U5736" s="275"/>
    </row>
    <row r="5737" spans="21:21" x14ac:dyDescent="0.3">
      <c r="U5737" s="275"/>
    </row>
    <row r="5738" spans="21:21" x14ac:dyDescent="0.3">
      <c r="U5738" s="275"/>
    </row>
    <row r="5739" spans="21:21" x14ac:dyDescent="0.3">
      <c r="U5739" s="275"/>
    </row>
    <row r="5740" spans="21:21" x14ac:dyDescent="0.3">
      <c r="U5740" s="275"/>
    </row>
    <row r="5741" spans="21:21" x14ac:dyDescent="0.3">
      <c r="U5741" s="275"/>
    </row>
    <row r="5742" spans="21:21" x14ac:dyDescent="0.3">
      <c r="U5742" s="275"/>
    </row>
    <row r="5743" spans="21:21" x14ac:dyDescent="0.3">
      <c r="U5743" s="275"/>
    </row>
    <row r="5744" spans="21:21" x14ac:dyDescent="0.3">
      <c r="U5744" s="275"/>
    </row>
    <row r="5745" spans="21:21" x14ac:dyDescent="0.3">
      <c r="U5745" s="275"/>
    </row>
    <row r="5746" spans="21:21" x14ac:dyDescent="0.3">
      <c r="U5746" s="275"/>
    </row>
    <row r="5747" spans="21:21" x14ac:dyDescent="0.3">
      <c r="U5747" s="275"/>
    </row>
    <row r="5748" spans="21:21" x14ac:dyDescent="0.3">
      <c r="U5748" s="275"/>
    </row>
    <row r="5749" spans="21:21" x14ac:dyDescent="0.3">
      <c r="U5749" s="275"/>
    </row>
    <row r="5750" spans="21:21" x14ac:dyDescent="0.3">
      <c r="U5750" s="275"/>
    </row>
    <row r="5751" spans="21:21" x14ac:dyDescent="0.3">
      <c r="U5751" s="275"/>
    </row>
    <row r="5752" spans="21:21" x14ac:dyDescent="0.3">
      <c r="U5752" s="275"/>
    </row>
    <row r="5753" spans="21:21" x14ac:dyDescent="0.3">
      <c r="U5753" s="275"/>
    </row>
    <row r="5754" spans="21:21" x14ac:dyDescent="0.3">
      <c r="U5754" s="275"/>
    </row>
    <row r="5755" spans="21:21" x14ac:dyDescent="0.3">
      <c r="U5755" s="275"/>
    </row>
    <row r="5756" spans="21:21" x14ac:dyDescent="0.3">
      <c r="U5756" s="275"/>
    </row>
    <row r="5757" spans="21:21" x14ac:dyDescent="0.3">
      <c r="U5757" s="275"/>
    </row>
    <row r="5758" spans="21:21" x14ac:dyDescent="0.3">
      <c r="U5758" s="275"/>
    </row>
    <row r="5759" spans="21:21" x14ac:dyDescent="0.3">
      <c r="U5759" s="275"/>
    </row>
    <row r="5760" spans="21:21" x14ac:dyDescent="0.3">
      <c r="U5760" s="275"/>
    </row>
    <row r="5761" spans="21:21" x14ac:dyDescent="0.3">
      <c r="U5761" s="275"/>
    </row>
    <row r="5762" spans="21:21" x14ac:dyDescent="0.3">
      <c r="U5762" s="275"/>
    </row>
    <row r="5763" spans="21:21" x14ac:dyDescent="0.3">
      <c r="U5763" s="275"/>
    </row>
    <row r="5764" spans="21:21" x14ac:dyDescent="0.3">
      <c r="U5764" s="275"/>
    </row>
    <row r="5765" spans="21:21" x14ac:dyDescent="0.3">
      <c r="U5765" s="275"/>
    </row>
    <row r="5766" spans="21:21" x14ac:dyDescent="0.3">
      <c r="U5766" s="275"/>
    </row>
    <row r="5767" spans="21:21" x14ac:dyDescent="0.3">
      <c r="U5767" s="275"/>
    </row>
    <row r="5768" spans="21:21" x14ac:dyDescent="0.3">
      <c r="U5768" s="275"/>
    </row>
    <row r="5769" spans="21:21" x14ac:dyDescent="0.3">
      <c r="U5769" s="275"/>
    </row>
    <row r="5770" spans="21:21" x14ac:dyDescent="0.3">
      <c r="U5770" s="275"/>
    </row>
    <row r="5771" spans="21:21" x14ac:dyDescent="0.3">
      <c r="U5771" s="275"/>
    </row>
    <row r="5772" spans="21:21" x14ac:dyDescent="0.3">
      <c r="U5772" s="275"/>
    </row>
    <row r="5773" spans="21:21" x14ac:dyDescent="0.3">
      <c r="U5773" s="275"/>
    </row>
    <row r="5774" spans="21:21" x14ac:dyDescent="0.3">
      <c r="U5774" s="275"/>
    </row>
    <row r="5775" spans="21:21" x14ac:dyDescent="0.3">
      <c r="U5775" s="275"/>
    </row>
    <row r="5776" spans="21:21" x14ac:dyDescent="0.3">
      <c r="U5776" s="275"/>
    </row>
    <row r="5777" spans="21:21" x14ac:dyDescent="0.3">
      <c r="U5777" s="275"/>
    </row>
    <row r="5778" spans="21:21" x14ac:dyDescent="0.3">
      <c r="U5778" s="275"/>
    </row>
    <row r="5779" spans="21:21" x14ac:dyDescent="0.3">
      <c r="U5779" s="275"/>
    </row>
    <row r="5780" spans="21:21" x14ac:dyDescent="0.3">
      <c r="U5780" s="275"/>
    </row>
    <row r="5781" spans="21:21" x14ac:dyDescent="0.3">
      <c r="U5781" s="275"/>
    </row>
    <row r="5782" spans="21:21" x14ac:dyDescent="0.3">
      <c r="U5782" s="275"/>
    </row>
    <row r="5783" spans="21:21" x14ac:dyDescent="0.3">
      <c r="U5783" s="275"/>
    </row>
    <row r="5784" spans="21:21" x14ac:dyDescent="0.3">
      <c r="U5784" s="275"/>
    </row>
    <row r="5785" spans="21:21" x14ac:dyDescent="0.3">
      <c r="U5785" s="275"/>
    </row>
    <row r="5786" spans="21:21" x14ac:dyDescent="0.3">
      <c r="U5786" s="275"/>
    </row>
    <row r="5787" spans="21:21" x14ac:dyDescent="0.3">
      <c r="U5787" s="275"/>
    </row>
    <row r="5788" spans="21:21" x14ac:dyDescent="0.3">
      <c r="U5788" s="275"/>
    </row>
    <row r="5789" spans="21:21" x14ac:dyDescent="0.3">
      <c r="U5789" s="275"/>
    </row>
    <row r="5790" spans="21:21" x14ac:dyDescent="0.3">
      <c r="U5790" s="275"/>
    </row>
    <row r="5791" spans="21:21" x14ac:dyDescent="0.3">
      <c r="U5791" s="275"/>
    </row>
    <row r="5792" spans="21:21" x14ac:dyDescent="0.3">
      <c r="U5792" s="275"/>
    </row>
    <row r="5793" spans="21:21" x14ac:dyDescent="0.3">
      <c r="U5793" s="275"/>
    </row>
    <row r="5794" spans="21:21" x14ac:dyDescent="0.3">
      <c r="U5794" s="275"/>
    </row>
    <row r="5795" spans="21:21" x14ac:dyDescent="0.3">
      <c r="U5795" s="275"/>
    </row>
    <row r="5796" spans="21:21" x14ac:dyDescent="0.3">
      <c r="U5796" s="275"/>
    </row>
    <row r="5797" spans="21:21" x14ac:dyDescent="0.3">
      <c r="U5797" s="275"/>
    </row>
    <row r="5798" spans="21:21" x14ac:dyDescent="0.3">
      <c r="U5798" s="275"/>
    </row>
    <row r="5799" spans="21:21" x14ac:dyDescent="0.3">
      <c r="U5799" s="275"/>
    </row>
    <row r="5800" spans="21:21" x14ac:dyDescent="0.3">
      <c r="U5800" s="275"/>
    </row>
    <row r="5801" spans="21:21" x14ac:dyDescent="0.3">
      <c r="U5801" s="275"/>
    </row>
    <row r="5802" spans="21:21" x14ac:dyDescent="0.3">
      <c r="U5802" s="275"/>
    </row>
    <row r="5803" spans="21:21" x14ac:dyDescent="0.3">
      <c r="U5803" s="275"/>
    </row>
    <row r="5804" spans="21:21" x14ac:dyDescent="0.3">
      <c r="U5804" s="275"/>
    </row>
    <row r="5805" spans="21:21" x14ac:dyDescent="0.3">
      <c r="U5805" s="275"/>
    </row>
    <row r="5806" spans="21:21" x14ac:dyDescent="0.3">
      <c r="U5806" s="275"/>
    </row>
    <row r="5807" spans="21:21" x14ac:dyDescent="0.3">
      <c r="U5807" s="275"/>
    </row>
    <row r="5808" spans="21:21" x14ac:dyDescent="0.3">
      <c r="U5808" s="275"/>
    </row>
    <row r="5809" spans="21:21" x14ac:dyDescent="0.3">
      <c r="U5809" s="275"/>
    </row>
    <row r="5810" spans="21:21" x14ac:dyDescent="0.3">
      <c r="U5810" s="275"/>
    </row>
    <row r="5811" spans="21:21" x14ac:dyDescent="0.3">
      <c r="U5811" s="275"/>
    </row>
    <row r="5812" spans="21:21" x14ac:dyDescent="0.3">
      <c r="U5812" s="275"/>
    </row>
    <row r="5813" spans="21:21" x14ac:dyDescent="0.3">
      <c r="U5813" s="275"/>
    </row>
    <row r="5814" spans="21:21" x14ac:dyDescent="0.3">
      <c r="U5814" s="275"/>
    </row>
    <row r="5815" spans="21:21" x14ac:dyDescent="0.3">
      <c r="U5815" s="275"/>
    </row>
    <row r="5816" spans="21:21" x14ac:dyDescent="0.3">
      <c r="U5816" s="275"/>
    </row>
    <row r="5817" spans="21:21" x14ac:dyDescent="0.3">
      <c r="U5817" s="275"/>
    </row>
    <row r="5818" spans="21:21" x14ac:dyDescent="0.3">
      <c r="U5818" s="275"/>
    </row>
    <row r="5819" spans="21:21" x14ac:dyDescent="0.3">
      <c r="U5819" s="275"/>
    </row>
    <row r="5820" spans="21:21" x14ac:dyDescent="0.3">
      <c r="U5820" s="275"/>
    </row>
    <row r="5821" spans="21:21" x14ac:dyDescent="0.3">
      <c r="U5821" s="275"/>
    </row>
    <row r="5822" spans="21:21" x14ac:dyDescent="0.3">
      <c r="U5822" s="275"/>
    </row>
    <row r="5823" spans="21:21" x14ac:dyDescent="0.3">
      <c r="U5823" s="275"/>
    </row>
    <row r="5824" spans="21:21" x14ac:dyDescent="0.3">
      <c r="U5824" s="275"/>
    </row>
    <row r="5825" spans="21:21" x14ac:dyDescent="0.3">
      <c r="U5825" s="275"/>
    </row>
    <row r="5826" spans="21:21" x14ac:dyDescent="0.3">
      <c r="U5826" s="275"/>
    </row>
    <row r="5827" spans="21:21" x14ac:dyDescent="0.3">
      <c r="U5827" s="275"/>
    </row>
    <row r="5828" spans="21:21" x14ac:dyDescent="0.3">
      <c r="U5828" s="275"/>
    </row>
    <row r="5829" spans="21:21" x14ac:dyDescent="0.3">
      <c r="U5829" s="275"/>
    </row>
    <row r="5830" spans="21:21" x14ac:dyDescent="0.3">
      <c r="U5830" s="275"/>
    </row>
    <row r="5831" spans="21:21" x14ac:dyDescent="0.3">
      <c r="U5831" s="275"/>
    </row>
    <row r="5832" spans="21:21" x14ac:dyDescent="0.3">
      <c r="U5832" s="275"/>
    </row>
    <row r="5833" spans="21:21" x14ac:dyDescent="0.3">
      <c r="U5833" s="275"/>
    </row>
    <row r="5834" spans="21:21" x14ac:dyDescent="0.3">
      <c r="U5834" s="275"/>
    </row>
    <row r="5835" spans="21:21" x14ac:dyDescent="0.3">
      <c r="U5835" s="275"/>
    </row>
    <row r="5836" spans="21:21" x14ac:dyDescent="0.3">
      <c r="U5836" s="275"/>
    </row>
    <row r="5837" spans="21:21" x14ac:dyDescent="0.3">
      <c r="U5837" s="275"/>
    </row>
    <row r="5838" spans="21:21" x14ac:dyDescent="0.3">
      <c r="U5838" s="275"/>
    </row>
    <row r="5839" spans="21:21" x14ac:dyDescent="0.3">
      <c r="U5839" s="275"/>
    </row>
    <row r="5840" spans="21:21" x14ac:dyDescent="0.3">
      <c r="U5840" s="275"/>
    </row>
    <row r="5841" spans="21:21" x14ac:dyDescent="0.3">
      <c r="U5841" s="275"/>
    </row>
    <row r="5842" spans="21:21" x14ac:dyDescent="0.3">
      <c r="U5842" s="275"/>
    </row>
    <row r="5843" spans="21:21" x14ac:dyDescent="0.3">
      <c r="U5843" s="275"/>
    </row>
    <row r="5844" spans="21:21" x14ac:dyDescent="0.3">
      <c r="U5844" s="275"/>
    </row>
    <row r="5845" spans="21:21" x14ac:dyDescent="0.3">
      <c r="U5845" s="275"/>
    </row>
    <row r="5846" spans="21:21" x14ac:dyDescent="0.3">
      <c r="U5846" s="275"/>
    </row>
    <row r="5847" spans="21:21" x14ac:dyDescent="0.3">
      <c r="U5847" s="275"/>
    </row>
    <row r="5848" spans="21:21" x14ac:dyDescent="0.3">
      <c r="U5848" s="275"/>
    </row>
    <row r="5849" spans="21:21" x14ac:dyDescent="0.3">
      <c r="U5849" s="275"/>
    </row>
    <row r="5850" spans="21:21" x14ac:dyDescent="0.3">
      <c r="U5850" s="275"/>
    </row>
    <row r="5851" spans="21:21" x14ac:dyDescent="0.3">
      <c r="U5851" s="275"/>
    </row>
    <row r="5852" spans="21:21" x14ac:dyDescent="0.3">
      <c r="U5852" s="275"/>
    </row>
    <row r="5853" spans="21:21" x14ac:dyDescent="0.3">
      <c r="U5853" s="275"/>
    </row>
    <row r="5854" spans="21:21" x14ac:dyDescent="0.3">
      <c r="U5854" s="275"/>
    </row>
    <row r="5855" spans="21:21" x14ac:dyDescent="0.3">
      <c r="U5855" s="275"/>
    </row>
    <row r="5856" spans="21:21" x14ac:dyDescent="0.3">
      <c r="U5856" s="275"/>
    </row>
    <row r="5857" spans="21:21" x14ac:dyDescent="0.3">
      <c r="U5857" s="275"/>
    </row>
    <row r="5858" spans="21:21" x14ac:dyDescent="0.3">
      <c r="U5858" s="275"/>
    </row>
    <row r="5859" spans="21:21" x14ac:dyDescent="0.3">
      <c r="U5859" s="275"/>
    </row>
    <row r="5860" spans="21:21" x14ac:dyDescent="0.3">
      <c r="U5860" s="275"/>
    </row>
    <row r="5861" spans="21:21" x14ac:dyDescent="0.3">
      <c r="U5861" s="275"/>
    </row>
    <row r="5862" spans="21:21" x14ac:dyDescent="0.3">
      <c r="U5862" s="275"/>
    </row>
    <row r="5863" spans="21:21" x14ac:dyDescent="0.3">
      <c r="U5863" s="275"/>
    </row>
    <row r="5864" spans="21:21" x14ac:dyDescent="0.3">
      <c r="U5864" s="275"/>
    </row>
    <row r="5865" spans="21:21" x14ac:dyDescent="0.3">
      <c r="U5865" s="275"/>
    </row>
    <row r="5866" spans="21:21" x14ac:dyDescent="0.3">
      <c r="U5866" s="275"/>
    </row>
    <row r="5867" spans="21:21" x14ac:dyDescent="0.3">
      <c r="U5867" s="275"/>
    </row>
    <row r="5868" spans="21:21" x14ac:dyDescent="0.3">
      <c r="U5868" s="275"/>
    </row>
    <row r="5869" spans="21:21" x14ac:dyDescent="0.3">
      <c r="U5869" s="275"/>
    </row>
    <row r="5870" spans="21:21" x14ac:dyDescent="0.3">
      <c r="U5870" s="275"/>
    </row>
    <row r="5871" spans="21:21" x14ac:dyDescent="0.3">
      <c r="U5871" s="275"/>
    </row>
    <row r="5872" spans="21:21" x14ac:dyDescent="0.3">
      <c r="U5872" s="275"/>
    </row>
    <row r="5873" spans="21:21" x14ac:dyDescent="0.3">
      <c r="U5873" s="275"/>
    </row>
    <row r="5874" spans="21:21" x14ac:dyDescent="0.3">
      <c r="U5874" s="275"/>
    </row>
    <row r="5875" spans="21:21" x14ac:dyDescent="0.3">
      <c r="U5875" s="275"/>
    </row>
    <row r="5876" spans="21:21" x14ac:dyDescent="0.3">
      <c r="U5876" s="275"/>
    </row>
    <row r="5877" spans="21:21" x14ac:dyDescent="0.3">
      <c r="U5877" s="275"/>
    </row>
    <row r="5878" spans="21:21" x14ac:dyDescent="0.3">
      <c r="U5878" s="275"/>
    </row>
    <row r="5879" spans="21:21" x14ac:dyDescent="0.3">
      <c r="U5879" s="275"/>
    </row>
    <row r="5880" spans="21:21" x14ac:dyDescent="0.3">
      <c r="U5880" s="275"/>
    </row>
    <row r="5881" spans="21:21" x14ac:dyDescent="0.3">
      <c r="U5881" s="275"/>
    </row>
    <row r="5882" spans="21:21" x14ac:dyDescent="0.3">
      <c r="U5882" s="275"/>
    </row>
    <row r="5883" spans="21:21" x14ac:dyDescent="0.3">
      <c r="U5883" s="275"/>
    </row>
    <row r="5884" spans="21:21" x14ac:dyDescent="0.3">
      <c r="U5884" s="275"/>
    </row>
    <row r="5885" spans="21:21" x14ac:dyDescent="0.3">
      <c r="U5885" s="275"/>
    </row>
    <row r="5886" spans="21:21" x14ac:dyDescent="0.3">
      <c r="U5886" s="275"/>
    </row>
    <row r="5887" spans="21:21" x14ac:dyDescent="0.3">
      <c r="U5887" s="275"/>
    </row>
    <row r="5888" spans="21:21" x14ac:dyDescent="0.3">
      <c r="U5888" s="275"/>
    </row>
    <row r="5889" spans="21:21" x14ac:dyDescent="0.3">
      <c r="U5889" s="275"/>
    </row>
    <row r="5890" spans="21:21" x14ac:dyDescent="0.3">
      <c r="U5890" s="275"/>
    </row>
    <row r="5891" spans="21:21" x14ac:dyDescent="0.3">
      <c r="U5891" s="275"/>
    </row>
    <row r="5892" spans="21:21" x14ac:dyDescent="0.3">
      <c r="U5892" s="275"/>
    </row>
    <row r="5893" spans="21:21" x14ac:dyDescent="0.3">
      <c r="U5893" s="275"/>
    </row>
    <row r="5894" spans="21:21" x14ac:dyDescent="0.3">
      <c r="U5894" s="275"/>
    </row>
    <row r="5895" spans="21:21" x14ac:dyDescent="0.3">
      <c r="U5895" s="275"/>
    </row>
    <row r="5896" spans="21:21" x14ac:dyDescent="0.3">
      <c r="U5896" s="275"/>
    </row>
    <row r="5897" spans="21:21" x14ac:dyDescent="0.3">
      <c r="U5897" s="275"/>
    </row>
    <row r="5898" spans="21:21" x14ac:dyDescent="0.3">
      <c r="U5898" s="275"/>
    </row>
    <row r="5899" spans="21:21" x14ac:dyDescent="0.3">
      <c r="U5899" s="275"/>
    </row>
    <row r="5900" spans="21:21" x14ac:dyDescent="0.3">
      <c r="U5900" s="275"/>
    </row>
    <row r="5901" spans="21:21" x14ac:dyDescent="0.3">
      <c r="U5901" s="275"/>
    </row>
    <row r="5902" spans="21:21" x14ac:dyDescent="0.3">
      <c r="U5902" s="275"/>
    </row>
    <row r="5903" spans="21:21" x14ac:dyDescent="0.3">
      <c r="U5903" s="275"/>
    </row>
    <row r="5904" spans="21:21" x14ac:dyDescent="0.3">
      <c r="U5904" s="275"/>
    </row>
    <row r="5905" spans="21:21" x14ac:dyDescent="0.3">
      <c r="U5905" s="275"/>
    </row>
    <row r="5906" spans="21:21" x14ac:dyDescent="0.3">
      <c r="U5906" s="275"/>
    </row>
    <row r="5907" spans="21:21" x14ac:dyDescent="0.3">
      <c r="U5907" s="275"/>
    </row>
    <row r="5908" spans="21:21" x14ac:dyDescent="0.3">
      <c r="U5908" s="275"/>
    </row>
    <row r="5909" spans="21:21" x14ac:dyDescent="0.3">
      <c r="U5909" s="275"/>
    </row>
    <row r="5910" spans="21:21" x14ac:dyDescent="0.3">
      <c r="U5910" s="275"/>
    </row>
    <row r="5911" spans="21:21" x14ac:dyDescent="0.3">
      <c r="U5911" s="275"/>
    </row>
    <row r="5912" spans="21:21" x14ac:dyDescent="0.3">
      <c r="U5912" s="275"/>
    </row>
    <row r="5913" spans="21:21" x14ac:dyDescent="0.3">
      <c r="U5913" s="275"/>
    </row>
    <row r="5914" spans="21:21" x14ac:dyDescent="0.3">
      <c r="U5914" s="275"/>
    </row>
    <row r="5915" spans="21:21" x14ac:dyDescent="0.3">
      <c r="U5915" s="275"/>
    </row>
    <row r="5916" spans="21:21" x14ac:dyDescent="0.3">
      <c r="U5916" s="275"/>
    </row>
    <row r="5917" spans="21:21" x14ac:dyDescent="0.3">
      <c r="U5917" s="275"/>
    </row>
    <row r="5918" spans="21:21" x14ac:dyDescent="0.3">
      <c r="U5918" s="275"/>
    </row>
    <row r="5919" spans="21:21" x14ac:dyDescent="0.3">
      <c r="U5919" s="275"/>
    </row>
    <row r="5920" spans="21:21" x14ac:dyDescent="0.3">
      <c r="U5920" s="275"/>
    </row>
    <row r="5921" spans="21:21" x14ac:dyDescent="0.3">
      <c r="U5921" s="275"/>
    </row>
    <row r="5922" spans="21:21" x14ac:dyDescent="0.3">
      <c r="U5922" s="275"/>
    </row>
    <row r="5923" spans="21:21" x14ac:dyDescent="0.3">
      <c r="U5923" s="275"/>
    </row>
    <row r="5924" spans="21:21" x14ac:dyDescent="0.3">
      <c r="U5924" s="275"/>
    </row>
    <row r="5925" spans="21:21" x14ac:dyDescent="0.3">
      <c r="U5925" s="275"/>
    </row>
    <row r="5926" spans="21:21" x14ac:dyDescent="0.3">
      <c r="U5926" s="275"/>
    </row>
    <row r="5927" spans="21:21" x14ac:dyDescent="0.3">
      <c r="U5927" s="275"/>
    </row>
    <row r="5928" spans="21:21" x14ac:dyDescent="0.3">
      <c r="U5928" s="275"/>
    </row>
    <row r="5929" spans="21:21" x14ac:dyDescent="0.3">
      <c r="U5929" s="275"/>
    </row>
    <row r="5930" spans="21:21" x14ac:dyDescent="0.3">
      <c r="U5930" s="275"/>
    </row>
    <row r="5931" spans="21:21" x14ac:dyDescent="0.3">
      <c r="U5931" s="275"/>
    </row>
    <row r="5932" spans="21:21" x14ac:dyDescent="0.3">
      <c r="U5932" s="275"/>
    </row>
    <row r="5933" spans="21:21" x14ac:dyDescent="0.3">
      <c r="U5933" s="275"/>
    </row>
    <row r="5934" spans="21:21" x14ac:dyDescent="0.3">
      <c r="U5934" s="275"/>
    </row>
    <row r="5935" spans="21:21" x14ac:dyDescent="0.3">
      <c r="U5935" s="275"/>
    </row>
    <row r="5936" spans="21:21" x14ac:dyDescent="0.3">
      <c r="U5936" s="275"/>
    </row>
    <row r="5937" spans="21:21" x14ac:dyDescent="0.3">
      <c r="U5937" s="275"/>
    </row>
    <row r="5938" spans="21:21" x14ac:dyDescent="0.3">
      <c r="U5938" s="275"/>
    </row>
    <row r="5939" spans="21:21" x14ac:dyDescent="0.3">
      <c r="U5939" s="275"/>
    </row>
    <row r="5940" spans="21:21" x14ac:dyDescent="0.3">
      <c r="U5940" s="275"/>
    </row>
    <row r="5941" spans="21:21" x14ac:dyDescent="0.3">
      <c r="U5941" s="275"/>
    </row>
    <row r="5942" spans="21:21" x14ac:dyDescent="0.3">
      <c r="U5942" s="275"/>
    </row>
    <row r="5943" spans="21:21" x14ac:dyDescent="0.3">
      <c r="U5943" s="275"/>
    </row>
    <row r="5944" spans="21:21" x14ac:dyDescent="0.3">
      <c r="U5944" s="275"/>
    </row>
    <row r="5945" spans="21:21" x14ac:dyDescent="0.3">
      <c r="U5945" s="275"/>
    </row>
    <row r="5946" spans="21:21" x14ac:dyDescent="0.3">
      <c r="U5946" s="275"/>
    </row>
    <row r="5947" spans="21:21" x14ac:dyDescent="0.3">
      <c r="U5947" s="275"/>
    </row>
    <row r="5948" spans="21:21" x14ac:dyDescent="0.3">
      <c r="U5948" s="275"/>
    </row>
    <row r="5949" spans="21:21" x14ac:dyDescent="0.3">
      <c r="U5949" s="275"/>
    </row>
    <row r="5950" spans="21:21" x14ac:dyDescent="0.3">
      <c r="U5950" s="275"/>
    </row>
    <row r="5951" spans="21:21" x14ac:dyDescent="0.3">
      <c r="U5951" s="275"/>
    </row>
    <row r="5952" spans="21:21" x14ac:dyDescent="0.3">
      <c r="U5952" s="275"/>
    </row>
    <row r="5953" spans="21:21" x14ac:dyDescent="0.3">
      <c r="U5953" s="275"/>
    </row>
    <row r="5954" spans="21:21" x14ac:dyDescent="0.3">
      <c r="U5954" s="275"/>
    </row>
    <row r="5955" spans="21:21" x14ac:dyDescent="0.3">
      <c r="U5955" s="275"/>
    </row>
    <row r="5956" spans="21:21" x14ac:dyDescent="0.3">
      <c r="U5956" s="275"/>
    </row>
    <row r="5957" spans="21:21" x14ac:dyDescent="0.3">
      <c r="U5957" s="275"/>
    </row>
    <row r="5958" spans="21:21" x14ac:dyDescent="0.3">
      <c r="U5958" s="275"/>
    </row>
    <row r="5959" spans="21:21" x14ac:dyDescent="0.3">
      <c r="U5959" s="275"/>
    </row>
    <row r="5960" spans="21:21" x14ac:dyDescent="0.3">
      <c r="U5960" s="275"/>
    </row>
    <row r="5961" spans="21:21" x14ac:dyDescent="0.3">
      <c r="U5961" s="275"/>
    </row>
    <row r="5962" spans="21:21" x14ac:dyDescent="0.3">
      <c r="U5962" s="275"/>
    </row>
    <row r="5963" spans="21:21" x14ac:dyDescent="0.3">
      <c r="U5963" s="275"/>
    </row>
    <row r="5964" spans="21:21" x14ac:dyDescent="0.3">
      <c r="U5964" s="275"/>
    </row>
    <row r="5965" spans="21:21" x14ac:dyDescent="0.3">
      <c r="U5965" s="275"/>
    </row>
    <row r="5966" spans="21:21" x14ac:dyDescent="0.3">
      <c r="U5966" s="275"/>
    </row>
    <row r="5967" spans="21:21" x14ac:dyDescent="0.3">
      <c r="U5967" s="275"/>
    </row>
    <row r="5968" spans="21:21" x14ac:dyDescent="0.3">
      <c r="U5968" s="275"/>
    </row>
    <row r="5969" spans="21:21" x14ac:dyDescent="0.3">
      <c r="U5969" s="275"/>
    </row>
    <row r="5970" spans="21:21" x14ac:dyDescent="0.3">
      <c r="U5970" s="275"/>
    </row>
    <row r="5971" spans="21:21" x14ac:dyDescent="0.3">
      <c r="U5971" s="275"/>
    </row>
    <row r="5972" spans="21:21" x14ac:dyDescent="0.3">
      <c r="U5972" s="275"/>
    </row>
    <row r="5973" spans="21:21" x14ac:dyDescent="0.3">
      <c r="U5973" s="275"/>
    </row>
    <row r="5974" spans="21:21" x14ac:dyDescent="0.3">
      <c r="U5974" s="275"/>
    </row>
    <row r="5975" spans="21:21" x14ac:dyDescent="0.3">
      <c r="U5975" s="275"/>
    </row>
    <row r="5976" spans="21:21" x14ac:dyDescent="0.3">
      <c r="U5976" s="275"/>
    </row>
    <row r="5977" spans="21:21" x14ac:dyDescent="0.3">
      <c r="U5977" s="275"/>
    </row>
    <row r="5978" spans="21:21" x14ac:dyDescent="0.3">
      <c r="U5978" s="275"/>
    </row>
    <row r="5979" spans="21:21" x14ac:dyDescent="0.3">
      <c r="U5979" s="275"/>
    </row>
    <row r="5980" spans="21:21" x14ac:dyDescent="0.3">
      <c r="U5980" s="275"/>
    </row>
    <row r="5981" spans="21:21" x14ac:dyDescent="0.3">
      <c r="U5981" s="275"/>
    </row>
    <row r="5982" spans="21:21" x14ac:dyDescent="0.3">
      <c r="U5982" s="275"/>
    </row>
    <row r="5983" spans="21:21" x14ac:dyDescent="0.3">
      <c r="U5983" s="275"/>
    </row>
    <row r="5984" spans="21:21" x14ac:dyDescent="0.3">
      <c r="U5984" s="275"/>
    </row>
    <row r="5985" spans="21:21" x14ac:dyDescent="0.3">
      <c r="U5985" s="275"/>
    </row>
    <row r="5986" spans="21:21" x14ac:dyDescent="0.3">
      <c r="U5986" s="275"/>
    </row>
    <row r="5987" spans="21:21" x14ac:dyDescent="0.3">
      <c r="U5987" s="275"/>
    </row>
    <row r="5988" spans="21:21" x14ac:dyDescent="0.3">
      <c r="U5988" s="275"/>
    </row>
    <row r="5989" spans="21:21" x14ac:dyDescent="0.3">
      <c r="U5989" s="275"/>
    </row>
    <row r="5990" spans="21:21" x14ac:dyDescent="0.3">
      <c r="U5990" s="275"/>
    </row>
    <row r="5991" spans="21:21" x14ac:dyDescent="0.3">
      <c r="U5991" s="275"/>
    </row>
    <row r="5992" spans="21:21" x14ac:dyDescent="0.3">
      <c r="U5992" s="275"/>
    </row>
    <row r="5993" spans="21:21" x14ac:dyDescent="0.3">
      <c r="U5993" s="275"/>
    </row>
    <row r="5994" spans="21:21" x14ac:dyDescent="0.3">
      <c r="U5994" s="275"/>
    </row>
    <row r="5995" spans="21:21" x14ac:dyDescent="0.3">
      <c r="U5995" s="275"/>
    </row>
    <row r="5996" spans="21:21" x14ac:dyDescent="0.3">
      <c r="U5996" s="275"/>
    </row>
    <row r="5997" spans="21:21" x14ac:dyDescent="0.3">
      <c r="U5997" s="275"/>
    </row>
    <row r="5998" spans="21:21" x14ac:dyDescent="0.3">
      <c r="U5998" s="275"/>
    </row>
    <row r="5999" spans="21:21" x14ac:dyDescent="0.3">
      <c r="U5999" s="275"/>
    </row>
    <row r="6000" spans="21:21" x14ac:dyDescent="0.3">
      <c r="U6000" s="275"/>
    </row>
    <row r="6001" spans="21:21" x14ac:dyDescent="0.3">
      <c r="U6001" s="275"/>
    </row>
    <row r="6002" spans="21:21" x14ac:dyDescent="0.3">
      <c r="U6002" s="275"/>
    </row>
    <row r="6003" spans="21:21" x14ac:dyDescent="0.3">
      <c r="U6003" s="275"/>
    </row>
    <row r="6004" spans="21:21" x14ac:dyDescent="0.3">
      <c r="U6004" s="275"/>
    </row>
    <row r="6005" spans="21:21" x14ac:dyDescent="0.3">
      <c r="U6005" s="275"/>
    </row>
    <row r="6006" spans="21:21" x14ac:dyDescent="0.3">
      <c r="U6006" s="275"/>
    </row>
    <row r="6007" spans="21:21" x14ac:dyDescent="0.3">
      <c r="U6007" s="275"/>
    </row>
    <row r="6008" spans="21:21" x14ac:dyDescent="0.3">
      <c r="U6008" s="275"/>
    </row>
    <row r="6009" spans="21:21" x14ac:dyDescent="0.3">
      <c r="U6009" s="275"/>
    </row>
    <row r="6010" spans="21:21" x14ac:dyDescent="0.3">
      <c r="U6010" s="275"/>
    </row>
    <row r="6011" spans="21:21" x14ac:dyDescent="0.3">
      <c r="U6011" s="275"/>
    </row>
    <row r="6012" spans="21:21" x14ac:dyDescent="0.3">
      <c r="U6012" s="275"/>
    </row>
    <row r="6013" spans="21:21" x14ac:dyDescent="0.3">
      <c r="U6013" s="275"/>
    </row>
    <row r="6014" spans="21:21" x14ac:dyDescent="0.3">
      <c r="U6014" s="275"/>
    </row>
    <row r="6015" spans="21:21" x14ac:dyDescent="0.3">
      <c r="U6015" s="275"/>
    </row>
    <row r="6016" spans="21:21" x14ac:dyDescent="0.3">
      <c r="U6016" s="275"/>
    </row>
    <row r="6017" spans="21:21" x14ac:dyDescent="0.3">
      <c r="U6017" s="275"/>
    </row>
    <row r="6018" spans="21:21" x14ac:dyDescent="0.3">
      <c r="U6018" s="275"/>
    </row>
    <row r="6019" spans="21:21" x14ac:dyDescent="0.3">
      <c r="U6019" s="275"/>
    </row>
    <row r="6020" spans="21:21" x14ac:dyDescent="0.3">
      <c r="U6020" s="275"/>
    </row>
    <row r="6021" spans="21:21" x14ac:dyDescent="0.3">
      <c r="U6021" s="275"/>
    </row>
    <row r="6022" spans="21:21" x14ac:dyDescent="0.3">
      <c r="U6022" s="275"/>
    </row>
    <row r="6023" spans="21:21" x14ac:dyDescent="0.3">
      <c r="U6023" s="275"/>
    </row>
    <row r="6024" spans="21:21" x14ac:dyDescent="0.3">
      <c r="U6024" s="275"/>
    </row>
    <row r="6025" spans="21:21" x14ac:dyDescent="0.3">
      <c r="U6025" s="275"/>
    </row>
    <row r="6026" spans="21:21" x14ac:dyDescent="0.3">
      <c r="U6026" s="275"/>
    </row>
    <row r="6027" spans="21:21" x14ac:dyDescent="0.3">
      <c r="U6027" s="275"/>
    </row>
    <row r="6028" spans="21:21" x14ac:dyDescent="0.3">
      <c r="U6028" s="275"/>
    </row>
    <row r="6029" spans="21:21" x14ac:dyDescent="0.3">
      <c r="U6029" s="275"/>
    </row>
    <row r="6030" spans="21:21" x14ac:dyDescent="0.3">
      <c r="U6030" s="275"/>
    </row>
    <row r="6031" spans="21:21" x14ac:dyDescent="0.3">
      <c r="U6031" s="275"/>
    </row>
    <row r="6032" spans="21:21" x14ac:dyDescent="0.3">
      <c r="U6032" s="275"/>
    </row>
    <row r="6033" spans="21:21" x14ac:dyDescent="0.3">
      <c r="U6033" s="275"/>
    </row>
    <row r="6034" spans="21:21" x14ac:dyDescent="0.3">
      <c r="U6034" s="275"/>
    </row>
    <row r="6035" spans="21:21" x14ac:dyDescent="0.3">
      <c r="U6035" s="275"/>
    </row>
    <row r="6036" spans="21:21" x14ac:dyDescent="0.3">
      <c r="U6036" s="275"/>
    </row>
    <row r="6037" spans="21:21" x14ac:dyDescent="0.3">
      <c r="U6037" s="275"/>
    </row>
    <row r="6038" spans="21:21" x14ac:dyDescent="0.3">
      <c r="U6038" s="275"/>
    </row>
    <row r="6039" spans="21:21" x14ac:dyDescent="0.3">
      <c r="U6039" s="275"/>
    </row>
    <row r="6040" spans="21:21" x14ac:dyDescent="0.3">
      <c r="U6040" s="275"/>
    </row>
    <row r="6041" spans="21:21" x14ac:dyDescent="0.3">
      <c r="U6041" s="275"/>
    </row>
    <row r="6042" spans="21:21" x14ac:dyDescent="0.3">
      <c r="U6042" s="275"/>
    </row>
    <row r="6043" spans="21:21" x14ac:dyDescent="0.3">
      <c r="U6043" s="275"/>
    </row>
    <row r="6044" spans="21:21" x14ac:dyDescent="0.3">
      <c r="U6044" s="275"/>
    </row>
    <row r="6045" spans="21:21" x14ac:dyDescent="0.3">
      <c r="U6045" s="275"/>
    </row>
    <row r="6046" spans="21:21" x14ac:dyDescent="0.3">
      <c r="U6046" s="275"/>
    </row>
    <row r="6047" spans="21:21" x14ac:dyDescent="0.3">
      <c r="U6047" s="275"/>
    </row>
    <row r="6048" spans="21:21" x14ac:dyDescent="0.3">
      <c r="U6048" s="275"/>
    </row>
    <row r="6049" spans="21:21" x14ac:dyDescent="0.3">
      <c r="U6049" s="275"/>
    </row>
    <row r="6050" spans="21:21" x14ac:dyDescent="0.3">
      <c r="U6050" s="275"/>
    </row>
    <row r="6051" spans="21:21" x14ac:dyDescent="0.3">
      <c r="U6051" s="275"/>
    </row>
    <row r="6052" spans="21:21" x14ac:dyDescent="0.3">
      <c r="U6052" s="275"/>
    </row>
    <row r="6053" spans="21:21" x14ac:dyDescent="0.3">
      <c r="U6053" s="275"/>
    </row>
    <row r="6054" spans="21:21" x14ac:dyDescent="0.3">
      <c r="U6054" s="275"/>
    </row>
    <row r="6055" spans="21:21" x14ac:dyDescent="0.3">
      <c r="U6055" s="275"/>
    </row>
    <row r="6056" spans="21:21" x14ac:dyDescent="0.3">
      <c r="U6056" s="275"/>
    </row>
    <row r="6057" spans="21:21" x14ac:dyDescent="0.3">
      <c r="U6057" s="275"/>
    </row>
    <row r="6058" spans="21:21" x14ac:dyDescent="0.3">
      <c r="U6058" s="275"/>
    </row>
    <row r="6059" spans="21:21" x14ac:dyDescent="0.3">
      <c r="U6059" s="275"/>
    </row>
    <row r="6060" spans="21:21" x14ac:dyDescent="0.3">
      <c r="U6060" s="275"/>
    </row>
    <row r="6061" spans="21:21" x14ac:dyDescent="0.3">
      <c r="U6061" s="275"/>
    </row>
    <row r="6062" spans="21:21" x14ac:dyDescent="0.3">
      <c r="U6062" s="275"/>
    </row>
    <row r="6063" spans="21:21" x14ac:dyDescent="0.3">
      <c r="U6063" s="275"/>
    </row>
    <row r="6064" spans="21:21" x14ac:dyDescent="0.3">
      <c r="U6064" s="275"/>
    </row>
    <row r="6065" spans="21:21" x14ac:dyDescent="0.3">
      <c r="U6065" s="275"/>
    </row>
    <row r="6066" spans="21:21" x14ac:dyDescent="0.3">
      <c r="U6066" s="275"/>
    </row>
    <row r="6067" spans="21:21" x14ac:dyDescent="0.3">
      <c r="U6067" s="275"/>
    </row>
    <row r="6068" spans="21:21" x14ac:dyDescent="0.3">
      <c r="U6068" s="275"/>
    </row>
    <row r="6069" spans="21:21" x14ac:dyDescent="0.3">
      <c r="U6069" s="275"/>
    </row>
    <row r="6070" spans="21:21" x14ac:dyDescent="0.3">
      <c r="U6070" s="275"/>
    </row>
    <row r="6071" spans="21:21" x14ac:dyDescent="0.3">
      <c r="U6071" s="275"/>
    </row>
    <row r="6072" spans="21:21" x14ac:dyDescent="0.3">
      <c r="U6072" s="275"/>
    </row>
    <row r="6073" spans="21:21" x14ac:dyDescent="0.3">
      <c r="U6073" s="275"/>
    </row>
    <row r="6074" spans="21:21" x14ac:dyDescent="0.3">
      <c r="U6074" s="275"/>
    </row>
    <row r="6075" spans="21:21" x14ac:dyDescent="0.3">
      <c r="U6075" s="275"/>
    </row>
    <row r="6076" spans="21:21" x14ac:dyDescent="0.3">
      <c r="U6076" s="275"/>
    </row>
    <row r="6077" spans="21:21" x14ac:dyDescent="0.3">
      <c r="U6077" s="275"/>
    </row>
    <row r="6078" spans="21:21" x14ac:dyDescent="0.3">
      <c r="U6078" s="275"/>
    </row>
    <row r="6079" spans="21:21" x14ac:dyDescent="0.3">
      <c r="U6079" s="275"/>
    </row>
    <row r="6080" spans="21:21" x14ac:dyDescent="0.3">
      <c r="U6080" s="275"/>
    </row>
    <row r="6081" spans="21:21" x14ac:dyDescent="0.3">
      <c r="U6081" s="275"/>
    </row>
    <row r="6082" spans="21:21" x14ac:dyDescent="0.3">
      <c r="U6082" s="275"/>
    </row>
    <row r="6083" spans="21:21" x14ac:dyDescent="0.3">
      <c r="U6083" s="275"/>
    </row>
    <row r="6084" spans="21:21" x14ac:dyDescent="0.3">
      <c r="U6084" s="275"/>
    </row>
    <row r="6085" spans="21:21" x14ac:dyDescent="0.3">
      <c r="U6085" s="275"/>
    </row>
    <row r="6086" spans="21:21" x14ac:dyDescent="0.3">
      <c r="U6086" s="275"/>
    </row>
    <row r="6087" spans="21:21" x14ac:dyDescent="0.3">
      <c r="U6087" s="275"/>
    </row>
    <row r="6088" spans="21:21" x14ac:dyDescent="0.3">
      <c r="U6088" s="275"/>
    </row>
    <row r="6089" spans="21:21" x14ac:dyDescent="0.3">
      <c r="U6089" s="275"/>
    </row>
    <row r="6090" spans="21:21" x14ac:dyDescent="0.3">
      <c r="U6090" s="275"/>
    </row>
    <row r="6091" spans="21:21" x14ac:dyDescent="0.3">
      <c r="U6091" s="275"/>
    </row>
    <row r="6092" spans="21:21" x14ac:dyDescent="0.3">
      <c r="U6092" s="275"/>
    </row>
    <row r="6093" spans="21:21" x14ac:dyDescent="0.3">
      <c r="U6093" s="275"/>
    </row>
    <row r="6094" spans="21:21" x14ac:dyDescent="0.3">
      <c r="U6094" s="275"/>
    </row>
    <row r="6095" spans="21:21" x14ac:dyDescent="0.3">
      <c r="U6095" s="275"/>
    </row>
    <row r="6096" spans="21:21" x14ac:dyDescent="0.3">
      <c r="U6096" s="275"/>
    </row>
    <row r="6097" spans="21:21" x14ac:dyDescent="0.3">
      <c r="U6097" s="275"/>
    </row>
    <row r="6098" spans="21:21" x14ac:dyDescent="0.3">
      <c r="U6098" s="275"/>
    </row>
    <row r="6099" spans="21:21" x14ac:dyDescent="0.3">
      <c r="U6099" s="275"/>
    </row>
    <row r="6100" spans="21:21" x14ac:dyDescent="0.3">
      <c r="U6100" s="275"/>
    </row>
    <row r="6101" spans="21:21" x14ac:dyDescent="0.3">
      <c r="U6101" s="275"/>
    </row>
    <row r="6102" spans="21:21" x14ac:dyDescent="0.3">
      <c r="U6102" s="275"/>
    </row>
    <row r="6103" spans="21:21" x14ac:dyDescent="0.3">
      <c r="U6103" s="275"/>
    </row>
    <row r="6104" spans="21:21" x14ac:dyDescent="0.3">
      <c r="U6104" s="275"/>
    </row>
    <row r="6105" spans="21:21" x14ac:dyDescent="0.3">
      <c r="U6105" s="275"/>
    </row>
    <row r="6106" spans="21:21" x14ac:dyDescent="0.3">
      <c r="U6106" s="275"/>
    </row>
    <row r="6107" spans="21:21" x14ac:dyDescent="0.3">
      <c r="U6107" s="275"/>
    </row>
    <row r="6108" spans="21:21" x14ac:dyDescent="0.3">
      <c r="U6108" s="275"/>
    </row>
    <row r="6109" spans="21:21" x14ac:dyDescent="0.3">
      <c r="U6109" s="275"/>
    </row>
    <row r="6110" spans="21:21" x14ac:dyDescent="0.3">
      <c r="U6110" s="275"/>
    </row>
    <row r="6111" spans="21:21" x14ac:dyDescent="0.3">
      <c r="U6111" s="275"/>
    </row>
    <row r="6112" spans="21:21" x14ac:dyDescent="0.3">
      <c r="U6112" s="275"/>
    </row>
    <row r="6113" spans="21:21" x14ac:dyDescent="0.3">
      <c r="U6113" s="275"/>
    </row>
    <row r="6114" spans="21:21" x14ac:dyDescent="0.3">
      <c r="U6114" s="275"/>
    </row>
    <row r="6115" spans="21:21" x14ac:dyDescent="0.3">
      <c r="U6115" s="275"/>
    </row>
    <row r="6116" spans="21:21" x14ac:dyDescent="0.3">
      <c r="U6116" s="275"/>
    </row>
    <row r="6117" spans="21:21" x14ac:dyDescent="0.3">
      <c r="U6117" s="275"/>
    </row>
    <row r="6118" spans="21:21" x14ac:dyDescent="0.3">
      <c r="U6118" s="275"/>
    </row>
    <row r="6119" spans="21:21" x14ac:dyDescent="0.3">
      <c r="U6119" s="275"/>
    </row>
    <row r="6120" spans="21:21" x14ac:dyDescent="0.3">
      <c r="U6120" s="275"/>
    </row>
    <row r="6121" spans="21:21" x14ac:dyDescent="0.3">
      <c r="U6121" s="275"/>
    </row>
    <row r="6122" spans="21:21" x14ac:dyDescent="0.3">
      <c r="U6122" s="275"/>
    </row>
    <row r="6123" spans="21:21" x14ac:dyDescent="0.3">
      <c r="U6123" s="275"/>
    </row>
    <row r="6124" spans="21:21" x14ac:dyDescent="0.3">
      <c r="U6124" s="275"/>
    </row>
    <row r="6125" spans="21:21" x14ac:dyDescent="0.3">
      <c r="U6125" s="275"/>
    </row>
    <row r="6126" spans="21:21" x14ac:dyDescent="0.3">
      <c r="U6126" s="275"/>
    </row>
    <row r="6127" spans="21:21" x14ac:dyDescent="0.3">
      <c r="U6127" s="275"/>
    </row>
    <row r="6128" spans="21:21" x14ac:dyDescent="0.3">
      <c r="U6128" s="275"/>
    </row>
    <row r="6129" spans="21:21" x14ac:dyDescent="0.3">
      <c r="U6129" s="275"/>
    </row>
    <row r="6130" spans="21:21" x14ac:dyDescent="0.3">
      <c r="U6130" s="275"/>
    </row>
    <row r="6131" spans="21:21" x14ac:dyDescent="0.3">
      <c r="U6131" s="275"/>
    </row>
    <row r="6132" spans="21:21" x14ac:dyDescent="0.3">
      <c r="U6132" s="275"/>
    </row>
    <row r="6133" spans="21:21" x14ac:dyDescent="0.3">
      <c r="U6133" s="275"/>
    </row>
    <row r="6134" spans="21:21" x14ac:dyDescent="0.3">
      <c r="U6134" s="275"/>
    </row>
    <row r="6135" spans="21:21" x14ac:dyDescent="0.3">
      <c r="U6135" s="275"/>
    </row>
    <row r="6136" spans="21:21" x14ac:dyDescent="0.3">
      <c r="U6136" s="275"/>
    </row>
    <row r="6137" spans="21:21" x14ac:dyDescent="0.3">
      <c r="U6137" s="275"/>
    </row>
    <row r="6138" spans="21:21" x14ac:dyDescent="0.3">
      <c r="U6138" s="275"/>
    </row>
    <row r="6139" spans="21:21" x14ac:dyDescent="0.3">
      <c r="U6139" s="275"/>
    </row>
    <row r="6140" spans="21:21" x14ac:dyDescent="0.3">
      <c r="U6140" s="275"/>
    </row>
    <row r="6141" spans="21:21" x14ac:dyDescent="0.3">
      <c r="U6141" s="275"/>
    </row>
    <row r="6142" spans="21:21" x14ac:dyDescent="0.3">
      <c r="U6142" s="275"/>
    </row>
    <row r="6143" spans="21:21" x14ac:dyDescent="0.3">
      <c r="U6143" s="275"/>
    </row>
    <row r="6144" spans="21:21" x14ac:dyDescent="0.3">
      <c r="U6144" s="275"/>
    </row>
    <row r="6145" spans="21:21" x14ac:dyDescent="0.3">
      <c r="U6145" s="275"/>
    </row>
    <row r="6146" spans="21:21" x14ac:dyDescent="0.3">
      <c r="U6146" s="275"/>
    </row>
    <row r="6147" spans="21:21" x14ac:dyDescent="0.3">
      <c r="U6147" s="275"/>
    </row>
    <row r="6148" spans="21:21" x14ac:dyDescent="0.3">
      <c r="U6148" s="275"/>
    </row>
    <row r="6149" spans="21:21" x14ac:dyDescent="0.3">
      <c r="U6149" s="275"/>
    </row>
    <row r="6150" spans="21:21" x14ac:dyDescent="0.3">
      <c r="U6150" s="275"/>
    </row>
    <row r="6151" spans="21:21" x14ac:dyDescent="0.3">
      <c r="U6151" s="275"/>
    </row>
    <row r="6152" spans="21:21" x14ac:dyDescent="0.3">
      <c r="U6152" s="275"/>
    </row>
    <row r="6153" spans="21:21" x14ac:dyDescent="0.3">
      <c r="U6153" s="275"/>
    </row>
    <row r="6154" spans="21:21" x14ac:dyDescent="0.3">
      <c r="U6154" s="275"/>
    </row>
    <row r="6155" spans="21:21" x14ac:dyDescent="0.3">
      <c r="U6155" s="275"/>
    </row>
    <row r="6156" spans="21:21" x14ac:dyDescent="0.3">
      <c r="U6156" s="275"/>
    </row>
    <row r="6157" spans="21:21" x14ac:dyDescent="0.3">
      <c r="U6157" s="275"/>
    </row>
    <row r="6158" spans="21:21" x14ac:dyDescent="0.3">
      <c r="U6158" s="275"/>
    </row>
    <row r="6159" spans="21:21" x14ac:dyDescent="0.3">
      <c r="U6159" s="275"/>
    </row>
    <row r="6160" spans="21:21" x14ac:dyDescent="0.3">
      <c r="U6160" s="275"/>
    </row>
    <row r="6161" spans="21:21" x14ac:dyDescent="0.3">
      <c r="U6161" s="275"/>
    </row>
    <row r="6162" spans="21:21" x14ac:dyDescent="0.3">
      <c r="U6162" s="275"/>
    </row>
    <row r="6163" spans="21:21" x14ac:dyDescent="0.3">
      <c r="U6163" s="275"/>
    </row>
    <row r="6164" spans="21:21" x14ac:dyDescent="0.3">
      <c r="U6164" s="275"/>
    </row>
    <row r="6165" spans="21:21" x14ac:dyDescent="0.3">
      <c r="U6165" s="275"/>
    </row>
    <row r="6166" spans="21:21" x14ac:dyDescent="0.3">
      <c r="U6166" s="275"/>
    </row>
    <row r="6167" spans="21:21" x14ac:dyDescent="0.3">
      <c r="U6167" s="275"/>
    </row>
    <row r="6168" spans="21:21" x14ac:dyDescent="0.3">
      <c r="U6168" s="275"/>
    </row>
    <row r="6169" spans="21:21" x14ac:dyDescent="0.3">
      <c r="U6169" s="275"/>
    </row>
    <row r="6170" spans="21:21" x14ac:dyDescent="0.3">
      <c r="U6170" s="275"/>
    </row>
    <row r="6171" spans="21:21" x14ac:dyDescent="0.3">
      <c r="U6171" s="275"/>
    </row>
    <row r="6172" spans="21:21" x14ac:dyDescent="0.3">
      <c r="U6172" s="275"/>
    </row>
    <row r="6173" spans="21:21" x14ac:dyDescent="0.3">
      <c r="U6173" s="275"/>
    </row>
    <row r="6174" spans="21:21" x14ac:dyDescent="0.3">
      <c r="U6174" s="275"/>
    </row>
    <row r="6175" spans="21:21" x14ac:dyDescent="0.3">
      <c r="U6175" s="275"/>
    </row>
    <row r="6176" spans="21:21" x14ac:dyDescent="0.3">
      <c r="U6176" s="275"/>
    </row>
    <row r="6177" spans="21:21" x14ac:dyDescent="0.3">
      <c r="U6177" s="275"/>
    </row>
    <row r="6178" spans="21:21" x14ac:dyDescent="0.3">
      <c r="U6178" s="275"/>
    </row>
    <row r="6179" spans="21:21" x14ac:dyDescent="0.3">
      <c r="U6179" s="275"/>
    </row>
    <row r="6180" spans="21:21" x14ac:dyDescent="0.3">
      <c r="U6180" s="275"/>
    </row>
    <row r="6181" spans="21:21" x14ac:dyDescent="0.3">
      <c r="U6181" s="275"/>
    </row>
    <row r="6182" spans="21:21" x14ac:dyDescent="0.3">
      <c r="U6182" s="275"/>
    </row>
    <row r="6183" spans="21:21" x14ac:dyDescent="0.3">
      <c r="U6183" s="275"/>
    </row>
    <row r="6184" spans="21:21" x14ac:dyDescent="0.3">
      <c r="U6184" s="275"/>
    </row>
    <row r="6185" spans="21:21" x14ac:dyDescent="0.3">
      <c r="U6185" s="275"/>
    </row>
    <row r="6186" spans="21:21" x14ac:dyDescent="0.3">
      <c r="U6186" s="275"/>
    </row>
    <row r="6187" spans="21:21" x14ac:dyDescent="0.3">
      <c r="U6187" s="275"/>
    </row>
    <row r="6188" spans="21:21" x14ac:dyDescent="0.3">
      <c r="U6188" s="275"/>
    </row>
    <row r="6189" spans="21:21" x14ac:dyDescent="0.3">
      <c r="U6189" s="275"/>
    </row>
    <row r="6190" spans="21:21" x14ac:dyDescent="0.3">
      <c r="U6190" s="275"/>
    </row>
    <row r="6191" spans="21:21" x14ac:dyDescent="0.3">
      <c r="U6191" s="275"/>
    </row>
    <row r="6192" spans="21:21" x14ac:dyDescent="0.3">
      <c r="U6192" s="275"/>
    </row>
    <row r="6193" spans="21:21" x14ac:dyDescent="0.3">
      <c r="U6193" s="275"/>
    </row>
    <row r="6194" spans="21:21" x14ac:dyDescent="0.3">
      <c r="U6194" s="275"/>
    </row>
    <row r="6195" spans="21:21" x14ac:dyDescent="0.3">
      <c r="U6195" s="275"/>
    </row>
    <row r="6196" spans="21:21" x14ac:dyDescent="0.3">
      <c r="U6196" s="275"/>
    </row>
    <row r="6197" spans="21:21" x14ac:dyDescent="0.3">
      <c r="U6197" s="275"/>
    </row>
    <row r="6198" spans="21:21" x14ac:dyDescent="0.3">
      <c r="U6198" s="275"/>
    </row>
    <row r="6199" spans="21:21" x14ac:dyDescent="0.3">
      <c r="U6199" s="275"/>
    </row>
    <row r="6200" spans="21:21" x14ac:dyDescent="0.3">
      <c r="U6200" s="275"/>
    </row>
    <row r="6201" spans="21:21" x14ac:dyDescent="0.3">
      <c r="U6201" s="275"/>
    </row>
    <row r="6202" spans="21:21" x14ac:dyDescent="0.3">
      <c r="U6202" s="275"/>
    </row>
    <row r="6203" spans="21:21" x14ac:dyDescent="0.3">
      <c r="U6203" s="275"/>
    </row>
    <row r="6204" spans="21:21" x14ac:dyDescent="0.3">
      <c r="U6204" s="275"/>
    </row>
    <row r="6205" spans="21:21" x14ac:dyDescent="0.3">
      <c r="U6205" s="275"/>
    </row>
    <row r="6206" spans="21:21" x14ac:dyDescent="0.3">
      <c r="U6206" s="275"/>
    </row>
    <row r="6207" spans="21:21" x14ac:dyDescent="0.3">
      <c r="U6207" s="275"/>
    </row>
    <row r="6208" spans="21:21" x14ac:dyDescent="0.3">
      <c r="U6208" s="275"/>
    </row>
    <row r="6209" spans="21:21" x14ac:dyDescent="0.3">
      <c r="U6209" s="275"/>
    </row>
    <row r="6210" spans="21:21" x14ac:dyDescent="0.3">
      <c r="U6210" s="275"/>
    </row>
    <row r="6211" spans="21:21" x14ac:dyDescent="0.3">
      <c r="U6211" s="275"/>
    </row>
    <row r="6212" spans="21:21" x14ac:dyDescent="0.3">
      <c r="U6212" s="275"/>
    </row>
    <row r="6213" spans="21:21" x14ac:dyDescent="0.3">
      <c r="U6213" s="275"/>
    </row>
    <row r="6214" spans="21:21" x14ac:dyDescent="0.3">
      <c r="U6214" s="275"/>
    </row>
    <row r="6215" spans="21:21" x14ac:dyDescent="0.3">
      <c r="U6215" s="275"/>
    </row>
    <row r="6216" spans="21:21" x14ac:dyDescent="0.3">
      <c r="U6216" s="275"/>
    </row>
    <row r="6217" spans="21:21" x14ac:dyDescent="0.3">
      <c r="U6217" s="275"/>
    </row>
    <row r="6218" spans="21:21" x14ac:dyDescent="0.3">
      <c r="U6218" s="275"/>
    </row>
    <row r="6219" spans="21:21" x14ac:dyDescent="0.3">
      <c r="U6219" s="275"/>
    </row>
    <row r="6220" spans="21:21" x14ac:dyDescent="0.3">
      <c r="U6220" s="275"/>
    </row>
    <row r="6221" spans="21:21" x14ac:dyDescent="0.3">
      <c r="U6221" s="275"/>
    </row>
    <row r="6222" spans="21:21" x14ac:dyDescent="0.3">
      <c r="U6222" s="275"/>
    </row>
    <row r="6223" spans="21:21" x14ac:dyDescent="0.3">
      <c r="U6223" s="275"/>
    </row>
    <row r="6224" spans="21:21" x14ac:dyDescent="0.3">
      <c r="U6224" s="275"/>
    </row>
    <row r="6225" spans="21:21" x14ac:dyDescent="0.3">
      <c r="U6225" s="275"/>
    </row>
    <row r="6226" spans="21:21" x14ac:dyDescent="0.3">
      <c r="U6226" s="275"/>
    </row>
    <row r="6227" spans="21:21" x14ac:dyDescent="0.3">
      <c r="U6227" s="275"/>
    </row>
    <row r="6228" spans="21:21" x14ac:dyDescent="0.3">
      <c r="U6228" s="275"/>
    </row>
    <row r="6229" spans="21:21" x14ac:dyDescent="0.3">
      <c r="U6229" s="275"/>
    </row>
    <row r="6230" spans="21:21" x14ac:dyDescent="0.3">
      <c r="U6230" s="275"/>
    </row>
    <row r="6231" spans="21:21" x14ac:dyDescent="0.3">
      <c r="U6231" s="275"/>
    </row>
    <row r="6232" spans="21:21" x14ac:dyDescent="0.3">
      <c r="U6232" s="275"/>
    </row>
    <row r="6233" spans="21:21" x14ac:dyDescent="0.3">
      <c r="U6233" s="275"/>
    </row>
    <row r="6234" spans="21:21" x14ac:dyDescent="0.3">
      <c r="U6234" s="275"/>
    </row>
    <row r="6235" spans="21:21" x14ac:dyDescent="0.3">
      <c r="U6235" s="275"/>
    </row>
    <row r="6236" spans="21:21" x14ac:dyDescent="0.3">
      <c r="U6236" s="275"/>
    </row>
    <row r="6237" spans="21:21" x14ac:dyDescent="0.3">
      <c r="U6237" s="275"/>
    </row>
    <row r="6238" spans="21:21" x14ac:dyDescent="0.3">
      <c r="U6238" s="275"/>
    </row>
    <row r="6239" spans="21:21" x14ac:dyDescent="0.3">
      <c r="U6239" s="275"/>
    </row>
    <row r="6240" spans="21:21" x14ac:dyDescent="0.3">
      <c r="U6240" s="275"/>
    </row>
    <row r="6241" spans="21:21" x14ac:dyDescent="0.3">
      <c r="U6241" s="275"/>
    </row>
    <row r="6242" spans="21:21" x14ac:dyDescent="0.3">
      <c r="U6242" s="275"/>
    </row>
    <row r="6243" spans="21:21" x14ac:dyDescent="0.3">
      <c r="U6243" s="275"/>
    </row>
    <row r="6244" spans="21:21" x14ac:dyDescent="0.3">
      <c r="U6244" s="275"/>
    </row>
    <row r="6245" spans="21:21" x14ac:dyDescent="0.3">
      <c r="U6245" s="275"/>
    </row>
    <row r="6246" spans="21:21" x14ac:dyDescent="0.3">
      <c r="U6246" s="275"/>
    </row>
    <row r="6247" spans="21:21" x14ac:dyDescent="0.3">
      <c r="U6247" s="275"/>
    </row>
    <row r="6248" spans="21:21" x14ac:dyDescent="0.3">
      <c r="U6248" s="275"/>
    </row>
    <row r="6249" spans="21:21" x14ac:dyDescent="0.3">
      <c r="U6249" s="275"/>
    </row>
    <row r="6250" spans="21:21" x14ac:dyDescent="0.3">
      <c r="U6250" s="275"/>
    </row>
    <row r="6251" spans="21:21" x14ac:dyDescent="0.3">
      <c r="U6251" s="275"/>
    </row>
    <row r="6252" spans="21:21" x14ac:dyDescent="0.3">
      <c r="U6252" s="275"/>
    </row>
    <row r="6253" spans="21:21" x14ac:dyDescent="0.3">
      <c r="U6253" s="275"/>
    </row>
    <row r="6254" spans="21:21" x14ac:dyDescent="0.3">
      <c r="U6254" s="275"/>
    </row>
    <row r="6255" spans="21:21" x14ac:dyDescent="0.3">
      <c r="U6255" s="275"/>
    </row>
    <row r="6256" spans="21:21" x14ac:dyDescent="0.3">
      <c r="U6256" s="275"/>
    </row>
    <row r="6257" spans="21:21" x14ac:dyDescent="0.3">
      <c r="U6257" s="275"/>
    </row>
    <row r="6258" spans="21:21" x14ac:dyDescent="0.3">
      <c r="U6258" s="275"/>
    </row>
    <row r="6259" spans="21:21" x14ac:dyDescent="0.3">
      <c r="U6259" s="275"/>
    </row>
    <row r="6260" spans="21:21" x14ac:dyDescent="0.3">
      <c r="U6260" s="275"/>
    </row>
    <row r="6261" spans="21:21" x14ac:dyDescent="0.3">
      <c r="U6261" s="275"/>
    </row>
    <row r="6262" spans="21:21" x14ac:dyDescent="0.3">
      <c r="U6262" s="275"/>
    </row>
    <row r="6263" spans="21:21" x14ac:dyDescent="0.3">
      <c r="U6263" s="275"/>
    </row>
    <row r="6264" spans="21:21" x14ac:dyDescent="0.3">
      <c r="U6264" s="275"/>
    </row>
    <row r="6265" spans="21:21" x14ac:dyDescent="0.3">
      <c r="U6265" s="275"/>
    </row>
    <row r="6266" spans="21:21" x14ac:dyDescent="0.3">
      <c r="U6266" s="275"/>
    </row>
    <row r="6267" spans="21:21" x14ac:dyDescent="0.3">
      <c r="U6267" s="275"/>
    </row>
    <row r="6268" spans="21:21" x14ac:dyDescent="0.3">
      <c r="U6268" s="275"/>
    </row>
    <row r="6269" spans="21:21" x14ac:dyDescent="0.3">
      <c r="U6269" s="275"/>
    </row>
    <row r="6270" spans="21:21" x14ac:dyDescent="0.3">
      <c r="U6270" s="275"/>
    </row>
    <row r="6271" spans="21:21" x14ac:dyDescent="0.3">
      <c r="U6271" s="275"/>
    </row>
    <row r="6272" spans="21:21" x14ac:dyDescent="0.3">
      <c r="U6272" s="275"/>
    </row>
    <row r="6273" spans="21:21" x14ac:dyDescent="0.3">
      <c r="U6273" s="275"/>
    </row>
    <row r="6274" spans="21:21" x14ac:dyDescent="0.3">
      <c r="U6274" s="275"/>
    </row>
    <row r="6275" spans="21:21" x14ac:dyDescent="0.3">
      <c r="U6275" s="275"/>
    </row>
    <row r="6276" spans="21:21" x14ac:dyDescent="0.3">
      <c r="U6276" s="275"/>
    </row>
    <row r="6277" spans="21:21" x14ac:dyDescent="0.3">
      <c r="U6277" s="275"/>
    </row>
    <row r="6278" spans="21:21" x14ac:dyDescent="0.3">
      <c r="U6278" s="275"/>
    </row>
    <row r="6279" spans="21:21" x14ac:dyDescent="0.3">
      <c r="U6279" s="275"/>
    </row>
    <row r="6280" spans="21:21" x14ac:dyDescent="0.3">
      <c r="U6280" s="275"/>
    </row>
    <row r="6281" spans="21:21" x14ac:dyDescent="0.3">
      <c r="U6281" s="275"/>
    </row>
    <row r="6282" spans="21:21" x14ac:dyDescent="0.3">
      <c r="U6282" s="275"/>
    </row>
    <row r="6283" spans="21:21" x14ac:dyDescent="0.3">
      <c r="U6283" s="275"/>
    </row>
    <row r="6284" spans="21:21" x14ac:dyDescent="0.3">
      <c r="U6284" s="275"/>
    </row>
    <row r="6285" spans="21:21" x14ac:dyDescent="0.3">
      <c r="U6285" s="275"/>
    </row>
    <row r="6286" spans="21:21" x14ac:dyDescent="0.3">
      <c r="U6286" s="275"/>
    </row>
    <row r="6287" spans="21:21" x14ac:dyDescent="0.3">
      <c r="U6287" s="275"/>
    </row>
    <row r="6288" spans="21:21" x14ac:dyDescent="0.3">
      <c r="U6288" s="275"/>
    </row>
    <row r="6289" spans="21:21" x14ac:dyDescent="0.3">
      <c r="U6289" s="275"/>
    </row>
    <row r="6290" spans="21:21" x14ac:dyDescent="0.3">
      <c r="U6290" s="275"/>
    </row>
    <row r="6291" spans="21:21" x14ac:dyDescent="0.3">
      <c r="U6291" s="275"/>
    </row>
    <row r="6292" spans="21:21" x14ac:dyDescent="0.3">
      <c r="U6292" s="275"/>
    </row>
    <row r="6293" spans="21:21" x14ac:dyDescent="0.3">
      <c r="U6293" s="275"/>
    </row>
    <row r="6294" spans="21:21" x14ac:dyDescent="0.3">
      <c r="U6294" s="275"/>
    </row>
    <row r="6295" spans="21:21" x14ac:dyDescent="0.3">
      <c r="U6295" s="275"/>
    </row>
    <row r="6296" spans="21:21" x14ac:dyDescent="0.3">
      <c r="U6296" s="275"/>
    </row>
    <row r="6297" spans="21:21" x14ac:dyDescent="0.3">
      <c r="U6297" s="275"/>
    </row>
    <row r="6298" spans="21:21" x14ac:dyDescent="0.3">
      <c r="U6298" s="275"/>
    </row>
    <row r="6299" spans="21:21" x14ac:dyDescent="0.3">
      <c r="U6299" s="275"/>
    </row>
    <row r="6300" spans="21:21" x14ac:dyDescent="0.3">
      <c r="U6300" s="275"/>
    </row>
    <row r="6301" spans="21:21" x14ac:dyDescent="0.3">
      <c r="U6301" s="275"/>
    </row>
    <row r="6302" spans="21:21" x14ac:dyDescent="0.3">
      <c r="U6302" s="275"/>
    </row>
    <row r="6303" spans="21:21" x14ac:dyDescent="0.3">
      <c r="U6303" s="275"/>
    </row>
    <row r="6304" spans="21:21" x14ac:dyDescent="0.3">
      <c r="U6304" s="275"/>
    </row>
    <row r="6305" spans="21:21" x14ac:dyDescent="0.3">
      <c r="U6305" s="275"/>
    </row>
    <row r="6306" spans="21:21" x14ac:dyDescent="0.3">
      <c r="U6306" s="275"/>
    </row>
    <row r="6307" spans="21:21" x14ac:dyDescent="0.3">
      <c r="U6307" s="275"/>
    </row>
    <row r="6308" spans="21:21" x14ac:dyDescent="0.3">
      <c r="U6308" s="275"/>
    </row>
    <row r="6309" spans="21:21" x14ac:dyDescent="0.3">
      <c r="U6309" s="275"/>
    </row>
    <row r="6310" spans="21:21" x14ac:dyDescent="0.3">
      <c r="U6310" s="275"/>
    </row>
    <row r="6311" spans="21:21" x14ac:dyDescent="0.3">
      <c r="U6311" s="275"/>
    </row>
    <row r="6312" spans="21:21" x14ac:dyDescent="0.3">
      <c r="U6312" s="275"/>
    </row>
    <row r="6313" spans="21:21" x14ac:dyDescent="0.3">
      <c r="U6313" s="275"/>
    </row>
    <row r="6314" spans="21:21" x14ac:dyDescent="0.3">
      <c r="U6314" s="275"/>
    </row>
    <row r="6315" spans="21:21" x14ac:dyDescent="0.3">
      <c r="U6315" s="275"/>
    </row>
    <row r="6316" spans="21:21" x14ac:dyDescent="0.3">
      <c r="U6316" s="275"/>
    </row>
    <row r="6317" spans="21:21" x14ac:dyDescent="0.3">
      <c r="U6317" s="275"/>
    </row>
    <row r="6318" spans="21:21" x14ac:dyDescent="0.3">
      <c r="U6318" s="275"/>
    </row>
    <row r="6319" spans="21:21" x14ac:dyDescent="0.3">
      <c r="U6319" s="275"/>
    </row>
    <row r="6320" spans="21:21" x14ac:dyDescent="0.3">
      <c r="U6320" s="275"/>
    </row>
    <row r="6321" spans="21:21" x14ac:dyDescent="0.3">
      <c r="U6321" s="275"/>
    </row>
    <row r="6322" spans="21:21" x14ac:dyDescent="0.3">
      <c r="U6322" s="275"/>
    </row>
    <row r="6323" spans="21:21" x14ac:dyDescent="0.3">
      <c r="U6323" s="275"/>
    </row>
    <row r="6324" spans="21:21" x14ac:dyDescent="0.3">
      <c r="U6324" s="275"/>
    </row>
    <row r="6325" spans="21:21" x14ac:dyDescent="0.3">
      <c r="U6325" s="275"/>
    </row>
    <row r="6326" spans="21:21" x14ac:dyDescent="0.3">
      <c r="U6326" s="275"/>
    </row>
    <row r="6327" spans="21:21" x14ac:dyDescent="0.3">
      <c r="U6327" s="275"/>
    </row>
    <row r="6328" spans="21:21" x14ac:dyDescent="0.3">
      <c r="U6328" s="275"/>
    </row>
    <row r="6329" spans="21:21" x14ac:dyDescent="0.3">
      <c r="U6329" s="275"/>
    </row>
    <row r="6330" spans="21:21" x14ac:dyDescent="0.3">
      <c r="U6330" s="275"/>
    </row>
    <row r="6331" spans="21:21" x14ac:dyDescent="0.3">
      <c r="U6331" s="275"/>
    </row>
    <row r="6332" spans="21:21" x14ac:dyDescent="0.3">
      <c r="U6332" s="275"/>
    </row>
    <row r="6333" spans="21:21" x14ac:dyDescent="0.3">
      <c r="U6333" s="275"/>
    </row>
    <row r="6334" spans="21:21" x14ac:dyDescent="0.3">
      <c r="U6334" s="275"/>
    </row>
    <row r="6335" spans="21:21" x14ac:dyDescent="0.3">
      <c r="U6335" s="275"/>
    </row>
    <row r="6336" spans="21:21" x14ac:dyDescent="0.3">
      <c r="U6336" s="275"/>
    </row>
    <row r="6337" spans="21:21" x14ac:dyDescent="0.3">
      <c r="U6337" s="275"/>
    </row>
    <row r="6338" spans="21:21" x14ac:dyDescent="0.3">
      <c r="U6338" s="275"/>
    </row>
    <row r="6339" spans="21:21" x14ac:dyDescent="0.3">
      <c r="U6339" s="275"/>
    </row>
    <row r="6340" spans="21:21" x14ac:dyDescent="0.3">
      <c r="U6340" s="275"/>
    </row>
    <row r="6341" spans="21:21" x14ac:dyDescent="0.3">
      <c r="U6341" s="275"/>
    </row>
    <row r="6342" spans="21:21" x14ac:dyDescent="0.3">
      <c r="U6342" s="275"/>
    </row>
    <row r="6343" spans="21:21" x14ac:dyDescent="0.3">
      <c r="U6343" s="275"/>
    </row>
    <row r="6344" spans="21:21" x14ac:dyDescent="0.3">
      <c r="U6344" s="275"/>
    </row>
    <row r="6345" spans="21:21" x14ac:dyDescent="0.3">
      <c r="U6345" s="275"/>
    </row>
    <row r="6346" spans="21:21" x14ac:dyDescent="0.3">
      <c r="U6346" s="275"/>
    </row>
    <row r="6347" spans="21:21" x14ac:dyDescent="0.3">
      <c r="U6347" s="275"/>
    </row>
    <row r="6348" spans="21:21" x14ac:dyDescent="0.3">
      <c r="U6348" s="275"/>
    </row>
    <row r="6349" spans="21:21" x14ac:dyDescent="0.3">
      <c r="U6349" s="275"/>
    </row>
    <row r="6350" spans="21:21" x14ac:dyDescent="0.3">
      <c r="U6350" s="275"/>
    </row>
    <row r="6351" spans="21:21" x14ac:dyDescent="0.3">
      <c r="U6351" s="275"/>
    </row>
    <row r="6352" spans="21:21" x14ac:dyDescent="0.3">
      <c r="U6352" s="275"/>
    </row>
    <row r="6353" spans="21:21" x14ac:dyDescent="0.3">
      <c r="U6353" s="275"/>
    </row>
    <row r="6354" spans="21:21" x14ac:dyDescent="0.3">
      <c r="U6354" s="275"/>
    </row>
    <row r="6355" spans="21:21" x14ac:dyDescent="0.3">
      <c r="U6355" s="275"/>
    </row>
    <row r="6356" spans="21:21" x14ac:dyDescent="0.3">
      <c r="U6356" s="275"/>
    </row>
    <row r="6357" spans="21:21" x14ac:dyDescent="0.3">
      <c r="U6357" s="275"/>
    </row>
    <row r="6358" spans="21:21" x14ac:dyDescent="0.3">
      <c r="U6358" s="275"/>
    </row>
    <row r="6359" spans="21:21" x14ac:dyDescent="0.3">
      <c r="U6359" s="275"/>
    </row>
    <row r="6360" spans="21:21" x14ac:dyDescent="0.3">
      <c r="U6360" s="275"/>
    </row>
    <row r="6361" spans="21:21" x14ac:dyDescent="0.3">
      <c r="U6361" s="275"/>
    </row>
    <row r="6362" spans="21:21" x14ac:dyDescent="0.3">
      <c r="U6362" s="275"/>
    </row>
    <row r="6363" spans="21:21" x14ac:dyDescent="0.3">
      <c r="U6363" s="275"/>
    </row>
    <row r="6364" spans="21:21" x14ac:dyDescent="0.3">
      <c r="U6364" s="275"/>
    </row>
    <row r="6365" spans="21:21" x14ac:dyDescent="0.3">
      <c r="U6365" s="275"/>
    </row>
    <row r="6366" spans="21:21" x14ac:dyDescent="0.3">
      <c r="U6366" s="275"/>
    </row>
    <row r="6367" spans="21:21" x14ac:dyDescent="0.3">
      <c r="U6367" s="275"/>
    </row>
    <row r="6368" spans="21:21" x14ac:dyDescent="0.3">
      <c r="U6368" s="275"/>
    </row>
    <row r="6369" spans="21:21" x14ac:dyDescent="0.3">
      <c r="U6369" s="275"/>
    </row>
    <row r="6370" spans="21:21" x14ac:dyDescent="0.3">
      <c r="U6370" s="275"/>
    </row>
    <row r="6371" spans="21:21" x14ac:dyDescent="0.3">
      <c r="U6371" s="275"/>
    </row>
    <row r="6372" spans="21:21" x14ac:dyDescent="0.3">
      <c r="U6372" s="275"/>
    </row>
    <row r="6373" spans="21:21" x14ac:dyDescent="0.3">
      <c r="U6373" s="275"/>
    </row>
    <row r="6374" spans="21:21" x14ac:dyDescent="0.3">
      <c r="U6374" s="275"/>
    </row>
    <row r="6375" spans="21:21" x14ac:dyDescent="0.3">
      <c r="U6375" s="275"/>
    </row>
    <row r="6376" spans="21:21" x14ac:dyDescent="0.3">
      <c r="U6376" s="275"/>
    </row>
    <row r="6377" spans="21:21" x14ac:dyDescent="0.3">
      <c r="U6377" s="275"/>
    </row>
    <row r="6378" spans="21:21" x14ac:dyDescent="0.3">
      <c r="U6378" s="275"/>
    </row>
    <row r="6379" spans="21:21" x14ac:dyDescent="0.3">
      <c r="U6379" s="275"/>
    </row>
    <row r="6380" spans="21:21" x14ac:dyDescent="0.3">
      <c r="U6380" s="275"/>
    </row>
    <row r="6381" spans="21:21" x14ac:dyDescent="0.3">
      <c r="U6381" s="275"/>
    </row>
    <row r="6382" spans="21:21" x14ac:dyDescent="0.3">
      <c r="U6382" s="275"/>
    </row>
    <row r="6383" spans="21:21" x14ac:dyDescent="0.3">
      <c r="U6383" s="275"/>
    </row>
    <row r="6384" spans="21:21" x14ac:dyDescent="0.3">
      <c r="U6384" s="275"/>
    </row>
    <row r="6385" spans="21:21" x14ac:dyDescent="0.3">
      <c r="U6385" s="275"/>
    </row>
    <row r="6386" spans="21:21" x14ac:dyDescent="0.3">
      <c r="U6386" s="275"/>
    </row>
    <row r="6387" spans="21:21" x14ac:dyDescent="0.3">
      <c r="U6387" s="275"/>
    </row>
    <row r="6388" spans="21:21" x14ac:dyDescent="0.3">
      <c r="U6388" s="275"/>
    </row>
    <row r="6389" spans="21:21" x14ac:dyDescent="0.3">
      <c r="U6389" s="275"/>
    </row>
    <row r="6390" spans="21:21" x14ac:dyDescent="0.3">
      <c r="U6390" s="275"/>
    </row>
    <row r="6391" spans="21:21" x14ac:dyDescent="0.3">
      <c r="U6391" s="275"/>
    </row>
    <row r="6392" spans="21:21" x14ac:dyDescent="0.3">
      <c r="U6392" s="275"/>
    </row>
    <row r="6393" spans="21:21" x14ac:dyDescent="0.3">
      <c r="U6393" s="275"/>
    </row>
    <row r="6394" spans="21:21" x14ac:dyDescent="0.3">
      <c r="U6394" s="275"/>
    </row>
    <row r="6395" spans="21:21" x14ac:dyDescent="0.3">
      <c r="U6395" s="275"/>
    </row>
    <row r="6396" spans="21:21" x14ac:dyDescent="0.3">
      <c r="U6396" s="275"/>
    </row>
    <row r="6397" spans="21:21" x14ac:dyDescent="0.3">
      <c r="U6397" s="275"/>
    </row>
    <row r="6398" spans="21:21" x14ac:dyDescent="0.3">
      <c r="U6398" s="275"/>
    </row>
    <row r="6399" spans="21:21" x14ac:dyDescent="0.3">
      <c r="U6399" s="275"/>
    </row>
    <row r="6400" spans="21:21" x14ac:dyDescent="0.3">
      <c r="U6400" s="275"/>
    </row>
    <row r="6401" spans="21:21" x14ac:dyDescent="0.3">
      <c r="U6401" s="275"/>
    </row>
    <row r="6402" spans="21:21" x14ac:dyDescent="0.3">
      <c r="U6402" s="275"/>
    </row>
    <row r="6403" spans="21:21" x14ac:dyDescent="0.3">
      <c r="U6403" s="275"/>
    </row>
    <row r="6404" spans="21:21" x14ac:dyDescent="0.3">
      <c r="U6404" s="275"/>
    </row>
    <row r="6405" spans="21:21" x14ac:dyDescent="0.3">
      <c r="U6405" s="275"/>
    </row>
    <row r="6406" spans="21:21" x14ac:dyDescent="0.3">
      <c r="U6406" s="275"/>
    </row>
    <row r="6407" spans="21:21" x14ac:dyDescent="0.3">
      <c r="U6407" s="275"/>
    </row>
    <row r="6408" spans="21:21" x14ac:dyDescent="0.3">
      <c r="U6408" s="275"/>
    </row>
    <row r="6409" spans="21:21" x14ac:dyDescent="0.3">
      <c r="U6409" s="275"/>
    </row>
    <row r="6410" spans="21:21" x14ac:dyDescent="0.3">
      <c r="U6410" s="275"/>
    </row>
    <row r="6411" spans="21:21" x14ac:dyDescent="0.3">
      <c r="U6411" s="275"/>
    </row>
    <row r="6412" spans="21:21" x14ac:dyDescent="0.3">
      <c r="U6412" s="275"/>
    </row>
    <row r="6413" spans="21:21" x14ac:dyDescent="0.3">
      <c r="U6413" s="275"/>
    </row>
    <row r="6414" spans="21:21" x14ac:dyDescent="0.3">
      <c r="U6414" s="275"/>
    </row>
    <row r="6415" spans="21:21" x14ac:dyDescent="0.3">
      <c r="U6415" s="275"/>
    </row>
    <row r="6416" spans="21:21" x14ac:dyDescent="0.3">
      <c r="U6416" s="275"/>
    </row>
    <row r="6417" spans="21:21" x14ac:dyDescent="0.3">
      <c r="U6417" s="275"/>
    </row>
    <row r="6418" spans="21:21" x14ac:dyDescent="0.3">
      <c r="U6418" s="275"/>
    </row>
    <row r="6419" spans="21:21" x14ac:dyDescent="0.3">
      <c r="U6419" s="275"/>
    </row>
    <row r="6420" spans="21:21" x14ac:dyDescent="0.3">
      <c r="U6420" s="275"/>
    </row>
    <row r="6421" spans="21:21" x14ac:dyDescent="0.3">
      <c r="U6421" s="275"/>
    </row>
    <row r="6422" spans="21:21" x14ac:dyDescent="0.3">
      <c r="U6422" s="275"/>
    </row>
    <row r="6423" spans="21:21" x14ac:dyDescent="0.3">
      <c r="U6423" s="275"/>
    </row>
    <row r="6424" spans="21:21" x14ac:dyDescent="0.3">
      <c r="U6424" s="275"/>
    </row>
    <row r="6425" spans="21:21" x14ac:dyDescent="0.3">
      <c r="U6425" s="275"/>
    </row>
    <row r="6426" spans="21:21" x14ac:dyDescent="0.3">
      <c r="U6426" s="275"/>
    </row>
    <row r="6427" spans="21:21" x14ac:dyDescent="0.3">
      <c r="U6427" s="275"/>
    </row>
    <row r="6428" spans="21:21" x14ac:dyDescent="0.3">
      <c r="U6428" s="275"/>
    </row>
    <row r="6429" spans="21:21" x14ac:dyDescent="0.3">
      <c r="U6429" s="275"/>
    </row>
    <row r="6430" spans="21:21" x14ac:dyDescent="0.3">
      <c r="U6430" s="275"/>
    </row>
    <row r="6431" spans="21:21" x14ac:dyDescent="0.3">
      <c r="U6431" s="275"/>
    </row>
    <row r="6432" spans="21:21" x14ac:dyDescent="0.3">
      <c r="U6432" s="275"/>
    </row>
    <row r="6433" spans="21:21" x14ac:dyDescent="0.3">
      <c r="U6433" s="275"/>
    </row>
    <row r="6434" spans="21:21" x14ac:dyDescent="0.3">
      <c r="U6434" s="275"/>
    </row>
    <row r="6435" spans="21:21" x14ac:dyDescent="0.3">
      <c r="U6435" s="275"/>
    </row>
    <row r="6436" spans="21:21" x14ac:dyDescent="0.3">
      <c r="U6436" s="275"/>
    </row>
    <row r="6437" spans="21:21" x14ac:dyDescent="0.3">
      <c r="U6437" s="275"/>
    </row>
    <row r="6438" spans="21:21" x14ac:dyDescent="0.3">
      <c r="U6438" s="275"/>
    </row>
    <row r="6439" spans="21:21" x14ac:dyDescent="0.3">
      <c r="U6439" s="275"/>
    </row>
    <row r="6440" spans="21:21" x14ac:dyDescent="0.3">
      <c r="U6440" s="275"/>
    </row>
    <row r="6441" spans="21:21" x14ac:dyDescent="0.3">
      <c r="U6441" s="275"/>
    </row>
    <row r="6442" spans="21:21" x14ac:dyDescent="0.3">
      <c r="U6442" s="275"/>
    </row>
    <row r="6443" spans="21:21" x14ac:dyDescent="0.3">
      <c r="U6443" s="275"/>
    </row>
    <row r="6444" spans="21:21" x14ac:dyDescent="0.3">
      <c r="U6444" s="275"/>
    </row>
    <row r="6445" spans="21:21" x14ac:dyDescent="0.3">
      <c r="U6445" s="275"/>
    </row>
    <row r="6446" spans="21:21" x14ac:dyDescent="0.3">
      <c r="U6446" s="275"/>
    </row>
    <row r="6447" spans="21:21" x14ac:dyDescent="0.3">
      <c r="U6447" s="275"/>
    </row>
    <row r="6448" spans="21:21" x14ac:dyDescent="0.3">
      <c r="U6448" s="275"/>
    </row>
    <row r="6449" spans="21:21" x14ac:dyDescent="0.3">
      <c r="U6449" s="275"/>
    </row>
    <row r="6450" spans="21:21" x14ac:dyDescent="0.3">
      <c r="U6450" s="275"/>
    </row>
    <row r="6451" spans="21:21" x14ac:dyDescent="0.3">
      <c r="U6451" s="275"/>
    </row>
    <row r="6452" spans="21:21" x14ac:dyDescent="0.3">
      <c r="U6452" s="275"/>
    </row>
    <row r="6453" spans="21:21" x14ac:dyDescent="0.3">
      <c r="U6453" s="275"/>
    </row>
    <row r="6454" spans="21:21" x14ac:dyDescent="0.3">
      <c r="U6454" s="275"/>
    </row>
    <row r="6455" spans="21:21" x14ac:dyDescent="0.3">
      <c r="U6455" s="275"/>
    </row>
    <row r="6456" spans="21:21" x14ac:dyDescent="0.3">
      <c r="U6456" s="275"/>
    </row>
    <row r="6457" spans="21:21" x14ac:dyDescent="0.3">
      <c r="U6457" s="275"/>
    </row>
    <row r="6458" spans="21:21" x14ac:dyDescent="0.3">
      <c r="U6458" s="275"/>
    </row>
    <row r="6459" spans="21:21" x14ac:dyDescent="0.3">
      <c r="U6459" s="275"/>
    </row>
    <row r="6460" spans="21:21" x14ac:dyDescent="0.3">
      <c r="U6460" s="275"/>
    </row>
    <row r="6461" spans="21:21" x14ac:dyDescent="0.3">
      <c r="U6461" s="275"/>
    </row>
    <row r="6462" spans="21:21" x14ac:dyDescent="0.3">
      <c r="U6462" s="275"/>
    </row>
    <row r="6463" spans="21:21" x14ac:dyDescent="0.3">
      <c r="U6463" s="275"/>
    </row>
    <row r="6464" spans="21:21" x14ac:dyDescent="0.3">
      <c r="U6464" s="275"/>
    </row>
    <row r="6465" spans="21:21" x14ac:dyDescent="0.3">
      <c r="U6465" s="275"/>
    </row>
    <row r="6466" spans="21:21" x14ac:dyDescent="0.3">
      <c r="U6466" s="275"/>
    </row>
    <row r="6467" spans="21:21" x14ac:dyDescent="0.3">
      <c r="U6467" s="275"/>
    </row>
    <row r="6468" spans="21:21" x14ac:dyDescent="0.3">
      <c r="U6468" s="275"/>
    </row>
    <row r="6469" spans="21:21" x14ac:dyDescent="0.3">
      <c r="U6469" s="275"/>
    </row>
    <row r="6470" spans="21:21" x14ac:dyDescent="0.3">
      <c r="U6470" s="275"/>
    </row>
    <row r="6471" spans="21:21" x14ac:dyDescent="0.3">
      <c r="U6471" s="275"/>
    </row>
    <row r="6472" spans="21:21" x14ac:dyDescent="0.3">
      <c r="U6472" s="275"/>
    </row>
    <row r="6473" spans="21:21" x14ac:dyDescent="0.3">
      <c r="U6473" s="275"/>
    </row>
    <row r="6474" spans="21:21" x14ac:dyDescent="0.3">
      <c r="U6474" s="275"/>
    </row>
    <row r="6475" spans="21:21" x14ac:dyDescent="0.3">
      <c r="U6475" s="275"/>
    </row>
    <row r="6476" spans="21:21" x14ac:dyDescent="0.3">
      <c r="U6476" s="275"/>
    </row>
    <row r="6477" spans="21:21" x14ac:dyDescent="0.3">
      <c r="U6477" s="275"/>
    </row>
    <row r="6478" spans="21:21" x14ac:dyDescent="0.3">
      <c r="U6478" s="275"/>
    </row>
    <row r="6479" spans="21:21" x14ac:dyDescent="0.3">
      <c r="U6479" s="275"/>
    </row>
    <row r="6480" spans="21:21" x14ac:dyDescent="0.3">
      <c r="U6480" s="275"/>
    </row>
    <row r="6481" spans="21:21" x14ac:dyDescent="0.3">
      <c r="U6481" s="275"/>
    </row>
    <row r="6482" spans="21:21" x14ac:dyDescent="0.3">
      <c r="U6482" s="275"/>
    </row>
    <row r="6483" spans="21:21" x14ac:dyDescent="0.3">
      <c r="U6483" s="275"/>
    </row>
    <row r="6484" spans="21:21" x14ac:dyDescent="0.3">
      <c r="U6484" s="275"/>
    </row>
    <row r="6485" spans="21:21" x14ac:dyDescent="0.3">
      <c r="U6485" s="275"/>
    </row>
    <row r="6486" spans="21:21" x14ac:dyDescent="0.3">
      <c r="U6486" s="275"/>
    </row>
    <row r="6487" spans="21:21" x14ac:dyDescent="0.3">
      <c r="U6487" s="275"/>
    </row>
    <row r="6488" spans="21:21" x14ac:dyDescent="0.3">
      <c r="U6488" s="275"/>
    </row>
    <row r="6489" spans="21:21" x14ac:dyDescent="0.3">
      <c r="U6489" s="275"/>
    </row>
    <row r="6490" spans="21:21" x14ac:dyDescent="0.3">
      <c r="U6490" s="275"/>
    </row>
    <row r="6491" spans="21:21" x14ac:dyDescent="0.3">
      <c r="U6491" s="275"/>
    </row>
    <row r="6492" spans="21:21" x14ac:dyDescent="0.3">
      <c r="U6492" s="275"/>
    </row>
    <row r="6493" spans="21:21" x14ac:dyDescent="0.3">
      <c r="U6493" s="275"/>
    </row>
    <row r="6494" spans="21:21" x14ac:dyDescent="0.3">
      <c r="U6494" s="275"/>
    </row>
    <row r="6495" spans="21:21" x14ac:dyDescent="0.3">
      <c r="U6495" s="275"/>
    </row>
    <row r="6496" spans="21:21" x14ac:dyDescent="0.3">
      <c r="U6496" s="275"/>
    </row>
    <row r="6497" spans="21:21" x14ac:dyDescent="0.3">
      <c r="U6497" s="275"/>
    </row>
    <row r="6498" spans="21:21" x14ac:dyDescent="0.3">
      <c r="U6498" s="275"/>
    </row>
    <row r="6499" spans="21:21" x14ac:dyDescent="0.3">
      <c r="U6499" s="275"/>
    </row>
    <row r="6500" spans="21:21" x14ac:dyDescent="0.3">
      <c r="U6500" s="275"/>
    </row>
    <row r="6501" spans="21:21" x14ac:dyDescent="0.3">
      <c r="U6501" s="275"/>
    </row>
    <row r="6502" spans="21:21" x14ac:dyDescent="0.3">
      <c r="U6502" s="275"/>
    </row>
    <row r="6503" spans="21:21" x14ac:dyDescent="0.3">
      <c r="U6503" s="275"/>
    </row>
    <row r="6504" spans="21:21" x14ac:dyDescent="0.3">
      <c r="U6504" s="275"/>
    </row>
    <row r="6505" spans="21:21" x14ac:dyDescent="0.3">
      <c r="U6505" s="275"/>
    </row>
    <row r="6506" spans="21:21" x14ac:dyDescent="0.3">
      <c r="U6506" s="275"/>
    </row>
    <row r="6507" spans="21:21" x14ac:dyDescent="0.3">
      <c r="U6507" s="275"/>
    </row>
    <row r="6508" spans="21:21" x14ac:dyDescent="0.3">
      <c r="U6508" s="275"/>
    </row>
    <row r="6509" spans="21:21" x14ac:dyDescent="0.3">
      <c r="U6509" s="275"/>
    </row>
    <row r="6510" spans="21:21" x14ac:dyDescent="0.3">
      <c r="U6510" s="275"/>
    </row>
    <row r="6511" spans="21:21" x14ac:dyDescent="0.3">
      <c r="U6511" s="275"/>
    </row>
    <row r="6512" spans="21:21" x14ac:dyDescent="0.3">
      <c r="U6512" s="275"/>
    </row>
    <row r="6513" spans="21:21" x14ac:dyDescent="0.3">
      <c r="U6513" s="275"/>
    </row>
    <row r="6514" spans="21:21" x14ac:dyDescent="0.3">
      <c r="U6514" s="275"/>
    </row>
    <row r="6515" spans="21:21" x14ac:dyDescent="0.3">
      <c r="U6515" s="275"/>
    </row>
    <row r="6516" spans="21:21" x14ac:dyDescent="0.3">
      <c r="U6516" s="275"/>
    </row>
    <row r="6517" spans="21:21" x14ac:dyDescent="0.3">
      <c r="U6517" s="275"/>
    </row>
    <row r="6518" spans="21:21" x14ac:dyDescent="0.3">
      <c r="U6518" s="275"/>
    </row>
    <row r="6519" spans="21:21" x14ac:dyDescent="0.3">
      <c r="U6519" s="275"/>
    </row>
    <row r="6520" spans="21:21" x14ac:dyDescent="0.3">
      <c r="U6520" s="275"/>
    </row>
    <row r="6521" spans="21:21" x14ac:dyDescent="0.3">
      <c r="U6521" s="275"/>
    </row>
    <row r="6522" spans="21:21" x14ac:dyDescent="0.3">
      <c r="U6522" s="275"/>
    </row>
    <row r="6523" spans="21:21" x14ac:dyDescent="0.3">
      <c r="U6523" s="275"/>
    </row>
    <row r="6524" spans="21:21" x14ac:dyDescent="0.3">
      <c r="U6524" s="275"/>
    </row>
    <row r="6525" spans="21:21" x14ac:dyDescent="0.3">
      <c r="U6525" s="275"/>
    </row>
    <row r="6526" spans="21:21" x14ac:dyDescent="0.3">
      <c r="U6526" s="275"/>
    </row>
    <row r="6527" spans="21:21" x14ac:dyDescent="0.3">
      <c r="U6527" s="275"/>
    </row>
    <row r="6528" spans="21:21" x14ac:dyDescent="0.3">
      <c r="U6528" s="275"/>
    </row>
    <row r="6529" spans="21:21" x14ac:dyDescent="0.3">
      <c r="U6529" s="275"/>
    </row>
    <row r="6530" spans="21:21" x14ac:dyDescent="0.3">
      <c r="U6530" s="275"/>
    </row>
    <row r="6531" spans="21:21" x14ac:dyDescent="0.3">
      <c r="U6531" s="275"/>
    </row>
    <row r="6532" spans="21:21" x14ac:dyDescent="0.3">
      <c r="U6532" s="275"/>
    </row>
    <row r="6533" spans="21:21" x14ac:dyDescent="0.3">
      <c r="U6533" s="275"/>
    </row>
    <row r="6534" spans="21:21" x14ac:dyDescent="0.3">
      <c r="U6534" s="275"/>
    </row>
    <row r="6535" spans="21:21" x14ac:dyDescent="0.3">
      <c r="U6535" s="275"/>
    </row>
    <row r="6536" spans="21:21" x14ac:dyDescent="0.3">
      <c r="U6536" s="275"/>
    </row>
    <row r="6537" spans="21:21" x14ac:dyDescent="0.3">
      <c r="U6537" s="275"/>
    </row>
    <row r="6538" spans="21:21" x14ac:dyDescent="0.3">
      <c r="U6538" s="275"/>
    </row>
    <row r="6539" spans="21:21" x14ac:dyDescent="0.3">
      <c r="U6539" s="275"/>
    </row>
    <row r="6540" spans="21:21" x14ac:dyDescent="0.3">
      <c r="U6540" s="275"/>
    </row>
    <row r="6541" spans="21:21" x14ac:dyDescent="0.3">
      <c r="U6541" s="275"/>
    </row>
    <row r="6542" spans="21:21" x14ac:dyDescent="0.3">
      <c r="U6542" s="275"/>
    </row>
    <row r="6543" spans="21:21" x14ac:dyDescent="0.3">
      <c r="U6543" s="275"/>
    </row>
    <row r="6544" spans="21:21" x14ac:dyDescent="0.3">
      <c r="U6544" s="275"/>
    </row>
    <row r="6545" spans="21:21" x14ac:dyDescent="0.3">
      <c r="U6545" s="275"/>
    </row>
    <row r="6546" spans="21:21" x14ac:dyDescent="0.3">
      <c r="U6546" s="275"/>
    </row>
    <row r="6547" spans="21:21" x14ac:dyDescent="0.3">
      <c r="U6547" s="275"/>
    </row>
    <row r="6548" spans="21:21" x14ac:dyDescent="0.3">
      <c r="U6548" s="275"/>
    </row>
    <row r="6549" spans="21:21" x14ac:dyDescent="0.3">
      <c r="U6549" s="275"/>
    </row>
    <row r="6550" spans="21:21" x14ac:dyDescent="0.3">
      <c r="U6550" s="275"/>
    </row>
    <row r="6551" spans="21:21" x14ac:dyDescent="0.3">
      <c r="U6551" s="275"/>
    </row>
    <row r="6552" spans="21:21" x14ac:dyDescent="0.3">
      <c r="U6552" s="275"/>
    </row>
    <row r="6553" spans="21:21" x14ac:dyDescent="0.3">
      <c r="U6553" s="275"/>
    </row>
    <row r="6554" spans="21:21" x14ac:dyDescent="0.3">
      <c r="U6554" s="275"/>
    </row>
    <row r="6555" spans="21:21" x14ac:dyDescent="0.3">
      <c r="U6555" s="275"/>
    </row>
    <row r="6556" spans="21:21" x14ac:dyDescent="0.3">
      <c r="U6556" s="275"/>
    </row>
    <row r="6557" spans="21:21" x14ac:dyDescent="0.3">
      <c r="U6557" s="275"/>
    </row>
    <row r="6558" spans="21:21" x14ac:dyDescent="0.3">
      <c r="U6558" s="275"/>
    </row>
    <row r="6559" spans="21:21" x14ac:dyDescent="0.3">
      <c r="U6559" s="275"/>
    </row>
    <row r="6560" spans="21:21" x14ac:dyDescent="0.3">
      <c r="U6560" s="275"/>
    </row>
    <row r="6561" spans="21:21" x14ac:dyDescent="0.3">
      <c r="U6561" s="275"/>
    </row>
    <row r="6562" spans="21:21" x14ac:dyDescent="0.3">
      <c r="U6562" s="275"/>
    </row>
    <row r="6563" spans="21:21" x14ac:dyDescent="0.3">
      <c r="U6563" s="275"/>
    </row>
    <row r="6564" spans="21:21" x14ac:dyDescent="0.3">
      <c r="U6564" s="275"/>
    </row>
    <row r="6565" spans="21:21" x14ac:dyDescent="0.3">
      <c r="U6565" s="275"/>
    </row>
    <row r="6566" spans="21:21" x14ac:dyDescent="0.3">
      <c r="U6566" s="275"/>
    </row>
    <row r="6567" spans="21:21" x14ac:dyDescent="0.3">
      <c r="U6567" s="275"/>
    </row>
    <row r="6568" spans="21:21" x14ac:dyDescent="0.3">
      <c r="U6568" s="275"/>
    </row>
    <row r="6569" spans="21:21" x14ac:dyDescent="0.3">
      <c r="U6569" s="275"/>
    </row>
    <row r="6570" spans="21:21" x14ac:dyDescent="0.3">
      <c r="U6570" s="275"/>
    </row>
    <row r="6571" spans="21:21" x14ac:dyDescent="0.3">
      <c r="U6571" s="275"/>
    </row>
    <row r="6572" spans="21:21" x14ac:dyDescent="0.3">
      <c r="U6572" s="275"/>
    </row>
    <row r="6573" spans="21:21" x14ac:dyDescent="0.3">
      <c r="U6573" s="275"/>
    </row>
    <row r="6574" spans="21:21" x14ac:dyDescent="0.3">
      <c r="U6574" s="275"/>
    </row>
    <row r="6575" spans="21:21" x14ac:dyDescent="0.3">
      <c r="U6575" s="275"/>
    </row>
    <row r="6576" spans="21:21" x14ac:dyDescent="0.3">
      <c r="U6576" s="275"/>
    </row>
    <row r="6577" spans="21:21" x14ac:dyDescent="0.3">
      <c r="U6577" s="275"/>
    </row>
    <row r="6578" spans="21:21" x14ac:dyDescent="0.3">
      <c r="U6578" s="275"/>
    </row>
    <row r="6579" spans="21:21" x14ac:dyDescent="0.3">
      <c r="U6579" s="275"/>
    </row>
    <row r="6580" spans="21:21" x14ac:dyDescent="0.3">
      <c r="U6580" s="275"/>
    </row>
    <row r="6581" spans="21:21" x14ac:dyDescent="0.3">
      <c r="U6581" s="275"/>
    </row>
    <row r="6582" spans="21:21" x14ac:dyDescent="0.3">
      <c r="U6582" s="275"/>
    </row>
    <row r="6583" spans="21:21" x14ac:dyDescent="0.3">
      <c r="U6583" s="275"/>
    </row>
    <row r="6584" spans="21:21" x14ac:dyDescent="0.3">
      <c r="U6584" s="275"/>
    </row>
    <row r="6585" spans="21:21" x14ac:dyDescent="0.3">
      <c r="U6585" s="275"/>
    </row>
    <row r="6586" spans="21:21" x14ac:dyDescent="0.3">
      <c r="U6586" s="275"/>
    </row>
    <row r="6587" spans="21:21" x14ac:dyDescent="0.3">
      <c r="U6587" s="275"/>
    </row>
    <row r="6588" spans="21:21" x14ac:dyDescent="0.3">
      <c r="U6588" s="275"/>
    </row>
    <row r="6589" spans="21:21" x14ac:dyDescent="0.3">
      <c r="U6589" s="275"/>
    </row>
    <row r="6590" spans="21:21" x14ac:dyDescent="0.3">
      <c r="U6590" s="275"/>
    </row>
    <row r="6591" spans="21:21" x14ac:dyDescent="0.3">
      <c r="U6591" s="275"/>
    </row>
    <row r="6592" spans="21:21" x14ac:dyDescent="0.3">
      <c r="U6592" s="275"/>
    </row>
    <row r="6593" spans="21:21" x14ac:dyDescent="0.3">
      <c r="U6593" s="275"/>
    </row>
    <row r="6594" spans="21:21" x14ac:dyDescent="0.3">
      <c r="U6594" s="275"/>
    </row>
    <row r="6595" spans="21:21" x14ac:dyDescent="0.3">
      <c r="U6595" s="275"/>
    </row>
    <row r="6596" spans="21:21" x14ac:dyDescent="0.3">
      <c r="U6596" s="275"/>
    </row>
    <row r="6597" spans="21:21" x14ac:dyDescent="0.3">
      <c r="U6597" s="275"/>
    </row>
    <row r="6598" spans="21:21" x14ac:dyDescent="0.3">
      <c r="U6598" s="275"/>
    </row>
    <row r="6599" spans="21:21" x14ac:dyDescent="0.3">
      <c r="U6599" s="275"/>
    </row>
    <row r="6600" spans="21:21" x14ac:dyDescent="0.3">
      <c r="U6600" s="275"/>
    </row>
    <row r="6601" spans="21:21" x14ac:dyDescent="0.3">
      <c r="U6601" s="275"/>
    </row>
    <row r="6602" spans="21:21" x14ac:dyDescent="0.3">
      <c r="U6602" s="275"/>
    </row>
    <row r="6603" spans="21:21" x14ac:dyDescent="0.3">
      <c r="U6603" s="275"/>
    </row>
    <row r="6604" spans="21:21" x14ac:dyDescent="0.3">
      <c r="U6604" s="275"/>
    </row>
    <row r="6605" spans="21:21" x14ac:dyDescent="0.3">
      <c r="U6605" s="275"/>
    </row>
    <row r="6606" spans="21:21" x14ac:dyDescent="0.3">
      <c r="U6606" s="275"/>
    </row>
    <row r="6607" spans="21:21" x14ac:dyDescent="0.3">
      <c r="U6607" s="275"/>
    </row>
    <row r="6608" spans="21:21" x14ac:dyDescent="0.3">
      <c r="U6608" s="275"/>
    </row>
    <row r="6609" spans="21:21" x14ac:dyDescent="0.3">
      <c r="U6609" s="275"/>
    </row>
    <row r="6610" spans="21:21" x14ac:dyDescent="0.3">
      <c r="U6610" s="275"/>
    </row>
    <row r="6611" spans="21:21" x14ac:dyDescent="0.3">
      <c r="U6611" s="275"/>
    </row>
    <row r="6612" spans="21:21" x14ac:dyDescent="0.3">
      <c r="U6612" s="275"/>
    </row>
    <row r="6613" spans="21:21" x14ac:dyDescent="0.3">
      <c r="U6613" s="275"/>
    </row>
    <row r="6614" spans="21:21" x14ac:dyDescent="0.3">
      <c r="U6614" s="275"/>
    </row>
    <row r="6615" spans="21:21" x14ac:dyDescent="0.3">
      <c r="U6615" s="275"/>
    </row>
    <row r="6616" spans="21:21" x14ac:dyDescent="0.3">
      <c r="U6616" s="275"/>
    </row>
    <row r="6617" spans="21:21" x14ac:dyDescent="0.3">
      <c r="U6617" s="275"/>
    </row>
    <row r="6618" spans="21:21" x14ac:dyDescent="0.3">
      <c r="U6618" s="275"/>
    </row>
    <row r="6619" spans="21:21" x14ac:dyDescent="0.3">
      <c r="U6619" s="275"/>
    </row>
    <row r="6620" spans="21:21" x14ac:dyDescent="0.3">
      <c r="U6620" s="275"/>
    </row>
    <row r="6621" spans="21:21" x14ac:dyDescent="0.3">
      <c r="U6621" s="275"/>
    </row>
    <row r="6622" spans="21:21" x14ac:dyDescent="0.3">
      <c r="U6622" s="275"/>
    </row>
    <row r="6623" spans="21:21" x14ac:dyDescent="0.3">
      <c r="U6623" s="275"/>
    </row>
    <row r="6624" spans="21:21" x14ac:dyDescent="0.3">
      <c r="U6624" s="275"/>
    </row>
    <row r="6625" spans="21:21" x14ac:dyDescent="0.3">
      <c r="U6625" s="275"/>
    </row>
    <row r="6626" spans="21:21" x14ac:dyDescent="0.3">
      <c r="U6626" s="275"/>
    </row>
    <row r="6627" spans="21:21" x14ac:dyDescent="0.3">
      <c r="U6627" s="275"/>
    </row>
    <row r="6628" spans="21:21" x14ac:dyDescent="0.3">
      <c r="U6628" s="275"/>
    </row>
    <row r="6629" spans="21:21" x14ac:dyDescent="0.3">
      <c r="U6629" s="275"/>
    </row>
    <row r="6630" spans="21:21" x14ac:dyDescent="0.3">
      <c r="U6630" s="275"/>
    </row>
    <row r="6631" spans="21:21" x14ac:dyDescent="0.3">
      <c r="U6631" s="275"/>
    </row>
    <row r="6632" spans="21:21" x14ac:dyDescent="0.3">
      <c r="U6632" s="275"/>
    </row>
    <row r="6633" spans="21:21" x14ac:dyDescent="0.3">
      <c r="U6633" s="275"/>
    </row>
    <row r="6634" spans="21:21" x14ac:dyDescent="0.3">
      <c r="U6634" s="275"/>
    </row>
    <row r="6635" spans="21:21" x14ac:dyDescent="0.3">
      <c r="U6635" s="275"/>
    </row>
    <row r="6636" spans="21:21" x14ac:dyDescent="0.3">
      <c r="U6636" s="275"/>
    </row>
    <row r="6637" spans="21:21" x14ac:dyDescent="0.3">
      <c r="U6637" s="275"/>
    </row>
    <row r="6638" spans="21:21" x14ac:dyDescent="0.3">
      <c r="U6638" s="275"/>
    </row>
    <row r="6639" spans="21:21" x14ac:dyDescent="0.3">
      <c r="U6639" s="275"/>
    </row>
    <row r="6640" spans="21:21" x14ac:dyDescent="0.3">
      <c r="U6640" s="275"/>
    </row>
    <row r="6641" spans="21:21" x14ac:dyDescent="0.3">
      <c r="U6641" s="275"/>
    </row>
    <row r="6642" spans="21:21" x14ac:dyDescent="0.3">
      <c r="U6642" s="275"/>
    </row>
    <row r="6643" spans="21:21" x14ac:dyDescent="0.3">
      <c r="U6643" s="275"/>
    </row>
    <row r="6644" spans="21:21" x14ac:dyDescent="0.3">
      <c r="U6644" s="275"/>
    </row>
    <row r="6645" spans="21:21" x14ac:dyDescent="0.3">
      <c r="U6645" s="275"/>
    </row>
    <row r="6646" spans="21:21" x14ac:dyDescent="0.3">
      <c r="U6646" s="275"/>
    </row>
    <row r="6647" spans="21:21" x14ac:dyDescent="0.3">
      <c r="U6647" s="275"/>
    </row>
    <row r="6648" spans="21:21" x14ac:dyDescent="0.3">
      <c r="U6648" s="275"/>
    </row>
    <row r="6649" spans="21:21" x14ac:dyDescent="0.3">
      <c r="U6649" s="275"/>
    </row>
    <row r="6650" spans="21:21" x14ac:dyDescent="0.3">
      <c r="U6650" s="275"/>
    </row>
    <row r="6651" spans="21:21" x14ac:dyDescent="0.3">
      <c r="U6651" s="275"/>
    </row>
    <row r="6652" spans="21:21" x14ac:dyDescent="0.3">
      <c r="U6652" s="275"/>
    </row>
    <row r="6653" spans="21:21" x14ac:dyDescent="0.3">
      <c r="U6653" s="275"/>
    </row>
    <row r="6654" spans="21:21" x14ac:dyDescent="0.3">
      <c r="U6654" s="275"/>
    </row>
    <row r="6655" spans="21:21" x14ac:dyDescent="0.3">
      <c r="U6655" s="275"/>
    </row>
    <row r="6656" spans="21:21" x14ac:dyDescent="0.3">
      <c r="U6656" s="275"/>
    </row>
    <row r="6657" spans="21:21" x14ac:dyDescent="0.3">
      <c r="U6657" s="275"/>
    </row>
    <row r="6658" spans="21:21" x14ac:dyDescent="0.3">
      <c r="U6658" s="275"/>
    </row>
    <row r="6659" spans="21:21" x14ac:dyDescent="0.3">
      <c r="U6659" s="275"/>
    </row>
    <row r="6660" spans="21:21" x14ac:dyDescent="0.3">
      <c r="U6660" s="275"/>
    </row>
    <row r="6661" spans="21:21" x14ac:dyDescent="0.3">
      <c r="U6661" s="275"/>
    </row>
    <row r="6662" spans="21:21" x14ac:dyDescent="0.3">
      <c r="U6662" s="275"/>
    </row>
    <row r="6663" spans="21:21" x14ac:dyDescent="0.3">
      <c r="U6663" s="275"/>
    </row>
    <row r="6664" spans="21:21" x14ac:dyDescent="0.3">
      <c r="U6664" s="275"/>
    </row>
    <row r="6665" spans="21:21" x14ac:dyDescent="0.3">
      <c r="U6665" s="275"/>
    </row>
    <row r="6666" spans="21:21" x14ac:dyDescent="0.3">
      <c r="U6666" s="275"/>
    </row>
    <row r="6667" spans="21:21" x14ac:dyDescent="0.3">
      <c r="U6667" s="275"/>
    </row>
    <row r="6668" spans="21:21" x14ac:dyDescent="0.3">
      <c r="U6668" s="275"/>
    </row>
    <row r="6669" spans="21:21" x14ac:dyDescent="0.3">
      <c r="U6669" s="275"/>
    </row>
    <row r="6670" spans="21:21" x14ac:dyDescent="0.3">
      <c r="U6670" s="275"/>
    </row>
    <row r="6671" spans="21:21" x14ac:dyDescent="0.3">
      <c r="U6671" s="275"/>
    </row>
    <row r="6672" spans="21:21" x14ac:dyDescent="0.3">
      <c r="U6672" s="275"/>
    </row>
    <row r="6673" spans="21:21" x14ac:dyDescent="0.3">
      <c r="U6673" s="275"/>
    </row>
    <row r="6674" spans="21:21" x14ac:dyDescent="0.3">
      <c r="U6674" s="275"/>
    </row>
    <row r="6675" spans="21:21" x14ac:dyDescent="0.3">
      <c r="U6675" s="275"/>
    </row>
    <row r="6676" spans="21:21" x14ac:dyDescent="0.3">
      <c r="U6676" s="275"/>
    </row>
    <row r="6677" spans="21:21" x14ac:dyDescent="0.3">
      <c r="U6677" s="275"/>
    </row>
    <row r="6678" spans="21:21" x14ac:dyDescent="0.3">
      <c r="U6678" s="275"/>
    </row>
    <row r="6679" spans="21:21" x14ac:dyDescent="0.3">
      <c r="U6679" s="275"/>
    </row>
    <row r="6680" spans="21:21" x14ac:dyDescent="0.3">
      <c r="U6680" s="275"/>
    </row>
    <row r="6681" spans="21:21" x14ac:dyDescent="0.3">
      <c r="U6681" s="275"/>
    </row>
    <row r="6682" spans="21:21" x14ac:dyDescent="0.3">
      <c r="U6682" s="275"/>
    </row>
    <row r="6683" spans="21:21" x14ac:dyDescent="0.3">
      <c r="U6683" s="275"/>
    </row>
    <row r="6684" spans="21:21" x14ac:dyDescent="0.3">
      <c r="U6684" s="275"/>
    </row>
    <row r="6685" spans="21:21" x14ac:dyDescent="0.3">
      <c r="U6685" s="275"/>
    </row>
    <row r="6686" spans="21:21" x14ac:dyDescent="0.3">
      <c r="U6686" s="275"/>
    </row>
    <row r="6687" spans="21:21" x14ac:dyDescent="0.3">
      <c r="U6687" s="275"/>
    </row>
    <row r="6688" spans="21:21" x14ac:dyDescent="0.3">
      <c r="U6688" s="275"/>
    </row>
    <row r="6689" spans="21:21" x14ac:dyDescent="0.3">
      <c r="U6689" s="275"/>
    </row>
    <row r="6690" spans="21:21" x14ac:dyDescent="0.3">
      <c r="U6690" s="275"/>
    </row>
    <row r="6691" spans="21:21" x14ac:dyDescent="0.3">
      <c r="U6691" s="275"/>
    </row>
    <row r="6692" spans="21:21" x14ac:dyDescent="0.3">
      <c r="U6692" s="275"/>
    </row>
    <row r="6693" spans="21:21" x14ac:dyDescent="0.3">
      <c r="U6693" s="275"/>
    </row>
    <row r="6694" spans="21:21" x14ac:dyDescent="0.3">
      <c r="U6694" s="275"/>
    </row>
    <row r="6695" spans="21:21" x14ac:dyDescent="0.3">
      <c r="U6695" s="275"/>
    </row>
    <row r="6696" spans="21:21" x14ac:dyDescent="0.3">
      <c r="U6696" s="275"/>
    </row>
    <row r="6697" spans="21:21" x14ac:dyDescent="0.3">
      <c r="U6697" s="275"/>
    </row>
    <row r="6698" spans="21:21" x14ac:dyDescent="0.3">
      <c r="U6698" s="275"/>
    </row>
    <row r="6699" spans="21:21" x14ac:dyDescent="0.3">
      <c r="U6699" s="275"/>
    </row>
    <row r="6700" spans="21:21" x14ac:dyDescent="0.3">
      <c r="U6700" s="275"/>
    </row>
    <row r="6701" spans="21:21" x14ac:dyDescent="0.3">
      <c r="U6701" s="275"/>
    </row>
    <row r="6702" spans="21:21" x14ac:dyDescent="0.3">
      <c r="U6702" s="275"/>
    </row>
    <row r="6703" spans="21:21" x14ac:dyDescent="0.3">
      <c r="U6703" s="275"/>
    </row>
    <row r="6704" spans="21:21" x14ac:dyDescent="0.3">
      <c r="U6704" s="275"/>
    </row>
    <row r="6705" spans="21:21" x14ac:dyDescent="0.3">
      <c r="U6705" s="275"/>
    </row>
    <row r="6706" spans="21:21" x14ac:dyDescent="0.3">
      <c r="U6706" s="275"/>
    </row>
    <row r="6707" spans="21:21" x14ac:dyDescent="0.3">
      <c r="U6707" s="275"/>
    </row>
    <row r="6708" spans="21:21" x14ac:dyDescent="0.3">
      <c r="U6708" s="275"/>
    </row>
    <row r="6709" spans="21:21" x14ac:dyDescent="0.3">
      <c r="U6709" s="275"/>
    </row>
    <row r="6710" spans="21:21" x14ac:dyDescent="0.3">
      <c r="U6710" s="275"/>
    </row>
    <row r="6711" spans="21:21" x14ac:dyDescent="0.3">
      <c r="U6711" s="275"/>
    </row>
    <row r="6712" spans="21:21" x14ac:dyDescent="0.3">
      <c r="U6712" s="275"/>
    </row>
    <row r="6713" spans="21:21" x14ac:dyDescent="0.3">
      <c r="U6713" s="275"/>
    </row>
    <row r="6714" spans="21:21" x14ac:dyDescent="0.3">
      <c r="U6714" s="275"/>
    </row>
    <row r="6715" spans="21:21" x14ac:dyDescent="0.3">
      <c r="U6715" s="275"/>
    </row>
    <row r="6716" spans="21:21" x14ac:dyDescent="0.3">
      <c r="U6716" s="275"/>
    </row>
    <row r="6717" spans="21:21" x14ac:dyDescent="0.3">
      <c r="U6717" s="275"/>
    </row>
    <row r="6718" spans="21:21" x14ac:dyDescent="0.3">
      <c r="U6718" s="275"/>
    </row>
    <row r="6719" spans="21:21" x14ac:dyDescent="0.3">
      <c r="U6719" s="275"/>
    </row>
    <row r="6720" spans="21:21" x14ac:dyDescent="0.3">
      <c r="U6720" s="275"/>
    </row>
    <row r="6721" spans="21:21" x14ac:dyDescent="0.3">
      <c r="U6721" s="275"/>
    </row>
    <row r="6722" spans="21:21" x14ac:dyDescent="0.3">
      <c r="U6722" s="275"/>
    </row>
    <row r="6723" spans="21:21" x14ac:dyDescent="0.3">
      <c r="U6723" s="275"/>
    </row>
    <row r="6724" spans="21:21" x14ac:dyDescent="0.3">
      <c r="U6724" s="275"/>
    </row>
    <row r="6725" spans="21:21" x14ac:dyDescent="0.3">
      <c r="U6725" s="275"/>
    </row>
    <row r="6726" spans="21:21" x14ac:dyDescent="0.3">
      <c r="U6726" s="275"/>
    </row>
    <row r="6727" spans="21:21" x14ac:dyDescent="0.3">
      <c r="U6727" s="275"/>
    </row>
    <row r="6728" spans="21:21" x14ac:dyDescent="0.3">
      <c r="U6728" s="275"/>
    </row>
    <row r="6729" spans="21:21" x14ac:dyDescent="0.3">
      <c r="U6729" s="275"/>
    </row>
    <row r="6730" spans="21:21" x14ac:dyDescent="0.3">
      <c r="U6730" s="275"/>
    </row>
    <row r="6731" spans="21:21" x14ac:dyDescent="0.3">
      <c r="U6731" s="275"/>
    </row>
    <row r="6732" spans="21:21" x14ac:dyDescent="0.3">
      <c r="U6732" s="275"/>
    </row>
    <row r="6733" spans="21:21" x14ac:dyDescent="0.3">
      <c r="U6733" s="275"/>
    </row>
    <row r="6734" spans="21:21" x14ac:dyDescent="0.3">
      <c r="U6734" s="275"/>
    </row>
    <row r="6735" spans="21:21" x14ac:dyDescent="0.3">
      <c r="U6735" s="275"/>
    </row>
    <row r="6736" spans="21:21" x14ac:dyDescent="0.3">
      <c r="U6736" s="275"/>
    </row>
    <row r="6737" spans="21:21" x14ac:dyDescent="0.3">
      <c r="U6737" s="275"/>
    </row>
    <row r="6738" spans="21:21" x14ac:dyDescent="0.3">
      <c r="U6738" s="275"/>
    </row>
    <row r="6739" spans="21:21" x14ac:dyDescent="0.3">
      <c r="U6739" s="275"/>
    </row>
    <row r="6740" spans="21:21" x14ac:dyDescent="0.3">
      <c r="U6740" s="275"/>
    </row>
    <row r="6741" spans="21:21" x14ac:dyDescent="0.3">
      <c r="U6741" s="275"/>
    </row>
    <row r="6742" spans="21:21" x14ac:dyDescent="0.3">
      <c r="U6742" s="275"/>
    </row>
    <row r="6743" spans="21:21" x14ac:dyDescent="0.3">
      <c r="U6743" s="275"/>
    </row>
    <row r="6744" spans="21:21" x14ac:dyDescent="0.3">
      <c r="U6744" s="275"/>
    </row>
    <row r="6745" spans="21:21" x14ac:dyDescent="0.3">
      <c r="U6745" s="275"/>
    </row>
    <row r="6746" spans="21:21" x14ac:dyDescent="0.3">
      <c r="U6746" s="275"/>
    </row>
    <row r="6747" spans="21:21" x14ac:dyDescent="0.3">
      <c r="U6747" s="275"/>
    </row>
    <row r="6748" spans="21:21" x14ac:dyDescent="0.3">
      <c r="U6748" s="275"/>
    </row>
    <row r="6749" spans="21:21" x14ac:dyDescent="0.3">
      <c r="U6749" s="275"/>
    </row>
    <row r="6750" spans="21:21" x14ac:dyDescent="0.3">
      <c r="U6750" s="275"/>
    </row>
    <row r="6751" spans="21:21" x14ac:dyDescent="0.3">
      <c r="U6751" s="275"/>
    </row>
    <row r="6752" spans="21:21" x14ac:dyDescent="0.3">
      <c r="U6752" s="275"/>
    </row>
    <row r="6753" spans="21:21" x14ac:dyDescent="0.3">
      <c r="U6753" s="275"/>
    </row>
    <row r="6754" spans="21:21" x14ac:dyDescent="0.3">
      <c r="U6754" s="275"/>
    </row>
    <row r="6755" spans="21:21" x14ac:dyDescent="0.3">
      <c r="U6755" s="275"/>
    </row>
    <row r="6756" spans="21:21" x14ac:dyDescent="0.3">
      <c r="U6756" s="275"/>
    </row>
    <row r="6757" spans="21:21" x14ac:dyDescent="0.3">
      <c r="U6757" s="275"/>
    </row>
    <row r="6758" spans="21:21" x14ac:dyDescent="0.3">
      <c r="U6758" s="275"/>
    </row>
    <row r="6759" spans="21:21" x14ac:dyDescent="0.3">
      <c r="U6759" s="275"/>
    </row>
    <row r="6760" spans="21:21" x14ac:dyDescent="0.3">
      <c r="U6760" s="275"/>
    </row>
    <row r="6761" spans="21:21" x14ac:dyDescent="0.3">
      <c r="U6761" s="275"/>
    </row>
    <row r="6762" spans="21:21" x14ac:dyDescent="0.3">
      <c r="U6762" s="275"/>
    </row>
    <row r="6763" spans="21:21" x14ac:dyDescent="0.3">
      <c r="U6763" s="275"/>
    </row>
    <row r="6764" spans="21:21" x14ac:dyDescent="0.3">
      <c r="U6764" s="275"/>
    </row>
    <row r="6765" spans="21:21" x14ac:dyDescent="0.3">
      <c r="U6765" s="275"/>
    </row>
    <row r="6766" spans="21:21" x14ac:dyDescent="0.3">
      <c r="U6766" s="275"/>
    </row>
    <row r="6767" spans="21:21" x14ac:dyDescent="0.3">
      <c r="U6767" s="275"/>
    </row>
    <row r="6768" spans="21:21" x14ac:dyDescent="0.3">
      <c r="U6768" s="275"/>
    </row>
    <row r="6769" spans="21:21" x14ac:dyDescent="0.3">
      <c r="U6769" s="275"/>
    </row>
    <row r="6770" spans="21:21" x14ac:dyDescent="0.3">
      <c r="U6770" s="275"/>
    </row>
    <row r="6771" spans="21:21" x14ac:dyDescent="0.3">
      <c r="U6771" s="275"/>
    </row>
    <row r="6772" spans="21:21" x14ac:dyDescent="0.3">
      <c r="U6772" s="275"/>
    </row>
    <row r="6773" spans="21:21" x14ac:dyDescent="0.3">
      <c r="U6773" s="275"/>
    </row>
    <row r="6774" spans="21:21" x14ac:dyDescent="0.3">
      <c r="U6774" s="275"/>
    </row>
    <row r="6775" spans="21:21" x14ac:dyDescent="0.3">
      <c r="U6775" s="275"/>
    </row>
    <row r="6776" spans="21:21" x14ac:dyDescent="0.3">
      <c r="U6776" s="275"/>
    </row>
    <row r="6777" spans="21:21" x14ac:dyDescent="0.3">
      <c r="U6777" s="275"/>
    </row>
    <row r="6778" spans="21:21" x14ac:dyDescent="0.3">
      <c r="U6778" s="275"/>
    </row>
    <row r="6779" spans="21:21" x14ac:dyDescent="0.3">
      <c r="U6779" s="275"/>
    </row>
    <row r="6780" spans="21:21" x14ac:dyDescent="0.3">
      <c r="U6780" s="275"/>
    </row>
    <row r="6781" spans="21:21" x14ac:dyDescent="0.3">
      <c r="U6781" s="275"/>
    </row>
    <row r="6782" spans="21:21" x14ac:dyDescent="0.3">
      <c r="U6782" s="275"/>
    </row>
    <row r="6783" spans="21:21" x14ac:dyDescent="0.3">
      <c r="U6783" s="275"/>
    </row>
    <row r="6784" spans="21:21" x14ac:dyDescent="0.3">
      <c r="U6784" s="275"/>
    </row>
    <row r="6785" spans="21:21" x14ac:dyDescent="0.3">
      <c r="U6785" s="275"/>
    </row>
    <row r="6786" spans="21:21" x14ac:dyDescent="0.3">
      <c r="U6786" s="275"/>
    </row>
    <row r="6787" spans="21:21" x14ac:dyDescent="0.3">
      <c r="U6787" s="275"/>
    </row>
    <row r="6788" spans="21:21" x14ac:dyDescent="0.3">
      <c r="U6788" s="275"/>
    </row>
    <row r="6789" spans="21:21" x14ac:dyDescent="0.3">
      <c r="U6789" s="275"/>
    </row>
    <row r="6790" spans="21:21" x14ac:dyDescent="0.3">
      <c r="U6790" s="275"/>
    </row>
    <row r="6791" spans="21:21" x14ac:dyDescent="0.3">
      <c r="U6791" s="275"/>
    </row>
    <row r="6792" spans="21:21" x14ac:dyDescent="0.3">
      <c r="U6792" s="275"/>
    </row>
    <row r="6793" spans="21:21" x14ac:dyDescent="0.3">
      <c r="U6793" s="275"/>
    </row>
    <row r="6794" spans="21:21" x14ac:dyDescent="0.3">
      <c r="U6794" s="275"/>
    </row>
    <row r="6795" spans="21:21" x14ac:dyDescent="0.3">
      <c r="U6795" s="275"/>
    </row>
    <row r="6796" spans="21:21" x14ac:dyDescent="0.3">
      <c r="U6796" s="275"/>
    </row>
    <row r="6797" spans="21:21" x14ac:dyDescent="0.3">
      <c r="U6797" s="275"/>
    </row>
    <row r="6798" spans="21:21" x14ac:dyDescent="0.3">
      <c r="U6798" s="275"/>
    </row>
    <row r="6799" spans="21:21" x14ac:dyDescent="0.3">
      <c r="U6799" s="275"/>
    </row>
    <row r="6800" spans="21:21" x14ac:dyDescent="0.3">
      <c r="U6800" s="275"/>
    </row>
    <row r="6801" spans="21:21" x14ac:dyDescent="0.3">
      <c r="U6801" s="275"/>
    </row>
    <row r="6802" spans="21:21" x14ac:dyDescent="0.3">
      <c r="U6802" s="275"/>
    </row>
    <row r="6803" spans="21:21" x14ac:dyDescent="0.3">
      <c r="U6803" s="275"/>
    </row>
    <row r="6804" spans="21:21" x14ac:dyDescent="0.3">
      <c r="U6804" s="275"/>
    </row>
    <row r="6805" spans="21:21" x14ac:dyDescent="0.3">
      <c r="U6805" s="275"/>
    </row>
    <row r="6806" spans="21:21" x14ac:dyDescent="0.3">
      <c r="U6806" s="275"/>
    </row>
    <row r="6807" spans="21:21" x14ac:dyDescent="0.3">
      <c r="U6807" s="275"/>
    </row>
    <row r="6808" spans="21:21" x14ac:dyDescent="0.3">
      <c r="U6808" s="275"/>
    </row>
    <row r="6809" spans="21:21" x14ac:dyDescent="0.3">
      <c r="U6809" s="275"/>
    </row>
    <row r="6810" spans="21:21" x14ac:dyDescent="0.3">
      <c r="U6810" s="275"/>
    </row>
    <row r="6811" spans="21:21" x14ac:dyDescent="0.3">
      <c r="U6811" s="275"/>
    </row>
    <row r="6812" spans="21:21" x14ac:dyDescent="0.3">
      <c r="U6812" s="275"/>
    </row>
    <row r="6813" spans="21:21" x14ac:dyDescent="0.3">
      <c r="U6813" s="275"/>
    </row>
    <row r="6814" spans="21:21" x14ac:dyDescent="0.3">
      <c r="U6814" s="275"/>
    </row>
    <row r="6815" spans="21:21" x14ac:dyDescent="0.3">
      <c r="U6815" s="275"/>
    </row>
    <row r="6816" spans="21:21" x14ac:dyDescent="0.3">
      <c r="U6816" s="275"/>
    </row>
    <row r="6817" spans="21:21" x14ac:dyDescent="0.3">
      <c r="U6817" s="275"/>
    </row>
    <row r="6818" spans="21:21" x14ac:dyDescent="0.3">
      <c r="U6818" s="275"/>
    </row>
    <row r="6819" spans="21:21" x14ac:dyDescent="0.3">
      <c r="U6819" s="275"/>
    </row>
    <row r="6820" spans="21:21" x14ac:dyDescent="0.3">
      <c r="U6820" s="275"/>
    </row>
    <row r="6821" spans="21:21" x14ac:dyDescent="0.3">
      <c r="U6821" s="275"/>
    </row>
    <row r="6822" spans="21:21" x14ac:dyDescent="0.3">
      <c r="U6822" s="275"/>
    </row>
    <row r="6823" spans="21:21" x14ac:dyDescent="0.3">
      <c r="U6823" s="275"/>
    </row>
    <row r="6824" spans="21:21" x14ac:dyDescent="0.3">
      <c r="U6824" s="275"/>
    </row>
    <row r="6825" spans="21:21" x14ac:dyDescent="0.3">
      <c r="U6825" s="275"/>
    </row>
    <row r="6826" spans="21:21" x14ac:dyDescent="0.3">
      <c r="U6826" s="275"/>
    </row>
    <row r="6827" spans="21:21" x14ac:dyDescent="0.3">
      <c r="U6827" s="275"/>
    </row>
    <row r="6828" spans="21:21" x14ac:dyDescent="0.3">
      <c r="U6828" s="275"/>
    </row>
    <row r="6829" spans="21:21" x14ac:dyDescent="0.3">
      <c r="U6829" s="275"/>
    </row>
    <row r="6830" spans="21:21" x14ac:dyDescent="0.3">
      <c r="U6830" s="275"/>
    </row>
    <row r="6831" spans="21:21" x14ac:dyDescent="0.3">
      <c r="U6831" s="275"/>
    </row>
    <row r="6832" spans="21:21" x14ac:dyDescent="0.3">
      <c r="U6832" s="275"/>
    </row>
    <row r="6833" spans="21:21" x14ac:dyDescent="0.3">
      <c r="U6833" s="275"/>
    </row>
    <row r="6834" spans="21:21" x14ac:dyDescent="0.3">
      <c r="U6834" s="275"/>
    </row>
    <row r="6835" spans="21:21" x14ac:dyDescent="0.3">
      <c r="U6835" s="275"/>
    </row>
    <row r="6836" spans="21:21" x14ac:dyDescent="0.3">
      <c r="U6836" s="275"/>
    </row>
    <row r="6837" spans="21:21" x14ac:dyDescent="0.3">
      <c r="U6837" s="275"/>
    </row>
    <row r="6838" spans="21:21" x14ac:dyDescent="0.3">
      <c r="U6838" s="275"/>
    </row>
    <row r="6839" spans="21:21" x14ac:dyDescent="0.3">
      <c r="U6839" s="275"/>
    </row>
    <row r="6840" spans="21:21" x14ac:dyDescent="0.3">
      <c r="U6840" s="275"/>
    </row>
    <row r="6841" spans="21:21" x14ac:dyDescent="0.3">
      <c r="U6841" s="275"/>
    </row>
    <row r="6842" spans="21:21" x14ac:dyDescent="0.3">
      <c r="U6842" s="275"/>
    </row>
    <row r="6843" spans="21:21" x14ac:dyDescent="0.3">
      <c r="U6843" s="275"/>
    </row>
    <row r="6844" spans="21:21" x14ac:dyDescent="0.3">
      <c r="U6844" s="275"/>
    </row>
    <row r="6845" spans="21:21" x14ac:dyDescent="0.3">
      <c r="U6845" s="275"/>
    </row>
    <row r="6846" spans="21:21" x14ac:dyDescent="0.3">
      <c r="U6846" s="275"/>
    </row>
    <row r="6847" spans="21:21" x14ac:dyDescent="0.3">
      <c r="U6847" s="275"/>
    </row>
    <row r="6848" spans="21:21" x14ac:dyDescent="0.3">
      <c r="U6848" s="275"/>
    </row>
    <row r="6849" spans="21:21" x14ac:dyDescent="0.3">
      <c r="U6849" s="275"/>
    </row>
    <row r="6850" spans="21:21" x14ac:dyDescent="0.3">
      <c r="U6850" s="275"/>
    </row>
    <row r="6851" spans="21:21" x14ac:dyDescent="0.3">
      <c r="U6851" s="275"/>
    </row>
    <row r="6852" spans="21:21" x14ac:dyDescent="0.3">
      <c r="U6852" s="275"/>
    </row>
    <row r="6853" spans="21:21" x14ac:dyDescent="0.3">
      <c r="U6853" s="275"/>
    </row>
    <row r="6854" spans="21:21" x14ac:dyDescent="0.3">
      <c r="U6854" s="275"/>
    </row>
    <row r="6855" spans="21:21" x14ac:dyDescent="0.3">
      <c r="U6855" s="275"/>
    </row>
    <row r="6856" spans="21:21" x14ac:dyDescent="0.3">
      <c r="U6856" s="275"/>
    </row>
    <row r="6857" spans="21:21" x14ac:dyDescent="0.3">
      <c r="U6857" s="275"/>
    </row>
    <row r="6858" spans="21:21" x14ac:dyDescent="0.3">
      <c r="U6858" s="275"/>
    </row>
    <row r="6859" spans="21:21" x14ac:dyDescent="0.3">
      <c r="U6859" s="275"/>
    </row>
    <row r="6860" spans="21:21" x14ac:dyDescent="0.3">
      <c r="U6860" s="275"/>
    </row>
    <row r="6861" spans="21:21" x14ac:dyDescent="0.3">
      <c r="U6861" s="275"/>
    </row>
    <row r="6862" spans="21:21" x14ac:dyDescent="0.3">
      <c r="U6862" s="275"/>
    </row>
    <row r="6863" spans="21:21" x14ac:dyDescent="0.3">
      <c r="U6863" s="275"/>
    </row>
    <row r="6864" spans="21:21" x14ac:dyDescent="0.3">
      <c r="U6864" s="275"/>
    </row>
    <row r="6865" spans="21:21" x14ac:dyDescent="0.3">
      <c r="U6865" s="275"/>
    </row>
    <row r="6866" spans="21:21" x14ac:dyDescent="0.3">
      <c r="U6866" s="275"/>
    </row>
    <row r="6867" spans="21:21" x14ac:dyDescent="0.3">
      <c r="U6867" s="275"/>
    </row>
    <row r="6868" spans="21:21" x14ac:dyDescent="0.3">
      <c r="U6868" s="275"/>
    </row>
    <row r="6869" spans="21:21" x14ac:dyDescent="0.3">
      <c r="U6869" s="275"/>
    </row>
    <row r="6870" spans="21:21" x14ac:dyDescent="0.3">
      <c r="U6870" s="275"/>
    </row>
    <row r="6871" spans="21:21" x14ac:dyDescent="0.3">
      <c r="U6871" s="275"/>
    </row>
    <row r="6872" spans="21:21" x14ac:dyDescent="0.3">
      <c r="U6872" s="275"/>
    </row>
    <row r="6873" spans="21:21" x14ac:dyDescent="0.3">
      <c r="U6873" s="275"/>
    </row>
    <row r="6874" spans="21:21" x14ac:dyDescent="0.3">
      <c r="U6874" s="275"/>
    </row>
    <row r="6875" spans="21:21" x14ac:dyDescent="0.3">
      <c r="U6875" s="275"/>
    </row>
    <row r="6876" spans="21:21" x14ac:dyDescent="0.3">
      <c r="U6876" s="275"/>
    </row>
    <row r="6877" spans="21:21" x14ac:dyDescent="0.3">
      <c r="U6877" s="275"/>
    </row>
    <row r="6878" spans="21:21" x14ac:dyDescent="0.3">
      <c r="U6878" s="275"/>
    </row>
    <row r="6879" spans="21:21" x14ac:dyDescent="0.3">
      <c r="U6879" s="275"/>
    </row>
    <row r="6880" spans="21:21" x14ac:dyDescent="0.3">
      <c r="U6880" s="275"/>
    </row>
    <row r="6881" spans="21:21" x14ac:dyDescent="0.3">
      <c r="U6881" s="275"/>
    </row>
    <row r="6882" spans="21:21" x14ac:dyDescent="0.3">
      <c r="U6882" s="275"/>
    </row>
    <row r="6883" spans="21:21" x14ac:dyDescent="0.3">
      <c r="U6883" s="275"/>
    </row>
    <row r="6884" spans="21:21" x14ac:dyDescent="0.3">
      <c r="U6884" s="275"/>
    </row>
    <row r="6885" spans="21:21" x14ac:dyDescent="0.3">
      <c r="U6885" s="275"/>
    </row>
    <row r="6886" spans="21:21" x14ac:dyDescent="0.3">
      <c r="U6886" s="275"/>
    </row>
    <row r="6887" spans="21:21" x14ac:dyDescent="0.3">
      <c r="U6887" s="275"/>
    </row>
    <row r="6888" spans="21:21" x14ac:dyDescent="0.3">
      <c r="U6888" s="275"/>
    </row>
    <row r="6889" spans="21:21" x14ac:dyDescent="0.3">
      <c r="U6889" s="275"/>
    </row>
    <row r="6890" spans="21:21" x14ac:dyDescent="0.3">
      <c r="U6890" s="275"/>
    </row>
    <row r="6891" spans="21:21" x14ac:dyDescent="0.3">
      <c r="U6891" s="275"/>
    </row>
    <row r="6892" spans="21:21" x14ac:dyDescent="0.3">
      <c r="U6892" s="275"/>
    </row>
    <row r="6893" spans="21:21" x14ac:dyDescent="0.3">
      <c r="U6893" s="275"/>
    </row>
    <row r="6894" spans="21:21" x14ac:dyDescent="0.3">
      <c r="U6894" s="275"/>
    </row>
    <row r="6895" spans="21:21" x14ac:dyDescent="0.3">
      <c r="U6895" s="275"/>
    </row>
    <row r="6896" spans="21:21" x14ac:dyDescent="0.3">
      <c r="U6896" s="275"/>
    </row>
    <row r="6897" spans="21:21" x14ac:dyDescent="0.3">
      <c r="U6897" s="275"/>
    </row>
    <row r="6898" spans="21:21" x14ac:dyDescent="0.3">
      <c r="U6898" s="275"/>
    </row>
    <row r="6899" spans="21:21" x14ac:dyDescent="0.3">
      <c r="U6899" s="275"/>
    </row>
    <row r="6900" spans="21:21" x14ac:dyDescent="0.3">
      <c r="U6900" s="275"/>
    </row>
    <row r="6901" spans="21:21" x14ac:dyDescent="0.3">
      <c r="U6901" s="275"/>
    </row>
    <row r="6902" spans="21:21" x14ac:dyDescent="0.3">
      <c r="U6902" s="275"/>
    </row>
    <row r="6903" spans="21:21" x14ac:dyDescent="0.3">
      <c r="U6903" s="275"/>
    </row>
    <row r="6904" spans="21:21" x14ac:dyDescent="0.3">
      <c r="U6904" s="275"/>
    </row>
    <row r="6905" spans="21:21" x14ac:dyDescent="0.3">
      <c r="U6905" s="275"/>
    </row>
    <row r="6906" spans="21:21" x14ac:dyDescent="0.3">
      <c r="U6906" s="275"/>
    </row>
    <row r="6907" spans="21:21" x14ac:dyDescent="0.3">
      <c r="U6907" s="275"/>
    </row>
    <row r="6908" spans="21:21" x14ac:dyDescent="0.3">
      <c r="U6908" s="275"/>
    </row>
    <row r="6909" spans="21:21" x14ac:dyDescent="0.3">
      <c r="U6909" s="275"/>
    </row>
    <row r="6910" spans="21:21" x14ac:dyDescent="0.3">
      <c r="U6910" s="275"/>
    </row>
    <row r="6911" spans="21:21" x14ac:dyDescent="0.3">
      <c r="U6911" s="275"/>
    </row>
    <row r="6912" spans="21:21" x14ac:dyDescent="0.3">
      <c r="U6912" s="275"/>
    </row>
    <row r="6913" spans="21:21" x14ac:dyDescent="0.3">
      <c r="U6913" s="275"/>
    </row>
    <row r="6914" spans="21:21" x14ac:dyDescent="0.3">
      <c r="U6914" s="275"/>
    </row>
    <row r="6915" spans="21:21" x14ac:dyDescent="0.3">
      <c r="U6915" s="275"/>
    </row>
    <row r="6916" spans="21:21" x14ac:dyDescent="0.3">
      <c r="U6916" s="275"/>
    </row>
    <row r="6917" spans="21:21" x14ac:dyDescent="0.3">
      <c r="U6917" s="275"/>
    </row>
    <row r="6918" spans="21:21" x14ac:dyDescent="0.3">
      <c r="U6918" s="275"/>
    </row>
    <row r="6919" spans="21:21" x14ac:dyDescent="0.3">
      <c r="U6919" s="275"/>
    </row>
    <row r="6920" spans="21:21" x14ac:dyDescent="0.3">
      <c r="U6920" s="275"/>
    </row>
    <row r="6921" spans="21:21" x14ac:dyDescent="0.3">
      <c r="U6921" s="275"/>
    </row>
    <row r="6922" spans="21:21" x14ac:dyDescent="0.3">
      <c r="U6922" s="275"/>
    </row>
    <row r="6923" spans="21:21" x14ac:dyDescent="0.3">
      <c r="U6923" s="275"/>
    </row>
    <row r="6924" spans="21:21" x14ac:dyDescent="0.3">
      <c r="U6924" s="275"/>
    </row>
    <row r="6925" spans="21:21" x14ac:dyDescent="0.3">
      <c r="U6925" s="275"/>
    </row>
    <row r="6926" spans="21:21" x14ac:dyDescent="0.3">
      <c r="U6926" s="275"/>
    </row>
    <row r="6927" spans="21:21" x14ac:dyDescent="0.3">
      <c r="U6927" s="275"/>
    </row>
    <row r="6928" spans="21:21" x14ac:dyDescent="0.3">
      <c r="U6928" s="275"/>
    </row>
    <row r="6929" spans="21:21" x14ac:dyDescent="0.3">
      <c r="U6929" s="275"/>
    </row>
    <row r="6930" spans="21:21" x14ac:dyDescent="0.3">
      <c r="U6930" s="275"/>
    </row>
    <row r="6931" spans="21:21" x14ac:dyDescent="0.3">
      <c r="U6931" s="275"/>
    </row>
    <row r="6932" spans="21:21" x14ac:dyDescent="0.3">
      <c r="U6932" s="275"/>
    </row>
    <row r="6933" spans="21:21" x14ac:dyDescent="0.3">
      <c r="U6933" s="275"/>
    </row>
    <row r="6934" spans="21:21" x14ac:dyDescent="0.3">
      <c r="U6934" s="275"/>
    </row>
    <row r="6935" spans="21:21" x14ac:dyDescent="0.3">
      <c r="U6935" s="275"/>
    </row>
    <row r="6936" spans="21:21" x14ac:dyDescent="0.3">
      <c r="U6936" s="275"/>
    </row>
    <row r="6937" spans="21:21" x14ac:dyDescent="0.3">
      <c r="U6937" s="275"/>
    </row>
    <row r="6938" spans="21:21" x14ac:dyDescent="0.3">
      <c r="U6938" s="275"/>
    </row>
    <row r="6939" spans="21:21" x14ac:dyDescent="0.3">
      <c r="U6939" s="275"/>
    </row>
    <row r="6940" spans="21:21" x14ac:dyDescent="0.3">
      <c r="U6940" s="275"/>
    </row>
    <row r="6941" spans="21:21" x14ac:dyDescent="0.3">
      <c r="U6941" s="275"/>
    </row>
    <row r="6942" spans="21:21" x14ac:dyDescent="0.3">
      <c r="U6942" s="275"/>
    </row>
    <row r="6943" spans="21:21" x14ac:dyDescent="0.3">
      <c r="U6943" s="275"/>
    </row>
    <row r="6944" spans="21:21" x14ac:dyDescent="0.3">
      <c r="U6944" s="275"/>
    </row>
    <row r="6945" spans="21:21" x14ac:dyDescent="0.3">
      <c r="U6945" s="275"/>
    </row>
    <row r="6946" spans="21:21" x14ac:dyDescent="0.3">
      <c r="U6946" s="275"/>
    </row>
    <row r="6947" spans="21:21" x14ac:dyDescent="0.3">
      <c r="U6947" s="275"/>
    </row>
    <row r="6948" spans="21:21" x14ac:dyDescent="0.3">
      <c r="U6948" s="275"/>
    </row>
    <row r="6949" spans="21:21" x14ac:dyDescent="0.3">
      <c r="U6949" s="275"/>
    </row>
    <row r="6950" spans="21:21" x14ac:dyDescent="0.3">
      <c r="U6950" s="275"/>
    </row>
    <row r="6951" spans="21:21" x14ac:dyDescent="0.3">
      <c r="U6951" s="275"/>
    </row>
    <row r="6952" spans="21:21" x14ac:dyDescent="0.3">
      <c r="U6952" s="275"/>
    </row>
    <row r="6953" spans="21:21" x14ac:dyDescent="0.3">
      <c r="U6953" s="275"/>
    </row>
    <row r="6954" spans="21:21" x14ac:dyDescent="0.3">
      <c r="U6954" s="275"/>
    </row>
    <row r="6955" spans="21:21" x14ac:dyDescent="0.3">
      <c r="U6955" s="275"/>
    </row>
    <row r="6956" spans="21:21" x14ac:dyDescent="0.3">
      <c r="U6956" s="275"/>
    </row>
    <row r="6957" spans="21:21" x14ac:dyDescent="0.3">
      <c r="U6957" s="275"/>
    </row>
    <row r="6958" spans="21:21" x14ac:dyDescent="0.3">
      <c r="U6958" s="275"/>
    </row>
    <row r="6959" spans="21:21" x14ac:dyDescent="0.3">
      <c r="U6959" s="275"/>
    </row>
    <row r="6960" spans="21:21" x14ac:dyDescent="0.3">
      <c r="U6960" s="275"/>
    </row>
    <row r="6961" spans="21:21" x14ac:dyDescent="0.3">
      <c r="U6961" s="275"/>
    </row>
    <row r="6962" spans="21:21" x14ac:dyDescent="0.3">
      <c r="U6962" s="275"/>
    </row>
    <row r="6963" spans="21:21" x14ac:dyDescent="0.3">
      <c r="U6963" s="275"/>
    </row>
    <row r="6964" spans="21:21" x14ac:dyDescent="0.3">
      <c r="U6964" s="275"/>
    </row>
    <row r="6965" spans="21:21" x14ac:dyDescent="0.3">
      <c r="U6965" s="275"/>
    </row>
    <row r="6966" spans="21:21" x14ac:dyDescent="0.3">
      <c r="U6966" s="275"/>
    </row>
    <row r="6967" spans="21:21" x14ac:dyDescent="0.3">
      <c r="U6967" s="275"/>
    </row>
    <row r="6968" spans="21:21" x14ac:dyDescent="0.3">
      <c r="U6968" s="275"/>
    </row>
    <row r="6969" spans="21:21" x14ac:dyDescent="0.3">
      <c r="U6969" s="275"/>
    </row>
    <row r="6970" spans="21:21" x14ac:dyDescent="0.3">
      <c r="U6970" s="275"/>
    </row>
    <row r="6971" spans="21:21" x14ac:dyDescent="0.3">
      <c r="U6971" s="275"/>
    </row>
    <row r="6972" spans="21:21" x14ac:dyDescent="0.3">
      <c r="U6972" s="275"/>
    </row>
    <row r="6973" spans="21:21" x14ac:dyDescent="0.3">
      <c r="U6973" s="275"/>
    </row>
    <row r="6974" spans="21:21" x14ac:dyDescent="0.3">
      <c r="U6974" s="275"/>
    </row>
    <row r="6975" spans="21:21" x14ac:dyDescent="0.3">
      <c r="U6975" s="275"/>
    </row>
    <row r="6976" spans="21:21" x14ac:dyDescent="0.3">
      <c r="U6976" s="275"/>
    </row>
    <row r="6977" spans="21:21" x14ac:dyDescent="0.3">
      <c r="U6977" s="275"/>
    </row>
    <row r="6978" spans="21:21" x14ac:dyDescent="0.3">
      <c r="U6978" s="275"/>
    </row>
    <row r="6979" spans="21:21" x14ac:dyDescent="0.3">
      <c r="U6979" s="275"/>
    </row>
    <row r="6980" spans="21:21" x14ac:dyDescent="0.3">
      <c r="U6980" s="275"/>
    </row>
    <row r="6981" spans="21:21" x14ac:dyDescent="0.3">
      <c r="U6981" s="275"/>
    </row>
    <row r="6982" spans="21:21" x14ac:dyDescent="0.3">
      <c r="U6982" s="275"/>
    </row>
    <row r="6983" spans="21:21" x14ac:dyDescent="0.3">
      <c r="U6983" s="275"/>
    </row>
    <row r="6984" spans="21:21" x14ac:dyDescent="0.3">
      <c r="U6984" s="275"/>
    </row>
    <row r="6985" spans="21:21" x14ac:dyDescent="0.3">
      <c r="U6985" s="275"/>
    </row>
    <row r="6986" spans="21:21" x14ac:dyDescent="0.3">
      <c r="U6986" s="275"/>
    </row>
    <row r="6987" spans="21:21" x14ac:dyDescent="0.3">
      <c r="U6987" s="275"/>
    </row>
    <row r="6988" spans="21:21" x14ac:dyDescent="0.3">
      <c r="U6988" s="275"/>
    </row>
    <row r="6989" spans="21:21" x14ac:dyDescent="0.3">
      <c r="U6989" s="275"/>
    </row>
    <row r="6990" spans="21:21" x14ac:dyDescent="0.3">
      <c r="U6990" s="275"/>
    </row>
    <row r="6991" spans="21:21" x14ac:dyDescent="0.3">
      <c r="U6991" s="275"/>
    </row>
    <row r="6992" spans="21:21" x14ac:dyDescent="0.3">
      <c r="U6992" s="275"/>
    </row>
    <row r="6993" spans="21:21" x14ac:dyDescent="0.3">
      <c r="U6993" s="275"/>
    </row>
    <row r="6994" spans="21:21" x14ac:dyDescent="0.3">
      <c r="U6994" s="275"/>
    </row>
    <row r="6995" spans="21:21" x14ac:dyDescent="0.3">
      <c r="U6995" s="275"/>
    </row>
    <row r="6996" spans="21:21" x14ac:dyDescent="0.3">
      <c r="U6996" s="275"/>
    </row>
    <row r="6997" spans="21:21" x14ac:dyDescent="0.3">
      <c r="U6997" s="275"/>
    </row>
    <row r="6998" spans="21:21" x14ac:dyDescent="0.3">
      <c r="U6998" s="275"/>
    </row>
    <row r="6999" spans="21:21" x14ac:dyDescent="0.3">
      <c r="U6999" s="275"/>
    </row>
    <row r="7000" spans="21:21" x14ac:dyDescent="0.3">
      <c r="U7000" s="275"/>
    </row>
    <row r="7001" spans="21:21" x14ac:dyDescent="0.3">
      <c r="U7001" s="275"/>
    </row>
    <row r="7002" spans="21:21" x14ac:dyDescent="0.3">
      <c r="U7002" s="275"/>
    </row>
    <row r="7003" spans="21:21" x14ac:dyDescent="0.3">
      <c r="U7003" s="275"/>
    </row>
    <row r="7004" spans="21:21" x14ac:dyDescent="0.3">
      <c r="U7004" s="275"/>
    </row>
    <row r="7005" spans="21:21" x14ac:dyDescent="0.3">
      <c r="U7005" s="275"/>
    </row>
    <row r="7006" spans="21:21" x14ac:dyDescent="0.3">
      <c r="U7006" s="275"/>
    </row>
    <row r="7007" spans="21:21" x14ac:dyDescent="0.3">
      <c r="U7007" s="275"/>
    </row>
    <row r="7008" spans="21:21" x14ac:dyDescent="0.3">
      <c r="U7008" s="275"/>
    </row>
    <row r="7009" spans="21:21" x14ac:dyDescent="0.3">
      <c r="U7009" s="275"/>
    </row>
    <row r="7010" spans="21:21" x14ac:dyDescent="0.3">
      <c r="U7010" s="275"/>
    </row>
    <row r="7011" spans="21:21" x14ac:dyDescent="0.3">
      <c r="U7011" s="275"/>
    </row>
    <row r="7012" spans="21:21" x14ac:dyDescent="0.3">
      <c r="U7012" s="275"/>
    </row>
    <row r="7013" spans="21:21" x14ac:dyDescent="0.3">
      <c r="U7013" s="275"/>
    </row>
    <row r="7014" spans="21:21" x14ac:dyDescent="0.3">
      <c r="U7014" s="275"/>
    </row>
    <row r="7015" spans="21:21" x14ac:dyDescent="0.3">
      <c r="U7015" s="275"/>
    </row>
    <row r="7016" spans="21:21" x14ac:dyDescent="0.3">
      <c r="U7016" s="275"/>
    </row>
    <row r="7017" spans="21:21" x14ac:dyDescent="0.3">
      <c r="U7017" s="275"/>
    </row>
    <row r="7018" spans="21:21" x14ac:dyDescent="0.3">
      <c r="U7018" s="275"/>
    </row>
    <row r="7019" spans="21:21" x14ac:dyDescent="0.3">
      <c r="U7019" s="275"/>
    </row>
    <row r="7020" spans="21:21" x14ac:dyDescent="0.3">
      <c r="U7020" s="275"/>
    </row>
    <row r="7021" spans="21:21" x14ac:dyDescent="0.3">
      <c r="U7021" s="275"/>
    </row>
    <row r="7022" spans="21:21" x14ac:dyDescent="0.3">
      <c r="U7022" s="275"/>
    </row>
    <row r="7023" spans="21:21" x14ac:dyDescent="0.3">
      <c r="U7023" s="275"/>
    </row>
    <row r="7024" spans="21:21" x14ac:dyDescent="0.3">
      <c r="U7024" s="275"/>
    </row>
    <row r="7025" spans="21:21" x14ac:dyDescent="0.3">
      <c r="U7025" s="275"/>
    </row>
    <row r="7026" spans="21:21" x14ac:dyDescent="0.3">
      <c r="U7026" s="275"/>
    </row>
    <row r="7027" spans="21:21" x14ac:dyDescent="0.3">
      <c r="U7027" s="275"/>
    </row>
    <row r="7028" spans="21:21" x14ac:dyDescent="0.3">
      <c r="U7028" s="275"/>
    </row>
    <row r="7029" spans="21:21" x14ac:dyDescent="0.3">
      <c r="U7029" s="275"/>
    </row>
    <row r="7030" spans="21:21" x14ac:dyDescent="0.3">
      <c r="U7030" s="275"/>
    </row>
    <row r="7031" spans="21:21" x14ac:dyDescent="0.3">
      <c r="U7031" s="275"/>
    </row>
    <row r="7032" spans="21:21" x14ac:dyDescent="0.3">
      <c r="U7032" s="275"/>
    </row>
    <row r="7033" spans="21:21" x14ac:dyDescent="0.3">
      <c r="U7033" s="275"/>
    </row>
    <row r="7034" spans="21:21" x14ac:dyDescent="0.3">
      <c r="U7034" s="275"/>
    </row>
    <row r="7035" spans="21:21" x14ac:dyDescent="0.3">
      <c r="U7035" s="275"/>
    </row>
    <row r="7036" spans="21:21" x14ac:dyDescent="0.3">
      <c r="U7036" s="275"/>
    </row>
    <row r="7037" spans="21:21" x14ac:dyDescent="0.3">
      <c r="U7037" s="275"/>
    </row>
    <row r="7038" spans="21:21" x14ac:dyDescent="0.3">
      <c r="U7038" s="275"/>
    </row>
    <row r="7039" spans="21:21" x14ac:dyDescent="0.3">
      <c r="U7039" s="275"/>
    </row>
    <row r="7040" spans="21:21" x14ac:dyDescent="0.3">
      <c r="U7040" s="275"/>
    </row>
    <row r="7041" spans="21:21" x14ac:dyDescent="0.3">
      <c r="U7041" s="275"/>
    </row>
    <row r="7042" spans="21:21" x14ac:dyDescent="0.3">
      <c r="U7042" s="275"/>
    </row>
    <row r="7043" spans="21:21" x14ac:dyDescent="0.3">
      <c r="U7043" s="275"/>
    </row>
    <row r="7044" spans="21:21" x14ac:dyDescent="0.3">
      <c r="U7044" s="275"/>
    </row>
    <row r="7045" spans="21:21" x14ac:dyDescent="0.3">
      <c r="U7045" s="275"/>
    </row>
    <row r="7046" spans="21:21" x14ac:dyDescent="0.3">
      <c r="U7046" s="275"/>
    </row>
    <row r="7047" spans="21:21" x14ac:dyDescent="0.3">
      <c r="U7047" s="275"/>
    </row>
    <row r="7048" spans="21:21" x14ac:dyDescent="0.3">
      <c r="U7048" s="275"/>
    </row>
    <row r="7049" spans="21:21" x14ac:dyDescent="0.3">
      <c r="U7049" s="275"/>
    </row>
    <row r="7050" spans="21:21" x14ac:dyDescent="0.3">
      <c r="U7050" s="275"/>
    </row>
    <row r="7051" spans="21:21" x14ac:dyDescent="0.3">
      <c r="U7051" s="275"/>
    </row>
    <row r="7052" spans="21:21" x14ac:dyDescent="0.3">
      <c r="U7052" s="275"/>
    </row>
    <row r="7053" spans="21:21" x14ac:dyDescent="0.3">
      <c r="U7053" s="275"/>
    </row>
    <row r="7054" spans="21:21" x14ac:dyDescent="0.3">
      <c r="U7054" s="275"/>
    </row>
    <row r="7055" spans="21:21" x14ac:dyDescent="0.3">
      <c r="U7055" s="275"/>
    </row>
    <row r="7056" spans="21:21" x14ac:dyDescent="0.3">
      <c r="U7056" s="275"/>
    </row>
    <row r="7057" spans="21:21" x14ac:dyDescent="0.3">
      <c r="U7057" s="275"/>
    </row>
    <row r="7058" spans="21:21" x14ac:dyDescent="0.3">
      <c r="U7058" s="275"/>
    </row>
    <row r="7059" spans="21:21" x14ac:dyDescent="0.3">
      <c r="U7059" s="275"/>
    </row>
    <row r="7060" spans="21:21" x14ac:dyDescent="0.3">
      <c r="U7060" s="275"/>
    </row>
    <row r="7061" spans="21:21" x14ac:dyDescent="0.3">
      <c r="U7061" s="275"/>
    </row>
    <row r="7062" spans="21:21" x14ac:dyDescent="0.3">
      <c r="U7062" s="275"/>
    </row>
    <row r="7063" spans="21:21" x14ac:dyDescent="0.3">
      <c r="U7063" s="275"/>
    </row>
    <row r="7064" spans="21:21" x14ac:dyDescent="0.3">
      <c r="U7064" s="275"/>
    </row>
    <row r="7065" spans="21:21" x14ac:dyDescent="0.3">
      <c r="U7065" s="275"/>
    </row>
    <row r="7066" spans="21:21" x14ac:dyDescent="0.3">
      <c r="U7066" s="275"/>
    </row>
    <row r="7067" spans="21:21" x14ac:dyDescent="0.3">
      <c r="U7067" s="275"/>
    </row>
    <row r="7068" spans="21:21" x14ac:dyDescent="0.3">
      <c r="U7068" s="275"/>
    </row>
    <row r="7069" spans="21:21" x14ac:dyDescent="0.3">
      <c r="U7069" s="275"/>
    </row>
    <row r="7070" spans="21:21" x14ac:dyDescent="0.3">
      <c r="U7070" s="275"/>
    </row>
    <row r="7071" spans="21:21" x14ac:dyDescent="0.3">
      <c r="U7071" s="275"/>
    </row>
    <row r="7072" spans="21:21" x14ac:dyDescent="0.3">
      <c r="U7072" s="275"/>
    </row>
    <row r="7073" spans="21:21" x14ac:dyDescent="0.3">
      <c r="U7073" s="275"/>
    </row>
    <row r="7074" spans="21:21" x14ac:dyDescent="0.3">
      <c r="U7074" s="275"/>
    </row>
    <row r="7075" spans="21:21" x14ac:dyDescent="0.3">
      <c r="U7075" s="275"/>
    </row>
    <row r="7076" spans="21:21" x14ac:dyDescent="0.3">
      <c r="U7076" s="275"/>
    </row>
    <row r="7077" spans="21:21" x14ac:dyDescent="0.3">
      <c r="U7077" s="275"/>
    </row>
    <row r="7078" spans="21:21" x14ac:dyDescent="0.3">
      <c r="U7078" s="275"/>
    </row>
    <row r="7079" spans="21:21" x14ac:dyDescent="0.3">
      <c r="U7079" s="275"/>
    </row>
    <row r="7080" spans="21:21" x14ac:dyDescent="0.3">
      <c r="U7080" s="275"/>
    </row>
    <row r="7081" spans="21:21" x14ac:dyDescent="0.3">
      <c r="U7081" s="275"/>
    </row>
    <row r="7082" spans="21:21" x14ac:dyDescent="0.3">
      <c r="U7082" s="275"/>
    </row>
    <row r="7083" spans="21:21" x14ac:dyDescent="0.3">
      <c r="U7083" s="275"/>
    </row>
    <row r="7084" spans="21:21" x14ac:dyDescent="0.3">
      <c r="U7084" s="275"/>
    </row>
    <row r="7085" spans="21:21" x14ac:dyDescent="0.3">
      <c r="U7085" s="275"/>
    </row>
    <row r="7086" spans="21:21" x14ac:dyDescent="0.3">
      <c r="U7086" s="275"/>
    </row>
    <row r="7087" spans="21:21" x14ac:dyDescent="0.3">
      <c r="U7087" s="275"/>
    </row>
    <row r="7088" spans="21:21" x14ac:dyDescent="0.3">
      <c r="U7088" s="275"/>
    </row>
    <row r="7089" spans="21:21" x14ac:dyDescent="0.3">
      <c r="U7089" s="275"/>
    </row>
    <row r="7090" spans="21:21" x14ac:dyDescent="0.3">
      <c r="U7090" s="275"/>
    </row>
    <row r="7091" spans="21:21" x14ac:dyDescent="0.3">
      <c r="U7091" s="275"/>
    </row>
    <row r="7092" spans="21:21" x14ac:dyDescent="0.3">
      <c r="U7092" s="275"/>
    </row>
    <row r="7093" spans="21:21" x14ac:dyDescent="0.3">
      <c r="U7093" s="275"/>
    </row>
    <row r="7094" spans="21:21" x14ac:dyDescent="0.3">
      <c r="U7094" s="275"/>
    </row>
    <row r="7095" spans="21:21" x14ac:dyDescent="0.3">
      <c r="U7095" s="275"/>
    </row>
    <row r="7096" spans="21:21" x14ac:dyDescent="0.3">
      <c r="U7096" s="275"/>
    </row>
    <row r="7097" spans="21:21" x14ac:dyDescent="0.3">
      <c r="U7097" s="275"/>
    </row>
    <row r="7098" spans="21:21" x14ac:dyDescent="0.3">
      <c r="U7098" s="275"/>
    </row>
    <row r="7099" spans="21:21" x14ac:dyDescent="0.3">
      <c r="U7099" s="275"/>
    </row>
    <row r="7100" spans="21:21" x14ac:dyDescent="0.3">
      <c r="U7100" s="275"/>
    </row>
    <row r="7101" spans="21:21" x14ac:dyDescent="0.3">
      <c r="U7101" s="275"/>
    </row>
    <row r="7102" spans="21:21" x14ac:dyDescent="0.3">
      <c r="U7102" s="275"/>
    </row>
    <row r="7103" spans="21:21" x14ac:dyDescent="0.3">
      <c r="U7103" s="275"/>
    </row>
    <row r="7104" spans="21:21" x14ac:dyDescent="0.3">
      <c r="U7104" s="275"/>
    </row>
    <row r="7105" spans="21:21" x14ac:dyDescent="0.3">
      <c r="U7105" s="275"/>
    </row>
    <row r="7106" spans="21:21" x14ac:dyDescent="0.3">
      <c r="U7106" s="275"/>
    </row>
    <row r="7107" spans="21:21" x14ac:dyDescent="0.3">
      <c r="U7107" s="275"/>
    </row>
    <row r="7108" spans="21:21" x14ac:dyDescent="0.3">
      <c r="U7108" s="275"/>
    </row>
    <row r="7109" spans="21:21" x14ac:dyDescent="0.3">
      <c r="U7109" s="275"/>
    </row>
    <row r="7110" spans="21:21" x14ac:dyDescent="0.3">
      <c r="U7110" s="275"/>
    </row>
    <row r="7111" spans="21:21" x14ac:dyDescent="0.3">
      <c r="U7111" s="275"/>
    </row>
    <row r="7112" spans="21:21" x14ac:dyDescent="0.3">
      <c r="U7112" s="275"/>
    </row>
    <row r="7113" spans="21:21" x14ac:dyDescent="0.3">
      <c r="U7113" s="275"/>
    </row>
    <row r="7114" spans="21:21" x14ac:dyDescent="0.3">
      <c r="U7114" s="275"/>
    </row>
    <row r="7115" spans="21:21" x14ac:dyDescent="0.3">
      <c r="U7115" s="275"/>
    </row>
    <row r="7116" spans="21:21" x14ac:dyDescent="0.3">
      <c r="U7116" s="275"/>
    </row>
    <row r="7117" spans="21:21" x14ac:dyDescent="0.3">
      <c r="U7117" s="275"/>
    </row>
    <row r="7118" spans="21:21" x14ac:dyDescent="0.3">
      <c r="U7118" s="275"/>
    </row>
    <row r="7119" spans="21:21" x14ac:dyDescent="0.3">
      <c r="U7119" s="275"/>
    </row>
    <row r="7120" spans="21:21" x14ac:dyDescent="0.3">
      <c r="U7120" s="275"/>
    </row>
    <row r="7121" spans="21:21" x14ac:dyDescent="0.3">
      <c r="U7121" s="275"/>
    </row>
    <row r="7122" spans="21:21" x14ac:dyDescent="0.3">
      <c r="U7122" s="275"/>
    </row>
    <row r="7123" spans="21:21" x14ac:dyDescent="0.3">
      <c r="U7123" s="275"/>
    </row>
    <row r="7124" spans="21:21" x14ac:dyDescent="0.3">
      <c r="U7124" s="275"/>
    </row>
    <row r="7125" spans="21:21" x14ac:dyDescent="0.3">
      <c r="U7125" s="275"/>
    </row>
    <row r="7126" spans="21:21" x14ac:dyDescent="0.3">
      <c r="U7126" s="275"/>
    </row>
    <row r="7127" spans="21:21" x14ac:dyDescent="0.3">
      <c r="U7127" s="275"/>
    </row>
    <row r="7128" spans="21:21" x14ac:dyDescent="0.3">
      <c r="U7128" s="275"/>
    </row>
    <row r="7129" spans="21:21" x14ac:dyDescent="0.3">
      <c r="U7129" s="275"/>
    </row>
    <row r="7130" spans="21:21" x14ac:dyDescent="0.3">
      <c r="U7130" s="275"/>
    </row>
    <row r="7131" spans="21:21" x14ac:dyDescent="0.3">
      <c r="U7131" s="275"/>
    </row>
    <row r="7132" spans="21:21" x14ac:dyDescent="0.3">
      <c r="U7132" s="275"/>
    </row>
    <row r="7133" spans="21:21" x14ac:dyDescent="0.3">
      <c r="U7133" s="275"/>
    </row>
    <row r="7134" spans="21:21" x14ac:dyDescent="0.3">
      <c r="U7134" s="275"/>
    </row>
    <row r="7135" spans="21:21" x14ac:dyDescent="0.3">
      <c r="U7135" s="275"/>
    </row>
    <row r="7136" spans="21:21" x14ac:dyDescent="0.3">
      <c r="U7136" s="275"/>
    </row>
    <row r="7137" spans="21:21" x14ac:dyDescent="0.3">
      <c r="U7137" s="275"/>
    </row>
    <row r="7138" spans="21:21" x14ac:dyDescent="0.3">
      <c r="U7138" s="275"/>
    </row>
    <row r="7139" spans="21:21" x14ac:dyDescent="0.3">
      <c r="U7139" s="275"/>
    </row>
    <row r="7140" spans="21:21" x14ac:dyDescent="0.3">
      <c r="U7140" s="275"/>
    </row>
    <row r="7141" spans="21:21" x14ac:dyDescent="0.3">
      <c r="U7141" s="275"/>
    </row>
    <row r="7142" spans="21:21" x14ac:dyDescent="0.3">
      <c r="U7142" s="275"/>
    </row>
    <row r="7143" spans="21:21" x14ac:dyDescent="0.3">
      <c r="U7143" s="275"/>
    </row>
    <row r="7144" spans="21:21" x14ac:dyDescent="0.3">
      <c r="U7144" s="275"/>
    </row>
    <row r="7145" spans="21:21" x14ac:dyDescent="0.3">
      <c r="U7145" s="275"/>
    </row>
    <row r="7146" spans="21:21" x14ac:dyDescent="0.3">
      <c r="U7146" s="275"/>
    </row>
    <row r="7147" spans="21:21" x14ac:dyDescent="0.3">
      <c r="U7147" s="275"/>
    </row>
    <row r="7148" spans="21:21" x14ac:dyDescent="0.3">
      <c r="U7148" s="275"/>
    </row>
    <row r="7149" spans="21:21" x14ac:dyDescent="0.3">
      <c r="U7149" s="275"/>
    </row>
    <row r="7150" spans="21:21" x14ac:dyDescent="0.3">
      <c r="U7150" s="275"/>
    </row>
    <row r="7151" spans="21:21" x14ac:dyDescent="0.3">
      <c r="U7151" s="275"/>
    </row>
    <row r="7152" spans="21:21" x14ac:dyDescent="0.3">
      <c r="U7152" s="275"/>
    </row>
    <row r="7153" spans="21:21" x14ac:dyDescent="0.3">
      <c r="U7153" s="275"/>
    </row>
    <row r="7154" spans="21:21" x14ac:dyDescent="0.3">
      <c r="U7154" s="275"/>
    </row>
    <row r="7155" spans="21:21" x14ac:dyDescent="0.3">
      <c r="U7155" s="275"/>
    </row>
    <row r="7156" spans="21:21" x14ac:dyDescent="0.3">
      <c r="U7156" s="275"/>
    </row>
    <row r="7157" spans="21:21" x14ac:dyDescent="0.3">
      <c r="U7157" s="275"/>
    </row>
    <row r="7158" spans="21:21" x14ac:dyDescent="0.3">
      <c r="U7158" s="275"/>
    </row>
    <row r="7159" spans="21:21" x14ac:dyDescent="0.3">
      <c r="U7159" s="275"/>
    </row>
    <row r="7160" spans="21:21" x14ac:dyDescent="0.3">
      <c r="U7160" s="275"/>
    </row>
    <row r="7161" spans="21:21" x14ac:dyDescent="0.3">
      <c r="U7161" s="275"/>
    </row>
    <row r="7162" spans="21:21" x14ac:dyDescent="0.3">
      <c r="U7162" s="275"/>
    </row>
    <row r="7163" spans="21:21" x14ac:dyDescent="0.3">
      <c r="U7163" s="275"/>
    </row>
    <row r="7164" spans="21:21" x14ac:dyDescent="0.3">
      <c r="U7164" s="275"/>
    </row>
    <row r="7165" spans="21:21" x14ac:dyDescent="0.3">
      <c r="U7165" s="275"/>
    </row>
    <row r="7166" spans="21:21" x14ac:dyDescent="0.3">
      <c r="U7166" s="275"/>
    </row>
    <row r="7167" spans="21:21" x14ac:dyDescent="0.3">
      <c r="U7167" s="275"/>
    </row>
    <row r="7168" spans="21:21" x14ac:dyDescent="0.3">
      <c r="U7168" s="275"/>
    </row>
    <row r="7169" spans="21:21" x14ac:dyDescent="0.3">
      <c r="U7169" s="275"/>
    </row>
    <row r="7170" spans="21:21" x14ac:dyDescent="0.3">
      <c r="U7170" s="275"/>
    </row>
    <row r="7171" spans="21:21" x14ac:dyDescent="0.3">
      <c r="U7171" s="275"/>
    </row>
    <row r="7172" spans="21:21" x14ac:dyDescent="0.3">
      <c r="U7172" s="275"/>
    </row>
    <row r="7173" spans="21:21" x14ac:dyDescent="0.3">
      <c r="U7173" s="275"/>
    </row>
    <row r="7174" spans="21:21" x14ac:dyDescent="0.3">
      <c r="U7174" s="275"/>
    </row>
    <row r="7175" spans="21:21" x14ac:dyDescent="0.3">
      <c r="U7175" s="275"/>
    </row>
    <row r="7176" spans="21:21" x14ac:dyDescent="0.3">
      <c r="U7176" s="275"/>
    </row>
    <row r="7177" spans="21:21" x14ac:dyDescent="0.3">
      <c r="U7177" s="275"/>
    </row>
    <row r="7178" spans="21:21" x14ac:dyDescent="0.3">
      <c r="U7178" s="275"/>
    </row>
    <row r="7179" spans="21:21" x14ac:dyDescent="0.3">
      <c r="U7179" s="275"/>
    </row>
    <row r="7180" spans="21:21" x14ac:dyDescent="0.3">
      <c r="U7180" s="275"/>
    </row>
    <row r="7181" spans="21:21" x14ac:dyDescent="0.3">
      <c r="U7181" s="275"/>
    </row>
    <row r="7182" spans="21:21" x14ac:dyDescent="0.3">
      <c r="U7182" s="275"/>
    </row>
    <row r="7183" spans="21:21" x14ac:dyDescent="0.3">
      <c r="U7183" s="275"/>
    </row>
    <row r="7184" spans="21:21" x14ac:dyDescent="0.3">
      <c r="U7184" s="275"/>
    </row>
    <row r="7185" spans="21:21" x14ac:dyDescent="0.3">
      <c r="U7185" s="275"/>
    </row>
    <row r="7186" spans="21:21" x14ac:dyDescent="0.3">
      <c r="U7186" s="275"/>
    </row>
    <row r="7187" spans="21:21" x14ac:dyDescent="0.3">
      <c r="U7187" s="275"/>
    </row>
    <row r="7188" spans="21:21" x14ac:dyDescent="0.3">
      <c r="U7188" s="275"/>
    </row>
    <row r="7189" spans="21:21" x14ac:dyDescent="0.3">
      <c r="U7189" s="275"/>
    </row>
    <row r="7190" spans="21:21" x14ac:dyDescent="0.3">
      <c r="U7190" s="275"/>
    </row>
    <row r="7191" spans="21:21" x14ac:dyDescent="0.3">
      <c r="U7191" s="275"/>
    </row>
    <row r="7192" spans="21:21" x14ac:dyDescent="0.3">
      <c r="U7192" s="275"/>
    </row>
    <row r="7193" spans="21:21" x14ac:dyDescent="0.3">
      <c r="U7193" s="275"/>
    </row>
    <row r="7194" spans="21:21" x14ac:dyDescent="0.3">
      <c r="U7194" s="275"/>
    </row>
    <row r="7195" spans="21:21" x14ac:dyDescent="0.3">
      <c r="U7195" s="275"/>
    </row>
    <row r="7196" spans="21:21" x14ac:dyDescent="0.3">
      <c r="U7196" s="275"/>
    </row>
    <row r="7197" spans="21:21" x14ac:dyDescent="0.3">
      <c r="U7197" s="275"/>
    </row>
    <row r="7198" spans="21:21" x14ac:dyDescent="0.3">
      <c r="U7198" s="275"/>
    </row>
    <row r="7199" spans="21:21" x14ac:dyDescent="0.3">
      <c r="U7199" s="275"/>
    </row>
    <row r="7200" spans="21:21" x14ac:dyDescent="0.3">
      <c r="U7200" s="275"/>
    </row>
    <row r="7201" spans="21:21" x14ac:dyDescent="0.3">
      <c r="U7201" s="275"/>
    </row>
    <row r="7202" spans="21:21" x14ac:dyDescent="0.3">
      <c r="U7202" s="275"/>
    </row>
    <row r="7203" spans="21:21" x14ac:dyDescent="0.3">
      <c r="U7203" s="275"/>
    </row>
    <row r="7204" spans="21:21" x14ac:dyDescent="0.3">
      <c r="U7204" s="275"/>
    </row>
    <row r="7205" spans="21:21" x14ac:dyDescent="0.3">
      <c r="U7205" s="275"/>
    </row>
    <row r="7206" spans="21:21" x14ac:dyDescent="0.3">
      <c r="U7206" s="275"/>
    </row>
    <row r="7207" spans="21:21" x14ac:dyDescent="0.3">
      <c r="U7207" s="275"/>
    </row>
    <row r="7208" spans="21:21" x14ac:dyDescent="0.3">
      <c r="U7208" s="275"/>
    </row>
    <row r="7209" spans="21:21" x14ac:dyDescent="0.3">
      <c r="U7209" s="275"/>
    </row>
    <row r="7210" spans="21:21" x14ac:dyDescent="0.3">
      <c r="U7210" s="275"/>
    </row>
    <row r="7211" spans="21:21" x14ac:dyDescent="0.3">
      <c r="U7211" s="275"/>
    </row>
    <row r="7212" spans="21:21" x14ac:dyDescent="0.3">
      <c r="U7212" s="275"/>
    </row>
    <row r="7213" spans="21:21" x14ac:dyDescent="0.3">
      <c r="U7213" s="275"/>
    </row>
    <row r="7214" spans="21:21" x14ac:dyDescent="0.3">
      <c r="U7214" s="275"/>
    </row>
    <row r="7215" spans="21:21" x14ac:dyDescent="0.3">
      <c r="U7215" s="275"/>
    </row>
    <row r="7216" spans="21:21" x14ac:dyDescent="0.3">
      <c r="U7216" s="275"/>
    </row>
    <row r="7217" spans="21:21" x14ac:dyDescent="0.3">
      <c r="U7217" s="275"/>
    </row>
    <row r="7218" spans="21:21" x14ac:dyDescent="0.3">
      <c r="U7218" s="275"/>
    </row>
    <row r="7219" spans="21:21" x14ac:dyDescent="0.3">
      <c r="U7219" s="275"/>
    </row>
    <row r="7220" spans="21:21" x14ac:dyDescent="0.3">
      <c r="U7220" s="275"/>
    </row>
    <row r="7221" spans="21:21" x14ac:dyDescent="0.3">
      <c r="U7221" s="275"/>
    </row>
    <row r="7222" spans="21:21" x14ac:dyDescent="0.3">
      <c r="U7222" s="275"/>
    </row>
    <row r="7223" spans="21:21" x14ac:dyDescent="0.3">
      <c r="U7223" s="275"/>
    </row>
    <row r="7224" spans="21:21" x14ac:dyDescent="0.3">
      <c r="U7224" s="275"/>
    </row>
    <row r="7225" spans="21:21" x14ac:dyDescent="0.3">
      <c r="U7225" s="275"/>
    </row>
    <row r="7226" spans="21:21" x14ac:dyDescent="0.3">
      <c r="U7226" s="275"/>
    </row>
    <row r="7227" spans="21:21" x14ac:dyDescent="0.3">
      <c r="U7227" s="275"/>
    </row>
    <row r="7228" spans="21:21" x14ac:dyDescent="0.3">
      <c r="U7228" s="275"/>
    </row>
    <row r="7229" spans="21:21" x14ac:dyDescent="0.3">
      <c r="U7229" s="275"/>
    </row>
    <row r="7230" spans="21:21" x14ac:dyDescent="0.3">
      <c r="U7230" s="275"/>
    </row>
    <row r="7231" spans="21:21" x14ac:dyDescent="0.3">
      <c r="U7231" s="275"/>
    </row>
    <row r="7232" spans="21:21" x14ac:dyDescent="0.3">
      <c r="U7232" s="275"/>
    </row>
    <row r="7233" spans="21:21" x14ac:dyDescent="0.3">
      <c r="U7233" s="275"/>
    </row>
    <row r="7234" spans="21:21" x14ac:dyDescent="0.3">
      <c r="U7234" s="275"/>
    </row>
    <row r="7235" spans="21:21" x14ac:dyDescent="0.3">
      <c r="U7235" s="275"/>
    </row>
    <row r="7236" spans="21:21" x14ac:dyDescent="0.3">
      <c r="U7236" s="275"/>
    </row>
    <row r="7237" spans="21:21" x14ac:dyDescent="0.3">
      <c r="U7237" s="275"/>
    </row>
    <row r="7238" spans="21:21" x14ac:dyDescent="0.3">
      <c r="U7238" s="275"/>
    </row>
    <row r="7239" spans="21:21" x14ac:dyDescent="0.3">
      <c r="U7239" s="275"/>
    </row>
    <row r="7240" spans="21:21" x14ac:dyDescent="0.3">
      <c r="U7240" s="275"/>
    </row>
    <row r="7241" spans="21:21" x14ac:dyDescent="0.3">
      <c r="U7241" s="275"/>
    </row>
    <row r="7242" spans="21:21" x14ac:dyDescent="0.3">
      <c r="U7242" s="275"/>
    </row>
    <row r="7243" spans="21:21" x14ac:dyDescent="0.3">
      <c r="U7243" s="275"/>
    </row>
    <row r="7244" spans="21:21" x14ac:dyDescent="0.3">
      <c r="U7244" s="275"/>
    </row>
    <row r="7245" spans="21:21" x14ac:dyDescent="0.3">
      <c r="U7245" s="275"/>
    </row>
    <row r="7246" spans="21:21" x14ac:dyDescent="0.3">
      <c r="U7246" s="275"/>
    </row>
    <row r="7247" spans="21:21" x14ac:dyDescent="0.3">
      <c r="U7247" s="275"/>
    </row>
    <row r="7248" spans="21:21" x14ac:dyDescent="0.3">
      <c r="U7248" s="275"/>
    </row>
    <row r="7249" spans="21:21" x14ac:dyDescent="0.3">
      <c r="U7249" s="275"/>
    </row>
    <row r="7250" spans="21:21" x14ac:dyDescent="0.3">
      <c r="U7250" s="275"/>
    </row>
    <row r="7251" spans="21:21" x14ac:dyDescent="0.3">
      <c r="U7251" s="275"/>
    </row>
    <row r="7252" spans="21:21" x14ac:dyDescent="0.3">
      <c r="U7252" s="275"/>
    </row>
    <row r="7253" spans="21:21" x14ac:dyDescent="0.3">
      <c r="U7253" s="275"/>
    </row>
    <row r="7254" spans="21:21" x14ac:dyDescent="0.3">
      <c r="U7254" s="275"/>
    </row>
    <row r="7255" spans="21:21" x14ac:dyDescent="0.3">
      <c r="U7255" s="275"/>
    </row>
    <row r="7256" spans="21:21" x14ac:dyDescent="0.3">
      <c r="U7256" s="275"/>
    </row>
    <row r="7257" spans="21:21" x14ac:dyDescent="0.3">
      <c r="U7257" s="275"/>
    </row>
    <row r="7258" spans="21:21" x14ac:dyDescent="0.3">
      <c r="U7258" s="275"/>
    </row>
    <row r="7259" spans="21:21" x14ac:dyDescent="0.3">
      <c r="U7259" s="275"/>
    </row>
    <row r="7260" spans="21:21" x14ac:dyDescent="0.3">
      <c r="U7260" s="275"/>
    </row>
    <row r="7261" spans="21:21" x14ac:dyDescent="0.3">
      <c r="U7261" s="275"/>
    </row>
    <row r="7262" spans="21:21" x14ac:dyDescent="0.3">
      <c r="U7262" s="275"/>
    </row>
    <row r="7263" spans="21:21" x14ac:dyDescent="0.3">
      <c r="U7263" s="275"/>
    </row>
    <row r="7264" spans="21:21" x14ac:dyDescent="0.3">
      <c r="U7264" s="275"/>
    </row>
    <row r="7265" spans="21:21" x14ac:dyDescent="0.3">
      <c r="U7265" s="275"/>
    </row>
    <row r="7266" spans="21:21" x14ac:dyDescent="0.3">
      <c r="U7266" s="275"/>
    </row>
    <row r="7267" spans="21:21" x14ac:dyDescent="0.3">
      <c r="U7267" s="275"/>
    </row>
    <row r="7268" spans="21:21" x14ac:dyDescent="0.3">
      <c r="U7268" s="275"/>
    </row>
    <row r="7269" spans="21:21" x14ac:dyDescent="0.3">
      <c r="U7269" s="275"/>
    </row>
    <row r="7270" spans="21:21" x14ac:dyDescent="0.3">
      <c r="U7270" s="275"/>
    </row>
    <row r="7271" spans="21:21" x14ac:dyDescent="0.3">
      <c r="U7271" s="275"/>
    </row>
    <row r="7272" spans="21:21" x14ac:dyDescent="0.3">
      <c r="U7272" s="275"/>
    </row>
    <row r="7273" spans="21:21" x14ac:dyDescent="0.3">
      <c r="U7273" s="275"/>
    </row>
    <row r="7274" spans="21:21" x14ac:dyDescent="0.3">
      <c r="U7274" s="275"/>
    </row>
    <row r="7275" spans="21:21" x14ac:dyDescent="0.3">
      <c r="U7275" s="275"/>
    </row>
    <row r="7276" spans="21:21" x14ac:dyDescent="0.3">
      <c r="U7276" s="275"/>
    </row>
    <row r="7277" spans="21:21" x14ac:dyDescent="0.3">
      <c r="U7277" s="275"/>
    </row>
    <row r="7278" spans="21:21" x14ac:dyDescent="0.3">
      <c r="U7278" s="275"/>
    </row>
    <row r="7279" spans="21:21" x14ac:dyDescent="0.3">
      <c r="U7279" s="275"/>
    </row>
    <row r="7280" spans="21:21" x14ac:dyDescent="0.3">
      <c r="U7280" s="275"/>
    </row>
    <row r="7281" spans="21:21" x14ac:dyDescent="0.3">
      <c r="U7281" s="275"/>
    </row>
    <row r="7282" spans="21:21" x14ac:dyDescent="0.3">
      <c r="U7282" s="275"/>
    </row>
    <row r="7283" spans="21:21" x14ac:dyDescent="0.3">
      <c r="U7283" s="275"/>
    </row>
    <row r="7284" spans="21:21" x14ac:dyDescent="0.3">
      <c r="U7284" s="275"/>
    </row>
    <row r="7285" spans="21:21" x14ac:dyDescent="0.3">
      <c r="U7285" s="275"/>
    </row>
    <row r="7286" spans="21:21" x14ac:dyDescent="0.3">
      <c r="U7286" s="275"/>
    </row>
    <row r="7287" spans="21:21" x14ac:dyDescent="0.3">
      <c r="U7287" s="275"/>
    </row>
    <row r="7288" spans="21:21" x14ac:dyDescent="0.3">
      <c r="U7288" s="275"/>
    </row>
    <row r="7289" spans="21:21" x14ac:dyDescent="0.3">
      <c r="U7289" s="275"/>
    </row>
    <row r="7290" spans="21:21" x14ac:dyDescent="0.3">
      <c r="U7290" s="275"/>
    </row>
    <row r="7291" spans="21:21" x14ac:dyDescent="0.3">
      <c r="U7291" s="275"/>
    </row>
    <row r="7292" spans="21:21" x14ac:dyDescent="0.3">
      <c r="U7292" s="275"/>
    </row>
    <row r="7293" spans="21:21" x14ac:dyDescent="0.3">
      <c r="U7293" s="275"/>
    </row>
    <row r="7294" spans="21:21" x14ac:dyDescent="0.3">
      <c r="U7294" s="275"/>
    </row>
    <row r="7295" spans="21:21" x14ac:dyDescent="0.3">
      <c r="U7295" s="275"/>
    </row>
    <row r="7296" spans="21:21" x14ac:dyDescent="0.3">
      <c r="U7296" s="275"/>
    </row>
    <row r="7297" spans="21:21" x14ac:dyDescent="0.3">
      <c r="U7297" s="275"/>
    </row>
    <row r="7298" spans="21:21" x14ac:dyDescent="0.3">
      <c r="U7298" s="275"/>
    </row>
    <row r="7299" spans="21:21" x14ac:dyDescent="0.3">
      <c r="U7299" s="275"/>
    </row>
    <row r="7300" spans="21:21" x14ac:dyDescent="0.3">
      <c r="U7300" s="275"/>
    </row>
    <row r="7301" spans="21:21" x14ac:dyDescent="0.3">
      <c r="U7301" s="275"/>
    </row>
    <row r="7302" spans="21:21" x14ac:dyDescent="0.3">
      <c r="U7302" s="275"/>
    </row>
    <row r="7303" spans="21:21" x14ac:dyDescent="0.3">
      <c r="U7303" s="275"/>
    </row>
    <row r="7304" spans="21:21" x14ac:dyDescent="0.3">
      <c r="U7304" s="275"/>
    </row>
    <row r="7305" spans="21:21" x14ac:dyDescent="0.3">
      <c r="U7305" s="275"/>
    </row>
    <row r="7306" spans="21:21" x14ac:dyDescent="0.3">
      <c r="U7306" s="275"/>
    </row>
    <row r="7307" spans="21:21" x14ac:dyDescent="0.3">
      <c r="U7307" s="275"/>
    </row>
    <row r="7308" spans="21:21" x14ac:dyDescent="0.3">
      <c r="U7308" s="275"/>
    </row>
    <row r="7309" spans="21:21" x14ac:dyDescent="0.3">
      <c r="U7309" s="275"/>
    </row>
    <row r="7310" spans="21:21" x14ac:dyDescent="0.3">
      <c r="U7310" s="275"/>
    </row>
    <row r="7311" spans="21:21" x14ac:dyDescent="0.3">
      <c r="U7311" s="275"/>
    </row>
    <row r="7312" spans="21:21" x14ac:dyDescent="0.3">
      <c r="U7312" s="275"/>
    </row>
    <row r="7313" spans="21:21" x14ac:dyDescent="0.3">
      <c r="U7313" s="275"/>
    </row>
    <row r="7314" spans="21:21" x14ac:dyDescent="0.3">
      <c r="U7314" s="275"/>
    </row>
    <row r="7315" spans="21:21" x14ac:dyDescent="0.3">
      <c r="U7315" s="275"/>
    </row>
    <row r="7316" spans="21:21" x14ac:dyDescent="0.3">
      <c r="U7316" s="275"/>
    </row>
    <row r="7317" spans="21:21" x14ac:dyDescent="0.3">
      <c r="U7317" s="275"/>
    </row>
    <row r="7318" spans="21:21" x14ac:dyDescent="0.3">
      <c r="U7318" s="275"/>
    </row>
    <row r="7319" spans="21:21" x14ac:dyDescent="0.3">
      <c r="U7319" s="275"/>
    </row>
    <row r="7320" spans="21:21" x14ac:dyDescent="0.3">
      <c r="U7320" s="275"/>
    </row>
    <row r="7321" spans="21:21" x14ac:dyDescent="0.3">
      <c r="U7321" s="275"/>
    </row>
    <row r="7322" spans="21:21" x14ac:dyDescent="0.3">
      <c r="U7322" s="275"/>
    </row>
    <row r="7323" spans="21:21" x14ac:dyDescent="0.3">
      <c r="U7323" s="275"/>
    </row>
    <row r="7324" spans="21:21" x14ac:dyDescent="0.3">
      <c r="U7324" s="275"/>
    </row>
    <row r="7325" spans="21:21" x14ac:dyDescent="0.3">
      <c r="U7325" s="275"/>
    </row>
    <row r="7326" spans="21:21" x14ac:dyDescent="0.3">
      <c r="U7326" s="275"/>
    </row>
    <row r="7327" spans="21:21" x14ac:dyDescent="0.3">
      <c r="U7327" s="275"/>
    </row>
    <row r="7328" spans="21:21" x14ac:dyDescent="0.3">
      <c r="U7328" s="275"/>
    </row>
    <row r="7329" spans="21:21" x14ac:dyDescent="0.3">
      <c r="U7329" s="275"/>
    </row>
    <row r="7330" spans="21:21" x14ac:dyDescent="0.3">
      <c r="U7330" s="275"/>
    </row>
    <row r="7331" spans="21:21" x14ac:dyDescent="0.3">
      <c r="U7331" s="275"/>
    </row>
    <row r="7332" spans="21:21" x14ac:dyDescent="0.3">
      <c r="U7332" s="275"/>
    </row>
    <row r="7333" spans="21:21" x14ac:dyDescent="0.3">
      <c r="U7333" s="275"/>
    </row>
    <row r="7334" spans="21:21" x14ac:dyDescent="0.3">
      <c r="U7334" s="275"/>
    </row>
    <row r="7335" spans="21:21" x14ac:dyDescent="0.3">
      <c r="U7335" s="275"/>
    </row>
    <row r="7336" spans="21:21" x14ac:dyDescent="0.3">
      <c r="U7336" s="275"/>
    </row>
    <row r="7337" spans="21:21" x14ac:dyDescent="0.3">
      <c r="U7337" s="275"/>
    </row>
    <row r="7338" spans="21:21" x14ac:dyDescent="0.3">
      <c r="U7338" s="275"/>
    </row>
    <row r="7339" spans="21:21" x14ac:dyDescent="0.3">
      <c r="U7339" s="275"/>
    </row>
    <row r="7340" spans="21:21" x14ac:dyDescent="0.3">
      <c r="U7340" s="275"/>
    </row>
    <row r="7341" spans="21:21" x14ac:dyDescent="0.3">
      <c r="U7341" s="275"/>
    </row>
    <row r="7342" spans="21:21" x14ac:dyDescent="0.3">
      <c r="U7342" s="275"/>
    </row>
    <row r="7343" spans="21:21" x14ac:dyDescent="0.3">
      <c r="U7343" s="275"/>
    </row>
    <row r="7344" spans="21:21" x14ac:dyDescent="0.3">
      <c r="U7344" s="275"/>
    </row>
    <row r="7345" spans="21:21" x14ac:dyDescent="0.3">
      <c r="U7345" s="275"/>
    </row>
    <row r="7346" spans="21:21" x14ac:dyDescent="0.3">
      <c r="U7346" s="275"/>
    </row>
    <row r="7347" spans="21:21" x14ac:dyDescent="0.3">
      <c r="U7347" s="275"/>
    </row>
    <row r="7348" spans="21:21" x14ac:dyDescent="0.3">
      <c r="U7348" s="275"/>
    </row>
    <row r="7349" spans="21:21" x14ac:dyDescent="0.3">
      <c r="U7349" s="275"/>
    </row>
    <row r="7350" spans="21:21" x14ac:dyDescent="0.3">
      <c r="U7350" s="275"/>
    </row>
    <row r="7351" spans="21:21" x14ac:dyDescent="0.3">
      <c r="U7351" s="275"/>
    </row>
    <row r="7352" spans="21:21" x14ac:dyDescent="0.3">
      <c r="U7352" s="275"/>
    </row>
    <row r="7353" spans="21:21" x14ac:dyDescent="0.3">
      <c r="U7353" s="275"/>
    </row>
    <row r="7354" spans="21:21" x14ac:dyDescent="0.3">
      <c r="U7354" s="275"/>
    </row>
    <row r="7355" spans="21:21" x14ac:dyDescent="0.3">
      <c r="U7355" s="275"/>
    </row>
    <row r="7356" spans="21:21" x14ac:dyDescent="0.3">
      <c r="U7356" s="275"/>
    </row>
    <row r="7357" spans="21:21" x14ac:dyDescent="0.3">
      <c r="U7357" s="275"/>
    </row>
    <row r="7358" spans="21:21" x14ac:dyDescent="0.3">
      <c r="U7358" s="275"/>
    </row>
    <row r="7359" spans="21:21" x14ac:dyDescent="0.3">
      <c r="U7359" s="275"/>
    </row>
    <row r="7360" spans="21:21" x14ac:dyDescent="0.3">
      <c r="U7360" s="275"/>
    </row>
    <row r="7361" spans="21:21" x14ac:dyDescent="0.3">
      <c r="U7361" s="275"/>
    </row>
    <row r="7362" spans="21:21" x14ac:dyDescent="0.3">
      <c r="U7362" s="275"/>
    </row>
    <row r="7363" spans="21:21" x14ac:dyDescent="0.3">
      <c r="U7363" s="275"/>
    </row>
    <row r="7364" spans="21:21" x14ac:dyDescent="0.3">
      <c r="U7364" s="275"/>
    </row>
    <row r="7365" spans="21:21" x14ac:dyDescent="0.3">
      <c r="U7365" s="275"/>
    </row>
    <row r="7366" spans="21:21" x14ac:dyDescent="0.3">
      <c r="U7366" s="275"/>
    </row>
    <row r="7367" spans="21:21" x14ac:dyDescent="0.3">
      <c r="U7367" s="275"/>
    </row>
    <row r="7368" spans="21:21" x14ac:dyDescent="0.3">
      <c r="U7368" s="275"/>
    </row>
    <row r="7369" spans="21:21" x14ac:dyDescent="0.3">
      <c r="U7369" s="275"/>
    </row>
    <row r="7370" spans="21:21" x14ac:dyDescent="0.3">
      <c r="U7370" s="275"/>
    </row>
    <row r="7371" spans="21:21" x14ac:dyDescent="0.3">
      <c r="U7371" s="275"/>
    </row>
    <row r="7372" spans="21:21" x14ac:dyDescent="0.3">
      <c r="U7372" s="275"/>
    </row>
    <row r="7373" spans="21:21" x14ac:dyDescent="0.3">
      <c r="U7373" s="275"/>
    </row>
    <row r="7374" spans="21:21" x14ac:dyDescent="0.3">
      <c r="U7374" s="275"/>
    </row>
    <row r="7375" spans="21:21" x14ac:dyDescent="0.3">
      <c r="U7375" s="275"/>
    </row>
    <row r="7376" spans="21:21" x14ac:dyDescent="0.3">
      <c r="U7376" s="275"/>
    </row>
    <row r="7377" spans="21:21" x14ac:dyDescent="0.3">
      <c r="U7377" s="275"/>
    </row>
    <row r="7378" spans="21:21" x14ac:dyDescent="0.3">
      <c r="U7378" s="275"/>
    </row>
    <row r="7379" spans="21:21" x14ac:dyDescent="0.3">
      <c r="U7379" s="275"/>
    </row>
    <row r="7380" spans="21:21" x14ac:dyDescent="0.3">
      <c r="U7380" s="275"/>
    </row>
    <row r="7381" spans="21:21" x14ac:dyDescent="0.3">
      <c r="U7381" s="275"/>
    </row>
    <row r="7382" spans="21:21" x14ac:dyDescent="0.3">
      <c r="U7382" s="275"/>
    </row>
    <row r="7383" spans="21:21" x14ac:dyDescent="0.3">
      <c r="U7383" s="275"/>
    </row>
    <row r="7384" spans="21:21" x14ac:dyDescent="0.3">
      <c r="U7384" s="275"/>
    </row>
    <row r="7385" spans="21:21" x14ac:dyDescent="0.3">
      <c r="U7385" s="275"/>
    </row>
    <row r="7386" spans="21:21" x14ac:dyDescent="0.3">
      <c r="U7386" s="275"/>
    </row>
    <row r="7387" spans="21:21" x14ac:dyDescent="0.3">
      <c r="U7387" s="275"/>
    </row>
    <row r="7388" spans="21:21" x14ac:dyDescent="0.3">
      <c r="U7388" s="275"/>
    </row>
    <row r="7389" spans="21:21" x14ac:dyDescent="0.3">
      <c r="U7389" s="275"/>
    </row>
    <row r="7390" spans="21:21" x14ac:dyDescent="0.3">
      <c r="U7390" s="275"/>
    </row>
    <row r="7391" spans="21:21" x14ac:dyDescent="0.3">
      <c r="U7391" s="275"/>
    </row>
    <row r="7392" spans="21:21" x14ac:dyDescent="0.3">
      <c r="U7392" s="275"/>
    </row>
    <row r="7393" spans="21:21" x14ac:dyDescent="0.3">
      <c r="U7393" s="275"/>
    </row>
    <row r="7394" spans="21:21" x14ac:dyDescent="0.3">
      <c r="U7394" s="275"/>
    </row>
    <row r="7395" spans="21:21" x14ac:dyDescent="0.3">
      <c r="U7395" s="275"/>
    </row>
    <row r="7396" spans="21:21" x14ac:dyDescent="0.3">
      <c r="U7396" s="275"/>
    </row>
    <row r="7397" spans="21:21" x14ac:dyDescent="0.3">
      <c r="U7397" s="275"/>
    </row>
    <row r="7398" spans="21:21" x14ac:dyDescent="0.3">
      <c r="U7398" s="275"/>
    </row>
    <row r="7399" spans="21:21" x14ac:dyDescent="0.3">
      <c r="U7399" s="275"/>
    </row>
    <row r="7400" spans="21:21" x14ac:dyDescent="0.3">
      <c r="U7400" s="275"/>
    </row>
    <row r="7401" spans="21:21" x14ac:dyDescent="0.3">
      <c r="U7401" s="275"/>
    </row>
    <row r="7402" spans="21:21" x14ac:dyDescent="0.3">
      <c r="U7402" s="275"/>
    </row>
    <row r="7403" spans="21:21" x14ac:dyDescent="0.3">
      <c r="U7403" s="275"/>
    </row>
    <row r="7404" spans="21:21" x14ac:dyDescent="0.3">
      <c r="U7404" s="275"/>
    </row>
    <row r="7405" spans="21:21" x14ac:dyDescent="0.3">
      <c r="U7405" s="275"/>
    </row>
    <row r="7406" spans="21:21" x14ac:dyDescent="0.3">
      <c r="U7406" s="275"/>
    </row>
    <row r="7407" spans="21:21" x14ac:dyDescent="0.3">
      <c r="U7407" s="275"/>
    </row>
    <row r="7408" spans="21:21" x14ac:dyDescent="0.3">
      <c r="U7408" s="275"/>
    </row>
    <row r="7409" spans="21:21" x14ac:dyDescent="0.3">
      <c r="U7409" s="275"/>
    </row>
    <row r="7410" spans="21:21" x14ac:dyDescent="0.3">
      <c r="U7410" s="275"/>
    </row>
    <row r="7411" spans="21:21" x14ac:dyDescent="0.3">
      <c r="U7411" s="275"/>
    </row>
    <row r="7412" spans="21:21" x14ac:dyDescent="0.3">
      <c r="U7412" s="275"/>
    </row>
    <row r="7413" spans="21:21" x14ac:dyDescent="0.3">
      <c r="U7413" s="275"/>
    </row>
    <row r="7414" spans="21:21" x14ac:dyDescent="0.3">
      <c r="U7414" s="275"/>
    </row>
    <row r="7415" spans="21:21" x14ac:dyDescent="0.3">
      <c r="U7415" s="275"/>
    </row>
    <row r="7416" spans="21:21" x14ac:dyDescent="0.3">
      <c r="U7416" s="275"/>
    </row>
    <row r="7417" spans="21:21" x14ac:dyDescent="0.3">
      <c r="U7417" s="275"/>
    </row>
    <row r="7418" spans="21:21" x14ac:dyDescent="0.3">
      <c r="U7418" s="275"/>
    </row>
    <row r="7419" spans="21:21" x14ac:dyDescent="0.3">
      <c r="U7419" s="275"/>
    </row>
    <row r="7420" spans="21:21" x14ac:dyDescent="0.3">
      <c r="U7420" s="275"/>
    </row>
    <row r="7421" spans="21:21" x14ac:dyDescent="0.3">
      <c r="U7421" s="275"/>
    </row>
    <row r="7422" spans="21:21" x14ac:dyDescent="0.3">
      <c r="U7422" s="275"/>
    </row>
    <row r="7423" spans="21:21" x14ac:dyDescent="0.3">
      <c r="U7423" s="275"/>
    </row>
    <row r="7424" spans="21:21" x14ac:dyDescent="0.3">
      <c r="U7424" s="275"/>
    </row>
    <row r="7425" spans="21:21" x14ac:dyDescent="0.3">
      <c r="U7425" s="275"/>
    </row>
    <row r="7426" spans="21:21" x14ac:dyDescent="0.3">
      <c r="U7426" s="275"/>
    </row>
    <row r="7427" spans="21:21" x14ac:dyDescent="0.3">
      <c r="U7427" s="275"/>
    </row>
    <row r="7428" spans="21:21" x14ac:dyDescent="0.3">
      <c r="U7428" s="275"/>
    </row>
    <row r="7429" spans="21:21" x14ac:dyDescent="0.3">
      <c r="U7429" s="275"/>
    </row>
    <row r="7430" spans="21:21" x14ac:dyDescent="0.3">
      <c r="U7430" s="275"/>
    </row>
    <row r="7431" spans="21:21" x14ac:dyDescent="0.3">
      <c r="U7431" s="275"/>
    </row>
    <row r="7432" spans="21:21" x14ac:dyDescent="0.3">
      <c r="U7432" s="275"/>
    </row>
    <row r="7433" spans="21:21" x14ac:dyDescent="0.3">
      <c r="U7433" s="275"/>
    </row>
    <row r="7434" spans="21:21" x14ac:dyDescent="0.3">
      <c r="U7434" s="275"/>
    </row>
    <row r="7435" spans="21:21" x14ac:dyDescent="0.3">
      <c r="U7435" s="275"/>
    </row>
    <row r="7436" spans="21:21" x14ac:dyDescent="0.3">
      <c r="U7436" s="275"/>
    </row>
    <row r="7437" spans="21:21" x14ac:dyDescent="0.3">
      <c r="U7437" s="275"/>
    </row>
    <row r="7438" spans="21:21" x14ac:dyDescent="0.3">
      <c r="U7438" s="275"/>
    </row>
    <row r="7439" spans="21:21" x14ac:dyDescent="0.3">
      <c r="U7439" s="275"/>
    </row>
    <row r="7440" spans="21:21" x14ac:dyDescent="0.3">
      <c r="U7440" s="275"/>
    </row>
    <row r="7441" spans="21:21" x14ac:dyDescent="0.3">
      <c r="U7441" s="275"/>
    </row>
    <row r="7442" spans="21:21" x14ac:dyDescent="0.3">
      <c r="U7442" s="275"/>
    </row>
    <row r="7443" spans="21:21" x14ac:dyDescent="0.3">
      <c r="U7443" s="275"/>
    </row>
    <row r="7444" spans="21:21" x14ac:dyDescent="0.3">
      <c r="U7444" s="275"/>
    </row>
    <row r="7445" spans="21:21" x14ac:dyDescent="0.3">
      <c r="U7445" s="275"/>
    </row>
    <row r="7446" spans="21:21" x14ac:dyDescent="0.3">
      <c r="U7446" s="275"/>
    </row>
    <row r="7447" spans="21:21" x14ac:dyDescent="0.3">
      <c r="U7447" s="275"/>
    </row>
    <row r="7448" spans="21:21" x14ac:dyDescent="0.3">
      <c r="U7448" s="275"/>
    </row>
    <row r="7449" spans="21:21" x14ac:dyDescent="0.3">
      <c r="U7449" s="275"/>
    </row>
    <row r="7450" spans="21:21" x14ac:dyDescent="0.3">
      <c r="U7450" s="275"/>
    </row>
    <row r="7451" spans="21:21" x14ac:dyDescent="0.3">
      <c r="U7451" s="275"/>
    </row>
    <row r="7452" spans="21:21" x14ac:dyDescent="0.3">
      <c r="U7452" s="275"/>
    </row>
    <row r="7453" spans="21:21" x14ac:dyDescent="0.3">
      <c r="U7453" s="275"/>
    </row>
    <row r="7454" spans="21:21" x14ac:dyDescent="0.3">
      <c r="U7454" s="275"/>
    </row>
    <row r="7455" spans="21:21" x14ac:dyDescent="0.3">
      <c r="U7455" s="275"/>
    </row>
    <row r="7456" spans="21:21" x14ac:dyDescent="0.3">
      <c r="U7456" s="275"/>
    </row>
    <row r="7457" spans="21:21" x14ac:dyDescent="0.3">
      <c r="U7457" s="275"/>
    </row>
    <row r="7458" spans="21:21" x14ac:dyDescent="0.3">
      <c r="U7458" s="275"/>
    </row>
    <row r="7459" spans="21:21" x14ac:dyDescent="0.3">
      <c r="U7459" s="275"/>
    </row>
    <row r="7460" spans="21:21" x14ac:dyDescent="0.3">
      <c r="U7460" s="275"/>
    </row>
    <row r="7461" spans="21:21" x14ac:dyDescent="0.3">
      <c r="U7461" s="275"/>
    </row>
    <row r="7462" spans="21:21" x14ac:dyDescent="0.3">
      <c r="U7462" s="275"/>
    </row>
    <row r="7463" spans="21:21" x14ac:dyDescent="0.3">
      <c r="U7463" s="275"/>
    </row>
    <row r="7464" spans="21:21" x14ac:dyDescent="0.3">
      <c r="U7464" s="275"/>
    </row>
    <row r="7465" spans="21:21" x14ac:dyDescent="0.3">
      <c r="U7465" s="275"/>
    </row>
    <row r="7466" spans="21:21" x14ac:dyDescent="0.3">
      <c r="U7466" s="275"/>
    </row>
    <row r="7467" spans="21:21" x14ac:dyDescent="0.3">
      <c r="U7467" s="275"/>
    </row>
    <row r="7468" spans="21:21" x14ac:dyDescent="0.3">
      <c r="U7468" s="275"/>
    </row>
    <row r="7469" spans="21:21" x14ac:dyDescent="0.3">
      <c r="U7469" s="275"/>
    </row>
    <row r="7470" spans="21:21" x14ac:dyDescent="0.3">
      <c r="U7470" s="275"/>
    </row>
    <row r="7471" spans="21:21" x14ac:dyDescent="0.3">
      <c r="U7471" s="275"/>
    </row>
    <row r="7472" spans="21:21" x14ac:dyDescent="0.3">
      <c r="U7472" s="275"/>
    </row>
    <row r="7473" spans="21:21" x14ac:dyDescent="0.3">
      <c r="U7473" s="275"/>
    </row>
    <row r="7474" spans="21:21" x14ac:dyDescent="0.3">
      <c r="U7474" s="275"/>
    </row>
    <row r="7475" spans="21:21" x14ac:dyDescent="0.3">
      <c r="U7475" s="275"/>
    </row>
    <row r="7476" spans="21:21" x14ac:dyDescent="0.3">
      <c r="U7476" s="275"/>
    </row>
    <row r="7477" spans="21:21" x14ac:dyDescent="0.3">
      <c r="U7477" s="275"/>
    </row>
    <row r="7478" spans="21:21" x14ac:dyDescent="0.3">
      <c r="U7478" s="275"/>
    </row>
    <row r="7479" spans="21:21" x14ac:dyDescent="0.3">
      <c r="U7479" s="275"/>
    </row>
    <row r="7480" spans="21:21" x14ac:dyDescent="0.3">
      <c r="U7480" s="275"/>
    </row>
    <row r="7481" spans="21:21" x14ac:dyDescent="0.3">
      <c r="U7481" s="275"/>
    </row>
    <row r="7482" spans="21:21" x14ac:dyDescent="0.3">
      <c r="U7482" s="275"/>
    </row>
    <row r="7483" spans="21:21" x14ac:dyDescent="0.3">
      <c r="U7483" s="275"/>
    </row>
    <row r="7484" spans="21:21" x14ac:dyDescent="0.3">
      <c r="U7484" s="275"/>
    </row>
    <row r="7485" spans="21:21" x14ac:dyDescent="0.3">
      <c r="U7485" s="275"/>
    </row>
    <row r="7486" spans="21:21" x14ac:dyDescent="0.3">
      <c r="U7486" s="275"/>
    </row>
    <row r="7487" spans="21:21" x14ac:dyDescent="0.3">
      <c r="U7487" s="275"/>
    </row>
    <row r="7488" spans="21:21" x14ac:dyDescent="0.3">
      <c r="U7488" s="275"/>
    </row>
    <row r="7489" spans="21:21" x14ac:dyDescent="0.3">
      <c r="U7489" s="275"/>
    </row>
    <row r="7490" spans="21:21" x14ac:dyDescent="0.3">
      <c r="U7490" s="275"/>
    </row>
    <row r="7491" spans="21:21" x14ac:dyDescent="0.3">
      <c r="U7491" s="275"/>
    </row>
    <row r="7492" spans="21:21" x14ac:dyDescent="0.3">
      <c r="U7492" s="275"/>
    </row>
    <row r="7493" spans="21:21" x14ac:dyDescent="0.3">
      <c r="U7493" s="275"/>
    </row>
    <row r="7494" spans="21:21" x14ac:dyDescent="0.3">
      <c r="U7494" s="275"/>
    </row>
    <row r="7495" spans="21:21" x14ac:dyDescent="0.3">
      <c r="U7495" s="275"/>
    </row>
    <row r="7496" spans="21:21" x14ac:dyDescent="0.3">
      <c r="U7496" s="275"/>
    </row>
    <row r="7497" spans="21:21" x14ac:dyDescent="0.3">
      <c r="U7497" s="275"/>
    </row>
    <row r="7498" spans="21:21" x14ac:dyDescent="0.3">
      <c r="U7498" s="275"/>
    </row>
    <row r="7499" spans="21:21" x14ac:dyDescent="0.3">
      <c r="U7499" s="275"/>
    </row>
    <row r="7500" spans="21:21" x14ac:dyDescent="0.3">
      <c r="U7500" s="275"/>
    </row>
    <row r="7501" spans="21:21" x14ac:dyDescent="0.3">
      <c r="U7501" s="275"/>
    </row>
    <row r="7502" spans="21:21" x14ac:dyDescent="0.3">
      <c r="U7502" s="275"/>
    </row>
    <row r="7503" spans="21:21" x14ac:dyDescent="0.3">
      <c r="U7503" s="275"/>
    </row>
    <row r="7504" spans="21:21" x14ac:dyDescent="0.3">
      <c r="U7504" s="275"/>
    </row>
    <row r="7505" spans="21:21" x14ac:dyDescent="0.3">
      <c r="U7505" s="275"/>
    </row>
    <row r="7506" spans="21:21" x14ac:dyDescent="0.3">
      <c r="U7506" s="275"/>
    </row>
    <row r="7507" spans="21:21" x14ac:dyDescent="0.3">
      <c r="U7507" s="275"/>
    </row>
    <row r="7508" spans="21:21" x14ac:dyDescent="0.3">
      <c r="U7508" s="275"/>
    </row>
    <row r="7509" spans="21:21" x14ac:dyDescent="0.3">
      <c r="U7509" s="275"/>
    </row>
    <row r="7510" spans="21:21" x14ac:dyDescent="0.3">
      <c r="U7510" s="275"/>
    </row>
    <row r="7511" spans="21:21" x14ac:dyDescent="0.3">
      <c r="U7511" s="275"/>
    </row>
    <row r="7512" spans="21:21" x14ac:dyDescent="0.3">
      <c r="U7512" s="275"/>
    </row>
    <row r="7513" spans="21:21" x14ac:dyDescent="0.3">
      <c r="U7513" s="275"/>
    </row>
    <row r="7514" spans="21:21" x14ac:dyDescent="0.3">
      <c r="U7514" s="275"/>
    </row>
    <row r="7515" spans="21:21" x14ac:dyDescent="0.3">
      <c r="U7515" s="275"/>
    </row>
    <row r="7516" spans="21:21" x14ac:dyDescent="0.3">
      <c r="U7516" s="275"/>
    </row>
    <row r="7517" spans="21:21" x14ac:dyDescent="0.3">
      <c r="U7517" s="275"/>
    </row>
    <row r="7518" spans="21:21" x14ac:dyDescent="0.3">
      <c r="U7518" s="275"/>
    </row>
    <row r="7519" spans="21:21" x14ac:dyDescent="0.3">
      <c r="U7519" s="275"/>
    </row>
    <row r="7520" spans="21:21" x14ac:dyDescent="0.3">
      <c r="U7520" s="275"/>
    </row>
    <row r="7521" spans="21:21" x14ac:dyDescent="0.3">
      <c r="U7521" s="275"/>
    </row>
    <row r="7522" spans="21:21" x14ac:dyDescent="0.3">
      <c r="U7522" s="275"/>
    </row>
    <row r="7523" spans="21:21" x14ac:dyDescent="0.3">
      <c r="U7523" s="275"/>
    </row>
    <row r="7524" spans="21:21" x14ac:dyDescent="0.3">
      <c r="U7524" s="275"/>
    </row>
    <row r="7525" spans="21:21" x14ac:dyDescent="0.3">
      <c r="U7525" s="275"/>
    </row>
    <row r="7526" spans="21:21" x14ac:dyDescent="0.3">
      <c r="U7526" s="275"/>
    </row>
    <row r="7527" spans="21:21" x14ac:dyDescent="0.3">
      <c r="U7527" s="275"/>
    </row>
    <row r="7528" spans="21:21" x14ac:dyDescent="0.3">
      <c r="U7528" s="275"/>
    </row>
    <row r="7529" spans="21:21" x14ac:dyDescent="0.3">
      <c r="U7529" s="275"/>
    </row>
    <row r="7530" spans="21:21" x14ac:dyDescent="0.3">
      <c r="U7530" s="275"/>
    </row>
    <row r="7531" spans="21:21" x14ac:dyDescent="0.3">
      <c r="U7531" s="275"/>
    </row>
    <row r="7532" spans="21:21" x14ac:dyDescent="0.3">
      <c r="U7532" s="275"/>
    </row>
    <row r="7533" spans="21:21" x14ac:dyDescent="0.3">
      <c r="U7533" s="275"/>
    </row>
    <row r="7534" spans="21:21" x14ac:dyDescent="0.3">
      <c r="U7534" s="275"/>
    </row>
    <row r="7535" spans="21:21" x14ac:dyDescent="0.3">
      <c r="U7535" s="275"/>
    </row>
    <row r="7536" spans="21:21" x14ac:dyDescent="0.3">
      <c r="U7536" s="275"/>
    </row>
    <row r="7537" spans="21:21" x14ac:dyDescent="0.3">
      <c r="U7537" s="275"/>
    </row>
    <row r="7538" spans="21:21" x14ac:dyDescent="0.3">
      <c r="U7538" s="275"/>
    </row>
    <row r="7539" spans="21:21" x14ac:dyDescent="0.3">
      <c r="U7539" s="275"/>
    </row>
    <row r="7540" spans="21:21" x14ac:dyDescent="0.3">
      <c r="U7540" s="275"/>
    </row>
    <row r="7541" spans="21:21" x14ac:dyDescent="0.3">
      <c r="U7541" s="275"/>
    </row>
    <row r="7542" spans="21:21" x14ac:dyDescent="0.3">
      <c r="U7542" s="275"/>
    </row>
    <row r="7543" spans="21:21" x14ac:dyDescent="0.3">
      <c r="U7543" s="275"/>
    </row>
    <row r="7544" spans="21:21" x14ac:dyDescent="0.3">
      <c r="U7544" s="275"/>
    </row>
    <row r="7545" spans="21:21" x14ac:dyDescent="0.3">
      <c r="U7545" s="275"/>
    </row>
    <row r="7546" spans="21:21" x14ac:dyDescent="0.3">
      <c r="U7546" s="275"/>
    </row>
    <row r="7547" spans="21:21" x14ac:dyDescent="0.3">
      <c r="U7547" s="275"/>
    </row>
    <row r="7548" spans="21:21" x14ac:dyDescent="0.3">
      <c r="U7548" s="275"/>
    </row>
    <row r="7549" spans="21:21" x14ac:dyDescent="0.3">
      <c r="U7549" s="275"/>
    </row>
    <row r="7550" spans="21:21" x14ac:dyDescent="0.3">
      <c r="U7550" s="275"/>
    </row>
    <row r="7551" spans="21:21" x14ac:dyDescent="0.3">
      <c r="U7551" s="275"/>
    </row>
    <row r="7552" spans="21:21" x14ac:dyDescent="0.3">
      <c r="U7552" s="275"/>
    </row>
    <row r="7553" spans="21:21" x14ac:dyDescent="0.3">
      <c r="U7553" s="275"/>
    </row>
    <row r="7554" spans="21:21" x14ac:dyDescent="0.3">
      <c r="U7554" s="275"/>
    </row>
    <row r="7555" spans="21:21" x14ac:dyDescent="0.3">
      <c r="U7555" s="275"/>
    </row>
    <row r="7556" spans="21:21" x14ac:dyDescent="0.3">
      <c r="U7556" s="275"/>
    </row>
    <row r="7557" spans="21:21" x14ac:dyDescent="0.3">
      <c r="U7557" s="275"/>
    </row>
    <row r="7558" spans="21:21" x14ac:dyDescent="0.3">
      <c r="U7558" s="275"/>
    </row>
    <row r="7559" spans="21:21" x14ac:dyDescent="0.3">
      <c r="U7559" s="275"/>
    </row>
    <row r="7560" spans="21:21" x14ac:dyDescent="0.3">
      <c r="U7560" s="275"/>
    </row>
    <row r="7561" spans="21:21" x14ac:dyDescent="0.3">
      <c r="U7561" s="275"/>
    </row>
    <row r="7562" spans="21:21" x14ac:dyDescent="0.3">
      <c r="U7562" s="275"/>
    </row>
    <row r="7563" spans="21:21" x14ac:dyDescent="0.3">
      <c r="U7563" s="275"/>
    </row>
    <row r="7564" spans="21:21" x14ac:dyDescent="0.3">
      <c r="U7564" s="275"/>
    </row>
    <row r="7565" spans="21:21" x14ac:dyDescent="0.3">
      <c r="U7565" s="275"/>
    </row>
    <row r="7566" spans="21:21" x14ac:dyDescent="0.3">
      <c r="U7566" s="275"/>
    </row>
    <row r="7567" spans="21:21" x14ac:dyDescent="0.3">
      <c r="U7567" s="275"/>
    </row>
    <row r="7568" spans="21:21" x14ac:dyDescent="0.3">
      <c r="U7568" s="275"/>
    </row>
    <row r="7569" spans="21:21" x14ac:dyDescent="0.3">
      <c r="U7569" s="275"/>
    </row>
    <row r="7570" spans="21:21" x14ac:dyDescent="0.3">
      <c r="U7570" s="275"/>
    </row>
    <row r="7571" spans="21:21" x14ac:dyDescent="0.3">
      <c r="U7571" s="275"/>
    </row>
    <row r="7572" spans="21:21" x14ac:dyDescent="0.3">
      <c r="U7572" s="275"/>
    </row>
    <row r="7573" spans="21:21" x14ac:dyDescent="0.3">
      <c r="U7573" s="275"/>
    </row>
    <row r="7574" spans="21:21" x14ac:dyDescent="0.3">
      <c r="U7574" s="275"/>
    </row>
    <row r="7575" spans="21:21" x14ac:dyDescent="0.3">
      <c r="U7575" s="275"/>
    </row>
    <row r="7576" spans="21:21" x14ac:dyDescent="0.3">
      <c r="U7576" s="275"/>
    </row>
    <row r="7577" spans="21:21" x14ac:dyDescent="0.3">
      <c r="U7577" s="275"/>
    </row>
    <row r="7578" spans="21:21" x14ac:dyDescent="0.3">
      <c r="U7578" s="275"/>
    </row>
    <row r="7579" spans="21:21" x14ac:dyDescent="0.3">
      <c r="U7579" s="275"/>
    </row>
    <row r="7580" spans="21:21" x14ac:dyDescent="0.3">
      <c r="U7580" s="275"/>
    </row>
    <row r="7581" spans="21:21" x14ac:dyDescent="0.3">
      <c r="U7581" s="275"/>
    </row>
    <row r="7582" spans="21:21" x14ac:dyDescent="0.3">
      <c r="U7582" s="275"/>
    </row>
    <row r="7583" spans="21:21" x14ac:dyDescent="0.3">
      <c r="U7583" s="275"/>
    </row>
    <row r="7584" spans="21:21" x14ac:dyDescent="0.3">
      <c r="U7584" s="275"/>
    </row>
    <row r="7585" spans="21:21" x14ac:dyDescent="0.3">
      <c r="U7585" s="275"/>
    </row>
    <row r="7586" spans="21:21" x14ac:dyDescent="0.3">
      <c r="U7586" s="275"/>
    </row>
    <row r="7587" spans="21:21" x14ac:dyDescent="0.3">
      <c r="U7587" s="275"/>
    </row>
    <row r="7588" spans="21:21" x14ac:dyDescent="0.3">
      <c r="U7588" s="275"/>
    </row>
    <row r="7589" spans="21:21" x14ac:dyDescent="0.3">
      <c r="U7589" s="275"/>
    </row>
    <row r="7590" spans="21:21" x14ac:dyDescent="0.3">
      <c r="U7590" s="275"/>
    </row>
    <row r="7591" spans="21:21" x14ac:dyDescent="0.3">
      <c r="U7591" s="275"/>
    </row>
    <row r="7592" spans="21:21" x14ac:dyDescent="0.3">
      <c r="U7592" s="275"/>
    </row>
    <row r="7593" spans="21:21" x14ac:dyDescent="0.3">
      <c r="U7593" s="275"/>
    </row>
    <row r="7594" spans="21:21" x14ac:dyDescent="0.3">
      <c r="U7594" s="275"/>
    </row>
    <row r="7595" spans="21:21" x14ac:dyDescent="0.3">
      <c r="U7595" s="275"/>
    </row>
    <row r="7596" spans="21:21" x14ac:dyDescent="0.3">
      <c r="U7596" s="275"/>
    </row>
    <row r="7597" spans="21:21" x14ac:dyDescent="0.3">
      <c r="U7597" s="275"/>
    </row>
    <row r="7598" spans="21:21" x14ac:dyDescent="0.3">
      <c r="U7598" s="275"/>
    </row>
    <row r="7599" spans="21:21" x14ac:dyDescent="0.3">
      <c r="U7599" s="275"/>
    </row>
    <row r="7600" spans="21:21" x14ac:dyDescent="0.3">
      <c r="U7600" s="275"/>
    </row>
    <row r="7601" spans="21:21" x14ac:dyDescent="0.3">
      <c r="U7601" s="275"/>
    </row>
    <row r="7602" spans="21:21" x14ac:dyDescent="0.3">
      <c r="U7602" s="275"/>
    </row>
    <row r="7603" spans="21:21" x14ac:dyDescent="0.3">
      <c r="U7603" s="275"/>
    </row>
    <row r="7604" spans="21:21" x14ac:dyDescent="0.3">
      <c r="U7604" s="275"/>
    </row>
    <row r="7605" spans="21:21" x14ac:dyDescent="0.3">
      <c r="U7605" s="275"/>
    </row>
    <row r="7606" spans="21:21" x14ac:dyDescent="0.3">
      <c r="U7606" s="275"/>
    </row>
    <row r="7607" spans="21:21" x14ac:dyDescent="0.3">
      <c r="U7607" s="275"/>
    </row>
    <row r="7608" spans="21:21" x14ac:dyDescent="0.3">
      <c r="U7608" s="275"/>
    </row>
    <row r="7609" spans="21:21" x14ac:dyDescent="0.3">
      <c r="U7609" s="275"/>
    </row>
    <row r="7610" spans="21:21" x14ac:dyDescent="0.3">
      <c r="U7610" s="275"/>
    </row>
    <row r="7611" spans="21:21" x14ac:dyDescent="0.3">
      <c r="U7611" s="275"/>
    </row>
    <row r="7612" spans="21:21" x14ac:dyDescent="0.3">
      <c r="U7612" s="275"/>
    </row>
    <row r="7613" spans="21:21" x14ac:dyDescent="0.3">
      <c r="U7613" s="275"/>
    </row>
    <row r="7614" spans="21:21" x14ac:dyDescent="0.3">
      <c r="U7614" s="275"/>
    </row>
    <row r="7615" spans="21:21" x14ac:dyDescent="0.3">
      <c r="U7615" s="275"/>
    </row>
    <row r="7616" spans="21:21" x14ac:dyDescent="0.3">
      <c r="U7616" s="275"/>
    </row>
    <row r="7617" spans="21:21" x14ac:dyDescent="0.3">
      <c r="U7617" s="275"/>
    </row>
    <row r="7618" spans="21:21" x14ac:dyDescent="0.3">
      <c r="U7618" s="275"/>
    </row>
    <row r="7619" spans="21:21" x14ac:dyDescent="0.3">
      <c r="U7619" s="275"/>
    </row>
    <row r="7620" spans="21:21" x14ac:dyDescent="0.3">
      <c r="U7620" s="275"/>
    </row>
    <row r="7621" spans="21:21" x14ac:dyDescent="0.3">
      <c r="U7621" s="275"/>
    </row>
    <row r="7622" spans="21:21" x14ac:dyDescent="0.3">
      <c r="U7622" s="275"/>
    </row>
    <row r="7623" spans="21:21" x14ac:dyDescent="0.3">
      <c r="U7623" s="275"/>
    </row>
    <row r="7624" spans="21:21" x14ac:dyDescent="0.3">
      <c r="U7624" s="275"/>
    </row>
    <row r="7625" spans="21:21" x14ac:dyDescent="0.3">
      <c r="U7625" s="275"/>
    </row>
    <row r="7626" spans="21:21" x14ac:dyDescent="0.3">
      <c r="U7626" s="275"/>
    </row>
    <row r="7627" spans="21:21" x14ac:dyDescent="0.3">
      <c r="U7627" s="275"/>
    </row>
    <row r="7628" spans="21:21" x14ac:dyDescent="0.3">
      <c r="U7628" s="275"/>
    </row>
    <row r="7629" spans="21:21" x14ac:dyDescent="0.3">
      <c r="U7629" s="275"/>
    </row>
    <row r="7630" spans="21:21" x14ac:dyDescent="0.3">
      <c r="U7630" s="275"/>
    </row>
    <row r="7631" spans="21:21" x14ac:dyDescent="0.3">
      <c r="U7631" s="275"/>
    </row>
    <row r="7632" spans="21:21" x14ac:dyDescent="0.3">
      <c r="U7632" s="275"/>
    </row>
    <row r="7633" spans="21:21" x14ac:dyDescent="0.3">
      <c r="U7633" s="275"/>
    </row>
    <row r="7634" spans="21:21" x14ac:dyDescent="0.3">
      <c r="U7634" s="275"/>
    </row>
    <row r="7635" spans="21:21" x14ac:dyDescent="0.3">
      <c r="U7635" s="275"/>
    </row>
    <row r="7636" spans="21:21" x14ac:dyDescent="0.3">
      <c r="U7636" s="275"/>
    </row>
    <row r="7637" spans="21:21" x14ac:dyDescent="0.3">
      <c r="U7637" s="275"/>
    </row>
    <row r="7638" spans="21:21" x14ac:dyDescent="0.3">
      <c r="U7638" s="275"/>
    </row>
    <row r="7639" spans="21:21" x14ac:dyDescent="0.3">
      <c r="U7639" s="275"/>
    </row>
    <row r="7640" spans="21:21" x14ac:dyDescent="0.3">
      <c r="U7640" s="275"/>
    </row>
    <row r="7641" spans="21:21" x14ac:dyDescent="0.3">
      <c r="U7641" s="275"/>
    </row>
    <row r="7642" spans="21:21" x14ac:dyDescent="0.3">
      <c r="U7642" s="275"/>
    </row>
    <row r="7643" spans="21:21" x14ac:dyDescent="0.3">
      <c r="U7643" s="275"/>
    </row>
    <row r="7644" spans="21:21" x14ac:dyDescent="0.3">
      <c r="U7644" s="275"/>
    </row>
    <row r="7645" spans="21:21" x14ac:dyDescent="0.3">
      <c r="U7645" s="275"/>
    </row>
    <row r="7646" spans="21:21" x14ac:dyDescent="0.3">
      <c r="U7646" s="275"/>
    </row>
    <row r="7647" spans="21:21" x14ac:dyDescent="0.3">
      <c r="U7647" s="275"/>
    </row>
    <row r="7648" spans="21:21" x14ac:dyDescent="0.3">
      <c r="U7648" s="275"/>
    </row>
    <row r="7649" spans="21:21" x14ac:dyDescent="0.3">
      <c r="U7649" s="275"/>
    </row>
    <row r="7650" spans="21:21" x14ac:dyDescent="0.3">
      <c r="U7650" s="275"/>
    </row>
    <row r="7651" spans="21:21" x14ac:dyDescent="0.3">
      <c r="U7651" s="275"/>
    </row>
    <row r="7652" spans="21:21" x14ac:dyDescent="0.3">
      <c r="U7652" s="275"/>
    </row>
    <row r="7653" spans="21:21" x14ac:dyDescent="0.3">
      <c r="U7653" s="275"/>
    </row>
    <row r="7654" spans="21:21" x14ac:dyDescent="0.3">
      <c r="U7654" s="275"/>
    </row>
    <row r="7655" spans="21:21" x14ac:dyDescent="0.3">
      <c r="U7655" s="275"/>
    </row>
    <row r="7656" spans="21:21" x14ac:dyDescent="0.3">
      <c r="U7656" s="275"/>
    </row>
    <row r="7657" spans="21:21" x14ac:dyDescent="0.3">
      <c r="U7657" s="275"/>
    </row>
    <row r="7658" spans="21:21" x14ac:dyDescent="0.3">
      <c r="U7658" s="275"/>
    </row>
    <row r="7659" spans="21:21" x14ac:dyDescent="0.3">
      <c r="U7659" s="275"/>
    </row>
    <row r="7660" spans="21:21" x14ac:dyDescent="0.3">
      <c r="U7660" s="275"/>
    </row>
    <row r="7661" spans="21:21" x14ac:dyDescent="0.3">
      <c r="U7661" s="275"/>
    </row>
    <row r="7662" spans="21:21" x14ac:dyDescent="0.3">
      <c r="U7662" s="275"/>
    </row>
    <row r="7663" spans="21:21" x14ac:dyDescent="0.3">
      <c r="U7663" s="275"/>
    </row>
    <row r="7664" spans="21:21" x14ac:dyDescent="0.3">
      <c r="U7664" s="275"/>
    </row>
    <row r="7665" spans="21:21" x14ac:dyDescent="0.3">
      <c r="U7665" s="275"/>
    </row>
    <row r="7666" spans="21:21" x14ac:dyDescent="0.3">
      <c r="U7666" s="275"/>
    </row>
    <row r="7667" spans="21:21" x14ac:dyDescent="0.3">
      <c r="U7667" s="275"/>
    </row>
    <row r="7668" spans="21:21" x14ac:dyDescent="0.3">
      <c r="U7668" s="275"/>
    </row>
    <row r="7669" spans="21:21" x14ac:dyDescent="0.3">
      <c r="U7669" s="275"/>
    </row>
    <row r="7670" spans="21:21" x14ac:dyDescent="0.3">
      <c r="U7670" s="275"/>
    </row>
    <row r="7671" spans="21:21" x14ac:dyDescent="0.3">
      <c r="U7671" s="275"/>
    </row>
    <row r="7672" spans="21:21" x14ac:dyDescent="0.3">
      <c r="U7672" s="275"/>
    </row>
    <row r="7673" spans="21:21" x14ac:dyDescent="0.3">
      <c r="U7673" s="275"/>
    </row>
    <row r="7674" spans="21:21" x14ac:dyDescent="0.3">
      <c r="U7674" s="275"/>
    </row>
    <row r="7675" spans="21:21" x14ac:dyDescent="0.3">
      <c r="U7675" s="275"/>
    </row>
    <row r="7676" spans="21:21" x14ac:dyDescent="0.3">
      <c r="U7676" s="275"/>
    </row>
    <row r="7677" spans="21:21" x14ac:dyDescent="0.3">
      <c r="U7677" s="275"/>
    </row>
    <row r="7678" spans="21:21" x14ac:dyDescent="0.3">
      <c r="U7678" s="275"/>
    </row>
    <row r="7679" spans="21:21" x14ac:dyDescent="0.3">
      <c r="U7679" s="275"/>
    </row>
    <row r="7680" spans="21:21" x14ac:dyDescent="0.3">
      <c r="U7680" s="275"/>
    </row>
    <row r="7681" spans="21:21" x14ac:dyDescent="0.3">
      <c r="U7681" s="275"/>
    </row>
    <row r="7682" spans="21:21" x14ac:dyDescent="0.3">
      <c r="U7682" s="275"/>
    </row>
    <row r="7683" spans="21:21" x14ac:dyDescent="0.3">
      <c r="U7683" s="275"/>
    </row>
    <row r="7684" spans="21:21" x14ac:dyDescent="0.3">
      <c r="U7684" s="275"/>
    </row>
    <row r="7685" spans="21:21" x14ac:dyDescent="0.3">
      <c r="U7685" s="275"/>
    </row>
    <row r="7686" spans="21:21" x14ac:dyDescent="0.3">
      <c r="U7686" s="275"/>
    </row>
    <row r="7687" spans="21:21" x14ac:dyDescent="0.3">
      <c r="U7687" s="275"/>
    </row>
    <row r="7688" spans="21:21" x14ac:dyDescent="0.3">
      <c r="U7688" s="275"/>
    </row>
    <row r="7689" spans="21:21" x14ac:dyDescent="0.3">
      <c r="U7689" s="275"/>
    </row>
    <row r="7690" spans="21:21" x14ac:dyDescent="0.3">
      <c r="U7690" s="275"/>
    </row>
    <row r="7691" spans="21:21" x14ac:dyDescent="0.3">
      <c r="U7691" s="275"/>
    </row>
    <row r="7692" spans="21:21" x14ac:dyDescent="0.3">
      <c r="U7692" s="275"/>
    </row>
    <row r="7693" spans="21:21" x14ac:dyDescent="0.3">
      <c r="U7693" s="275"/>
    </row>
    <row r="7694" spans="21:21" x14ac:dyDescent="0.3">
      <c r="U7694" s="275"/>
    </row>
    <row r="7695" spans="21:21" x14ac:dyDescent="0.3">
      <c r="U7695" s="275"/>
    </row>
    <row r="7696" spans="21:21" x14ac:dyDescent="0.3">
      <c r="U7696" s="275"/>
    </row>
    <row r="7697" spans="21:21" x14ac:dyDescent="0.3">
      <c r="U7697" s="275"/>
    </row>
    <row r="7698" spans="21:21" x14ac:dyDescent="0.3">
      <c r="U7698" s="275"/>
    </row>
    <row r="7699" spans="21:21" x14ac:dyDescent="0.3">
      <c r="U7699" s="275"/>
    </row>
    <row r="7700" spans="21:21" x14ac:dyDescent="0.3">
      <c r="U7700" s="275"/>
    </row>
    <row r="7701" spans="21:21" x14ac:dyDescent="0.3">
      <c r="U7701" s="275"/>
    </row>
    <row r="7702" spans="21:21" x14ac:dyDescent="0.3">
      <c r="U7702" s="275"/>
    </row>
    <row r="7703" spans="21:21" x14ac:dyDescent="0.3">
      <c r="U7703" s="275"/>
    </row>
    <row r="7704" spans="21:21" x14ac:dyDescent="0.3">
      <c r="U7704" s="275"/>
    </row>
    <row r="7705" spans="21:21" x14ac:dyDescent="0.3">
      <c r="U7705" s="275"/>
    </row>
    <row r="7706" spans="21:21" x14ac:dyDescent="0.3">
      <c r="U7706" s="275"/>
    </row>
    <row r="7707" spans="21:21" x14ac:dyDescent="0.3">
      <c r="U7707" s="275"/>
    </row>
    <row r="7708" spans="21:21" x14ac:dyDescent="0.3">
      <c r="U7708" s="275"/>
    </row>
    <row r="7709" spans="21:21" x14ac:dyDescent="0.3">
      <c r="U7709" s="275"/>
    </row>
    <row r="7710" spans="21:21" x14ac:dyDescent="0.3">
      <c r="U7710" s="275"/>
    </row>
    <row r="7711" spans="21:21" x14ac:dyDescent="0.3">
      <c r="U7711" s="275"/>
    </row>
    <row r="7712" spans="21:21" x14ac:dyDescent="0.3">
      <c r="U7712" s="275"/>
    </row>
    <row r="7713" spans="21:21" x14ac:dyDescent="0.3">
      <c r="U7713" s="275"/>
    </row>
    <row r="7714" spans="21:21" x14ac:dyDescent="0.3">
      <c r="U7714" s="275"/>
    </row>
    <row r="7715" spans="21:21" x14ac:dyDescent="0.3">
      <c r="U7715" s="275"/>
    </row>
    <row r="7716" spans="21:21" x14ac:dyDescent="0.3">
      <c r="U7716" s="275"/>
    </row>
    <row r="7717" spans="21:21" x14ac:dyDescent="0.3">
      <c r="U7717" s="275"/>
    </row>
    <row r="7718" spans="21:21" x14ac:dyDescent="0.3">
      <c r="U7718" s="275"/>
    </row>
    <row r="7719" spans="21:21" x14ac:dyDescent="0.3">
      <c r="U7719" s="275"/>
    </row>
    <row r="7720" spans="21:21" x14ac:dyDescent="0.3">
      <c r="U7720" s="275"/>
    </row>
    <row r="7721" spans="21:21" x14ac:dyDescent="0.3">
      <c r="U7721" s="275"/>
    </row>
    <row r="7722" spans="21:21" x14ac:dyDescent="0.3">
      <c r="U7722" s="275"/>
    </row>
    <row r="7723" spans="21:21" x14ac:dyDescent="0.3">
      <c r="U7723" s="275"/>
    </row>
    <row r="7724" spans="21:21" x14ac:dyDescent="0.3">
      <c r="U7724" s="275"/>
    </row>
    <row r="7725" spans="21:21" x14ac:dyDescent="0.3">
      <c r="U7725" s="275"/>
    </row>
    <row r="7726" spans="21:21" x14ac:dyDescent="0.3">
      <c r="U7726" s="275"/>
    </row>
    <row r="7727" spans="21:21" x14ac:dyDescent="0.3">
      <c r="U7727" s="275"/>
    </row>
    <row r="7728" spans="21:21" x14ac:dyDescent="0.3">
      <c r="U7728" s="275"/>
    </row>
    <row r="7729" spans="21:21" x14ac:dyDescent="0.3">
      <c r="U7729" s="275"/>
    </row>
    <row r="7730" spans="21:21" x14ac:dyDescent="0.3">
      <c r="U7730" s="275"/>
    </row>
    <row r="7731" spans="21:21" x14ac:dyDescent="0.3">
      <c r="U7731" s="275"/>
    </row>
    <row r="7732" spans="21:21" x14ac:dyDescent="0.3">
      <c r="U7732" s="275"/>
    </row>
    <row r="7733" spans="21:21" x14ac:dyDescent="0.3">
      <c r="U7733" s="275"/>
    </row>
    <row r="7734" spans="21:21" x14ac:dyDescent="0.3">
      <c r="U7734" s="275"/>
    </row>
    <row r="7735" spans="21:21" x14ac:dyDescent="0.3">
      <c r="U7735" s="275"/>
    </row>
    <row r="7736" spans="21:21" x14ac:dyDescent="0.3">
      <c r="U7736" s="275"/>
    </row>
    <row r="7737" spans="21:21" x14ac:dyDescent="0.3">
      <c r="U7737" s="275"/>
    </row>
    <row r="7738" spans="21:21" x14ac:dyDescent="0.3">
      <c r="U7738" s="275"/>
    </row>
    <row r="7739" spans="21:21" x14ac:dyDescent="0.3">
      <c r="U7739" s="275"/>
    </row>
    <row r="7740" spans="21:21" x14ac:dyDescent="0.3">
      <c r="U7740" s="275"/>
    </row>
    <row r="7741" spans="21:21" x14ac:dyDescent="0.3">
      <c r="U7741" s="275"/>
    </row>
    <row r="7742" spans="21:21" x14ac:dyDescent="0.3">
      <c r="U7742" s="275"/>
    </row>
    <row r="7743" spans="21:21" x14ac:dyDescent="0.3">
      <c r="U7743" s="275"/>
    </row>
    <row r="7744" spans="21:21" x14ac:dyDescent="0.3">
      <c r="U7744" s="275"/>
    </row>
    <row r="7745" spans="21:21" x14ac:dyDescent="0.3">
      <c r="U7745" s="275"/>
    </row>
    <row r="7746" spans="21:21" x14ac:dyDescent="0.3">
      <c r="U7746" s="275"/>
    </row>
    <row r="7747" spans="21:21" x14ac:dyDescent="0.3">
      <c r="U7747" s="275"/>
    </row>
    <row r="7748" spans="21:21" x14ac:dyDescent="0.3">
      <c r="U7748" s="275"/>
    </row>
    <row r="7749" spans="21:21" x14ac:dyDescent="0.3">
      <c r="U7749" s="275"/>
    </row>
    <row r="7750" spans="21:21" x14ac:dyDescent="0.3">
      <c r="U7750" s="275"/>
    </row>
    <row r="7751" spans="21:21" x14ac:dyDescent="0.3">
      <c r="U7751" s="275"/>
    </row>
    <row r="7752" spans="21:21" x14ac:dyDescent="0.3">
      <c r="U7752" s="275"/>
    </row>
    <row r="7753" spans="21:21" x14ac:dyDescent="0.3">
      <c r="U7753" s="275"/>
    </row>
    <row r="7754" spans="21:21" x14ac:dyDescent="0.3">
      <c r="U7754" s="275"/>
    </row>
    <row r="7755" spans="21:21" x14ac:dyDescent="0.3">
      <c r="U7755" s="275"/>
    </row>
    <row r="7756" spans="21:21" x14ac:dyDescent="0.3">
      <c r="U7756" s="275"/>
    </row>
    <row r="7757" spans="21:21" x14ac:dyDescent="0.3">
      <c r="U7757" s="275"/>
    </row>
    <row r="7758" spans="21:21" x14ac:dyDescent="0.3">
      <c r="U7758" s="275"/>
    </row>
    <row r="7759" spans="21:21" x14ac:dyDescent="0.3">
      <c r="U7759" s="275"/>
    </row>
    <row r="7760" spans="21:21" x14ac:dyDescent="0.3">
      <c r="U7760" s="275"/>
    </row>
    <row r="7761" spans="21:21" x14ac:dyDescent="0.3">
      <c r="U7761" s="275"/>
    </row>
    <row r="7762" spans="21:21" x14ac:dyDescent="0.3">
      <c r="U7762" s="275"/>
    </row>
    <row r="7763" spans="21:21" x14ac:dyDescent="0.3">
      <c r="U7763" s="275"/>
    </row>
    <row r="7764" spans="21:21" x14ac:dyDescent="0.3">
      <c r="U7764" s="275"/>
    </row>
    <row r="7765" spans="21:21" x14ac:dyDescent="0.3">
      <c r="U7765" s="275"/>
    </row>
    <row r="7766" spans="21:21" x14ac:dyDescent="0.3">
      <c r="U7766" s="275"/>
    </row>
    <row r="7767" spans="21:21" x14ac:dyDescent="0.3">
      <c r="U7767" s="275"/>
    </row>
    <row r="7768" spans="21:21" x14ac:dyDescent="0.3">
      <c r="U7768" s="275"/>
    </row>
    <row r="7769" spans="21:21" x14ac:dyDescent="0.3">
      <c r="U7769" s="275"/>
    </row>
    <row r="7770" spans="21:21" x14ac:dyDescent="0.3">
      <c r="U7770" s="275"/>
    </row>
    <row r="7771" spans="21:21" x14ac:dyDescent="0.3">
      <c r="U7771" s="275"/>
    </row>
    <row r="7772" spans="21:21" x14ac:dyDescent="0.3">
      <c r="U7772" s="275"/>
    </row>
    <row r="7773" spans="21:21" x14ac:dyDescent="0.3">
      <c r="U7773" s="275"/>
    </row>
    <row r="7774" spans="21:21" x14ac:dyDescent="0.3">
      <c r="U7774" s="275"/>
    </row>
    <row r="7775" spans="21:21" x14ac:dyDescent="0.3">
      <c r="U7775" s="275"/>
    </row>
    <row r="7776" spans="21:21" x14ac:dyDescent="0.3">
      <c r="U7776" s="275"/>
    </row>
    <row r="7777" spans="21:21" x14ac:dyDescent="0.3">
      <c r="U7777" s="275"/>
    </row>
    <row r="7778" spans="21:21" x14ac:dyDescent="0.3">
      <c r="U7778" s="275"/>
    </row>
    <row r="7779" spans="21:21" x14ac:dyDescent="0.3">
      <c r="U7779" s="275"/>
    </row>
    <row r="7780" spans="21:21" x14ac:dyDescent="0.3">
      <c r="U7780" s="275"/>
    </row>
    <row r="7781" spans="21:21" x14ac:dyDescent="0.3">
      <c r="U7781" s="275"/>
    </row>
    <row r="7782" spans="21:21" x14ac:dyDescent="0.3">
      <c r="U7782" s="275"/>
    </row>
    <row r="7783" spans="21:21" x14ac:dyDescent="0.3">
      <c r="U7783" s="275"/>
    </row>
    <row r="7784" spans="21:21" x14ac:dyDescent="0.3">
      <c r="U7784" s="275"/>
    </row>
    <row r="7785" spans="21:21" x14ac:dyDescent="0.3">
      <c r="U7785" s="275"/>
    </row>
    <row r="7786" spans="21:21" x14ac:dyDescent="0.3">
      <c r="U7786" s="275"/>
    </row>
    <row r="7787" spans="21:21" x14ac:dyDescent="0.3">
      <c r="U7787" s="275"/>
    </row>
    <row r="7788" spans="21:21" x14ac:dyDescent="0.3">
      <c r="U7788" s="275"/>
    </row>
    <row r="7789" spans="21:21" x14ac:dyDescent="0.3">
      <c r="U7789" s="275"/>
    </row>
    <row r="7790" spans="21:21" x14ac:dyDescent="0.3">
      <c r="U7790" s="275"/>
    </row>
    <row r="7791" spans="21:21" x14ac:dyDescent="0.3">
      <c r="U7791" s="275"/>
    </row>
    <row r="7792" spans="21:21" x14ac:dyDescent="0.3">
      <c r="U7792" s="275"/>
    </row>
    <row r="7793" spans="21:21" x14ac:dyDescent="0.3">
      <c r="U7793" s="275"/>
    </row>
    <row r="7794" spans="21:21" x14ac:dyDescent="0.3">
      <c r="U7794" s="275"/>
    </row>
    <row r="7795" spans="21:21" x14ac:dyDescent="0.3">
      <c r="U7795" s="275"/>
    </row>
    <row r="7796" spans="21:21" x14ac:dyDescent="0.3">
      <c r="U7796" s="275"/>
    </row>
    <row r="7797" spans="21:21" x14ac:dyDescent="0.3">
      <c r="U7797" s="275"/>
    </row>
    <row r="7798" spans="21:21" x14ac:dyDescent="0.3">
      <c r="U7798" s="275"/>
    </row>
    <row r="7799" spans="21:21" x14ac:dyDescent="0.3">
      <c r="U7799" s="275"/>
    </row>
    <row r="7800" spans="21:21" x14ac:dyDescent="0.3">
      <c r="U7800" s="275"/>
    </row>
    <row r="7801" spans="21:21" x14ac:dyDescent="0.3">
      <c r="U7801" s="275"/>
    </row>
    <row r="7802" spans="21:21" x14ac:dyDescent="0.3">
      <c r="U7802" s="275"/>
    </row>
    <row r="7803" spans="21:21" x14ac:dyDescent="0.3">
      <c r="U7803" s="275"/>
    </row>
    <row r="7804" spans="21:21" x14ac:dyDescent="0.3">
      <c r="U7804" s="275"/>
    </row>
    <row r="7805" spans="21:21" x14ac:dyDescent="0.3">
      <c r="U7805" s="275"/>
    </row>
    <row r="7806" spans="21:21" x14ac:dyDescent="0.3">
      <c r="U7806" s="275"/>
    </row>
    <row r="7807" spans="21:21" x14ac:dyDescent="0.3">
      <c r="U7807" s="275"/>
    </row>
    <row r="7808" spans="21:21" x14ac:dyDescent="0.3">
      <c r="U7808" s="275"/>
    </row>
    <row r="7809" spans="21:21" x14ac:dyDescent="0.3">
      <c r="U7809" s="275"/>
    </row>
    <row r="7810" spans="21:21" x14ac:dyDescent="0.3">
      <c r="U7810" s="275"/>
    </row>
    <row r="7811" spans="21:21" x14ac:dyDescent="0.3">
      <c r="U7811" s="275"/>
    </row>
    <row r="7812" spans="21:21" x14ac:dyDescent="0.3">
      <c r="U7812" s="275"/>
    </row>
    <row r="7813" spans="21:21" x14ac:dyDescent="0.3">
      <c r="U7813" s="275"/>
    </row>
    <row r="7814" spans="21:21" x14ac:dyDescent="0.3">
      <c r="U7814" s="275"/>
    </row>
    <row r="7815" spans="21:21" x14ac:dyDescent="0.3">
      <c r="U7815" s="275"/>
    </row>
    <row r="7816" spans="21:21" x14ac:dyDescent="0.3">
      <c r="U7816" s="275"/>
    </row>
    <row r="7817" spans="21:21" x14ac:dyDescent="0.3">
      <c r="U7817" s="275"/>
    </row>
    <row r="7818" spans="21:21" x14ac:dyDescent="0.3">
      <c r="U7818" s="275"/>
    </row>
    <row r="7819" spans="21:21" x14ac:dyDescent="0.3">
      <c r="U7819" s="275"/>
    </row>
    <row r="7820" spans="21:21" x14ac:dyDescent="0.3">
      <c r="U7820" s="275"/>
    </row>
    <row r="7821" spans="21:21" x14ac:dyDescent="0.3">
      <c r="U7821" s="275"/>
    </row>
    <row r="7822" spans="21:21" x14ac:dyDescent="0.3">
      <c r="U7822" s="275"/>
    </row>
    <row r="7823" spans="21:21" x14ac:dyDescent="0.3">
      <c r="U7823" s="275"/>
    </row>
    <row r="7824" spans="21:21" x14ac:dyDescent="0.3">
      <c r="U7824" s="275"/>
    </row>
    <row r="7825" spans="21:21" x14ac:dyDescent="0.3">
      <c r="U7825" s="275"/>
    </row>
    <row r="7826" spans="21:21" x14ac:dyDescent="0.3">
      <c r="U7826" s="275"/>
    </row>
    <row r="7827" spans="21:21" x14ac:dyDescent="0.3">
      <c r="U7827" s="275"/>
    </row>
    <row r="7828" spans="21:21" x14ac:dyDescent="0.3">
      <c r="U7828" s="275"/>
    </row>
    <row r="7829" spans="21:21" x14ac:dyDescent="0.3">
      <c r="U7829" s="275"/>
    </row>
    <row r="7830" spans="21:21" x14ac:dyDescent="0.3">
      <c r="U7830" s="275"/>
    </row>
    <row r="7831" spans="21:21" x14ac:dyDescent="0.3">
      <c r="U7831" s="275"/>
    </row>
    <row r="7832" spans="21:21" x14ac:dyDescent="0.3">
      <c r="U7832" s="275"/>
    </row>
    <row r="7833" spans="21:21" x14ac:dyDescent="0.3">
      <c r="U7833" s="275"/>
    </row>
    <row r="7834" spans="21:21" x14ac:dyDescent="0.3">
      <c r="U7834" s="275"/>
    </row>
    <row r="7835" spans="21:21" x14ac:dyDescent="0.3">
      <c r="U7835" s="275"/>
    </row>
    <row r="7836" spans="21:21" x14ac:dyDescent="0.3">
      <c r="U7836" s="275"/>
    </row>
    <row r="7837" spans="21:21" x14ac:dyDescent="0.3">
      <c r="U7837" s="275"/>
    </row>
    <row r="7838" spans="21:21" x14ac:dyDescent="0.3">
      <c r="U7838" s="275"/>
    </row>
    <row r="7839" spans="21:21" x14ac:dyDescent="0.3">
      <c r="U7839" s="275"/>
    </row>
    <row r="7840" spans="21:21" x14ac:dyDescent="0.3">
      <c r="U7840" s="275"/>
    </row>
    <row r="7841" spans="21:21" x14ac:dyDescent="0.3">
      <c r="U7841" s="275"/>
    </row>
    <row r="7842" spans="21:21" x14ac:dyDescent="0.3">
      <c r="U7842" s="275"/>
    </row>
    <row r="7843" spans="21:21" x14ac:dyDescent="0.3">
      <c r="U7843" s="275"/>
    </row>
    <row r="7844" spans="21:21" x14ac:dyDescent="0.3">
      <c r="U7844" s="275"/>
    </row>
    <row r="7845" spans="21:21" x14ac:dyDescent="0.3">
      <c r="U7845" s="275"/>
    </row>
    <row r="7846" spans="21:21" x14ac:dyDescent="0.3">
      <c r="U7846" s="275"/>
    </row>
    <row r="7847" spans="21:21" x14ac:dyDescent="0.3">
      <c r="U7847" s="275"/>
    </row>
    <row r="7848" spans="21:21" x14ac:dyDescent="0.3">
      <c r="U7848" s="275"/>
    </row>
    <row r="7849" spans="21:21" x14ac:dyDescent="0.3">
      <c r="U7849" s="275"/>
    </row>
    <row r="7850" spans="21:21" x14ac:dyDescent="0.3">
      <c r="U7850" s="275"/>
    </row>
    <row r="7851" spans="21:21" x14ac:dyDescent="0.3">
      <c r="U7851" s="275"/>
    </row>
    <row r="7852" spans="21:21" x14ac:dyDescent="0.3">
      <c r="U7852" s="275"/>
    </row>
    <row r="7853" spans="21:21" x14ac:dyDescent="0.3">
      <c r="U7853" s="275"/>
    </row>
    <row r="7854" spans="21:21" x14ac:dyDescent="0.3">
      <c r="U7854" s="275"/>
    </row>
    <row r="7855" spans="21:21" x14ac:dyDescent="0.3">
      <c r="U7855" s="275"/>
    </row>
    <row r="7856" spans="21:21" x14ac:dyDescent="0.3">
      <c r="U7856" s="275"/>
    </row>
    <row r="7857" spans="21:21" x14ac:dyDescent="0.3">
      <c r="U7857" s="275"/>
    </row>
    <row r="7858" spans="21:21" x14ac:dyDescent="0.3">
      <c r="U7858" s="275"/>
    </row>
    <row r="7859" spans="21:21" x14ac:dyDescent="0.3">
      <c r="U7859" s="275"/>
    </row>
    <row r="7860" spans="21:21" x14ac:dyDescent="0.3">
      <c r="U7860" s="275"/>
    </row>
    <row r="7861" spans="21:21" x14ac:dyDescent="0.3">
      <c r="U7861" s="275"/>
    </row>
    <row r="7862" spans="21:21" x14ac:dyDescent="0.3">
      <c r="U7862" s="275"/>
    </row>
    <row r="7863" spans="21:21" x14ac:dyDescent="0.3">
      <c r="U7863" s="275"/>
    </row>
    <row r="7864" spans="21:21" x14ac:dyDescent="0.3">
      <c r="U7864" s="275"/>
    </row>
    <row r="7865" spans="21:21" x14ac:dyDescent="0.3">
      <c r="U7865" s="275"/>
    </row>
    <row r="7866" spans="21:21" x14ac:dyDescent="0.3">
      <c r="U7866" s="275"/>
    </row>
    <row r="7867" spans="21:21" x14ac:dyDescent="0.3">
      <c r="U7867" s="275"/>
    </row>
    <row r="7868" spans="21:21" x14ac:dyDescent="0.3">
      <c r="U7868" s="275"/>
    </row>
    <row r="7869" spans="21:21" x14ac:dyDescent="0.3">
      <c r="U7869" s="275"/>
    </row>
    <row r="7870" spans="21:21" x14ac:dyDescent="0.3">
      <c r="U7870" s="275"/>
    </row>
    <row r="7871" spans="21:21" x14ac:dyDescent="0.3">
      <c r="U7871" s="275"/>
    </row>
    <row r="7872" spans="21:21" x14ac:dyDescent="0.3">
      <c r="U7872" s="275"/>
    </row>
    <row r="7873" spans="21:21" x14ac:dyDescent="0.3">
      <c r="U7873" s="275"/>
    </row>
    <row r="7874" spans="21:21" x14ac:dyDescent="0.3">
      <c r="U7874" s="275"/>
    </row>
    <row r="7875" spans="21:21" x14ac:dyDescent="0.3">
      <c r="U7875" s="275"/>
    </row>
    <row r="7876" spans="21:21" x14ac:dyDescent="0.3">
      <c r="U7876" s="275"/>
    </row>
    <row r="7877" spans="21:21" x14ac:dyDescent="0.3">
      <c r="U7877" s="275"/>
    </row>
    <row r="7878" spans="21:21" x14ac:dyDescent="0.3">
      <c r="U7878" s="275"/>
    </row>
    <row r="7879" spans="21:21" x14ac:dyDescent="0.3">
      <c r="U7879" s="275"/>
    </row>
    <row r="7880" spans="21:21" x14ac:dyDescent="0.3">
      <c r="U7880" s="275"/>
    </row>
    <row r="7881" spans="21:21" x14ac:dyDescent="0.3">
      <c r="U7881" s="275"/>
    </row>
    <row r="7882" spans="21:21" x14ac:dyDescent="0.3">
      <c r="U7882" s="275"/>
    </row>
    <row r="7883" spans="21:21" x14ac:dyDescent="0.3">
      <c r="U7883" s="275"/>
    </row>
    <row r="7884" spans="21:21" x14ac:dyDescent="0.3">
      <c r="U7884" s="275"/>
    </row>
    <row r="7885" spans="21:21" x14ac:dyDescent="0.3">
      <c r="U7885" s="275"/>
    </row>
    <row r="7886" spans="21:21" x14ac:dyDescent="0.3">
      <c r="U7886" s="275"/>
    </row>
    <row r="7887" spans="21:21" x14ac:dyDescent="0.3">
      <c r="U7887" s="275"/>
    </row>
    <row r="7888" spans="21:21" x14ac:dyDescent="0.3">
      <c r="U7888" s="275"/>
    </row>
    <row r="7889" spans="21:21" x14ac:dyDescent="0.3">
      <c r="U7889" s="275"/>
    </row>
    <row r="7890" spans="21:21" x14ac:dyDescent="0.3">
      <c r="U7890" s="275"/>
    </row>
    <row r="7891" spans="21:21" x14ac:dyDescent="0.3">
      <c r="U7891" s="275"/>
    </row>
    <row r="7892" spans="21:21" x14ac:dyDescent="0.3">
      <c r="U7892" s="275"/>
    </row>
    <row r="7893" spans="21:21" x14ac:dyDescent="0.3">
      <c r="U7893" s="275"/>
    </row>
    <row r="7894" spans="21:21" x14ac:dyDescent="0.3">
      <c r="U7894" s="275"/>
    </row>
    <row r="7895" spans="21:21" x14ac:dyDescent="0.3">
      <c r="U7895" s="275"/>
    </row>
    <row r="7896" spans="21:21" x14ac:dyDescent="0.3">
      <c r="U7896" s="275"/>
    </row>
    <row r="7897" spans="21:21" x14ac:dyDescent="0.3">
      <c r="U7897" s="275"/>
    </row>
    <row r="7898" spans="21:21" x14ac:dyDescent="0.3">
      <c r="U7898" s="275"/>
    </row>
    <row r="7899" spans="21:21" x14ac:dyDescent="0.3">
      <c r="U7899" s="275"/>
    </row>
    <row r="7900" spans="21:21" x14ac:dyDescent="0.3">
      <c r="U7900" s="275"/>
    </row>
    <row r="7901" spans="21:21" x14ac:dyDescent="0.3">
      <c r="U7901" s="275"/>
    </row>
    <row r="7902" spans="21:21" x14ac:dyDescent="0.3">
      <c r="U7902" s="275"/>
    </row>
    <row r="7903" spans="21:21" x14ac:dyDescent="0.3">
      <c r="U7903" s="275"/>
    </row>
    <row r="7904" spans="21:21" x14ac:dyDescent="0.3">
      <c r="U7904" s="275"/>
    </row>
    <row r="7905" spans="21:21" x14ac:dyDescent="0.3">
      <c r="U7905" s="275"/>
    </row>
    <row r="7906" spans="21:21" x14ac:dyDescent="0.3">
      <c r="U7906" s="275"/>
    </row>
    <row r="7907" spans="21:21" x14ac:dyDescent="0.3">
      <c r="U7907" s="275"/>
    </row>
    <row r="7908" spans="21:21" x14ac:dyDescent="0.3">
      <c r="U7908" s="275"/>
    </row>
    <row r="7909" spans="21:21" x14ac:dyDescent="0.3">
      <c r="U7909" s="275"/>
    </row>
    <row r="7910" spans="21:21" x14ac:dyDescent="0.3">
      <c r="U7910" s="275"/>
    </row>
    <row r="7911" spans="21:21" x14ac:dyDescent="0.3">
      <c r="U7911" s="275"/>
    </row>
    <row r="7912" spans="21:21" x14ac:dyDescent="0.3">
      <c r="U7912" s="275"/>
    </row>
    <row r="7913" spans="21:21" x14ac:dyDescent="0.3">
      <c r="U7913" s="275"/>
    </row>
    <row r="7914" spans="21:21" x14ac:dyDescent="0.3">
      <c r="U7914" s="275"/>
    </row>
    <row r="7915" spans="21:21" x14ac:dyDescent="0.3">
      <c r="U7915" s="275"/>
    </row>
    <row r="7916" spans="21:21" x14ac:dyDescent="0.3">
      <c r="U7916" s="275"/>
    </row>
    <row r="7917" spans="21:21" x14ac:dyDescent="0.3">
      <c r="U7917" s="275"/>
    </row>
    <row r="7918" spans="21:21" x14ac:dyDescent="0.3">
      <c r="U7918" s="275"/>
    </row>
    <row r="7919" spans="21:21" x14ac:dyDescent="0.3">
      <c r="U7919" s="275"/>
    </row>
    <row r="7920" spans="21:21" x14ac:dyDescent="0.3">
      <c r="U7920" s="275"/>
    </row>
    <row r="7921" spans="21:21" x14ac:dyDescent="0.3">
      <c r="U7921" s="275"/>
    </row>
    <row r="7922" spans="21:21" x14ac:dyDescent="0.3">
      <c r="U7922" s="275"/>
    </row>
    <row r="7923" spans="21:21" x14ac:dyDescent="0.3">
      <c r="U7923" s="275"/>
    </row>
    <row r="7924" spans="21:21" x14ac:dyDescent="0.3">
      <c r="U7924" s="275"/>
    </row>
    <row r="7925" spans="21:21" x14ac:dyDescent="0.3">
      <c r="U7925" s="275"/>
    </row>
    <row r="7926" spans="21:21" x14ac:dyDescent="0.3">
      <c r="U7926" s="275"/>
    </row>
    <row r="7927" spans="21:21" x14ac:dyDescent="0.3">
      <c r="U7927" s="275"/>
    </row>
    <row r="7928" spans="21:21" x14ac:dyDescent="0.3">
      <c r="U7928" s="275"/>
    </row>
    <row r="7929" spans="21:21" x14ac:dyDescent="0.3">
      <c r="U7929" s="275"/>
    </row>
    <row r="7930" spans="21:21" x14ac:dyDescent="0.3">
      <c r="U7930" s="275"/>
    </row>
    <row r="7931" spans="21:21" x14ac:dyDescent="0.3">
      <c r="U7931" s="275"/>
    </row>
    <row r="7932" spans="21:21" x14ac:dyDescent="0.3">
      <c r="U7932" s="275"/>
    </row>
    <row r="7933" spans="21:21" x14ac:dyDescent="0.3">
      <c r="U7933" s="275"/>
    </row>
    <row r="7934" spans="21:21" x14ac:dyDescent="0.3">
      <c r="U7934" s="275"/>
    </row>
    <row r="7935" spans="21:21" x14ac:dyDescent="0.3">
      <c r="U7935" s="275"/>
    </row>
    <row r="7936" spans="21:21" x14ac:dyDescent="0.3">
      <c r="U7936" s="275"/>
    </row>
    <row r="7937" spans="21:21" x14ac:dyDescent="0.3">
      <c r="U7937" s="275"/>
    </row>
    <row r="7938" spans="21:21" x14ac:dyDescent="0.3">
      <c r="U7938" s="275"/>
    </row>
    <row r="7939" spans="21:21" x14ac:dyDescent="0.3">
      <c r="U7939" s="275"/>
    </row>
    <row r="7940" spans="21:21" x14ac:dyDescent="0.3">
      <c r="U7940" s="275"/>
    </row>
    <row r="7941" spans="21:21" x14ac:dyDescent="0.3">
      <c r="U7941" s="275"/>
    </row>
    <row r="7942" spans="21:21" x14ac:dyDescent="0.3">
      <c r="U7942" s="275"/>
    </row>
    <row r="7943" spans="21:21" x14ac:dyDescent="0.3">
      <c r="U7943" s="275"/>
    </row>
    <row r="7944" spans="21:21" x14ac:dyDescent="0.3">
      <c r="U7944" s="275"/>
    </row>
    <row r="7945" spans="21:21" x14ac:dyDescent="0.3">
      <c r="U7945" s="275"/>
    </row>
    <row r="7946" spans="21:21" x14ac:dyDescent="0.3">
      <c r="U7946" s="275"/>
    </row>
    <row r="7947" spans="21:21" x14ac:dyDescent="0.3">
      <c r="U7947" s="275"/>
    </row>
    <row r="7948" spans="21:21" x14ac:dyDescent="0.3">
      <c r="U7948" s="275"/>
    </row>
    <row r="7949" spans="21:21" x14ac:dyDescent="0.3">
      <c r="U7949" s="275"/>
    </row>
    <row r="7950" spans="21:21" x14ac:dyDescent="0.3">
      <c r="U7950" s="275"/>
    </row>
    <row r="7951" spans="21:21" x14ac:dyDescent="0.3">
      <c r="U7951" s="275"/>
    </row>
    <row r="7952" spans="21:21" x14ac:dyDescent="0.3">
      <c r="U7952" s="275"/>
    </row>
    <row r="7953" spans="21:21" x14ac:dyDescent="0.3">
      <c r="U7953" s="275"/>
    </row>
    <row r="7954" spans="21:21" x14ac:dyDescent="0.3">
      <c r="U7954" s="275"/>
    </row>
    <row r="7955" spans="21:21" x14ac:dyDescent="0.3">
      <c r="U7955" s="275"/>
    </row>
    <row r="7956" spans="21:21" x14ac:dyDescent="0.3">
      <c r="U7956" s="275"/>
    </row>
    <row r="7957" spans="21:21" x14ac:dyDescent="0.3">
      <c r="U7957" s="275"/>
    </row>
    <row r="7958" spans="21:21" x14ac:dyDescent="0.3">
      <c r="U7958" s="275"/>
    </row>
    <row r="7959" spans="21:21" x14ac:dyDescent="0.3">
      <c r="U7959" s="275"/>
    </row>
    <row r="7960" spans="21:21" x14ac:dyDescent="0.3">
      <c r="U7960" s="275"/>
    </row>
    <row r="7961" spans="21:21" x14ac:dyDescent="0.3">
      <c r="U7961" s="275"/>
    </row>
    <row r="7962" spans="21:21" x14ac:dyDescent="0.3">
      <c r="U7962" s="275"/>
    </row>
    <row r="7963" spans="21:21" x14ac:dyDescent="0.3">
      <c r="U7963" s="275"/>
    </row>
    <row r="7964" spans="21:21" x14ac:dyDescent="0.3">
      <c r="U7964" s="275"/>
    </row>
    <row r="7965" spans="21:21" x14ac:dyDescent="0.3">
      <c r="U7965" s="275"/>
    </row>
    <row r="7966" spans="21:21" x14ac:dyDescent="0.3">
      <c r="U7966" s="275"/>
    </row>
    <row r="7967" spans="21:21" x14ac:dyDescent="0.3">
      <c r="U7967" s="275"/>
    </row>
    <row r="7968" spans="21:21" x14ac:dyDescent="0.3">
      <c r="U7968" s="275"/>
    </row>
    <row r="7969" spans="21:21" x14ac:dyDescent="0.3">
      <c r="U7969" s="275"/>
    </row>
    <row r="7970" spans="21:21" x14ac:dyDescent="0.3">
      <c r="U7970" s="275"/>
    </row>
    <row r="7971" spans="21:21" x14ac:dyDescent="0.3">
      <c r="U7971" s="275"/>
    </row>
    <row r="7972" spans="21:21" x14ac:dyDescent="0.3">
      <c r="U7972" s="275"/>
    </row>
    <row r="7973" spans="21:21" x14ac:dyDescent="0.3">
      <c r="U7973" s="275"/>
    </row>
    <row r="7974" spans="21:21" x14ac:dyDescent="0.3">
      <c r="U7974" s="275"/>
    </row>
    <row r="7975" spans="21:21" x14ac:dyDescent="0.3">
      <c r="U7975" s="275"/>
    </row>
    <row r="7976" spans="21:21" x14ac:dyDescent="0.3">
      <c r="U7976" s="275"/>
    </row>
    <row r="7977" spans="21:21" x14ac:dyDescent="0.3">
      <c r="U7977" s="275"/>
    </row>
    <row r="7978" spans="21:21" x14ac:dyDescent="0.3">
      <c r="U7978" s="275"/>
    </row>
    <row r="7979" spans="21:21" x14ac:dyDescent="0.3">
      <c r="U7979" s="275"/>
    </row>
    <row r="7980" spans="21:21" x14ac:dyDescent="0.3">
      <c r="U7980" s="275"/>
    </row>
    <row r="7981" spans="21:21" x14ac:dyDescent="0.3">
      <c r="U7981" s="275"/>
    </row>
    <row r="7982" spans="21:21" x14ac:dyDescent="0.3">
      <c r="U7982" s="275"/>
    </row>
    <row r="7983" spans="21:21" x14ac:dyDescent="0.3">
      <c r="U7983" s="275"/>
    </row>
    <row r="7984" spans="21:21" x14ac:dyDescent="0.3">
      <c r="U7984" s="275"/>
    </row>
    <row r="7985" spans="21:21" x14ac:dyDescent="0.3">
      <c r="U7985" s="275"/>
    </row>
    <row r="7986" spans="21:21" x14ac:dyDescent="0.3">
      <c r="U7986" s="275"/>
    </row>
    <row r="7987" spans="21:21" x14ac:dyDescent="0.3">
      <c r="U7987" s="275"/>
    </row>
    <row r="7988" spans="21:21" x14ac:dyDescent="0.3">
      <c r="U7988" s="275"/>
    </row>
    <row r="7989" spans="21:21" x14ac:dyDescent="0.3">
      <c r="U7989" s="275"/>
    </row>
    <row r="7990" spans="21:21" x14ac:dyDescent="0.3">
      <c r="U7990" s="275"/>
    </row>
    <row r="7991" spans="21:21" x14ac:dyDescent="0.3">
      <c r="U7991" s="275"/>
    </row>
    <row r="7992" spans="21:21" x14ac:dyDescent="0.3">
      <c r="U7992" s="275"/>
    </row>
    <row r="7993" spans="21:21" x14ac:dyDescent="0.3">
      <c r="U7993" s="275"/>
    </row>
    <row r="7994" spans="21:21" x14ac:dyDescent="0.3">
      <c r="U7994" s="275"/>
    </row>
    <row r="7995" spans="21:21" x14ac:dyDescent="0.3">
      <c r="U7995" s="275"/>
    </row>
    <row r="7996" spans="21:21" x14ac:dyDescent="0.3">
      <c r="U7996" s="275"/>
    </row>
    <row r="7997" spans="21:21" x14ac:dyDescent="0.3">
      <c r="U7997" s="275"/>
    </row>
    <row r="7998" spans="21:21" x14ac:dyDescent="0.3">
      <c r="U7998" s="275"/>
    </row>
    <row r="7999" spans="21:21" x14ac:dyDescent="0.3">
      <c r="U7999" s="275"/>
    </row>
    <row r="8000" spans="21:21" x14ac:dyDescent="0.3">
      <c r="U8000" s="275"/>
    </row>
    <row r="8001" spans="21:21" x14ac:dyDescent="0.3">
      <c r="U8001" s="275"/>
    </row>
    <row r="8002" spans="21:21" x14ac:dyDescent="0.3">
      <c r="U8002" s="275"/>
    </row>
    <row r="8003" spans="21:21" x14ac:dyDescent="0.3">
      <c r="U8003" s="275"/>
    </row>
    <row r="8004" spans="21:21" x14ac:dyDescent="0.3">
      <c r="U8004" s="275"/>
    </row>
    <row r="8005" spans="21:21" x14ac:dyDescent="0.3">
      <c r="U8005" s="275"/>
    </row>
    <row r="8006" spans="21:21" x14ac:dyDescent="0.3">
      <c r="U8006" s="275"/>
    </row>
    <row r="8007" spans="21:21" x14ac:dyDescent="0.3">
      <c r="U8007" s="275"/>
    </row>
    <row r="8008" spans="21:21" x14ac:dyDescent="0.3">
      <c r="U8008" s="275"/>
    </row>
    <row r="8009" spans="21:21" x14ac:dyDescent="0.3">
      <c r="U8009" s="275"/>
    </row>
    <row r="8010" spans="21:21" x14ac:dyDescent="0.3">
      <c r="U8010" s="275"/>
    </row>
    <row r="8011" spans="21:21" x14ac:dyDescent="0.3">
      <c r="U8011" s="275"/>
    </row>
    <row r="8012" spans="21:21" x14ac:dyDescent="0.3">
      <c r="U8012" s="275"/>
    </row>
    <row r="8013" spans="21:21" x14ac:dyDescent="0.3">
      <c r="U8013" s="275"/>
    </row>
    <row r="8014" spans="21:21" x14ac:dyDescent="0.3">
      <c r="U8014" s="275"/>
    </row>
    <row r="8015" spans="21:21" x14ac:dyDescent="0.3">
      <c r="U8015" s="275"/>
    </row>
    <row r="8016" spans="21:21" x14ac:dyDescent="0.3">
      <c r="U8016" s="275"/>
    </row>
    <row r="8017" spans="21:21" x14ac:dyDescent="0.3">
      <c r="U8017" s="275"/>
    </row>
    <row r="8018" spans="21:21" x14ac:dyDescent="0.3">
      <c r="U8018" s="275"/>
    </row>
    <row r="8019" spans="21:21" x14ac:dyDescent="0.3">
      <c r="U8019" s="275"/>
    </row>
    <row r="8020" spans="21:21" x14ac:dyDescent="0.3">
      <c r="U8020" s="275"/>
    </row>
    <row r="8021" spans="21:21" x14ac:dyDescent="0.3">
      <c r="U8021" s="275"/>
    </row>
    <row r="8022" spans="21:21" x14ac:dyDescent="0.3">
      <c r="U8022" s="275"/>
    </row>
    <row r="8023" spans="21:21" x14ac:dyDescent="0.3">
      <c r="U8023" s="275"/>
    </row>
    <row r="8024" spans="21:21" x14ac:dyDescent="0.3">
      <c r="U8024" s="275"/>
    </row>
    <row r="8025" spans="21:21" x14ac:dyDescent="0.3">
      <c r="U8025" s="275"/>
    </row>
    <row r="8026" spans="21:21" x14ac:dyDescent="0.3">
      <c r="U8026" s="275"/>
    </row>
    <row r="8027" spans="21:21" x14ac:dyDescent="0.3">
      <c r="U8027" s="275"/>
    </row>
    <row r="8028" spans="21:21" x14ac:dyDescent="0.3">
      <c r="U8028" s="275"/>
    </row>
    <row r="8029" spans="21:21" x14ac:dyDescent="0.3">
      <c r="U8029" s="275"/>
    </row>
    <row r="8030" spans="21:21" x14ac:dyDescent="0.3">
      <c r="U8030" s="275"/>
    </row>
    <row r="8031" spans="21:21" x14ac:dyDescent="0.3">
      <c r="U8031" s="275"/>
    </row>
    <row r="8032" spans="21:21" x14ac:dyDescent="0.3">
      <c r="U8032" s="275"/>
    </row>
    <row r="8033" spans="21:21" x14ac:dyDescent="0.3">
      <c r="U8033" s="275"/>
    </row>
    <row r="8034" spans="21:21" x14ac:dyDescent="0.3">
      <c r="U8034" s="275"/>
    </row>
    <row r="8035" spans="21:21" x14ac:dyDescent="0.3">
      <c r="U8035" s="275"/>
    </row>
    <row r="8036" spans="21:21" x14ac:dyDescent="0.3">
      <c r="U8036" s="275"/>
    </row>
    <row r="8037" spans="21:21" x14ac:dyDescent="0.3">
      <c r="U8037" s="275"/>
    </row>
    <row r="8038" spans="21:21" x14ac:dyDescent="0.3">
      <c r="U8038" s="275"/>
    </row>
    <row r="8039" spans="21:21" x14ac:dyDescent="0.3">
      <c r="U8039" s="275"/>
    </row>
    <row r="8040" spans="21:21" x14ac:dyDescent="0.3">
      <c r="U8040" s="275"/>
    </row>
    <row r="8041" spans="21:21" x14ac:dyDescent="0.3">
      <c r="U8041" s="275"/>
    </row>
    <row r="8042" spans="21:21" x14ac:dyDescent="0.3">
      <c r="U8042" s="275"/>
    </row>
    <row r="8043" spans="21:21" x14ac:dyDescent="0.3">
      <c r="U8043" s="275"/>
    </row>
    <row r="8044" spans="21:21" x14ac:dyDescent="0.3">
      <c r="U8044" s="275"/>
    </row>
    <row r="8045" spans="21:21" x14ac:dyDescent="0.3">
      <c r="U8045" s="275"/>
    </row>
    <row r="8046" spans="21:21" x14ac:dyDescent="0.3">
      <c r="U8046" s="275"/>
    </row>
    <row r="8047" spans="21:21" x14ac:dyDescent="0.3">
      <c r="U8047" s="275"/>
    </row>
    <row r="8048" spans="21:21" x14ac:dyDescent="0.3">
      <c r="U8048" s="275"/>
    </row>
    <row r="8049" spans="21:21" x14ac:dyDescent="0.3">
      <c r="U8049" s="275"/>
    </row>
    <row r="8050" spans="21:21" x14ac:dyDescent="0.3">
      <c r="U8050" s="275"/>
    </row>
    <row r="8051" spans="21:21" x14ac:dyDescent="0.3">
      <c r="U8051" s="275"/>
    </row>
    <row r="8052" spans="21:21" x14ac:dyDescent="0.3">
      <c r="U8052" s="275"/>
    </row>
    <row r="8053" spans="21:21" x14ac:dyDescent="0.3">
      <c r="U8053" s="275"/>
    </row>
    <row r="8054" spans="21:21" x14ac:dyDescent="0.3">
      <c r="U8054" s="275"/>
    </row>
    <row r="8055" spans="21:21" x14ac:dyDescent="0.3">
      <c r="U8055" s="275"/>
    </row>
    <row r="8056" spans="21:21" x14ac:dyDescent="0.3">
      <c r="U8056" s="275"/>
    </row>
    <row r="8057" spans="21:21" x14ac:dyDescent="0.3">
      <c r="U8057" s="275"/>
    </row>
    <row r="8058" spans="21:21" x14ac:dyDescent="0.3">
      <c r="U8058" s="275"/>
    </row>
    <row r="8059" spans="21:21" x14ac:dyDescent="0.3">
      <c r="U8059" s="275"/>
    </row>
    <row r="8060" spans="21:21" x14ac:dyDescent="0.3">
      <c r="U8060" s="275"/>
    </row>
    <row r="8061" spans="21:21" x14ac:dyDescent="0.3">
      <c r="U8061" s="275"/>
    </row>
    <row r="8062" spans="21:21" x14ac:dyDescent="0.3">
      <c r="U8062" s="275"/>
    </row>
    <row r="8063" spans="21:21" x14ac:dyDescent="0.3">
      <c r="U8063" s="275"/>
    </row>
    <row r="8064" spans="21:21" x14ac:dyDescent="0.3">
      <c r="U8064" s="275"/>
    </row>
    <row r="8065" spans="21:21" x14ac:dyDescent="0.3">
      <c r="U8065" s="275"/>
    </row>
    <row r="8066" spans="21:21" x14ac:dyDescent="0.3">
      <c r="U8066" s="275"/>
    </row>
    <row r="8067" spans="21:21" x14ac:dyDescent="0.3">
      <c r="U8067" s="275"/>
    </row>
    <row r="8068" spans="21:21" x14ac:dyDescent="0.3">
      <c r="U8068" s="275"/>
    </row>
    <row r="8069" spans="21:21" x14ac:dyDescent="0.3">
      <c r="U8069" s="275"/>
    </row>
    <row r="8070" spans="21:21" x14ac:dyDescent="0.3">
      <c r="U8070" s="275"/>
    </row>
    <row r="8071" spans="21:21" x14ac:dyDescent="0.3">
      <c r="U8071" s="275"/>
    </row>
    <row r="8072" spans="21:21" x14ac:dyDescent="0.3">
      <c r="U8072" s="275"/>
    </row>
    <row r="8073" spans="21:21" x14ac:dyDescent="0.3">
      <c r="U8073" s="275"/>
    </row>
    <row r="8074" spans="21:21" x14ac:dyDescent="0.3">
      <c r="U8074" s="275"/>
    </row>
    <row r="8075" spans="21:21" x14ac:dyDescent="0.3">
      <c r="U8075" s="275"/>
    </row>
    <row r="8076" spans="21:21" x14ac:dyDescent="0.3">
      <c r="U8076" s="275"/>
    </row>
    <row r="8077" spans="21:21" x14ac:dyDescent="0.3">
      <c r="U8077" s="275"/>
    </row>
    <row r="8078" spans="21:21" x14ac:dyDescent="0.3">
      <c r="U8078" s="275"/>
    </row>
    <row r="8079" spans="21:21" x14ac:dyDescent="0.3">
      <c r="U8079" s="275"/>
    </row>
    <row r="8080" spans="21:21" x14ac:dyDescent="0.3">
      <c r="U8080" s="275"/>
    </row>
    <row r="8081" spans="21:21" x14ac:dyDescent="0.3">
      <c r="U8081" s="275"/>
    </row>
    <row r="8082" spans="21:21" x14ac:dyDescent="0.3">
      <c r="U8082" s="275"/>
    </row>
    <row r="8083" spans="21:21" x14ac:dyDescent="0.3">
      <c r="U8083" s="275"/>
    </row>
    <row r="8084" spans="21:21" x14ac:dyDescent="0.3">
      <c r="U8084" s="275"/>
    </row>
    <row r="8085" spans="21:21" x14ac:dyDescent="0.3">
      <c r="U8085" s="275"/>
    </row>
    <row r="8086" spans="21:21" x14ac:dyDescent="0.3">
      <c r="U8086" s="275"/>
    </row>
    <row r="8087" spans="21:21" x14ac:dyDescent="0.3">
      <c r="U8087" s="275"/>
    </row>
    <row r="8088" spans="21:21" x14ac:dyDescent="0.3">
      <c r="U8088" s="275"/>
    </row>
    <row r="8089" spans="21:21" x14ac:dyDescent="0.3">
      <c r="U8089" s="275"/>
    </row>
    <row r="8090" spans="21:21" x14ac:dyDescent="0.3">
      <c r="U8090" s="275"/>
    </row>
    <row r="8091" spans="21:21" x14ac:dyDescent="0.3">
      <c r="U8091" s="275"/>
    </row>
    <row r="8092" spans="21:21" x14ac:dyDescent="0.3">
      <c r="U8092" s="275"/>
    </row>
    <row r="8093" spans="21:21" x14ac:dyDescent="0.3">
      <c r="U8093" s="275"/>
    </row>
    <row r="8094" spans="21:21" x14ac:dyDescent="0.3">
      <c r="U8094" s="275"/>
    </row>
    <row r="8095" spans="21:21" x14ac:dyDescent="0.3">
      <c r="U8095" s="275"/>
    </row>
    <row r="8096" spans="21:21" x14ac:dyDescent="0.3">
      <c r="U8096" s="275"/>
    </row>
    <row r="8097" spans="21:21" x14ac:dyDescent="0.3">
      <c r="U8097" s="275"/>
    </row>
    <row r="8098" spans="21:21" x14ac:dyDescent="0.3">
      <c r="U8098" s="275"/>
    </row>
    <row r="8099" spans="21:21" x14ac:dyDescent="0.3">
      <c r="U8099" s="275"/>
    </row>
    <row r="8100" spans="21:21" x14ac:dyDescent="0.3">
      <c r="U8100" s="275"/>
    </row>
    <row r="8101" spans="21:21" x14ac:dyDescent="0.3">
      <c r="U8101" s="275"/>
    </row>
    <row r="8102" spans="21:21" x14ac:dyDescent="0.3">
      <c r="U8102" s="275"/>
    </row>
    <row r="8103" spans="21:21" x14ac:dyDescent="0.3">
      <c r="U8103" s="275"/>
    </row>
    <row r="8104" spans="21:21" x14ac:dyDescent="0.3">
      <c r="U8104" s="275"/>
    </row>
    <row r="8105" spans="21:21" x14ac:dyDescent="0.3">
      <c r="U8105" s="275"/>
    </row>
    <row r="8106" spans="21:21" x14ac:dyDescent="0.3">
      <c r="U8106" s="275"/>
    </row>
    <row r="8107" spans="21:21" x14ac:dyDescent="0.3">
      <c r="U8107" s="275"/>
    </row>
    <row r="8108" spans="21:21" x14ac:dyDescent="0.3">
      <c r="U8108" s="275"/>
    </row>
    <row r="8109" spans="21:21" x14ac:dyDescent="0.3">
      <c r="U8109" s="275"/>
    </row>
    <row r="8110" spans="21:21" x14ac:dyDescent="0.3">
      <c r="U8110" s="275"/>
    </row>
    <row r="8111" spans="21:21" x14ac:dyDescent="0.3">
      <c r="U8111" s="275"/>
    </row>
    <row r="8112" spans="21:21" x14ac:dyDescent="0.3">
      <c r="U8112" s="275"/>
    </row>
    <row r="8113" spans="21:21" x14ac:dyDescent="0.3">
      <c r="U8113" s="275"/>
    </row>
    <row r="8114" spans="21:21" x14ac:dyDescent="0.3">
      <c r="U8114" s="275"/>
    </row>
    <row r="8115" spans="21:21" x14ac:dyDescent="0.3">
      <c r="U8115" s="275"/>
    </row>
    <row r="8116" spans="21:21" x14ac:dyDescent="0.3">
      <c r="U8116" s="275"/>
    </row>
    <row r="8117" spans="21:21" x14ac:dyDescent="0.3">
      <c r="U8117" s="275"/>
    </row>
    <row r="8118" spans="21:21" x14ac:dyDescent="0.3">
      <c r="U8118" s="275"/>
    </row>
    <row r="8119" spans="21:21" x14ac:dyDescent="0.3">
      <c r="U8119" s="275"/>
    </row>
    <row r="8120" spans="21:21" x14ac:dyDescent="0.3">
      <c r="U8120" s="275"/>
    </row>
    <row r="8121" spans="21:21" x14ac:dyDescent="0.3">
      <c r="U8121" s="275"/>
    </row>
    <row r="8122" spans="21:21" x14ac:dyDescent="0.3">
      <c r="U8122" s="275"/>
    </row>
    <row r="8123" spans="21:21" x14ac:dyDescent="0.3">
      <c r="U8123" s="275"/>
    </row>
    <row r="8124" spans="21:21" x14ac:dyDescent="0.3">
      <c r="U8124" s="275"/>
    </row>
    <row r="8125" spans="21:21" x14ac:dyDescent="0.3">
      <c r="U8125" s="275"/>
    </row>
    <row r="8126" spans="21:21" x14ac:dyDescent="0.3">
      <c r="U8126" s="275"/>
    </row>
    <row r="8127" spans="21:21" x14ac:dyDescent="0.3">
      <c r="U8127" s="275"/>
    </row>
    <row r="8128" spans="21:21" x14ac:dyDescent="0.3">
      <c r="U8128" s="275"/>
    </row>
    <row r="8129" spans="21:21" x14ac:dyDescent="0.3">
      <c r="U8129" s="275"/>
    </row>
    <row r="8130" spans="21:21" x14ac:dyDescent="0.3">
      <c r="U8130" s="275"/>
    </row>
    <row r="8131" spans="21:21" x14ac:dyDescent="0.3">
      <c r="U8131" s="275"/>
    </row>
    <row r="8132" spans="21:21" x14ac:dyDescent="0.3">
      <c r="U8132" s="275"/>
    </row>
    <row r="8133" spans="21:21" x14ac:dyDescent="0.3">
      <c r="U8133" s="275"/>
    </row>
    <row r="8134" spans="21:21" x14ac:dyDescent="0.3">
      <c r="U8134" s="275"/>
    </row>
    <row r="8135" spans="21:21" x14ac:dyDescent="0.3">
      <c r="U8135" s="275"/>
    </row>
    <row r="8136" spans="21:21" x14ac:dyDescent="0.3">
      <c r="U8136" s="275"/>
    </row>
    <row r="8137" spans="21:21" x14ac:dyDescent="0.3">
      <c r="U8137" s="275"/>
    </row>
    <row r="8138" spans="21:21" x14ac:dyDescent="0.3">
      <c r="U8138" s="275"/>
    </row>
    <row r="8139" spans="21:21" x14ac:dyDescent="0.3">
      <c r="U8139" s="275"/>
    </row>
    <row r="8140" spans="21:21" x14ac:dyDescent="0.3">
      <c r="U8140" s="275"/>
    </row>
    <row r="8141" spans="21:21" x14ac:dyDescent="0.3">
      <c r="U8141" s="275"/>
    </row>
    <row r="8142" spans="21:21" x14ac:dyDescent="0.3">
      <c r="U8142" s="275"/>
    </row>
    <row r="8143" spans="21:21" x14ac:dyDescent="0.3">
      <c r="U8143" s="275"/>
    </row>
    <row r="8144" spans="21:21" x14ac:dyDescent="0.3">
      <c r="U8144" s="275"/>
    </row>
    <row r="8145" spans="21:21" x14ac:dyDescent="0.3">
      <c r="U8145" s="275"/>
    </row>
    <row r="8146" spans="21:21" x14ac:dyDescent="0.3">
      <c r="U8146" s="275"/>
    </row>
    <row r="8147" spans="21:21" x14ac:dyDescent="0.3">
      <c r="U8147" s="275"/>
    </row>
    <row r="8148" spans="21:21" x14ac:dyDescent="0.3">
      <c r="U8148" s="275"/>
    </row>
    <row r="8149" spans="21:21" x14ac:dyDescent="0.3">
      <c r="U8149" s="275"/>
    </row>
    <row r="8150" spans="21:21" x14ac:dyDescent="0.3">
      <c r="U8150" s="275"/>
    </row>
    <row r="8151" spans="21:21" x14ac:dyDescent="0.3">
      <c r="U8151" s="275"/>
    </row>
    <row r="8152" spans="21:21" x14ac:dyDescent="0.3">
      <c r="U8152" s="275"/>
    </row>
    <row r="8153" spans="21:21" x14ac:dyDescent="0.3">
      <c r="U8153" s="275"/>
    </row>
    <row r="8154" spans="21:21" x14ac:dyDescent="0.3">
      <c r="U8154" s="275"/>
    </row>
    <row r="8155" spans="21:21" x14ac:dyDescent="0.3">
      <c r="U8155" s="275"/>
    </row>
    <row r="8156" spans="21:21" x14ac:dyDescent="0.3">
      <c r="U8156" s="275"/>
    </row>
    <row r="8157" spans="21:21" x14ac:dyDescent="0.3">
      <c r="U8157" s="275"/>
    </row>
    <row r="8158" spans="21:21" x14ac:dyDescent="0.3">
      <c r="U8158" s="275"/>
    </row>
    <row r="8159" spans="21:21" x14ac:dyDescent="0.3">
      <c r="U8159" s="275"/>
    </row>
    <row r="8160" spans="21:21" x14ac:dyDescent="0.3">
      <c r="U8160" s="275"/>
    </row>
    <row r="8161" spans="21:21" x14ac:dyDescent="0.3">
      <c r="U8161" s="275"/>
    </row>
    <row r="8162" spans="21:21" x14ac:dyDescent="0.3">
      <c r="U8162" s="275"/>
    </row>
    <row r="8163" spans="21:21" x14ac:dyDescent="0.3">
      <c r="U8163" s="275"/>
    </row>
    <row r="8164" spans="21:21" x14ac:dyDescent="0.3">
      <c r="U8164" s="275"/>
    </row>
    <row r="8165" spans="21:21" x14ac:dyDescent="0.3">
      <c r="U8165" s="275"/>
    </row>
    <row r="8166" spans="21:21" x14ac:dyDescent="0.3">
      <c r="U8166" s="275"/>
    </row>
    <row r="8167" spans="21:21" x14ac:dyDescent="0.3">
      <c r="U8167" s="275"/>
    </row>
    <row r="8168" spans="21:21" x14ac:dyDescent="0.3">
      <c r="U8168" s="275"/>
    </row>
    <row r="8169" spans="21:21" x14ac:dyDescent="0.3">
      <c r="U8169" s="275"/>
    </row>
    <row r="8170" spans="21:21" x14ac:dyDescent="0.3">
      <c r="U8170" s="275"/>
    </row>
    <row r="8171" spans="21:21" x14ac:dyDescent="0.3">
      <c r="U8171" s="275"/>
    </row>
    <row r="8172" spans="21:21" x14ac:dyDescent="0.3">
      <c r="U8172" s="275"/>
    </row>
    <row r="8173" spans="21:21" x14ac:dyDescent="0.3">
      <c r="U8173" s="275"/>
    </row>
    <row r="8174" spans="21:21" x14ac:dyDescent="0.3">
      <c r="U8174" s="275"/>
    </row>
    <row r="8175" spans="21:21" x14ac:dyDescent="0.3">
      <c r="U8175" s="275"/>
    </row>
    <row r="8176" spans="21:21" x14ac:dyDescent="0.3">
      <c r="U8176" s="275"/>
    </row>
    <row r="8177" spans="21:21" x14ac:dyDescent="0.3">
      <c r="U8177" s="275"/>
    </row>
    <row r="8178" spans="21:21" x14ac:dyDescent="0.3">
      <c r="U8178" s="275"/>
    </row>
    <row r="8179" spans="21:21" x14ac:dyDescent="0.3">
      <c r="U8179" s="275"/>
    </row>
    <row r="8180" spans="21:21" x14ac:dyDescent="0.3">
      <c r="U8180" s="275"/>
    </row>
    <row r="8181" spans="21:21" x14ac:dyDescent="0.3">
      <c r="U8181" s="275"/>
    </row>
    <row r="8182" spans="21:21" x14ac:dyDescent="0.3">
      <c r="U8182" s="275"/>
    </row>
    <row r="8183" spans="21:21" x14ac:dyDescent="0.3">
      <c r="U8183" s="275"/>
    </row>
    <row r="8184" spans="21:21" x14ac:dyDescent="0.3">
      <c r="U8184" s="275"/>
    </row>
    <row r="8185" spans="21:21" x14ac:dyDescent="0.3">
      <c r="U8185" s="275"/>
    </row>
    <row r="8186" spans="21:21" x14ac:dyDescent="0.3">
      <c r="U8186" s="275"/>
    </row>
    <row r="8187" spans="21:21" x14ac:dyDescent="0.3">
      <c r="U8187" s="275"/>
    </row>
    <row r="8188" spans="21:21" x14ac:dyDescent="0.3">
      <c r="U8188" s="275"/>
    </row>
    <row r="8189" spans="21:21" x14ac:dyDescent="0.3">
      <c r="U8189" s="275"/>
    </row>
    <row r="8190" spans="21:21" x14ac:dyDescent="0.3">
      <c r="U8190" s="275"/>
    </row>
    <row r="8191" spans="21:21" x14ac:dyDescent="0.3">
      <c r="U8191" s="275"/>
    </row>
    <row r="8192" spans="21:21" x14ac:dyDescent="0.3">
      <c r="U8192" s="275"/>
    </row>
    <row r="8193" spans="21:21" x14ac:dyDescent="0.3">
      <c r="U8193" s="275"/>
    </row>
    <row r="8194" spans="21:21" x14ac:dyDescent="0.3">
      <c r="U8194" s="275"/>
    </row>
    <row r="8195" spans="21:21" x14ac:dyDescent="0.3">
      <c r="U8195" s="275"/>
    </row>
    <row r="8196" spans="21:21" x14ac:dyDescent="0.3">
      <c r="U8196" s="275"/>
    </row>
    <row r="8197" spans="21:21" x14ac:dyDescent="0.3">
      <c r="U8197" s="275"/>
    </row>
    <row r="8198" spans="21:21" x14ac:dyDescent="0.3">
      <c r="U8198" s="275"/>
    </row>
    <row r="8199" spans="21:21" x14ac:dyDescent="0.3">
      <c r="U8199" s="275"/>
    </row>
    <row r="8200" spans="21:21" x14ac:dyDescent="0.3">
      <c r="U8200" s="275"/>
    </row>
    <row r="8201" spans="21:21" x14ac:dyDescent="0.3">
      <c r="U8201" s="275"/>
    </row>
    <row r="8202" spans="21:21" x14ac:dyDescent="0.3">
      <c r="U8202" s="275"/>
    </row>
    <row r="8203" spans="21:21" x14ac:dyDescent="0.3">
      <c r="U8203" s="275"/>
    </row>
    <row r="8204" spans="21:21" x14ac:dyDescent="0.3">
      <c r="U8204" s="275"/>
    </row>
    <row r="8205" spans="21:21" x14ac:dyDescent="0.3">
      <c r="U8205" s="275"/>
    </row>
    <row r="8206" spans="21:21" x14ac:dyDescent="0.3">
      <c r="U8206" s="275"/>
    </row>
    <row r="8207" spans="21:21" x14ac:dyDescent="0.3">
      <c r="U8207" s="275"/>
    </row>
    <row r="8208" spans="21:21" x14ac:dyDescent="0.3">
      <c r="U8208" s="275"/>
    </row>
    <row r="8209" spans="21:21" x14ac:dyDescent="0.3">
      <c r="U8209" s="275"/>
    </row>
    <row r="8210" spans="21:21" x14ac:dyDescent="0.3">
      <c r="U8210" s="275"/>
    </row>
    <row r="8211" spans="21:21" x14ac:dyDescent="0.3">
      <c r="U8211" s="275"/>
    </row>
    <row r="8212" spans="21:21" x14ac:dyDescent="0.3">
      <c r="U8212" s="275"/>
    </row>
    <row r="8213" spans="21:21" x14ac:dyDescent="0.3">
      <c r="U8213" s="275"/>
    </row>
    <row r="8214" spans="21:21" x14ac:dyDescent="0.3">
      <c r="U8214" s="275"/>
    </row>
    <row r="8215" spans="21:21" x14ac:dyDescent="0.3">
      <c r="U8215" s="275"/>
    </row>
    <row r="8216" spans="21:21" x14ac:dyDescent="0.3">
      <c r="U8216" s="275"/>
    </row>
    <row r="8217" spans="21:21" x14ac:dyDescent="0.3">
      <c r="U8217" s="275"/>
    </row>
    <row r="8218" spans="21:21" x14ac:dyDescent="0.3">
      <c r="U8218" s="275"/>
    </row>
    <row r="8219" spans="21:21" x14ac:dyDescent="0.3">
      <c r="U8219" s="275"/>
    </row>
    <row r="8220" spans="21:21" x14ac:dyDescent="0.3">
      <c r="U8220" s="275"/>
    </row>
    <row r="8221" spans="21:21" x14ac:dyDescent="0.3">
      <c r="U8221" s="275"/>
    </row>
    <row r="8222" spans="21:21" x14ac:dyDescent="0.3">
      <c r="U8222" s="275"/>
    </row>
    <row r="8223" spans="21:21" x14ac:dyDescent="0.3">
      <c r="U8223" s="275"/>
    </row>
    <row r="8224" spans="21:21" x14ac:dyDescent="0.3">
      <c r="U8224" s="275"/>
    </row>
    <row r="8225" spans="21:21" x14ac:dyDescent="0.3">
      <c r="U8225" s="275"/>
    </row>
    <row r="8226" spans="21:21" x14ac:dyDescent="0.3">
      <c r="U8226" s="275"/>
    </row>
    <row r="8227" spans="21:21" x14ac:dyDescent="0.3">
      <c r="U8227" s="275"/>
    </row>
    <row r="8228" spans="21:21" x14ac:dyDescent="0.3">
      <c r="U8228" s="275"/>
    </row>
    <row r="8229" spans="21:21" x14ac:dyDescent="0.3">
      <c r="U8229" s="275"/>
    </row>
    <row r="8230" spans="21:21" x14ac:dyDescent="0.3">
      <c r="U8230" s="275"/>
    </row>
    <row r="8231" spans="21:21" x14ac:dyDescent="0.3">
      <c r="U8231" s="275"/>
    </row>
    <row r="8232" spans="21:21" x14ac:dyDescent="0.3">
      <c r="U8232" s="275"/>
    </row>
    <row r="8233" spans="21:21" x14ac:dyDescent="0.3">
      <c r="U8233" s="275"/>
    </row>
    <row r="8234" spans="21:21" x14ac:dyDescent="0.3">
      <c r="U8234" s="275"/>
    </row>
    <row r="8235" spans="21:21" x14ac:dyDescent="0.3">
      <c r="U8235" s="275"/>
    </row>
    <row r="8236" spans="21:21" x14ac:dyDescent="0.3">
      <c r="U8236" s="275"/>
    </row>
    <row r="8237" spans="21:21" x14ac:dyDescent="0.3">
      <c r="U8237" s="275"/>
    </row>
    <row r="8238" spans="21:21" x14ac:dyDescent="0.3">
      <c r="U8238" s="275"/>
    </row>
    <row r="8239" spans="21:21" x14ac:dyDescent="0.3">
      <c r="U8239" s="275"/>
    </row>
    <row r="8240" spans="21:21" x14ac:dyDescent="0.3">
      <c r="U8240" s="275"/>
    </row>
    <row r="8241" spans="21:21" x14ac:dyDescent="0.3">
      <c r="U8241" s="275"/>
    </row>
    <row r="8242" spans="21:21" x14ac:dyDescent="0.3">
      <c r="U8242" s="275"/>
    </row>
    <row r="8243" spans="21:21" x14ac:dyDescent="0.3">
      <c r="U8243" s="275"/>
    </row>
    <row r="8244" spans="21:21" x14ac:dyDescent="0.3">
      <c r="U8244" s="275"/>
    </row>
    <row r="8245" spans="21:21" x14ac:dyDescent="0.3">
      <c r="U8245" s="275"/>
    </row>
    <row r="8246" spans="21:21" x14ac:dyDescent="0.3">
      <c r="U8246" s="275"/>
    </row>
    <row r="8247" spans="21:21" x14ac:dyDescent="0.3">
      <c r="U8247" s="275"/>
    </row>
    <row r="8248" spans="21:21" x14ac:dyDescent="0.3">
      <c r="U8248" s="275"/>
    </row>
    <row r="8249" spans="21:21" x14ac:dyDescent="0.3">
      <c r="U8249" s="275"/>
    </row>
    <row r="8250" spans="21:21" x14ac:dyDescent="0.3">
      <c r="U8250" s="275"/>
    </row>
    <row r="8251" spans="21:21" x14ac:dyDescent="0.3">
      <c r="U8251" s="275"/>
    </row>
    <row r="8252" spans="21:21" x14ac:dyDescent="0.3">
      <c r="U8252" s="275"/>
    </row>
    <row r="8253" spans="21:21" x14ac:dyDescent="0.3">
      <c r="U8253" s="275"/>
    </row>
    <row r="8254" spans="21:21" x14ac:dyDescent="0.3">
      <c r="U8254" s="275"/>
    </row>
    <row r="8255" spans="21:21" x14ac:dyDescent="0.3">
      <c r="U8255" s="275"/>
    </row>
    <row r="8256" spans="21:21" x14ac:dyDescent="0.3">
      <c r="U8256" s="275"/>
    </row>
    <row r="8257" spans="21:21" x14ac:dyDescent="0.3">
      <c r="U8257" s="275"/>
    </row>
    <row r="8258" spans="21:21" x14ac:dyDescent="0.3">
      <c r="U8258" s="275"/>
    </row>
    <row r="8259" spans="21:21" x14ac:dyDescent="0.3">
      <c r="U8259" s="275"/>
    </row>
    <row r="8260" spans="21:21" x14ac:dyDescent="0.3">
      <c r="U8260" s="275"/>
    </row>
    <row r="8261" spans="21:21" x14ac:dyDescent="0.3">
      <c r="U8261" s="275"/>
    </row>
    <row r="8262" spans="21:21" x14ac:dyDescent="0.3">
      <c r="U8262" s="275"/>
    </row>
    <row r="8263" spans="21:21" x14ac:dyDescent="0.3">
      <c r="U8263" s="275"/>
    </row>
    <row r="8264" spans="21:21" x14ac:dyDescent="0.3">
      <c r="U8264" s="275"/>
    </row>
    <row r="8265" spans="21:21" x14ac:dyDescent="0.3">
      <c r="U8265" s="275"/>
    </row>
    <row r="8266" spans="21:21" x14ac:dyDescent="0.3">
      <c r="U8266" s="275"/>
    </row>
    <row r="8267" spans="21:21" x14ac:dyDescent="0.3">
      <c r="U8267" s="275"/>
    </row>
    <row r="8268" spans="21:21" x14ac:dyDescent="0.3">
      <c r="U8268" s="275"/>
    </row>
    <row r="8269" spans="21:21" x14ac:dyDescent="0.3">
      <c r="U8269" s="275"/>
    </row>
    <row r="8270" spans="21:21" x14ac:dyDescent="0.3">
      <c r="U8270" s="275"/>
    </row>
    <row r="8271" spans="21:21" x14ac:dyDescent="0.3">
      <c r="U8271" s="275"/>
    </row>
    <row r="8272" spans="21:21" x14ac:dyDescent="0.3">
      <c r="U8272" s="275"/>
    </row>
    <row r="8273" spans="21:21" x14ac:dyDescent="0.3">
      <c r="U8273" s="275"/>
    </row>
    <row r="8274" spans="21:21" x14ac:dyDescent="0.3">
      <c r="U8274" s="275"/>
    </row>
    <row r="8275" spans="21:21" x14ac:dyDescent="0.3">
      <c r="U8275" s="275"/>
    </row>
    <row r="8276" spans="21:21" x14ac:dyDescent="0.3">
      <c r="U8276" s="275"/>
    </row>
    <row r="8277" spans="21:21" x14ac:dyDescent="0.3">
      <c r="U8277" s="275"/>
    </row>
    <row r="8278" spans="21:21" x14ac:dyDescent="0.3">
      <c r="U8278" s="275"/>
    </row>
    <row r="8279" spans="21:21" x14ac:dyDescent="0.3">
      <c r="U8279" s="275"/>
    </row>
    <row r="8280" spans="21:21" x14ac:dyDescent="0.3">
      <c r="U8280" s="275"/>
    </row>
    <row r="8281" spans="21:21" x14ac:dyDescent="0.3">
      <c r="U8281" s="275"/>
    </row>
    <row r="8282" spans="21:21" x14ac:dyDescent="0.3">
      <c r="U8282" s="275"/>
    </row>
    <row r="8283" spans="21:21" x14ac:dyDescent="0.3">
      <c r="U8283" s="275"/>
    </row>
    <row r="8284" spans="21:21" x14ac:dyDescent="0.3">
      <c r="U8284" s="275"/>
    </row>
    <row r="8285" spans="21:21" x14ac:dyDescent="0.3">
      <c r="U8285" s="275"/>
    </row>
    <row r="8286" spans="21:21" x14ac:dyDescent="0.3">
      <c r="U8286" s="275"/>
    </row>
    <row r="8287" spans="21:21" x14ac:dyDescent="0.3">
      <c r="U8287" s="275"/>
    </row>
    <row r="8288" spans="21:21" x14ac:dyDescent="0.3">
      <c r="U8288" s="275"/>
    </row>
    <row r="8289" spans="21:21" x14ac:dyDescent="0.3">
      <c r="U8289" s="275"/>
    </row>
    <row r="8290" spans="21:21" x14ac:dyDescent="0.3">
      <c r="U8290" s="275"/>
    </row>
    <row r="8291" spans="21:21" x14ac:dyDescent="0.3">
      <c r="U8291" s="275"/>
    </row>
    <row r="8292" spans="21:21" x14ac:dyDescent="0.3">
      <c r="U8292" s="275"/>
    </row>
    <row r="8293" spans="21:21" x14ac:dyDescent="0.3">
      <c r="U8293" s="275"/>
    </row>
    <row r="8294" spans="21:21" x14ac:dyDescent="0.3">
      <c r="U8294" s="275"/>
    </row>
    <row r="8295" spans="21:21" x14ac:dyDescent="0.3">
      <c r="U8295" s="275"/>
    </row>
    <row r="8296" spans="21:21" x14ac:dyDescent="0.3">
      <c r="U8296" s="275"/>
    </row>
    <row r="8297" spans="21:21" x14ac:dyDescent="0.3">
      <c r="U8297" s="275"/>
    </row>
    <row r="8298" spans="21:21" x14ac:dyDescent="0.3">
      <c r="U8298" s="275"/>
    </row>
    <row r="8299" spans="21:21" x14ac:dyDescent="0.3">
      <c r="U8299" s="275"/>
    </row>
    <row r="8300" spans="21:21" x14ac:dyDescent="0.3">
      <c r="U8300" s="275"/>
    </row>
    <row r="8301" spans="21:21" x14ac:dyDescent="0.3">
      <c r="U8301" s="275"/>
    </row>
    <row r="8302" spans="21:21" x14ac:dyDescent="0.3">
      <c r="U8302" s="275"/>
    </row>
    <row r="8303" spans="21:21" x14ac:dyDescent="0.3">
      <c r="U8303" s="275"/>
    </row>
    <row r="8304" spans="21:21" x14ac:dyDescent="0.3">
      <c r="U8304" s="275"/>
    </row>
    <row r="8305" spans="21:21" x14ac:dyDescent="0.3">
      <c r="U8305" s="275"/>
    </row>
    <row r="8306" spans="21:21" x14ac:dyDescent="0.3">
      <c r="U8306" s="275"/>
    </row>
    <row r="8307" spans="21:21" x14ac:dyDescent="0.3">
      <c r="U8307" s="275"/>
    </row>
    <row r="8308" spans="21:21" x14ac:dyDescent="0.3">
      <c r="U8308" s="275"/>
    </row>
    <row r="8309" spans="21:21" x14ac:dyDescent="0.3">
      <c r="U8309" s="275"/>
    </row>
    <row r="8310" spans="21:21" x14ac:dyDescent="0.3">
      <c r="U8310" s="275"/>
    </row>
    <row r="8311" spans="21:21" x14ac:dyDescent="0.3">
      <c r="U8311" s="275"/>
    </row>
    <row r="8312" spans="21:21" x14ac:dyDescent="0.3">
      <c r="U8312" s="275"/>
    </row>
    <row r="8313" spans="21:21" x14ac:dyDescent="0.3">
      <c r="U8313" s="275"/>
    </row>
    <row r="8314" spans="21:21" x14ac:dyDescent="0.3">
      <c r="U8314" s="275"/>
    </row>
    <row r="8315" spans="21:21" x14ac:dyDescent="0.3">
      <c r="U8315" s="275"/>
    </row>
    <row r="8316" spans="21:21" x14ac:dyDescent="0.3">
      <c r="U8316" s="275"/>
    </row>
    <row r="8317" spans="21:21" x14ac:dyDescent="0.3">
      <c r="U8317" s="275"/>
    </row>
    <row r="8318" spans="21:21" x14ac:dyDescent="0.3">
      <c r="U8318" s="275"/>
    </row>
    <row r="8319" spans="21:21" x14ac:dyDescent="0.3">
      <c r="U8319" s="275"/>
    </row>
    <row r="8320" spans="21:21" x14ac:dyDescent="0.3">
      <c r="U8320" s="275"/>
    </row>
    <row r="8321" spans="21:21" x14ac:dyDescent="0.3">
      <c r="U8321" s="275"/>
    </row>
    <row r="8322" spans="21:21" x14ac:dyDescent="0.3">
      <c r="U8322" s="275"/>
    </row>
    <row r="8323" spans="21:21" x14ac:dyDescent="0.3">
      <c r="U8323" s="275"/>
    </row>
    <row r="8324" spans="21:21" x14ac:dyDescent="0.3">
      <c r="U8324" s="275"/>
    </row>
    <row r="8325" spans="21:21" x14ac:dyDescent="0.3">
      <c r="U8325" s="275"/>
    </row>
    <row r="8326" spans="21:21" x14ac:dyDescent="0.3">
      <c r="U8326" s="275"/>
    </row>
    <row r="8327" spans="21:21" x14ac:dyDescent="0.3">
      <c r="U8327" s="275"/>
    </row>
    <row r="8328" spans="21:21" x14ac:dyDescent="0.3">
      <c r="U8328" s="275"/>
    </row>
    <row r="8329" spans="21:21" x14ac:dyDescent="0.3">
      <c r="U8329" s="275"/>
    </row>
    <row r="8330" spans="21:21" x14ac:dyDescent="0.3">
      <c r="U8330" s="275"/>
    </row>
    <row r="8331" spans="21:21" x14ac:dyDescent="0.3">
      <c r="U8331" s="275"/>
    </row>
    <row r="8332" spans="21:21" x14ac:dyDescent="0.3">
      <c r="U8332" s="275"/>
    </row>
    <row r="8333" spans="21:21" x14ac:dyDescent="0.3">
      <c r="U8333" s="275"/>
    </row>
    <row r="8334" spans="21:21" x14ac:dyDescent="0.3">
      <c r="U8334" s="275"/>
    </row>
    <row r="8335" spans="21:21" x14ac:dyDescent="0.3">
      <c r="U8335" s="275"/>
    </row>
    <row r="8336" spans="21:21" x14ac:dyDescent="0.3">
      <c r="U8336" s="275"/>
    </row>
    <row r="8337" spans="21:21" x14ac:dyDescent="0.3">
      <c r="U8337" s="275"/>
    </row>
    <row r="8338" spans="21:21" x14ac:dyDescent="0.3">
      <c r="U8338" s="275"/>
    </row>
    <row r="8339" spans="21:21" x14ac:dyDescent="0.3">
      <c r="U8339" s="275"/>
    </row>
    <row r="8340" spans="21:21" x14ac:dyDescent="0.3">
      <c r="U8340" s="275"/>
    </row>
    <row r="8341" spans="21:21" x14ac:dyDescent="0.3">
      <c r="U8341" s="275"/>
    </row>
    <row r="8342" spans="21:21" x14ac:dyDescent="0.3">
      <c r="U8342" s="275"/>
    </row>
    <row r="8343" spans="21:21" x14ac:dyDescent="0.3">
      <c r="U8343" s="275"/>
    </row>
    <row r="8344" spans="21:21" x14ac:dyDescent="0.3">
      <c r="U8344" s="275"/>
    </row>
    <row r="8345" spans="21:21" x14ac:dyDescent="0.3">
      <c r="U8345" s="275"/>
    </row>
    <row r="8346" spans="21:21" x14ac:dyDescent="0.3">
      <c r="U8346" s="275"/>
    </row>
    <row r="8347" spans="21:21" x14ac:dyDescent="0.3">
      <c r="U8347" s="275"/>
    </row>
    <row r="8348" spans="21:21" x14ac:dyDescent="0.3">
      <c r="U8348" s="275"/>
    </row>
    <row r="8349" spans="21:21" x14ac:dyDescent="0.3">
      <c r="U8349" s="275"/>
    </row>
    <row r="8350" spans="21:21" x14ac:dyDescent="0.3">
      <c r="U8350" s="275"/>
    </row>
    <row r="8351" spans="21:21" x14ac:dyDescent="0.3">
      <c r="U8351" s="275"/>
    </row>
    <row r="8352" spans="21:21" x14ac:dyDescent="0.3">
      <c r="U8352" s="275"/>
    </row>
    <row r="8353" spans="21:21" x14ac:dyDescent="0.3">
      <c r="U8353" s="275"/>
    </row>
    <row r="8354" spans="21:21" x14ac:dyDescent="0.3">
      <c r="U8354" s="275"/>
    </row>
    <row r="8355" spans="21:21" x14ac:dyDescent="0.3">
      <c r="U8355" s="275"/>
    </row>
    <row r="8356" spans="21:21" x14ac:dyDescent="0.3">
      <c r="U8356" s="275"/>
    </row>
    <row r="8357" spans="21:21" x14ac:dyDescent="0.3">
      <c r="U8357" s="275"/>
    </row>
    <row r="8358" spans="21:21" x14ac:dyDescent="0.3">
      <c r="U8358" s="275"/>
    </row>
    <row r="8359" spans="21:21" x14ac:dyDescent="0.3">
      <c r="U8359" s="275"/>
    </row>
    <row r="8360" spans="21:21" x14ac:dyDescent="0.3">
      <c r="U8360" s="275"/>
    </row>
    <row r="8361" spans="21:21" x14ac:dyDescent="0.3">
      <c r="U8361" s="275"/>
    </row>
    <row r="8362" spans="21:21" x14ac:dyDescent="0.3">
      <c r="U8362" s="275"/>
    </row>
    <row r="8363" spans="21:21" x14ac:dyDescent="0.3">
      <c r="U8363" s="275"/>
    </row>
    <row r="8364" spans="21:21" x14ac:dyDescent="0.3">
      <c r="U8364" s="275"/>
    </row>
    <row r="8365" spans="21:21" x14ac:dyDescent="0.3">
      <c r="U8365" s="275"/>
    </row>
    <row r="8366" spans="21:21" x14ac:dyDescent="0.3">
      <c r="U8366" s="275"/>
    </row>
    <row r="8367" spans="21:21" x14ac:dyDescent="0.3">
      <c r="U8367" s="275"/>
    </row>
    <row r="8368" spans="21:21" x14ac:dyDescent="0.3">
      <c r="U8368" s="275"/>
    </row>
    <row r="8369" spans="21:21" x14ac:dyDescent="0.3">
      <c r="U8369" s="275"/>
    </row>
    <row r="8370" spans="21:21" x14ac:dyDescent="0.3">
      <c r="U8370" s="275"/>
    </row>
    <row r="8371" spans="21:21" x14ac:dyDescent="0.3">
      <c r="U8371" s="275"/>
    </row>
    <row r="8372" spans="21:21" x14ac:dyDescent="0.3">
      <c r="U8372" s="275"/>
    </row>
    <row r="8373" spans="21:21" x14ac:dyDescent="0.3">
      <c r="U8373" s="275"/>
    </row>
    <row r="8374" spans="21:21" x14ac:dyDescent="0.3">
      <c r="U8374" s="275"/>
    </row>
    <row r="8375" spans="21:21" x14ac:dyDescent="0.3">
      <c r="U8375" s="275"/>
    </row>
    <row r="8376" spans="21:21" x14ac:dyDescent="0.3">
      <c r="U8376" s="275"/>
    </row>
    <row r="8377" spans="21:21" x14ac:dyDescent="0.3">
      <c r="U8377" s="275"/>
    </row>
    <row r="8378" spans="21:21" x14ac:dyDescent="0.3">
      <c r="U8378" s="275"/>
    </row>
    <row r="8379" spans="21:21" x14ac:dyDescent="0.3">
      <c r="U8379" s="275"/>
    </row>
    <row r="8380" spans="21:21" x14ac:dyDescent="0.3">
      <c r="U8380" s="275"/>
    </row>
    <row r="8381" spans="21:21" x14ac:dyDescent="0.3">
      <c r="U8381" s="275"/>
    </row>
    <row r="8382" spans="21:21" x14ac:dyDescent="0.3">
      <c r="U8382" s="275"/>
    </row>
    <row r="8383" spans="21:21" x14ac:dyDescent="0.3">
      <c r="U8383" s="275"/>
    </row>
    <row r="8384" spans="21:21" x14ac:dyDescent="0.3">
      <c r="U8384" s="275"/>
    </row>
    <row r="8385" spans="21:21" x14ac:dyDescent="0.3">
      <c r="U8385" s="275"/>
    </row>
    <row r="8386" spans="21:21" x14ac:dyDescent="0.3">
      <c r="U8386" s="275"/>
    </row>
    <row r="8387" spans="21:21" x14ac:dyDescent="0.3">
      <c r="U8387" s="275"/>
    </row>
    <row r="8388" spans="21:21" x14ac:dyDescent="0.3">
      <c r="U8388" s="275"/>
    </row>
    <row r="8389" spans="21:21" x14ac:dyDescent="0.3">
      <c r="U8389" s="275"/>
    </row>
    <row r="8390" spans="21:21" x14ac:dyDescent="0.3">
      <c r="U8390" s="275"/>
    </row>
    <row r="8391" spans="21:21" x14ac:dyDescent="0.3">
      <c r="U8391" s="275"/>
    </row>
    <row r="8392" spans="21:21" x14ac:dyDescent="0.3">
      <c r="U8392" s="275"/>
    </row>
    <row r="8393" spans="21:21" x14ac:dyDescent="0.3">
      <c r="U8393" s="275"/>
    </row>
    <row r="8394" spans="21:21" x14ac:dyDescent="0.3">
      <c r="U8394" s="275"/>
    </row>
    <row r="8395" spans="21:21" x14ac:dyDescent="0.3">
      <c r="U8395" s="275"/>
    </row>
    <row r="8396" spans="21:21" x14ac:dyDescent="0.3">
      <c r="U8396" s="275"/>
    </row>
    <row r="8397" spans="21:21" x14ac:dyDescent="0.3">
      <c r="U8397" s="275"/>
    </row>
    <row r="8398" spans="21:21" x14ac:dyDescent="0.3">
      <c r="U8398" s="275"/>
    </row>
    <row r="8399" spans="21:21" x14ac:dyDescent="0.3">
      <c r="U8399" s="275"/>
    </row>
    <row r="8400" spans="21:21" x14ac:dyDescent="0.3">
      <c r="U8400" s="275"/>
    </row>
    <row r="8401" spans="21:21" x14ac:dyDescent="0.3">
      <c r="U8401" s="275"/>
    </row>
    <row r="8402" spans="21:21" x14ac:dyDescent="0.3">
      <c r="U8402" s="275"/>
    </row>
    <row r="8403" spans="21:21" x14ac:dyDescent="0.3">
      <c r="U8403" s="275"/>
    </row>
    <row r="8404" spans="21:21" x14ac:dyDescent="0.3">
      <c r="U8404" s="275"/>
    </row>
    <row r="8405" spans="21:21" x14ac:dyDescent="0.3">
      <c r="U8405" s="275"/>
    </row>
    <row r="8406" spans="21:21" x14ac:dyDescent="0.3">
      <c r="U8406" s="275"/>
    </row>
    <row r="8407" spans="21:21" x14ac:dyDescent="0.3">
      <c r="U8407" s="275"/>
    </row>
    <row r="8408" spans="21:21" x14ac:dyDescent="0.3">
      <c r="U8408" s="275"/>
    </row>
    <row r="8409" spans="21:21" x14ac:dyDescent="0.3">
      <c r="U8409" s="275"/>
    </row>
    <row r="8410" spans="21:21" x14ac:dyDescent="0.3">
      <c r="U8410" s="275"/>
    </row>
    <row r="8411" spans="21:21" x14ac:dyDescent="0.3">
      <c r="U8411" s="275"/>
    </row>
    <row r="8412" spans="21:21" x14ac:dyDescent="0.3">
      <c r="U8412" s="275"/>
    </row>
    <row r="8413" spans="21:21" x14ac:dyDescent="0.3">
      <c r="U8413" s="275"/>
    </row>
    <row r="8414" spans="21:21" x14ac:dyDescent="0.3">
      <c r="U8414" s="275"/>
    </row>
    <row r="8415" spans="21:21" x14ac:dyDescent="0.3">
      <c r="U8415" s="275"/>
    </row>
    <row r="8416" spans="21:21" x14ac:dyDescent="0.3">
      <c r="U8416" s="275"/>
    </row>
    <row r="8417" spans="21:21" x14ac:dyDescent="0.3">
      <c r="U8417" s="275"/>
    </row>
    <row r="8418" spans="21:21" x14ac:dyDescent="0.3">
      <c r="U8418" s="275"/>
    </row>
    <row r="8419" spans="21:21" x14ac:dyDescent="0.3">
      <c r="U8419" s="275"/>
    </row>
    <row r="8420" spans="21:21" x14ac:dyDescent="0.3">
      <c r="U8420" s="275"/>
    </row>
    <row r="8421" spans="21:21" x14ac:dyDescent="0.3">
      <c r="U8421" s="275"/>
    </row>
    <row r="8422" spans="21:21" x14ac:dyDescent="0.3">
      <c r="U8422" s="275"/>
    </row>
    <row r="8423" spans="21:21" x14ac:dyDescent="0.3">
      <c r="U8423" s="275"/>
    </row>
    <row r="8424" spans="21:21" x14ac:dyDescent="0.3">
      <c r="U8424" s="275"/>
    </row>
    <row r="8425" spans="21:21" x14ac:dyDescent="0.3">
      <c r="U8425" s="275"/>
    </row>
    <row r="8426" spans="21:21" x14ac:dyDescent="0.3">
      <c r="U8426" s="275"/>
    </row>
    <row r="8427" spans="21:21" x14ac:dyDescent="0.3">
      <c r="U8427" s="275"/>
    </row>
    <row r="8428" spans="21:21" x14ac:dyDescent="0.3">
      <c r="U8428" s="275"/>
    </row>
    <row r="8429" spans="21:21" x14ac:dyDescent="0.3">
      <c r="U8429" s="275"/>
    </row>
    <row r="8430" spans="21:21" x14ac:dyDescent="0.3">
      <c r="U8430" s="275"/>
    </row>
    <row r="8431" spans="21:21" x14ac:dyDescent="0.3">
      <c r="U8431" s="275"/>
    </row>
    <row r="8432" spans="21:21" x14ac:dyDescent="0.3">
      <c r="U8432" s="275"/>
    </row>
    <row r="8433" spans="21:21" x14ac:dyDescent="0.3">
      <c r="U8433" s="275"/>
    </row>
    <row r="8434" spans="21:21" x14ac:dyDescent="0.3">
      <c r="U8434" s="275"/>
    </row>
    <row r="8435" spans="21:21" x14ac:dyDescent="0.3">
      <c r="U8435" s="275"/>
    </row>
    <row r="8436" spans="21:21" x14ac:dyDescent="0.3">
      <c r="U8436" s="275"/>
    </row>
    <row r="8437" spans="21:21" x14ac:dyDescent="0.3">
      <c r="U8437" s="275"/>
    </row>
    <row r="8438" spans="21:21" x14ac:dyDescent="0.3">
      <c r="U8438" s="275"/>
    </row>
    <row r="8439" spans="21:21" x14ac:dyDescent="0.3">
      <c r="U8439" s="275"/>
    </row>
    <row r="8440" spans="21:21" x14ac:dyDescent="0.3">
      <c r="U8440" s="275"/>
    </row>
    <row r="8441" spans="21:21" x14ac:dyDescent="0.3">
      <c r="U8441" s="275"/>
    </row>
    <row r="8442" spans="21:21" x14ac:dyDescent="0.3">
      <c r="U8442" s="275"/>
    </row>
    <row r="8443" spans="21:21" x14ac:dyDescent="0.3">
      <c r="U8443" s="275"/>
    </row>
    <row r="8444" spans="21:21" x14ac:dyDescent="0.3">
      <c r="U8444" s="275"/>
    </row>
    <row r="8445" spans="21:21" x14ac:dyDescent="0.3">
      <c r="U8445" s="275"/>
    </row>
    <row r="8446" spans="21:21" x14ac:dyDescent="0.3">
      <c r="U8446" s="275"/>
    </row>
    <row r="8447" spans="21:21" x14ac:dyDescent="0.3">
      <c r="U8447" s="275"/>
    </row>
    <row r="8448" spans="21:21" x14ac:dyDescent="0.3">
      <c r="U8448" s="275"/>
    </row>
    <row r="8449" spans="21:21" x14ac:dyDescent="0.3">
      <c r="U8449" s="275"/>
    </row>
    <row r="8450" spans="21:21" x14ac:dyDescent="0.3">
      <c r="U8450" s="275"/>
    </row>
    <row r="8451" spans="21:21" x14ac:dyDescent="0.3">
      <c r="U8451" s="275"/>
    </row>
    <row r="8452" spans="21:21" x14ac:dyDescent="0.3">
      <c r="U8452" s="275"/>
    </row>
    <row r="8453" spans="21:21" x14ac:dyDescent="0.3">
      <c r="U8453" s="275"/>
    </row>
    <row r="8454" spans="21:21" x14ac:dyDescent="0.3">
      <c r="U8454" s="275"/>
    </row>
    <row r="8455" spans="21:21" x14ac:dyDescent="0.3">
      <c r="U8455" s="275"/>
    </row>
    <row r="8456" spans="21:21" x14ac:dyDescent="0.3">
      <c r="U8456" s="275"/>
    </row>
    <row r="8457" spans="21:21" x14ac:dyDescent="0.3">
      <c r="U8457" s="275"/>
    </row>
    <row r="8458" spans="21:21" x14ac:dyDescent="0.3">
      <c r="U8458" s="275"/>
    </row>
    <row r="8459" spans="21:21" x14ac:dyDescent="0.3">
      <c r="U8459" s="275"/>
    </row>
    <row r="8460" spans="21:21" x14ac:dyDescent="0.3">
      <c r="U8460" s="275"/>
    </row>
    <row r="8461" spans="21:21" x14ac:dyDescent="0.3">
      <c r="U8461" s="275"/>
    </row>
    <row r="8462" spans="21:21" x14ac:dyDescent="0.3">
      <c r="U8462" s="275"/>
    </row>
    <row r="8463" spans="21:21" x14ac:dyDescent="0.3">
      <c r="U8463" s="275"/>
    </row>
    <row r="8464" spans="21:21" x14ac:dyDescent="0.3">
      <c r="U8464" s="275"/>
    </row>
    <row r="8465" spans="21:21" x14ac:dyDescent="0.3">
      <c r="U8465" s="275"/>
    </row>
    <row r="8466" spans="21:21" x14ac:dyDescent="0.3">
      <c r="U8466" s="275"/>
    </row>
    <row r="8467" spans="21:21" x14ac:dyDescent="0.3">
      <c r="U8467" s="275"/>
    </row>
    <row r="8468" spans="21:21" x14ac:dyDescent="0.3">
      <c r="U8468" s="275"/>
    </row>
    <row r="8469" spans="21:21" x14ac:dyDescent="0.3">
      <c r="U8469" s="275"/>
    </row>
    <row r="8470" spans="21:21" x14ac:dyDescent="0.3">
      <c r="U8470" s="275"/>
    </row>
    <row r="8471" spans="21:21" x14ac:dyDescent="0.3">
      <c r="U8471" s="275"/>
    </row>
    <row r="8472" spans="21:21" x14ac:dyDescent="0.3">
      <c r="U8472" s="275"/>
    </row>
    <row r="8473" spans="21:21" x14ac:dyDescent="0.3">
      <c r="U8473" s="275"/>
    </row>
    <row r="8474" spans="21:21" x14ac:dyDescent="0.3">
      <c r="U8474" s="275"/>
    </row>
    <row r="8475" spans="21:21" x14ac:dyDescent="0.3">
      <c r="U8475" s="275"/>
    </row>
    <row r="8476" spans="21:21" x14ac:dyDescent="0.3">
      <c r="U8476" s="275"/>
    </row>
    <row r="8477" spans="21:21" x14ac:dyDescent="0.3">
      <c r="U8477" s="275"/>
    </row>
    <row r="8478" spans="21:21" x14ac:dyDescent="0.3">
      <c r="U8478" s="275"/>
    </row>
    <row r="8479" spans="21:21" x14ac:dyDescent="0.3">
      <c r="U8479" s="275"/>
    </row>
    <row r="8480" spans="21:21" x14ac:dyDescent="0.3">
      <c r="U8480" s="275"/>
    </row>
    <row r="8481" spans="21:21" x14ac:dyDescent="0.3">
      <c r="U8481" s="275"/>
    </row>
    <row r="8482" spans="21:21" x14ac:dyDescent="0.3">
      <c r="U8482" s="275"/>
    </row>
    <row r="8483" spans="21:21" x14ac:dyDescent="0.3">
      <c r="U8483" s="275"/>
    </row>
    <row r="8484" spans="21:21" x14ac:dyDescent="0.3">
      <c r="U8484" s="275"/>
    </row>
    <row r="8485" spans="21:21" x14ac:dyDescent="0.3">
      <c r="U8485" s="275"/>
    </row>
    <row r="8486" spans="21:21" x14ac:dyDescent="0.3">
      <c r="U8486" s="275"/>
    </row>
    <row r="8487" spans="21:21" x14ac:dyDescent="0.3">
      <c r="U8487" s="275"/>
    </row>
    <row r="8488" spans="21:21" x14ac:dyDescent="0.3">
      <c r="U8488" s="275"/>
    </row>
    <row r="8489" spans="21:21" x14ac:dyDescent="0.3">
      <c r="U8489" s="275"/>
    </row>
    <row r="8490" spans="21:21" x14ac:dyDescent="0.3">
      <c r="U8490" s="275"/>
    </row>
    <row r="8491" spans="21:21" x14ac:dyDescent="0.3">
      <c r="U8491" s="275"/>
    </row>
    <row r="8492" spans="21:21" x14ac:dyDescent="0.3">
      <c r="U8492" s="275"/>
    </row>
    <row r="8493" spans="21:21" x14ac:dyDescent="0.3">
      <c r="U8493" s="275"/>
    </row>
    <row r="8494" spans="21:21" x14ac:dyDescent="0.3">
      <c r="U8494" s="275"/>
    </row>
    <row r="8495" spans="21:21" x14ac:dyDescent="0.3">
      <c r="U8495" s="275"/>
    </row>
    <row r="8496" spans="21:21" x14ac:dyDescent="0.3">
      <c r="U8496" s="275"/>
    </row>
    <row r="8497" spans="21:21" x14ac:dyDescent="0.3">
      <c r="U8497" s="275"/>
    </row>
    <row r="8498" spans="21:21" x14ac:dyDescent="0.3">
      <c r="U8498" s="275"/>
    </row>
    <row r="8499" spans="21:21" x14ac:dyDescent="0.3">
      <c r="U8499" s="275"/>
    </row>
    <row r="8500" spans="21:21" x14ac:dyDescent="0.3">
      <c r="U8500" s="275"/>
    </row>
    <row r="8501" spans="21:21" x14ac:dyDescent="0.3">
      <c r="U8501" s="275"/>
    </row>
    <row r="8502" spans="21:21" x14ac:dyDescent="0.3">
      <c r="U8502" s="275"/>
    </row>
    <row r="8503" spans="21:21" x14ac:dyDescent="0.3">
      <c r="U8503" s="275"/>
    </row>
    <row r="8504" spans="21:21" x14ac:dyDescent="0.3">
      <c r="U8504" s="275"/>
    </row>
    <row r="8505" spans="21:21" x14ac:dyDescent="0.3">
      <c r="U8505" s="275"/>
    </row>
    <row r="8506" spans="21:21" x14ac:dyDescent="0.3">
      <c r="U8506" s="275"/>
    </row>
    <row r="8507" spans="21:21" x14ac:dyDescent="0.3">
      <c r="U8507" s="275"/>
    </row>
    <row r="8508" spans="21:21" x14ac:dyDescent="0.3">
      <c r="U8508" s="275"/>
    </row>
    <row r="8509" spans="21:21" x14ac:dyDescent="0.3">
      <c r="U8509" s="275"/>
    </row>
    <row r="8510" spans="21:21" x14ac:dyDescent="0.3">
      <c r="U8510" s="275"/>
    </row>
    <row r="8511" spans="21:21" x14ac:dyDescent="0.3">
      <c r="U8511" s="275"/>
    </row>
    <row r="8512" spans="21:21" x14ac:dyDescent="0.3">
      <c r="U8512" s="275"/>
    </row>
    <row r="8513" spans="21:21" x14ac:dyDescent="0.3">
      <c r="U8513" s="275"/>
    </row>
    <row r="8514" spans="21:21" x14ac:dyDescent="0.3">
      <c r="U8514" s="275"/>
    </row>
    <row r="8515" spans="21:21" x14ac:dyDescent="0.3">
      <c r="U8515" s="275"/>
    </row>
    <row r="8516" spans="21:21" x14ac:dyDescent="0.3">
      <c r="U8516" s="275"/>
    </row>
    <row r="8517" spans="21:21" x14ac:dyDescent="0.3">
      <c r="U8517" s="275"/>
    </row>
    <row r="8518" spans="21:21" x14ac:dyDescent="0.3">
      <c r="U8518" s="275"/>
    </row>
    <row r="8519" spans="21:21" x14ac:dyDescent="0.3">
      <c r="U8519" s="275"/>
    </row>
    <row r="8520" spans="21:21" x14ac:dyDescent="0.3">
      <c r="U8520" s="275"/>
    </row>
    <row r="8521" spans="21:21" x14ac:dyDescent="0.3">
      <c r="U8521" s="275"/>
    </row>
    <row r="8522" spans="21:21" x14ac:dyDescent="0.3">
      <c r="U8522" s="275"/>
    </row>
    <row r="8523" spans="21:21" x14ac:dyDescent="0.3">
      <c r="U8523" s="275"/>
    </row>
    <row r="8524" spans="21:21" x14ac:dyDescent="0.3">
      <c r="U8524" s="275"/>
    </row>
    <row r="8525" spans="21:21" x14ac:dyDescent="0.3">
      <c r="U8525" s="275"/>
    </row>
    <row r="8526" spans="21:21" x14ac:dyDescent="0.3">
      <c r="U8526" s="275"/>
    </row>
    <row r="8527" spans="21:21" x14ac:dyDescent="0.3">
      <c r="U8527" s="275"/>
    </row>
    <row r="8528" spans="21:21" x14ac:dyDescent="0.3">
      <c r="U8528" s="275"/>
    </row>
    <row r="8529" spans="21:21" x14ac:dyDescent="0.3">
      <c r="U8529" s="275"/>
    </row>
    <row r="8530" spans="21:21" x14ac:dyDescent="0.3">
      <c r="U8530" s="275"/>
    </row>
    <row r="8531" spans="21:21" x14ac:dyDescent="0.3">
      <c r="U8531" s="275"/>
    </row>
    <row r="8532" spans="21:21" x14ac:dyDescent="0.3">
      <c r="U8532" s="275"/>
    </row>
    <row r="8533" spans="21:21" x14ac:dyDescent="0.3">
      <c r="U8533" s="275"/>
    </row>
    <row r="8534" spans="21:21" x14ac:dyDescent="0.3">
      <c r="U8534" s="275"/>
    </row>
    <row r="8535" spans="21:21" x14ac:dyDescent="0.3">
      <c r="U8535" s="275"/>
    </row>
    <row r="8536" spans="21:21" x14ac:dyDescent="0.3">
      <c r="U8536" s="275"/>
    </row>
    <row r="8537" spans="21:21" x14ac:dyDescent="0.3">
      <c r="U8537" s="275"/>
    </row>
    <row r="8538" spans="21:21" x14ac:dyDescent="0.3">
      <c r="U8538" s="275"/>
    </row>
    <row r="8539" spans="21:21" x14ac:dyDescent="0.3">
      <c r="U8539" s="275"/>
    </row>
    <row r="8540" spans="21:21" x14ac:dyDescent="0.3">
      <c r="U8540" s="275"/>
    </row>
    <row r="8541" spans="21:21" x14ac:dyDescent="0.3">
      <c r="U8541" s="275"/>
    </row>
    <row r="8542" spans="21:21" x14ac:dyDescent="0.3">
      <c r="U8542" s="275"/>
    </row>
    <row r="8543" spans="21:21" x14ac:dyDescent="0.3">
      <c r="U8543" s="275"/>
    </row>
    <row r="8544" spans="21:21" x14ac:dyDescent="0.3">
      <c r="U8544" s="275"/>
    </row>
    <row r="8545" spans="21:21" x14ac:dyDescent="0.3">
      <c r="U8545" s="275"/>
    </row>
    <row r="8546" spans="21:21" x14ac:dyDescent="0.3">
      <c r="U8546" s="275"/>
    </row>
    <row r="8547" spans="21:21" x14ac:dyDescent="0.3">
      <c r="U8547" s="275"/>
    </row>
    <row r="8548" spans="21:21" x14ac:dyDescent="0.3">
      <c r="U8548" s="275"/>
    </row>
    <row r="8549" spans="21:21" x14ac:dyDescent="0.3">
      <c r="U8549" s="275"/>
    </row>
    <row r="8550" spans="21:21" x14ac:dyDescent="0.3">
      <c r="U8550" s="275"/>
    </row>
    <row r="8551" spans="21:21" x14ac:dyDescent="0.3">
      <c r="U8551" s="275"/>
    </row>
    <row r="8552" spans="21:21" x14ac:dyDescent="0.3">
      <c r="U8552" s="275"/>
    </row>
    <row r="8553" spans="21:21" x14ac:dyDescent="0.3">
      <c r="U8553" s="275"/>
    </row>
    <row r="8554" spans="21:21" x14ac:dyDescent="0.3">
      <c r="U8554" s="275"/>
    </row>
    <row r="8555" spans="21:21" x14ac:dyDescent="0.3">
      <c r="U8555" s="275"/>
    </row>
    <row r="8556" spans="21:21" x14ac:dyDescent="0.3">
      <c r="U8556" s="275"/>
    </row>
    <row r="8557" spans="21:21" x14ac:dyDescent="0.3">
      <c r="U8557" s="275"/>
    </row>
    <row r="8558" spans="21:21" x14ac:dyDescent="0.3">
      <c r="U8558" s="275"/>
    </row>
    <row r="8559" spans="21:21" x14ac:dyDescent="0.3">
      <c r="U8559" s="275"/>
    </row>
    <row r="8560" spans="21:21" x14ac:dyDescent="0.3">
      <c r="U8560" s="275"/>
    </row>
    <row r="8561" spans="21:21" x14ac:dyDescent="0.3">
      <c r="U8561" s="275"/>
    </row>
    <row r="8562" spans="21:21" x14ac:dyDescent="0.3">
      <c r="U8562" s="275"/>
    </row>
    <row r="8563" spans="21:21" x14ac:dyDescent="0.3">
      <c r="U8563" s="275"/>
    </row>
    <row r="8564" spans="21:21" x14ac:dyDescent="0.3">
      <c r="U8564" s="275"/>
    </row>
    <row r="8565" spans="21:21" x14ac:dyDescent="0.3">
      <c r="U8565" s="275"/>
    </row>
    <row r="8566" spans="21:21" x14ac:dyDescent="0.3">
      <c r="U8566" s="275"/>
    </row>
    <row r="8567" spans="21:21" x14ac:dyDescent="0.3">
      <c r="U8567" s="275"/>
    </row>
    <row r="8568" spans="21:21" x14ac:dyDescent="0.3">
      <c r="U8568" s="275"/>
    </row>
    <row r="8569" spans="21:21" x14ac:dyDescent="0.3">
      <c r="U8569" s="275"/>
    </row>
    <row r="8570" spans="21:21" x14ac:dyDescent="0.3">
      <c r="U8570" s="275"/>
    </row>
    <row r="8571" spans="21:21" x14ac:dyDescent="0.3">
      <c r="U8571" s="275"/>
    </row>
    <row r="8572" spans="21:21" x14ac:dyDescent="0.3">
      <c r="U8572" s="275"/>
    </row>
    <row r="8573" spans="21:21" x14ac:dyDescent="0.3">
      <c r="U8573" s="275"/>
    </row>
    <row r="8574" spans="21:21" x14ac:dyDescent="0.3">
      <c r="U8574" s="275"/>
    </row>
    <row r="8575" spans="21:21" x14ac:dyDescent="0.3">
      <c r="U8575" s="275"/>
    </row>
    <row r="8576" spans="21:21" x14ac:dyDescent="0.3">
      <c r="U8576" s="275"/>
    </row>
    <row r="8577" spans="21:21" x14ac:dyDescent="0.3">
      <c r="U8577" s="275"/>
    </row>
    <row r="8578" spans="21:21" x14ac:dyDescent="0.3">
      <c r="U8578" s="275"/>
    </row>
    <row r="8579" spans="21:21" x14ac:dyDescent="0.3">
      <c r="U8579" s="275"/>
    </row>
    <row r="8580" spans="21:21" x14ac:dyDescent="0.3">
      <c r="U8580" s="275"/>
    </row>
    <row r="8581" spans="21:21" x14ac:dyDescent="0.3">
      <c r="U8581" s="275"/>
    </row>
    <row r="8582" spans="21:21" x14ac:dyDescent="0.3">
      <c r="U8582" s="275"/>
    </row>
    <row r="8583" spans="21:21" x14ac:dyDescent="0.3">
      <c r="U8583" s="275"/>
    </row>
    <row r="8584" spans="21:21" x14ac:dyDescent="0.3">
      <c r="U8584" s="275"/>
    </row>
    <row r="8585" spans="21:21" x14ac:dyDescent="0.3">
      <c r="U8585" s="275"/>
    </row>
    <row r="8586" spans="21:21" x14ac:dyDescent="0.3">
      <c r="U8586" s="275"/>
    </row>
    <row r="8587" spans="21:21" x14ac:dyDescent="0.3">
      <c r="U8587" s="275"/>
    </row>
    <row r="8588" spans="21:21" x14ac:dyDescent="0.3">
      <c r="U8588" s="275"/>
    </row>
    <row r="8589" spans="21:21" x14ac:dyDescent="0.3">
      <c r="U8589" s="275"/>
    </row>
    <row r="8590" spans="21:21" x14ac:dyDescent="0.3">
      <c r="U8590" s="275"/>
    </row>
    <row r="8591" spans="21:21" x14ac:dyDescent="0.3">
      <c r="U8591" s="275"/>
    </row>
    <row r="8592" spans="21:21" x14ac:dyDescent="0.3">
      <c r="U8592" s="275"/>
    </row>
    <row r="8593" spans="21:21" x14ac:dyDescent="0.3">
      <c r="U8593" s="275"/>
    </row>
    <row r="8594" spans="21:21" x14ac:dyDescent="0.3">
      <c r="U8594" s="275"/>
    </row>
    <row r="8595" spans="21:21" x14ac:dyDescent="0.3">
      <c r="U8595" s="275"/>
    </row>
    <row r="8596" spans="21:21" x14ac:dyDescent="0.3">
      <c r="U8596" s="275"/>
    </row>
    <row r="8597" spans="21:21" x14ac:dyDescent="0.3">
      <c r="U8597" s="275"/>
    </row>
    <row r="8598" spans="21:21" x14ac:dyDescent="0.3">
      <c r="U8598" s="275"/>
    </row>
    <row r="8599" spans="21:21" x14ac:dyDescent="0.3">
      <c r="U8599" s="275"/>
    </row>
    <row r="8600" spans="21:21" x14ac:dyDescent="0.3">
      <c r="U8600" s="275"/>
    </row>
    <row r="8601" spans="21:21" x14ac:dyDescent="0.3">
      <c r="U8601" s="275"/>
    </row>
    <row r="8602" spans="21:21" x14ac:dyDescent="0.3">
      <c r="U8602" s="275"/>
    </row>
    <row r="8603" spans="21:21" x14ac:dyDescent="0.3">
      <c r="U8603" s="275"/>
    </row>
    <row r="8604" spans="21:21" x14ac:dyDescent="0.3">
      <c r="U8604" s="275"/>
    </row>
    <row r="8605" spans="21:21" x14ac:dyDescent="0.3">
      <c r="U8605" s="275"/>
    </row>
    <row r="8606" spans="21:21" x14ac:dyDescent="0.3">
      <c r="U8606" s="275"/>
    </row>
    <row r="8607" spans="21:21" x14ac:dyDescent="0.3">
      <c r="U8607" s="275"/>
    </row>
    <row r="8608" spans="21:21" x14ac:dyDescent="0.3">
      <c r="U8608" s="275"/>
    </row>
    <row r="8609" spans="21:21" x14ac:dyDescent="0.3">
      <c r="U8609" s="275"/>
    </row>
    <row r="8610" spans="21:21" x14ac:dyDescent="0.3">
      <c r="U8610" s="275"/>
    </row>
    <row r="8611" spans="21:21" x14ac:dyDescent="0.3">
      <c r="U8611" s="275"/>
    </row>
    <row r="8612" spans="21:21" x14ac:dyDescent="0.3">
      <c r="U8612" s="275"/>
    </row>
    <row r="8613" spans="21:21" x14ac:dyDescent="0.3">
      <c r="U8613" s="275"/>
    </row>
    <row r="8614" spans="21:21" x14ac:dyDescent="0.3">
      <c r="U8614" s="275"/>
    </row>
    <row r="8615" spans="21:21" x14ac:dyDescent="0.3">
      <c r="U8615" s="275"/>
    </row>
    <row r="8616" spans="21:21" x14ac:dyDescent="0.3">
      <c r="U8616" s="275"/>
    </row>
    <row r="8617" spans="21:21" x14ac:dyDescent="0.3">
      <c r="U8617" s="275"/>
    </row>
    <row r="8618" spans="21:21" x14ac:dyDescent="0.3">
      <c r="U8618" s="275"/>
    </row>
    <row r="8619" spans="21:21" x14ac:dyDescent="0.3">
      <c r="U8619" s="275"/>
    </row>
    <row r="8620" spans="21:21" x14ac:dyDescent="0.3">
      <c r="U8620" s="275"/>
    </row>
    <row r="8621" spans="21:21" x14ac:dyDescent="0.3">
      <c r="U8621" s="275"/>
    </row>
    <row r="8622" spans="21:21" x14ac:dyDescent="0.3">
      <c r="U8622" s="275"/>
    </row>
    <row r="8623" spans="21:21" x14ac:dyDescent="0.3">
      <c r="U8623" s="275"/>
    </row>
    <row r="8624" spans="21:21" x14ac:dyDescent="0.3">
      <c r="U8624" s="275"/>
    </row>
    <row r="8625" spans="21:21" x14ac:dyDescent="0.3">
      <c r="U8625" s="275"/>
    </row>
    <row r="8626" spans="21:21" x14ac:dyDescent="0.3">
      <c r="U8626" s="275"/>
    </row>
    <row r="8627" spans="21:21" x14ac:dyDescent="0.3">
      <c r="U8627" s="275"/>
    </row>
    <row r="8628" spans="21:21" x14ac:dyDescent="0.3">
      <c r="U8628" s="275"/>
    </row>
    <row r="8629" spans="21:21" x14ac:dyDescent="0.3">
      <c r="U8629" s="275"/>
    </row>
    <row r="8630" spans="21:21" x14ac:dyDescent="0.3">
      <c r="U8630" s="275"/>
    </row>
    <row r="8631" spans="21:21" x14ac:dyDescent="0.3">
      <c r="U8631" s="275"/>
    </row>
    <row r="8632" spans="21:21" x14ac:dyDescent="0.3">
      <c r="U8632" s="275"/>
    </row>
    <row r="8633" spans="21:21" x14ac:dyDescent="0.3">
      <c r="U8633" s="275"/>
    </row>
    <row r="8634" spans="21:21" x14ac:dyDescent="0.3">
      <c r="U8634" s="275"/>
    </row>
    <row r="8635" spans="21:21" x14ac:dyDescent="0.3">
      <c r="U8635" s="275"/>
    </row>
    <row r="8636" spans="21:21" x14ac:dyDescent="0.3">
      <c r="U8636" s="275"/>
    </row>
    <row r="8637" spans="21:21" x14ac:dyDescent="0.3">
      <c r="U8637" s="275"/>
    </row>
    <row r="8638" spans="21:21" x14ac:dyDescent="0.3">
      <c r="U8638" s="275"/>
    </row>
    <row r="8639" spans="21:21" x14ac:dyDescent="0.3">
      <c r="U8639" s="275"/>
    </row>
    <row r="8640" spans="21:21" x14ac:dyDescent="0.3">
      <c r="U8640" s="275"/>
    </row>
    <row r="8641" spans="21:21" x14ac:dyDescent="0.3">
      <c r="U8641" s="275"/>
    </row>
    <row r="8642" spans="21:21" x14ac:dyDescent="0.3">
      <c r="U8642" s="275"/>
    </row>
    <row r="8643" spans="21:21" x14ac:dyDescent="0.3">
      <c r="U8643" s="275"/>
    </row>
    <row r="8644" spans="21:21" x14ac:dyDescent="0.3">
      <c r="U8644" s="275"/>
    </row>
    <row r="8645" spans="21:21" x14ac:dyDescent="0.3">
      <c r="U8645" s="275"/>
    </row>
    <row r="8646" spans="21:21" x14ac:dyDescent="0.3">
      <c r="U8646" s="275"/>
    </row>
    <row r="8647" spans="21:21" x14ac:dyDescent="0.3">
      <c r="U8647" s="275"/>
    </row>
    <row r="8648" spans="21:21" x14ac:dyDescent="0.3">
      <c r="U8648" s="275"/>
    </row>
    <row r="8649" spans="21:21" x14ac:dyDescent="0.3">
      <c r="U8649" s="275"/>
    </row>
    <row r="8650" spans="21:21" x14ac:dyDescent="0.3">
      <c r="U8650" s="275"/>
    </row>
    <row r="8651" spans="21:21" x14ac:dyDescent="0.3">
      <c r="U8651" s="275"/>
    </row>
    <row r="8652" spans="21:21" x14ac:dyDescent="0.3">
      <c r="U8652" s="275"/>
    </row>
    <row r="8653" spans="21:21" x14ac:dyDescent="0.3">
      <c r="U8653" s="275"/>
    </row>
    <row r="8654" spans="21:21" x14ac:dyDescent="0.3">
      <c r="U8654" s="275"/>
    </row>
    <row r="8655" spans="21:21" x14ac:dyDescent="0.3">
      <c r="U8655" s="275"/>
    </row>
    <row r="8656" spans="21:21" x14ac:dyDescent="0.3">
      <c r="U8656" s="275"/>
    </row>
    <row r="8657" spans="21:21" x14ac:dyDescent="0.3">
      <c r="U8657" s="275"/>
    </row>
    <row r="8658" spans="21:21" x14ac:dyDescent="0.3">
      <c r="U8658" s="275"/>
    </row>
    <row r="8659" spans="21:21" x14ac:dyDescent="0.3">
      <c r="U8659" s="275"/>
    </row>
    <row r="8660" spans="21:21" x14ac:dyDescent="0.3">
      <c r="U8660" s="275"/>
    </row>
    <row r="8661" spans="21:21" x14ac:dyDescent="0.3">
      <c r="U8661" s="275"/>
    </row>
    <row r="8662" spans="21:21" x14ac:dyDescent="0.3">
      <c r="U8662" s="275"/>
    </row>
    <row r="8663" spans="21:21" x14ac:dyDescent="0.3">
      <c r="U8663" s="275"/>
    </row>
    <row r="8664" spans="21:21" x14ac:dyDescent="0.3">
      <c r="U8664" s="275"/>
    </row>
    <row r="8665" spans="21:21" x14ac:dyDescent="0.3">
      <c r="U8665" s="275"/>
    </row>
    <row r="8666" spans="21:21" x14ac:dyDescent="0.3">
      <c r="U8666" s="275"/>
    </row>
    <row r="8667" spans="21:21" x14ac:dyDescent="0.3">
      <c r="U8667" s="275"/>
    </row>
    <row r="8668" spans="21:21" x14ac:dyDescent="0.3">
      <c r="U8668" s="275"/>
    </row>
    <row r="8669" spans="21:21" x14ac:dyDescent="0.3">
      <c r="U8669" s="275"/>
    </row>
    <row r="8670" spans="21:21" x14ac:dyDescent="0.3">
      <c r="U8670" s="275"/>
    </row>
    <row r="8671" spans="21:21" x14ac:dyDescent="0.3">
      <c r="U8671" s="275"/>
    </row>
    <row r="8672" spans="21:21" x14ac:dyDescent="0.3">
      <c r="U8672" s="275"/>
    </row>
    <row r="8673" spans="21:21" x14ac:dyDescent="0.3">
      <c r="U8673" s="275"/>
    </row>
    <row r="8674" spans="21:21" x14ac:dyDescent="0.3">
      <c r="U8674" s="275"/>
    </row>
    <row r="8675" spans="21:21" x14ac:dyDescent="0.3">
      <c r="U8675" s="275"/>
    </row>
    <row r="8676" spans="21:21" x14ac:dyDescent="0.3">
      <c r="U8676" s="275"/>
    </row>
    <row r="8677" spans="21:21" x14ac:dyDescent="0.3">
      <c r="U8677" s="275"/>
    </row>
    <row r="8678" spans="21:21" x14ac:dyDescent="0.3">
      <c r="U8678" s="275"/>
    </row>
    <row r="8679" spans="21:21" x14ac:dyDescent="0.3">
      <c r="U8679" s="275"/>
    </row>
    <row r="8680" spans="21:21" x14ac:dyDescent="0.3">
      <c r="U8680" s="275"/>
    </row>
    <row r="8681" spans="21:21" x14ac:dyDescent="0.3">
      <c r="U8681" s="275"/>
    </row>
    <row r="8682" spans="21:21" x14ac:dyDescent="0.3">
      <c r="U8682" s="275"/>
    </row>
    <row r="8683" spans="21:21" x14ac:dyDescent="0.3">
      <c r="U8683" s="275"/>
    </row>
    <row r="8684" spans="21:21" x14ac:dyDescent="0.3">
      <c r="U8684" s="275"/>
    </row>
    <row r="8685" spans="21:21" x14ac:dyDescent="0.3">
      <c r="U8685" s="275"/>
    </row>
    <row r="8686" spans="21:21" x14ac:dyDescent="0.3">
      <c r="U8686" s="275"/>
    </row>
    <row r="8687" spans="21:21" x14ac:dyDescent="0.3">
      <c r="U8687" s="275"/>
    </row>
    <row r="8688" spans="21:21" x14ac:dyDescent="0.3">
      <c r="U8688" s="275"/>
    </row>
    <row r="8689" spans="21:21" x14ac:dyDescent="0.3">
      <c r="U8689" s="275"/>
    </row>
    <row r="8690" spans="21:21" x14ac:dyDescent="0.3">
      <c r="U8690" s="275"/>
    </row>
    <row r="8691" spans="21:21" x14ac:dyDescent="0.3">
      <c r="U8691" s="275"/>
    </row>
    <row r="8692" spans="21:21" x14ac:dyDescent="0.3">
      <c r="U8692" s="275"/>
    </row>
    <row r="8693" spans="21:21" x14ac:dyDescent="0.3">
      <c r="U8693" s="275"/>
    </row>
    <row r="8694" spans="21:21" x14ac:dyDescent="0.3">
      <c r="U8694" s="275"/>
    </row>
    <row r="8695" spans="21:21" x14ac:dyDescent="0.3">
      <c r="U8695" s="275"/>
    </row>
    <row r="8696" spans="21:21" x14ac:dyDescent="0.3">
      <c r="U8696" s="275"/>
    </row>
    <row r="8697" spans="21:21" x14ac:dyDescent="0.3">
      <c r="U8697" s="275"/>
    </row>
    <row r="8698" spans="21:21" x14ac:dyDescent="0.3">
      <c r="U8698" s="275"/>
    </row>
    <row r="8699" spans="21:21" x14ac:dyDescent="0.3">
      <c r="U8699" s="275"/>
    </row>
    <row r="8700" spans="21:21" x14ac:dyDescent="0.3">
      <c r="U8700" s="275"/>
    </row>
    <row r="8701" spans="21:21" x14ac:dyDescent="0.3">
      <c r="U8701" s="275"/>
    </row>
    <row r="8702" spans="21:21" x14ac:dyDescent="0.3">
      <c r="U8702" s="275"/>
    </row>
    <row r="8703" spans="21:21" x14ac:dyDescent="0.3">
      <c r="U8703" s="275"/>
    </row>
    <row r="8704" spans="21:21" x14ac:dyDescent="0.3">
      <c r="U8704" s="275"/>
    </row>
    <row r="8705" spans="21:21" x14ac:dyDescent="0.3">
      <c r="U8705" s="275"/>
    </row>
    <row r="8706" spans="21:21" x14ac:dyDescent="0.3">
      <c r="U8706" s="275"/>
    </row>
    <row r="8707" spans="21:21" x14ac:dyDescent="0.3">
      <c r="U8707" s="275"/>
    </row>
    <row r="8708" spans="21:21" x14ac:dyDescent="0.3">
      <c r="U8708" s="275"/>
    </row>
    <row r="8709" spans="21:21" x14ac:dyDescent="0.3">
      <c r="U8709" s="275"/>
    </row>
    <row r="8710" spans="21:21" x14ac:dyDescent="0.3">
      <c r="U8710" s="275"/>
    </row>
    <row r="8711" spans="21:21" x14ac:dyDescent="0.3">
      <c r="U8711" s="275"/>
    </row>
    <row r="8712" spans="21:21" x14ac:dyDescent="0.3">
      <c r="U8712" s="275"/>
    </row>
    <row r="8713" spans="21:21" x14ac:dyDescent="0.3">
      <c r="U8713" s="275"/>
    </row>
    <row r="8714" spans="21:21" x14ac:dyDescent="0.3">
      <c r="U8714" s="275"/>
    </row>
    <row r="8715" spans="21:21" x14ac:dyDescent="0.3">
      <c r="U8715" s="275"/>
    </row>
    <row r="8716" spans="21:21" x14ac:dyDescent="0.3">
      <c r="U8716" s="275"/>
    </row>
    <row r="8717" spans="21:21" x14ac:dyDescent="0.3">
      <c r="U8717" s="275"/>
    </row>
    <row r="8718" spans="21:21" x14ac:dyDescent="0.3">
      <c r="U8718" s="275"/>
    </row>
    <row r="8719" spans="21:21" x14ac:dyDescent="0.3">
      <c r="U8719" s="275"/>
    </row>
    <row r="8720" spans="21:21" x14ac:dyDescent="0.3">
      <c r="U8720" s="275"/>
    </row>
    <row r="8721" spans="21:21" x14ac:dyDescent="0.3">
      <c r="U8721" s="275"/>
    </row>
    <row r="8722" spans="21:21" x14ac:dyDescent="0.3">
      <c r="U8722" s="275"/>
    </row>
    <row r="8723" spans="21:21" x14ac:dyDescent="0.3">
      <c r="U8723" s="275"/>
    </row>
    <row r="8724" spans="21:21" x14ac:dyDescent="0.3">
      <c r="U8724" s="275"/>
    </row>
    <row r="8725" spans="21:21" x14ac:dyDescent="0.3">
      <c r="U8725" s="275"/>
    </row>
    <row r="8726" spans="21:21" x14ac:dyDescent="0.3">
      <c r="U8726" s="275"/>
    </row>
    <row r="8727" spans="21:21" x14ac:dyDescent="0.3">
      <c r="U8727" s="275"/>
    </row>
    <row r="8728" spans="21:21" x14ac:dyDescent="0.3">
      <c r="U8728" s="275"/>
    </row>
    <row r="8729" spans="21:21" x14ac:dyDescent="0.3">
      <c r="U8729" s="275"/>
    </row>
    <row r="8730" spans="21:21" x14ac:dyDescent="0.3">
      <c r="U8730" s="275"/>
    </row>
    <row r="8731" spans="21:21" x14ac:dyDescent="0.3">
      <c r="U8731" s="275"/>
    </row>
    <row r="8732" spans="21:21" x14ac:dyDescent="0.3">
      <c r="U8732" s="275"/>
    </row>
    <row r="8733" spans="21:21" x14ac:dyDescent="0.3">
      <c r="U8733" s="275"/>
    </row>
    <row r="8734" spans="21:21" x14ac:dyDescent="0.3">
      <c r="U8734" s="275"/>
    </row>
    <row r="8735" spans="21:21" x14ac:dyDescent="0.3">
      <c r="U8735" s="275"/>
    </row>
    <row r="8736" spans="21:21" x14ac:dyDescent="0.3">
      <c r="U8736" s="275"/>
    </row>
    <row r="8737" spans="21:21" x14ac:dyDescent="0.3">
      <c r="U8737" s="275"/>
    </row>
    <row r="8738" spans="21:21" x14ac:dyDescent="0.3">
      <c r="U8738" s="275"/>
    </row>
    <row r="8739" spans="21:21" x14ac:dyDescent="0.3">
      <c r="U8739" s="275"/>
    </row>
    <row r="8740" spans="21:21" x14ac:dyDescent="0.3">
      <c r="U8740" s="275"/>
    </row>
    <row r="8741" spans="21:21" x14ac:dyDescent="0.3">
      <c r="U8741" s="275"/>
    </row>
    <row r="8742" spans="21:21" x14ac:dyDescent="0.3">
      <c r="U8742" s="275"/>
    </row>
    <row r="8743" spans="21:21" x14ac:dyDescent="0.3">
      <c r="U8743" s="275"/>
    </row>
    <row r="8744" spans="21:21" x14ac:dyDescent="0.3">
      <c r="U8744" s="275"/>
    </row>
    <row r="8745" spans="21:21" x14ac:dyDescent="0.3">
      <c r="U8745" s="275"/>
    </row>
    <row r="8746" spans="21:21" x14ac:dyDescent="0.3">
      <c r="U8746" s="275"/>
    </row>
    <row r="8747" spans="21:21" x14ac:dyDescent="0.3">
      <c r="U8747" s="275"/>
    </row>
    <row r="8748" spans="21:21" x14ac:dyDescent="0.3">
      <c r="U8748" s="275"/>
    </row>
    <row r="8749" spans="21:21" x14ac:dyDescent="0.3">
      <c r="U8749" s="275"/>
    </row>
    <row r="8750" spans="21:21" x14ac:dyDescent="0.3">
      <c r="U8750" s="275"/>
    </row>
    <row r="8751" spans="21:21" x14ac:dyDescent="0.3">
      <c r="U8751" s="275"/>
    </row>
    <row r="8752" spans="21:21" x14ac:dyDescent="0.3">
      <c r="U8752" s="275"/>
    </row>
    <row r="8753" spans="21:21" x14ac:dyDescent="0.3">
      <c r="U8753" s="275"/>
    </row>
    <row r="8754" spans="21:21" x14ac:dyDescent="0.3">
      <c r="U8754" s="275"/>
    </row>
    <row r="8755" spans="21:21" x14ac:dyDescent="0.3">
      <c r="U8755" s="275"/>
    </row>
    <row r="8756" spans="21:21" x14ac:dyDescent="0.3">
      <c r="U8756" s="275"/>
    </row>
    <row r="8757" spans="21:21" x14ac:dyDescent="0.3">
      <c r="U8757" s="275"/>
    </row>
    <row r="8758" spans="21:21" x14ac:dyDescent="0.3">
      <c r="U8758" s="275"/>
    </row>
    <row r="8759" spans="21:21" x14ac:dyDescent="0.3">
      <c r="U8759" s="275"/>
    </row>
    <row r="8760" spans="21:21" x14ac:dyDescent="0.3">
      <c r="U8760" s="275"/>
    </row>
    <row r="8761" spans="21:21" x14ac:dyDescent="0.3">
      <c r="U8761" s="275"/>
    </row>
    <row r="8762" spans="21:21" x14ac:dyDescent="0.3">
      <c r="U8762" s="275"/>
    </row>
    <row r="8763" spans="21:21" x14ac:dyDescent="0.3">
      <c r="U8763" s="275"/>
    </row>
    <row r="8764" spans="21:21" x14ac:dyDescent="0.3">
      <c r="U8764" s="275"/>
    </row>
    <row r="8765" spans="21:21" x14ac:dyDescent="0.3">
      <c r="U8765" s="275"/>
    </row>
    <row r="8766" spans="21:21" x14ac:dyDescent="0.3">
      <c r="U8766" s="275"/>
    </row>
    <row r="8767" spans="21:21" x14ac:dyDescent="0.3">
      <c r="U8767" s="275"/>
    </row>
    <row r="8768" spans="21:21" x14ac:dyDescent="0.3">
      <c r="U8768" s="275"/>
    </row>
    <row r="8769" spans="21:21" x14ac:dyDescent="0.3">
      <c r="U8769" s="275"/>
    </row>
    <row r="8770" spans="21:21" x14ac:dyDescent="0.3">
      <c r="U8770" s="275"/>
    </row>
    <row r="8771" spans="21:21" x14ac:dyDescent="0.3">
      <c r="U8771" s="275"/>
    </row>
    <row r="8772" spans="21:21" x14ac:dyDescent="0.3">
      <c r="U8772" s="275"/>
    </row>
    <row r="8773" spans="21:21" x14ac:dyDescent="0.3">
      <c r="U8773" s="275"/>
    </row>
    <row r="8774" spans="21:21" x14ac:dyDescent="0.3">
      <c r="U8774" s="275"/>
    </row>
    <row r="8775" spans="21:21" x14ac:dyDescent="0.3">
      <c r="U8775" s="275"/>
    </row>
    <row r="8776" spans="21:21" x14ac:dyDescent="0.3">
      <c r="U8776" s="275"/>
    </row>
    <row r="8777" spans="21:21" x14ac:dyDescent="0.3">
      <c r="U8777" s="275"/>
    </row>
    <row r="8778" spans="21:21" x14ac:dyDescent="0.3">
      <c r="U8778" s="275"/>
    </row>
    <row r="8779" spans="21:21" x14ac:dyDescent="0.3">
      <c r="U8779" s="275"/>
    </row>
    <row r="8780" spans="21:21" x14ac:dyDescent="0.3">
      <c r="U8780" s="275"/>
    </row>
    <row r="8781" spans="21:21" x14ac:dyDescent="0.3">
      <c r="U8781" s="275"/>
    </row>
    <row r="8782" spans="21:21" x14ac:dyDescent="0.3">
      <c r="U8782" s="275"/>
    </row>
    <row r="8783" spans="21:21" x14ac:dyDescent="0.3">
      <c r="U8783" s="275"/>
    </row>
    <row r="8784" spans="21:21" x14ac:dyDescent="0.3">
      <c r="U8784" s="275"/>
    </row>
    <row r="8785" spans="21:21" x14ac:dyDescent="0.3">
      <c r="U8785" s="275"/>
    </row>
    <row r="8786" spans="21:21" x14ac:dyDescent="0.3">
      <c r="U8786" s="275"/>
    </row>
    <row r="8787" spans="21:21" x14ac:dyDescent="0.3">
      <c r="U8787" s="275"/>
    </row>
    <row r="8788" spans="21:21" x14ac:dyDescent="0.3">
      <c r="U8788" s="275"/>
    </row>
    <row r="8789" spans="21:21" x14ac:dyDescent="0.3">
      <c r="U8789" s="275"/>
    </row>
    <row r="8790" spans="21:21" x14ac:dyDescent="0.3">
      <c r="U8790" s="275"/>
    </row>
    <row r="8791" spans="21:21" x14ac:dyDescent="0.3">
      <c r="U8791" s="275"/>
    </row>
    <row r="8792" spans="21:21" x14ac:dyDescent="0.3">
      <c r="U8792" s="275"/>
    </row>
    <row r="8793" spans="21:21" x14ac:dyDescent="0.3">
      <c r="U8793" s="275"/>
    </row>
    <row r="8794" spans="21:21" x14ac:dyDescent="0.3">
      <c r="U8794" s="275"/>
    </row>
    <row r="8795" spans="21:21" x14ac:dyDescent="0.3">
      <c r="U8795" s="275"/>
    </row>
    <row r="8796" spans="21:21" x14ac:dyDescent="0.3">
      <c r="U8796" s="275"/>
    </row>
    <row r="8797" spans="21:21" x14ac:dyDescent="0.3">
      <c r="U8797" s="275"/>
    </row>
    <row r="8798" spans="21:21" x14ac:dyDescent="0.3">
      <c r="U8798" s="275"/>
    </row>
    <row r="8799" spans="21:21" x14ac:dyDescent="0.3">
      <c r="U8799" s="275"/>
    </row>
    <row r="8800" spans="21:21" x14ac:dyDescent="0.3">
      <c r="U8800" s="275"/>
    </row>
    <row r="8801" spans="21:21" x14ac:dyDescent="0.3">
      <c r="U8801" s="275"/>
    </row>
    <row r="8802" spans="21:21" x14ac:dyDescent="0.3">
      <c r="U8802" s="275"/>
    </row>
    <row r="8803" spans="21:21" x14ac:dyDescent="0.3">
      <c r="U8803" s="275"/>
    </row>
    <row r="8804" spans="21:21" x14ac:dyDescent="0.3">
      <c r="U8804" s="275"/>
    </row>
    <row r="8805" spans="21:21" x14ac:dyDescent="0.3">
      <c r="U8805" s="275"/>
    </row>
    <row r="8806" spans="21:21" x14ac:dyDescent="0.3">
      <c r="U8806" s="275"/>
    </row>
    <row r="8807" spans="21:21" x14ac:dyDescent="0.3">
      <c r="U8807" s="275"/>
    </row>
    <row r="8808" spans="21:21" x14ac:dyDescent="0.3">
      <c r="U8808" s="275"/>
    </row>
    <row r="8809" spans="21:21" x14ac:dyDescent="0.3">
      <c r="U8809" s="275"/>
    </row>
    <row r="8810" spans="21:21" x14ac:dyDescent="0.3">
      <c r="U8810" s="275"/>
    </row>
    <row r="8811" spans="21:21" x14ac:dyDescent="0.3">
      <c r="U8811" s="275"/>
    </row>
    <row r="8812" spans="21:21" x14ac:dyDescent="0.3">
      <c r="U8812" s="275"/>
    </row>
    <row r="8813" spans="21:21" x14ac:dyDescent="0.3">
      <c r="U8813" s="275"/>
    </row>
    <row r="8814" spans="21:21" x14ac:dyDescent="0.3">
      <c r="U8814" s="275"/>
    </row>
    <row r="8815" spans="21:21" x14ac:dyDescent="0.3">
      <c r="U8815" s="275"/>
    </row>
    <row r="8816" spans="21:21" x14ac:dyDescent="0.3">
      <c r="U8816" s="275"/>
    </row>
    <row r="8817" spans="21:21" x14ac:dyDescent="0.3">
      <c r="U8817" s="275"/>
    </row>
    <row r="8818" spans="21:21" x14ac:dyDescent="0.3">
      <c r="U8818" s="275"/>
    </row>
    <row r="8819" spans="21:21" x14ac:dyDescent="0.3">
      <c r="U8819" s="275"/>
    </row>
    <row r="8820" spans="21:21" x14ac:dyDescent="0.3">
      <c r="U8820" s="275"/>
    </row>
    <row r="8821" spans="21:21" x14ac:dyDescent="0.3">
      <c r="U8821" s="275"/>
    </row>
    <row r="8822" spans="21:21" x14ac:dyDescent="0.3">
      <c r="U8822" s="275"/>
    </row>
    <row r="8823" spans="21:21" x14ac:dyDescent="0.3">
      <c r="U8823" s="275"/>
    </row>
    <row r="8824" spans="21:21" x14ac:dyDescent="0.3">
      <c r="U8824" s="275"/>
    </row>
    <row r="8825" spans="21:21" x14ac:dyDescent="0.3">
      <c r="U8825" s="275"/>
    </row>
    <row r="8826" spans="21:21" x14ac:dyDescent="0.3">
      <c r="U8826" s="275"/>
    </row>
    <row r="8827" spans="21:21" x14ac:dyDescent="0.3">
      <c r="U8827" s="275"/>
    </row>
    <row r="8828" spans="21:21" x14ac:dyDescent="0.3">
      <c r="U8828" s="275"/>
    </row>
    <row r="8829" spans="21:21" x14ac:dyDescent="0.3">
      <c r="U8829" s="275"/>
    </row>
    <row r="8830" spans="21:21" x14ac:dyDescent="0.3">
      <c r="U8830" s="275"/>
    </row>
    <row r="8831" spans="21:21" x14ac:dyDescent="0.3">
      <c r="U8831" s="275"/>
    </row>
    <row r="8832" spans="21:21" x14ac:dyDescent="0.3">
      <c r="U8832" s="275"/>
    </row>
    <row r="8833" spans="21:21" x14ac:dyDescent="0.3">
      <c r="U8833" s="275"/>
    </row>
    <row r="8834" spans="21:21" x14ac:dyDescent="0.3">
      <c r="U8834" s="275"/>
    </row>
    <row r="8835" spans="21:21" x14ac:dyDescent="0.3">
      <c r="U8835" s="275"/>
    </row>
    <row r="8836" spans="21:21" x14ac:dyDescent="0.3">
      <c r="U8836" s="275"/>
    </row>
    <row r="8837" spans="21:21" x14ac:dyDescent="0.3">
      <c r="U8837" s="275"/>
    </row>
    <row r="8838" spans="21:21" x14ac:dyDescent="0.3">
      <c r="U8838" s="275"/>
    </row>
    <row r="8839" spans="21:21" x14ac:dyDescent="0.3">
      <c r="U8839" s="275"/>
    </row>
    <row r="8840" spans="21:21" x14ac:dyDescent="0.3">
      <c r="U8840" s="275"/>
    </row>
    <row r="8841" spans="21:21" x14ac:dyDescent="0.3">
      <c r="U8841" s="275"/>
    </row>
    <row r="8842" spans="21:21" x14ac:dyDescent="0.3">
      <c r="U8842" s="275"/>
    </row>
    <row r="8843" spans="21:21" x14ac:dyDescent="0.3">
      <c r="U8843" s="275"/>
    </row>
    <row r="8844" spans="21:21" x14ac:dyDescent="0.3">
      <c r="U8844" s="275"/>
    </row>
    <row r="8845" spans="21:21" x14ac:dyDescent="0.3">
      <c r="U8845" s="275"/>
    </row>
    <row r="8846" spans="21:21" x14ac:dyDescent="0.3">
      <c r="U8846" s="275"/>
    </row>
    <row r="8847" spans="21:21" x14ac:dyDescent="0.3">
      <c r="U8847" s="275"/>
    </row>
    <row r="8848" spans="21:21" x14ac:dyDescent="0.3">
      <c r="U8848" s="275"/>
    </row>
    <row r="8849" spans="21:21" x14ac:dyDescent="0.3">
      <c r="U8849" s="275"/>
    </row>
    <row r="8850" spans="21:21" x14ac:dyDescent="0.3">
      <c r="U8850" s="275"/>
    </row>
    <row r="8851" spans="21:21" x14ac:dyDescent="0.3">
      <c r="U8851" s="275"/>
    </row>
    <row r="8852" spans="21:21" x14ac:dyDescent="0.3">
      <c r="U8852" s="275"/>
    </row>
    <row r="8853" spans="21:21" x14ac:dyDescent="0.3">
      <c r="U8853" s="275"/>
    </row>
    <row r="8854" spans="21:21" x14ac:dyDescent="0.3">
      <c r="U8854" s="275"/>
    </row>
    <row r="8855" spans="21:21" x14ac:dyDescent="0.3">
      <c r="U8855" s="275"/>
    </row>
    <row r="8856" spans="21:21" x14ac:dyDescent="0.3">
      <c r="U8856" s="275"/>
    </row>
    <row r="8857" spans="21:21" x14ac:dyDescent="0.3">
      <c r="U8857" s="275"/>
    </row>
    <row r="8858" spans="21:21" x14ac:dyDescent="0.3">
      <c r="U8858" s="275"/>
    </row>
    <row r="8859" spans="21:21" x14ac:dyDescent="0.3">
      <c r="U8859" s="275"/>
    </row>
    <row r="8860" spans="21:21" x14ac:dyDescent="0.3">
      <c r="U8860" s="275"/>
    </row>
    <row r="8861" spans="21:21" x14ac:dyDescent="0.3">
      <c r="U8861" s="275"/>
    </row>
    <row r="8862" spans="21:21" x14ac:dyDescent="0.3">
      <c r="U8862" s="275"/>
    </row>
    <row r="8863" spans="21:21" x14ac:dyDescent="0.3">
      <c r="U8863" s="275"/>
    </row>
    <row r="8864" spans="21:21" x14ac:dyDescent="0.3">
      <c r="U8864" s="275"/>
    </row>
    <row r="8865" spans="21:21" x14ac:dyDescent="0.3">
      <c r="U8865" s="275"/>
    </row>
    <row r="8866" spans="21:21" x14ac:dyDescent="0.3">
      <c r="U8866" s="275"/>
    </row>
    <row r="8867" spans="21:21" x14ac:dyDescent="0.3">
      <c r="U8867" s="275"/>
    </row>
    <row r="8868" spans="21:21" x14ac:dyDescent="0.3">
      <c r="U8868" s="275"/>
    </row>
    <row r="8869" spans="21:21" x14ac:dyDescent="0.3">
      <c r="U8869" s="275"/>
    </row>
    <row r="8870" spans="21:21" x14ac:dyDescent="0.3">
      <c r="U8870" s="275"/>
    </row>
    <row r="8871" spans="21:21" x14ac:dyDescent="0.3">
      <c r="U8871" s="275"/>
    </row>
    <row r="8872" spans="21:21" x14ac:dyDescent="0.3">
      <c r="U8872" s="275"/>
    </row>
    <row r="8873" spans="21:21" x14ac:dyDescent="0.3">
      <c r="U8873" s="275"/>
    </row>
    <row r="8874" spans="21:21" x14ac:dyDescent="0.3">
      <c r="U8874" s="275"/>
    </row>
    <row r="8875" spans="21:21" x14ac:dyDescent="0.3">
      <c r="U8875" s="275"/>
    </row>
    <row r="8876" spans="21:21" x14ac:dyDescent="0.3">
      <c r="U8876" s="275"/>
    </row>
    <row r="8877" spans="21:21" x14ac:dyDescent="0.3">
      <c r="U8877" s="275"/>
    </row>
    <row r="8878" spans="21:21" x14ac:dyDescent="0.3">
      <c r="U8878" s="275"/>
    </row>
    <row r="8879" spans="21:21" x14ac:dyDescent="0.3">
      <c r="U8879" s="275"/>
    </row>
    <row r="8880" spans="21:21" x14ac:dyDescent="0.3">
      <c r="U8880" s="275"/>
    </row>
    <row r="8881" spans="21:21" x14ac:dyDescent="0.3">
      <c r="U8881" s="275"/>
    </row>
    <row r="8882" spans="21:21" x14ac:dyDescent="0.3">
      <c r="U8882" s="275"/>
    </row>
    <row r="8883" spans="21:21" x14ac:dyDescent="0.3">
      <c r="U8883" s="275"/>
    </row>
    <row r="8884" spans="21:21" x14ac:dyDescent="0.3">
      <c r="U8884" s="275"/>
    </row>
    <row r="8885" spans="21:21" x14ac:dyDescent="0.3">
      <c r="U8885" s="275"/>
    </row>
    <row r="8886" spans="21:21" x14ac:dyDescent="0.3">
      <c r="U8886" s="275"/>
    </row>
    <row r="8887" spans="21:21" x14ac:dyDescent="0.3">
      <c r="U8887" s="275"/>
    </row>
    <row r="8888" spans="21:21" x14ac:dyDescent="0.3">
      <c r="U8888" s="275"/>
    </row>
    <row r="8889" spans="21:21" x14ac:dyDescent="0.3">
      <c r="U8889" s="275"/>
    </row>
    <row r="8890" spans="21:21" x14ac:dyDescent="0.3">
      <c r="U8890" s="275"/>
    </row>
    <row r="8891" spans="21:21" x14ac:dyDescent="0.3">
      <c r="U8891" s="275"/>
    </row>
    <row r="8892" spans="21:21" x14ac:dyDescent="0.3">
      <c r="U8892" s="275"/>
    </row>
    <row r="8893" spans="21:21" x14ac:dyDescent="0.3">
      <c r="U8893" s="275"/>
    </row>
    <row r="8894" spans="21:21" x14ac:dyDescent="0.3">
      <c r="U8894" s="275"/>
    </row>
    <row r="8895" spans="21:21" x14ac:dyDescent="0.3">
      <c r="U8895" s="275"/>
    </row>
    <row r="8896" spans="21:21" x14ac:dyDescent="0.3">
      <c r="U8896" s="275"/>
    </row>
    <row r="8897" spans="21:21" x14ac:dyDescent="0.3">
      <c r="U8897" s="275"/>
    </row>
    <row r="8898" spans="21:21" x14ac:dyDescent="0.3">
      <c r="U8898" s="275"/>
    </row>
    <row r="8899" spans="21:21" x14ac:dyDescent="0.3">
      <c r="U8899" s="275"/>
    </row>
    <row r="8900" spans="21:21" x14ac:dyDescent="0.3">
      <c r="U8900" s="275"/>
    </row>
    <row r="8901" spans="21:21" x14ac:dyDescent="0.3">
      <c r="U8901" s="275"/>
    </row>
    <row r="8902" spans="21:21" x14ac:dyDescent="0.3">
      <c r="U8902" s="275"/>
    </row>
    <row r="8903" spans="21:21" x14ac:dyDescent="0.3">
      <c r="U8903" s="275"/>
    </row>
    <row r="8904" spans="21:21" x14ac:dyDescent="0.3">
      <c r="U8904" s="275"/>
    </row>
    <row r="8905" spans="21:21" x14ac:dyDescent="0.3">
      <c r="U8905" s="275"/>
    </row>
    <row r="8906" spans="21:21" x14ac:dyDescent="0.3">
      <c r="U8906" s="275"/>
    </row>
    <row r="8907" spans="21:21" x14ac:dyDescent="0.3">
      <c r="U8907" s="275"/>
    </row>
    <row r="8908" spans="21:21" x14ac:dyDescent="0.3">
      <c r="U8908" s="275"/>
    </row>
    <row r="8909" spans="21:21" x14ac:dyDescent="0.3">
      <c r="U8909" s="275"/>
    </row>
    <row r="8910" spans="21:21" x14ac:dyDescent="0.3">
      <c r="U8910" s="275"/>
    </row>
    <row r="8911" spans="21:21" x14ac:dyDescent="0.3">
      <c r="U8911" s="275"/>
    </row>
    <row r="8912" spans="21:21" x14ac:dyDescent="0.3">
      <c r="U8912" s="275"/>
    </row>
    <row r="8913" spans="21:21" x14ac:dyDescent="0.3">
      <c r="U8913" s="275"/>
    </row>
    <row r="8914" spans="21:21" x14ac:dyDescent="0.3">
      <c r="U8914" s="275"/>
    </row>
    <row r="8915" spans="21:21" x14ac:dyDescent="0.3">
      <c r="U8915" s="275"/>
    </row>
    <row r="8916" spans="21:21" x14ac:dyDescent="0.3">
      <c r="U8916" s="275"/>
    </row>
    <row r="8917" spans="21:21" x14ac:dyDescent="0.3">
      <c r="U8917" s="275"/>
    </row>
    <row r="8918" spans="21:21" x14ac:dyDescent="0.3">
      <c r="U8918" s="275"/>
    </row>
    <row r="8919" spans="21:21" x14ac:dyDescent="0.3">
      <c r="U8919" s="275"/>
    </row>
    <row r="8920" spans="21:21" x14ac:dyDescent="0.3">
      <c r="U8920" s="275"/>
    </row>
    <row r="8921" spans="21:21" x14ac:dyDescent="0.3">
      <c r="U8921" s="275"/>
    </row>
    <row r="8922" spans="21:21" x14ac:dyDescent="0.3">
      <c r="U8922" s="275"/>
    </row>
    <row r="8923" spans="21:21" x14ac:dyDescent="0.3">
      <c r="U8923" s="275"/>
    </row>
    <row r="8924" spans="21:21" x14ac:dyDescent="0.3">
      <c r="U8924" s="275"/>
    </row>
    <row r="8925" spans="21:21" x14ac:dyDescent="0.3">
      <c r="U8925" s="275"/>
    </row>
    <row r="8926" spans="21:21" x14ac:dyDescent="0.3">
      <c r="U8926" s="275"/>
    </row>
    <row r="8927" spans="21:21" x14ac:dyDescent="0.3">
      <c r="U8927" s="275"/>
    </row>
    <row r="8928" spans="21:21" x14ac:dyDescent="0.3">
      <c r="U8928" s="275"/>
    </row>
    <row r="8929" spans="21:21" x14ac:dyDescent="0.3">
      <c r="U8929" s="275"/>
    </row>
    <row r="8930" spans="21:21" x14ac:dyDescent="0.3">
      <c r="U8930" s="275"/>
    </row>
    <row r="8931" spans="21:21" x14ac:dyDescent="0.3">
      <c r="U8931" s="275"/>
    </row>
    <row r="8932" spans="21:21" x14ac:dyDescent="0.3">
      <c r="U8932" s="275"/>
    </row>
    <row r="8933" spans="21:21" x14ac:dyDescent="0.3">
      <c r="U8933" s="275"/>
    </row>
    <row r="8934" spans="21:21" x14ac:dyDescent="0.3">
      <c r="U8934" s="275"/>
    </row>
    <row r="8935" spans="21:21" x14ac:dyDescent="0.3">
      <c r="U8935" s="275"/>
    </row>
    <row r="8936" spans="21:21" x14ac:dyDescent="0.3">
      <c r="U8936" s="275"/>
    </row>
    <row r="8937" spans="21:21" x14ac:dyDescent="0.3">
      <c r="U8937" s="275"/>
    </row>
    <row r="8938" spans="21:21" x14ac:dyDescent="0.3">
      <c r="U8938" s="275"/>
    </row>
    <row r="8939" spans="21:21" x14ac:dyDescent="0.3">
      <c r="U8939" s="275"/>
    </row>
    <row r="8940" spans="21:21" x14ac:dyDescent="0.3">
      <c r="U8940" s="275"/>
    </row>
    <row r="8941" spans="21:21" x14ac:dyDescent="0.3">
      <c r="U8941" s="275"/>
    </row>
    <row r="8942" spans="21:21" x14ac:dyDescent="0.3">
      <c r="U8942" s="275"/>
    </row>
    <row r="8943" spans="21:21" x14ac:dyDescent="0.3">
      <c r="U8943" s="275"/>
    </row>
    <row r="8944" spans="21:21" x14ac:dyDescent="0.3">
      <c r="U8944" s="275"/>
    </row>
    <row r="8945" spans="21:21" x14ac:dyDescent="0.3">
      <c r="U8945" s="275"/>
    </row>
    <row r="8946" spans="21:21" x14ac:dyDescent="0.3">
      <c r="U8946" s="275"/>
    </row>
    <row r="8947" spans="21:21" x14ac:dyDescent="0.3">
      <c r="U8947" s="275"/>
    </row>
    <row r="8948" spans="21:21" x14ac:dyDescent="0.3">
      <c r="U8948" s="275"/>
    </row>
    <row r="8949" spans="21:21" x14ac:dyDescent="0.3">
      <c r="U8949" s="275"/>
    </row>
    <row r="8950" spans="21:21" x14ac:dyDescent="0.3">
      <c r="U8950" s="275"/>
    </row>
    <row r="8951" spans="21:21" x14ac:dyDescent="0.3">
      <c r="U8951" s="275"/>
    </row>
    <row r="8952" spans="21:21" x14ac:dyDescent="0.3">
      <c r="U8952" s="275"/>
    </row>
    <row r="8953" spans="21:21" x14ac:dyDescent="0.3">
      <c r="U8953" s="275"/>
    </row>
    <row r="8954" spans="21:21" x14ac:dyDescent="0.3">
      <c r="U8954" s="275"/>
    </row>
    <row r="8955" spans="21:21" x14ac:dyDescent="0.3">
      <c r="U8955" s="275"/>
    </row>
    <row r="8956" spans="21:21" x14ac:dyDescent="0.3">
      <c r="U8956" s="275"/>
    </row>
    <row r="8957" spans="21:21" x14ac:dyDescent="0.3">
      <c r="U8957" s="275"/>
    </row>
    <row r="8958" spans="21:21" x14ac:dyDescent="0.3">
      <c r="U8958" s="275"/>
    </row>
    <row r="8959" spans="21:21" x14ac:dyDescent="0.3">
      <c r="U8959" s="275"/>
    </row>
    <row r="8960" spans="21:21" x14ac:dyDescent="0.3">
      <c r="U8960" s="275"/>
    </row>
    <row r="8961" spans="21:21" x14ac:dyDescent="0.3">
      <c r="U8961" s="275"/>
    </row>
    <row r="8962" spans="21:21" x14ac:dyDescent="0.3">
      <c r="U8962" s="275"/>
    </row>
    <row r="8963" spans="21:21" x14ac:dyDescent="0.3">
      <c r="U8963" s="275"/>
    </row>
    <row r="8964" spans="21:21" x14ac:dyDescent="0.3">
      <c r="U8964" s="275"/>
    </row>
    <row r="8965" spans="21:21" x14ac:dyDescent="0.3">
      <c r="U8965" s="275"/>
    </row>
    <row r="8966" spans="21:21" x14ac:dyDescent="0.3">
      <c r="U8966" s="275"/>
    </row>
    <row r="8967" spans="21:21" x14ac:dyDescent="0.3">
      <c r="U8967" s="275"/>
    </row>
    <row r="8968" spans="21:21" x14ac:dyDescent="0.3">
      <c r="U8968" s="275"/>
    </row>
    <row r="8969" spans="21:21" x14ac:dyDescent="0.3">
      <c r="U8969" s="275"/>
    </row>
    <row r="8970" spans="21:21" x14ac:dyDescent="0.3">
      <c r="U8970" s="275"/>
    </row>
    <row r="8971" spans="21:21" x14ac:dyDescent="0.3">
      <c r="U8971" s="275"/>
    </row>
    <row r="8972" spans="21:21" x14ac:dyDescent="0.3">
      <c r="U8972" s="275"/>
    </row>
    <row r="8973" spans="21:21" x14ac:dyDescent="0.3">
      <c r="U8973" s="275"/>
    </row>
    <row r="8974" spans="21:21" x14ac:dyDescent="0.3">
      <c r="U8974" s="275"/>
    </row>
    <row r="8975" spans="21:21" x14ac:dyDescent="0.3">
      <c r="U8975" s="275"/>
    </row>
    <row r="8976" spans="21:21" x14ac:dyDescent="0.3">
      <c r="U8976" s="275"/>
    </row>
    <row r="8977" spans="21:21" x14ac:dyDescent="0.3">
      <c r="U8977" s="275"/>
    </row>
    <row r="8978" spans="21:21" x14ac:dyDescent="0.3">
      <c r="U8978" s="275"/>
    </row>
    <row r="8979" spans="21:21" x14ac:dyDescent="0.3">
      <c r="U8979" s="275"/>
    </row>
    <row r="8980" spans="21:21" x14ac:dyDescent="0.3">
      <c r="U8980" s="275"/>
    </row>
    <row r="8981" spans="21:21" x14ac:dyDescent="0.3">
      <c r="U8981" s="275"/>
    </row>
    <row r="8982" spans="21:21" x14ac:dyDescent="0.3">
      <c r="U8982" s="275"/>
    </row>
    <row r="8983" spans="21:21" x14ac:dyDescent="0.3">
      <c r="U8983" s="275"/>
    </row>
    <row r="8984" spans="21:21" x14ac:dyDescent="0.3">
      <c r="U8984" s="275"/>
    </row>
    <row r="8985" spans="21:21" x14ac:dyDescent="0.3">
      <c r="U8985" s="275"/>
    </row>
    <row r="8986" spans="21:21" x14ac:dyDescent="0.3">
      <c r="U8986" s="275"/>
    </row>
    <row r="8987" spans="21:21" x14ac:dyDescent="0.3">
      <c r="U8987" s="275"/>
    </row>
    <row r="8988" spans="21:21" x14ac:dyDescent="0.3">
      <c r="U8988" s="275"/>
    </row>
    <row r="8989" spans="21:21" x14ac:dyDescent="0.3">
      <c r="U8989" s="275"/>
    </row>
    <row r="8990" spans="21:21" x14ac:dyDescent="0.3">
      <c r="U8990" s="275"/>
    </row>
    <row r="8991" spans="21:21" x14ac:dyDescent="0.3">
      <c r="U8991" s="275"/>
    </row>
    <row r="8992" spans="21:21" x14ac:dyDescent="0.3">
      <c r="U8992" s="275"/>
    </row>
    <row r="8993" spans="21:21" x14ac:dyDescent="0.3">
      <c r="U8993" s="275"/>
    </row>
    <row r="8994" spans="21:21" x14ac:dyDescent="0.3">
      <c r="U8994" s="275"/>
    </row>
    <row r="8995" spans="21:21" x14ac:dyDescent="0.3">
      <c r="U8995" s="275"/>
    </row>
    <row r="8996" spans="21:21" x14ac:dyDescent="0.3">
      <c r="U8996" s="275"/>
    </row>
    <row r="8997" spans="21:21" x14ac:dyDescent="0.3">
      <c r="U8997" s="275"/>
    </row>
    <row r="8998" spans="21:21" x14ac:dyDescent="0.3">
      <c r="U8998" s="275"/>
    </row>
    <row r="8999" spans="21:21" x14ac:dyDescent="0.3">
      <c r="U8999" s="275"/>
    </row>
    <row r="9000" spans="21:21" x14ac:dyDescent="0.3">
      <c r="U9000" s="275"/>
    </row>
    <row r="9001" spans="21:21" x14ac:dyDescent="0.3">
      <c r="U9001" s="275"/>
    </row>
    <row r="9002" spans="21:21" x14ac:dyDescent="0.3">
      <c r="U9002" s="275"/>
    </row>
    <row r="9003" spans="21:21" x14ac:dyDescent="0.3">
      <c r="U9003" s="275"/>
    </row>
    <row r="9004" spans="21:21" x14ac:dyDescent="0.3">
      <c r="U9004" s="275"/>
    </row>
    <row r="9005" spans="21:21" x14ac:dyDescent="0.3">
      <c r="U9005" s="275"/>
    </row>
    <row r="9006" spans="21:21" x14ac:dyDescent="0.3">
      <c r="U9006" s="275"/>
    </row>
    <row r="9007" spans="21:21" x14ac:dyDescent="0.3">
      <c r="U9007" s="275"/>
    </row>
    <row r="9008" spans="21:21" x14ac:dyDescent="0.3">
      <c r="U9008" s="275"/>
    </row>
    <row r="9009" spans="21:21" x14ac:dyDescent="0.3">
      <c r="U9009" s="275"/>
    </row>
    <row r="9010" spans="21:21" x14ac:dyDescent="0.3">
      <c r="U9010" s="275"/>
    </row>
    <row r="9011" spans="21:21" x14ac:dyDescent="0.3">
      <c r="U9011" s="275"/>
    </row>
    <row r="9012" spans="21:21" x14ac:dyDescent="0.3">
      <c r="U9012" s="275"/>
    </row>
    <row r="9013" spans="21:21" x14ac:dyDescent="0.3">
      <c r="U9013" s="275"/>
    </row>
    <row r="9014" spans="21:21" x14ac:dyDescent="0.3">
      <c r="U9014" s="275"/>
    </row>
    <row r="9015" spans="21:21" x14ac:dyDescent="0.3">
      <c r="U9015" s="275"/>
    </row>
    <row r="9016" spans="21:21" x14ac:dyDescent="0.3">
      <c r="U9016" s="275"/>
    </row>
    <row r="9017" spans="21:21" x14ac:dyDescent="0.3">
      <c r="U9017" s="275"/>
    </row>
    <row r="9018" spans="21:21" x14ac:dyDescent="0.3">
      <c r="U9018" s="275"/>
    </row>
    <row r="9019" spans="21:21" x14ac:dyDescent="0.3">
      <c r="U9019" s="275"/>
    </row>
    <row r="9020" spans="21:21" x14ac:dyDescent="0.3">
      <c r="U9020" s="275"/>
    </row>
    <row r="9021" spans="21:21" x14ac:dyDescent="0.3">
      <c r="U9021" s="275"/>
    </row>
    <row r="9022" spans="21:21" x14ac:dyDescent="0.3">
      <c r="U9022" s="275"/>
    </row>
    <row r="9023" spans="21:21" x14ac:dyDescent="0.3">
      <c r="U9023" s="275"/>
    </row>
    <row r="9024" spans="21:21" x14ac:dyDescent="0.3">
      <c r="U9024" s="275"/>
    </row>
    <row r="9025" spans="21:21" x14ac:dyDescent="0.3">
      <c r="U9025" s="275"/>
    </row>
    <row r="9026" spans="21:21" x14ac:dyDescent="0.3">
      <c r="U9026" s="275"/>
    </row>
    <row r="9027" spans="21:21" x14ac:dyDescent="0.3">
      <c r="U9027" s="275"/>
    </row>
    <row r="9028" spans="21:21" x14ac:dyDescent="0.3">
      <c r="U9028" s="275"/>
    </row>
    <row r="9029" spans="21:21" x14ac:dyDescent="0.3">
      <c r="U9029" s="275"/>
    </row>
    <row r="9030" spans="21:21" x14ac:dyDescent="0.3">
      <c r="U9030" s="275"/>
    </row>
    <row r="9031" spans="21:21" x14ac:dyDescent="0.3">
      <c r="U9031" s="275"/>
    </row>
    <row r="9032" spans="21:21" x14ac:dyDescent="0.3">
      <c r="U9032" s="275"/>
    </row>
    <row r="9033" spans="21:21" x14ac:dyDescent="0.3">
      <c r="U9033" s="275"/>
    </row>
    <row r="9034" spans="21:21" x14ac:dyDescent="0.3">
      <c r="U9034" s="275"/>
    </row>
    <row r="9035" spans="21:21" x14ac:dyDescent="0.3">
      <c r="U9035" s="275"/>
    </row>
    <row r="9036" spans="21:21" x14ac:dyDescent="0.3">
      <c r="U9036" s="275"/>
    </row>
    <row r="9037" spans="21:21" x14ac:dyDescent="0.3">
      <c r="U9037" s="275"/>
    </row>
    <row r="9038" spans="21:21" x14ac:dyDescent="0.3">
      <c r="U9038" s="275"/>
    </row>
    <row r="9039" spans="21:21" x14ac:dyDescent="0.3">
      <c r="U9039" s="275"/>
    </row>
    <row r="9040" spans="21:21" x14ac:dyDescent="0.3">
      <c r="U9040" s="275"/>
    </row>
    <row r="9041" spans="21:21" x14ac:dyDescent="0.3">
      <c r="U9041" s="275"/>
    </row>
    <row r="9042" spans="21:21" x14ac:dyDescent="0.3">
      <c r="U9042" s="275"/>
    </row>
    <row r="9043" spans="21:21" x14ac:dyDescent="0.3">
      <c r="U9043" s="275"/>
    </row>
    <row r="9044" spans="21:21" x14ac:dyDescent="0.3">
      <c r="U9044" s="275"/>
    </row>
    <row r="9045" spans="21:21" x14ac:dyDescent="0.3">
      <c r="U9045" s="275"/>
    </row>
    <row r="9046" spans="21:21" x14ac:dyDescent="0.3">
      <c r="U9046" s="275"/>
    </row>
    <row r="9047" spans="21:21" x14ac:dyDescent="0.3">
      <c r="U9047" s="275"/>
    </row>
    <row r="9048" spans="21:21" x14ac:dyDescent="0.3">
      <c r="U9048" s="275"/>
    </row>
    <row r="9049" spans="21:21" x14ac:dyDescent="0.3">
      <c r="U9049" s="275"/>
    </row>
    <row r="9050" spans="21:21" x14ac:dyDescent="0.3">
      <c r="U9050" s="275"/>
    </row>
    <row r="9051" spans="21:21" x14ac:dyDescent="0.3">
      <c r="U9051" s="275"/>
    </row>
    <row r="9052" spans="21:21" x14ac:dyDescent="0.3">
      <c r="U9052" s="275"/>
    </row>
    <row r="9053" spans="21:21" x14ac:dyDescent="0.3">
      <c r="U9053" s="275"/>
    </row>
    <row r="9054" spans="21:21" x14ac:dyDescent="0.3">
      <c r="U9054" s="275"/>
    </row>
    <row r="9055" spans="21:21" x14ac:dyDescent="0.3">
      <c r="U9055" s="275"/>
    </row>
    <row r="9056" spans="21:21" x14ac:dyDescent="0.3">
      <c r="U9056" s="275"/>
    </row>
    <row r="9057" spans="21:21" x14ac:dyDescent="0.3">
      <c r="U9057" s="275"/>
    </row>
    <row r="9058" spans="21:21" x14ac:dyDescent="0.3">
      <c r="U9058" s="275"/>
    </row>
    <row r="9059" spans="21:21" x14ac:dyDescent="0.3">
      <c r="U9059" s="275"/>
    </row>
    <row r="9060" spans="21:21" x14ac:dyDescent="0.3">
      <c r="U9060" s="275"/>
    </row>
    <row r="9061" spans="21:21" x14ac:dyDescent="0.3">
      <c r="U9061" s="275"/>
    </row>
    <row r="9062" spans="21:21" x14ac:dyDescent="0.3">
      <c r="U9062" s="275"/>
    </row>
    <row r="9063" spans="21:21" x14ac:dyDescent="0.3">
      <c r="U9063" s="275"/>
    </row>
    <row r="9064" spans="21:21" x14ac:dyDescent="0.3">
      <c r="U9064" s="275"/>
    </row>
    <row r="9065" spans="21:21" x14ac:dyDescent="0.3">
      <c r="U9065" s="275"/>
    </row>
    <row r="9066" spans="21:21" x14ac:dyDescent="0.3">
      <c r="U9066" s="275"/>
    </row>
    <row r="9067" spans="21:21" x14ac:dyDescent="0.3">
      <c r="U9067" s="275"/>
    </row>
    <row r="9068" spans="21:21" x14ac:dyDescent="0.3">
      <c r="U9068" s="275"/>
    </row>
    <row r="9069" spans="21:21" x14ac:dyDescent="0.3">
      <c r="U9069" s="275"/>
    </row>
    <row r="9070" spans="21:21" x14ac:dyDescent="0.3">
      <c r="U9070" s="275"/>
    </row>
    <row r="9071" spans="21:21" x14ac:dyDescent="0.3">
      <c r="U9071" s="275"/>
    </row>
    <row r="9072" spans="21:21" x14ac:dyDescent="0.3">
      <c r="U9072" s="275"/>
    </row>
    <row r="9073" spans="21:21" x14ac:dyDescent="0.3">
      <c r="U9073" s="275"/>
    </row>
    <row r="9074" spans="21:21" x14ac:dyDescent="0.3">
      <c r="U9074" s="275"/>
    </row>
    <row r="9075" spans="21:21" x14ac:dyDescent="0.3">
      <c r="U9075" s="275"/>
    </row>
    <row r="9076" spans="21:21" x14ac:dyDescent="0.3">
      <c r="U9076" s="275"/>
    </row>
    <row r="9077" spans="21:21" x14ac:dyDescent="0.3">
      <c r="U9077" s="275"/>
    </row>
    <row r="9078" spans="21:21" x14ac:dyDescent="0.3">
      <c r="U9078" s="275"/>
    </row>
    <row r="9079" spans="21:21" x14ac:dyDescent="0.3">
      <c r="U9079" s="275"/>
    </row>
    <row r="9080" spans="21:21" x14ac:dyDescent="0.3">
      <c r="U9080" s="275"/>
    </row>
    <row r="9081" spans="21:21" x14ac:dyDescent="0.3">
      <c r="U9081" s="275"/>
    </row>
    <row r="9082" spans="21:21" x14ac:dyDescent="0.3">
      <c r="U9082" s="275"/>
    </row>
    <row r="9083" spans="21:21" x14ac:dyDescent="0.3">
      <c r="U9083" s="275"/>
    </row>
    <row r="9084" spans="21:21" x14ac:dyDescent="0.3">
      <c r="U9084" s="275"/>
    </row>
    <row r="9085" spans="21:21" x14ac:dyDescent="0.3">
      <c r="U9085" s="275"/>
    </row>
    <row r="9086" spans="21:21" x14ac:dyDescent="0.3">
      <c r="U9086" s="275"/>
    </row>
    <row r="9087" spans="21:21" x14ac:dyDescent="0.3">
      <c r="U9087" s="275"/>
    </row>
    <row r="9088" spans="21:21" x14ac:dyDescent="0.3">
      <c r="U9088" s="275"/>
    </row>
    <row r="9089" spans="21:21" x14ac:dyDescent="0.3">
      <c r="U9089" s="275"/>
    </row>
    <row r="9090" spans="21:21" x14ac:dyDescent="0.3">
      <c r="U9090" s="275"/>
    </row>
    <row r="9091" spans="21:21" x14ac:dyDescent="0.3">
      <c r="U9091" s="275"/>
    </row>
    <row r="9092" spans="21:21" x14ac:dyDescent="0.3">
      <c r="U9092" s="275"/>
    </row>
    <row r="9093" spans="21:21" x14ac:dyDescent="0.3">
      <c r="U9093" s="275"/>
    </row>
    <row r="9094" spans="21:21" x14ac:dyDescent="0.3">
      <c r="U9094" s="275"/>
    </row>
    <row r="9095" spans="21:21" x14ac:dyDescent="0.3">
      <c r="U9095" s="275"/>
    </row>
    <row r="9096" spans="21:21" x14ac:dyDescent="0.3">
      <c r="U9096" s="275"/>
    </row>
    <row r="9097" spans="21:21" x14ac:dyDescent="0.3">
      <c r="U9097" s="275"/>
    </row>
    <row r="9098" spans="21:21" x14ac:dyDescent="0.3">
      <c r="U9098" s="275"/>
    </row>
    <row r="9099" spans="21:21" x14ac:dyDescent="0.3">
      <c r="U9099" s="275"/>
    </row>
    <row r="9100" spans="21:21" x14ac:dyDescent="0.3">
      <c r="U9100" s="275"/>
    </row>
    <row r="9101" spans="21:21" x14ac:dyDescent="0.3">
      <c r="U9101" s="275"/>
    </row>
    <row r="9102" spans="21:21" x14ac:dyDescent="0.3">
      <c r="U9102" s="275"/>
    </row>
    <row r="9103" spans="21:21" x14ac:dyDescent="0.3">
      <c r="U9103" s="275"/>
    </row>
    <row r="9104" spans="21:21" x14ac:dyDescent="0.3">
      <c r="U9104" s="275"/>
    </row>
    <row r="9105" spans="21:21" x14ac:dyDescent="0.3">
      <c r="U9105" s="275"/>
    </row>
    <row r="9106" spans="21:21" x14ac:dyDescent="0.3">
      <c r="U9106" s="275"/>
    </row>
    <row r="9107" spans="21:21" x14ac:dyDescent="0.3">
      <c r="U9107" s="275"/>
    </row>
    <row r="9108" spans="21:21" x14ac:dyDescent="0.3">
      <c r="U9108" s="275"/>
    </row>
    <row r="9109" spans="21:21" x14ac:dyDescent="0.3">
      <c r="U9109" s="275"/>
    </row>
    <row r="9110" spans="21:21" x14ac:dyDescent="0.3">
      <c r="U9110" s="275"/>
    </row>
    <row r="9111" spans="21:21" x14ac:dyDescent="0.3">
      <c r="U9111" s="275"/>
    </row>
    <row r="9112" spans="21:21" x14ac:dyDescent="0.3">
      <c r="U9112" s="275"/>
    </row>
    <row r="9113" spans="21:21" x14ac:dyDescent="0.3">
      <c r="U9113" s="275"/>
    </row>
    <row r="9114" spans="21:21" x14ac:dyDescent="0.3">
      <c r="U9114" s="275"/>
    </row>
    <row r="9115" spans="21:21" x14ac:dyDescent="0.3">
      <c r="U9115" s="275"/>
    </row>
    <row r="9116" spans="21:21" x14ac:dyDescent="0.3">
      <c r="U9116" s="275"/>
    </row>
    <row r="9117" spans="21:21" x14ac:dyDescent="0.3">
      <c r="U9117" s="275"/>
    </row>
    <row r="9118" spans="21:21" x14ac:dyDescent="0.3">
      <c r="U9118" s="275"/>
    </row>
    <row r="9119" spans="21:21" x14ac:dyDescent="0.3">
      <c r="U9119" s="275"/>
    </row>
    <row r="9120" spans="21:21" x14ac:dyDescent="0.3">
      <c r="U9120" s="275"/>
    </row>
    <row r="9121" spans="21:21" x14ac:dyDescent="0.3">
      <c r="U9121" s="275"/>
    </row>
    <row r="9122" spans="21:21" x14ac:dyDescent="0.3">
      <c r="U9122" s="275"/>
    </row>
    <row r="9123" spans="21:21" x14ac:dyDescent="0.3">
      <c r="U9123" s="275"/>
    </row>
    <row r="9124" spans="21:21" x14ac:dyDescent="0.3">
      <c r="U9124" s="275"/>
    </row>
    <row r="9125" spans="21:21" x14ac:dyDescent="0.3">
      <c r="U9125" s="275"/>
    </row>
    <row r="9126" spans="21:21" x14ac:dyDescent="0.3">
      <c r="U9126" s="275"/>
    </row>
    <row r="9127" spans="21:21" x14ac:dyDescent="0.3">
      <c r="U9127" s="275"/>
    </row>
    <row r="9128" spans="21:21" x14ac:dyDescent="0.3">
      <c r="U9128" s="275"/>
    </row>
    <row r="9129" spans="21:21" x14ac:dyDescent="0.3">
      <c r="U9129" s="275"/>
    </row>
    <row r="9130" spans="21:21" x14ac:dyDescent="0.3">
      <c r="U9130" s="275"/>
    </row>
    <row r="9131" spans="21:21" x14ac:dyDescent="0.3">
      <c r="U9131" s="275"/>
    </row>
    <row r="9132" spans="21:21" x14ac:dyDescent="0.3">
      <c r="U9132" s="275"/>
    </row>
    <row r="9133" spans="21:21" x14ac:dyDescent="0.3">
      <c r="U9133" s="275"/>
    </row>
    <row r="9134" spans="21:21" x14ac:dyDescent="0.3">
      <c r="U9134" s="275"/>
    </row>
    <row r="9135" spans="21:21" x14ac:dyDescent="0.3">
      <c r="U9135" s="275"/>
    </row>
    <row r="9136" spans="21:21" x14ac:dyDescent="0.3">
      <c r="U9136" s="275"/>
    </row>
    <row r="9137" spans="21:21" x14ac:dyDescent="0.3">
      <c r="U9137" s="275"/>
    </row>
    <row r="9138" spans="21:21" x14ac:dyDescent="0.3">
      <c r="U9138" s="275"/>
    </row>
    <row r="9139" spans="21:21" x14ac:dyDescent="0.3">
      <c r="U9139" s="275"/>
    </row>
    <row r="9140" spans="21:21" x14ac:dyDescent="0.3">
      <c r="U9140" s="275"/>
    </row>
    <row r="9141" spans="21:21" x14ac:dyDescent="0.3">
      <c r="U9141" s="275"/>
    </row>
    <row r="9142" spans="21:21" x14ac:dyDescent="0.3">
      <c r="U9142" s="275"/>
    </row>
    <row r="9143" spans="21:21" x14ac:dyDescent="0.3">
      <c r="U9143" s="275"/>
    </row>
    <row r="9144" spans="21:21" x14ac:dyDescent="0.3">
      <c r="U9144" s="275"/>
    </row>
    <row r="9145" spans="21:21" x14ac:dyDescent="0.3">
      <c r="U9145" s="275"/>
    </row>
    <row r="9146" spans="21:21" x14ac:dyDescent="0.3">
      <c r="U9146" s="275"/>
    </row>
    <row r="9147" spans="21:21" x14ac:dyDescent="0.3">
      <c r="U9147" s="275"/>
    </row>
    <row r="9148" spans="21:21" x14ac:dyDescent="0.3">
      <c r="U9148" s="275"/>
    </row>
    <row r="9149" spans="21:21" x14ac:dyDescent="0.3">
      <c r="U9149" s="275"/>
    </row>
    <row r="9150" spans="21:21" x14ac:dyDescent="0.3">
      <c r="U9150" s="275"/>
    </row>
    <row r="9151" spans="21:21" x14ac:dyDescent="0.3">
      <c r="U9151" s="275"/>
    </row>
    <row r="9152" spans="21:21" x14ac:dyDescent="0.3">
      <c r="U9152" s="275"/>
    </row>
    <row r="9153" spans="21:21" x14ac:dyDescent="0.3">
      <c r="U9153" s="275"/>
    </row>
    <row r="9154" spans="21:21" x14ac:dyDescent="0.3">
      <c r="U9154" s="275"/>
    </row>
    <row r="9155" spans="21:21" x14ac:dyDescent="0.3">
      <c r="U9155" s="275"/>
    </row>
    <row r="9156" spans="21:21" x14ac:dyDescent="0.3">
      <c r="U9156" s="275"/>
    </row>
    <row r="9157" spans="21:21" x14ac:dyDescent="0.3">
      <c r="U9157" s="275"/>
    </row>
    <row r="9158" spans="21:21" x14ac:dyDescent="0.3">
      <c r="U9158" s="275"/>
    </row>
    <row r="9159" spans="21:21" x14ac:dyDescent="0.3">
      <c r="U9159" s="275"/>
    </row>
    <row r="9160" spans="21:21" x14ac:dyDescent="0.3">
      <c r="U9160" s="275"/>
    </row>
    <row r="9161" spans="21:21" x14ac:dyDescent="0.3">
      <c r="U9161" s="275"/>
    </row>
    <row r="9162" spans="21:21" x14ac:dyDescent="0.3">
      <c r="U9162" s="275"/>
    </row>
    <row r="9163" spans="21:21" x14ac:dyDescent="0.3">
      <c r="U9163" s="275"/>
    </row>
    <row r="9164" spans="21:21" x14ac:dyDescent="0.3">
      <c r="U9164" s="275"/>
    </row>
    <row r="9165" spans="21:21" x14ac:dyDescent="0.3">
      <c r="U9165" s="275"/>
    </row>
    <row r="9166" spans="21:21" x14ac:dyDescent="0.3">
      <c r="U9166" s="275"/>
    </row>
    <row r="9167" spans="21:21" x14ac:dyDescent="0.3">
      <c r="U9167" s="275"/>
    </row>
    <row r="9168" spans="21:21" x14ac:dyDescent="0.3">
      <c r="U9168" s="275"/>
    </row>
    <row r="9169" spans="21:21" x14ac:dyDescent="0.3">
      <c r="U9169" s="275"/>
    </row>
    <row r="9170" spans="21:21" x14ac:dyDescent="0.3">
      <c r="U9170" s="275"/>
    </row>
    <row r="9171" spans="21:21" x14ac:dyDescent="0.3">
      <c r="U9171" s="275"/>
    </row>
    <row r="9172" spans="21:21" x14ac:dyDescent="0.3">
      <c r="U9172" s="275"/>
    </row>
    <row r="9173" spans="21:21" x14ac:dyDescent="0.3">
      <c r="U9173" s="275"/>
    </row>
    <row r="9174" spans="21:21" x14ac:dyDescent="0.3">
      <c r="U9174" s="275"/>
    </row>
    <row r="9175" spans="21:21" x14ac:dyDescent="0.3">
      <c r="U9175" s="275"/>
    </row>
    <row r="9176" spans="21:21" x14ac:dyDescent="0.3">
      <c r="U9176" s="275"/>
    </row>
    <row r="9177" spans="21:21" x14ac:dyDescent="0.3">
      <c r="U9177" s="275"/>
    </row>
    <row r="9178" spans="21:21" x14ac:dyDescent="0.3">
      <c r="U9178" s="275"/>
    </row>
    <row r="9179" spans="21:21" x14ac:dyDescent="0.3">
      <c r="U9179" s="275"/>
    </row>
    <row r="9180" spans="21:21" x14ac:dyDescent="0.3">
      <c r="U9180" s="275"/>
    </row>
    <row r="9181" spans="21:21" x14ac:dyDescent="0.3">
      <c r="U9181" s="275"/>
    </row>
    <row r="9182" spans="21:21" x14ac:dyDescent="0.3">
      <c r="U9182" s="275"/>
    </row>
    <row r="9183" spans="21:21" x14ac:dyDescent="0.3">
      <c r="U9183" s="275"/>
    </row>
    <row r="9184" spans="21:21" x14ac:dyDescent="0.3">
      <c r="U9184" s="275"/>
    </row>
    <row r="9185" spans="21:21" x14ac:dyDescent="0.3">
      <c r="U9185" s="275"/>
    </row>
    <row r="9186" spans="21:21" x14ac:dyDescent="0.3">
      <c r="U9186" s="275"/>
    </row>
    <row r="9187" spans="21:21" x14ac:dyDescent="0.3">
      <c r="U9187" s="275"/>
    </row>
    <row r="9188" spans="21:21" x14ac:dyDescent="0.3">
      <c r="U9188" s="275"/>
    </row>
    <row r="9189" spans="21:21" x14ac:dyDescent="0.3">
      <c r="U9189" s="275"/>
    </row>
    <row r="9190" spans="21:21" x14ac:dyDescent="0.3">
      <c r="U9190" s="275"/>
    </row>
    <row r="9191" spans="21:21" x14ac:dyDescent="0.3">
      <c r="U9191" s="275"/>
    </row>
    <row r="9192" spans="21:21" x14ac:dyDescent="0.3">
      <c r="U9192" s="275"/>
    </row>
    <row r="9193" spans="21:21" x14ac:dyDescent="0.3">
      <c r="U9193" s="275"/>
    </row>
    <row r="9194" spans="21:21" x14ac:dyDescent="0.3">
      <c r="U9194" s="275"/>
    </row>
    <row r="9195" spans="21:21" x14ac:dyDescent="0.3">
      <c r="U9195" s="275"/>
    </row>
    <row r="9196" spans="21:21" x14ac:dyDescent="0.3">
      <c r="U9196" s="275"/>
    </row>
    <row r="9197" spans="21:21" x14ac:dyDescent="0.3">
      <c r="U9197" s="275"/>
    </row>
    <row r="9198" spans="21:21" x14ac:dyDescent="0.3">
      <c r="U9198" s="275"/>
    </row>
    <row r="9199" spans="21:21" x14ac:dyDescent="0.3">
      <c r="U9199" s="275"/>
    </row>
    <row r="9200" spans="21:21" x14ac:dyDescent="0.3">
      <c r="U9200" s="275"/>
    </row>
    <row r="9201" spans="21:21" x14ac:dyDescent="0.3">
      <c r="U9201" s="275"/>
    </row>
    <row r="9202" spans="21:21" x14ac:dyDescent="0.3">
      <c r="U9202" s="275"/>
    </row>
    <row r="9203" spans="21:21" x14ac:dyDescent="0.3">
      <c r="U9203" s="275"/>
    </row>
    <row r="9204" spans="21:21" x14ac:dyDescent="0.3">
      <c r="U9204" s="275"/>
    </row>
    <row r="9205" spans="21:21" x14ac:dyDescent="0.3">
      <c r="U9205" s="275"/>
    </row>
    <row r="9206" spans="21:21" x14ac:dyDescent="0.3">
      <c r="U9206" s="275"/>
    </row>
    <row r="9207" spans="21:21" x14ac:dyDescent="0.3">
      <c r="U9207" s="275"/>
    </row>
    <row r="9208" spans="21:21" x14ac:dyDescent="0.3">
      <c r="U9208" s="275"/>
    </row>
    <row r="9209" spans="21:21" x14ac:dyDescent="0.3">
      <c r="U9209" s="275"/>
    </row>
    <row r="9210" spans="21:21" x14ac:dyDescent="0.3">
      <c r="U9210" s="275"/>
    </row>
    <row r="9211" spans="21:21" x14ac:dyDescent="0.3">
      <c r="U9211" s="275"/>
    </row>
    <row r="9212" spans="21:21" x14ac:dyDescent="0.3">
      <c r="U9212" s="275"/>
    </row>
    <row r="9213" spans="21:21" x14ac:dyDescent="0.3">
      <c r="U9213" s="275"/>
    </row>
    <row r="9214" spans="21:21" x14ac:dyDescent="0.3">
      <c r="U9214" s="275"/>
    </row>
    <row r="9215" spans="21:21" x14ac:dyDescent="0.3">
      <c r="U9215" s="275"/>
    </row>
    <row r="9216" spans="21:21" x14ac:dyDescent="0.3">
      <c r="U9216" s="275"/>
    </row>
    <row r="9217" spans="21:21" x14ac:dyDescent="0.3">
      <c r="U9217" s="275"/>
    </row>
    <row r="9218" spans="21:21" x14ac:dyDescent="0.3">
      <c r="U9218" s="275"/>
    </row>
    <row r="9219" spans="21:21" x14ac:dyDescent="0.3">
      <c r="U9219" s="275"/>
    </row>
    <row r="9220" spans="21:21" x14ac:dyDescent="0.3">
      <c r="U9220" s="275"/>
    </row>
    <row r="9221" spans="21:21" x14ac:dyDescent="0.3">
      <c r="U9221" s="275"/>
    </row>
    <row r="9222" spans="21:21" x14ac:dyDescent="0.3">
      <c r="U9222" s="275"/>
    </row>
    <row r="9223" spans="21:21" x14ac:dyDescent="0.3">
      <c r="U9223" s="275"/>
    </row>
    <row r="9224" spans="21:21" x14ac:dyDescent="0.3">
      <c r="U9224" s="275"/>
    </row>
    <row r="9225" spans="21:21" x14ac:dyDescent="0.3">
      <c r="U9225" s="275"/>
    </row>
    <row r="9226" spans="21:21" x14ac:dyDescent="0.3">
      <c r="U9226" s="275"/>
    </row>
    <row r="9227" spans="21:21" x14ac:dyDescent="0.3">
      <c r="U9227" s="275"/>
    </row>
    <row r="9228" spans="21:21" x14ac:dyDescent="0.3">
      <c r="U9228" s="275"/>
    </row>
    <row r="9229" spans="21:21" x14ac:dyDescent="0.3">
      <c r="U9229" s="275"/>
    </row>
    <row r="9230" spans="21:21" x14ac:dyDescent="0.3">
      <c r="U9230" s="275"/>
    </row>
    <row r="9231" spans="21:21" x14ac:dyDescent="0.3">
      <c r="U9231" s="275"/>
    </row>
    <row r="9232" spans="21:21" x14ac:dyDescent="0.3">
      <c r="U9232" s="275"/>
    </row>
    <row r="9233" spans="21:21" x14ac:dyDescent="0.3">
      <c r="U9233" s="275"/>
    </row>
    <row r="9234" spans="21:21" x14ac:dyDescent="0.3">
      <c r="U9234" s="275"/>
    </row>
    <row r="9235" spans="21:21" x14ac:dyDescent="0.3">
      <c r="U9235" s="275"/>
    </row>
    <row r="9236" spans="21:21" x14ac:dyDescent="0.3">
      <c r="U9236" s="275"/>
    </row>
    <row r="9237" spans="21:21" x14ac:dyDescent="0.3">
      <c r="U9237" s="275"/>
    </row>
    <row r="9238" spans="21:21" x14ac:dyDescent="0.3">
      <c r="U9238" s="275"/>
    </row>
    <row r="9239" spans="21:21" x14ac:dyDescent="0.3">
      <c r="U9239" s="275"/>
    </row>
    <row r="9240" spans="21:21" x14ac:dyDescent="0.3">
      <c r="U9240" s="275"/>
    </row>
    <row r="9241" spans="21:21" x14ac:dyDescent="0.3">
      <c r="U9241" s="275"/>
    </row>
    <row r="9242" spans="21:21" x14ac:dyDescent="0.3">
      <c r="U9242" s="275"/>
    </row>
    <row r="9243" spans="21:21" x14ac:dyDescent="0.3">
      <c r="U9243" s="275"/>
    </row>
    <row r="9244" spans="21:21" x14ac:dyDescent="0.3">
      <c r="U9244" s="275"/>
    </row>
    <row r="9245" spans="21:21" x14ac:dyDescent="0.3">
      <c r="U9245" s="275"/>
    </row>
    <row r="9246" spans="21:21" x14ac:dyDescent="0.3">
      <c r="U9246" s="275"/>
    </row>
    <row r="9247" spans="21:21" x14ac:dyDescent="0.3">
      <c r="U9247" s="275"/>
    </row>
    <row r="9248" spans="21:21" x14ac:dyDescent="0.3">
      <c r="U9248" s="275"/>
    </row>
    <row r="9249" spans="21:21" x14ac:dyDescent="0.3">
      <c r="U9249" s="275"/>
    </row>
    <row r="9250" spans="21:21" x14ac:dyDescent="0.3">
      <c r="U9250" s="275"/>
    </row>
    <row r="9251" spans="21:21" x14ac:dyDescent="0.3">
      <c r="U9251" s="275"/>
    </row>
    <row r="9252" spans="21:21" x14ac:dyDescent="0.3">
      <c r="U9252" s="275"/>
    </row>
    <row r="9253" spans="21:21" x14ac:dyDescent="0.3">
      <c r="U9253" s="275"/>
    </row>
    <row r="9254" spans="21:21" x14ac:dyDescent="0.3">
      <c r="U9254" s="275"/>
    </row>
    <row r="9255" spans="21:21" x14ac:dyDescent="0.3">
      <c r="U9255" s="275"/>
    </row>
    <row r="9256" spans="21:21" x14ac:dyDescent="0.3">
      <c r="U9256" s="275"/>
    </row>
    <row r="9257" spans="21:21" x14ac:dyDescent="0.3">
      <c r="U9257" s="275"/>
    </row>
    <row r="9258" spans="21:21" x14ac:dyDescent="0.3">
      <c r="U9258" s="275"/>
    </row>
    <row r="9259" spans="21:21" x14ac:dyDescent="0.3">
      <c r="U9259" s="275"/>
    </row>
    <row r="9260" spans="21:21" x14ac:dyDescent="0.3">
      <c r="U9260" s="275"/>
    </row>
    <row r="9261" spans="21:21" x14ac:dyDescent="0.3">
      <c r="U9261" s="275"/>
    </row>
    <row r="9262" spans="21:21" x14ac:dyDescent="0.3">
      <c r="U9262" s="275"/>
    </row>
    <row r="9263" spans="21:21" x14ac:dyDescent="0.3">
      <c r="U9263" s="275"/>
    </row>
    <row r="9264" spans="21:21" x14ac:dyDescent="0.3">
      <c r="U9264" s="275"/>
    </row>
    <row r="9265" spans="21:21" x14ac:dyDescent="0.3">
      <c r="U9265" s="275"/>
    </row>
    <row r="9266" spans="21:21" x14ac:dyDescent="0.3">
      <c r="U9266" s="275"/>
    </row>
    <row r="9267" spans="21:21" x14ac:dyDescent="0.3">
      <c r="U9267" s="275"/>
    </row>
    <row r="9268" spans="21:21" x14ac:dyDescent="0.3">
      <c r="U9268" s="275"/>
    </row>
    <row r="9269" spans="21:21" x14ac:dyDescent="0.3">
      <c r="U9269" s="275"/>
    </row>
    <row r="9270" spans="21:21" x14ac:dyDescent="0.3">
      <c r="U9270" s="275"/>
    </row>
    <row r="9271" spans="21:21" x14ac:dyDescent="0.3">
      <c r="U9271" s="275"/>
    </row>
    <row r="9272" spans="21:21" x14ac:dyDescent="0.3">
      <c r="U9272" s="275"/>
    </row>
    <row r="9273" spans="21:21" x14ac:dyDescent="0.3">
      <c r="U9273" s="275"/>
    </row>
    <row r="9274" spans="21:21" x14ac:dyDescent="0.3">
      <c r="U9274" s="275"/>
    </row>
    <row r="9275" spans="21:21" x14ac:dyDescent="0.3">
      <c r="U9275" s="275"/>
    </row>
    <row r="9276" spans="21:21" x14ac:dyDescent="0.3">
      <c r="U9276" s="275"/>
    </row>
    <row r="9277" spans="21:21" x14ac:dyDescent="0.3">
      <c r="U9277" s="275"/>
    </row>
    <row r="9278" spans="21:21" x14ac:dyDescent="0.3">
      <c r="U9278" s="275"/>
    </row>
    <row r="9279" spans="21:21" x14ac:dyDescent="0.3">
      <c r="U9279" s="275"/>
    </row>
    <row r="9280" spans="21:21" x14ac:dyDescent="0.3">
      <c r="U9280" s="275"/>
    </row>
    <row r="9281" spans="21:21" x14ac:dyDescent="0.3">
      <c r="U9281" s="275"/>
    </row>
    <row r="9282" spans="21:21" x14ac:dyDescent="0.3">
      <c r="U9282" s="275"/>
    </row>
    <row r="9283" spans="21:21" x14ac:dyDescent="0.3">
      <c r="U9283" s="275"/>
    </row>
    <row r="9284" spans="21:21" x14ac:dyDescent="0.3">
      <c r="U9284" s="275"/>
    </row>
    <row r="9285" spans="21:21" x14ac:dyDescent="0.3">
      <c r="U9285" s="275"/>
    </row>
    <row r="9286" spans="21:21" x14ac:dyDescent="0.3">
      <c r="U9286" s="275"/>
    </row>
    <row r="9287" spans="21:21" x14ac:dyDescent="0.3">
      <c r="U9287" s="275"/>
    </row>
    <row r="9288" spans="21:21" x14ac:dyDescent="0.3">
      <c r="U9288" s="275"/>
    </row>
    <row r="9289" spans="21:21" x14ac:dyDescent="0.3">
      <c r="U9289" s="275"/>
    </row>
    <row r="9290" spans="21:21" x14ac:dyDescent="0.3">
      <c r="U9290" s="275"/>
    </row>
    <row r="9291" spans="21:21" x14ac:dyDescent="0.3">
      <c r="U9291" s="275"/>
    </row>
    <row r="9292" spans="21:21" x14ac:dyDescent="0.3">
      <c r="U9292" s="275"/>
    </row>
    <row r="9293" spans="21:21" x14ac:dyDescent="0.3">
      <c r="U9293" s="275"/>
    </row>
    <row r="9294" spans="21:21" x14ac:dyDescent="0.3">
      <c r="U9294" s="275"/>
    </row>
    <row r="9295" spans="21:21" x14ac:dyDescent="0.3">
      <c r="U9295" s="275"/>
    </row>
    <row r="9296" spans="21:21" x14ac:dyDescent="0.3">
      <c r="U9296" s="275"/>
    </row>
    <row r="9297" spans="21:21" x14ac:dyDescent="0.3">
      <c r="U9297" s="275"/>
    </row>
    <row r="9298" spans="21:21" x14ac:dyDescent="0.3">
      <c r="U9298" s="275"/>
    </row>
    <row r="9299" spans="21:21" x14ac:dyDescent="0.3">
      <c r="U9299" s="275"/>
    </row>
    <row r="9300" spans="21:21" x14ac:dyDescent="0.3">
      <c r="U9300" s="275"/>
    </row>
    <row r="9301" spans="21:21" x14ac:dyDescent="0.3">
      <c r="U9301" s="275"/>
    </row>
    <row r="9302" spans="21:21" x14ac:dyDescent="0.3">
      <c r="U9302" s="275"/>
    </row>
    <row r="9303" spans="21:21" x14ac:dyDescent="0.3">
      <c r="U9303" s="275"/>
    </row>
    <row r="9304" spans="21:21" x14ac:dyDescent="0.3">
      <c r="U9304" s="275"/>
    </row>
    <row r="9305" spans="21:21" x14ac:dyDescent="0.3">
      <c r="U9305" s="275"/>
    </row>
    <row r="9306" spans="21:21" x14ac:dyDescent="0.3">
      <c r="U9306" s="275"/>
    </row>
    <row r="9307" spans="21:21" x14ac:dyDescent="0.3">
      <c r="U9307" s="275"/>
    </row>
    <row r="9308" spans="21:21" x14ac:dyDescent="0.3">
      <c r="U9308" s="275"/>
    </row>
    <row r="9309" spans="21:21" x14ac:dyDescent="0.3">
      <c r="U9309" s="275"/>
    </row>
    <row r="9310" spans="21:21" x14ac:dyDescent="0.3">
      <c r="U9310" s="275"/>
    </row>
    <row r="9311" spans="21:21" x14ac:dyDescent="0.3">
      <c r="U9311" s="275"/>
    </row>
    <row r="9312" spans="21:21" x14ac:dyDescent="0.3">
      <c r="U9312" s="275"/>
    </row>
    <row r="9313" spans="21:21" x14ac:dyDescent="0.3">
      <c r="U9313" s="275"/>
    </row>
    <row r="9314" spans="21:21" x14ac:dyDescent="0.3">
      <c r="U9314" s="275"/>
    </row>
    <row r="9315" spans="21:21" x14ac:dyDescent="0.3">
      <c r="U9315" s="275"/>
    </row>
    <row r="9316" spans="21:21" x14ac:dyDescent="0.3">
      <c r="U9316" s="275"/>
    </row>
    <row r="9317" spans="21:21" x14ac:dyDescent="0.3">
      <c r="U9317" s="275"/>
    </row>
    <row r="9318" spans="21:21" x14ac:dyDescent="0.3">
      <c r="U9318" s="275"/>
    </row>
    <row r="9319" spans="21:21" x14ac:dyDescent="0.3">
      <c r="U9319" s="275"/>
    </row>
    <row r="9320" spans="21:21" x14ac:dyDescent="0.3">
      <c r="U9320" s="275"/>
    </row>
    <row r="9321" spans="21:21" x14ac:dyDescent="0.3">
      <c r="U9321" s="275"/>
    </row>
    <row r="9322" spans="21:21" x14ac:dyDescent="0.3">
      <c r="U9322" s="275"/>
    </row>
    <row r="9323" spans="21:21" x14ac:dyDescent="0.3">
      <c r="U9323" s="275"/>
    </row>
    <row r="9324" spans="21:21" x14ac:dyDescent="0.3">
      <c r="U9324" s="275"/>
    </row>
    <row r="9325" spans="21:21" x14ac:dyDescent="0.3">
      <c r="U9325" s="275"/>
    </row>
    <row r="9326" spans="21:21" x14ac:dyDescent="0.3">
      <c r="U9326" s="275"/>
    </row>
    <row r="9327" spans="21:21" x14ac:dyDescent="0.3">
      <c r="U9327" s="275"/>
    </row>
    <row r="9328" spans="21:21" x14ac:dyDescent="0.3">
      <c r="U9328" s="275"/>
    </row>
    <row r="9329" spans="21:21" x14ac:dyDescent="0.3">
      <c r="U9329" s="275"/>
    </row>
    <row r="9330" spans="21:21" x14ac:dyDescent="0.3">
      <c r="U9330" s="275"/>
    </row>
    <row r="9331" spans="21:21" x14ac:dyDescent="0.3">
      <c r="U9331" s="275"/>
    </row>
    <row r="9332" spans="21:21" x14ac:dyDescent="0.3">
      <c r="U9332" s="275"/>
    </row>
    <row r="9333" spans="21:21" x14ac:dyDescent="0.3">
      <c r="U9333" s="275"/>
    </row>
    <row r="9334" spans="21:21" x14ac:dyDescent="0.3">
      <c r="U9334" s="275"/>
    </row>
    <row r="9335" spans="21:21" x14ac:dyDescent="0.3">
      <c r="U9335" s="275"/>
    </row>
    <row r="9336" spans="21:21" x14ac:dyDescent="0.3">
      <c r="U9336" s="275"/>
    </row>
    <row r="9337" spans="21:21" x14ac:dyDescent="0.3">
      <c r="U9337" s="275"/>
    </row>
    <row r="9338" spans="21:21" x14ac:dyDescent="0.3">
      <c r="U9338" s="275"/>
    </row>
    <row r="9339" spans="21:21" x14ac:dyDescent="0.3">
      <c r="U9339" s="275"/>
    </row>
    <row r="9340" spans="21:21" x14ac:dyDescent="0.3">
      <c r="U9340" s="275"/>
    </row>
    <row r="9341" spans="21:21" x14ac:dyDescent="0.3">
      <c r="U9341" s="275"/>
    </row>
    <row r="9342" spans="21:21" x14ac:dyDescent="0.3">
      <c r="U9342" s="275"/>
    </row>
    <row r="9343" spans="21:21" x14ac:dyDescent="0.3">
      <c r="U9343" s="275"/>
    </row>
    <row r="9344" spans="21:21" x14ac:dyDescent="0.3">
      <c r="U9344" s="275"/>
    </row>
    <row r="9345" spans="21:21" x14ac:dyDescent="0.3">
      <c r="U9345" s="275"/>
    </row>
    <row r="9346" spans="21:21" x14ac:dyDescent="0.3">
      <c r="U9346" s="275"/>
    </row>
    <row r="9347" spans="21:21" x14ac:dyDescent="0.3">
      <c r="U9347" s="275"/>
    </row>
    <row r="9348" spans="21:21" x14ac:dyDescent="0.3">
      <c r="U9348" s="275"/>
    </row>
    <row r="9349" spans="21:21" x14ac:dyDescent="0.3">
      <c r="U9349" s="275"/>
    </row>
    <row r="9350" spans="21:21" x14ac:dyDescent="0.3">
      <c r="U9350" s="275"/>
    </row>
    <row r="9351" spans="21:21" x14ac:dyDescent="0.3">
      <c r="U9351" s="275"/>
    </row>
    <row r="9352" spans="21:21" x14ac:dyDescent="0.3">
      <c r="U9352" s="275"/>
    </row>
    <row r="9353" spans="21:21" x14ac:dyDescent="0.3">
      <c r="U9353" s="275"/>
    </row>
    <row r="9354" spans="21:21" x14ac:dyDescent="0.3">
      <c r="U9354" s="275"/>
    </row>
    <row r="9355" spans="21:21" x14ac:dyDescent="0.3">
      <c r="U9355" s="275"/>
    </row>
    <row r="9356" spans="21:21" x14ac:dyDescent="0.3">
      <c r="U9356" s="275"/>
    </row>
    <row r="9357" spans="21:21" x14ac:dyDescent="0.3">
      <c r="U9357" s="275"/>
    </row>
    <row r="9358" spans="21:21" x14ac:dyDescent="0.3">
      <c r="U9358" s="275"/>
    </row>
    <row r="9359" spans="21:21" x14ac:dyDescent="0.3">
      <c r="U9359" s="275"/>
    </row>
    <row r="9360" spans="21:21" x14ac:dyDescent="0.3">
      <c r="U9360" s="275"/>
    </row>
    <row r="9361" spans="21:21" x14ac:dyDescent="0.3">
      <c r="U9361" s="275"/>
    </row>
    <row r="9362" spans="21:21" x14ac:dyDescent="0.3">
      <c r="U9362" s="275"/>
    </row>
    <row r="9363" spans="21:21" x14ac:dyDescent="0.3">
      <c r="U9363" s="275"/>
    </row>
    <row r="9364" spans="21:21" x14ac:dyDescent="0.3">
      <c r="U9364" s="275"/>
    </row>
    <row r="9365" spans="21:21" x14ac:dyDescent="0.3">
      <c r="U9365" s="275"/>
    </row>
    <row r="9366" spans="21:21" x14ac:dyDescent="0.3">
      <c r="U9366" s="275"/>
    </row>
    <row r="9367" spans="21:21" x14ac:dyDescent="0.3">
      <c r="U9367" s="275"/>
    </row>
    <row r="9368" spans="21:21" x14ac:dyDescent="0.3">
      <c r="U9368" s="275"/>
    </row>
    <row r="9369" spans="21:21" x14ac:dyDescent="0.3">
      <c r="U9369" s="275"/>
    </row>
    <row r="9370" spans="21:21" x14ac:dyDescent="0.3">
      <c r="U9370" s="275"/>
    </row>
    <row r="9371" spans="21:21" x14ac:dyDescent="0.3">
      <c r="U9371" s="275"/>
    </row>
    <row r="9372" spans="21:21" x14ac:dyDescent="0.3">
      <c r="U9372" s="275"/>
    </row>
    <row r="9373" spans="21:21" x14ac:dyDescent="0.3">
      <c r="U9373" s="275"/>
    </row>
    <row r="9374" spans="21:21" x14ac:dyDescent="0.3">
      <c r="U9374" s="275"/>
    </row>
    <row r="9375" spans="21:21" x14ac:dyDescent="0.3">
      <c r="U9375" s="275"/>
    </row>
    <row r="9376" spans="21:21" x14ac:dyDescent="0.3">
      <c r="U9376" s="275"/>
    </row>
    <row r="9377" spans="21:21" x14ac:dyDescent="0.3">
      <c r="U9377" s="275"/>
    </row>
    <row r="9378" spans="21:21" x14ac:dyDescent="0.3">
      <c r="U9378" s="275"/>
    </row>
    <row r="9379" spans="21:21" x14ac:dyDescent="0.3">
      <c r="U9379" s="275"/>
    </row>
    <row r="9380" spans="21:21" x14ac:dyDescent="0.3">
      <c r="U9380" s="275"/>
    </row>
    <row r="9381" spans="21:21" x14ac:dyDescent="0.3">
      <c r="U9381" s="275"/>
    </row>
    <row r="9382" spans="21:21" x14ac:dyDescent="0.3">
      <c r="U9382" s="275"/>
    </row>
    <row r="9383" spans="21:21" x14ac:dyDescent="0.3">
      <c r="U9383" s="275"/>
    </row>
    <row r="9384" spans="21:21" x14ac:dyDescent="0.3">
      <c r="U9384" s="275"/>
    </row>
    <row r="9385" spans="21:21" x14ac:dyDescent="0.3">
      <c r="U9385" s="275"/>
    </row>
    <row r="9386" spans="21:21" x14ac:dyDescent="0.3">
      <c r="U9386" s="275"/>
    </row>
    <row r="9387" spans="21:21" x14ac:dyDescent="0.3">
      <c r="U9387" s="275"/>
    </row>
    <row r="9388" spans="21:21" x14ac:dyDescent="0.3">
      <c r="U9388" s="275"/>
    </row>
    <row r="9389" spans="21:21" x14ac:dyDescent="0.3">
      <c r="U9389" s="275"/>
    </row>
    <row r="9390" spans="21:21" x14ac:dyDescent="0.3">
      <c r="U9390" s="275"/>
    </row>
    <row r="9391" spans="21:21" x14ac:dyDescent="0.3">
      <c r="U9391" s="275"/>
    </row>
    <row r="9392" spans="21:21" x14ac:dyDescent="0.3">
      <c r="U9392" s="275"/>
    </row>
    <row r="9393" spans="21:21" x14ac:dyDescent="0.3">
      <c r="U9393" s="275"/>
    </row>
    <row r="9394" spans="21:21" x14ac:dyDescent="0.3">
      <c r="U9394" s="275"/>
    </row>
    <row r="9395" spans="21:21" x14ac:dyDescent="0.3">
      <c r="U9395" s="275"/>
    </row>
    <row r="9396" spans="21:21" x14ac:dyDescent="0.3">
      <c r="U9396" s="275"/>
    </row>
    <row r="9397" spans="21:21" x14ac:dyDescent="0.3">
      <c r="U9397" s="275"/>
    </row>
    <row r="9398" spans="21:21" x14ac:dyDescent="0.3">
      <c r="U9398" s="275"/>
    </row>
    <row r="9399" spans="21:21" x14ac:dyDescent="0.3">
      <c r="U9399" s="275"/>
    </row>
    <row r="9400" spans="21:21" x14ac:dyDescent="0.3">
      <c r="U9400" s="275"/>
    </row>
    <row r="9401" spans="21:21" x14ac:dyDescent="0.3">
      <c r="U9401" s="275"/>
    </row>
    <row r="9402" spans="21:21" x14ac:dyDescent="0.3">
      <c r="U9402" s="275"/>
    </row>
    <row r="9403" spans="21:21" x14ac:dyDescent="0.3">
      <c r="U9403" s="275"/>
    </row>
    <row r="9404" spans="21:21" x14ac:dyDescent="0.3">
      <c r="U9404" s="275"/>
    </row>
    <row r="9405" spans="21:21" x14ac:dyDescent="0.3">
      <c r="U9405" s="275"/>
    </row>
    <row r="9406" spans="21:21" x14ac:dyDescent="0.3">
      <c r="U9406" s="275"/>
    </row>
    <row r="9407" spans="21:21" x14ac:dyDescent="0.3">
      <c r="U9407" s="275"/>
    </row>
    <row r="9408" spans="21:21" x14ac:dyDescent="0.3">
      <c r="U9408" s="275"/>
    </row>
    <row r="9409" spans="21:21" x14ac:dyDescent="0.3">
      <c r="U9409" s="275"/>
    </row>
    <row r="9410" spans="21:21" x14ac:dyDescent="0.3">
      <c r="U9410" s="275"/>
    </row>
    <row r="9411" spans="21:21" x14ac:dyDescent="0.3">
      <c r="U9411" s="275"/>
    </row>
    <row r="9412" spans="21:21" x14ac:dyDescent="0.3">
      <c r="U9412" s="275"/>
    </row>
    <row r="9413" spans="21:21" x14ac:dyDescent="0.3">
      <c r="U9413" s="275"/>
    </row>
    <row r="9414" spans="21:21" x14ac:dyDescent="0.3">
      <c r="U9414" s="275"/>
    </row>
    <row r="9415" spans="21:21" x14ac:dyDescent="0.3">
      <c r="U9415" s="275"/>
    </row>
    <row r="9416" spans="21:21" x14ac:dyDescent="0.3">
      <c r="U9416" s="275"/>
    </row>
    <row r="9417" spans="21:21" x14ac:dyDescent="0.3">
      <c r="U9417" s="275"/>
    </row>
    <row r="9418" spans="21:21" x14ac:dyDescent="0.3">
      <c r="U9418" s="275"/>
    </row>
    <row r="9419" spans="21:21" x14ac:dyDescent="0.3">
      <c r="U9419" s="275"/>
    </row>
    <row r="9420" spans="21:21" x14ac:dyDescent="0.3">
      <c r="U9420" s="275"/>
    </row>
    <row r="9421" spans="21:21" x14ac:dyDescent="0.3">
      <c r="U9421" s="275"/>
    </row>
    <row r="9422" spans="21:21" x14ac:dyDescent="0.3">
      <c r="U9422" s="275"/>
    </row>
    <row r="9423" spans="21:21" x14ac:dyDescent="0.3">
      <c r="U9423" s="275"/>
    </row>
    <row r="9424" spans="21:21" x14ac:dyDescent="0.3">
      <c r="U9424" s="275"/>
    </row>
    <row r="9425" spans="21:21" x14ac:dyDescent="0.3">
      <c r="U9425" s="275"/>
    </row>
    <row r="9426" spans="21:21" x14ac:dyDescent="0.3">
      <c r="U9426" s="275"/>
    </row>
    <row r="9427" spans="21:21" x14ac:dyDescent="0.3">
      <c r="U9427" s="275"/>
    </row>
    <row r="9428" spans="21:21" x14ac:dyDescent="0.3">
      <c r="U9428" s="275"/>
    </row>
    <row r="9429" spans="21:21" x14ac:dyDescent="0.3">
      <c r="U9429" s="275"/>
    </row>
    <row r="9430" spans="21:21" x14ac:dyDescent="0.3">
      <c r="U9430" s="275"/>
    </row>
    <row r="9431" spans="21:21" x14ac:dyDescent="0.3">
      <c r="U9431" s="275"/>
    </row>
    <row r="9432" spans="21:21" x14ac:dyDescent="0.3">
      <c r="U9432" s="275"/>
    </row>
    <row r="9433" spans="21:21" x14ac:dyDescent="0.3">
      <c r="U9433" s="275"/>
    </row>
    <row r="9434" spans="21:21" x14ac:dyDescent="0.3">
      <c r="U9434" s="275"/>
    </row>
    <row r="9435" spans="21:21" x14ac:dyDescent="0.3">
      <c r="U9435" s="275"/>
    </row>
    <row r="9436" spans="21:21" x14ac:dyDescent="0.3">
      <c r="U9436" s="275"/>
    </row>
    <row r="9437" spans="21:21" x14ac:dyDescent="0.3">
      <c r="U9437" s="275"/>
    </row>
    <row r="9438" spans="21:21" x14ac:dyDescent="0.3">
      <c r="U9438" s="275"/>
    </row>
    <row r="9439" spans="21:21" x14ac:dyDescent="0.3">
      <c r="U9439" s="275"/>
    </row>
    <row r="9440" spans="21:21" x14ac:dyDescent="0.3">
      <c r="U9440" s="275"/>
    </row>
    <row r="9441" spans="21:21" x14ac:dyDescent="0.3">
      <c r="U9441" s="275"/>
    </row>
    <row r="9442" spans="21:21" x14ac:dyDescent="0.3">
      <c r="U9442" s="275"/>
    </row>
    <row r="9443" spans="21:21" x14ac:dyDescent="0.3">
      <c r="U9443" s="275"/>
    </row>
    <row r="9444" spans="21:21" x14ac:dyDescent="0.3">
      <c r="U9444" s="275"/>
    </row>
    <row r="9445" spans="21:21" x14ac:dyDescent="0.3">
      <c r="U9445" s="275"/>
    </row>
    <row r="9446" spans="21:21" x14ac:dyDescent="0.3">
      <c r="U9446" s="275"/>
    </row>
    <row r="9447" spans="21:21" x14ac:dyDescent="0.3">
      <c r="U9447" s="275"/>
    </row>
    <row r="9448" spans="21:21" x14ac:dyDescent="0.3">
      <c r="U9448" s="275"/>
    </row>
    <row r="9449" spans="21:21" x14ac:dyDescent="0.3">
      <c r="U9449" s="275"/>
    </row>
    <row r="9450" spans="21:21" x14ac:dyDescent="0.3">
      <c r="U9450" s="275"/>
    </row>
    <row r="9451" spans="21:21" x14ac:dyDescent="0.3">
      <c r="U9451" s="275"/>
    </row>
    <row r="9452" spans="21:21" x14ac:dyDescent="0.3">
      <c r="U9452" s="275"/>
    </row>
    <row r="9453" spans="21:21" x14ac:dyDescent="0.3">
      <c r="U9453" s="275"/>
    </row>
    <row r="9454" spans="21:21" x14ac:dyDescent="0.3">
      <c r="U9454" s="275"/>
    </row>
    <row r="9455" spans="21:21" x14ac:dyDescent="0.3">
      <c r="U9455" s="275"/>
    </row>
    <row r="9456" spans="21:21" x14ac:dyDescent="0.3">
      <c r="U9456" s="275"/>
    </row>
    <row r="9457" spans="21:21" x14ac:dyDescent="0.3">
      <c r="U9457" s="275"/>
    </row>
    <row r="9458" spans="21:21" x14ac:dyDescent="0.3">
      <c r="U9458" s="275"/>
    </row>
    <row r="9459" spans="21:21" x14ac:dyDescent="0.3">
      <c r="U9459" s="275"/>
    </row>
    <row r="9460" spans="21:21" x14ac:dyDescent="0.3">
      <c r="U9460" s="275"/>
    </row>
    <row r="9461" spans="21:21" x14ac:dyDescent="0.3">
      <c r="U9461" s="275"/>
    </row>
    <row r="9462" spans="21:21" x14ac:dyDescent="0.3">
      <c r="U9462" s="275"/>
    </row>
    <row r="9463" spans="21:21" x14ac:dyDescent="0.3">
      <c r="U9463" s="275"/>
    </row>
    <row r="9464" spans="21:21" x14ac:dyDescent="0.3">
      <c r="U9464" s="275"/>
    </row>
    <row r="9465" spans="21:21" x14ac:dyDescent="0.3">
      <c r="U9465" s="275"/>
    </row>
    <row r="9466" spans="21:21" x14ac:dyDescent="0.3">
      <c r="U9466" s="275"/>
    </row>
    <row r="9467" spans="21:21" x14ac:dyDescent="0.3">
      <c r="U9467" s="275"/>
    </row>
    <row r="9468" spans="21:21" x14ac:dyDescent="0.3">
      <c r="U9468" s="275"/>
    </row>
    <row r="9469" spans="21:21" x14ac:dyDescent="0.3">
      <c r="U9469" s="275"/>
    </row>
    <row r="9470" spans="21:21" x14ac:dyDescent="0.3">
      <c r="U9470" s="275"/>
    </row>
    <row r="9471" spans="21:21" x14ac:dyDescent="0.3">
      <c r="U9471" s="275"/>
    </row>
    <row r="9472" spans="21:21" x14ac:dyDescent="0.3">
      <c r="U9472" s="275"/>
    </row>
    <row r="9473" spans="21:21" x14ac:dyDescent="0.3">
      <c r="U9473" s="275"/>
    </row>
    <row r="9474" spans="21:21" x14ac:dyDescent="0.3">
      <c r="U9474" s="275"/>
    </row>
    <row r="9475" spans="21:21" x14ac:dyDescent="0.3">
      <c r="U9475" s="275"/>
    </row>
    <row r="9476" spans="21:21" x14ac:dyDescent="0.3">
      <c r="U9476" s="275"/>
    </row>
    <row r="9477" spans="21:21" x14ac:dyDescent="0.3">
      <c r="U9477" s="275"/>
    </row>
    <row r="9478" spans="21:21" x14ac:dyDescent="0.3">
      <c r="U9478" s="275"/>
    </row>
    <row r="9479" spans="21:21" x14ac:dyDescent="0.3">
      <c r="U9479" s="275"/>
    </row>
    <row r="9480" spans="21:21" x14ac:dyDescent="0.3">
      <c r="U9480" s="275"/>
    </row>
    <row r="9481" spans="21:21" x14ac:dyDescent="0.3">
      <c r="U9481" s="275"/>
    </row>
    <row r="9482" spans="21:21" x14ac:dyDescent="0.3">
      <c r="U9482" s="275"/>
    </row>
    <row r="9483" spans="21:21" x14ac:dyDescent="0.3">
      <c r="U9483" s="275"/>
    </row>
    <row r="9484" spans="21:21" x14ac:dyDescent="0.3">
      <c r="U9484" s="275"/>
    </row>
    <row r="9485" spans="21:21" x14ac:dyDescent="0.3">
      <c r="U9485" s="275"/>
    </row>
    <row r="9486" spans="21:21" x14ac:dyDescent="0.3">
      <c r="U9486" s="275"/>
    </row>
    <row r="9487" spans="21:21" x14ac:dyDescent="0.3">
      <c r="U9487" s="275"/>
    </row>
    <row r="9488" spans="21:21" x14ac:dyDescent="0.3">
      <c r="U9488" s="275"/>
    </row>
    <row r="9489" spans="21:21" x14ac:dyDescent="0.3">
      <c r="U9489" s="275"/>
    </row>
    <row r="9490" spans="21:21" x14ac:dyDescent="0.3">
      <c r="U9490" s="275"/>
    </row>
    <row r="9491" spans="21:21" x14ac:dyDescent="0.3">
      <c r="U9491" s="275"/>
    </row>
    <row r="9492" spans="21:21" x14ac:dyDescent="0.3">
      <c r="U9492" s="275"/>
    </row>
    <row r="9493" spans="21:21" x14ac:dyDescent="0.3">
      <c r="U9493" s="275"/>
    </row>
    <row r="9494" spans="21:21" x14ac:dyDescent="0.3">
      <c r="U9494" s="275"/>
    </row>
    <row r="9495" spans="21:21" x14ac:dyDescent="0.3">
      <c r="U9495" s="275"/>
    </row>
    <row r="9496" spans="21:21" x14ac:dyDescent="0.3">
      <c r="U9496" s="275"/>
    </row>
    <row r="9497" spans="21:21" x14ac:dyDescent="0.3">
      <c r="U9497" s="275"/>
    </row>
    <row r="9498" spans="21:21" x14ac:dyDescent="0.3">
      <c r="U9498" s="275"/>
    </row>
    <row r="9499" spans="21:21" x14ac:dyDescent="0.3">
      <c r="U9499" s="275"/>
    </row>
    <row r="9500" spans="21:21" x14ac:dyDescent="0.3">
      <c r="U9500" s="275"/>
    </row>
    <row r="9501" spans="21:21" x14ac:dyDescent="0.3">
      <c r="U9501" s="275"/>
    </row>
    <row r="9502" spans="21:21" x14ac:dyDescent="0.3">
      <c r="U9502" s="275"/>
    </row>
    <row r="9503" spans="21:21" x14ac:dyDescent="0.3">
      <c r="U9503" s="275"/>
    </row>
    <row r="9504" spans="21:21" x14ac:dyDescent="0.3">
      <c r="U9504" s="275"/>
    </row>
    <row r="9505" spans="21:21" x14ac:dyDescent="0.3">
      <c r="U9505" s="275"/>
    </row>
    <row r="9506" spans="21:21" x14ac:dyDescent="0.3">
      <c r="U9506" s="275"/>
    </row>
    <row r="9507" spans="21:21" x14ac:dyDescent="0.3">
      <c r="U9507" s="275"/>
    </row>
    <row r="9508" spans="21:21" x14ac:dyDescent="0.3">
      <c r="U9508" s="275"/>
    </row>
    <row r="9509" spans="21:21" x14ac:dyDescent="0.3">
      <c r="U9509" s="275"/>
    </row>
    <row r="9510" spans="21:21" x14ac:dyDescent="0.3">
      <c r="U9510" s="275"/>
    </row>
    <row r="9511" spans="21:21" x14ac:dyDescent="0.3">
      <c r="U9511" s="275"/>
    </row>
    <row r="9512" spans="21:21" x14ac:dyDescent="0.3">
      <c r="U9512" s="275"/>
    </row>
    <row r="9513" spans="21:21" x14ac:dyDescent="0.3">
      <c r="U9513" s="275"/>
    </row>
    <row r="9514" spans="21:21" x14ac:dyDescent="0.3">
      <c r="U9514" s="275"/>
    </row>
    <row r="9515" spans="21:21" x14ac:dyDescent="0.3">
      <c r="U9515" s="275"/>
    </row>
    <row r="9516" spans="21:21" x14ac:dyDescent="0.3">
      <c r="U9516" s="275"/>
    </row>
    <row r="9517" spans="21:21" x14ac:dyDescent="0.3">
      <c r="U9517" s="275"/>
    </row>
    <row r="9518" spans="21:21" x14ac:dyDescent="0.3">
      <c r="U9518" s="275"/>
    </row>
    <row r="9519" spans="21:21" x14ac:dyDescent="0.3">
      <c r="U9519" s="275"/>
    </row>
    <row r="9520" spans="21:21" x14ac:dyDescent="0.3">
      <c r="U9520" s="275"/>
    </row>
    <row r="9521" spans="21:21" x14ac:dyDescent="0.3">
      <c r="U9521" s="275"/>
    </row>
    <row r="9522" spans="21:21" x14ac:dyDescent="0.3">
      <c r="U9522" s="275"/>
    </row>
    <row r="9523" spans="21:21" x14ac:dyDescent="0.3">
      <c r="U9523" s="275"/>
    </row>
    <row r="9524" spans="21:21" x14ac:dyDescent="0.3">
      <c r="U9524" s="275"/>
    </row>
    <row r="9525" spans="21:21" x14ac:dyDescent="0.3">
      <c r="U9525" s="275"/>
    </row>
    <row r="9526" spans="21:21" x14ac:dyDescent="0.3">
      <c r="U9526" s="275"/>
    </row>
    <row r="9527" spans="21:21" x14ac:dyDescent="0.3">
      <c r="U9527" s="275"/>
    </row>
    <row r="9528" spans="21:21" x14ac:dyDescent="0.3">
      <c r="U9528" s="275"/>
    </row>
    <row r="9529" spans="21:21" x14ac:dyDescent="0.3">
      <c r="U9529" s="275"/>
    </row>
    <row r="9530" spans="21:21" x14ac:dyDescent="0.3">
      <c r="U9530" s="275"/>
    </row>
    <row r="9531" spans="21:21" x14ac:dyDescent="0.3">
      <c r="U9531" s="275"/>
    </row>
    <row r="9532" spans="21:21" x14ac:dyDescent="0.3">
      <c r="U9532" s="275"/>
    </row>
    <row r="9533" spans="21:21" x14ac:dyDescent="0.3">
      <c r="U9533" s="275"/>
    </row>
    <row r="9534" spans="21:21" x14ac:dyDescent="0.3">
      <c r="U9534" s="275"/>
    </row>
    <row r="9535" spans="21:21" x14ac:dyDescent="0.3">
      <c r="U9535" s="275"/>
    </row>
    <row r="9536" spans="21:21" x14ac:dyDescent="0.3">
      <c r="U9536" s="275"/>
    </row>
    <row r="9537" spans="21:21" x14ac:dyDescent="0.3">
      <c r="U9537" s="275"/>
    </row>
    <row r="9538" spans="21:21" x14ac:dyDescent="0.3">
      <c r="U9538" s="275"/>
    </row>
    <row r="9539" spans="21:21" x14ac:dyDescent="0.3">
      <c r="U9539" s="275"/>
    </row>
    <row r="9540" spans="21:21" x14ac:dyDescent="0.3">
      <c r="U9540" s="275"/>
    </row>
    <row r="9541" spans="21:21" x14ac:dyDescent="0.3">
      <c r="U9541" s="275"/>
    </row>
    <row r="9542" spans="21:21" x14ac:dyDescent="0.3">
      <c r="U9542" s="275"/>
    </row>
    <row r="9543" spans="21:21" x14ac:dyDescent="0.3">
      <c r="U9543" s="275"/>
    </row>
    <row r="9544" spans="21:21" x14ac:dyDescent="0.3">
      <c r="U9544" s="275"/>
    </row>
    <row r="9545" spans="21:21" x14ac:dyDescent="0.3">
      <c r="U9545" s="275"/>
    </row>
    <row r="9546" spans="21:21" x14ac:dyDescent="0.3">
      <c r="U9546" s="275"/>
    </row>
    <row r="9547" spans="21:21" x14ac:dyDescent="0.3">
      <c r="U9547" s="275"/>
    </row>
    <row r="9548" spans="21:21" x14ac:dyDescent="0.3">
      <c r="U9548" s="275"/>
    </row>
    <row r="9549" spans="21:21" x14ac:dyDescent="0.3">
      <c r="U9549" s="275"/>
    </row>
    <row r="9550" spans="21:21" x14ac:dyDescent="0.3">
      <c r="U9550" s="275"/>
    </row>
    <row r="9551" spans="21:21" x14ac:dyDescent="0.3">
      <c r="U9551" s="275"/>
    </row>
    <row r="9552" spans="21:21" x14ac:dyDescent="0.3">
      <c r="U9552" s="275"/>
    </row>
    <row r="9553" spans="21:21" x14ac:dyDescent="0.3">
      <c r="U9553" s="275"/>
    </row>
    <row r="9554" spans="21:21" x14ac:dyDescent="0.3">
      <c r="U9554" s="275"/>
    </row>
    <row r="9555" spans="21:21" x14ac:dyDescent="0.3">
      <c r="U9555" s="275"/>
    </row>
    <row r="9556" spans="21:21" x14ac:dyDescent="0.3">
      <c r="U9556" s="275"/>
    </row>
    <row r="9557" spans="21:21" x14ac:dyDescent="0.3">
      <c r="U9557" s="275"/>
    </row>
    <row r="9558" spans="21:21" x14ac:dyDescent="0.3">
      <c r="U9558" s="275"/>
    </row>
    <row r="9559" spans="21:21" x14ac:dyDescent="0.3">
      <c r="U9559" s="275"/>
    </row>
    <row r="9560" spans="21:21" x14ac:dyDescent="0.3">
      <c r="U9560" s="275"/>
    </row>
    <row r="9561" spans="21:21" x14ac:dyDescent="0.3">
      <c r="U9561" s="275"/>
    </row>
    <row r="9562" spans="21:21" x14ac:dyDescent="0.3">
      <c r="U9562" s="275"/>
    </row>
    <row r="9563" spans="21:21" x14ac:dyDescent="0.3">
      <c r="U9563" s="275"/>
    </row>
    <row r="9564" spans="21:21" x14ac:dyDescent="0.3">
      <c r="U9564" s="275"/>
    </row>
    <row r="9565" spans="21:21" x14ac:dyDescent="0.3">
      <c r="U9565" s="275"/>
    </row>
    <row r="9566" spans="21:21" x14ac:dyDescent="0.3">
      <c r="U9566" s="275"/>
    </row>
    <row r="9567" spans="21:21" x14ac:dyDescent="0.3">
      <c r="U9567" s="275"/>
    </row>
    <row r="9568" spans="21:21" x14ac:dyDescent="0.3">
      <c r="U9568" s="275"/>
    </row>
    <row r="9569" spans="21:21" x14ac:dyDescent="0.3">
      <c r="U9569" s="275"/>
    </row>
    <row r="9570" spans="21:21" x14ac:dyDescent="0.3">
      <c r="U9570" s="275"/>
    </row>
    <row r="9571" spans="21:21" x14ac:dyDescent="0.3">
      <c r="U9571" s="275"/>
    </row>
    <row r="9572" spans="21:21" x14ac:dyDescent="0.3">
      <c r="U9572" s="275"/>
    </row>
    <row r="9573" spans="21:21" x14ac:dyDescent="0.3">
      <c r="U9573" s="275"/>
    </row>
    <row r="9574" spans="21:21" x14ac:dyDescent="0.3">
      <c r="U9574" s="275"/>
    </row>
    <row r="9575" spans="21:21" x14ac:dyDescent="0.3">
      <c r="U9575" s="275"/>
    </row>
    <row r="9576" spans="21:21" x14ac:dyDescent="0.3">
      <c r="U9576" s="275"/>
    </row>
    <row r="9577" spans="21:21" x14ac:dyDescent="0.3">
      <c r="U9577" s="275"/>
    </row>
    <row r="9578" spans="21:21" x14ac:dyDescent="0.3">
      <c r="U9578" s="275"/>
    </row>
    <row r="9579" spans="21:21" x14ac:dyDescent="0.3">
      <c r="U9579" s="275"/>
    </row>
    <row r="9580" spans="21:21" x14ac:dyDescent="0.3">
      <c r="U9580" s="275"/>
    </row>
    <row r="9581" spans="21:21" x14ac:dyDescent="0.3">
      <c r="U9581" s="275"/>
    </row>
    <row r="9582" spans="21:21" x14ac:dyDescent="0.3">
      <c r="U9582" s="275"/>
    </row>
    <row r="9583" spans="21:21" x14ac:dyDescent="0.3">
      <c r="U9583" s="275"/>
    </row>
    <row r="9584" spans="21:21" x14ac:dyDescent="0.3">
      <c r="U9584" s="275"/>
    </row>
    <row r="9585" spans="21:21" x14ac:dyDescent="0.3">
      <c r="U9585" s="275"/>
    </row>
    <row r="9586" spans="21:21" x14ac:dyDescent="0.3">
      <c r="U9586" s="275"/>
    </row>
    <row r="9587" spans="21:21" x14ac:dyDescent="0.3">
      <c r="U9587" s="275"/>
    </row>
    <row r="9588" spans="21:21" x14ac:dyDescent="0.3">
      <c r="U9588" s="275"/>
    </row>
    <row r="9589" spans="21:21" x14ac:dyDescent="0.3">
      <c r="U9589" s="275"/>
    </row>
    <row r="9590" spans="21:21" x14ac:dyDescent="0.3">
      <c r="U9590" s="275"/>
    </row>
    <row r="9591" spans="21:21" x14ac:dyDescent="0.3">
      <c r="U9591" s="275"/>
    </row>
    <row r="9592" spans="21:21" x14ac:dyDescent="0.3">
      <c r="U9592" s="275"/>
    </row>
    <row r="9593" spans="21:21" x14ac:dyDescent="0.3">
      <c r="U9593" s="275"/>
    </row>
    <row r="9594" spans="21:21" x14ac:dyDescent="0.3">
      <c r="U9594" s="275"/>
    </row>
    <row r="9595" spans="21:21" x14ac:dyDescent="0.3">
      <c r="U9595" s="275"/>
    </row>
    <row r="9596" spans="21:21" x14ac:dyDescent="0.3">
      <c r="U9596" s="275"/>
    </row>
    <row r="9597" spans="21:21" x14ac:dyDescent="0.3">
      <c r="U9597" s="275"/>
    </row>
    <row r="9598" spans="21:21" x14ac:dyDescent="0.3">
      <c r="U9598" s="275"/>
    </row>
    <row r="9599" spans="21:21" x14ac:dyDescent="0.3">
      <c r="U9599" s="275"/>
    </row>
    <row r="9600" spans="21:21" x14ac:dyDescent="0.3">
      <c r="U9600" s="275"/>
    </row>
    <row r="9601" spans="21:21" x14ac:dyDescent="0.3">
      <c r="U9601" s="275"/>
    </row>
    <row r="9602" spans="21:21" x14ac:dyDescent="0.3">
      <c r="U9602" s="275"/>
    </row>
    <row r="9603" spans="21:21" x14ac:dyDescent="0.3">
      <c r="U9603" s="275"/>
    </row>
    <row r="9604" spans="21:21" x14ac:dyDescent="0.3">
      <c r="U9604" s="275"/>
    </row>
    <row r="9605" spans="21:21" x14ac:dyDescent="0.3">
      <c r="U9605" s="275"/>
    </row>
    <row r="9606" spans="21:21" x14ac:dyDescent="0.3">
      <c r="U9606" s="275"/>
    </row>
    <row r="9607" spans="21:21" x14ac:dyDescent="0.3">
      <c r="U9607" s="275"/>
    </row>
    <row r="9608" spans="21:21" x14ac:dyDescent="0.3">
      <c r="U9608" s="275"/>
    </row>
    <row r="9609" spans="21:21" x14ac:dyDescent="0.3">
      <c r="U9609" s="275"/>
    </row>
    <row r="9610" spans="21:21" x14ac:dyDescent="0.3">
      <c r="U9610" s="275"/>
    </row>
    <row r="9611" spans="21:21" x14ac:dyDescent="0.3">
      <c r="U9611" s="275"/>
    </row>
    <row r="9612" spans="21:21" x14ac:dyDescent="0.3">
      <c r="U9612" s="275"/>
    </row>
    <row r="9613" spans="21:21" x14ac:dyDescent="0.3">
      <c r="U9613" s="275"/>
    </row>
    <row r="9614" spans="21:21" x14ac:dyDescent="0.3">
      <c r="U9614" s="275"/>
    </row>
    <row r="9615" spans="21:21" x14ac:dyDescent="0.3">
      <c r="U9615" s="275"/>
    </row>
    <row r="9616" spans="21:21" x14ac:dyDescent="0.3">
      <c r="U9616" s="275"/>
    </row>
    <row r="9617" spans="21:21" x14ac:dyDescent="0.3">
      <c r="U9617" s="275"/>
    </row>
    <row r="9618" spans="21:21" x14ac:dyDescent="0.3">
      <c r="U9618" s="275"/>
    </row>
    <row r="9619" spans="21:21" x14ac:dyDescent="0.3">
      <c r="U9619" s="275"/>
    </row>
    <row r="9620" spans="21:21" x14ac:dyDescent="0.3">
      <c r="U9620" s="275"/>
    </row>
    <row r="9621" spans="21:21" x14ac:dyDescent="0.3">
      <c r="U9621" s="275"/>
    </row>
    <row r="9622" spans="21:21" x14ac:dyDescent="0.3">
      <c r="U9622" s="275"/>
    </row>
    <row r="9623" spans="21:21" x14ac:dyDescent="0.3">
      <c r="U9623" s="275"/>
    </row>
    <row r="9624" spans="21:21" x14ac:dyDescent="0.3">
      <c r="U9624" s="275"/>
    </row>
    <row r="9625" spans="21:21" x14ac:dyDescent="0.3">
      <c r="U9625" s="275"/>
    </row>
    <row r="9626" spans="21:21" x14ac:dyDescent="0.3">
      <c r="U9626" s="275"/>
    </row>
    <row r="9627" spans="21:21" x14ac:dyDescent="0.3">
      <c r="U9627" s="275"/>
    </row>
    <row r="9628" spans="21:21" x14ac:dyDescent="0.3">
      <c r="U9628" s="275"/>
    </row>
    <row r="9629" spans="21:21" x14ac:dyDescent="0.3">
      <c r="U9629" s="275"/>
    </row>
    <row r="9630" spans="21:21" x14ac:dyDescent="0.3">
      <c r="U9630" s="275"/>
    </row>
    <row r="9631" spans="21:21" x14ac:dyDescent="0.3">
      <c r="U9631" s="275"/>
    </row>
    <row r="9632" spans="21:21" x14ac:dyDescent="0.3">
      <c r="U9632" s="275"/>
    </row>
    <row r="9633" spans="21:21" x14ac:dyDescent="0.3">
      <c r="U9633" s="275"/>
    </row>
    <row r="9634" spans="21:21" x14ac:dyDescent="0.3">
      <c r="U9634" s="275"/>
    </row>
    <row r="9635" spans="21:21" x14ac:dyDescent="0.3">
      <c r="U9635" s="275"/>
    </row>
    <row r="9636" spans="21:21" x14ac:dyDescent="0.3">
      <c r="U9636" s="275"/>
    </row>
    <row r="9637" spans="21:21" x14ac:dyDescent="0.3">
      <c r="U9637" s="275"/>
    </row>
    <row r="9638" spans="21:21" x14ac:dyDescent="0.3">
      <c r="U9638" s="275"/>
    </row>
    <row r="9639" spans="21:21" x14ac:dyDescent="0.3">
      <c r="U9639" s="275"/>
    </row>
    <row r="9640" spans="21:21" x14ac:dyDescent="0.3">
      <c r="U9640" s="275"/>
    </row>
    <row r="9641" spans="21:21" x14ac:dyDescent="0.3">
      <c r="U9641" s="275"/>
    </row>
    <row r="9642" spans="21:21" x14ac:dyDescent="0.3">
      <c r="U9642" s="275"/>
    </row>
    <row r="9643" spans="21:21" x14ac:dyDescent="0.3">
      <c r="U9643" s="275"/>
    </row>
    <row r="9644" spans="21:21" x14ac:dyDescent="0.3">
      <c r="U9644" s="275"/>
    </row>
    <row r="9645" spans="21:21" x14ac:dyDescent="0.3">
      <c r="U9645" s="275"/>
    </row>
    <row r="9646" spans="21:21" x14ac:dyDescent="0.3">
      <c r="U9646" s="275"/>
    </row>
    <row r="9647" spans="21:21" x14ac:dyDescent="0.3">
      <c r="U9647" s="275"/>
    </row>
    <row r="9648" spans="21:21" x14ac:dyDescent="0.3">
      <c r="U9648" s="275"/>
    </row>
    <row r="9649" spans="21:21" x14ac:dyDescent="0.3">
      <c r="U9649" s="275"/>
    </row>
    <row r="9650" spans="21:21" x14ac:dyDescent="0.3">
      <c r="U9650" s="275"/>
    </row>
    <row r="9651" spans="21:21" x14ac:dyDescent="0.3">
      <c r="U9651" s="275"/>
    </row>
    <row r="9652" spans="21:21" x14ac:dyDescent="0.3">
      <c r="U9652" s="275"/>
    </row>
    <row r="9653" spans="21:21" x14ac:dyDescent="0.3">
      <c r="U9653" s="275"/>
    </row>
    <row r="9654" spans="21:21" x14ac:dyDescent="0.3">
      <c r="U9654" s="275"/>
    </row>
    <row r="9655" spans="21:21" x14ac:dyDescent="0.3">
      <c r="U9655" s="275"/>
    </row>
    <row r="9656" spans="21:21" x14ac:dyDescent="0.3">
      <c r="U9656" s="275"/>
    </row>
    <row r="9657" spans="21:21" x14ac:dyDescent="0.3">
      <c r="U9657" s="275"/>
    </row>
    <row r="9658" spans="21:21" x14ac:dyDescent="0.3">
      <c r="U9658" s="275"/>
    </row>
    <row r="9659" spans="21:21" x14ac:dyDescent="0.3">
      <c r="U9659" s="275"/>
    </row>
    <row r="9660" spans="21:21" x14ac:dyDescent="0.3">
      <c r="U9660" s="275"/>
    </row>
    <row r="9661" spans="21:21" x14ac:dyDescent="0.3">
      <c r="U9661" s="275"/>
    </row>
    <row r="9662" spans="21:21" x14ac:dyDescent="0.3">
      <c r="U9662" s="275"/>
    </row>
    <row r="9663" spans="21:21" x14ac:dyDescent="0.3">
      <c r="U9663" s="275"/>
    </row>
    <row r="9664" spans="21:21" x14ac:dyDescent="0.3">
      <c r="U9664" s="275"/>
    </row>
    <row r="9665" spans="21:21" x14ac:dyDescent="0.3">
      <c r="U9665" s="275"/>
    </row>
    <row r="9666" spans="21:21" x14ac:dyDescent="0.3">
      <c r="U9666" s="275"/>
    </row>
    <row r="9667" spans="21:21" x14ac:dyDescent="0.3">
      <c r="U9667" s="275"/>
    </row>
    <row r="9668" spans="21:21" x14ac:dyDescent="0.3">
      <c r="U9668" s="275"/>
    </row>
    <row r="9669" spans="21:21" x14ac:dyDescent="0.3">
      <c r="U9669" s="275"/>
    </row>
    <row r="9670" spans="21:21" x14ac:dyDescent="0.3">
      <c r="U9670" s="275"/>
    </row>
    <row r="9671" spans="21:21" x14ac:dyDescent="0.3">
      <c r="U9671" s="275"/>
    </row>
    <row r="9672" spans="21:21" x14ac:dyDescent="0.3">
      <c r="U9672" s="275"/>
    </row>
    <row r="9673" spans="21:21" x14ac:dyDescent="0.3">
      <c r="U9673" s="275"/>
    </row>
    <row r="9674" spans="21:21" x14ac:dyDescent="0.3">
      <c r="U9674" s="275"/>
    </row>
    <row r="9675" spans="21:21" x14ac:dyDescent="0.3">
      <c r="U9675" s="275"/>
    </row>
    <row r="9676" spans="21:21" x14ac:dyDescent="0.3">
      <c r="U9676" s="275"/>
    </row>
    <row r="9677" spans="21:21" x14ac:dyDescent="0.3">
      <c r="U9677" s="275"/>
    </row>
    <row r="9678" spans="21:21" x14ac:dyDescent="0.3">
      <c r="U9678" s="275"/>
    </row>
    <row r="9679" spans="21:21" x14ac:dyDescent="0.3">
      <c r="U9679" s="275"/>
    </row>
    <row r="9680" spans="21:21" x14ac:dyDescent="0.3">
      <c r="U9680" s="275"/>
    </row>
    <row r="9681" spans="21:21" x14ac:dyDescent="0.3">
      <c r="U9681" s="275"/>
    </row>
    <row r="9682" spans="21:21" x14ac:dyDescent="0.3">
      <c r="U9682" s="275"/>
    </row>
    <row r="9683" spans="21:21" x14ac:dyDescent="0.3">
      <c r="U9683" s="275"/>
    </row>
    <row r="9684" spans="21:21" x14ac:dyDescent="0.3">
      <c r="U9684" s="275"/>
    </row>
    <row r="9685" spans="21:21" x14ac:dyDescent="0.3">
      <c r="U9685" s="275"/>
    </row>
    <row r="9686" spans="21:21" x14ac:dyDescent="0.3">
      <c r="U9686" s="275"/>
    </row>
    <row r="9687" spans="21:21" x14ac:dyDescent="0.3">
      <c r="U9687" s="275"/>
    </row>
    <row r="9688" spans="21:21" x14ac:dyDescent="0.3">
      <c r="U9688" s="275"/>
    </row>
    <row r="9689" spans="21:21" x14ac:dyDescent="0.3">
      <c r="U9689" s="275"/>
    </row>
    <row r="9690" spans="21:21" x14ac:dyDescent="0.3">
      <c r="U9690" s="275"/>
    </row>
    <row r="9691" spans="21:21" x14ac:dyDescent="0.3">
      <c r="U9691" s="275"/>
    </row>
    <row r="9692" spans="21:21" x14ac:dyDescent="0.3">
      <c r="U9692" s="275"/>
    </row>
    <row r="9693" spans="21:21" x14ac:dyDescent="0.3">
      <c r="U9693" s="275"/>
    </row>
    <row r="9694" spans="21:21" x14ac:dyDescent="0.3">
      <c r="U9694" s="275"/>
    </row>
    <row r="9695" spans="21:21" x14ac:dyDescent="0.3">
      <c r="U9695" s="275"/>
    </row>
    <row r="9696" spans="21:21" x14ac:dyDescent="0.3">
      <c r="U9696" s="275"/>
    </row>
    <row r="9697" spans="21:21" x14ac:dyDescent="0.3">
      <c r="U9697" s="275"/>
    </row>
    <row r="9698" spans="21:21" x14ac:dyDescent="0.3">
      <c r="U9698" s="275"/>
    </row>
    <row r="9699" spans="21:21" x14ac:dyDescent="0.3">
      <c r="U9699" s="275"/>
    </row>
    <row r="9700" spans="21:21" x14ac:dyDescent="0.3">
      <c r="U9700" s="275"/>
    </row>
    <row r="9701" spans="21:21" x14ac:dyDescent="0.3">
      <c r="U9701" s="275"/>
    </row>
    <row r="9702" spans="21:21" x14ac:dyDescent="0.3">
      <c r="U9702" s="275"/>
    </row>
    <row r="9703" spans="21:21" x14ac:dyDescent="0.3">
      <c r="U9703" s="275"/>
    </row>
    <row r="9704" spans="21:21" x14ac:dyDescent="0.3">
      <c r="U9704" s="275"/>
    </row>
    <row r="9705" spans="21:21" x14ac:dyDescent="0.3">
      <c r="U9705" s="275"/>
    </row>
    <row r="9706" spans="21:21" x14ac:dyDescent="0.3">
      <c r="U9706" s="275"/>
    </row>
    <row r="9707" spans="21:21" x14ac:dyDescent="0.3">
      <c r="U9707" s="275"/>
    </row>
    <row r="9708" spans="21:21" x14ac:dyDescent="0.3">
      <c r="U9708" s="275"/>
    </row>
    <row r="9709" spans="21:21" x14ac:dyDescent="0.3">
      <c r="U9709" s="275"/>
    </row>
    <row r="9710" spans="21:21" x14ac:dyDescent="0.3">
      <c r="U9710" s="275"/>
    </row>
    <row r="9711" spans="21:21" x14ac:dyDescent="0.3">
      <c r="U9711" s="275"/>
    </row>
    <row r="9712" spans="21:21" x14ac:dyDescent="0.3">
      <c r="U9712" s="275"/>
    </row>
    <row r="9713" spans="21:21" x14ac:dyDescent="0.3">
      <c r="U9713" s="275"/>
    </row>
    <row r="9714" spans="21:21" x14ac:dyDescent="0.3">
      <c r="U9714" s="275"/>
    </row>
    <row r="9715" spans="21:21" x14ac:dyDescent="0.3">
      <c r="U9715" s="275"/>
    </row>
    <row r="9716" spans="21:21" x14ac:dyDescent="0.3">
      <c r="U9716" s="275"/>
    </row>
    <row r="9717" spans="21:21" x14ac:dyDescent="0.3">
      <c r="U9717" s="275"/>
    </row>
    <row r="9718" spans="21:21" x14ac:dyDescent="0.3">
      <c r="U9718" s="275"/>
    </row>
    <row r="9719" spans="21:21" x14ac:dyDescent="0.3">
      <c r="U9719" s="275"/>
    </row>
    <row r="9720" spans="21:21" x14ac:dyDescent="0.3">
      <c r="U9720" s="275"/>
    </row>
    <row r="9721" spans="21:21" x14ac:dyDescent="0.3">
      <c r="U9721" s="275"/>
    </row>
    <row r="9722" spans="21:21" x14ac:dyDescent="0.3">
      <c r="U9722" s="275"/>
    </row>
    <row r="9723" spans="21:21" x14ac:dyDescent="0.3">
      <c r="U9723" s="275"/>
    </row>
    <row r="9724" spans="21:21" x14ac:dyDescent="0.3">
      <c r="U9724" s="275"/>
    </row>
    <row r="9725" spans="21:21" x14ac:dyDescent="0.3">
      <c r="U9725" s="275"/>
    </row>
    <row r="9726" spans="21:21" x14ac:dyDescent="0.3">
      <c r="U9726" s="275"/>
    </row>
    <row r="9727" spans="21:21" x14ac:dyDescent="0.3">
      <c r="U9727" s="275"/>
    </row>
    <row r="9728" spans="21:21" x14ac:dyDescent="0.3">
      <c r="U9728" s="275"/>
    </row>
    <row r="9729" spans="21:21" x14ac:dyDescent="0.3">
      <c r="U9729" s="275"/>
    </row>
    <row r="9730" spans="21:21" x14ac:dyDescent="0.3">
      <c r="U9730" s="275"/>
    </row>
    <row r="9731" spans="21:21" x14ac:dyDescent="0.3">
      <c r="U9731" s="275"/>
    </row>
    <row r="9732" spans="21:21" x14ac:dyDescent="0.3">
      <c r="U9732" s="275"/>
    </row>
    <row r="9733" spans="21:21" x14ac:dyDescent="0.3">
      <c r="U9733" s="275"/>
    </row>
    <row r="9734" spans="21:21" x14ac:dyDescent="0.3">
      <c r="U9734" s="275"/>
    </row>
    <row r="9735" spans="21:21" x14ac:dyDescent="0.3">
      <c r="U9735" s="275"/>
    </row>
    <row r="9736" spans="21:21" x14ac:dyDescent="0.3">
      <c r="U9736" s="275"/>
    </row>
    <row r="9737" spans="21:21" x14ac:dyDescent="0.3">
      <c r="U9737" s="275"/>
    </row>
    <row r="9738" spans="21:21" x14ac:dyDescent="0.3">
      <c r="U9738" s="275"/>
    </row>
    <row r="9739" spans="21:21" x14ac:dyDescent="0.3">
      <c r="U9739" s="275"/>
    </row>
    <row r="9740" spans="21:21" x14ac:dyDescent="0.3">
      <c r="U9740" s="275"/>
    </row>
    <row r="9741" spans="21:21" x14ac:dyDescent="0.3">
      <c r="U9741" s="275"/>
    </row>
    <row r="9742" spans="21:21" x14ac:dyDescent="0.3">
      <c r="U9742" s="275"/>
    </row>
    <row r="9743" spans="21:21" x14ac:dyDescent="0.3">
      <c r="U9743" s="275"/>
    </row>
    <row r="9744" spans="21:21" x14ac:dyDescent="0.3">
      <c r="U9744" s="275"/>
    </row>
    <row r="9745" spans="21:21" x14ac:dyDescent="0.3">
      <c r="U9745" s="275"/>
    </row>
    <row r="9746" spans="21:21" x14ac:dyDescent="0.3">
      <c r="U9746" s="275"/>
    </row>
    <row r="9747" spans="21:21" x14ac:dyDescent="0.3">
      <c r="U9747" s="275"/>
    </row>
    <row r="9748" spans="21:21" x14ac:dyDescent="0.3">
      <c r="U9748" s="275"/>
    </row>
    <row r="9749" spans="21:21" x14ac:dyDescent="0.3">
      <c r="U9749" s="275"/>
    </row>
    <row r="9750" spans="21:21" x14ac:dyDescent="0.3">
      <c r="U9750" s="275"/>
    </row>
    <row r="9751" spans="21:21" x14ac:dyDescent="0.3">
      <c r="U9751" s="275"/>
    </row>
    <row r="9752" spans="21:21" x14ac:dyDescent="0.3">
      <c r="U9752" s="275"/>
    </row>
    <row r="9753" spans="21:21" x14ac:dyDescent="0.3">
      <c r="U9753" s="275"/>
    </row>
    <row r="9754" spans="21:21" x14ac:dyDescent="0.3">
      <c r="U9754" s="275"/>
    </row>
    <row r="9755" spans="21:21" x14ac:dyDescent="0.3">
      <c r="U9755" s="275"/>
    </row>
    <row r="9756" spans="21:21" x14ac:dyDescent="0.3">
      <c r="U9756" s="275"/>
    </row>
    <row r="9757" spans="21:21" x14ac:dyDescent="0.3">
      <c r="U9757" s="275"/>
    </row>
    <row r="9758" spans="21:21" x14ac:dyDescent="0.3">
      <c r="U9758" s="275"/>
    </row>
    <row r="9759" spans="21:21" x14ac:dyDescent="0.3">
      <c r="U9759" s="275"/>
    </row>
    <row r="9760" spans="21:21" x14ac:dyDescent="0.3">
      <c r="U9760" s="275"/>
    </row>
    <row r="9761" spans="21:21" x14ac:dyDescent="0.3">
      <c r="U9761" s="275"/>
    </row>
    <row r="9762" spans="21:21" x14ac:dyDescent="0.3">
      <c r="U9762" s="275"/>
    </row>
    <row r="9763" spans="21:21" x14ac:dyDescent="0.3">
      <c r="U9763" s="275"/>
    </row>
    <row r="9764" spans="21:21" x14ac:dyDescent="0.3">
      <c r="U9764" s="275"/>
    </row>
    <row r="9765" spans="21:21" x14ac:dyDescent="0.3">
      <c r="U9765" s="275"/>
    </row>
    <row r="9766" spans="21:21" x14ac:dyDescent="0.3">
      <c r="U9766" s="275"/>
    </row>
    <row r="9767" spans="21:21" x14ac:dyDescent="0.3">
      <c r="U9767" s="275"/>
    </row>
    <row r="9768" spans="21:21" x14ac:dyDescent="0.3">
      <c r="U9768" s="275"/>
    </row>
    <row r="9769" spans="21:21" x14ac:dyDescent="0.3">
      <c r="U9769" s="275"/>
    </row>
    <row r="9770" spans="21:21" x14ac:dyDescent="0.3">
      <c r="U9770" s="275"/>
    </row>
    <row r="9771" spans="21:21" x14ac:dyDescent="0.3">
      <c r="U9771" s="275"/>
    </row>
    <row r="9772" spans="21:21" x14ac:dyDescent="0.3">
      <c r="U9772" s="275"/>
    </row>
    <row r="9773" spans="21:21" x14ac:dyDescent="0.3">
      <c r="U9773" s="275"/>
    </row>
    <row r="9774" spans="21:21" x14ac:dyDescent="0.3">
      <c r="U9774" s="275"/>
    </row>
    <row r="9775" spans="21:21" x14ac:dyDescent="0.3">
      <c r="U9775" s="275"/>
    </row>
    <row r="9776" spans="21:21" x14ac:dyDescent="0.3">
      <c r="U9776" s="275"/>
    </row>
    <row r="9777" spans="21:21" x14ac:dyDescent="0.3">
      <c r="U9777" s="275"/>
    </row>
    <row r="9778" spans="21:21" x14ac:dyDescent="0.3">
      <c r="U9778" s="275"/>
    </row>
    <row r="9779" spans="21:21" x14ac:dyDescent="0.3">
      <c r="U9779" s="275"/>
    </row>
    <row r="9780" spans="21:21" x14ac:dyDescent="0.3">
      <c r="U9780" s="275"/>
    </row>
    <row r="9781" spans="21:21" x14ac:dyDescent="0.3">
      <c r="U9781" s="275"/>
    </row>
    <row r="9782" spans="21:21" x14ac:dyDescent="0.3">
      <c r="U9782" s="275"/>
    </row>
    <row r="9783" spans="21:21" x14ac:dyDescent="0.3">
      <c r="U9783" s="275"/>
    </row>
    <row r="9784" spans="21:21" x14ac:dyDescent="0.3">
      <c r="U9784" s="275"/>
    </row>
    <row r="9785" spans="21:21" x14ac:dyDescent="0.3">
      <c r="U9785" s="275"/>
    </row>
    <row r="9786" spans="21:21" x14ac:dyDescent="0.3">
      <c r="U9786" s="275"/>
    </row>
    <row r="9787" spans="21:21" x14ac:dyDescent="0.3">
      <c r="U9787" s="275"/>
    </row>
    <row r="9788" spans="21:21" x14ac:dyDescent="0.3">
      <c r="U9788" s="275"/>
    </row>
    <row r="9789" spans="21:21" x14ac:dyDescent="0.3">
      <c r="U9789" s="275"/>
    </row>
    <row r="9790" spans="21:21" x14ac:dyDescent="0.3">
      <c r="U9790" s="275"/>
    </row>
    <row r="9791" spans="21:21" x14ac:dyDescent="0.3">
      <c r="U9791" s="275"/>
    </row>
    <row r="9792" spans="21:21" x14ac:dyDescent="0.3">
      <c r="U9792" s="275"/>
    </row>
    <row r="9793" spans="21:21" x14ac:dyDescent="0.3">
      <c r="U9793" s="275"/>
    </row>
    <row r="9794" spans="21:21" x14ac:dyDescent="0.3">
      <c r="U9794" s="275"/>
    </row>
    <row r="9795" spans="21:21" x14ac:dyDescent="0.3">
      <c r="U9795" s="275"/>
    </row>
    <row r="9796" spans="21:21" x14ac:dyDescent="0.3">
      <c r="U9796" s="275"/>
    </row>
    <row r="9797" spans="21:21" x14ac:dyDescent="0.3">
      <c r="U9797" s="275"/>
    </row>
    <row r="9798" spans="21:21" x14ac:dyDescent="0.3">
      <c r="U9798" s="275"/>
    </row>
    <row r="9799" spans="21:21" x14ac:dyDescent="0.3">
      <c r="U9799" s="275"/>
    </row>
    <row r="9800" spans="21:21" x14ac:dyDescent="0.3">
      <c r="U9800" s="275"/>
    </row>
    <row r="9801" spans="21:21" x14ac:dyDescent="0.3">
      <c r="U9801" s="275"/>
    </row>
    <row r="9802" spans="21:21" x14ac:dyDescent="0.3">
      <c r="U9802" s="275"/>
    </row>
    <row r="9803" spans="21:21" x14ac:dyDescent="0.3">
      <c r="U9803" s="275"/>
    </row>
    <row r="9804" spans="21:21" x14ac:dyDescent="0.3">
      <c r="U9804" s="275"/>
    </row>
    <row r="9805" spans="21:21" x14ac:dyDescent="0.3">
      <c r="U9805" s="275"/>
    </row>
    <row r="9806" spans="21:21" x14ac:dyDescent="0.3">
      <c r="U9806" s="275"/>
    </row>
    <row r="9807" spans="21:21" x14ac:dyDescent="0.3">
      <c r="U9807" s="275"/>
    </row>
    <row r="9808" spans="21:21" x14ac:dyDescent="0.3">
      <c r="U9808" s="275"/>
    </row>
    <row r="9809" spans="21:21" x14ac:dyDescent="0.3">
      <c r="U9809" s="275"/>
    </row>
    <row r="9810" spans="21:21" x14ac:dyDescent="0.3">
      <c r="U9810" s="275"/>
    </row>
    <row r="9811" spans="21:21" x14ac:dyDescent="0.3">
      <c r="U9811" s="275"/>
    </row>
    <row r="9812" spans="21:21" x14ac:dyDescent="0.3">
      <c r="U9812" s="275"/>
    </row>
    <row r="9813" spans="21:21" x14ac:dyDescent="0.3">
      <c r="U9813" s="275"/>
    </row>
    <row r="9814" spans="21:21" x14ac:dyDescent="0.3">
      <c r="U9814" s="275"/>
    </row>
    <row r="9815" spans="21:21" x14ac:dyDescent="0.3">
      <c r="U9815" s="275"/>
    </row>
    <row r="9816" spans="21:21" x14ac:dyDescent="0.3">
      <c r="U9816" s="275"/>
    </row>
    <row r="9817" spans="21:21" x14ac:dyDescent="0.3">
      <c r="U9817" s="275"/>
    </row>
    <row r="9818" spans="21:21" x14ac:dyDescent="0.3">
      <c r="U9818" s="275"/>
    </row>
    <row r="9819" spans="21:21" x14ac:dyDescent="0.3">
      <c r="U9819" s="275"/>
    </row>
    <row r="9820" spans="21:21" x14ac:dyDescent="0.3">
      <c r="U9820" s="275"/>
    </row>
    <row r="9821" spans="21:21" x14ac:dyDescent="0.3">
      <c r="U9821" s="275"/>
    </row>
    <row r="9822" spans="21:21" x14ac:dyDescent="0.3">
      <c r="U9822" s="275"/>
    </row>
    <row r="9823" spans="21:21" x14ac:dyDescent="0.3">
      <c r="U9823" s="275"/>
    </row>
    <row r="9824" spans="21:21" x14ac:dyDescent="0.3">
      <c r="U9824" s="275"/>
    </row>
    <row r="9825" spans="21:21" x14ac:dyDescent="0.3">
      <c r="U9825" s="275"/>
    </row>
    <row r="9826" spans="21:21" x14ac:dyDescent="0.3">
      <c r="U9826" s="275"/>
    </row>
    <row r="9827" spans="21:21" x14ac:dyDescent="0.3">
      <c r="U9827" s="275"/>
    </row>
    <row r="9828" spans="21:21" x14ac:dyDescent="0.3">
      <c r="U9828" s="275"/>
    </row>
    <row r="9829" spans="21:21" x14ac:dyDescent="0.3">
      <c r="U9829" s="275"/>
    </row>
    <row r="9830" spans="21:21" x14ac:dyDescent="0.3">
      <c r="U9830" s="275"/>
    </row>
    <row r="9831" spans="21:21" x14ac:dyDescent="0.3">
      <c r="U9831" s="275"/>
    </row>
    <row r="9832" spans="21:21" x14ac:dyDescent="0.3">
      <c r="U9832" s="275"/>
    </row>
    <row r="9833" spans="21:21" x14ac:dyDescent="0.3">
      <c r="U9833" s="275"/>
    </row>
    <row r="9834" spans="21:21" x14ac:dyDescent="0.3">
      <c r="U9834" s="275"/>
    </row>
    <row r="9835" spans="21:21" x14ac:dyDescent="0.3">
      <c r="U9835" s="275"/>
    </row>
    <row r="9836" spans="21:21" x14ac:dyDescent="0.3">
      <c r="U9836" s="275"/>
    </row>
    <row r="9837" spans="21:21" x14ac:dyDescent="0.3">
      <c r="U9837" s="275"/>
    </row>
    <row r="9838" spans="21:21" x14ac:dyDescent="0.3">
      <c r="U9838" s="275"/>
    </row>
    <row r="9839" spans="21:21" x14ac:dyDescent="0.3">
      <c r="U9839" s="275"/>
    </row>
    <row r="9840" spans="21:21" x14ac:dyDescent="0.3">
      <c r="U9840" s="275"/>
    </row>
    <row r="9841" spans="21:21" x14ac:dyDescent="0.3">
      <c r="U9841" s="275"/>
    </row>
    <row r="9842" spans="21:21" x14ac:dyDescent="0.3">
      <c r="U9842" s="275"/>
    </row>
    <row r="9843" spans="21:21" x14ac:dyDescent="0.3">
      <c r="U9843" s="275"/>
    </row>
    <row r="9844" spans="21:21" x14ac:dyDescent="0.3">
      <c r="U9844" s="275"/>
    </row>
    <row r="9845" spans="21:21" x14ac:dyDescent="0.3">
      <c r="U9845" s="275"/>
    </row>
    <row r="9846" spans="21:21" x14ac:dyDescent="0.3">
      <c r="U9846" s="275"/>
    </row>
    <row r="9847" spans="21:21" x14ac:dyDescent="0.3">
      <c r="U9847" s="275"/>
    </row>
    <row r="9848" spans="21:21" x14ac:dyDescent="0.3">
      <c r="U9848" s="275"/>
    </row>
    <row r="9849" spans="21:21" x14ac:dyDescent="0.3">
      <c r="U9849" s="275"/>
    </row>
    <row r="9850" spans="21:21" x14ac:dyDescent="0.3">
      <c r="U9850" s="275"/>
    </row>
    <row r="9851" spans="21:21" x14ac:dyDescent="0.3">
      <c r="U9851" s="275"/>
    </row>
    <row r="9852" spans="21:21" x14ac:dyDescent="0.3">
      <c r="U9852" s="275"/>
    </row>
    <row r="9853" spans="21:21" x14ac:dyDescent="0.3">
      <c r="U9853" s="275"/>
    </row>
    <row r="9854" spans="21:21" x14ac:dyDescent="0.3">
      <c r="U9854" s="275"/>
    </row>
    <row r="9855" spans="21:21" x14ac:dyDescent="0.3">
      <c r="U9855" s="275"/>
    </row>
    <row r="9856" spans="21:21" x14ac:dyDescent="0.3">
      <c r="U9856" s="275"/>
    </row>
    <row r="9857" spans="21:21" x14ac:dyDescent="0.3">
      <c r="U9857" s="275"/>
    </row>
    <row r="9858" spans="21:21" x14ac:dyDescent="0.3">
      <c r="U9858" s="275"/>
    </row>
    <row r="9859" spans="21:21" x14ac:dyDescent="0.3">
      <c r="U9859" s="275"/>
    </row>
    <row r="9860" spans="21:21" x14ac:dyDescent="0.3">
      <c r="U9860" s="275"/>
    </row>
    <row r="9861" spans="21:21" x14ac:dyDescent="0.3">
      <c r="U9861" s="275"/>
    </row>
    <row r="9862" spans="21:21" x14ac:dyDescent="0.3">
      <c r="U9862" s="275"/>
    </row>
    <row r="9863" spans="21:21" x14ac:dyDescent="0.3">
      <c r="U9863" s="275"/>
    </row>
    <row r="9864" spans="21:21" x14ac:dyDescent="0.3">
      <c r="U9864" s="275"/>
    </row>
    <row r="9865" spans="21:21" x14ac:dyDescent="0.3">
      <c r="U9865" s="275"/>
    </row>
    <row r="9866" spans="21:21" x14ac:dyDescent="0.3">
      <c r="U9866" s="275"/>
    </row>
    <row r="9867" spans="21:21" x14ac:dyDescent="0.3">
      <c r="U9867" s="275"/>
    </row>
    <row r="9868" spans="21:21" x14ac:dyDescent="0.3">
      <c r="U9868" s="275"/>
    </row>
    <row r="9869" spans="21:21" x14ac:dyDescent="0.3">
      <c r="U9869" s="275"/>
    </row>
    <row r="9870" spans="21:21" x14ac:dyDescent="0.3">
      <c r="U9870" s="275"/>
    </row>
    <row r="9871" spans="21:21" x14ac:dyDescent="0.3">
      <c r="U9871" s="275"/>
    </row>
    <row r="9872" spans="21:21" x14ac:dyDescent="0.3">
      <c r="U9872" s="275"/>
    </row>
    <row r="9873" spans="21:21" x14ac:dyDescent="0.3">
      <c r="U9873" s="275"/>
    </row>
    <row r="9874" spans="21:21" x14ac:dyDescent="0.3">
      <c r="U9874" s="275"/>
    </row>
    <row r="9875" spans="21:21" x14ac:dyDescent="0.3">
      <c r="U9875" s="275"/>
    </row>
    <row r="9876" spans="21:21" x14ac:dyDescent="0.3">
      <c r="U9876" s="275"/>
    </row>
    <row r="9877" spans="21:21" x14ac:dyDescent="0.3">
      <c r="U9877" s="275"/>
    </row>
    <row r="9878" spans="21:21" x14ac:dyDescent="0.3">
      <c r="U9878" s="275"/>
    </row>
    <row r="9879" spans="21:21" x14ac:dyDescent="0.3">
      <c r="U9879" s="275"/>
    </row>
    <row r="9880" spans="21:21" x14ac:dyDescent="0.3">
      <c r="U9880" s="275"/>
    </row>
    <row r="9881" spans="21:21" x14ac:dyDescent="0.3">
      <c r="U9881" s="275"/>
    </row>
    <row r="9882" spans="21:21" x14ac:dyDescent="0.3">
      <c r="U9882" s="275"/>
    </row>
    <row r="9883" spans="21:21" x14ac:dyDescent="0.3">
      <c r="U9883" s="275"/>
    </row>
    <row r="9884" spans="21:21" x14ac:dyDescent="0.3">
      <c r="U9884" s="275"/>
    </row>
    <row r="9885" spans="21:21" x14ac:dyDescent="0.3">
      <c r="U9885" s="275"/>
    </row>
    <row r="9886" spans="21:21" x14ac:dyDescent="0.3">
      <c r="U9886" s="275"/>
    </row>
    <row r="9887" spans="21:21" x14ac:dyDescent="0.3">
      <c r="U9887" s="275"/>
    </row>
    <row r="9888" spans="21:21" x14ac:dyDescent="0.3">
      <c r="U9888" s="275"/>
    </row>
    <row r="9889" spans="21:21" x14ac:dyDescent="0.3">
      <c r="U9889" s="275"/>
    </row>
    <row r="9890" spans="21:21" x14ac:dyDescent="0.3">
      <c r="U9890" s="275"/>
    </row>
    <row r="9891" spans="21:21" x14ac:dyDescent="0.3">
      <c r="U9891" s="275"/>
    </row>
    <row r="9892" spans="21:21" x14ac:dyDescent="0.3">
      <c r="U9892" s="275"/>
    </row>
    <row r="9893" spans="21:21" x14ac:dyDescent="0.3">
      <c r="U9893" s="275"/>
    </row>
    <row r="9894" spans="21:21" x14ac:dyDescent="0.3">
      <c r="U9894" s="275"/>
    </row>
    <row r="9895" spans="21:21" x14ac:dyDescent="0.3">
      <c r="U9895" s="275"/>
    </row>
    <row r="9896" spans="21:21" x14ac:dyDescent="0.3">
      <c r="U9896" s="275"/>
    </row>
    <row r="9897" spans="21:21" x14ac:dyDescent="0.3">
      <c r="U9897" s="275"/>
    </row>
    <row r="9898" spans="21:21" x14ac:dyDescent="0.3">
      <c r="U9898" s="275"/>
    </row>
    <row r="9899" spans="21:21" x14ac:dyDescent="0.3">
      <c r="U9899" s="275"/>
    </row>
    <row r="9900" spans="21:21" x14ac:dyDescent="0.3">
      <c r="U9900" s="275"/>
    </row>
    <row r="9901" spans="21:21" x14ac:dyDescent="0.3">
      <c r="U9901" s="275"/>
    </row>
    <row r="9902" spans="21:21" x14ac:dyDescent="0.3">
      <c r="U9902" s="275"/>
    </row>
    <row r="9903" spans="21:21" x14ac:dyDescent="0.3">
      <c r="U9903" s="275"/>
    </row>
    <row r="9904" spans="21:21" x14ac:dyDescent="0.3">
      <c r="U9904" s="275"/>
    </row>
    <row r="9905" spans="21:21" x14ac:dyDescent="0.3">
      <c r="U9905" s="275"/>
    </row>
    <row r="9906" spans="21:21" x14ac:dyDescent="0.3">
      <c r="U9906" s="275"/>
    </row>
    <row r="9907" spans="21:21" x14ac:dyDescent="0.3">
      <c r="U9907" s="275"/>
    </row>
    <row r="9908" spans="21:21" x14ac:dyDescent="0.3">
      <c r="U9908" s="275"/>
    </row>
    <row r="9909" spans="21:21" x14ac:dyDescent="0.3">
      <c r="U9909" s="275"/>
    </row>
    <row r="9910" spans="21:21" x14ac:dyDescent="0.3">
      <c r="U9910" s="275"/>
    </row>
    <row r="9911" spans="21:21" x14ac:dyDescent="0.3">
      <c r="U9911" s="275"/>
    </row>
    <row r="9912" spans="21:21" x14ac:dyDescent="0.3">
      <c r="U9912" s="275"/>
    </row>
    <row r="9913" spans="21:21" x14ac:dyDescent="0.3">
      <c r="U9913" s="275"/>
    </row>
    <row r="9914" spans="21:21" x14ac:dyDescent="0.3">
      <c r="U9914" s="275"/>
    </row>
    <row r="9915" spans="21:21" x14ac:dyDescent="0.3">
      <c r="U9915" s="275"/>
    </row>
    <row r="9916" spans="21:21" x14ac:dyDescent="0.3">
      <c r="U9916" s="275"/>
    </row>
    <row r="9917" spans="21:21" x14ac:dyDescent="0.3">
      <c r="U9917" s="275"/>
    </row>
    <row r="9918" spans="21:21" x14ac:dyDescent="0.3">
      <c r="U9918" s="275"/>
    </row>
    <row r="9919" spans="21:21" x14ac:dyDescent="0.3">
      <c r="U9919" s="275"/>
    </row>
    <row r="9920" spans="21:21" x14ac:dyDescent="0.3">
      <c r="U9920" s="275"/>
    </row>
    <row r="9921" spans="21:21" x14ac:dyDescent="0.3">
      <c r="U9921" s="275"/>
    </row>
    <row r="9922" spans="21:21" x14ac:dyDescent="0.3">
      <c r="U9922" s="275"/>
    </row>
    <row r="9923" spans="21:21" x14ac:dyDescent="0.3">
      <c r="U9923" s="275"/>
    </row>
    <row r="9924" spans="21:21" x14ac:dyDescent="0.3">
      <c r="U9924" s="275"/>
    </row>
    <row r="9925" spans="21:21" x14ac:dyDescent="0.3">
      <c r="U9925" s="275"/>
    </row>
    <row r="9926" spans="21:21" x14ac:dyDescent="0.3">
      <c r="U9926" s="275"/>
    </row>
    <row r="9927" spans="21:21" x14ac:dyDescent="0.3">
      <c r="U9927" s="275"/>
    </row>
    <row r="9928" spans="21:21" x14ac:dyDescent="0.3">
      <c r="U9928" s="275"/>
    </row>
    <row r="9929" spans="21:21" x14ac:dyDescent="0.3">
      <c r="U9929" s="275"/>
    </row>
    <row r="9930" spans="21:21" x14ac:dyDescent="0.3">
      <c r="U9930" s="275"/>
    </row>
    <row r="9931" spans="21:21" x14ac:dyDescent="0.3">
      <c r="U9931" s="275"/>
    </row>
    <row r="9932" spans="21:21" x14ac:dyDescent="0.3">
      <c r="U9932" s="275"/>
    </row>
    <row r="9933" spans="21:21" x14ac:dyDescent="0.3">
      <c r="U9933" s="275"/>
    </row>
    <row r="9934" spans="21:21" x14ac:dyDescent="0.3">
      <c r="U9934" s="275"/>
    </row>
    <row r="9935" spans="21:21" x14ac:dyDescent="0.3">
      <c r="U9935" s="275"/>
    </row>
    <row r="9936" spans="21:21" x14ac:dyDescent="0.3">
      <c r="U9936" s="275"/>
    </row>
    <row r="9937" spans="21:21" x14ac:dyDescent="0.3">
      <c r="U9937" s="275"/>
    </row>
    <row r="9938" spans="21:21" x14ac:dyDescent="0.3">
      <c r="U9938" s="275"/>
    </row>
    <row r="9939" spans="21:21" x14ac:dyDescent="0.3">
      <c r="U9939" s="275"/>
    </row>
    <row r="9940" spans="21:21" x14ac:dyDescent="0.3">
      <c r="U9940" s="275"/>
    </row>
    <row r="9941" spans="21:21" x14ac:dyDescent="0.3">
      <c r="U9941" s="275"/>
    </row>
    <row r="9942" spans="21:21" x14ac:dyDescent="0.3">
      <c r="U9942" s="275"/>
    </row>
    <row r="9943" spans="21:21" x14ac:dyDescent="0.3">
      <c r="U9943" s="275"/>
    </row>
    <row r="9944" spans="21:21" x14ac:dyDescent="0.3">
      <c r="U9944" s="275"/>
    </row>
    <row r="9945" spans="21:21" x14ac:dyDescent="0.3">
      <c r="U9945" s="275"/>
    </row>
    <row r="9946" spans="21:21" x14ac:dyDescent="0.3">
      <c r="U9946" s="275"/>
    </row>
    <row r="9947" spans="21:21" x14ac:dyDescent="0.3">
      <c r="U9947" s="275"/>
    </row>
    <row r="9948" spans="21:21" x14ac:dyDescent="0.3">
      <c r="U9948" s="275"/>
    </row>
    <row r="9949" spans="21:21" x14ac:dyDescent="0.3">
      <c r="U9949" s="275"/>
    </row>
    <row r="9950" spans="21:21" x14ac:dyDescent="0.3">
      <c r="U9950" s="275"/>
    </row>
    <row r="9951" spans="21:21" x14ac:dyDescent="0.3">
      <c r="U9951" s="275"/>
    </row>
    <row r="9952" spans="21:21" x14ac:dyDescent="0.3">
      <c r="U9952" s="275"/>
    </row>
    <row r="9953" spans="21:21" x14ac:dyDescent="0.3">
      <c r="U9953" s="275"/>
    </row>
    <row r="9954" spans="21:21" x14ac:dyDescent="0.3">
      <c r="U9954" s="275"/>
    </row>
    <row r="9955" spans="21:21" x14ac:dyDescent="0.3">
      <c r="U9955" s="275"/>
    </row>
    <row r="9956" spans="21:21" x14ac:dyDescent="0.3">
      <c r="U9956" s="275"/>
    </row>
    <row r="9957" spans="21:21" x14ac:dyDescent="0.3">
      <c r="U9957" s="275"/>
    </row>
    <row r="9958" spans="21:21" x14ac:dyDescent="0.3">
      <c r="U9958" s="275"/>
    </row>
    <row r="9959" spans="21:21" x14ac:dyDescent="0.3">
      <c r="U9959" s="275"/>
    </row>
    <row r="9960" spans="21:21" x14ac:dyDescent="0.3">
      <c r="U9960" s="275"/>
    </row>
    <row r="9961" spans="21:21" x14ac:dyDescent="0.3">
      <c r="U9961" s="275"/>
    </row>
    <row r="9962" spans="21:21" x14ac:dyDescent="0.3">
      <c r="U9962" s="275"/>
    </row>
    <row r="9963" spans="21:21" x14ac:dyDescent="0.3">
      <c r="U9963" s="275"/>
    </row>
    <row r="9964" spans="21:21" x14ac:dyDescent="0.3">
      <c r="U9964" s="275"/>
    </row>
    <row r="9965" spans="21:21" x14ac:dyDescent="0.3">
      <c r="U9965" s="275"/>
    </row>
    <row r="9966" spans="21:21" x14ac:dyDescent="0.3">
      <c r="U9966" s="275"/>
    </row>
    <row r="9967" spans="21:21" x14ac:dyDescent="0.3">
      <c r="U9967" s="275"/>
    </row>
    <row r="9968" spans="21:21" x14ac:dyDescent="0.3">
      <c r="U9968" s="275"/>
    </row>
    <row r="9969" spans="21:21" x14ac:dyDescent="0.3">
      <c r="U9969" s="275"/>
    </row>
    <row r="9970" spans="21:21" x14ac:dyDescent="0.3">
      <c r="U9970" s="275"/>
    </row>
    <row r="9971" spans="21:21" x14ac:dyDescent="0.3">
      <c r="U9971" s="275"/>
    </row>
    <row r="9972" spans="21:21" x14ac:dyDescent="0.3">
      <c r="U9972" s="275"/>
    </row>
    <row r="9973" spans="21:21" x14ac:dyDescent="0.3">
      <c r="U9973" s="275"/>
    </row>
    <row r="9974" spans="21:21" x14ac:dyDescent="0.3">
      <c r="U9974" s="275"/>
    </row>
    <row r="9975" spans="21:21" x14ac:dyDescent="0.3">
      <c r="U9975" s="275"/>
    </row>
    <row r="9976" spans="21:21" x14ac:dyDescent="0.3">
      <c r="U9976" s="275"/>
    </row>
    <row r="9977" spans="21:21" x14ac:dyDescent="0.3">
      <c r="U9977" s="275"/>
    </row>
    <row r="9978" spans="21:21" x14ac:dyDescent="0.3">
      <c r="U9978" s="275"/>
    </row>
    <row r="9979" spans="21:21" x14ac:dyDescent="0.3">
      <c r="U9979" s="275"/>
    </row>
    <row r="9980" spans="21:21" x14ac:dyDescent="0.3">
      <c r="U9980" s="275"/>
    </row>
    <row r="9981" spans="21:21" x14ac:dyDescent="0.3">
      <c r="U9981" s="275"/>
    </row>
    <row r="9982" spans="21:21" x14ac:dyDescent="0.3">
      <c r="U9982" s="275"/>
    </row>
    <row r="9983" spans="21:21" x14ac:dyDescent="0.3">
      <c r="U9983" s="275"/>
    </row>
    <row r="9984" spans="21:21" x14ac:dyDescent="0.3">
      <c r="U9984" s="275"/>
    </row>
    <row r="9985" spans="21:21" x14ac:dyDescent="0.3">
      <c r="U9985" s="275"/>
    </row>
    <row r="9986" spans="21:21" x14ac:dyDescent="0.3">
      <c r="U9986" s="275"/>
    </row>
    <row r="9987" spans="21:21" x14ac:dyDescent="0.3">
      <c r="U9987" s="275"/>
    </row>
    <row r="9988" spans="21:21" x14ac:dyDescent="0.3">
      <c r="U9988" s="275"/>
    </row>
    <row r="9989" spans="21:21" x14ac:dyDescent="0.3">
      <c r="U9989" s="275"/>
    </row>
    <row r="9990" spans="21:21" x14ac:dyDescent="0.3">
      <c r="U9990" s="275"/>
    </row>
    <row r="9991" spans="21:21" x14ac:dyDescent="0.3">
      <c r="U9991" s="275"/>
    </row>
    <row r="9992" spans="21:21" x14ac:dyDescent="0.3">
      <c r="U9992" s="275"/>
    </row>
    <row r="9993" spans="21:21" x14ac:dyDescent="0.3">
      <c r="U9993" s="275"/>
    </row>
    <row r="9994" spans="21:21" x14ac:dyDescent="0.3">
      <c r="U9994" s="275"/>
    </row>
    <row r="9995" spans="21:21" x14ac:dyDescent="0.3">
      <c r="U9995" s="275"/>
    </row>
    <row r="9996" spans="21:21" x14ac:dyDescent="0.3">
      <c r="U9996" s="275"/>
    </row>
    <row r="9997" spans="21:21" x14ac:dyDescent="0.3">
      <c r="U9997" s="275"/>
    </row>
    <row r="9998" spans="21:21" x14ac:dyDescent="0.3">
      <c r="U9998" s="275"/>
    </row>
    <row r="9999" spans="21:21" x14ac:dyDescent="0.3">
      <c r="U9999" s="275"/>
    </row>
    <row r="10000" spans="21:21" x14ac:dyDescent="0.3">
      <c r="U10000" s="275"/>
    </row>
    <row r="10001" spans="21:21" x14ac:dyDescent="0.3">
      <c r="U10001" s="275"/>
    </row>
    <row r="10002" spans="21:21" x14ac:dyDescent="0.3">
      <c r="U10002" s="275"/>
    </row>
    <row r="10003" spans="21:21" x14ac:dyDescent="0.3">
      <c r="U10003" s="275"/>
    </row>
    <row r="10004" spans="21:21" x14ac:dyDescent="0.3">
      <c r="U10004" s="275"/>
    </row>
    <row r="10005" spans="21:21" x14ac:dyDescent="0.3">
      <c r="U10005" s="275"/>
    </row>
    <row r="10006" spans="21:21" x14ac:dyDescent="0.3">
      <c r="U10006" s="275"/>
    </row>
    <row r="10007" spans="21:21" x14ac:dyDescent="0.3">
      <c r="U10007" s="275"/>
    </row>
    <row r="10008" spans="21:21" x14ac:dyDescent="0.3">
      <c r="U10008" s="275"/>
    </row>
    <row r="10009" spans="21:21" x14ac:dyDescent="0.3">
      <c r="U10009" s="275"/>
    </row>
    <row r="10010" spans="21:21" x14ac:dyDescent="0.3">
      <c r="U10010" s="275"/>
    </row>
    <row r="10011" spans="21:21" x14ac:dyDescent="0.3">
      <c r="U10011" s="275"/>
    </row>
    <row r="10012" spans="21:21" x14ac:dyDescent="0.3">
      <c r="U10012" s="275"/>
    </row>
    <row r="10013" spans="21:21" x14ac:dyDescent="0.3">
      <c r="U10013" s="275"/>
    </row>
    <row r="10014" spans="21:21" x14ac:dyDescent="0.3">
      <c r="U10014" s="275"/>
    </row>
    <row r="10015" spans="21:21" x14ac:dyDescent="0.3">
      <c r="U10015" s="275"/>
    </row>
    <row r="10016" spans="21:21" x14ac:dyDescent="0.3">
      <c r="U10016" s="275"/>
    </row>
    <row r="10017" spans="21:21" x14ac:dyDescent="0.3">
      <c r="U10017" s="275"/>
    </row>
    <row r="10018" spans="21:21" x14ac:dyDescent="0.3">
      <c r="U10018" s="275"/>
    </row>
    <row r="10019" spans="21:21" x14ac:dyDescent="0.3">
      <c r="U10019" s="275"/>
    </row>
    <row r="10020" spans="21:21" x14ac:dyDescent="0.3">
      <c r="U10020" s="275"/>
    </row>
    <row r="10021" spans="21:21" x14ac:dyDescent="0.3">
      <c r="U10021" s="275"/>
    </row>
    <row r="10022" spans="21:21" x14ac:dyDescent="0.3">
      <c r="U10022" s="275"/>
    </row>
    <row r="10023" spans="21:21" x14ac:dyDescent="0.3">
      <c r="U10023" s="275"/>
    </row>
    <row r="10024" spans="21:21" x14ac:dyDescent="0.3">
      <c r="U10024" s="275"/>
    </row>
    <row r="10025" spans="21:21" x14ac:dyDescent="0.3">
      <c r="U10025" s="275"/>
    </row>
    <row r="10026" spans="21:21" x14ac:dyDescent="0.3">
      <c r="U10026" s="275"/>
    </row>
    <row r="10027" spans="21:21" x14ac:dyDescent="0.3">
      <c r="U10027" s="275"/>
    </row>
    <row r="10028" spans="21:21" x14ac:dyDescent="0.3">
      <c r="U10028" s="275"/>
    </row>
    <row r="10029" spans="21:21" x14ac:dyDescent="0.3">
      <c r="U10029" s="275"/>
    </row>
    <row r="10030" spans="21:21" x14ac:dyDescent="0.3">
      <c r="U10030" s="275"/>
    </row>
    <row r="10031" spans="21:21" x14ac:dyDescent="0.3">
      <c r="U10031" s="275"/>
    </row>
    <row r="10032" spans="21:21" x14ac:dyDescent="0.3">
      <c r="U10032" s="275"/>
    </row>
    <row r="10033" spans="21:21" x14ac:dyDescent="0.3">
      <c r="U10033" s="275"/>
    </row>
    <row r="10034" spans="21:21" x14ac:dyDescent="0.3">
      <c r="U10034" s="275"/>
    </row>
    <row r="10035" spans="21:21" x14ac:dyDescent="0.3">
      <c r="U10035" s="275"/>
    </row>
    <row r="10036" spans="21:21" x14ac:dyDescent="0.3">
      <c r="U10036" s="275"/>
    </row>
    <row r="10037" spans="21:21" x14ac:dyDescent="0.3">
      <c r="U10037" s="275"/>
    </row>
    <row r="10038" spans="21:21" x14ac:dyDescent="0.3">
      <c r="U10038" s="275"/>
    </row>
    <row r="10039" spans="21:21" x14ac:dyDescent="0.3">
      <c r="U10039" s="275"/>
    </row>
    <row r="10040" spans="21:21" x14ac:dyDescent="0.3">
      <c r="U10040" s="275"/>
    </row>
    <row r="10041" spans="21:21" x14ac:dyDescent="0.3">
      <c r="U10041" s="275"/>
    </row>
    <row r="10042" spans="21:21" x14ac:dyDescent="0.3">
      <c r="U10042" s="275"/>
    </row>
    <row r="10043" spans="21:21" x14ac:dyDescent="0.3">
      <c r="U10043" s="275"/>
    </row>
    <row r="10044" spans="21:21" x14ac:dyDescent="0.3">
      <c r="U10044" s="275"/>
    </row>
    <row r="10045" spans="21:21" x14ac:dyDescent="0.3">
      <c r="U10045" s="275"/>
    </row>
    <row r="10046" spans="21:21" x14ac:dyDescent="0.3">
      <c r="U10046" s="275"/>
    </row>
    <row r="10047" spans="21:21" x14ac:dyDescent="0.3">
      <c r="U10047" s="275"/>
    </row>
    <row r="10048" spans="21:21" x14ac:dyDescent="0.3">
      <c r="U10048" s="275"/>
    </row>
    <row r="10049" spans="21:21" x14ac:dyDescent="0.3">
      <c r="U10049" s="275"/>
    </row>
    <row r="10050" spans="21:21" x14ac:dyDescent="0.3">
      <c r="U10050" s="275"/>
    </row>
    <row r="10051" spans="21:21" x14ac:dyDescent="0.3">
      <c r="U10051" s="275"/>
    </row>
    <row r="10052" spans="21:21" x14ac:dyDescent="0.3">
      <c r="U10052" s="275"/>
    </row>
    <row r="10053" spans="21:21" x14ac:dyDescent="0.3">
      <c r="U10053" s="275"/>
    </row>
    <row r="10054" spans="21:21" x14ac:dyDescent="0.3">
      <c r="U10054" s="275"/>
    </row>
    <row r="10055" spans="21:21" x14ac:dyDescent="0.3">
      <c r="U10055" s="275"/>
    </row>
    <row r="10056" spans="21:21" x14ac:dyDescent="0.3">
      <c r="U10056" s="275"/>
    </row>
    <row r="10057" spans="21:21" x14ac:dyDescent="0.3">
      <c r="U10057" s="275"/>
    </row>
    <row r="10058" spans="21:21" x14ac:dyDescent="0.3">
      <c r="U10058" s="275"/>
    </row>
    <row r="10059" spans="21:21" x14ac:dyDescent="0.3">
      <c r="U10059" s="275"/>
    </row>
    <row r="10060" spans="21:21" x14ac:dyDescent="0.3">
      <c r="U10060" s="275"/>
    </row>
    <row r="10061" spans="21:21" x14ac:dyDescent="0.3">
      <c r="U10061" s="275"/>
    </row>
    <row r="10062" spans="21:21" x14ac:dyDescent="0.3">
      <c r="U10062" s="275"/>
    </row>
    <row r="10063" spans="21:21" x14ac:dyDescent="0.3">
      <c r="U10063" s="275"/>
    </row>
    <row r="10064" spans="21:21" x14ac:dyDescent="0.3">
      <c r="U10064" s="275"/>
    </row>
    <row r="10065" spans="21:21" x14ac:dyDescent="0.3">
      <c r="U10065" s="275"/>
    </row>
    <row r="10066" spans="21:21" x14ac:dyDescent="0.3">
      <c r="U10066" s="275"/>
    </row>
    <row r="10067" spans="21:21" x14ac:dyDescent="0.3">
      <c r="U10067" s="275"/>
    </row>
    <row r="10068" spans="21:21" x14ac:dyDescent="0.3">
      <c r="U10068" s="275"/>
    </row>
    <row r="10069" spans="21:21" x14ac:dyDescent="0.3">
      <c r="U10069" s="275"/>
    </row>
    <row r="10070" spans="21:21" x14ac:dyDescent="0.3">
      <c r="U10070" s="275"/>
    </row>
    <row r="10071" spans="21:21" x14ac:dyDescent="0.3">
      <c r="U10071" s="275"/>
    </row>
    <row r="10072" spans="21:21" x14ac:dyDescent="0.3">
      <c r="U10072" s="275"/>
    </row>
    <row r="10073" spans="21:21" x14ac:dyDescent="0.3">
      <c r="U10073" s="275"/>
    </row>
    <row r="10074" spans="21:21" x14ac:dyDescent="0.3">
      <c r="U10074" s="275"/>
    </row>
    <row r="10075" spans="21:21" x14ac:dyDescent="0.3">
      <c r="U10075" s="275"/>
    </row>
    <row r="10076" spans="21:21" x14ac:dyDescent="0.3">
      <c r="U10076" s="275"/>
    </row>
    <row r="10077" spans="21:21" x14ac:dyDescent="0.3">
      <c r="U10077" s="275"/>
    </row>
    <row r="10078" spans="21:21" x14ac:dyDescent="0.3">
      <c r="U10078" s="275"/>
    </row>
    <row r="10079" spans="21:21" x14ac:dyDescent="0.3">
      <c r="U10079" s="275"/>
    </row>
    <row r="10080" spans="21:21" x14ac:dyDescent="0.3">
      <c r="U10080" s="275"/>
    </row>
    <row r="10081" spans="21:21" x14ac:dyDescent="0.3">
      <c r="U10081" s="275"/>
    </row>
    <row r="10082" spans="21:21" x14ac:dyDescent="0.3">
      <c r="U10082" s="275"/>
    </row>
    <row r="10083" spans="21:21" x14ac:dyDescent="0.3">
      <c r="U10083" s="275"/>
    </row>
    <row r="10084" spans="21:21" x14ac:dyDescent="0.3">
      <c r="U10084" s="275"/>
    </row>
    <row r="10085" spans="21:21" x14ac:dyDescent="0.3">
      <c r="U10085" s="275"/>
    </row>
    <row r="10086" spans="21:21" x14ac:dyDescent="0.3">
      <c r="U10086" s="275"/>
    </row>
    <row r="10087" spans="21:21" x14ac:dyDescent="0.3">
      <c r="U10087" s="275"/>
    </row>
    <row r="10088" spans="21:21" x14ac:dyDescent="0.3">
      <c r="U10088" s="275"/>
    </row>
    <row r="10089" spans="21:21" x14ac:dyDescent="0.3">
      <c r="U10089" s="275"/>
    </row>
    <row r="10090" spans="21:21" x14ac:dyDescent="0.3">
      <c r="U10090" s="275"/>
    </row>
    <row r="10091" spans="21:21" x14ac:dyDescent="0.3">
      <c r="U10091" s="275"/>
    </row>
    <row r="10092" spans="21:21" x14ac:dyDescent="0.3">
      <c r="U10092" s="275"/>
    </row>
    <row r="10093" spans="21:21" x14ac:dyDescent="0.3">
      <c r="U10093" s="275"/>
    </row>
    <row r="10094" spans="21:21" x14ac:dyDescent="0.3">
      <c r="U10094" s="275"/>
    </row>
    <row r="10095" spans="21:21" x14ac:dyDescent="0.3">
      <c r="U10095" s="275"/>
    </row>
    <row r="10096" spans="21:21" x14ac:dyDescent="0.3">
      <c r="U10096" s="275"/>
    </row>
    <row r="10097" spans="21:21" x14ac:dyDescent="0.3">
      <c r="U10097" s="275"/>
    </row>
    <row r="10098" spans="21:21" x14ac:dyDescent="0.3">
      <c r="U10098" s="275"/>
    </row>
    <row r="10099" spans="21:21" x14ac:dyDescent="0.3">
      <c r="U10099" s="275"/>
    </row>
    <row r="10100" spans="21:21" x14ac:dyDescent="0.3">
      <c r="U10100" s="275"/>
    </row>
    <row r="10101" spans="21:21" x14ac:dyDescent="0.3">
      <c r="U10101" s="275"/>
    </row>
    <row r="10102" spans="21:21" x14ac:dyDescent="0.3">
      <c r="U10102" s="275"/>
    </row>
    <row r="10103" spans="21:21" x14ac:dyDescent="0.3">
      <c r="U10103" s="275"/>
    </row>
    <row r="10104" spans="21:21" x14ac:dyDescent="0.3">
      <c r="U10104" s="275"/>
    </row>
    <row r="10105" spans="21:21" x14ac:dyDescent="0.3">
      <c r="U10105" s="275"/>
    </row>
    <row r="10106" spans="21:21" x14ac:dyDescent="0.3">
      <c r="U10106" s="275"/>
    </row>
    <row r="10107" spans="21:21" x14ac:dyDescent="0.3">
      <c r="U10107" s="275"/>
    </row>
    <row r="10108" spans="21:21" x14ac:dyDescent="0.3">
      <c r="U10108" s="275"/>
    </row>
    <row r="10109" spans="21:21" x14ac:dyDescent="0.3">
      <c r="U10109" s="275"/>
    </row>
    <row r="10110" spans="21:21" x14ac:dyDescent="0.3">
      <c r="U10110" s="275"/>
    </row>
    <row r="10111" spans="21:21" x14ac:dyDescent="0.3">
      <c r="U10111" s="275"/>
    </row>
    <row r="10112" spans="21:21" x14ac:dyDescent="0.3">
      <c r="U10112" s="275"/>
    </row>
    <row r="10113" spans="21:21" x14ac:dyDescent="0.3">
      <c r="U10113" s="275"/>
    </row>
    <row r="10114" spans="21:21" x14ac:dyDescent="0.3">
      <c r="U10114" s="275"/>
    </row>
    <row r="10115" spans="21:21" x14ac:dyDescent="0.3">
      <c r="U10115" s="275"/>
    </row>
    <row r="10116" spans="21:21" x14ac:dyDescent="0.3">
      <c r="U10116" s="275"/>
    </row>
    <row r="10117" spans="21:21" x14ac:dyDescent="0.3">
      <c r="U10117" s="275"/>
    </row>
    <row r="10118" spans="21:21" x14ac:dyDescent="0.3">
      <c r="U10118" s="275"/>
    </row>
    <row r="10119" spans="21:21" x14ac:dyDescent="0.3">
      <c r="U10119" s="275"/>
    </row>
    <row r="10120" spans="21:21" x14ac:dyDescent="0.3">
      <c r="U10120" s="275"/>
    </row>
    <row r="10121" spans="21:21" x14ac:dyDescent="0.3">
      <c r="U10121" s="275"/>
    </row>
    <row r="10122" spans="21:21" x14ac:dyDescent="0.3">
      <c r="U10122" s="275"/>
    </row>
    <row r="10123" spans="21:21" x14ac:dyDescent="0.3">
      <c r="U10123" s="275"/>
    </row>
    <row r="10124" spans="21:21" x14ac:dyDescent="0.3">
      <c r="U10124" s="275"/>
    </row>
    <row r="10125" spans="21:21" x14ac:dyDescent="0.3">
      <c r="U10125" s="275"/>
    </row>
    <row r="10126" spans="21:21" x14ac:dyDescent="0.3">
      <c r="U10126" s="275"/>
    </row>
    <row r="10127" spans="21:21" x14ac:dyDescent="0.3">
      <c r="U10127" s="275"/>
    </row>
    <row r="10128" spans="21:21" x14ac:dyDescent="0.3">
      <c r="U10128" s="275"/>
    </row>
    <row r="10129" spans="21:21" x14ac:dyDescent="0.3">
      <c r="U10129" s="275"/>
    </row>
    <row r="10130" spans="21:21" x14ac:dyDescent="0.3">
      <c r="U10130" s="275"/>
    </row>
    <row r="10131" spans="21:21" x14ac:dyDescent="0.3">
      <c r="U10131" s="275"/>
    </row>
    <row r="10132" spans="21:21" x14ac:dyDescent="0.3">
      <c r="U10132" s="275"/>
    </row>
    <row r="10133" spans="21:21" x14ac:dyDescent="0.3">
      <c r="U10133" s="275"/>
    </row>
    <row r="10134" spans="21:21" x14ac:dyDescent="0.3">
      <c r="U10134" s="275"/>
    </row>
    <row r="10135" spans="21:21" x14ac:dyDescent="0.3">
      <c r="U10135" s="275"/>
    </row>
    <row r="10136" spans="21:21" x14ac:dyDescent="0.3">
      <c r="U10136" s="275"/>
    </row>
    <row r="10137" spans="21:21" x14ac:dyDescent="0.3">
      <c r="U10137" s="275"/>
    </row>
    <row r="10138" spans="21:21" x14ac:dyDescent="0.3">
      <c r="U10138" s="275"/>
    </row>
    <row r="10139" spans="21:21" x14ac:dyDescent="0.3">
      <c r="U10139" s="275"/>
    </row>
    <row r="10140" spans="21:21" x14ac:dyDescent="0.3">
      <c r="U10140" s="275"/>
    </row>
    <row r="10141" spans="21:21" x14ac:dyDescent="0.3">
      <c r="U10141" s="275"/>
    </row>
    <row r="10142" spans="21:21" x14ac:dyDescent="0.3">
      <c r="U10142" s="275"/>
    </row>
    <row r="10143" spans="21:21" x14ac:dyDescent="0.3">
      <c r="U10143" s="275"/>
    </row>
    <row r="10144" spans="21:21" x14ac:dyDescent="0.3">
      <c r="U10144" s="275"/>
    </row>
    <row r="10145" spans="21:21" x14ac:dyDescent="0.3">
      <c r="U10145" s="275"/>
    </row>
    <row r="10146" spans="21:21" x14ac:dyDescent="0.3">
      <c r="U10146" s="275"/>
    </row>
    <row r="10147" spans="21:21" x14ac:dyDescent="0.3">
      <c r="U10147" s="275"/>
    </row>
    <row r="10148" spans="21:21" x14ac:dyDescent="0.3">
      <c r="U10148" s="275"/>
    </row>
    <row r="10149" spans="21:21" x14ac:dyDescent="0.3">
      <c r="U10149" s="275"/>
    </row>
    <row r="10150" spans="21:21" x14ac:dyDescent="0.3">
      <c r="U10150" s="275"/>
    </row>
    <row r="10151" spans="21:21" x14ac:dyDescent="0.3">
      <c r="U10151" s="275"/>
    </row>
    <row r="10152" spans="21:21" x14ac:dyDescent="0.3">
      <c r="U10152" s="275"/>
    </row>
    <row r="10153" spans="21:21" x14ac:dyDescent="0.3">
      <c r="U10153" s="275"/>
    </row>
    <row r="10154" spans="21:21" x14ac:dyDescent="0.3">
      <c r="U10154" s="275"/>
    </row>
    <row r="10155" spans="21:21" x14ac:dyDescent="0.3">
      <c r="U10155" s="275"/>
    </row>
    <row r="10156" spans="21:21" x14ac:dyDescent="0.3">
      <c r="U10156" s="275"/>
    </row>
    <row r="10157" spans="21:21" x14ac:dyDescent="0.3">
      <c r="U10157" s="275"/>
    </row>
    <row r="10158" spans="21:21" x14ac:dyDescent="0.3">
      <c r="U10158" s="275"/>
    </row>
    <row r="10159" spans="21:21" x14ac:dyDescent="0.3">
      <c r="U10159" s="275"/>
    </row>
    <row r="10160" spans="21:21" x14ac:dyDescent="0.3">
      <c r="U10160" s="275"/>
    </row>
    <row r="10161" spans="21:21" x14ac:dyDescent="0.3">
      <c r="U10161" s="275"/>
    </row>
    <row r="10162" spans="21:21" x14ac:dyDescent="0.3">
      <c r="U10162" s="275"/>
    </row>
    <row r="10163" spans="21:21" x14ac:dyDescent="0.3">
      <c r="U10163" s="275"/>
    </row>
    <row r="10164" spans="21:21" x14ac:dyDescent="0.3">
      <c r="U10164" s="275"/>
    </row>
    <row r="10165" spans="21:21" x14ac:dyDescent="0.3">
      <c r="U10165" s="275"/>
    </row>
    <row r="10166" spans="21:21" x14ac:dyDescent="0.3">
      <c r="U10166" s="275"/>
    </row>
    <row r="10167" spans="21:21" x14ac:dyDescent="0.3">
      <c r="U10167" s="275"/>
    </row>
    <row r="10168" spans="21:21" x14ac:dyDescent="0.3">
      <c r="U10168" s="275"/>
    </row>
    <row r="10169" spans="21:21" x14ac:dyDescent="0.3">
      <c r="U10169" s="275"/>
    </row>
    <row r="10170" spans="21:21" x14ac:dyDescent="0.3">
      <c r="U10170" s="275"/>
    </row>
    <row r="10171" spans="21:21" x14ac:dyDescent="0.3">
      <c r="U10171" s="275"/>
    </row>
    <row r="10172" spans="21:21" x14ac:dyDescent="0.3">
      <c r="U10172" s="275"/>
    </row>
    <row r="10173" spans="21:21" x14ac:dyDescent="0.3">
      <c r="U10173" s="275"/>
    </row>
    <row r="10174" spans="21:21" x14ac:dyDescent="0.3">
      <c r="U10174" s="275"/>
    </row>
    <row r="10175" spans="21:21" x14ac:dyDescent="0.3">
      <c r="U10175" s="275"/>
    </row>
    <row r="10176" spans="21:21" x14ac:dyDescent="0.3">
      <c r="U10176" s="275"/>
    </row>
    <row r="10177" spans="21:21" x14ac:dyDescent="0.3">
      <c r="U10177" s="275"/>
    </row>
    <row r="10178" spans="21:21" x14ac:dyDescent="0.3">
      <c r="U10178" s="275"/>
    </row>
    <row r="10179" spans="21:21" x14ac:dyDescent="0.3">
      <c r="U10179" s="275"/>
    </row>
    <row r="10180" spans="21:21" x14ac:dyDescent="0.3">
      <c r="U10180" s="275"/>
    </row>
    <row r="10181" spans="21:21" x14ac:dyDescent="0.3">
      <c r="U10181" s="275"/>
    </row>
    <row r="10182" spans="21:21" x14ac:dyDescent="0.3">
      <c r="U10182" s="275"/>
    </row>
    <row r="10183" spans="21:21" x14ac:dyDescent="0.3">
      <c r="U10183" s="275"/>
    </row>
    <row r="10184" spans="21:21" x14ac:dyDescent="0.3">
      <c r="U10184" s="275"/>
    </row>
    <row r="10185" spans="21:21" x14ac:dyDescent="0.3">
      <c r="U10185" s="275"/>
    </row>
    <row r="10186" spans="21:21" x14ac:dyDescent="0.3">
      <c r="U10186" s="275"/>
    </row>
    <row r="10187" spans="21:21" x14ac:dyDescent="0.3">
      <c r="U10187" s="275"/>
    </row>
    <row r="10188" spans="21:21" x14ac:dyDescent="0.3">
      <c r="U10188" s="275"/>
    </row>
    <row r="10189" spans="21:21" x14ac:dyDescent="0.3">
      <c r="U10189" s="275"/>
    </row>
    <row r="10190" spans="21:21" x14ac:dyDescent="0.3">
      <c r="U10190" s="275"/>
    </row>
    <row r="10191" spans="21:21" x14ac:dyDescent="0.3">
      <c r="U10191" s="275"/>
    </row>
    <row r="10192" spans="21:21" x14ac:dyDescent="0.3">
      <c r="U10192" s="275"/>
    </row>
    <row r="10193" spans="21:21" x14ac:dyDescent="0.3">
      <c r="U10193" s="275"/>
    </row>
    <row r="10194" spans="21:21" x14ac:dyDescent="0.3">
      <c r="U10194" s="275"/>
    </row>
    <row r="10195" spans="21:21" x14ac:dyDescent="0.3">
      <c r="U10195" s="275"/>
    </row>
    <row r="10196" spans="21:21" x14ac:dyDescent="0.3">
      <c r="U10196" s="275"/>
    </row>
    <row r="10197" spans="21:21" x14ac:dyDescent="0.3">
      <c r="U10197" s="275"/>
    </row>
    <row r="10198" spans="21:21" x14ac:dyDescent="0.3">
      <c r="U10198" s="275"/>
    </row>
    <row r="10199" spans="21:21" x14ac:dyDescent="0.3">
      <c r="U10199" s="275"/>
    </row>
    <row r="10200" spans="21:21" x14ac:dyDescent="0.3">
      <c r="U10200" s="275"/>
    </row>
    <row r="10201" spans="21:21" x14ac:dyDescent="0.3">
      <c r="U10201" s="275"/>
    </row>
    <row r="10202" spans="21:21" x14ac:dyDescent="0.3">
      <c r="U10202" s="275"/>
    </row>
    <row r="10203" spans="21:21" x14ac:dyDescent="0.3">
      <c r="U10203" s="275"/>
    </row>
    <row r="10204" spans="21:21" x14ac:dyDescent="0.3">
      <c r="U10204" s="275"/>
    </row>
    <row r="10205" spans="21:21" x14ac:dyDescent="0.3">
      <c r="U10205" s="275"/>
    </row>
    <row r="10206" spans="21:21" x14ac:dyDescent="0.3">
      <c r="U10206" s="275"/>
    </row>
    <row r="10207" spans="21:21" x14ac:dyDescent="0.3">
      <c r="U10207" s="275"/>
    </row>
    <row r="10208" spans="21:21" x14ac:dyDescent="0.3">
      <c r="U10208" s="275"/>
    </row>
    <row r="10209" spans="21:21" x14ac:dyDescent="0.3">
      <c r="U10209" s="275"/>
    </row>
    <row r="10210" spans="21:21" x14ac:dyDescent="0.3">
      <c r="U10210" s="275"/>
    </row>
    <row r="10211" spans="21:21" x14ac:dyDescent="0.3">
      <c r="U10211" s="275"/>
    </row>
    <row r="10212" spans="21:21" x14ac:dyDescent="0.3">
      <c r="U10212" s="275"/>
    </row>
    <row r="10213" spans="21:21" x14ac:dyDescent="0.3">
      <c r="U10213" s="275"/>
    </row>
    <row r="10214" spans="21:21" x14ac:dyDescent="0.3">
      <c r="U10214" s="275"/>
    </row>
    <row r="10215" spans="21:21" x14ac:dyDescent="0.3">
      <c r="U10215" s="275"/>
    </row>
    <row r="10216" spans="21:21" x14ac:dyDescent="0.3">
      <c r="U10216" s="275"/>
    </row>
    <row r="10217" spans="21:21" x14ac:dyDescent="0.3">
      <c r="U10217" s="275"/>
    </row>
    <row r="10218" spans="21:21" x14ac:dyDescent="0.3">
      <c r="U10218" s="275"/>
    </row>
    <row r="10219" spans="21:21" x14ac:dyDescent="0.3">
      <c r="U10219" s="275"/>
    </row>
    <row r="10220" spans="21:21" x14ac:dyDescent="0.3">
      <c r="U10220" s="275"/>
    </row>
    <row r="10221" spans="21:21" x14ac:dyDescent="0.3">
      <c r="U10221" s="275"/>
    </row>
    <row r="10222" spans="21:21" x14ac:dyDescent="0.3">
      <c r="U10222" s="275"/>
    </row>
    <row r="10223" spans="21:21" x14ac:dyDescent="0.3">
      <c r="U10223" s="275"/>
    </row>
    <row r="10224" spans="21:21" x14ac:dyDescent="0.3">
      <c r="U10224" s="275"/>
    </row>
    <row r="10225" spans="21:21" x14ac:dyDescent="0.3">
      <c r="U10225" s="275"/>
    </row>
    <row r="10226" spans="21:21" x14ac:dyDescent="0.3">
      <c r="U10226" s="275"/>
    </row>
    <row r="10227" spans="21:21" x14ac:dyDescent="0.3">
      <c r="U10227" s="275"/>
    </row>
    <row r="10228" spans="21:21" x14ac:dyDescent="0.3">
      <c r="U10228" s="275"/>
    </row>
    <row r="10229" spans="21:21" x14ac:dyDescent="0.3">
      <c r="U10229" s="275"/>
    </row>
    <row r="10230" spans="21:21" x14ac:dyDescent="0.3">
      <c r="U10230" s="275"/>
    </row>
    <row r="10231" spans="21:21" x14ac:dyDescent="0.3">
      <c r="U10231" s="275"/>
    </row>
    <row r="10232" spans="21:21" x14ac:dyDescent="0.3">
      <c r="U10232" s="275"/>
    </row>
    <row r="10233" spans="21:21" x14ac:dyDescent="0.3">
      <c r="U10233" s="275"/>
    </row>
    <row r="10234" spans="21:21" x14ac:dyDescent="0.3">
      <c r="U10234" s="275"/>
    </row>
    <row r="10235" spans="21:21" x14ac:dyDescent="0.3">
      <c r="U10235" s="275"/>
    </row>
    <row r="10236" spans="21:21" x14ac:dyDescent="0.3">
      <c r="U10236" s="275"/>
    </row>
    <row r="10237" spans="21:21" x14ac:dyDescent="0.3">
      <c r="U10237" s="275"/>
    </row>
    <row r="10238" spans="21:21" x14ac:dyDescent="0.3">
      <c r="U10238" s="275"/>
    </row>
    <row r="10239" spans="21:21" x14ac:dyDescent="0.3">
      <c r="U10239" s="275"/>
    </row>
    <row r="10240" spans="21:21" x14ac:dyDescent="0.3">
      <c r="U10240" s="275"/>
    </row>
    <row r="10241" spans="21:21" x14ac:dyDescent="0.3">
      <c r="U10241" s="275"/>
    </row>
    <row r="10242" spans="21:21" x14ac:dyDescent="0.3">
      <c r="U10242" s="275"/>
    </row>
    <row r="10243" spans="21:21" x14ac:dyDescent="0.3">
      <c r="U10243" s="275"/>
    </row>
    <row r="10244" spans="21:21" x14ac:dyDescent="0.3">
      <c r="U10244" s="275"/>
    </row>
    <row r="10245" spans="21:21" x14ac:dyDescent="0.3">
      <c r="U10245" s="275"/>
    </row>
    <row r="10246" spans="21:21" x14ac:dyDescent="0.3">
      <c r="U10246" s="275"/>
    </row>
    <row r="10247" spans="21:21" x14ac:dyDescent="0.3">
      <c r="U10247" s="275"/>
    </row>
    <row r="10248" spans="21:21" x14ac:dyDescent="0.3">
      <c r="U10248" s="275"/>
    </row>
    <row r="10249" spans="21:21" x14ac:dyDescent="0.3">
      <c r="U10249" s="275"/>
    </row>
    <row r="10250" spans="21:21" x14ac:dyDescent="0.3">
      <c r="U10250" s="275"/>
    </row>
    <row r="10251" spans="21:21" x14ac:dyDescent="0.3">
      <c r="U10251" s="275"/>
    </row>
    <row r="10252" spans="21:21" x14ac:dyDescent="0.3">
      <c r="U10252" s="275"/>
    </row>
    <row r="10253" spans="21:21" x14ac:dyDescent="0.3">
      <c r="U10253" s="275"/>
    </row>
    <row r="10254" spans="21:21" x14ac:dyDescent="0.3">
      <c r="U10254" s="275"/>
    </row>
    <row r="10255" spans="21:21" x14ac:dyDescent="0.3">
      <c r="U10255" s="275"/>
    </row>
    <row r="10256" spans="21:21" x14ac:dyDescent="0.3">
      <c r="U10256" s="275"/>
    </row>
    <row r="10257" spans="21:21" x14ac:dyDescent="0.3">
      <c r="U10257" s="275"/>
    </row>
    <row r="10258" spans="21:21" x14ac:dyDescent="0.3">
      <c r="U10258" s="275"/>
    </row>
    <row r="10259" spans="21:21" x14ac:dyDescent="0.3">
      <c r="U10259" s="275"/>
    </row>
    <row r="10260" spans="21:21" x14ac:dyDescent="0.3">
      <c r="U10260" s="275"/>
    </row>
    <row r="10261" spans="21:21" x14ac:dyDescent="0.3">
      <c r="U10261" s="275"/>
    </row>
    <row r="10262" spans="21:21" x14ac:dyDescent="0.3">
      <c r="U10262" s="275"/>
    </row>
    <row r="10263" spans="21:21" x14ac:dyDescent="0.3">
      <c r="U10263" s="275"/>
    </row>
    <row r="10264" spans="21:21" x14ac:dyDescent="0.3">
      <c r="U10264" s="275"/>
    </row>
    <row r="10265" spans="21:21" x14ac:dyDescent="0.3">
      <c r="U10265" s="275"/>
    </row>
    <row r="10266" spans="21:21" x14ac:dyDescent="0.3">
      <c r="U10266" s="275"/>
    </row>
    <row r="10267" spans="21:21" x14ac:dyDescent="0.3">
      <c r="U10267" s="275"/>
    </row>
    <row r="10268" spans="21:21" x14ac:dyDescent="0.3">
      <c r="U10268" s="275"/>
    </row>
    <row r="10269" spans="21:21" x14ac:dyDescent="0.3">
      <c r="U10269" s="275"/>
    </row>
    <row r="10270" spans="21:21" x14ac:dyDescent="0.3">
      <c r="U10270" s="275"/>
    </row>
    <row r="10271" spans="21:21" x14ac:dyDescent="0.3">
      <c r="U10271" s="275"/>
    </row>
    <row r="10272" spans="21:21" x14ac:dyDescent="0.3">
      <c r="U10272" s="275"/>
    </row>
    <row r="10273" spans="21:21" x14ac:dyDescent="0.3">
      <c r="U10273" s="275"/>
    </row>
    <row r="10274" spans="21:21" x14ac:dyDescent="0.3">
      <c r="U10274" s="275"/>
    </row>
    <row r="10275" spans="21:21" x14ac:dyDescent="0.3">
      <c r="U10275" s="275"/>
    </row>
    <row r="10276" spans="21:21" x14ac:dyDescent="0.3">
      <c r="U10276" s="275"/>
    </row>
    <row r="10277" spans="21:21" x14ac:dyDescent="0.3">
      <c r="U10277" s="275"/>
    </row>
    <row r="10278" spans="21:21" x14ac:dyDescent="0.3">
      <c r="U10278" s="275"/>
    </row>
    <row r="10279" spans="21:21" x14ac:dyDescent="0.3">
      <c r="U10279" s="275"/>
    </row>
    <row r="10280" spans="21:21" x14ac:dyDescent="0.3">
      <c r="U10280" s="275"/>
    </row>
    <row r="10281" spans="21:21" x14ac:dyDescent="0.3">
      <c r="U10281" s="275"/>
    </row>
    <row r="10282" spans="21:21" x14ac:dyDescent="0.3">
      <c r="U10282" s="275"/>
    </row>
    <row r="10283" spans="21:21" x14ac:dyDescent="0.3">
      <c r="U10283" s="275"/>
    </row>
    <row r="10284" spans="21:21" x14ac:dyDescent="0.3">
      <c r="U10284" s="275"/>
    </row>
    <row r="10285" spans="21:21" x14ac:dyDescent="0.3">
      <c r="U10285" s="275"/>
    </row>
    <row r="10286" spans="21:21" x14ac:dyDescent="0.3">
      <c r="U10286" s="275"/>
    </row>
    <row r="10287" spans="21:21" x14ac:dyDescent="0.3">
      <c r="U10287" s="275"/>
    </row>
    <row r="10288" spans="21:21" x14ac:dyDescent="0.3">
      <c r="U10288" s="275"/>
    </row>
    <row r="10289" spans="21:21" x14ac:dyDescent="0.3">
      <c r="U10289" s="275"/>
    </row>
    <row r="10290" spans="21:21" x14ac:dyDescent="0.3">
      <c r="U10290" s="275"/>
    </row>
    <row r="10291" spans="21:21" x14ac:dyDescent="0.3">
      <c r="U10291" s="275"/>
    </row>
    <row r="10292" spans="21:21" x14ac:dyDescent="0.3">
      <c r="U10292" s="275"/>
    </row>
    <row r="10293" spans="21:21" x14ac:dyDescent="0.3">
      <c r="U10293" s="275"/>
    </row>
    <row r="10294" spans="21:21" x14ac:dyDescent="0.3">
      <c r="U10294" s="275"/>
    </row>
    <row r="10295" spans="21:21" x14ac:dyDescent="0.3">
      <c r="U10295" s="275"/>
    </row>
    <row r="10296" spans="21:21" x14ac:dyDescent="0.3">
      <c r="U10296" s="275"/>
    </row>
    <row r="10297" spans="21:21" x14ac:dyDescent="0.3">
      <c r="U10297" s="275"/>
    </row>
    <row r="10298" spans="21:21" x14ac:dyDescent="0.3">
      <c r="U10298" s="275"/>
    </row>
    <row r="10299" spans="21:21" x14ac:dyDescent="0.3">
      <c r="U10299" s="275"/>
    </row>
    <row r="10300" spans="21:21" x14ac:dyDescent="0.3">
      <c r="U10300" s="275"/>
    </row>
    <row r="10301" spans="21:21" x14ac:dyDescent="0.3">
      <c r="U10301" s="275"/>
    </row>
    <row r="10302" spans="21:21" x14ac:dyDescent="0.3">
      <c r="U10302" s="275"/>
    </row>
    <row r="10303" spans="21:21" x14ac:dyDescent="0.3">
      <c r="U10303" s="275"/>
    </row>
    <row r="10304" spans="21:21" x14ac:dyDescent="0.3">
      <c r="U10304" s="275"/>
    </row>
    <row r="10305" spans="21:21" x14ac:dyDescent="0.3">
      <c r="U10305" s="275"/>
    </row>
    <row r="10306" spans="21:21" x14ac:dyDescent="0.3">
      <c r="U10306" s="275"/>
    </row>
    <row r="10307" spans="21:21" x14ac:dyDescent="0.3">
      <c r="U10307" s="275"/>
    </row>
    <row r="10308" spans="21:21" x14ac:dyDescent="0.3">
      <c r="U10308" s="275"/>
    </row>
    <row r="10309" spans="21:21" x14ac:dyDescent="0.3">
      <c r="U10309" s="275"/>
    </row>
    <row r="10310" spans="21:21" x14ac:dyDescent="0.3">
      <c r="U10310" s="275"/>
    </row>
    <row r="10311" spans="21:21" x14ac:dyDescent="0.3">
      <c r="U10311" s="275"/>
    </row>
    <row r="10312" spans="21:21" x14ac:dyDescent="0.3">
      <c r="U10312" s="275"/>
    </row>
    <row r="10313" spans="21:21" x14ac:dyDescent="0.3">
      <c r="U10313" s="275"/>
    </row>
    <row r="10314" spans="21:21" x14ac:dyDescent="0.3">
      <c r="U10314" s="275"/>
    </row>
    <row r="10315" spans="21:21" x14ac:dyDescent="0.3">
      <c r="U10315" s="275"/>
    </row>
    <row r="10316" spans="21:21" x14ac:dyDescent="0.3">
      <c r="U10316" s="275"/>
    </row>
    <row r="10317" spans="21:21" x14ac:dyDescent="0.3">
      <c r="U10317" s="275"/>
    </row>
    <row r="10318" spans="21:21" x14ac:dyDescent="0.3">
      <c r="U10318" s="275"/>
    </row>
    <row r="10319" spans="21:21" x14ac:dyDescent="0.3">
      <c r="U10319" s="275"/>
    </row>
    <row r="10320" spans="21:21" x14ac:dyDescent="0.3">
      <c r="U10320" s="275"/>
    </row>
    <row r="10321" spans="21:21" x14ac:dyDescent="0.3">
      <c r="U10321" s="275"/>
    </row>
    <row r="10322" spans="21:21" x14ac:dyDescent="0.3">
      <c r="U10322" s="275"/>
    </row>
    <row r="10323" spans="21:21" x14ac:dyDescent="0.3">
      <c r="U10323" s="275"/>
    </row>
    <row r="10324" spans="21:21" x14ac:dyDescent="0.3">
      <c r="U10324" s="275"/>
    </row>
    <row r="10325" spans="21:21" x14ac:dyDescent="0.3">
      <c r="U10325" s="275"/>
    </row>
    <row r="10326" spans="21:21" x14ac:dyDescent="0.3">
      <c r="U10326" s="275"/>
    </row>
    <row r="10327" spans="21:21" x14ac:dyDescent="0.3">
      <c r="U10327" s="275"/>
    </row>
    <row r="10328" spans="21:21" x14ac:dyDescent="0.3">
      <c r="U10328" s="275"/>
    </row>
    <row r="10329" spans="21:21" x14ac:dyDescent="0.3">
      <c r="U10329" s="275"/>
    </row>
    <row r="10330" spans="21:21" x14ac:dyDescent="0.3">
      <c r="U10330" s="275"/>
    </row>
    <row r="10331" spans="21:21" x14ac:dyDescent="0.3">
      <c r="U10331" s="275"/>
    </row>
    <row r="10332" spans="21:21" x14ac:dyDescent="0.3">
      <c r="U10332" s="275"/>
    </row>
    <row r="10333" spans="21:21" x14ac:dyDescent="0.3">
      <c r="U10333" s="275"/>
    </row>
    <row r="10334" spans="21:21" x14ac:dyDescent="0.3">
      <c r="U10334" s="275"/>
    </row>
    <row r="10335" spans="21:21" x14ac:dyDescent="0.3">
      <c r="U10335" s="275"/>
    </row>
    <row r="10336" spans="21:21" x14ac:dyDescent="0.3">
      <c r="U10336" s="275"/>
    </row>
    <row r="10337" spans="21:21" x14ac:dyDescent="0.3">
      <c r="U10337" s="275"/>
    </row>
    <row r="10338" spans="21:21" x14ac:dyDescent="0.3">
      <c r="U10338" s="275"/>
    </row>
    <row r="10339" spans="21:21" x14ac:dyDescent="0.3">
      <c r="U10339" s="275"/>
    </row>
    <row r="10340" spans="21:21" x14ac:dyDescent="0.3">
      <c r="U10340" s="275"/>
    </row>
    <row r="10341" spans="21:21" x14ac:dyDescent="0.3">
      <c r="U10341" s="275"/>
    </row>
    <row r="10342" spans="21:21" x14ac:dyDescent="0.3">
      <c r="U10342" s="275"/>
    </row>
    <row r="10343" spans="21:21" x14ac:dyDescent="0.3">
      <c r="U10343" s="275"/>
    </row>
    <row r="10344" spans="21:21" x14ac:dyDescent="0.3">
      <c r="U10344" s="275"/>
    </row>
    <row r="10345" spans="21:21" x14ac:dyDescent="0.3">
      <c r="U10345" s="275"/>
    </row>
    <row r="10346" spans="21:21" x14ac:dyDescent="0.3">
      <c r="U10346" s="275"/>
    </row>
    <row r="10347" spans="21:21" x14ac:dyDescent="0.3">
      <c r="U10347" s="275"/>
    </row>
    <row r="10348" spans="21:21" x14ac:dyDescent="0.3">
      <c r="U10348" s="275"/>
    </row>
    <row r="10349" spans="21:21" x14ac:dyDescent="0.3">
      <c r="U10349" s="275"/>
    </row>
    <row r="10350" spans="21:21" x14ac:dyDescent="0.3">
      <c r="U10350" s="275"/>
    </row>
    <row r="10351" spans="21:21" x14ac:dyDescent="0.3">
      <c r="U10351" s="275"/>
    </row>
    <row r="10352" spans="21:21" x14ac:dyDescent="0.3">
      <c r="U10352" s="275"/>
    </row>
    <row r="10353" spans="21:21" x14ac:dyDescent="0.3">
      <c r="U10353" s="275"/>
    </row>
    <row r="10354" spans="21:21" x14ac:dyDescent="0.3">
      <c r="U10354" s="275"/>
    </row>
    <row r="10355" spans="21:21" x14ac:dyDescent="0.3">
      <c r="U10355" s="275"/>
    </row>
    <row r="10356" spans="21:21" x14ac:dyDescent="0.3">
      <c r="U10356" s="275"/>
    </row>
    <row r="10357" spans="21:21" x14ac:dyDescent="0.3">
      <c r="U10357" s="275"/>
    </row>
    <row r="10358" spans="21:21" x14ac:dyDescent="0.3">
      <c r="U10358" s="275"/>
    </row>
    <row r="10359" spans="21:21" x14ac:dyDescent="0.3">
      <c r="U10359" s="275"/>
    </row>
    <row r="10360" spans="21:21" x14ac:dyDescent="0.3">
      <c r="U10360" s="275"/>
    </row>
    <row r="10361" spans="21:21" x14ac:dyDescent="0.3">
      <c r="U10361" s="275"/>
    </row>
    <row r="10362" spans="21:21" x14ac:dyDescent="0.3">
      <c r="U10362" s="275"/>
    </row>
    <row r="10363" spans="21:21" x14ac:dyDescent="0.3">
      <c r="U10363" s="275"/>
    </row>
    <row r="10364" spans="21:21" x14ac:dyDescent="0.3">
      <c r="U10364" s="275"/>
    </row>
    <row r="10365" spans="21:21" x14ac:dyDescent="0.3">
      <c r="U10365" s="275"/>
    </row>
    <row r="10366" spans="21:21" x14ac:dyDescent="0.3">
      <c r="U10366" s="275"/>
    </row>
    <row r="10367" spans="21:21" x14ac:dyDescent="0.3">
      <c r="U10367" s="275"/>
    </row>
    <row r="10368" spans="21:21" x14ac:dyDescent="0.3">
      <c r="U10368" s="275"/>
    </row>
    <row r="10369" spans="21:21" x14ac:dyDescent="0.3">
      <c r="U10369" s="275"/>
    </row>
    <row r="10370" spans="21:21" x14ac:dyDescent="0.3">
      <c r="U10370" s="275"/>
    </row>
    <row r="10371" spans="21:21" x14ac:dyDescent="0.3">
      <c r="U10371" s="275"/>
    </row>
    <row r="10372" spans="21:21" x14ac:dyDescent="0.3">
      <c r="U10372" s="275"/>
    </row>
    <row r="10373" spans="21:21" x14ac:dyDescent="0.3">
      <c r="U10373" s="275"/>
    </row>
    <row r="10374" spans="21:21" x14ac:dyDescent="0.3">
      <c r="U10374" s="275"/>
    </row>
    <row r="10375" spans="21:21" x14ac:dyDescent="0.3">
      <c r="U10375" s="275"/>
    </row>
    <row r="10376" spans="21:21" x14ac:dyDescent="0.3">
      <c r="U10376" s="275"/>
    </row>
    <row r="10377" spans="21:21" x14ac:dyDescent="0.3">
      <c r="U10377" s="275"/>
    </row>
    <row r="10378" spans="21:21" x14ac:dyDescent="0.3">
      <c r="U10378" s="275"/>
    </row>
    <row r="10379" spans="21:21" x14ac:dyDescent="0.3">
      <c r="U10379" s="275"/>
    </row>
    <row r="10380" spans="21:21" x14ac:dyDescent="0.3">
      <c r="U10380" s="275"/>
    </row>
    <row r="10381" spans="21:21" x14ac:dyDescent="0.3">
      <c r="U10381" s="275"/>
    </row>
    <row r="10382" spans="21:21" x14ac:dyDescent="0.3">
      <c r="U10382" s="275"/>
    </row>
    <row r="10383" spans="21:21" x14ac:dyDescent="0.3">
      <c r="U10383" s="275"/>
    </row>
    <row r="10384" spans="21:21" x14ac:dyDescent="0.3">
      <c r="U10384" s="275"/>
    </row>
    <row r="10385" spans="21:21" x14ac:dyDescent="0.3">
      <c r="U10385" s="275"/>
    </row>
    <row r="10386" spans="21:21" x14ac:dyDescent="0.3">
      <c r="U10386" s="275"/>
    </row>
    <row r="10387" spans="21:21" x14ac:dyDescent="0.3">
      <c r="U10387" s="275"/>
    </row>
    <row r="10388" spans="21:21" x14ac:dyDescent="0.3">
      <c r="U10388" s="275"/>
    </row>
    <row r="10389" spans="21:21" x14ac:dyDescent="0.3">
      <c r="U10389" s="275"/>
    </row>
    <row r="10390" spans="21:21" x14ac:dyDescent="0.3">
      <c r="U10390" s="275"/>
    </row>
    <row r="10391" spans="21:21" x14ac:dyDescent="0.3">
      <c r="U10391" s="275"/>
    </row>
    <row r="10392" spans="21:21" x14ac:dyDescent="0.3">
      <c r="U10392" s="275"/>
    </row>
    <row r="10393" spans="21:21" x14ac:dyDescent="0.3">
      <c r="U10393" s="275"/>
    </row>
    <row r="10394" spans="21:21" x14ac:dyDescent="0.3">
      <c r="U10394" s="275"/>
    </row>
    <row r="10395" spans="21:21" x14ac:dyDescent="0.3">
      <c r="U10395" s="275"/>
    </row>
    <row r="10396" spans="21:21" x14ac:dyDescent="0.3">
      <c r="U10396" s="275"/>
    </row>
    <row r="10397" spans="21:21" x14ac:dyDescent="0.3">
      <c r="U10397" s="275"/>
    </row>
    <row r="10398" spans="21:21" x14ac:dyDescent="0.3">
      <c r="U10398" s="275"/>
    </row>
    <row r="10399" spans="21:21" x14ac:dyDescent="0.3">
      <c r="U10399" s="275"/>
    </row>
    <row r="10400" spans="21:21" x14ac:dyDescent="0.3">
      <c r="U10400" s="275"/>
    </row>
    <row r="10401" spans="21:21" x14ac:dyDescent="0.3">
      <c r="U10401" s="275"/>
    </row>
    <row r="10402" spans="21:21" x14ac:dyDescent="0.3">
      <c r="U10402" s="275"/>
    </row>
    <row r="10403" spans="21:21" x14ac:dyDescent="0.3">
      <c r="U10403" s="275"/>
    </row>
    <row r="10404" spans="21:21" x14ac:dyDescent="0.3">
      <c r="U10404" s="275"/>
    </row>
    <row r="10405" spans="21:21" x14ac:dyDescent="0.3">
      <c r="U10405" s="275"/>
    </row>
    <row r="10406" spans="21:21" x14ac:dyDescent="0.3">
      <c r="U10406" s="275"/>
    </row>
    <row r="10407" spans="21:21" x14ac:dyDescent="0.3">
      <c r="U10407" s="275"/>
    </row>
    <row r="10408" spans="21:21" x14ac:dyDescent="0.3">
      <c r="U10408" s="275"/>
    </row>
    <row r="10409" spans="21:21" x14ac:dyDescent="0.3">
      <c r="U10409" s="275"/>
    </row>
    <row r="10410" spans="21:21" x14ac:dyDescent="0.3">
      <c r="U10410" s="275"/>
    </row>
    <row r="10411" spans="21:21" x14ac:dyDescent="0.3">
      <c r="U10411" s="275"/>
    </row>
    <row r="10412" spans="21:21" x14ac:dyDescent="0.3">
      <c r="U10412" s="275"/>
    </row>
    <row r="10413" spans="21:21" x14ac:dyDescent="0.3">
      <c r="U10413" s="275"/>
    </row>
    <row r="10414" spans="21:21" x14ac:dyDescent="0.3">
      <c r="U10414" s="275"/>
    </row>
    <row r="10415" spans="21:21" x14ac:dyDescent="0.3">
      <c r="U10415" s="275"/>
    </row>
    <row r="10416" spans="21:21" x14ac:dyDescent="0.3">
      <c r="U10416" s="275"/>
    </row>
    <row r="10417" spans="21:21" x14ac:dyDescent="0.3">
      <c r="U10417" s="275"/>
    </row>
    <row r="10418" spans="21:21" x14ac:dyDescent="0.3">
      <c r="U10418" s="275"/>
    </row>
    <row r="10419" spans="21:21" x14ac:dyDescent="0.3">
      <c r="U10419" s="275"/>
    </row>
    <row r="10420" spans="21:21" x14ac:dyDescent="0.3">
      <c r="U10420" s="275"/>
    </row>
    <row r="10421" spans="21:21" x14ac:dyDescent="0.3">
      <c r="U10421" s="275"/>
    </row>
    <row r="10422" spans="21:21" x14ac:dyDescent="0.3">
      <c r="U10422" s="275"/>
    </row>
    <row r="10423" spans="21:21" x14ac:dyDescent="0.3">
      <c r="U10423" s="275"/>
    </row>
    <row r="10424" spans="21:21" x14ac:dyDescent="0.3">
      <c r="U10424" s="275"/>
    </row>
    <row r="10425" spans="21:21" x14ac:dyDescent="0.3">
      <c r="U10425" s="275"/>
    </row>
    <row r="10426" spans="21:21" x14ac:dyDescent="0.3">
      <c r="U10426" s="275"/>
    </row>
    <row r="10427" spans="21:21" x14ac:dyDescent="0.3">
      <c r="U10427" s="275"/>
    </row>
    <row r="10428" spans="21:21" x14ac:dyDescent="0.3">
      <c r="U10428" s="275"/>
    </row>
    <row r="10429" spans="21:21" x14ac:dyDescent="0.3">
      <c r="U10429" s="275"/>
    </row>
    <row r="10430" spans="21:21" x14ac:dyDescent="0.3">
      <c r="U10430" s="275"/>
    </row>
    <row r="10431" spans="21:21" x14ac:dyDescent="0.3">
      <c r="U10431" s="275"/>
    </row>
    <row r="10432" spans="21:21" x14ac:dyDescent="0.3">
      <c r="U10432" s="275"/>
    </row>
    <row r="10433" spans="21:21" x14ac:dyDescent="0.3">
      <c r="U10433" s="275"/>
    </row>
    <row r="10434" spans="21:21" x14ac:dyDescent="0.3">
      <c r="U10434" s="275"/>
    </row>
    <row r="10435" spans="21:21" x14ac:dyDescent="0.3">
      <c r="U10435" s="275"/>
    </row>
    <row r="10436" spans="21:21" x14ac:dyDescent="0.3">
      <c r="U10436" s="275"/>
    </row>
    <row r="10437" spans="21:21" x14ac:dyDescent="0.3">
      <c r="U10437" s="275"/>
    </row>
    <row r="10438" spans="21:21" x14ac:dyDescent="0.3">
      <c r="U10438" s="275"/>
    </row>
    <row r="10439" spans="21:21" x14ac:dyDescent="0.3">
      <c r="U10439" s="275"/>
    </row>
    <row r="10440" spans="21:21" x14ac:dyDescent="0.3">
      <c r="U10440" s="275"/>
    </row>
    <row r="10441" spans="21:21" x14ac:dyDescent="0.3">
      <c r="U10441" s="275"/>
    </row>
    <row r="10442" spans="21:21" x14ac:dyDescent="0.3">
      <c r="U10442" s="275"/>
    </row>
    <row r="10443" spans="21:21" x14ac:dyDescent="0.3">
      <c r="U10443" s="275"/>
    </row>
    <row r="10444" spans="21:21" x14ac:dyDescent="0.3">
      <c r="U10444" s="275"/>
    </row>
    <row r="10445" spans="21:21" x14ac:dyDescent="0.3">
      <c r="U10445" s="275"/>
    </row>
    <row r="10446" spans="21:21" x14ac:dyDescent="0.3">
      <c r="U10446" s="275"/>
    </row>
    <row r="10447" spans="21:21" x14ac:dyDescent="0.3">
      <c r="U10447" s="275"/>
    </row>
    <row r="10448" spans="21:21" x14ac:dyDescent="0.3">
      <c r="U10448" s="275"/>
    </row>
    <row r="10449" spans="21:21" x14ac:dyDescent="0.3">
      <c r="U10449" s="275"/>
    </row>
    <row r="10450" spans="21:21" x14ac:dyDescent="0.3">
      <c r="U10450" s="275"/>
    </row>
    <row r="10451" spans="21:21" x14ac:dyDescent="0.3">
      <c r="U10451" s="275"/>
    </row>
    <row r="10452" spans="21:21" x14ac:dyDescent="0.3">
      <c r="U10452" s="275"/>
    </row>
    <row r="10453" spans="21:21" x14ac:dyDescent="0.3">
      <c r="U10453" s="275"/>
    </row>
    <row r="10454" spans="21:21" x14ac:dyDescent="0.3">
      <c r="U10454" s="275"/>
    </row>
    <row r="10455" spans="21:21" x14ac:dyDescent="0.3">
      <c r="U10455" s="275"/>
    </row>
    <row r="10456" spans="21:21" x14ac:dyDescent="0.3">
      <c r="U10456" s="275"/>
    </row>
    <row r="10457" spans="21:21" x14ac:dyDescent="0.3">
      <c r="U10457" s="275"/>
    </row>
    <row r="10458" spans="21:21" x14ac:dyDescent="0.3">
      <c r="U10458" s="275"/>
    </row>
    <row r="10459" spans="21:21" x14ac:dyDescent="0.3">
      <c r="U10459" s="275"/>
    </row>
    <row r="10460" spans="21:21" x14ac:dyDescent="0.3">
      <c r="U10460" s="275"/>
    </row>
    <row r="10461" spans="21:21" x14ac:dyDescent="0.3">
      <c r="U10461" s="275"/>
    </row>
    <row r="10462" spans="21:21" x14ac:dyDescent="0.3">
      <c r="U10462" s="275"/>
    </row>
    <row r="10463" spans="21:21" x14ac:dyDescent="0.3">
      <c r="U10463" s="275"/>
    </row>
    <row r="10464" spans="21:21" x14ac:dyDescent="0.3">
      <c r="U10464" s="275"/>
    </row>
    <row r="10465" spans="21:21" x14ac:dyDescent="0.3">
      <c r="U10465" s="275"/>
    </row>
    <row r="10466" spans="21:21" x14ac:dyDescent="0.3">
      <c r="U10466" s="275"/>
    </row>
    <row r="10467" spans="21:21" x14ac:dyDescent="0.3">
      <c r="U10467" s="275"/>
    </row>
    <row r="10468" spans="21:21" x14ac:dyDescent="0.3">
      <c r="U10468" s="275"/>
    </row>
    <row r="10469" spans="21:21" x14ac:dyDescent="0.3">
      <c r="U10469" s="275"/>
    </row>
    <row r="10470" spans="21:21" x14ac:dyDescent="0.3">
      <c r="U10470" s="275"/>
    </row>
    <row r="10471" spans="21:21" x14ac:dyDescent="0.3">
      <c r="U10471" s="275"/>
    </row>
    <row r="10472" spans="21:21" x14ac:dyDescent="0.3">
      <c r="U10472" s="275"/>
    </row>
    <row r="10473" spans="21:21" x14ac:dyDescent="0.3">
      <c r="U10473" s="275"/>
    </row>
    <row r="10474" spans="21:21" x14ac:dyDescent="0.3">
      <c r="U10474" s="275"/>
    </row>
    <row r="10475" spans="21:21" x14ac:dyDescent="0.3">
      <c r="U10475" s="275"/>
    </row>
    <row r="10476" spans="21:21" x14ac:dyDescent="0.3">
      <c r="U10476" s="275"/>
    </row>
    <row r="10477" spans="21:21" x14ac:dyDescent="0.3">
      <c r="U10477" s="275"/>
    </row>
    <row r="10478" spans="21:21" x14ac:dyDescent="0.3">
      <c r="U10478" s="275"/>
    </row>
    <row r="10479" spans="21:21" x14ac:dyDescent="0.3">
      <c r="U10479" s="275"/>
    </row>
    <row r="10480" spans="21:21" x14ac:dyDescent="0.3">
      <c r="U10480" s="275"/>
    </row>
    <row r="10481" spans="21:21" x14ac:dyDescent="0.3">
      <c r="U10481" s="275"/>
    </row>
    <row r="10482" spans="21:21" x14ac:dyDescent="0.3">
      <c r="U10482" s="275"/>
    </row>
    <row r="10483" spans="21:21" x14ac:dyDescent="0.3">
      <c r="U10483" s="275"/>
    </row>
    <row r="10484" spans="21:21" x14ac:dyDescent="0.3">
      <c r="U10484" s="275"/>
    </row>
    <row r="10485" spans="21:21" x14ac:dyDescent="0.3">
      <c r="U10485" s="275"/>
    </row>
    <row r="10486" spans="21:21" x14ac:dyDescent="0.3">
      <c r="U10486" s="275"/>
    </row>
    <row r="10487" spans="21:21" x14ac:dyDescent="0.3">
      <c r="U10487" s="275"/>
    </row>
    <row r="10488" spans="21:21" x14ac:dyDescent="0.3">
      <c r="U10488" s="275"/>
    </row>
    <row r="10489" spans="21:21" x14ac:dyDescent="0.3">
      <c r="U10489" s="275"/>
    </row>
    <row r="10490" spans="21:21" x14ac:dyDescent="0.3">
      <c r="U10490" s="275"/>
    </row>
    <row r="10491" spans="21:21" x14ac:dyDescent="0.3">
      <c r="U10491" s="275"/>
    </row>
    <row r="10492" spans="21:21" x14ac:dyDescent="0.3">
      <c r="U10492" s="275"/>
    </row>
    <row r="10493" spans="21:21" x14ac:dyDescent="0.3">
      <c r="U10493" s="275"/>
    </row>
    <row r="10494" spans="21:21" x14ac:dyDescent="0.3">
      <c r="U10494" s="275"/>
    </row>
    <row r="10495" spans="21:21" x14ac:dyDescent="0.3">
      <c r="U10495" s="275"/>
    </row>
    <row r="10496" spans="21:21" x14ac:dyDescent="0.3">
      <c r="U10496" s="275"/>
    </row>
    <row r="10497" spans="21:21" x14ac:dyDescent="0.3">
      <c r="U10497" s="275"/>
    </row>
    <row r="10498" spans="21:21" x14ac:dyDescent="0.3">
      <c r="U10498" s="275"/>
    </row>
    <row r="10499" spans="21:21" x14ac:dyDescent="0.3">
      <c r="U10499" s="275"/>
    </row>
    <row r="10500" spans="21:21" x14ac:dyDescent="0.3">
      <c r="U10500" s="275"/>
    </row>
    <row r="10501" spans="21:21" x14ac:dyDescent="0.3">
      <c r="U10501" s="275"/>
    </row>
    <row r="10502" spans="21:21" x14ac:dyDescent="0.3">
      <c r="U10502" s="275"/>
    </row>
    <row r="10503" spans="21:21" x14ac:dyDescent="0.3">
      <c r="U10503" s="275"/>
    </row>
    <row r="10504" spans="21:21" x14ac:dyDescent="0.3">
      <c r="U10504" s="275"/>
    </row>
    <row r="10505" spans="21:21" x14ac:dyDescent="0.3">
      <c r="U10505" s="275"/>
    </row>
    <row r="10506" spans="21:21" x14ac:dyDescent="0.3">
      <c r="U10506" s="275"/>
    </row>
    <row r="10507" spans="21:21" x14ac:dyDescent="0.3">
      <c r="U10507" s="275"/>
    </row>
    <row r="10508" spans="21:21" x14ac:dyDescent="0.3">
      <c r="U10508" s="275"/>
    </row>
    <row r="10509" spans="21:21" x14ac:dyDescent="0.3">
      <c r="U10509" s="275"/>
    </row>
    <row r="10510" spans="21:21" x14ac:dyDescent="0.3">
      <c r="U10510" s="275"/>
    </row>
    <row r="10511" spans="21:21" x14ac:dyDescent="0.3">
      <c r="U10511" s="275"/>
    </row>
    <row r="10512" spans="21:21" x14ac:dyDescent="0.3">
      <c r="U10512" s="275"/>
    </row>
    <row r="10513" spans="21:21" x14ac:dyDescent="0.3">
      <c r="U10513" s="275"/>
    </row>
    <row r="10514" spans="21:21" x14ac:dyDescent="0.3">
      <c r="U10514" s="275"/>
    </row>
    <row r="10515" spans="21:21" x14ac:dyDescent="0.3">
      <c r="U10515" s="275"/>
    </row>
    <row r="10516" spans="21:21" x14ac:dyDescent="0.3">
      <c r="U10516" s="275"/>
    </row>
    <row r="10517" spans="21:21" x14ac:dyDescent="0.3">
      <c r="U10517" s="275"/>
    </row>
    <row r="10518" spans="21:21" x14ac:dyDescent="0.3">
      <c r="U10518" s="275"/>
    </row>
    <row r="10519" spans="21:21" x14ac:dyDescent="0.3">
      <c r="U10519" s="275"/>
    </row>
    <row r="10520" spans="21:21" x14ac:dyDescent="0.3">
      <c r="U10520" s="275"/>
    </row>
    <row r="10521" spans="21:21" x14ac:dyDescent="0.3">
      <c r="U10521" s="275"/>
    </row>
    <row r="10522" spans="21:21" x14ac:dyDescent="0.3">
      <c r="U10522" s="275"/>
    </row>
    <row r="10523" spans="21:21" x14ac:dyDescent="0.3">
      <c r="U10523" s="275"/>
    </row>
    <row r="10524" spans="21:21" x14ac:dyDescent="0.3">
      <c r="U10524" s="275"/>
    </row>
    <row r="10525" spans="21:21" x14ac:dyDescent="0.3">
      <c r="U10525" s="275"/>
    </row>
    <row r="10526" spans="21:21" x14ac:dyDescent="0.3">
      <c r="U10526" s="275"/>
    </row>
    <row r="10527" spans="21:21" x14ac:dyDescent="0.3">
      <c r="U10527" s="275"/>
    </row>
    <row r="10528" spans="21:21" x14ac:dyDescent="0.3">
      <c r="U10528" s="275"/>
    </row>
    <row r="10529" spans="21:21" x14ac:dyDescent="0.3">
      <c r="U10529" s="275"/>
    </row>
    <row r="10530" spans="21:21" x14ac:dyDescent="0.3">
      <c r="U10530" s="275"/>
    </row>
    <row r="10531" spans="21:21" x14ac:dyDescent="0.3">
      <c r="U10531" s="275"/>
    </row>
    <row r="10532" spans="21:21" x14ac:dyDescent="0.3">
      <c r="U10532" s="275"/>
    </row>
    <row r="10533" spans="21:21" x14ac:dyDescent="0.3">
      <c r="U10533" s="275"/>
    </row>
    <row r="10534" spans="21:21" x14ac:dyDescent="0.3">
      <c r="U10534" s="275"/>
    </row>
    <row r="10535" spans="21:21" x14ac:dyDescent="0.3">
      <c r="U10535" s="275"/>
    </row>
    <row r="10536" spans="21:21" x14ac:dyDescent="0.3">
      <c r="U10536" s="275"/>
    </row>
    <row r="10537" spans="21:21" x14ac:dyDescent="0.3">
      <c r="U10537" s="275"/>
    </row>
    <row r="10538" spans="21:21" x14ac:dyDescent="0.3">
      <c r="U10538" s="275"/>
    </row>
    <row r="10539" spans="21:21" x14ac:dyDescent="0.3">
      <c r="U10539" s="275"/>
    </row>
    <row r="10540" spans="21:21" x14ac:dyDescent="0.3">
      <c r="U10540" s="275"/>
    </row>
    <row r="10541" spans="21:21" x14ac:dyDescent="0.3">
      <c r="U10541" s="275"/>
    </row>
    <row r="10542" spans="21:21" x14ac:dyDescent="0.3">
      <c r="U10542" s="275"/>
    </row>
    <row r="10543" spans="21:21" x14ac:dyDescent="0.3">
      <c r="U10543" s="275"/>
    </row>
    <row r="10544" spans="21:21" x14ac:dyDescent="0.3">
      <c r="U10544" s="275"/>
    </row>
    <row r="10545" spans="21:21" x14ac:dyDescent="0.3">
      <c r="U10545" s="275"/>
    </row>
    <row r="10546" spans="21:21" x14ac:dyDescent="0.3">
      <c r="U10546" s="275"/>
    </row>
    <row r="10547" spans="21:21" x14ac:dyDescent="0.3">
      <c r="U10547" s="275"/>
    </row>
    <row r="10548" spans="21:21" x14ac:dyDescent="0.3">
      <c r="U10548" s="275"/>
    </row>
    <row r="10549" spans="21:21" x14ac:dyDescent="0.3">
      <c r="U10549" s="275"/>
    </row>
    <row r="10550" spans="21:21" x14ac:dyDescent="0.3">
      <c r="U10550" s="275"/>
    </row>
    <row r="10551" spans="21:21" x14ac:dyDescent="0.3">
      <c r="U10551" s="275"/>
    </row>
    <row r="10552" spans="21:21" x14ac:dyDescent="0.3">
      <c r="U10552" s="275"/>
    </row>
    <row r="10553" spans="21:21" x14ac:dyDescent="0.3">
      <c r="U10553" s="275"/>
    </row>
    <row r="10554" spans="21:21" x14ac:dyDescent="0.3">
      <c r="U10554" s="275"/>
    </row>
    <row r="10555" spans="21:21" x14ac:dyDescent="0.3">
      <c r="U10555" s="275"/>
    </row>
    <row r="10556" spans="21:21" x14ac:dyDescent="0.3">
      <c r="U10556" s="275"/>
    </row>
    <row r="10557" spans="21:21" x14ac:dyDescent="0.3">
      <c r="U10557" s="275"/>
    </row>
    <row r="10558" spans="21:21" x14ac:dyDescent="0.3">
      <c r="U10558" s="275"/>
    </row>
    <row r="10559" spans="21:21" x14ac:dyDescent="0.3">
      <c r="U10559" s="275"/>
    </row>
    <row r="10560" spans="21:21" x14ac:dyDescent="0.3">
      <c r="U10560" s="275"/>
    </row>
    <row r="10561" spans="21:21" x14ac:dyDescent="0.3">
      <c r="U10561" s="275"/>
    </row>
    <row r="10562" spans="21:21" x14ac:dyDescent="0.3">
      <c r="U10562" s="275"/>
    </row>
    <row r="10563" spans="21:21" x14ac:dyDescent="0.3">
      <c r="U10563" s="275"/>
    </row>
    <row r="10564" spans="21:21" x14ac:dyDescent="0.3">
      <c r="U10564" s="275"/>
    </row>
    <row r="10565" spans="21:21" x14ac:dyDescent="0.3">
      <c r="U10565" s="275"/>
    </row>
    <row r="10566" spans="21:21" x14ac:dyDescent="0.3">
      <c r="U10566" s="275"/>
    </row>
    <row r="10567" spans="21:21" x14ac:dyDescent="0.3">
      <c r="U10567" s="275"/>
    </row>
    <row r="10568" spans="21:21" x14ac:dyDescent="0.3">
      <c r="U10568" s="275"/>
    </row>
    <row r="10569" spans="21:21" x14ac:dyDescent="0.3">
      <c r="U10569" s="275"/>
    </row>
    <row r="10570" spans="21:21" x14ac:dyDescent="0.3">
      <c r="U10570" s="275"/>
    </row>
    <row r="10571" spans="21:21" x14ac:dyDescent="0.3">
      <c r="U10571" s="275"/>
    </row>
    <row r="10572" spans="21:21" x14ac:dyDescent="0.3">
      <c r="U10572" s="275"/>
    </row>
    <row r="10573" spans="21:21" x14ac:dyDescent="0.3">
      <c r="U10573" s="275"/>
    </row>
    <row r="10574" spans="21:21" x14ac:dyDescent="0.3">
      <c r="U10574" s="275"/>
    </row>
    <row r="10575" spans="21:21" x14ac:dyDescent="0.3">
      <c r="U10575" s="275"/>
    </row>
    <row r="10576" spans="21:21" x14ac:dyDescent="0.3">
      <c r="U10576" s="275"/>
    </row>
    <row r="10577" spans="21:21" x14ac:dyDescent="0.3">
      <c r="U10577" s="275"/>
    </row>
    <row r="10578" spans="21:21" x14ac:dyDescent="0.3">
      <c r="U10578" s="275"/>
    </row>
    <row r="10579" spans="21:21" x14ac:dyDescent="0.3">
      <c r="U10579" s="275"/>
    </row>
    <row r="10580" spans="21:21" x14ac:dyDescent="0.3">
      <c r="U10580" s="275"/>
    </row>
    <row r="10581" spans="21:21" x14ac:dyDescent="0.3">
      <c r="U10581" s="275"/>
    </row>
    <row r="10582" spans="21:21" x14ac:dyDescent="0.3">
      <c r="U10582" s="275"/>
    </row>
    <row r="10583" spans="21:21" x14ac:dyDescent="0.3">
      <c r="U10583" s="275"/>
    </row>
    <row r="10584" spans="21:21" x14ac:dyDescent="0.3">
      <c r="U10584" s="275"/>
    </row>
    <row r="10585" spans="21:21" x14ac:dyDescent="0.3">
      <c r="U10585" s="275"/>
    </row>
    <row r="10586" spans="21:21" x14ac:dyDescent="0.3">
      <c r="U10586" s="275"/>
    </row>
    <row r="10587" spans="21:21" x14ac:dyDescent="0.3">
      <c r="U10587" s="275"/>
    </row>
    <row r="10588" spans="21:21" x14ac:dyDescent="0.3">
      <c r="U10588" s="275"/>
    </row>
    <row r="10589" spans="21:21" x14ac:dyDescent="0.3">
      <c r="U10589" s="275"/>
    </row>
    <row r="10590" spans="21:21" x14ac:dyDescent="0.3">
      <c r="U10590" s="275"/>
    </row>
    <row r="10591" spans="21:21" x14ac:dyDescent="0.3">
      <c r="U10591" s="275"/>
    </row>
    <row r="10592" spans="21:21" x14ac:dyDescent="0.3">
      <c r="U10592" s="275"/>
    </row>
    <row r="10593" spans="21:21" x14ac:dyDescent="0.3">
      <c r="U10593" s="275"/>
    </row>
    <row r="10594" spans="21:21" x14ac:dyDescent="0.3">
      <c r="U10594" s="275"/>
    </row>
    <row r="10595" spans="21:21" x14ac:dyDescent="0.3">
      <c r="U10595" s="275"/>
    </row>
    <row r="10596" spans="21:21" x14ac:dyDescent="0.3">
      <c r="U10596" s="275"/>
    </row>
    <row r="10597" spans="21:21" x14ac:dyDescent="0.3">
      <c r="U10597" s="275"/>
    </row>
    <row r="10598" spans="21:21" x14ac:dyDescent="0.3">
      <c r="U10598" s="275"/>
    </row>
    <row r="10599" spans="21:21" x14ac:dyDescent="0.3">
      <c r="U10599" s="275"/>
    </row>
    <row r="10600" spans="21:21" x14ac:dyDescent="0.3">
      <c r="U10600" s="275"/>
    </row>
    <row r="10601" spans="21:21" x14ac:dyDescent="0.3">
      <c r="U10601" s="275"/>
    </row>
    <row r="10602" spans="21:21" x14ac:dyDescent="0.3">
      <c r="U10602" s="275"/>
    </row>
    <row r="10603" spans="21:21" x14ac:dyDescent="0.3">
      <c r="U10603" s="275"/>
    </row>
    <row r="10604" spans="21:21" x14ac:dyDescent="0.3">
      <c r="U10604" s="275"/>
    </row>
    <row r="10605" spans="21:21" x14ac:dyDescent="0.3">
      <c r="U10605" s="275"/>
    </row>
    <row r="10606" spans="21:21" x14ac:dyDescent="0.3">
      <c r="U10606" s="275"/>
    </row>
    <row r="10607" spans="21:21" x14ac:dyDescent="0.3">
      <c r="U10607" s="275"/>
    </row>
    <row r="10608" spans="21:21" x14ac:dyDescent="0.3">
      <c r="U10608" s="275"/>
    </row>
    <row r="10609" spans="21:21" x14ac:dyDescent="0.3">
      <c r="U10609" s="275"/>
    </row>
    <row r="10610" spans="21:21" x14ac:dyDescent="0.3">
      <c r="U10610" s="275"/>
    </row>
    <row r="10611" spans="21:21" x14ac:dyDescent="0.3">
      <c r="U10611" s="275"/>
    </row>
    <row r="10612" spans="21:21" x14ac:dyDescent="0.3">
      <c r="U10612" s="275"/>
    </row>
    <row r="10613" spans="21:21" x14ac:dyDescent="0.3">
      <c r="U10613" s="275"/>
    </row>
    <row r="10614" spans="21:21" x14ac:dyDescent="0.3">
      <c r="U10614" s="275"/>
    </row>
    <row r="10615" spans="21:21" x14ac:dyDescent="0.3">
      <c r="U10615" s="275"/>
    </row>
    <row r="10616" spans="21:21" x14ac:dyDescent="0.3">
      <c r="U10616" s="275"/>
    </row>
    <row r="10617" spans="21:21" x14ac:dyDescent="0.3">
      <c r="U10617" s="275"/>
    </row>
    <row r="10618" spans="21:21" x14ac:dyDescent="0.3">
      <c r="U10618" s="275"/>
    </row>
    <row r="10619" spans="21:21" x14ac:dyDescent="0.3">
      <c r="U10619" s="275"/>
    </row>
    <row r="10620" spans="21:21" x14ac:dyDescent="0.3">
      <c r="U10620" s="275"/>
    </row>
    <row r="10621" spans="21:21" x14ac:dyDescent="0.3">
      <c r="U10621" s="275"/>
    </row>
    <row r="10622" spans="21:21" x14ac:dyDescent="0.3">
      <c r="U10622" s="275"/>
    </row>
    <row r="10623" spans="21:21" x14ac:dyDescent="0.3">
      <c r="U10623" s="275"/>
    </row>
    <row r="10624" spans="21:21" x14ac:dyDescent="0.3">
      <c r="U10624" s="275"/>
    </row>
    <row r="10625" spans="21:21" x14ac:dyDescent="0.3">
      <c r="U10625" s="275"/>
    </row>
    <row r="10626" spans="21:21" x14ac:dyDescent="0.3">
      <c r="U10626" s="275"/>
    </row>
    <row r="10627" spans="21:21" x14ac:dyDescent="0.3">
      <c r="U10627" s="275"/>
    </row>
    <row r="10628" spans="21:21" x14ac:dyDescent="0.3">
      <c r="U10628" s="275"/>
    </row>
    <row r="10629" spans="21:21" x14ac:dyDescent="0.3">
      <c r="U10629" s="275"/>
    </row>
    <row r="10630" spans="21:21" x14ac:dyDescent="0.3">
      <c r="U10630" s="275"/>
    </row>
    <row r="10631" spans="21:21" x14ac:dyDescent="0.3">
      <c r="U10631" s="275"/>
    </row>
    <row r="10632" spans="21:21" x14ac:dyDescent="0.3">
      <c r="U10632" s="275"/>
    </row>
    <row r="10633" spans="21:21" x14ac:dyDescent="0.3">
      <c r="U10633" s="275"/>
    </row>
    <row r="10634" spans="21:21" x14ac:dyDescent="0.3">
      <c r="U10634" s="275"/>
    </row>
    <row r="10635" spans="21:21" x14ac:dyDescent="0.3">
      <c r="U10635" s="275"/>
    </row>
    <row r="10636" spans="21:21" x14ac:dyDescent="0.3">
      <c r="U10636" s="275"/>
    </row>
    <row r="10637" spans="21:21" x14ac:dyDescent="0.3">
      <c r="U10637" s="275"/>
    </row>
    <row r="10638" spans="21:21" x14ac:dyDescent="0.3">
      <c r="U10638" s="275"/>
    </row>
    <row r="10639" spans="21:21" x14ac:dyDescent="0.3">
      <c r="U10639" s="275"/>
    </row>
    <row r="10640" spans="21:21" x14ac:dyDescent="0.3">
      <c r="U10640" s="275"/>
    </row>
    <row r="10641" spans="21:21" x14ac:dyDescent="0.3">
      <c r="U10641" s="275"/>
    </row>
    <row r="10642" spans="21:21" x14ac:dyDescent="0.3">
      <c r="U10642" s="275"/>
    </row>
    <row r="10643" spans="21:21" x14ac:dyDescent="0.3">
      <c r="U10643" s="275"/>
    </row>
    <row r="10644" spans="21:21" x14ac:dyDescent="0.3">
      <c r="U10644" s="275"/>
    </row>
    <row r="10645" spans="21:21" x14ac:dyDescent="0.3">
      <c r="U10645" s="275"/>
    </row>
    <row r="10646" spans="21:21" x14ac:dyDescent="0.3">
      <c r="U10646" s="275"/>
    </row>
    <row r="10647" spans="21:21" x14ac:dyDescent="0.3">
      <c r="U10647" s="275"/>
    </row>
    <row r="10648" spans="21:21" x14ac:dyDescent="0.3">
      <c r="U10648" s="275"/>
    </row>
    <row r="10649" spans="21:21" x14ac:dyDescent="0.3">
      <c r="U10649" s="275"/>
    </row>
    <row r="10650" spans="21:21" x14ac:dyDescent="0.3">
      <c r="U10650" s="275"/>
    </row>
    <row r="10651" spans="21:21" x14ac:dyDescent="0.3">
      <c r="U10651" s="275"/>
    </row>
    <row r="10652" spans="21:21" x14ac:dyDescent="0.3">
      <c r="U10652" s="275"/>
    </row>
    <row r="10653" spans="21:21" x14ac:dyDescent="0.3">
      <c r="U10653" s="275"/>
    </row>
    <row r="10654" spans="21:21" x14ac:dyDescent="0.3">
      <c r="U10654" s="275"/>
    </row>
    <row r="10655" spans="21:21" x14ac:dyDescent="0.3">
      <c r="U10655" s="275"/>
    </row>
    <row r="10656" spans="21:21" x14ac:dyDescent="0.3">
      <c r="U10656" s="275"/>
    </row>
    <row r="10657" spans="21:21" x14ac:dyDescent="0.3">
      <c r="U10657" s="275"/>
    </row>
    <row r="10658" spans="21:21" x14ac:dyDescent="0.3">
      <c r="U10658" s="275"/>
    </row>
    <row r="10659" spans="21:21" x14ac:dyDescent="0.3">
      <c r="U10659" s="275"/>
    </row>
    <row r="10660" spans="21:21" x14ac:dyDescent="0.3">
      <c r="U10660" s="275"/>
    </row>
    <row r="10661" spans="21:21" x14ac:dyDescent="0.3">
      <c r="U10661" s="275"/>
    </row>
    <row r="10662" spans="21:21" x14ac:dyDescent="0.3">
      <c r="U10662" s="275"/>
    </row>
    <row r="10663" spans="21:21" x14ac:dyDescent="0.3">
      <c r="U10663" s="275"/>
    </row>
    <row r="10664" spans="21:21" x14ac:dyDescent="0.3">
      <c r="U10664" s="275"/>
    </row>
    <row r="10665" spans="21:21" x14ac:dyDescent="0.3">
      <c r="U10665" s="275"/>
    </row>
    <row r="10666" spans="21:21" x14ac:dyDescent="0.3">
      <c r="U10666" s="275"/>
    </row>
    <row r="10667" spans="21:21" x14ac:dyDescent="0.3">
      <c r="U10667" s="275"/>
    </row>
    <row r="10668" spans="21:21" x14ac:dyDescent="0.3">
      <c r="U10668" s="275"/>
    </row>
    <row r="10669" spans="21:21" x14ac:dyDescent="0.3">
      <c r="U10669" s="275"/>
    </row>
    <row r="10670" spans="21:21" x14ac:dyDescent="0.3">
      <c r="U10670" s="275"/>
    </row>
    <row r="10671" spans="21:21" x14ac:dyDescent="0.3">
      <c r="U10671" s="275"/>
    </row>
    <row r="10672" spans="21:21" x14ac:dyDescent="0.3">
      <c r="U10672" s="275"/>
    </row>
    <row r="10673" spans="21:21" x14ac:dyDescent="0.3">
      <c r="U10673" s="275"/>
    </row>
    <row r="10674" spans="21:21" x14ac:dyDescent="0.3">
      <c r="U10674" s="275"/>
    </row>
    <row r="10675" spans="21:21" x14ac:dyDescent="0.3">
      <c r="U10675" s="275"/>
    </row>
    <row r="10676" spans="21:21" x14ac:dyDescent="0.3">
      <c r="U10676" s="275"/>
    </row>
    <row r="10677" spans="21:21" x14ac:dyDescent="0.3">
      <c r="U10677" s="275"/>
    </row>
    <row r="10678" spans="21:21" x14ac:dyDescent="0.3">
      <c r="U10678" s="275"/>
    </row>
    <row r="10679" spans="21:21" x14ac:dyDescent="0.3">
      <c r="U10679" s="275"/>
    </row>
    <row r="10680" spans="21:21" x14ac:dyDescent="0.3">
      <c r="U10680" s="275"/>
    </row>
    <row r="10681" spans="21:21" x14ac:dyDescent="0.3">
      <c r="U10681" s="275"/>
    </row>
    <row r="10682" spans="21:21" x14ac:dyDescent="0.3">
      <c r="U10682" s="275"/>
    </row>
    <row r="10683" spans="21:21" x14ac:dyDescent="0.3">
      <c r="U10683" s="275"/>
    </row>
    <row r="10684" spans="21:21" x14ac:dyDescent="0.3">
      <c r="U10684" s="275"/>
    </row>
    <row r="10685" spans="21:21" x14ac:dyDescent="0.3">
      <c r="U10685" s="275"/>
    </row>
    <row r="10686" spans="21:21" x14ac:dyDescent="0.3">
      <c r="U10686" s="275"/>
    </row>
    <row r="10687" spans="21:21" x14ac:dyDescent="0.3">
      <c r="U10687" s="275"/>
    </row>
    <row r="10688" spans="21:21" x14ac:dyDescent="0.3">
      <c r="U10688" s="275"/>
    </row>
    <row r="10689" spans="21:21" x14ac:dyDescent="0.3">
      <c r="U10689" s="275"/>
    </row>
    <row r="10690" spans="21:21" x14ac:dyDescent="0.3">
      <c r="U10690" s="275"/>
    </row>
    <row r="10691" spans="21:21" x14ac:dyDescent="0.3">
      <c r="U10691" s="275"/>
    </row>
    <row r="10692" spans="21:21" x14ac:dyDescent="0.3">
      <c r="U10692" s="275"/>
    </row>
    <row r="10693" spans="21:21" x14ac:dyDescent="0.3">
      <c r="U10693" s="275"/>
    </row>
    <row r="10694" spans="21:21" x14ac:dyDescent="0.3">
      <c r="U10694" s="275"/>
    </row>
    <row r="10695" spans="21:21" x14ac:dyDescent="0.3">
      <c r="U10695" s="275"/>
    </row>
    <row r="10696" spans="21:21" x14ac:dyDescent="0.3">
      <c r="U10696" s="275"/>
    </row>
    <row r="10697" spans="21:21" x14ac:dyDescent="0.3">
      <c r="U10697" s="275"/>
    </row>
    <row r="10698" spans="21:21" x14ac:dyDescent="0.3">
      <c r="U10698" s="275"/>
    </row>
    <row r="10699" spans="21:21" x14ac:dyDescent="0.3">
      <c r="U10699" s="275"/>
    </row>
    <row r="10700" spans="21:21" x14ac:dyDescent="0.3">
      <c r="U10700" s="275"/>
    </row>
    <row r="10701" spans="21:21" x14ac:dyDescent="0.3">
      <c r="U10701" s="275"/>
    </row>
    <row r="10702" spans="21:21" x14ac:dyDescent="0.3">
      <c r="U10702" s="275"/>
    </row>
    <row r="10703" spans="21:21" x14ac:dyDescent="0.3">
      <c r="U10703" s="275"/>
    </row>
    <row r="10704" spans="21:21" x14ac:dyDescent="0.3">
      <c r="U10704" s="275"/>
    </row>
    <row r="10705" spans="21:21" x14ac:dyDescent="0.3">
      <c r="U10705" s="275"/>
    </row>
    <row r="10706" spans="21:21" x14ac:dyDescent="0.3">
      <c r="U10706" s="275"/>
    </row>
    <row r="10707" spans="21:21" x14ac:dyDescent="0.3">
      <c r="U10707" s="275"/>
    </row>
    <row r="10708" spans="21:21" x14ac:dyDescent="0.3">
      <c r="U10708" s="275"/>
    </row>
    <row r="10709" spans="21:21" x14ac:dyDescent="0.3">
      <c r="U10709" s="275"/>
    </row>
    <row r="10710" spans="21:21" x14ac:dyDescent="0.3">
      <c r="U10710" s="275"/>
    </row>
    <row r="10711" spans="21:21" x14ac:dyDescent="0.3">
      <c r="U10711" s="275"/>
    </row>
    <row r="10712" spans="21:21" x14ac:dyDescent="0.3">
      <c r="U10712" s="275"/>
    </row>
    <row r="10713" spans="21:21" x14ac:dyDescent="0.3">
      <c r="U10713" s="275"/>
    </row>
    <row r="10714" spans="21:21" x14ac:dyDescent="0.3">
      <c r="U10714" s="275"/>
    </row>
    <row r="10715" spans="21:21" x14ac:dyDescent="0.3">
      <c r="U10715" s="275"/>
    </row>
    <row r="10716" spans="21:21" x14ac:dyDescent="0.3">
      <c r="U10716" s="275"/>
    </row>
    <row r="10717" spans="21:21" x14ac:dyDescent="0.3">
      <c r="U10717" s="275"/>
    </row>
    <row r="10718" spans="21:21" x14ac:dyDescent="0.3">
      <c r="U10718" s="275"/>
    </row>
    <row r="10719" spans="21:21" x14ac:dyDescent="0.3">
      <c r="U10719" s="275"/>
    </row>
    <row r="10720" spans="21:21" x14ac:dyDescent="0.3">
      <c r="U10720" s="275"/>
    </row>
    <row r="10721" spans="21:21" x14ac:dyDescent="0.3">
      <c r="U10721" s="275"/>
    </row>
    <row r="10722" spans="21:21" x14ac:dyDescent="0.3">
      <c r="U10722" s="275"/>
    </row>
    <row r="10723" spans="21:21" x14ac:dyDescent="0.3">
      <c r="U10723" s="275"/>
    </row>
    <row r="10724" spans="21:21" x14ac:dyDescent="0.3">
      <c r="U10724" s="275"/>
    </row>
    <row r="10725" spans="21:21" x14ac:dyDescent="0.3">
      <c r="U10725" s="275"/>
    </row>
    <row r="10726" spans="21:21" x14ac:dyDescent="0.3">
      <c r="U10726" s="275"/>
    </row>
    <row r="10727" spans="21:21" x14ac:dyDescent="0.3">
      <c r="U10727" s="275"/>
    </row>
    <row r="10728" spans="21:21" x14ac:dyDescent="0.3">
      <c r="U10728" s="275"/>
    </row>
    <row r="10729" spans="21:21" x14ac:dyDescent="0.3">
      <c r="U10729" s="275"/>
    </row>
    <row r="10730" spans="21:21" x14ac:dyDescent="0.3">
      <c r="U10730" s="275"/>
    </row>
    <row r="10731" spans="21:21" x14ac:dyDescent="0.3">
      <c r="U10731" s="275"/>
    </row>
    <row r="10732" spans="21:21" x14ac:dyDescent="0.3">
      <c r="U10732" s="275"/>
    </row>
    <row r="10733" spans="21:21" x14ac:dyDescent="0.3">
      <c r="U10733" s="275"/>
    </row>
    <row r="10734" spans="21:21" x14ac:dyDescent="0.3">
      <c r="U10734" s="275"/>
    </row>
    <row r="10735" spans="21:21" x14ac:dyDescent="0.3">
      <c r="U10735" s="275"/>
    </row>
    <row r="10736" spans="21:21" x14ac:dyDescent="0.3">
      <c r="U10736" s="275"/>
    </row>
    <row r="10737" spans="21:21" x14ac:dyDescent="0.3">
      <c r="U10737" s="275"/>
    </row>
    <row r="10738" spans="21:21" x14ac:dyDescent="0.3">
      <c r="U10738" s="275"/>
    </row>
    <row r="10739" spans="21:21" x14ac:dyDescent="0.3">
      <c r="U10739" s="275"/>
    </row>
    <row r="10740" spans="21:21" x14ac:dyDescent="0.3">
      <c r="U10740" s="275"/>
    </row>
    <row r="10741" spans="21:21" x14ac:dyDescent="0.3">
      <c r="U10741" s="275"/>
    </row>
    <row r="10742" spans="21:21" x14ac:dyDescent="0.3">
      <c r="U10742" s="275"/>
    </row>
    <row r="10743" spans="21:21" x14ac:dyDescent="0.3">
      <c r="U10743" s="275"/>
    </row>
    <row r="10744" spans="21:21" x14ac:dyDescent="0.3">
      <c r="U10744" s="275"/>
    </row>
    <row r="10745" spans="21:21" x14ac:dyDescent="0.3">
      <c r="U10745" s="275"/>
    </row>
    <row r="10746" spans="21:21" x14ac:dyDescent="0.3">
      <c r="U10746" s="275"/>
    </row>
    <row r="10747" spans="21:21" x14ac:dyDescent="0.3">
      <c r="U10747" s="275"/>
    </row>
    <row r="10748" spans="21:21" x14ac:dyDescent="0.3">
      <c r="U10748" s="275"/>
    </row>
    <row r="10749" spans="21:21" x14ac:dyDescent="0.3">
      <c r="U10749" s="275"/>
    </row>
    <row r="10750" spans="21:21" x14ac:dyDescent="0.3">
      <c r="U10750" s="275"/>
    </row>
    <row r="10751" spans="21:21" x14ac:dyDescent="0.3">
      <c r="U10751" s="275"/>
    </row>
    <row r="10752" spans="21:21" x14ac:dyDescent="0.3">
      <c r="U10752" s="275"/>
    </row>
    <row r="10753" spans="21:21" x14ac:dyDescent="0.3">
      <c r="U10753" s="275"/>
    </row>
    <row r="10754" spans="21:21" x14ac:dyDescent="0.3">
      <c r="U10754" s="275"/>
    </row>
    <row r="10755" spans="21:21" x14ac:dyDescent="0.3">
      <c r="U10755" s="275"/>
    </row>
    <row r="10756" spans="21:21" x14ac:dyDescent="0.3">
      <c r="U10756" s="275"/>
    </row>
    <row r="10757" spans="21:21" x14ac:dyDescent="0.3">
      <c r="U10757" s="275"/>
    </row>
    <row r="10758" spans="21:21" x14ac:dyDescent="0.3">
      <c r="U10758" s="275"/>
    </row>
    <row r="10759" spans="21:21" x14ac:dyDescent="0.3">
      <c r="U10759" s="275"/>
    </row>
    <row r="10760" spans="21:21" x14ac:dyDescent="0.3">
      <c r="U10760" s="275"/>
    </row>
    <row r="10761" spans="21:21" x14ac:dyDescent="0.3">
      <c r="U10761" s="275"/>
    </row>
    <row r="10762" spans="21:21" x14ac:dyDescent="0.3">
      <c r="U10762" s="275"/>
    </row>
    <row r="10763" spans="21:21" x14ac:dyDescent="0.3">
      <c r="U10763" s="275"/>
    </row>
    <row r="10764" spans="21:21" x14ac:dyDescent="0.3">
      <c r="U10764" s="275"/>
    </row>
    <row r="10765" spans="21:21" x14ac:dyDescent="0.3">
      <c r="U10765" s="275"/>
    </row>
    <row r="10766" spans="21:21" x14ac:dyDescent="0.3">
      <c r="U10766" s="275"/>
    </row>
    <row r="10767" spans="21:21" x14ac:dyDescent="0.3">
      <c r="U10767" s="275"/>
    </row>
    <row r="10768" spans="21:21" x14ac:dyDescent="0.3">
      <c r="U10768" s="275"/>
    </row>
    <row r="10769" spans="21:21" x14ac:dyDescent="0.3">
      <c r="U10769" s="275"/>
    </row>
    <row r="10770" spans="21:21" x14ac:dyDescent="0.3">
      <c r="U10770" s="275"/>
    </row>
    <row r="10771" spans="21:21" x14ac:dyDescent="0.3">
      <c r="U10771" s="275"/>
    </row>
    <row r="10772" spans="21:21" x14ac:dyDescent="0.3">
      <c r="U10772" s="275"/>
    </row>
    <row r="10773" spans="21:21" x14ac:dyDescent="0.3">
      <c r="U10773" s="275"/>
    </row>
    <row r="10774" spans="21:21" x14ac:dyDescent="0.3">
      <c r="U10774" s="275"/>
    </row>
    <row r="10775" spans="21:21" x14ac:dyDescent="0.3">
      <c r="U10775" s="275"/>
    </row>
    <row r="10776" spans="21:21" x14ac:dyDescent="0.3">
      <c r="U10776" s="275"/>
    </row>
    <row r="10777" spans="21:21" x14ac:dyDescent="0.3">
      <c r="U10777" s="275"/>
    </row>
    <row r="10778" spans="21:21" x14ac:dyDescent="0.3">
      <c r="U10778" s="275"/>
    </row>
    <row r="10779" spans="21:21" x14ac:dyDescent="0.3">
      <c r="U10779" s="275"/>
    </row>
    <row r="10780" spans="21:21" x14ac:dyDescent="0.3">
      <c r="U10780" s="275"/>
    </row>
    <row r="10781" spans="21:21" x14ac:dyDescent="0.3">
      <c r="U10781" s="275"/>
    </row>
    <row r="10782" spans="21:21" x14ac:dyDescent="0.3">
      <c r="U10782" s="275"/>
    </row>
    <row r="10783" spans="21:21" x14ac:dyDescent="0.3">
      <c r="U10783" s="275"/>
    </row>
    <row r="10784" spans="21:21" x14ac:dyDescent="0.3">
      <c r="U10784" s="275"/>
    </row>
    <row r="10785" spans="21:21" x14ac:dyDescent="0.3">
      <c r="U10785" s="275"/>
    </row>
    <row r="10786" spans="21:21" x14ac:dyDescent="0.3">
      <c r="U10786" s="275"/>
    </row>
    <row r="10787" spans="21:21" x14ac:dyDescent="0.3">
      <c r="U10787" s="275"/>
    </row>
    <row r="10788" spans="21:21" x14ac:dyDescent="0.3">
      <c r="U10788" s="275"/>
    </row>
    <row r="10789" spans="21:21" x14ac:dyDescent="0.3">
      <c r="U10789" s="275"/>
    </row>
    <row r="10790" spans="21:21" x14ac:dyDescent="0.3">
      <c r="U10790" s="275"/>
    </row>
    <row r="10791" spans="21:21" x14ac:dyDescent="0.3">
      <c r="U10791" s="275"/>
    </row>
    <row r="10792" spans="21:21" x14ac:dyDescent="0.3">
      <c r="U10792" s="275"/>
    </row>
    <row r="10793" spans="21:21" x14ac:dyDescent="0.3">
      <c r="U10793" s="275"/>
    </row>
    <row r="10794" spans="21:21" x14ac:dyDescent="0.3">
      <c r="U10794" s="275"/>
    </row>
    <row r="10795" spans="21:21" x14ac:dyDescent="0.3">
      <c r="U10795" s="275"/>
    </row>
    <row r="10796" spans="21:21" x14ac:dyDescent="0.3">
      <c r="U10796" s="275"/>
    </row>
    <row r="10797" spans="21:21" x14ac:dyDescent="0.3">
      <c r="U10797" s="275"/>
    </row>
    <row r="10798" spans="21:21" x14ac:dyDescent="0.3">
      <c r="U10798" s="275"/>
    </row>
    <row r="10799" spans="21:21" x14ac:dyDescent="0.3">
      <c r="U10799" s="275"/>
    </row>
    <row r="10800" spans="21:21" x14ac:dyDescent="0.3">
      <c r="U10800" s="275"/>
    </row>
    <row r="10801" spans="21:21" x14ac:dyDescent="0.3">
      <c r="U10801" s="275"/>
    </row>
    <row r="10802" spans="21:21" x14ac:dyDescent="0.3">
      <c r="U10802" s="275"/>
    </row>
    <row r="10803" spans="21:21" x14ac:dyDescent="0.3">
      <c r="U10803" s="275"/>
    </row>
    <row r="10804" spans="21:21" x14ac:dyDescent="0.3">
      <c r="U10804" s="275"/>
    </row>
    <row r="10805" spans="21:21" x14ac:dyDescent="0.3">
      <c r="U10805" s="275"/>
    </row>
    <row r="10806" spans="21:21" x14ac:dyDescent="0.3">
      <c r="U10806" s="275"/>
    </row>
    <row r="10807" spans="21:21" x14ac:dyDescent="0.3">
      <c r="U10807" s="275"/>
    </row>
    <row r="10808" spans="21:21" x14ac:dyDescent="0.3">
      <c r="U10808" s="275"/>
    </row>
    <row r="10809" spans="21:21" x14ac:dyDescent="0.3">
      <c r="U10809" s="275"/>
    </row>
    <row r="10810" spans="21:21" x14ac:dyDescent="0.3">
      <c r="U10810" s="275"/>
    </row>
    <row r="10811" spans="21:21" x14ac:dyDescent="0.3">
      <c r="U10811" s="275"/>
    </row>
    <row r="10812" spans="21:21" x14ac:dyDescent="0.3">
      <c r="U10812" s="275"/>
    </row>
    <row r="10813" spans="21:21" x14ac:dyDescent="0.3">
      <c r="U10813" s="275"/>
    </row>
    <row r="10814" spans="21:21" x14ac:dyDescent="0.3">
      <c r="U10814" s="275"/>
    </row>
    <row r="10815" spans="21:21" x14ac:dyDescent="0.3">
      <c r="U10815" s="275"/>
    </row>
    <row r="10816" spans="21:21" x14ac:dyDescent="0.3">
      <c r="U10816" s="275"/>
    </row>
    <row r="10817" spans="21:21" x14ac:dyDescent="0.3">
      <c r="U10817" s="275"/>
    </row>
    <row r="10818" spans="21:21" x14ac:dyDescent="0.3">
      <c r="U10818" s="275"/>
    </row>
    <row r="10819" spans="21:21" x14ac:dyDescent="0.3">
      <c r="U10819" s="275"/>
    </row>
    <row r="10820" spans="21:21" x14ac:dyDescent="0.3">
      <c r="U10820" s="275"/>
    </row>
    <row r="10821" spans="21:21" x14ac:dyDescent="0.3">
      <c r="U10821" s="275"/>
    </row>
    <row r="10822" spans="21:21" x14ac:dyDescent="0.3">
      <c r="U10822" s="275"/>
    </row>
    <row r="10823" spans="21:21" x14ac:dyDescent="0.3">
      <c r="U10823" s="275"/>
    </row>
    <row r="10824" spans="21:21" x14ac:dyDescent="0.3">
      <c r="U10824" s="275"/>
    </row>
    <row r="10825" spans="21:21" x14ac:dyDescent="0.3">
      <c r="U10825" s="275"/>
    </row>
    <row r="10826" spans="21:21" x14ac:dyDescent="0.3">
      <c r="U10826" s="275"/>
    </row>
    <row r="10827" spans="21:21" x14ac:dyDescent="0.3">
      <c r="U10827" s="275"/>
    </row>
    <row r="10828" spans="21:21" x14ac:dyDescent="0.3">
      <c r="U10828" s="275"/>
    </row>
    <row r="10829" spans="21:21" x14ac:dyDescent="0.3">
      <c r="U10829" s="275"/>
    </row>
    <row r="10830" spans="21:21" x14ac:dyDescent="0.3">
      <c r="U10830" s="275"/>
    </row>
    <row r="10831" spans="21:21" x14ac:dyDescent="0.3">
      <c r="U10831" s="275"/>
    </row>
    <row r="10832" spans="21:21" x14ac:dyDescent="0.3">
      <c r="U10832" s="275"/>
    </row>
    <row r="10833" spans="21:21" x14ac:dyDescent="0.3">
      <c r="U10833" s="275"/>
    </row>
    <row r="10834" spans="21:21" x14ac:dyDescent="0.3">
      <c r="U10834" s="275"/>
    </row>
    <row r="10835" spans="21:21" x14ac:dyDescent="0.3">
      <c r="U10835" s="275"/>
    </row>
    <row r="10836" spans="21:21" x14ac:dyDescent="0.3">
      <c r="U10836" s="275"/>
    </row>
    <row r="10837" spans="21:21" x14ac:dyDescent="0.3">
      <c r="U10837" s="275"/>
    </row>
    <row r="10838" spans="21:21" x14ac:dyDescent="0.3">
      <c r="U10838" s="275"/>
    </row>
    <row r="10839" spans="21:21" x14ac:dyDescent="0.3">
      <c r="U10839" s="275"/>
    </row>
    <row r="10840" spans="21:21" x14ac:dyDescent="0.3">
      <c r="U10840" s="275"/>
    </row>
    <row r="10841" spans="21:21" x14ac:dyDescent="0.3">
      <c r="U10841" s="275"/>
    </row>
    <row r="10842" spans="21:21" x14ac:dyDescent="0.3">
      <c r="U10842" s="275"/>
    </row>
    <row r="10843" spans="21:21" x14ac:dyDescent="0.3">
      <c r="U10843" s="275"/>
    </row>
    <row r="10844" spans="21:21" x14ac:dyDescent="0.3">
      <c r="U10844" s="275"/>
    </row>
    <row r="10845" spans="21:21" x14ac:dyDescent="0.3">
      <c r="U10845" s="275"/>
    </row>
    <row r="10846" spans="21:21" x14ac:dyDescent="0.3">
      <c r="U10846" s="275"/>
    </row>
    <row r="10847" spans="21:21" x14ac:dyDescent="0.3">
      <c r="U10847" s="275"/>
    </row>
    <row r="10848" spans="21:21" x14ac:dyDescent="0.3">
      <c r="U10848" s="275"/>
    </row>
    <row r="10849" spans="21:21" x14ac:dyDescent="0.3">
      <c r="U10849" s="275"/>
    </row>
    <row r="10850" spans="21:21" x14ac:dyDescent="0.3">
      <c r="U10850" s="275"/>
    </row>
    <row r="10851" spans="21:21" x14ac:dyDescent="0.3">
      <c r="U10851" s="275"/>
    </row>
    <row r="10852" spans="21:21" x14ac:dyDescent="0.3">
      <c r="U10852" s="275"/>
    </row>
    <row r="10853" spans="21:21" x14ac:dyDescent="0.3">
      <c r="U10853" s="275"/>
    </row>
    <row r="10854" spans="21:21" x14ac:dyDescent="0.3">
      <c r="U10854" s="275"/>
    </row>
    <row r="10855" spans="21:21" x14ac:dyDescent="0.3">
      <c r="U10855" s="275"/>
    </row>
    <row r="10856" spans="21:21" x14ac:dyDescent="0.3">
      <c r="U10856" s="275"/>
    </row>
    <row r="10857" spans="21:21" x14ac:dyDescent="0.3">
      <c r="U10857" s="275"/>
    </row>
    <row r="10858" spans="21:21" x14ac:dyDescent="0.3">
      <c r="U10858" s="275"/>
    </row>
    <row r="10859" spans="21:21" x14ac:dyDescent="0.3">
      <c r="U10859" s="275"/>
    </row>
    <row r="10860" spans="21:21" x14ac:dyDescent="0.3">
      <c r="U10860" s="275"/>
    </row>
    <row r="10861" spans="21:21" x14ac:dyDescent="0.3">
      <c r="U10861" s="275"/>
    </row>
    <row r="10862" spans="21:21" x14ac:dyDescent="0.3">
      <c r="U10862" s="275"/>
    </row>
    <row r="10863" spans="21:21" x14ac:dyDescent="0.3">
      <c r="U10863" s="275"/>
    </row>
    <row r="10864" spans="21:21" x14ac:dyDescent="0.3">
      <c r="U10864" s="275"/>
    </row>
    <row r="10865" spans="21:21" x14ac:dyDescent="0.3">
      <c r="U10865" s="275"/>
    </row>
    <row r="10866" spans="21:21" x14ac:dyDescent="0.3">
      <c r="U10866" s="275"/>
    </row>
    <row r="10867" spans="21:21" x14ac:dyDescent="0.3">
      <c r="U10867" s="275"/>
    </row>
    <row r="10868" spans="21:21" x14ac:dyDescent="0.3">
      <c r="U10868" s="275"/>
    </row>
    <row r="10869" spans="21:21" x14ac:dyDescent="0.3">
      <c r="U10869" s="275"/>
    </row>
    <row r="10870" spans="21:21" x14ac:dyDescent="0.3">
      <c r="U10870" s="275"/>
    </row>
    <row r="10871" spans="21:21" x14ac:dyDescent="0.3">
      <c r="U10871" s="275"/>
    </row>
    <row r="10872" spans="21:21" x14ac:dyDescent="0.3">
      <c r="U10872" s="275"/>
    </row>
    <row r="10873" spans="21:21" x14ac:dyDescent="0.3">
      <c r="U10873" s="275"/>
    </row>
    <row r="10874" spans="21:21" x14ac:dyDescent="0.3">
      <c r="U10874" s="275"/>
    </row>
    <row r="10875" spans="21:21" x14ac:dyDescent="0.3">
      <c r="U10875" s="275"/>
    </row>
    <row r="10876" spans="21:21" x14ac:dyDescent="0.3">
      <c r="U10876" s="275"/>
    </row>
    <row r="10877" spans="21:21" x14ac:dyDescent="0.3">
      <c r="U10877" s="275"/>
    </row>
    <row r="10878" spans="21:21" x14ac:dyDescent="0.3">
      <c r="U10878" s="275"/>
    </row>
    <row r="10879" spans="21:21" x14ac:dyDescent="0.3">
      <c r="U10879" s="275"/>
    </row>
    <row r="10880" spans="21:21" x14ac:dyDescent="0.3">
      <c r="U10880" s="275"/>
    </row>
    <row r="10881" spans="21:21" x14ac:dyDescent="0.3">
      <c r="U10881" s="275"/>
    </row>
    <row r="10882" spans="21:21" x14ac:dyDescent="0.3">
      <c r="U10882" s="275"/>
    </row>
    <row r="10883" spans="21:21" x14ac:dyDescent="0.3">
      <c r="U10883" s="275"/>
    </row>
    <row r="10884" spans="21:21" x14ac:dyDescent="0.3">
      <c r="U10884" s="275"/>
    </row>
    <row r="10885" spans="21:21" x14ac:dyDescent="0.3">
      <c r="U10885" s="275"/>
    </row>
    <row r="10886" spans="21:21" x14ac:dyDescent="0.3">
      <c r="U10886" s="275"/>
    </row>
    <row r="10887" spans="21:21" x14ac:dyDescent="0.3">
      <c r="U10887" s="275"/>
    </row>
    <row r="10888" spans="21:21" x14ac:dyDescent="0.3">
      <c r="U10888" s="275"/>
    </row>
    <row r="10889" spans="21:21" x14ac:dyDescent="0.3">
      <c r="U10889" s="275"/>
    </row>
    <row r="10890" spans="21:21" x14ac:dyDescent="0.3">
      <c r="U10890" s="275"/>
    </row>
    <row r="10891" spans="21:21" x14ac:dyDescent="0.3">
      <c r="U10891" s="275"/>
    </row>
    <row r="10892" spans="21:21" x14ac:dyDescent="0.3">
      <c r="U10892" s="275"/>
    </row>
    <row r="10893" spans="21:21" x14ac:dyDescent="0.3">
      <c r="U10893" s="275"/>
    </row>
    <row r="10894" spans="21:21" x14ac:dyDescent="0.3">
      <c r="U10894" s="275"/>
    </row>
    <row r="10895" spans="21:21" x14ac:dyDescent="0.3">
      <c r="U10895" s="275"/>
    </row>
    <row r="10896" spans="21:21" x14ac:dyDescent="0.3">
      <c r="U10896" s="275"/>
    </row>
    <row r="10897" spans="21:21" x14ac:dyDescent="0.3">
      <c r="U10897" s="275"/>
    </row>
    <row r="10898" spans="21:21" x14ac:dyDescent="0.3">
      <c r="U10898" s="275"/>
    </row>
    <row r="10899" spans="21:21" x14ac:dyDescent="0.3">
      <c r="U10899" s="275"/>
    </row>
    <row r="10900" spans="21:21" x14ac:dyDescent="0.3">
      <c r="U10900" s="275"/>
    </row>
    <row r="10901" spans="21:21" x14ac:dyDescent="0.3">
      <c r="U10901" s="275"/>
    </row>
    <row r="10902" spans="21:21" x14ac:dyDescent="0.3">
      <c r="U10902" s="275"/>
    </row>
    <row r="10903" spans="21:21" x14ac:dyDescent="0.3">
      <c r="U10903" s="275"/>
    </row>
    <row r="10904" spans="21:21" x14ac:dyDescent="0.3">
      <c r="U10904" s="275"/>
    </row>
    <row r="10905" spans="21:21" x14ac:dyDescent="0.3">
      <c r="U10905" s="275"/>
    </row>
    <row r="10906" spans="21:21" x14ac:dyDescent="0.3">
      <c r="U10906" s="275"/>
    </row>
    <row r="10907" spans="21:21" x14ac:dyDescent="0.3">
      <c r="U10907" s="275"/>
    </row>
    <row r="10908" spans="21:21" x14ac:dyDescent="0.3">
      <c r="U10908" s="275"/>
    </row>
    <row r="10909" spans="21:21" x14ac:dyDescent="0.3">
      <c r="U10909" s="275"/>
    </row>
    <row r="10910" spans="21:21" x14ac:dyDescent="0.3">
      <c r="U10910" s="275"/>
    </row>
    <row r="10911" spans="21:21" x14ac:dyDescent="0.3">
      <c r="U10911" s="275"/>
    </row>
    <row r="10912" spans="21:21" x14ac:dyDescent="0.3">
      <c r="U10912" s="275"/>
    </row>
    <row r="10913" spans="21:21" x14ac:dyDescent="0.3">
      <c r="U10913" s="275"/>
    </row>
    <row r="10914" spans="21:21" x14ac:dyDescent="0.3">
      <c r="U10914" s="275"/>
    </row>
    <row r="10915" spans="21:21" x14ac:dyDescent="0.3">
      <c r="U10915" s="275"/>
    </row>
    <row r="10916" spans="21:21" x14ac:dyDescent="0.3">
      <c r="U10916" s="275"/>
    </row>
    <row r="10917" spans="21:21" x14ac:dyDescent="0.3">
      <c r="U10917" s="275"/>
    </row>
    <row r="10918" spans="21:21" x14ac:dyDescent="0.3">
      <c r="U10918" s="275"/>
    </row>
    <row r="10919" spans="21:21" x14ac:dyDescent="0.3">
      <c r="U10919" s="275"/>
    </row>
    <row r="10920" spans="21:21" x14ac:dyDescent="0.3">
      <c r="U10920" s="275"/>
    </row>
    <row r="10921" spans="21:21" x14ac:dyDescent="0.3">
      <c r="U10921" s="275"/>
    </row>
    <row r="10922" spans="21:21" x14ac:dyDescent="0.3">
      <c r="U10922" s="275"/>
    </row>
    <row r="10923" spans="21:21" x14ac:dyDescent="0.3">
      <c r="U10923" s="275"/>
    </row>
    <row r="10924" spans="21:21" x14ac:dyDescent="0.3">
      <c r="U10924" s="275"/>
    </row>
    <row r="10925" spans="21:21" x14ac:dyDescent="0.3">
      <c r="U10925" s="275"/>
    </row>
    <row r="10926" spans="21:21" x14ac:dyDescent="0.3">
      <c r="U10926" s="275"/>
    </row>
    <row r="10927" spans="21:21" x14ac:dyDescent="0.3">
      <c r="U10927" s="275"/>
    </row>
    <row r="10928" spans="21:21" x14ac:dyDescent="0.3">
      <c r="U10928" s="275"/>
    </row>
    <row r="10929" spans="21:21" x14ac:dyDescent="0.3">
      <c r="U10929" s="275"/>
    </row>
    <row r="10930" spans="21:21" x14ac:dyDescent="0.3">
      <c r="U10930" s="275"/>
    </row>
    <row r="10931" spans="21:21" x14ac:dyDescent="0.3">
      <c r="U10931" s="275"/>
    </row>
    <row r="10932" spans="21:21" x14ac:dyDescent="0.3">
      <c r="U10932" s="275"/>
    </row>
    <row r="10933" spans="21:21" x14ac:dyDescent="0.3">
      <c r="U10933" s="275"/>
    </row>
    <row r="10934" spans="21:21" x14ac:dyDescent="0.3">
      <c r="U10934" s="275"/>
    </row>
    <row r="10935" spans="21:21" x14ac:dyDescent="0.3">
      <c r="U10935" s="275"/>
    </row>
    <row r="10936" spans="21:21" x14ac:dyDescent="0.3">
      <c r="U10936" s="275"/>
    </row>
    <row r="10937" spans="21:21" x14ac:dyDescent="0.3">
      <c r="U10937" s="275"/>
    </row>
    <row r="10938" spans="21:21" x14ac:dyDescent="0.3">
      <c r="U10938" s="275"/>
    </row>
    <row r="10939" spans="21:21" x14ac:dyDescent="0.3">
      <c r="U10939" s="275"/>
    </row>
    <row r="10940" spans="21:21" x14ac:dyDescent="0.3">
      <c r="U10940" s="275"/>
    </row>
    <row r="10941" spans="21:21" x14ac:dyDescent="0.3">
      <c r="U10941" s="275"/>
    </row>
    <row r="10942" spans="21:21" x14ac:dyDescent="0.3">
      <c r="U10942" s="275"/>
    </row>
    <row r="10943" spans="21:21" x14ac:dyDescent="0.3">
      <c r="U10943" s="275"/>
    </row>
    <row r="10944" spans="21:21" x14ac:dyDescent="0.3">
      <c r="U10944" s="275"/>
    </row>
    <row r="10945" spans="21:21" x14ac:dyDescent="0.3">
      <c r="U10945" s="275"/>
    </row>
    <row r="10946" spans="21:21" x14ac:dyDescent="0.3">
      <c r="U10946" s="275"/>
    </row>
    <row r="10947" spans="21:21" x14ac:dyDescent="0.3">
      <c r="U10947" s="275"/>
    </row>
    <row r="10948" spans="21:21" x14ac:dyDescent="0.3">
      <c r="U10948" s="275"/>
    </row>
    <row r="10949" spans="21:21" x14ac:dyDescent="0.3">
      <c r="U10949" s="275"/>
    </row>
    <row r="10950" spans="21:21" x14ac:dyDescent="0.3">
      <c r="U10950" s="275"/>
    </row>
    <row r="10951" spans="21:21" x14ac:dyDescent="0.3">
      <c r="U10951" s="275"/>
    </row>
    <row r="10952" spans="21:21" x14ac:dyDescent="0.3">
      <c r="U10952" s="275"/>
    </row>
    <row r="10953" spans="21:21" x14ac:dyDescent="0.3">
      <c r="U10953" s="275"/>
    </row>
    <row r="10954" spans="21:21" x14ac:dyDescent="0.3">
      <c r="U10954" s="275"/>
    </row>
    <row r="10955" spans="21:21" x14ac:dyDescent="0.3">
      <c r="U10955" s="275"/>
    </row>
    <row r="10956" spans="21:21" x14ac:dyDescent="0.3">
      <c r="U10956" s="275"/>
    </row>
    <row r="10957" spans="21:21" x14ac:dyDescent="0.3">
      <c r="U10957" s="275"/>
    </row>
    <row r="10958" spans="21:21" x14ac:dyDescent="0.3">
      <c r="U10958" s="275"/>
    </row>
    <row r="10959" spans="21:21" x14ac:dyDescent="0.3">
      <c r="U10959" s="275"/>
    </row>
    <row r="10960" spans="21:21" x14ac:dyDescent="0.3">
      <c r="U10960" s="275"/>
    </row>
    <row r="10961" spans="21:21" x14ac:dyDescent="0.3">
      <c r="U10961" s="275"/>
    </row>
    <row r="10962" spans="21:21" x14ac:dyDescent="0.3">
      <c r="U10962" s="275"/>
    </row>
    <row r="10963" spans="21:21" x14ac:dyDescent="0.3">
      <c r="U10963" s="275"/>
    </row>
    <row r="10964" spans="21:21" x14ac:dyDescent="0.3">
      <c r="U10964" s="275"/>
    </row>
    <row r="10965" spans="21:21" x14ac:dyDescent="0.3">
      <c r="U10965" s="275"/>
    </row>
    <row r="10966" spans="21:21" x14ac:dyDescent="0.3">
      <c r="U10966" s="275"/>
    </row>
    <row r="10967" spans="21:21" x14ac:dyDescent="0.3">
      <c r="U10967" s="275"/>
    </row>
    <row r="10968" spans="21:21" x14ac:dyDescent="0.3">
      <c r="U10968" s="275"/>
    </row>
    <row r="10969" spans="21:21" x14ac:dyDescent="0.3">
      <c r="U10969" s="275"/>
    </row>
    <row r="10970" spans="21:21" x14ac:dyDescent="0.3">
      <c r="U10970" s="275"/>
    </row>
    <row r="10971" spans="21:21" x14ac:dyDescent="0.3">
      <c r="U10971" s="275"/>
    </row>
    <row r="10972" spans="21:21" x14ac:dyDescent="0.3">
      <c r="U10972" s="275"/>
    </row>
    <row r="10973" spans="21:21" x14ac:dyDescent="0.3">
      <c r="U10973" s="275"/>
    </row>
    <row r="10974" spans="21:21" x14ac:dyDescent="0.3">
      <c r="U10974" s="275"/>
    </row>
    <row r="10975" spans="21:21" x14ac:dyDescent="0.3">
      <c r="U10975" s="275"/>
    </row>
    <row r="10976" spans="21:21" x14ac:dyDescent="0.3">
      <c r="U10976" s="275"/>
    </row>
    <row r="10977" spans="21:21" x14ac:dyDescent="0.3">
      <c r="U10977" s="275"/>
    </row>
    <row r="10978" spans="21:21" x14ac:dyDescent="0.3">
      <c r="U10978" s="275"/>
    </row>
    <row r="10979" spans="21:21" x14ac:dyDescent="0.3">
      <c r="U10979" s="275"/>
    </row>
    <row r="10980" spans="21:21" x14ac:dyDescent="0.3">
      <c r="U10980" s="275"/>
    </row>
    <row r="10981" spans="21:21" x14ac:dyDescent="0.3">
      <c r="U10981" s="275"/>
    </row>
    <row r="10982" spans="21:21" x14ac:dyDescent="0.3">
      <c r="U10982" s="275"/>
    </row>
    <row r="10983" spans="21:21" x14ac:dyDescent="0.3">
      <c r="U10983" s="275"/>
    </row>
    <row r="10984" spans="21:21" x14ac:dyDescent="0.3">
      <c r="U10984" s="275"/>
    </row>
    <row r="10985" spans="21:21" x14ac:dyDescent="0.3">
      <c r="U10985" s="275"/>
    </row>
    <row r="10986" spans="21:21" x14ac:dyDescent="0.3">
      <c r="U10986" s="275"/>
    </row>
    <row r="10987" spans="21:21" x14ac:dyDescent="0.3">
      <c r="U10987" s="275"/>
    </row>
    <row r="10988" spans="21:21" x14ac:dyDescent="0.3">
      <c r="U10988" s="275"/>
    </row>
    <row r="10989" spans="21:21" x14ac:dyDescent="0.3">
      <c r="U10989" s="275"/>
    </row>
    <row r="10990" spans="21:21" x14ac:dyDescent="0.3">
      <c r="U10990" s="275"/>
    </row>
    <row r="10991" spans="21:21" x14ac:dyDescent="0.3">
      <c r="U10991" s="275"/>
    </row>
    <row r="10992" spans="21:21" x14ac:dyDescent="0.3">
      <c r="U10992" s="275"/>
    </row>
    <row r="10993" spans="21:21" x14ac:dyDescent="0.3">
      <c r="U10993" s="275"/>
    </row>
    <row r="10994" spans="21:21" x14ac:dyDescent="0.3">
      <c r="U10994" s="275"/>
    </row>
    <row r="10995" spans="21:21" x14ac:dyDescent="0.3">
      <c r="U10995" s="275"/>
    </row>
    <row r="10996" spans="21:21" x14ac:dyDescent="0.3">
      <c r="U10996" s="275"/>
    </row>
    <row r="10997" spans="21:21" x14ac:dyDescent="0.3">
      <c r="U10997" s="275"/>
    </row>
    <row r="10998" spans="21:21" x14ac:dyDescent="0.3">
      <c r="U10998" s="275"/>
    </row>
    <row r="10999" spans="21:21" x14ac:dyDescent="0.3">
      <c r="U10999" s="275"/>
    </row>
    <row r="11000" spans="21:21" x14ac:dyDescent="0.3">
      <c r="U11000" s="275"/>
    </row>
    <row r="11001" spans="21:21" x14ac:dyDescent="0.3">
      <c r="U11001" s="275"/>
    </row>
    <row r="11002" spans="21:21" x14ac:dyDescent="0.3">
      <c r="U11002" s="275"/>
    </row>
    <row r="11003" spans="21:21" x14ac:dyDescent="0.3">
      <c r="U11003" s="275"/>
    </row>
    <row r="11004" spans="21:21" x14ac:dyDescent="0.3">
      <c r="U11004" s="275"/>
    </row>
    <row r="11005" spans="21:21" x14ac:dyDescent="0.3">
      <c r="U11005" s="275"/>
    </row>
    <row r="11006" spans="21:21" x14ac:dyDescent="0.3">
      <c r="U11006" s="275"/>
    </row>
    <row r="11007" spans="21:21" x14ac:dyDescent="0.3">
      <c r="U11007" s="275"/>
    </row>
    <row r="11008" spans="21:21" x14ac:dyDescent="0.3">
      <c r="U11008" s="275"/>
    </row>
    <row r="11009" spans="21:21" x14ac:dyDescent="0.3">
      <c r="U11009" s="275"/>
    </row>
    <row r="11010" spans="21:21" x14ac:dyDescent="0.3">
      <c r="U11010" s="275"/>
    </row>
    <row r="11011" spans="21:21" x14ac:dyDescent="0.3">
      <c r="U11011" s="275"/>
    </row>
    <row r="11012" spans="21:21" x14ac:dyDescent="0.3">
      <c r="U11012" s="275"/>
    </row>
    <row r="11013" spans="21:21" x14ac:dyDescent="0.3">
      <c r="U11013" s="275"/>
    </row>
    <row r="11014" spans="21:21" x14ac:dyDescent="0.3">
      <c r="U11014" s="275"/>
    </row>
    <row r="11015" spans="21:21" x14ac:dyDescent="0.3">
      <c r="U11015" s="275"/>
    </row>
    <row r="11016" spans="21:21" x14ac:dyDescent="0.3">
      <c r="U11016" s="275"/>
    </row>
    <row r="11017" spans="21:21" x14ac:dyDescent="0.3">
      <c r="U11017" s="275"/>
    </row>
    <row r="11018" spans="21:21" x14ac:dyDescent="0.3">
      <c r="U11018" s="275"/>
    </row>
    <row r="11019" spans="21:21" x14ac:dyDescent="0.3">
      <c r="U11019" s="275"/>
    </row>
    <row r="11020" spans="21:21" x14ac:dyDescent="0.3">
      <c r="U11020" s="275"/>
    </row>
    <row r="11021" spans="21:21" x14ac:dyDescent="0.3">
      <c r="U11021" s="275"/>
    </row>
    <row r="11022" spans="21:21" x14ac:dyDescent="0.3">
      <c r="U11022" s="275"/>
    </row>
    <row r="11023" spans="21:21" x14ac:dyDescent="0.3">
      <c r="U11023" s="275"/>
    </row>
    <row r="11024" spans="21:21" x14ac:dyDescent="0.3">
      <c r="U11024" s="275"/>
    </row>
    <row r="11025" spans="21:21" x14ac:dyDescent="0.3">
      <c r="U11025" s="275"/>
    </row>
    <row r="11026" spans="21:21" x14ac:dyDescent="0.3">
      <c r="U11026" s="275"/>
    </row>
    <row r="11027" spans="21:21" x14ac:dyDescent="0.3">
      <c r="U11027" s="275"/>
    </row>
    <row r="11028" spans="21:21" x14ac:dyDescent="0.3">
      <c r="U11028" s="275"/>
    </row>
    <row r="11029" spans="21:21" x14ac:dyDescent="0.3">
      <c r="U11029" s="275"/>
    </row>
    <row r="11030" spans="21:21" x14ac:dyDescent="0.3">
      <c r="U11030" s="275"/>
    </row>
    <row r="11031" spans="21:21" x14ac:dyDescent="0.3">
      <c r="U11031" s="275"/>
    </row>
    <row r="11032" spans="21:21" x14ac:dyDescent="0.3">
      <c r="U11032" s="275"/>
    </row>
    <row r="11033" spans="21:21" x14ac:dyDescent="0.3">
      <c r="U11033" s="275"/>
    </row>
    <row r="11034" spans="21:21" x14ac:dyDescent="0.3">
      <c r="U11034" s="275"/>
    </row>
    <row r="11035" spans="21:21" x14ac:dyDescent="0.3">
      <c r="U11035" s="275"/>
    </row>
    <row r="11036" spans="21:21" x14ac:dyDescent="0.3">
      <c r="U11036" s="275"/>
    </row>
    <row r="11037" spans="21:21" x14ac:dyDescent="0.3">
      <c r="U11037" s="275"/>
    </row>
    <row r="11038" spans="21:21" x14ac:dyDescent="0.3">
      <c r="U11038" s="275"/>
    </row>
    <row r="11039" spans="21:21" x14ac:dyDescent="0.3">
      <c r="U11039" s="275"/>
    </row>
    <row r="11040" spans="21:21" x14ac:dyDescent="0.3">
      <c r="U11040" s="275"/>
    </row>
    <row r="11041" spans="21:21" x14ac:dyDescent="0.3">
      <c r="U11041" s="275"/>
    </row>
    <row r="11042" spans="21:21" x14ac:dyDescent="0.3">
      <c r="U11042" s="275"/>
    </row>
    <row r="11043" spans="21:21" x14ac:dyDescent="0.3">
      <c r="U11043" s="275"/>
    </row>
    <row r="11044" spans="21:21" x14ac:dyDescent="0.3">
      <c r="U11044" s="275"/>
    </row>
    <row r="11045" spans="21:21" x14ac:dyDescent="0.3">
      <c r="U11045" s="275"/>
    </row>
    <row r="11046" spans="21:21" x14ac:dyDescent="0.3">
      <c r="U11046" s="275"/>
    </row>
    <row r="11047" spans="21:21" x14ac:dyDescent="0.3">
      <c r="U11047" s="275"/>
    </row>
    <row r="11048" spans="21:21" x14ac:dyDescent="0.3">
      <c r="U11048" s="275"/>
    </row>
    <row r="11049" spans="21:21" x14ac:dyDescent="0.3">
      <c r="U11049" s="275"/>
    </row>
    <row r="11050" spans="21:21" x14ac:dyDescent="0.3">
      <c r="U11050" s="275"/>
    </row>
    <row r="11051" spans="21:21" x14ac:dyDescent="0.3">
      <c r="U11051" s="275"/>
    </row>
    <row r="11052" spans="21:21" x14ac:dyDescent="0.3">
      <c r="U11052" s="275"/>
    </row>
    <row r="11053" spans="21:21" x14ac:dyDescent="0.3">
      <c r="U11053" s="275"/>
    </row>
    <row r="11054" spans="21:21" x14ac:dyDescent="0.3">
      <c r="U11054" s="275"/>
    </row>
    <row r="11055" spans="21:21" x14ac:dyDescent="0.3">
      <c r="U11055" s="275"/>
    </row>
    <row r="11056" spans="21:21" x14ac:dyDescent="0.3">
      <c r="U11056" s="275"/>
    </row>
    <row r="11057" spans="21:21" x14ac:dyDescent="0.3">
      <c r="U11057" s="275"/>
    </row>
    <row r="11058" spans="21:21" x14ac:dyDescent="0.3">
      <c r="U11058" s="275"/>
    </row>
    <row r="11059" spans="21:21" x14ac:dyDescent="0.3">
      <c r="U11059" s="275"/>
    </row>
    <row r="11060" spans="21:21" x14ac:dyDescent="0.3">
      <c r="U11060" s="275"/>
    </row>
    <row r="11061" spans="21:21" x14ac:dyDescent="0.3">
      <c r="U11061" s="275"/>
    </row>
    <row r="11062" spans="21:21" x14ac:dyDescent="0.3">
      <c r="U11062" s="275"/>
    </row>
    <row r="11063" spans="21:21" x14ac:dyDescent="0.3">
      <c r="U11063" s="275"/>
    </row>
    <row r="11064" spans="21:21" x14ac:dyDescent="0.3">
      <c r="U11064" s="275"/>
    </row>
    <row r="11065" spans="21:21" x14ac:dyDescent="0.3">
      <c r="U11065" s="275"/>
    </row>
    <row r="11066" spans="21:21" x14ac:dyDescent="0.3">
      <c r="U11066" s="275"/>
    </row>
    <row r="11067" spans="21:21" x14ac:dyDescent="0.3">
      <c r="U11067" s="275"/>
    </row>
    <row r="11068" spans="21:21" x14ac:dyDescent="0.3">
      <c r="U11068" s="275"/>
    </row>
    <row r="11069" spans="21:21" x14ac:dyDescent="0.3">
      <c r="U11069" s="275"/>
    </row>
    <row r="11070" spans="21:21" x14ac:dyDescent="0.3">
      <c r="U11070" s="275"/>
    </row>
    <row r="11071" spans="21:21" x14ac:dyDescent="0.3">
      <c r="U11071" s="275"/>
    </row>
    <row r="11072" spans="21:21" x14ac:dyDescent="0.3">
      <c r="U11072" s="275"/>
    </row>
    <row r="11073" spans="21:21" x14ac:dyDescent="0.3">
      <c r="U11073" s="275"/>
    </row>
    <row r="11074" spans="21:21" x14ac:dyDescent="0.3">
      <c r="U11074" s="275"/>
    </row>
    <row r="11075" spans="21:21" x14ac:dyDescent="0.3">
      <c r="U11075" s="275"/>
    </row>
    <row r="11076" spans="21:21" x14ac:dyDescent="0.3">
      <c r="U11076" s="275"/>
    </row>
    <row r="11077" spans="21:21" x14ac:dyDescent="0.3">
      <c r="U11077" s="275"/>
    </row>
    <row r="11078" spans="21:21" x14ac:dyDescent="0.3">
      <c r="U11078" s="275"/>
    </row>
    <row r="11079" spans="21:21" x14ac:dyDescent="0.3">
      <c r="U11079" s="275"/>
    </row>
    <row r="11080" spans="21:21" x14ac:dyDescent="0.3">
      <c r="U11080" s="275"/>
    </row>
    <row r="11081" spans="21:21" x14ac:dyDescent="0.3">
      <c r="U11081" s="275"/>
    </row>
    <row r="11082" spans="21:21" x14ac:dyDescent="0.3">
      <c r="U11082" s="275"/>
    </row>
    <row r="11083" spans="21:21" x14ac:dyDescent="0.3">
      <c r="U11083" s="275"/>
    </row>
    <row r="11084" spans="21:21" x14ac:dyDescent="0.3">
      <c r="U11084" s="275"/>
    </row>
    <row r="11085" spans="21:21" x14ac:dyDescent="0.3">
      <c r="U11085" s="275"/>
    </row>
    <row r="11086" spans="21:21" x14ac:dyDescent="0.3">
      <c r="U11086" s="275"/>
    </row>
    <row r="11087" spans="21:21" x14ac:dyDescent="0.3">
      <c r="U11087" s="275"/>
    </row>
    <row r="11088" spans="21:21" x14ac:dyDescent="0.3">
      <c r="U11088" s="275"/>
    </row>
    <row r="11089" spans="21:21" x14ac:dyDescent="0.3">
      <c r="U11089" s="275"/>
    </row>
    <row r="11090" spans="21:21" x14ac:dyDescent="0.3">
      <c r="U11090" s="275"/>
    </row>
    <row r="11091" spans="21:21" x14ac:dyDescent="0.3">
      <c r="U11091" s="275"/>
    </row>
    <row r="11092" spans="21:21" x14ac:dyDescent="0.3">
      <c r="U11092" s="275"/>
    </row>
    <row r="11093" spans="21:21" x14ac:dyDescent="0.3">
      <c r="U11093" s="275"/>
    </row>
    <row r="11094" spans="21:21" x14ac:dyDescent="0.3">
      <c r="U11094" s="275"/>
    </row>
    <row r="11095" spans="21:21" x14ac:dyDescent="0.3">
      <c r="U11095" s="275"/>
    </row>
    <row r="11096" spans="21:21" x14ac:dyDescent="0.3">
      <c r="U11096" s="275"/>
    </row>
    <row r="11097" spans="21:21" x14ac:dyDescent="0.3">
      <c r="U11097" s="275"/>
    </row>
    <row r="11098" spans="21:21" x14ac:dyDescent="0.3">
      <c r="U11098" s="275"/>
    </row>
    <row r="11099" spans="21:21" x14ac:dyDescent="0.3">
      <c r="U11099" s="275"/>
    </row>
    <row r="11100" spans="21:21" x14ac:dyDescent="0.3">
      <c r="U11100" s="275"/>
    </row>
    <row r="11101" spans="21:21" x14ac:dyDescent="0.3">
      <c r="U11101" s="275"/>
    </row>
    <row r="11102" spans="21:21" x14ac:dyDescent="0.3">
      <c r="U11102" s="275"/>
    </row>
    <row r="11103" spans="21:21" x14ac:dyDescent="0.3">
      <c r="U11103" s="275"/>
    </row>
    <row r="11104" spans="21:21" x14ac:dyDescent="0.3">
      <c r="U11104" s="275"/>
    </row>
    <row r="11105" spans="21:21" x14ac:dyDescent="0.3">
      <c r="U11105" s="275"/>
    </row>
    <row r="11106" spans="21:21" x14ac:dyDescent="0.3">
      <c r="U11106" s="275"/>
    </row>
    <row r="11107" spans="21:21" x14ac:dyDescent="0.3">
      <c r="U11107" s="275"/>
    </row>
    <row r="11108" spans="21:21" x14ac:dyDescent="0.3">
      <c r="U11108" s="275"/>
    </row>
    <row r="11109" spans="21:21" x14ac:dyDescent="0.3">
      <c r="U11109" s="275"/>
    </row>
    <row r="11110" spans="21:21" x14ac:dyDescent="0.3">
      <c r="U11110" s="275"/>
    </row>
    <row r="11111" spans="21:21" x14ac:dyDescent="0.3">
      <c r="U11111" s="275"/>
    </row>
    <row r="11112" spans="21:21" x14ac:dyDescent="0.3">
      <c r="U11112" s="275"/>
    </row>
    <row r="11113" spans="21:21" x14ac:dyDescent="0.3">
      <c r="U11113" s="275"/>
    </row>
    <row r="11114" spans="21:21" x14ac:dyDescent="0.3">
      <c r="U11114" s="275"/>
    </row>
    <row r="11115" spans="21:21" x14ac:dyDescent="0.3">
      <c r="U11115" s="275"/>
    </row>
    <row r="11116" spans="21:21" x14ac:dyDescent="0.3">
      <c r="U11116" s="275"/>
    </row>
    <row r="11117" spans="21:21" x14ac:dyDescent="0.3">
      <c r="U11117" s="275"/>
    </row>
    <row r="11118" spans="21:21" x14ac:dyDescent="0.3">
      <c r="U11118" s="275"/>
    </row>
    <row r="11119" spans="21:21" x14ac:dyDescent="0.3">
      <c r="U11119" s="275"/>
    </row>
    <row r="11120" spans="21:21" x14ac:dyDescent="0.3">
      <c r="U11120" s="275"/>
    </row>
    <row r="11121" spans="21:21" x14ac:dyDescent="0.3">
      <c r="U11121" s="275"/>
    </row>
    <row r="11122" spans="21:21" x14ac:dyDescent="0.3">
      <c r="U11122" s="275"/>
    </row>
    <row r="11123" spans="21:21" x14ac:dyDescent="0.3">
      <c r="U11123" s="275"/>
    </row>
    <row r="11124" spans="21:21" x14ac:dyDescent="0.3">
      <c r="U11124" s="275"/>
    </row>
    <row r="11125" spans="21:21" x14ac:dyDescent="0.3">
      <c r="U11125" s="275"/>
    </row>
    <row r="11126" spans="21:21" x14ac:dyDescent="0.3">
      <c r="U11126" s="275"/>
    </row>
    <row r="11127" spans="21:21" x14ac:dyDescent="0.3">
      <c r="U11127" s="275"/>
    </row>
    <row r="11128" spans="21:21" x14ac:dyDescent="0.3">
      <c r="U11128" s="275"/>
    </row>
    <row r="11129" spans="21:21" x14ac:dyDescent="0.3">
      <c r="U11129" s="275"/>
    </row>
    <row r="11130" spans="21:21" x14ac:dyDescent="0.3">
      <c r="U11130" s="275"/>
    </row>
    <row r="11131" spans="21:21" x14ac:dyDescent="0.3">
      <c r="U11131" s="275"/>
    </row>
    <row r="11132" spans="21:21" x14ac:dyDescent="0.3">
      <c r="U11132" s="275"/>
    </row>
    <row r="11133" spans="21:21" x14ac:dyDescent="0.3">
      <c r="U11133" s="275"/>
    </row>
    <row r="11134" spans="21:21" x14ac:dyDescent="0.3">
      <c r="U11134" s="275"/>
    </row>
    <row r="11135" spans="21:21" x14ac:dyDescent="0.3">
      <c r="U11135" s="275"/>
    </row>
    <row r="11136" spans="21:21" x14ac:dyDescent="0.3">
      <c r="U11136" s="275"/>
    </row>
    <row r="11137" spans="21:21" x14ac:dyDescent="0.3">
      <c r="U11137" s="275"/>
    </row>
    <row r="11138" spans="21:21" x14ac:dyDescent="0.3">
      <c r="U11138" s="275"/>
    </row>
    <row r="11139" spans="21:21" x14ac:dyDescent="0.3">
      <c r="U11139" s="275"/>
    </row>
    <row r="11140" spans="21:21" x14ac:dyDescent="0.3">
      <c r="U11140" s="275"/>
    </row>
    <row r="11141" spans="21:21" x14ac:dyDescent="0.3">
      <c r="U11141" s="275"/>
    </row>
    <row r="11142" spans="21:21" x14ac:dyDescent="0.3">
      <c r="U11142" s="275"/>
    </row>
    <row r="11143" spans="21:21" x14ac:dyDescent="0.3">
      <c r="U11143" s="275"/>
    </row>
    <row r="11144" spans="21:21" x14ac:dyDescent="0.3">
      <c r="U11144" s="275"/>
    </row>
    <row r="11145" spans="21:21" x14ac:dyDescent="0.3">
      <c r="U11145" s="275"/>
    </row>
    <row r="11146" spans="21:21" x14ac:dyDescent="0.3">
      <c r="U11146" s="275"/>
    </row>
    <row r="11147" spans="21:21" x14ac:dyDescent="0.3">
      <c r="U11147" s="275"/>
    </row>
    <row r="11148" spans="21:21" x14ac:dyDescent="0.3">
      <c r="U11148" s="275"/>
    </row>
    <row r="11149" spans="21:21" x14ac:dyDescent="0.3">
      <c r="U11149" s="275"/>
    </row>
    <row r="11150" spans="21:21" x14ac:dyDescent="0.3">
      <c r="U11150" s="275"/>
    </row>
    <row r="11151" spans="21:21" x14ac:dyDescent="0.3">
      <c r="U11151" s="275"/>
    </row>
    <row r="11152" spans="21:21" x14ac:dyDescent="0.3">
      <c r="U11152" s="275"/>
    </row>
    <row r="11153" spans="21:21" x14ac:dyDescent="0.3">
      <c r="U11153" s="275"/>
    </row>
    <row r="11154" spans="21:21" x14ac:dyDescent="0.3">
      <c r="U11154" s="275"/>
    </row>
    <row r="11155" spans="21:21" x14ac:dyDescent="0.3">
      <c r="U11155" s="275"/>
    </row>
    <row r="11156" spans="21:21" x14ac:dyDescent="0.3">
      <c r="U11156" s="275"/>
    </row>
    <row r="11157" spans="21:21" x14ac:dyDescent="0.3">
      <c r="U11157" s="275"/>
    </row>
    <row r="11158" spans="21:21" x14ac:dyDescent="0.3">
      <c r="U11158" s="275"/>
    </row>
    <row r="11159" spans="21:21" x14ac:dyDescent="0.3">
      <c r="U11159" s="275"/>
    </row>
    <row r="11160" spans="21:21" x14ac:dyDescent="0.3">
      <c r="U11160" s="275"/>
    </row>
    <row r="11161" spans="21:21" x14ac:dyDescent="0.3">
      <c r="U11161" s="275"/>
    </row>
    <row r="11162" spans="21:21" x14ac:dyDescent="0.3">
      <c r="U11162" s="275"/>
    </row>
    <row r="11163" spans="21:21" x14ac:dyDescent="0.3">
      <c r="U11163" s="275"/>
    </row>
    <row r="11164" spans="21:21" x14ac:dyDescent="0.3">
      <c r="U11164" s="275"/>
    </row>
    <row r="11165" spans="21:21" x14ac:dyDescent="0.3">
      <c r="U11165" s="275"/>
    </row>
    <row r="11166" spans="21:21" x14ac:dyDescent="0.3">
      <c r="U11166" s="275"/>
    </row>
    <row r="11167" spans="21:21" x14ac:dyDescent="0.3">
      <c r="U11167" s="275"/>
    </row>
    <row r="11168" spans="21:21" x14ac:dyDescent="0.3">
      <c r="U11168" s="275"/>
    </row>
    <row r="11169" spans="21:21" x14ac:dyDescent="0.3">
      <c r="U11169" s="275"/>
    </row>
    <row r="11170" spans="21:21" x14ac:dyDescent="0.3">
      <c r="U11170" s="275"/>
    </row>
    <row r="11171" spans="21:21" x14ac:dyDescent="0.3">
      <c r="U11171" s="275"/>
    </row>
    <row r="11172" spans="21:21" x14ac:dyDescent="0.3">
      <c r="U11172" s="275"/>
    </row>
    <row r="11173" spans="21:21" x14ac:dyDescent="0.3">
      <c r="U11173" s="275"/>
    </row>
    <row r="11174" spans="21:21" x14ac:dyDescent="0.3">
      <c r="U11174" s="275"/>
    </row>
    <row r="11175" spans="21:21" x14ac:dyDescent="0.3">
      <c r="U11175" s="275"/>
    </row>
    <row r="11176" spans="21:21" x14ac:dyDescent="0.3">
      <c r="U11176" s="275"/>
    </row>
    <row r="11177" spans="21:21" x14ac:dyDescent="0.3">
      <c r="U11177" s="275"/>
    </row>
    <row r="11178" spans="21:21" x14ac:dyDescent="0.3">
      <c r="U11178" s="275"/>
    </row>
    <row r="11179" spans="21:21" x14ac:dyDescent="0.3">
      <c r="U11179" s="275"/>
    </row>
    <row r="11180" spans="21:21" x14ac:dyDescent="0.3">
      <c r="U11180" s="275"/>
    </row>
    <row r="11181" spans="21:21" x14ac:dyDescent="0.3">
      <c r="U11181" s="275"/>
    </row>
    <row r="11182" spans="21:21" x14ac:dyDescent="0.3">
      <c r="U11182" s="275"/>
    </row>
    <row r="11183" spans="21:21" x14ac:dyDescent="0.3">
      <c r="U11183" s="275"/>
    </row>
    <row r="11184" spans="21:21" x14ac:dyDescent="0.3">
      <c r="U11184" s="275"/>
    </row>
    <row r="11185" spans="21:21" x14ac:dyDescent="0.3">
      <c r="U11185" s="275"/>
    </row>
    <row r="11186" spans="21:21" x14ac:dyDescent="0.3">
      <c r="U11186" s="275"/>
    </row>
    <row r="11187" spans="21:21" x14ac:dyDescent="0.3">
      <c r="U11187" s="275"/>
    </row>
    <row r="11188" spans="21:21" x14ac:dyDescent="0.3">
      <c r="U11188" s="275"/>
    </row>
    <row r="11189" spans="21:21" x14ac:dyDescent="0.3">
      <c r="U11189" s="275"/>
    </row>
    <row r="11190" spans="21:21" x14ac:dyDescent="0.3">
      <c r="U11190" s="275"/>
    </row>
    <row r="11191" spans="21:21" x14ac:dyDescent="0.3">
      <c r="U11191" s="275"/>
    </row>
    <row r="11192" spans="21:21" x14ac:dyDescent="0.3">
      <c r="U11192" s="275"/>
    </row>
    <row r="11193" spans="21:21" x14ac:dyDescent="0.3">
      <c r="U11193" s="275"/>
    </row>
    <row r="11194" spans="21:21" x14ac:dyDescent="0.3">
      <c r="U11194" s="275"/>
    </row>
    <row r="11195" spans="21:21" x14ac:dyDescent="0.3">
      <c r="U11195" s="275"/>
    </row>
    <row r="11196" spans="21:21" x14ac:dyDescent="0.3">
      <c r="U11196" s="275"/>
    </row>
    <row r="11197" spans="21:21" x14ac:dyDescent="0.3">
      <c r="U11197" s="275"/>
    </row>
    <row r="11198" spans="21:21" x14ac:dyDescent="0.3">
      <c r="U11198" s="275"/>
    </row>
    <row r="11199" spans="21:21" x14ac:dyDescent="0.3">
      <c r="U11199" s="275"/>
    </row>
    <row r="11200" spans="21:21" x14ac:dyDescent="0.3">
      <c r="U11200" s="275"/>
    </row>
    <row r="11201" spans="21:21" x14ac:dyDescent="0.3">
      <c r="U11201" s="275"/>
    </row>
    <row r="11202" spans="21:21" x14ac:dyDescent="0.3">
      <c r="U11202" s="275"/>
    </row>
    <row r="11203" spans="21:21" x14ac:dyDescent="0.3">
      <c r="U11203" s="275"/>
    </row>
    <row r="11204" spans="21:21" x14ac:dyDescent="0.3">
      <c r="U11204" s="275"/>
    </row>
    <row r="11205" spans="21:21" x14ac:dyDescent="0.3">
      <c r="U11205" s="275"/>
    </row>
    <row r="11206" spans="21:21" x14ac:dyDescent="0.3">
      <c r="U11206" s="275"/>
    </row>
    <row r="11207" spans="21:21" x14ac:dyDescent="0.3">
      <c r="U11207" s="275"/>
    </row>
    <row r="11208" spans="21:21" x14ac:dyDescent="0.3">
      <c r="U11208" s="275"/>
    </row>
    <row r="11209" spans="21:21" x14ac:dyDescent="0.3">
      <c r="U11209" s="275"/>
    </row>
    <row r="11210" spans="21:21" x14ac:dyDescent="0.3">
      <c r="U11210" s="275"/>
    </row>
    <row r="11211" spans="21:21" x14ac:dyDescent="0.3">
      <c r="U11211" s="275"/>
    </row>
    <row r="11212" spans="21:21" x14ac:dyDescent="0.3">
      <c r="U11212" s="275"/>
    </row>
    <row r="11213" spans="21:21" x14ac:dyDescent="0.3">
      <c r="U11213" s="275"/>
    </row>
    <row r="11214" spans="21:21" x14ac:dyDescent="0.3">
      <c r="U11214" s="275"/>
    </row>
    <row r="11215" spans="21:21" x14ac:dyDescent="0.3">
      <c r="U11215" s="275"/>
    </row>
    <row r="11216" spans="21:21" x14ac:dyDescent="0.3">
      <c r="U11216" s="275"/>
    </row>
    <row r="11217" spans="21:21" x14ac:dyDescent="0.3">
      <c r="U11217" s="275"/>
    </row>
    <row r="11218" spans="21:21" x14ac:dyDescent="0.3">
      <c r="U11218" s="275"/>
    </row>
    <row r="11219" spans="21:21" x14ac:dyDescent="0.3">
      <c r="U11219" s="275"/>
    </row>
    <row r="11220" spans="21:21" x14ac:dyDescent="0.3">
      <c r="U11220" s="275"/>
    </row>
    <row r="11221" spans="21:21" x14ac:dyDescent="0.3">
      <c r="U11221" s="275"/>
    </row>
    <row r="11222" spans="21:21" x14ac:dyDescent="0.3">
      <c r="U11222" s="275"/>
    </row>
    <row r="11223" spans="21:21" x14ac:dyDescent="0.3">
      <c r="U11223" s="275"/>
    </row>
    <row r="11224" spans="21:21" x14ac:dyDescent="0.3">
      <c r="U11224" s="275"/>
    </row>
    <row r="11225" spans="21:21" x14ac:dyDescent="0.3">
      <c r="U11225" s="275"/>
    </row>
    <row r="11226" spans="21:21" x14ac:dyDescent="0.3">
      <c r="U11226" s="275"/>
    </row>
    <row r="11227" spans="21:21" x14ac:dyDescent="0.3">
      <c r="U11227" s="275"/>
    </row>
    <row r="11228" spans="21:21" x14ac:dyDescent="0.3">
      <c r="U11228" s="275"/>
    </row>
    <row r="11229" spans="21:21" x14ac:dyDescent="0.3">
      <c r="U11229" s="275"/>
    </row>
    <row r="11230" spans="21:21" x14ac:dyDescent="0.3">
      <c r="U11230" s="275"/>
    </row>
    <row r="11231" spans="21:21" x14ac:dyDescent="0.3">
      <c r="U11231" s="275"/>
    </row>
    <row r="11232" spans="21:21" x14ac:dyDescent="0.3">
      <c r="U11232" s="275"/>
    </row>
    <row r="11233" spans="21:21" x14ac:dyDescent="0.3">
      <c r="U11233" s="275"/>
    </row>
    <row r="11234" spans="21:21" x14ac:dyDescent="0.3">
      <c r="U11234" s="275"/>
    </row>
    <row r="11235" spans="21:21" x14ac:dyDescent="0.3">
      <c r="U11235" s="275"/>
    </row>
    <row r="11236" spans="21:21" x14ac:dyDescent="0.3">
      <c r="U11236" s="275"/>
    </row>
    <row r="11237" spans="21:21" x14ac:dyDescent="0.3">
      <c r="U11237" s="275"/>
    </row>
    <row r="11238" spans="21:21" x14ac:dyDescent="0.3">
      <c r="U11238" s="275"/>
    </row>
    <row r="11239" spans="21:21" x14ac:dyDescent="0.3">
      <c r="U11239" s="275"/>
    </row>
    <row r="11240" spans="21:21" x14ac:dyDescent="0.3">
      <c r="U11240" s="275"/>
    </row>
    <row r="11241" spans="21:21" x14ac:dyDescent="0.3">
      <c r="U11241" s="275"/>
    </row>
    <row r="11242" spans="21:21" x14ac:dyDescent="0.3">
      <c r="U11242" s="275"/>
    </row>
    <row r="11243" spans="21:21" x14ac:dyDescent="0.3">
      <c r="U11243" s="275"/>
    </row>
    <row r="11244" spans="21:21" x14ac:dyDescent="0.3">
      <c r="U11244" s="275"/>
    </row>
    <row r="11245" spans="21:21" x14ac:dyDescent="0.3">
      <c r="U11245" s="275"/>
    </row>
    <row r="11246" spans="21:21" x14ac:dyDescent="0.3">
      <c r="U11246" s="275"/>
    </row>
    <row r="11247" spans="21:21" x14ac:dyDescent="0.3">
      <c r="U11247" s="275"/>
    </row>
    <row r="11248" spans="21:21" x14ac:dyDescent="0.3">
      <c r="U11248" s="275"/>
    </row>
    <row r="11249" spans="21:21" x14ac:dyDescent="0.3">
      <c r="U11249" s="275"/>
    </row>
    <row r="11250" spans="21:21" x14ac:dyDescent="0.3">
      <c r="U11250" s="275"/>
    </row>
    <row r="11251" spans="21:21" x14ac:dyDescent="0.3">
      <c r="U11251" s="275"/>
    </row>
    <row r="11252" spans="21:21" x14ac:dyDescent="0.3">
      <c r="U11252" s="275"/>
    </row>
    <row r="11253" spans="21:21" x14ac:dyDescent="0.3">
      <c r="U11253" s="275"/>
    </row>
    <row r="11254" spans="21:21" x14ac:dyDescent="0.3">
      <c r="U11254" s="275"/>
    </row>
    <row r="11255" spans="21:21" x14ac:dyDescent="0.3">
      <c r="U11255" s="275"/>
    </row>
    <row r="11256" spans="21:21" x14ac:dyDescent="0.3">
      <c r="U11256" s="275"/>
    </row>
    <row r="11257" spans="21:21" x14ac:dyDescent="0.3">
      <c r="U11257" s="275"/>
    </row>
    <row r="11258" spans="21:21" x14ac:dyDescent="0.3">
      <c r="U11258" s="275"/>
    </row>
    <row r="11259" spans="21:21" x14ac:dyDescent="0.3">
      <c r="U11259" s="275"/>
    </row>
    <row r="11260" spans="21:21" x14ac:dyDescent="0.3">
      <c r="U11260" s="275"/>
    </row>
    <row r="11261" spans="21:21" x14ac:dyDescent="0.3">
      <c r="U11261" s="275"/>
    </row>
    <row r="11262" spans="21:21" x14ac:dyDescent="0.3">
      <c r="U11262" s="275"/>
    </row>
    <row r="11263" spans="21:21" x14ac:dyDescent="0.3">
      <c r="U11263" s="275"/>
    </row>
    <row r="11264" spans="21:21" x14ac:dyDescent="0.3">
      <c r="U11264" s="275"/>
    </row>
    <row r="11265" spans="21:21" x14ac:dyDescent="0.3">
      <c r="U11265" s="275"/>
    </row>
    <row r="11266" spans="21:21" x14ac:dyDescent="0.3">
      <c r="U11266" s="275"/>
    </row>
    <row r="11267" spans="21:21" x14ac:dyDescent="0.3">
      <c r="U11267" s="275"/>
    </row>
    <row r="11268" spans="21:21" x14ac:dyDescent="0.3">
      <c r="U11268" s="275"/>
    </row>
    <row r="11269" spans="21:21" x14ac:dyDescent="0.3">
      <c r="U11269" s="275"/>
    </row>
    <row r="11270" spans="21:21" x14ac:dyDescent="0.3">
      <c r="U11270" s="275"/>
    </row>
    <row r="11271" spans="21:21" x14ac:dyDescent="0.3">
      <c r="U11271" s="275"/>
    </row>
    <row r="11272" spans="21:21" x14ac:dyDescent="0.3">
      <c r="U11272" s="275"/>
    </row>
    <row r="11273" spans="21:21" x14ac:dyDescent="0.3">
      <c r="U11273" s="275"/>
    </row>
    <row r="11274" spans="21:21" x14ac:dyDescent="0.3">
      <c r="U11274" s="275"/>
    </row>
    <row r="11275" spans="21:21" x14ac:dyDescent="0.3">
      <c r="U11275" s="275"/>
    </row>
    <row r="11276" spans="21:21" x14ac:dyDescent="0.3">
      <c r="U11276" s="275"/>
    </row>
    <row r="11277" spans="21:21" x14ac:dyDescent="0.3">
      <c r="U11277" s="275"/>
    </row>
    <row r="11278" spans="21:21" x14ac:dyDescent="0.3">
      <c r="U11278" s="275"/>
    </row>
    <row r="11279" spans="21:21" x14ac:dyDescent="0.3">
      <c r="U11279" s="275"/>
    </row>
    <row r="11280" spans="21:21" x14ac:dyDescent="0.3">
      <c r="U11280" s="275"/>
    </row>
    <row r="11281" spans="21:21" x14ac:dyDescent="0.3">
      <c r="U11281" s="275"/>
    </row>
    <row r="11282" spans="21:21" x14ac:dyDescent="0.3">
      <c r="U11282" s="275"/>
    </row>
    <row r="11283" spans="21:21" x14ac:dyDescent="0.3">
      <c r="U11283" s="275"/>
    </row>
    <row r="11284" spans="21:21" x14ac:dyDescent="0.3">
      <c r="U11284" s="275"/>
    </row>
    <row r="11285" spans="21:21" x14ac:dyDescent="0.3">
      <c r="U11285" s="275"/>
    </row>
    <row r="11286" spans="21:21" x14ac:dyDescent="0.3">
      <c r="U11286" s="275"/>
    </row>
    <row r="11287" spans="21:21" x14ac:dyDescent="0.3">
      <c r="U11287" s="275"/>
    </row>
    <row r="11288" spans="21:21" x14ac:dyDescent="0.3">
      <c r="U11288" s="275"/>
    </row>
    <row r="11289" spans="21:21" x14ac:dyDescent="0.3">
      <c r="U11289" s="275"/>
    </row>
    <row r="11290" spans="21:21" x14ac:dyDescent="0.3">
      <c r="U11290" s="275"/>
    </row>
    <row r="11291" spans="21:21" x14ac:dyDescent="0.3">
      <c r="U11291" s="275"/>
    </row>
    <row r="11292" spans="21:21" x14ac:dyDescent="0.3">
      <c r="U11292" s="275"/>
    </row>
    <row r="11293" spans="21:21" x14ac:dyDescent="0.3">
      <c r="U11293" s="275"/>
    </row>
    <row r="11294" spans="21:21" x14ac:dyDescent="0.3">
      <c r="U11294" s="275"/>
    </row>
    <row r="11295" spans="21:21" x14ac:dyDescent="0.3">
      <c r="U11295" s="275"/>
    </row>
    <row r="11296" spans="21:21" x14ac:dyDescent="0.3">
      <c r="U11296" s="275"/>
    </row>
    <row r="11297" spans="21:21" x14ac:dyDescent="0.3">
      <c r="U11297" s="275"/>
    </row>
    <row r="11298" spans="21:21" x14ac:dyDescent="0.3">
      <c r="U11298" s="275"/>
    </row>
    <row r="11299" spans="21:21" x14ac:dyDescent="0.3">
      <c r="U11299" s="275"/>
    </row>
    <row r="11300" spans="21:21" x14ac:dyDescent="0.3">
      <c r="U11300" s="275"/>
    </row>
    <row r="11301" spans="21:21" x14ac:dyDescent="0.3">
      <c r="U11301" s="275"/>
    </row>
    <row r="11302" spans="21:21" x14ac:dyDescent="0.3">
      <c r="U11302" s="275"/>
    </row>
    <row r="11303" spans="21:21" x14ac:dyDescent="0.3">
      <c r="U11303" s="275"/>
    </row>
    <row r="11304" spans="21:21" x14ac:dyDescent="0.3">
      <c r="U11304" s="275"/>
    </row>
    <row r="11305" spans="21:21" x14ac:dyDescent="0.3">
      <c r="U11305" s="275"/>
    </row>
    <row r="11306" spans="21:21" x14ac:dyDescent="0.3">
      <c r="U11306" s="275"/>
    </row>
    <row r="11307" spans="21:21" x14ac:dyDescent="0.3">
      <c r="U11307" s="275"/>
    </row>
    <row r="11308" spans="21:21" x14ac:dyDescent="0.3">
      <c r="U11308" s="275"/>
    </row>
    <row r="11309" spans="21:21" x14ac:dyDescent="0.3">
      <c r="U11309" s="275"/>
    </row>
    <row r="11310" spans="21:21" x14ac:dyDescent="0.3">
      <c r="U11310" s="275"/>
    </row>
    <row r="11311" spans="21:21" x14ac:dyDescent="0.3">
      <c r="U11311" s="275"/>
    </row>
    <row r="11312" spans="21:21" x14ac:dyDescent="0.3">
      <c r="U11312" s="275"/>
    </row>
    <row r="11313" spans="21:21" x14ac:dyDescent="0.3">
      <c r="U11313" s="275"/>
    </row>
    <row r="11314" spans="21:21" x14ac:dyDescent="0.3">
      <c r="U11314" s="275"/>
    </row>
    <row r="11315" spans="21:21" x14ac:dyDescent="0.3">
      <c r="U11315" s="275"/>
    </row>
    <row r="11316" spans="21:21" x14ac:dyDescent="0.3">
      <c r="U11316" s="275"/>
    </row>
    <row r="11317" spans="21:21" x14ac:dyDescent="0.3">
      <c r="U11317" s="275"/>
    </row>
    <row r="11318" spans="21:21" x14ac:dyDescent="0.3">
      <c r="U11318" s="275"/>
    </row>
    <row r="11319" spans="21:21" x14ac:dyDescent="0.3">
      <c r="U11319" s="275"/>
    </row>
    <row r="11320" spans="21:21" x14ac:dyDescent="0.3">
      <c r="U11320" s="275"/>
    </row>
    <row r="11321" spans="21:21" x14ac:dyDescent="0.3">
      <c r="U11321" s="275"/>
    </row>
    <row r="11322" spans="21:21" x14ac:dyDescent="0.3">
      <c r="U11322" s="275"/>
    </row>
    <row r="11323" spans="21:21" x14ac:dyDescent="0.3">
      <c r="U11323" s="275"/>
    </row>
    <row r="11324" spans="21:21" x14ac:dyDescent="0.3">
      <c r="U11324" s="275"/>
    </row>
    <row r="11325" spans="21:21" x14ac:dyDescent="0.3">
      <c r="U11325" s="275"/>
    </row>
    <row r="11326" spans="21:21" x14ac:dyDescent="0.3">
      <c r="U11326" s="275"/>
    </row>
    <row r="11327" spans="21:21" x14ac:dyDescent="0.3">
      <c r="U11327" s="275"/>
    </row>
    <row r="11328" spans="21:21" x14ac:dyDescent="0.3">
      <c r="U11328" s="275"/>
    </row>
    <row r="11329" spans="21:21" x14ac:dyDescent="0.3">
      <c r="U11329" s="275"/>
    </row>
    <row r="11330" spans="21:21" x14ac:dyDescent="0.3">
      <c r="U11330" s="275"/>
    </row>
    <row r="11331" spans="21:21" x14ac:dyDescent="0.3">
      <c r="U11331" s="275"/>
    </row>
    <row r="11332" spans="21:21" x14ac:dyDescent="0.3">
      <c r="U11332" s="275"/>
    </row>
    <row r="11333" spans="21:21" x14ac:dyDescent="0.3">
      <c r="U11333" s="275"/>
    </row>
    <row r="11334" spans="21:21" x14ac:dyDescent="0.3">
      <c r="U11334" s="275"/>
    </row>
    <row r="11335" spans="21:21" x14ac:dyDescent="0.3">
      <c r="U11335" s="275"/>
    </row>
    <row r="11336" spans="21:21" x14ac:dyDescent="0.3">
      <c r="U11336" s="275"/>
    </row>
    <row r="11337" spans="21:21" x14ac:dyDescent="0.3">
      <c r="U11337" s="275"/>
    </row>
    <row r="11338" spans="21:21" x14ac:dyDescent="0.3">
      <c r="U11338" s="275"/>
    </row>
    <row r="11339" spans="21:21" x14ac:dyDescent="0.3">
      <c r="U11339" s="275"/>
    </row>
    <row r="11340" spans="21:21" x14ac:dyDescent="0.3">
      <c r="U11340" s="275"/>
    </row>
    <row r="11341" spans="21:21" x14ac:dyDescent="0.3">
      <c r="U11341" s="275"/>
    </row>
    <row r="11342" spans="21:21" x14ac:dyDescent="0.3">
      <c r="U11342" s="275"/>
    </row>
    <row r="11343" spans="21:21" x14ac:dyDescent="0.3">
      <c r="U11343" s="275"/>
    </row>
    <row r="11344" spans="21:21" x14ac:dyDescent="0.3">
      <c r="U11344" s="275"/>
    </row>
    <row r="11345" spans="21:21" x14ac:dyDescent="0.3">
      <c r="U11345" s="275"/>
    </row>
    <row r="11346" spans="21:21" x14ac:dyDescent="0.3">
      <c r="U11346" s="275"/>
    </row>
    <row r="11347" spans="21:21" x14ac:dyDescent="0.3">
      <c r="U11347" s="275"/>
    </row>
    <row r="11348" spans="21:21" x14ac:dyDescent="0.3">
      <c r="U11348" s="275"/>
    </row>
    <row r="11349" spans="21:21" x14ac:dyDescent="0.3">
      <c r="U11349" s="275"/>
    </row>
    <row r="11350" spans="21:21" x14ac:dyDescent="0.3">
      <c r="U11350" s="275"/>
    </row>
    <row r="11351" spans="21:21" x14ac:dyDescent="0.3">
      <c r="U11351" s="275"/>
    </row>
    <row r="11352" spans="21:21" x14ac:dyDescent="0.3">
      <c r="U11352" s="275"/>
    </row>
    <row r="11353" spans="21:21" x14ac:dyDescent="0.3">
      <c r="U11353" s="275"/>
    </row>
    <row r="11354" spans="21:21" x14ac:dyDescent="0.3">
      <c r="U11354" s="275"/>
    </row>
    <row r="11355" spans="21:21" x14ac:dyDescent="0.3">
      <c r="U11355" s="275"/>
    </row>
    <row r="11356" spans="21:21" x14ac:dyDescent="0.3">
      <c r="U11356" s="275"/>
    </row>
    <row r="11357" spans="21:21" x14ac:dyDescent="0.3">
      <c r="U11357" s="275"/>
    </row>
    <row r="11358" spans="21:21" x14ac:dyDescent="0.3">
      <c r="U11358" s="275"/>
    </row>
    <row r="11359" spans="21:21" x14ac:dyDescent="0.3">
      <c r="U11359" s="275"/>
    </row>
    <row r="11360" spans="21:21" x14ac:dyDescent="0.3">
      <c r="U11360" s="275"/>
    </row>
    <row r="11361" spans="21:21" x14ac:dyDescent="0.3">
      <c r="U11361" s="275"/>
    </row>
    <row r="11362" spans="21:21" x14ac:dyDescent="0.3">
      <c r="U11362" s="275"/>
    </row>
    <row r="11363" spans="21:21" x14ac:dyDescent="0.3">
      <c r="U11363" s="275"/>
    </row>
    <row r="11364" spans="21:21" x14ac:dyDescent="0.3">
      <c r="U11364" s="275"/>
    </row>
    <row r="11365" spans="21:21" x14ac:dyDescent="0.3">
      <c r="U11365" s="275"/>
    </row>
    <row r="11366" spans="21:21" x14ac:dyDescent="0.3">
      <c r="U11366" s="275"/>
    </row>
    <row r="11367" spans="21:21" x14ac:dyDescent="0.3">
      <c r="U11367" s="275"/>
    </row>
    <row r="11368" spans="21:21" x14ac:dyDescent="0.3">
      <c r="U11368" s="275"/>
    </row>
    <row r="11369" spans="21:21" x14ac:dyDescent="0.3">
      <c r="U11369" s="275"/>
    </row>
    <row r="11370" spans="21:21" x14ac:dyDescent="0.3">
      <c r="U11370" s="275"/>
    </row>
    <row r="11371" spans="21:21" x14ac:dyDescent="0.3">
      <c r="U11371" s="275"/>
    </row>
    <row r="11372" spans="21:21" x14ac:dyDescent="0.3">
      <c r="U11372" s="275"/>
    </row>
    <row r="11373" spans="21:21" x14ac:dyDescent="0.3">
      <c r="U11373" s="275"/>
    </row>
    <row r="11374" spans="21:21" x14ac:dyDescent="0.3">
      <c r="U11374" s="275"/>
    </row>
    <row r="11375" spans="21:21" x14ac:dyDescent="0.3">
      <c r="U11375" s="275"/>
    </row>
    <row r="11376" spans="21:21" x14ac:dyDescent="0.3">
      <c r="U11376" s="275"/>
    </row>
    <row r="11377" spans="21:21" x14ac:dyDescent="0.3">
      <c r="U11377" s="275"/>
    </row>
    <row r="11378" spans="21:21" x14ac:dyDescent="0.3">
      <c r="U11378" s="275"/>
    </row>
    <row r="11379" spans="21:21" x14ac:dyDescent="0.3">
      <c r="U11379" s="275"/>
    </row>
    <row r="11380" spans="21:21" x14ac:dyDescent="0.3">
      <c r="U11380" s="275"/>
    </row>
    <row r="11381" spans="21:21" x14ac:dyDescent="0.3">
      <c r="U11381" s="275"/>
    </row>
    <row r="11382" spans="21:21" x14ac:dyDescent="0.3">
      <c r="U11382" s="275"/>
    </row>
    <row r="11383" spans="21:21" x14ac:dyDescent="0.3">
      <c r="U11383" s="275"/>
    </row>
    <row r="11384" spans="21:21" x14ac:dyDescent="0.3">
      <c r="U11384" s="275"/>
    </row>
    <row r="11385" spans="21:21" x14ac:dyDescent="0.3">
      <c r="U11385" s="275"/>
    </row>
    <row r="11386" spans="21:21" x14ac:dyDescent="0.3">
      <c r="U11386" s="275"/>
    </row>
    <row r="11387" spans="21:21" x14ac:dyDescent="0.3">
      <c r="U11387" s="275"/>
    </row>
    <row r="11388" spans="21:21" x14ac:dyDescent="0.3">
      <c r="U11388" s="275"/>
    </row>
    <row r="11389" spans="21:21" x14ac:dyDescent="0.3">
      <c r="U11389" s="275"/>
    </row>
    <row r="11390" spans="21:21" x14ac:dyDescent="0.3">
      <c r="U11390" s="275"/>
    </row>
    <row r="11391" spans="21:21" x14ac:dyDescent="0.3">
      <c r="U11391" s="275"/>
    </row>
    <row r="11392" spans="21:21" x14ac:dyDescent="0.3">
      <c r="U11392" s="275"/>
    </row>
    <row r="11393" spans="21:21" x14ac:dyDescent="0.3">
      <c r="U11393" s="275"/>
    </row>
    <row r="11394" spans="21:21" x14ac:dyDescent="0.3">
      <c r="U11394" s="275"/>
    </row>
    <row r="11395" spans="21:21" x14ac:dyDescent="0.3">
      <c r="U11395" s="275"/>
    </row>
    <row r="11396" spans="21:21" x14ac:dyDescent="0.3">
      <c r="U11396" s="275"/>
    </row>
    <row r="11397" spans="21:21" x14ac:dyDescent="0.3">
      <c r="U11397" s="275"/>
    </row>
    <row r="11398" spans="21:21" x14ac:dyDescent="0.3">
      <c r="U11398" s="275"/>
    </row>
    <row r="11399" spans="21:21" x14ac:dyDescent="0.3">
      <c r="U11399" s="275"/>
    </row>
    <row r="11400" spans="21:21" x14ac:dyDescent="0.3">
      <c r="U11400" s="275"/>
    </row>
    <row r="11401" spans="21:21" x14ac:dyDescent="0.3">
      <c r="U11401" s="275"/>
    </row>
    <row r="11402" spans="21:21" x14ac:dyDescent="0.3">
      <c r="U11402" s="275"/>
    </row>
    <row r="11403" spans="21:21" x14ac:dyDescent="0.3">
      <c r="U11403" s="275"/>
    </row>
    <row r="11404" spans="21:21" x14ac:dyDescent="0.3">
      <c r="U11404" s="275"/>
    </row>
    <row r="11405" spans="21:21" x14ac:dyDescent="0.3">
      <c r="U11405" s="275"/>
    </row>
    <row r="11406" spans="21:21" x14ac:dyDescent="0.3">
      <c r="U11406" s="275"/>
    </row>
    <row r="11407" spans="21:21" x14ac:dyDescent="0.3">
      <c r="U11407" s="275"/>
    </row>
    <row r="11408" spans="21:21" x14ac:dyDescent="0.3">
      <c r="U11408" s="275"/>
    </row>
    <row r="11409" spans="21:21" x14ac:dyDescent="0.3">
      <c r="U11409" s="275"/>
    </row>
    <row r="11410" spans="21:21" x14ac:dyDescent="0.3">
      <c r="U11410" s="275"/>
    </row>
    <row r="11411" spans="21:21" x14ac:dyDescent="0.3">
      <c r="U11411" s="275"/>
    </row>
    <row r="11412" spans="21:21" x14ac:dyDescent="0.3">
      <c r="U11412" s="275"/>
    </row>
    <row r="11413" spans="21:21" x14ac:dyDescent="0.3">
      <c r="U11413" s="275"/>
    </row>
    <row r="11414" spans="21:21" x14ac:dyDescent="0.3">
      <c r="U11414" s="275"/>
    </row>
    <row r="11415" spans="21:21" x14ac:dyDescent="0.3">
      <c r="U11415" s="275"/>
    </row>
    <row r="11416" spans="21:21" x14ac:dyDescent="0.3">
      <c r="U11416" s="275"/>
    </row>
    <row r="11417" spans="21:21" x14ac:dyDescent="0.3">
      <c r="U11417" s="275"/>
    </row>
    <row r="11418" spans="21:21" x14ac:dyDescent="0.3">
      <c r="U11418" s="275"/>
    </row>
    <row r="11419" spans="21:21" x14ac:dyDescent="0.3">
      <c r="U11419" s="275"/>
    </row>
    <row r="11420" spans="21:21" x14ac:dyDescent="0.3">
      <c r="U11420" s="275"/>
    </row>
    <row r="11421" spans="21:21" x14ac:dyDescent="0.3">
      <c r="U11421" s="275"/>
    </row>
    <row r="11422" spans="21:21" x14ac:dyDescent="0.3">
      <c r="U11422" s="275"/>
    </row>
    <row r="11423" spans="21:21" x14ac:dyDescent="0.3">
      <c r="U11423" s="275"/>
    </row>
    <row r="11424" spans="21:21" x14ac:dyDescent="0.3">
      <c r="U11424" s="275"/>
    </row>
    <row r="11425" spans="21:21" x14ac:dyDescent="0.3">
      <c r="U11425" s="275"/>
    </row>
    <row r="11426" spans="21:21" x14ac:dyDescent="0.3">
      <c r="U11426" s="275"/>
    </row>
    <row r="11427" spans="21:21" x14ac:dyDescent="0.3">
      <c r="U11427" s="275"/>
    </row>
    <row r="11428" spans="21:21" x14ac:dyDescent="0.3">
      <c r="U11428" s="275"/>
    </row>
    <row r="11429" spans="21:21" x14ac:dyDescent="0.3">
      <c r="U11429" s="275"/>
    </row>
    <row r="11430" spans="21:21" x14ac:dyDescent="0.3">
      <c r="U11430" s="275"/>
    </row>
    <row r="11431" spans="21:21" x14ac:dyDescent="0.3">
      <c r="U11431" s="275"/>
    </row>
    <row r="11432" spans="21:21" x14ac:dyDescent="0.3">
      <c r="U11432" s="275"/>
    </row>
    <row r="11433" spans="21:21" x14ac:dyDescent="0.3">
      <c r="U11433" s="275"/>
    </row>
    <row r="11434" spans="21:21" x14ac:dyDescent="0.3">
      <c r="U11434" s="275"/>
    </row>
    <row r="11435" spans="21:21" x14ac:dyDescent="0.3">
      <c r="U11435" s="275"/>
    </row>
    <row r="11436" spans="21:21" x14ac:dyDescent="0.3">
      <c r="U11436" s="275"/>
    </row>
    <row r="11437" spans="21:21" x14ac:dyDescent="0.3">
      <c r="U11437" s="275"/>
    </row>
    <row r="11438" spans="21:21" x14ac:dyDescent="0.3">
      <c r="U11438" s="275"/>
    </row>
    <row r="11439" spans="21:21" x14ac:dyDescent="0.3">
      <c r="U11439" s="275"/>
    </row>
    <row r="11440" spans="21:21" x14ac:dyDescent="0.3">
      <c r="U11440" s="275"/>
    </row>
    <row r="11441" spans="21:21" x14ac:dyDescent="0.3">
      <c r="U11441" s="275"/>
    </row>
    <row r="11442" spans="21:21" x14ac:dyDescent="0.3">
      <c r="U11442" s="275"/>
    </row>
    <row r="11443" spans="21:21" x14ac:dyDescent="0.3">
      <c r="U11443" s="275"/>
    </row>
    <row r="11444" spans="21:21" x14ac:dyDescent="0.3">
      <c r="U11444" s="275"/>
    </row>
    <row r="11445" spans="21:21" x14ac:dyDescent="0.3">
      <c r="U11445" s="275"/>
    </row>
    <row r="11446" spans="21:21" x14ac:dyDescent="0.3">
      <c r="U11446" s="275"/>
    </row>
    <row r="11447" spans="21:21" x14ac:dyDescent="0.3">
      <c r="U11447" s="275"/>
    </row>
    <row r="11448" spans="21:21" x14ac:dyDescent="0.3">
      <c r="U11448" s="275"/>
    </row>
    <row r="11449" spans="21:21" x14ac:dyDescent="0.3">
      <c r="U11449" s="275"/>
    </row>
    <row r="11450" spans="21:21" x14ac:dyDescent="0.3">
      <c r="U11450" s="275"/>
    </row>
    <row r="11451" spans="21:21" x14ac:dyDescent="0.3">
      <c r="U11451" s="275"/>
    </row>
    <row r="11452" spans="21:21" x14ac:dyDescent="0.3">
      <c r="U11452" s="275"/>
    </row>
    <row r="11453" spans="21:21" x14ac:dyDescent="0.3">
      <c r="U11453" s="275"/>
    </row>
    <row r="11454" spans="21:21" x14ac:dyDescent="0.3">
      <c r="U11454" s="275"/>
    </row>
    <row r="11455" spans="21:21" x14ac:dyDescent="0.3">
      <c r="U11455" s="275"/>
    </row>
    <row r="11456" spans="21:21" x14ac:dyDescent="0.3">
      <c r="U11456" s="275"/>
    </row>
    <row r="11457" spans="21:21" x14ac:dyDescent="0.3">
      <c r="U11457" s="275"/>
    </row>
    <row r="11458" spans="21:21" x14ac:dyDescent="0.3">
      <c r="U11458" s="275"/>
    </row>
    <row r="11459" spans="21:21" x14ac:dyDescent="0.3">
      <c r="U11459" s="275"/>
    </row>
    <row r="11460" spans="21:21" x14ac:dyDescent="0.3">
      <c r="U11460" s="275"/>
    </row>
    <row r="11461" spans="21:21" x14ac:dyDescent="0.3">
      <c r="U11461" s="275"/>
    </row>
    <row r="11462" spans="21:21" x14ac:dyDescent="0.3">
      <c r="U11462" s="275"/>
    </row>
    <row r="11463" spans="21:21" x14ac:dyDescent="0.3">
      <c r="U11463" s="275"/>
    </row>
    <row r="11464" spans="21:21" x14ac:dyDescent="0.3">
      <c r="U11464" s="275"/>
    </row>
    <row r="11465" spans="21:21" x14ac:dyDescent="0.3">
      <c r="U11465" s="275"/>
    </row>
    <row r="11466" spans="21:21" x14ac:dyDescent="0.3">
      <c r="U11466" s="275"/>
    </row>
    <row r="11467" spans="21:21" x14ac:dyDescent="0.3">
      <c r="U11467" s="275"/>
    </row>
    <row r="11468" spans="21:21" x14ac:dyDescent="0.3">
      <c r="U11468" s="275"/>
    </row>
    <row r="11469" spans="21:21" x14ac:dyDescent="0.3">
      <c r="U11469" s="275"/>
    </row>
    <row r="11470" spans="21:21" x14ac:dyDescent="0.3">
      <c r="U11470" s="275"/>
    </row>
    <row r="11471" spans="21:21" x14ac:dyDescent="0.3">
      <c r="U11471" s="275"/>
    </row>
    <row r="11472" spans="21:21" x14ac:dyDescent="0.3">
      <c r="U11472" s="275"/>
    </row>
    <row r="11473" spans="21:21" x14ac:dyDescent="0.3">
      <c r="U11473" s="275"/>
    </row>
    <row r="11474" spans="21:21" x14ac:dyDescent="0.3">
      <c r="U11474" s="275"/>
    </row>
    <row r="11475" spans="21:21" x14ac:dyDescent="0.3">
      <c r="U11475" s="275"/>
    </row>
    <row r="11476" spans="21:21" x14ac:dyDescent="0.3">
      <c r="U11476" s="275"/>
    </row>
    <row r="11477" spans="21:21" x14ac:dyDescent="0.3">
      <c r="U11477" s="275"/>
    </row>
    <row r="11478" spans="21:21" x14ac:dyDescent="0.3">
      <c r="U11478" s="275"/>
    </row>
    <row r="11479" spans="21:21" x14ac:dyDescent="0.3">
      <c r="U11479" s="275"/>
    </row>
    <row r="11480" spans="21:21" x14ac:dyDescent="0.3">
      <c r="U11480" s="275"/>
    </row>
    <row r="11481" spans="21:21" x14ac:dyDescent="0.3">
      <c r="U11481" s="275"/>
    </row>
    <row r="11482" spans="21:21" x14ac:dyDescent="0.3">
      <c r="U11482" s="275"/>
    </row>
    <row r="11483" spans="21:21" x14ac:dyDescent="0.3">
      <c r="U11483" s="275"/>
    </row>
    <row r="11484" spans="21:21" x14ac:dyDescent="0.3">
      <c r="U11484" s="275"/>
    </row>
    <row r="11485" spans="21:21" x14ac:dyDescent="0.3">
      <c r="U11485" s="275"/>
    </row>
    <row r="11486" spans="21:21" x14ac:dyDescent="0.3">
      <c r="U11486" s="275"/>
    </row>
    <row r="11487" spans="21:21" x14ac:dyDescent="0.3">
      <c r="U11487" s="275"/>
    </row>
    <row r="11488" spans="21:21" x14ac:dyDescent="0.3">
      <c r="U11488" s="275"/>
    </row>
    <row r="11489" spans="21:21" x14ac:dyDescent="0.3">
      <c r="U11489" s="275"/>
    </row>
    <row r="11490" spans="21:21" x14ac:dyDescent="0.3">
      <c r="U11490" s="275"/>
    </row>
    <row r="11491" spans="21:21" x14ac:dyDescent="0.3">
      <c r="U11491" s="275"/>
    </row>
    <row r="11492" spans="21:21" x14ac:dyDescent="0.3">
      <c r="U11492" s="275"/>
    </row>
    <row r="11493" spans="21:21" x14ac:dyDescent="0.3">
      <c r="U11493" s="275"/>
    </row>
    <row r="11494" spans="21:21" x14ac:dyDescent="0.3">
      <c r="U11494" s="275"/>
    </row>
    <row r="11495" spans="21:21" x14ac:dyDescent="0.3">
      <c r="U11495" s="275"/>
    </row>
    <row r="11496" spans="21:21" x14ac:dyDescent="0.3">
      <c r="U11496" s="275"/>
    </row>
    <row r="11497" spans="21:21" x14ac:dyDescent="0.3">
      <c r="U11497" s="275"/>
    </row>
    <row r="11498" spans="21:21" x14ac:dyDescent="0.3">
      <c r="U11498" s="275"/>
    </row>
    <row r="11499" spans="21:21" x14ac:dyDescent="0.3">
      <c r="U11499" s="275"/>
    </row>
    <row r="11500" spans="21:21" x14ac:dyDescent="0.3">
      <c r="U11500" s="275"/>
    </row>
    <row r="11501" spans="21:21" x14ac:dyDescent="0.3">
      <c r="U11501" s="275"/>
    </row>
    <row r="11502" spans="21:21" x14ac:dyDescent="0.3">
      <c r="U11502" s="275"/>
    </row>
    <row r="11503" spans="21:21" x14ac:dyDescent="0.3">
      <c r="U11503" s="275"/>
    </row>
    <row r="11504" spans="21:21" x14ac:dyDescent="0.3">
      <c r="U11504" s="275"/>
    </row>
    <row r="11505" spans="21:21" x14ac:dyDescent="0.3">
      <c r="U11505" s="275"/>
    </row>
    <row r="11506" spans="21:21" x14ac:dyDescent="0.3">
      <c r="U11506" s="275"/>
    </row>
    <row r="11507" spans="21:21" x14ac:dyDescent="0.3">
      <c r="U11507" s="275"/>
    </row>
    <row r="11508" spans="21:21" x14ac:dyDescent="0.3">
      <c r="U11508" s="275"/>
    </row>
    <row r="11509" spans="21:21" x14ac:dyDescent="0.3">
      <c r="U11509" s="275"/>
    </row>
    <row r="11510" spans="21:21" x14ac:dyDescent="0.3">
      <c r="U11510" s="275"/>
    </row>
    <row r="11511" spans="21:21" x14ac:dyDescent="0.3">
      <c r="U11511" s="275"/>
    </row>
    <row r="11512" spans="21:21" x14ac:dyDescent="0.3">
      <c r="U11512" s="275"/>
    </row>
    <row r="11513" spans="21:21" x14ac:dyDescent="0.3">
      <c r="U11513" s="275"/>
    </row>
    <row r="11514" spans="21:21" x14ac:dyDescent="0.3">
      <c r="U11514" s="275"/>
    </row>
    <row r="11515" spans="21:21" x14ac:dyDescent="0.3">
      <c r="U11515" s="275"/>
    </row>
    <row r="11516" spans="21:21" x14ac:dyDescent="0.3">
      <c r="U11516" s="275"/>
    </row>
    <row r="11517" spans="21:21" x14ac:dyDescent="0.3">
      <c r="U11517" s="275"/>
    </row>
    <row r="11518" spans="21:21" x14ac:dyDescent="0.3">
      <c r="U11518" s="275"/>
    </row>
    <row r="11519" spans="21:21" x14ac:dyDescent="0.3">
      <c r="U11519" s="275"/>
    </row>
    <row r="11520" spans="21:21" x14ac:dyDescent="0.3">
      <c r="U11520" s="275"/>
    </row>
    <row r="11521" spans="21:21" x14ac:dyDescent="0.3">
      <c r="U11521" s="275"/>
    </row>
    <row r="11522" spans="21:21" x14ac:dyDescent="0.3">
      <c r="U11522" s="275"/>
    </row>
    <row r="11523" spans="21:21" x14ac:dyDescent="0.3">
      <c r="U11523" s="275"/>
    </row>
    <row r="11524" spans="21:21" x14ac:dyDescent="0.3">
      <c r="U11524" s="275"/>
    </row>
    <row r="11525" spans="21:21" x14ac:dyDescent="0.3">
      <c r="U11525" s="275"/>
    </row>
    <row r="11526" spans="21:21" x14ac:dyDescent="0.3">
      <c r="U11526" s="275"/>
    </row>
    <row r="11527" spans="21:21" x14ac:dyDescent="0.3">
      <c r="U11527" s="275"/>
    </row>
    <row r="11528" spans="21:21" x14ac:dyDescent="0.3">
      <c r="U11528" s="275"/>
    </row>
    <row r="11529" spans="21:21" x14ac:dyDescent="0.3">
      <c r="U11529" s="275"/>
    </row>
    <row r="11530" spans="21:21" x14ac:dyDescent="0.3">
      <c r="U11530" s="275"/>
    </row>
    <row r="11531" spans="21:21" x14ac:dyDescent="0.3">
      <c r="U11531" s="275"/>
    </row>
    <row r="11532" spans="21:21" x14ac:dyDescent="0.3">
      <c r="U11532" s="275"/>
    </row>
    <row r="11533" spans="21:21" x14ac:dyDescent="0.3">
      <c r="U11533" s="275"/>
    </row>
    <row r="11534" spans="21:21" x14ac:dyDescent="0.3">
      <c r="U11534" s="275"/>
    </row>
    <row r="11535" spans="21:21" x14ac:dyDescent="0.3">
      <c r="U11535" s="275"/>
    </row>
    <row r="11536" spans="21:21" x14ac:dyDescent="0.3">
      <c r="U11536" s="275"/>
    </row>
    <row r="11537" spans="21:21" x14ac:dyDescent="0.3">
      <c r="U11537" s="275"/>
    </row>
    <row r="11538" spans="21:21" x14ac:dyDescent="0.3">
      <c r="U11538" s="275"/>
    </row>
    <row r="11539" spans="21:21" x14ac:dyDescent="0.3">
      <c r="U11539" s="275"/>
    </row>
    <row r="11540" spans="21:21" x14ac:dyDescent="0.3">
      <c r="U11540" s="275"/>
    </row>
    <row r="11541" spans="21:21" x14ac:dyDescent="0.3">
      <c r="U11541" s="275"/>
    </row>
    <row r="11542" spans="21:21" x14ac:dyDescent="0.3">
      <c r="U11542" s="275"/>
    </row>
    <row r="11543" spans="21:21" x14ac:dyDescent="0.3">
      <c r="U11543" s="275"/>
    </row>
    <row r="11544" spans="21:21" x14ac:dyDescent="0.3">
      <c r="U11544" s="275"/>
    </row>
    <row r="11545" spans="21:21" x14ac:dyDescent="0.3">
      <c r="U11545" s="275"/>
    </row>
    <row r="11546" spans="21:21" x14ac:dyDescent="0.3">
      <c r="U11546" s="275"/>
    </row>
    <row r="11547" spans="21:21" x14ac:dyDescent="0.3">
      <c r="U11547" s="275"/>
    </row>
    <row r="11548" spans="21:21" x14ac:dyDescent="0.3">
      <c r="U11548" s="275"/>
    </row>
    <row r="11549" spans="21:21" x14ac:dyDescent="0.3">
      <c r="U11549" s="275"/>
    </row>
    <row r="11550" spans="21:21" x14ac:dyDescent="0.3">
      <c r="U11550" s="275"/>
    </row>
    <row r="11551" spans="21:21" x14ac:dyDescent="0.3">
      <c r="U11551" s="275"/>
    </row>
    <row r="11552" spans="21:21" x14ac:dyDescent="0.3">
      <c r="U11552" s="275"/>
    </row>
    <row r="11553" spans="21:21" x14ac:dyDescent="0.3">
      <c r="U11553" s="275"/>
    </row>
    <row r="11554" spans="21:21" x14ac:dyDescent="0.3">
      <c r="U11554" s="275"/>
    </row>
    <row r="11555" spans="21:21" x14ac:dyDescent="0.3">
      <c r="U11555" s="275"/>
    </row>
    <row r="11556" spans="21:21" x14ac:dyDescent="0.3">
      <c r="U11556" s="275"/>
    </row>
    <row r="11557" spans="21:21" x14ac:dyDescent="0.3">
      <c r="U11557" s="275"/>
    </row>
    <row r="11558" spans="21:21" x14ac:dyDescent="0.3">
      <c r="U11558" s="275"/>
    </row>
    <row r="11559" spans="21:21" x14ac:dyDescent="0.3">
      <c r="U11559" s="275"/>
    </row>
    <row r="11560" spans="21:21" x14ac:dyDescent="0.3">
      <c r="U11560" s="275"/>
    </row>
    <row r="11561" spans="21:21" x14ac:dyDescent="0.3">
      <c r="U11561" s="275"/>
    </row>
    <row r="11562" spans="21:21" x14ac:dyDescent="0.3">
      <c r="U11562" s="275"/>
    </row>
    <row r="11563" spans="21:21" x14ac:dyDescent="0.3">
      <c r="U11563" s="275"/>
    </row>
    <row r="11564" spans="21:21" x14ac:dyDescent="0.3">
      <c r="U11564" s="275"/>
    </row>
    <row r="11565" spans="21:21" x14ac:dyDescent="0.3">
      <c r="U11565" s="275"/>
    </row>
    <row r="11566" spans="21:21" x14ac:dyDescent="0.3">
      <c r="U11566" s="275"/>
    </row>
    <row r="11567" spans="21:21" x14ac:dyDescent="0.3">
      <c r="U11567" s="275"/>
    </row>
    <row r="11568" spans="21:21" x14ac:dyDescent="0.3">
      <c r="U11568" s="275"/>
    </row>
    <row r="11569" spans="21:21" x14ac:dyDescent="0.3">
      <c r="U11569" s="275"/>
    </row>
    <row r="11570" spans="21:21" x14ac:dyDescent="0.3">
      <c r="U11570" s="275"/>
    </row>
    <row r="11571" spans="21:21" x14ac:dyDescent="0.3">
      <c r="U11571" s="275"/>
    </row>
    <row r="11572" spans="21:21" x14ac:dyDescent="0.3">
      <c r="U11572" s="275"/>
    </row>
    <row r="11573" spans="21:21" x14ac:dyDescent="0.3">
      <c r="U11573" s="275"/>
    </row>
    <row r="11574" spans="21:21" x14ac:dyDescent="0.3">
      <c r="U11574" s="275"/>
    </row>
    <row r="11575" spans="21:21" x14ac:dyDescent="0.3">
      <c r="U11575" s="275"/>
    </row>
    <row r="11576" spans="21:21" x14ac:dyDescent="0.3">
      <c r="U11576" s="275"/>
    </row>
    <row r="11577" spans="21:21" x14ac:dyDescent="0.3">
      <c r="U11577" s="275"/>
    </row>
    <row r="11578" spans="21:21" x14ac:dyDescent="0.3">
      <c r="U11578" s="275"/>
    </row>
    <row r="11579" spans="21:21" x14ac:dyDescent="0.3">
      <c r="U11579" s="275"/>
    </row>
    <row r="11580" spans="21:21" x14ac:dyDescent="0.3">
      <c r="U11580" s="275"/>
    </row>
    <row r="11581" spans="21:21" x14ac:dyDescent="0.3">
      <c r="U11581" s="275"/>
    </row>
    <row r="11582" spans="21:21" x14ac:dyDescent="0.3">
      <c r="U11582" s="275"/>
    </row>
    <row r="11583" spans="21:21" x14ac:dyDescent="0.3">
      <c r="U11583" s="275"/>
    </row>
    <row r="11584" spans="21:21" x14ac:dyDescent="0.3">
      <c r="U11584" s="275"/>
    </row>
    <row r="11585" spans="21:21" x14ac:dyDescent="0.3">
      <c r="U11585" s="275"/>
    </row>
    <row r="11586" spans="21:21" x14ac:dyDescent="0.3">
      <c r="U11586" s="275"/>
    </row>
    <row r="11587" spans="21:21" x14ac:dyDescent="0.3">
      <c r="U11587" s="275"/>
    </row>
    <row r="11588" spans="21:21" x14ac:dyDescent="0.3">
      <c r="U11588" s="275"/>
    </row>
    <row r="11589" spans="21:21" x14ac:dyDescent="0.3">
      <c r="U11589" s="275"/>
    </row>
    <row r="11590" spans="21:21" x14ac:dyDescent="0.3">
      <c r="U11590" s="275"/>
    </row>
    <row r="11591" spans="21:21" x14ac:dyDescent="0.3">
      <c r="U11591" s="275"/>
    </row>
    <row r="11592" spans="21:21" x14ac:dyDescent="0.3">
      <c r="U11592" s="275"/>
    </row>
    <row r="11593" spans="21:21" x14ac:dyDescent="0.3">
      <c r="U11593" s="275"/>
    </row>
    <row r="11594" spans="21:21" x14ac:dyDescent="0.3">
      <c r="U11594" s="275"/>
    </row>
    <row r="11595" spans="21:21" x14ac:dyDescent="0.3">
      <c r="U11595" s="275"/>
    </row>
    <row r="11596" spans="21:21" x14ac:dyDescent="0.3">
      <c r="U11596" s="275"/>
    </row>
    <row r="11597" spans="21:21" x14ac:dyDescent="0.3">
      <c r="U11597" s="275"/>
    </row>
    <row r="11598" spans="21:21" x14ac:dyDescent="0.3">
      <c r="U11598" s="275"/>
    </row>
    <row r="11599" spans="21:21" x14ac:dyDescent="0.3">
      <c r="U11599" s="275"/>
    </row>
    <row r="11600" spans="21:21" x14ac:dyDescent="0.3">
      <c r="U11600" s="275"/>
    </row>
    <row r="11601" spans="21:21" x14ac:dyDescent="0.3">
      <c r="U11601" s="275"/>
    </row>
    <row r="11602" spans="21:21" x14ac:dyDescent="0.3">
      <c r="U11602" s="275"/>
    </row>
    <row r="11603" spans="21:21" x14ac:dyDescent="0.3">
      <c r="U11603" s="275"/>
    </row>
    <row r="11604" spans="21:21" x14ac:dyDescent="0.3">
      <c r="U11604" s="275"/>
    </row>
    <row r="11605" spans="21:21" x14ac:dyDescent="0.3">
      <c r="U11605" s="275"/>
    </row>
    <row r="11606" spans="21:21" x14ac:dyDescent="0.3">
      <c r="U11606" s="275"/>
    </row>
    <row r="11607" spans="21:21" x14ac:dyDescent="0.3">
      <c r="U11607" s="275"/>
    </row>
    <row r="11608" spans="21:21" x14ac:dyDescent="0.3">
      <c r="U11608" s="275"/>
    </row>
    <row r="11609" spans="21:21" x14ac:dyDescent="0.3">
      <c r="U11609" s="275"/>
    </row>
    <row r="11610" spans="21:21" x14ac:dyDescent="0.3">
      <c r="U11610" s="275"/>
    </row>
    <row r="11611" spans="21:21" x14ac:dyDescent="0.3">
      <c r="U11611" s="275"/>
    </row>
    <row r="11612" spans="21:21" x14ac:dyDescent="0.3">
      <c r="U11612" s="275"/>
    </row>
    <row r="11613" spans="21:21" x14ac:dyDescent="0.3">
      <c r="U11613" s="275"/>
    </row>
    <row r="11614" spans="21:21" x14ac:dyDescent="0.3">
      <c r="U11614" s="275"/>
    </row>
    <row r="11615" spans="21:21" x14ac:dyDescent="0.3">
      <c r="U11615" s="275"/>
    </row>
    <row r="11616" spans="21:21" x14ac:dyDescent="0.3">
      <c r="U11616" s="275"/>
    </row>
    <row r="11617" spans="21:21" x14ac:dyDescent="0.3">
      <c r="U11617" s="275"/>
    </row>
    <row r="11618" spans="21:21" x14ac:dyDescent="0.3">
      <c r="U11618" s="275"/>
    </row>
    <row r="11619" spans="21:21" x14ac:dyDescent="0.3">
      <c r="U11619" s="275"/>
    </row>
    <row r="11620" spans="21:21" x14ac:dyDescent="0.3">
      <c r="U11620" s="275"/>
    </row>
    <row r="11621" spans="21:21" x14ac:dyDescent="0.3">
      <c r="U11621" s="275"/>
    </row>
    <row r="11622" spans="21:21" x14ac:dyDescent="0.3">
      <c r="U11622" s="275"/>
    </row>
    <row r="11623" spans="21:21" x14ac:dyDescent="0.3">
      <c r="U11623" s="275"/>
    </row>
    <row r="11624" spans="21:21" x14ac:dyDescent="0.3">
      <c r="U11624" s="275"/>
    </row>
    <row r="11625" spans="21:21" x14ac:dyDescent="0.3">
      <c r="U11625" s="275"/>
    </row>
    <row r="11626" spans="21:21" x14ac:dyDescent="0.3">
      <c r="U11626" s="275"/>
    </row>
    <row r="11627" spans="21:21" x14ac:dyDescent="0.3">
      <c r="U11627" s="275"/>
    </row>
    <row r="11628" spans="21:21" x14ac:dyDescent="0.3">
      <c r="U11628" s="275"/>
    </row>
    <row r="11629" spans="21:21" x14ac:dyDescent="0.3">
      <c r="U11629" s="275"/>
    </row>
    <row r="11630" spans="21:21" x14ac:dyDescent="0.3">
      <c r="U11630" s="275"/>
    </row>
    <row r="11631" spans="21:21" x14ac:dyDescent="0.3">
      <c r="U11631" s="275"/>
    </row>
    <row r="11632" spans="21:21" x14ac:dyDescent="0.3">
      <c r="U11632" s="275"/>
    </row>
    <row r="11633" spans="21:21" x14ac:dyDescent="0.3">
      <c r="U11633" s="275"/>
    </row>
    <row r="11634" spans="21:21" x14ac:dyDescent="0.3">
      <c r="U11634" s="275"/>
    </row>
    <row r="11635" spans="21:21" x14ac:dyDescent="0.3">
      <c r="U11635" s="275"/>
    </row>
    <row r="11636" spans="21:21" x14ac:dyDescent="0.3">
      <c r="U11636" s="275"/>
    </row>
    <row r="11637" spans="21:21" x14ac:dyDescent="0.3">
      <c r="U11637" s="275"/>
    </row>
    <row r="11638" spans="21:21" x14ac:dyDescent="0.3">
      <c r="U11638" s="275"/>
    </row>
    <row r="11639" spans="21:21" x14ac:dyDescent="0.3">
      <c r="U11639" s="275"/>
    </row>
    <row r="11640" spans="21:21" x14ac:dyDescent="0.3">
      <c r="U11640" s="275"/>
    </row>
    <row r="11641" spans="21:21" x14ac:dyDescent="0.3">
      <c r="U11641" s="275"/>
    </row>
    <row r="11642" spans="21:21" x14ac:dyDescent="0.3">
      <c r="U11642" s="275"/>
    </row>
    <row r="11643" spans="21:21" x14ac:dyDescent="0.3">
      <c r="U11643" s="275"/>
    </row>
    <row r="11644" spans="21:21" x14ac:dyDescent="0.3">
      <c r="U11644" s="275"/>
    </row>
    <row r="11645" spans="21:21" x14ac:dyDescent="0.3">
      <c r="U11645" s="275"/>
    </row>
    <row r="11646" spans="21:21" x14ac:dyDescent="0.3">
      <c r="U11646" s="275"/>
    </row>
    <row r="11647" spans="21:21" x14ac:dyDescent="0.3">
      <c r="U11647" s="275"/>
    </row>
    <row r="11648" spans="21:21" x14ac:dyDescent="0.3">
      <c r="U11648" s="275"/>
    </row>
    <row r="11649" spans="21:21" x14ac:dyDescent="0.3">
      <c r="U11649" s="275"/>
    </row>
    <row r="11650" spans="21:21" x14ac:dyDescent="0.3">
      <c r="U11650" s="275"/>
    </row>
    <row r="11651" spans="21:21" x14ac:dyDescent="0.3">
      <c r="U11651" s="275"/>
    </row>
    <row r="11652" spans="21:21" x14ac:dyDescent="0.3">
      <c r="U11652" s="275"/>
    </row>
    <row r="11653" spans="21:21" x14ac:dyDescent="0.3">
      <c r="U11653" s="275"/>
    </row>
    <row r="11654" spans="21:21" x14ac:dyDescent="0.3">
      <c r="U11654" s="275"/>
    </row>
    <row r="11655" spans="21:21" x14ac:dyDescent="0.3">
      <c r="U11655" s="275"/>
    </row>
    <row r="11656" spans="21:21" x14ac:dyDescent="0.3">
      <c r="U11656" s="275"/>
    </row>
    <row r="11657" spans="21:21" x14ac:dyDescent="0.3">
      <c r="U11657" s="275"/>
    </row>
    <row r="11658" spans="21:21" x14ac:dyDescent="0.3">
      <c r="U11658" s="275"/>
    </row>
    <row r="11659" spans="21:21" x14ac:dyDescent="0.3">
      <c r="U11659" s="275"/>
    </row>
    <row r="11660" spans="21:21" x14ac:dyDescent="0.3">
      <c r="U11660" s="275"/>
    </row>
    <row r="11661" spans="21:21" x14ac:dyDescent="0.3">
      <c r="U11661" s="275"/>
    </row>
    <row r="11662" spans="21:21" x14ac:dyDescent="0.3">
      <c r="U11662" s="275"/>
    </row>
    <row r="11663" spans="21:21" x14ac:dyDescent="0.3">
      <c r="U11663" s="275"/>
    </row>
    <row r="11664" spans="21:21" x14ac:dyDescent="0.3">
      <c r="U11664" s="275"/>
    </row>
    <row r="11665" spans="21:21" x14ac:dyDescent="0.3">
      <c r="U11665" s="275"/>
    </row>
    <row r="11666" spans="21:21" x14ac:dyDescent="0.3">
      <c r="U11666" s="275"/>
    </row>
    <row r="11667" spans="21:21" x14ac:dyDescent="0.3">
      <c r="U11667" s="275"/>
    </row>
    <row r="11668" spans="21:21" x14ac:dyDescent="0.3">
      <c r="U11668" s="275"/>
    </row>
    <row r="11669" spans="21:21" x14ac:dyDescent="0.3">
      <c r="U11669" s="275"/>
    </row>
    <row r="11670" spans="21:21" x14ac:dyDescent="0.3">
      <c r="U11670" s="275"/>
    </row>
    <row r="11671" spans="21:21" x14ac:dyDescent="0.3">
      <c r="U11671" s="275"/>
    </row>
    <row r="11672" spans="21:21" x14ac:dyDescent="0.3">
      <c r="U11672" s="275"/>
    </row>
    <row r="11673" spans="21:21" x14ac:dyDescent="0.3">
      <c r="U11673" s="275"/>
    </row>
    <row r="11674" spans="21:21" x14ac:dyDescent="0.3">
      <c r="U11674" s="275"/>
    </row>
    <row r="11675" spans="21:21" x14ac:dyDescent="0.3">
      <c r="U11675" s="275"/>
    </row>
    <row r="11676" spans="21:21" x14ac:dyDescent="0.3">
      <c r="U11676" s="275"/>
    </row>
    <row r="11677" spans="21:21" x14ac:dyDescent="0.3">
      <c r="U11677" s="275"/>
    </row>
    <row r="11678" spans="21:21" x14ac:dyDescent="0.3">
      <c r="U11678" s="275"/>
    </row>
    <row r="11679" spans="21:21" x14ac:dyDescent="0.3">
      <c r="U11679" s="275"/>
    </row>
    <row r="11680" spans="21:21" x14ac:dyDescent="0.3">
      <c r="U11680" s="275"/>
    </row>
    <row r="11681" spans="21:21" x14ac:dyDescent="0.3">
      <c r="U11681" s="275"/>
    </row>
    <row r="11682" spans="21:21" x14ac:dyDescent="0.3">
      <c r="U11682" s="275"/>
    </row>
    <row r="11683" spans="21:21" x14ac:dyDescent="0.3">
      <c r="U11683" s="275"/>
    </row>
    <row r="11684" spans="21:21" x14ac:dyDescent="0.3">
      <c r="U11684" s="275"/>
    </row>
    <row r="11685" spans="21:21" x14ac:dyDescent="0.3">
      <c r="U11685" s="275"/>
    </row>
    <row r="11686" spans="21:21" x14ac:dyDescent="0.3">
      <c r="U11686" s="275"/>
    </row>
    <row r="11687" spans="21:21" x14ac:dyDescent="0.3">
      <c r="U11687" s="275"/>
    </row>
    <row r="11688" spans="21:21" x14ac:dyDescent="0.3">
      <c r="U11688" s="275"/>
    </row>
    <row r="11689" spans="21:21" x14ac:dyDescent="0.3">
      <c r="U11689" s="275"/>
    </row>
    <row r="11690" spans="21:21" x14ac:dyDescent="0.3">
      <c r="U11690" s="275"/>
    </row>
    <row r="11691" spans="21:21" x14ac:dyDescent="0.3">
      <c r="U11691" s="275"/>
    </row>
    <row r="11692" spans="21:21" x14ac:dyDescent="0.3">
      <c r="U11692" s="275"/>
    </row>
    <row r="11693" spans="21:21" x14ac:dyDescent="0.3">
      <c r="U11693" s="275"/>
    </row>
    <row r="11694" spans="21:21" x14ac:dyDescent="0.3">
      <c r="U11694" s="275"/>
    </row>
    <row r="11695" spans="21:21" x14ac:dyDescent="0.3">
      <c r="U11695" s="275"/>
    </row>
    <row r="11696" spans="21:21" x14ac:dyDescent="0.3">
      <c r="U11696" s="275"/>
    </row>
    <row r="11697" spans="21:21" x14ac:dyDescent="0.3">
      <c r="U11697" s="275"/>
    </row>
    <row r="11698" spans="21:21" x14ac:dyDescent="0.3">
      <c r="U11698" s="275"/>
    </row>
    <row r="11699" spans="21:21" x14ac:dyDescent="0.3">
      <c r="U11699" s="275"/>
    </row>
    <row r="11700" spans="21:21" x14ac:dyDescent="0.3">
      <c r="U11700" s="275"/>
    </row>
    <row r="11701" spans="21:21" x14ac:dyDescent="0.3">
      <c r="U11701" s="275"/>
    </row>
    <row r="11702" spans="21:21" x14ac:dyDescent="0.3">
      <c r="U11702" s="275"/>
    </row>
    <row r="11703" spans="21:21" x14ac:dyDescent="0.3">
      <c r="U11703" s="275"/>
    </row>
    <row r="11704" spans="21:21" x14ac:dyDescent="0.3">
      <c r="U11704" s="275"/>
    </row>
    <row r="11705" spans="21:21" x14ac:dyDescent="0.3">
      <c r="U11705" s="275"/>
    </row>
    <row r="11706" spans="21:21" x14ac:dyDescent="0.3">
      <c r="U11706" s="275"/>
    </row>
    <row r="11707" spans="21:21" x14ac:dyDescent="0.3">
      <c r="U11707" s="275"/>
    </row>
    <row r="11708" spans="21:21" x14ac:dyDescent="0.3">
      <c r="U11708" s="275"/>
    </row>
    <row r="11709" spans="21:21" x14ac:dyDescent="0.3">
      <c r="U11709" s="275"/>
    </row>
    <row r="11710" spans="21:21" x14ac:dyDescent="0.3">
      <c r="U11710" s="275"/>
    </row>
    <row r="11711" spans="21:21" x14ac:dyDescent="0.3">
      <c r="U11711" s="275"/>
    </row>
    <row r="11712" spans="21:21" x14ac:dyDescent="0.3">
      <c r="U11712" s="275"/>
    </row>
    <row r="11713" spans="21:21" x14ac:dyDescent="0.3">
      <c r="U11713" s="275"/>
    </row>
    <row r="11714" spans="21:21" x14ac:dyDescent="0.3">
      <c r="U11714" s="275"/>
    </row>
    <row r="11715" spans="21:21" x14ac:dyDescent="0.3">
      <c r="U11715" s="275"/>
    </row>
    <row r="11716" spans="21:21" x14ac:dyDescent="0.3">
      <c r="U11716" s="275"/>
    </row>
    <row r="11717" spans="21:21" x14ac:dyDescent="0.3">
      <c r="U11717" s="275"/>
    </row>
    <row r="11718" spans="21:21" x14ac:dyDescent="0.3">
      <c r="U11718" s="275"/>
    </row>
    <row r="11719" spans="21:21" x14ac:dyDescent="0.3">
      <c r="U11719" s="275"/>
    </row>
    <row r="11720" spans="21:21" x14ac:dyDescent="0.3">
      <c r="U11720" s="275"/>
    </row>
    <row r="11721" spans="21:21" x14ac:dyDescent="0.3">
      <c r="U11721" s="275"/>
    </row>
    <row r="11722" spans="21:21" x14ac:dyDescent="0.3">
      <c r="U11722" s="275"/>
    </row>
    <row r="11723" spans="21:21" x14ac:dyDescent="0.3">
      <c r="U11723" s="275"/>
    </row>
    <row r="11724" spans="21:21" x14ac:dyDescent="0.3">
      <c r="U11724" s="275"/>
    </row>
    <row r="11725" spans="21:21" x14ac:dyDescent="0.3">
      <c r="U11725" s="275"/>
    </row>
    <row r="11726" spans="21:21" x14ac:dyDescent="0.3">
      <c r="U11726" s="275"/>
    </row>
    <row r="11727" spans="21:21" x14ac:dyDescent="0.3">
      <c r="U11727" s="275"/>
    </row>
    <row r="11728" spans="21:21" x14ac:dyDescent="0.3">
      <c r="U11728" s="275"/>
    </row>
    <row r="11729" spans="21:21" x14ac:dyDescent="0.3">
      <c r="U11729" s="275"/>
    </row>
    <row r="11730" spans="21:21" x14ac:dyDescent="0.3">
      <c r="U11730" s="275"/>
    </row>
    <row r="11731" spans="21:21" x14ac:dyDescent="0.3">
      <c r="U11731" s="275"/>
    </row>
    <row r="11732" spans="21:21" x14ac:dyDescent="0.3">
      <c r="U11732" s="275"/>
    </row>
    <row r="11733" spans="21:21" x14ac:dyDescent="0.3">
      <c r="U11733" s="275"/>
    </row>
    <row r="11734" spans="21:21" x14ac:dyDescent="0.3">
      <c r="U11734" s="275"/>
    </row>
    <row r="11735" spans="21:21" x14ac:dyDescent="0.3">
      <c r="U11735" s="275"/>
    </row>
    <row r="11736" spans="21:21" x14ac:dyDescent="0.3">
      <c r="U11736" s="275"/>
    </row>
    <row r="11737" spans="21:21" x14ac:dyDescent="0.3">
      <c r="U11737" s="275"/>
    </row>
    <row r="11738" spans="21:21" x14ac:dyDescent="0.3">
      <c r="U11738" s="275"/>
    </row>
    <row r="11739" spans="21:21" x14ac:dyDescent="0.3">
      <c r="U11739" s="275"/>
    </row>
    <row r="11740" spans="21:21" x14ac:dyDescent="0.3">
      <c r="U11740" s="275"/>
    </row>
    <row r="11741" spans="21:21" x14ac:dyDescent="0.3">
      <c r="U11741" s="275"/>
    </row>
    <row r="11742" spans="21:21" x14ac:dyDescent="0.3">
      <c r="U11742" s="275"/>
    </row>
    <row r="11743" spans="21:21" x14ac:dyDescent="0.3">
      <c r="U11743" s="275"/>
    </row>
    <row r="11744" spans="21:21" x14ac:dyDescent="0.3">
      <c r="U11744" s="275"/>
    </row>
    <row r="11745" spans="21:21" x14ac:dyDescent="0.3">
      <c r="U11745" s="275"/>
    </row>
    <row r="11746" spans="21:21" x14ac:dyDescent="0.3">
      <c r="U11746" s="275"/>
    </row>
    <row r="11747" spans="21:21" x14ac:dyDescent="0.3">
      <c r="U11747" s="275"/>
    </row>
    <row r="11748" spans="21:21" x14ac:dyDescent="0.3">
      <c r="U11748" s="275"/>
    </row>
    <row r="11749" spans="21:21" x14ac:dyDescent="0.3">
      <c r="U11749" s="275"/>
    </row>
    <row r="11750" spans="21:21" x14ac:dyDescent="0.3">
      <c r="U11750" s="275"/>
    </row>
    <row r="11751" spans="21:21" x14ac:dyDescent="0.3">
      <c r="U11751" s="275"/>
    </row>
    <row r="11752" spans="21:21" x14ac:dyDescent="0.3">
      <c r="U11752" s="275"/>
    </row>
    <row r="11753" spans="21:21" x14ac:dyDescent="0.3">
      <c r="U11753" s="275"/>
    </row>
    <row r="11754" spans="21:21" x14ac:dyDescent="0.3">
      <c r="U11754" s="275"/>
    </row>
    <row r="11755" spans="21:21" x14ac:dyDescent="0.3">
      <c r="U11755" s="275"/>
    </row>
    <row r="11756" spans="21:21" x14ac:dyDescent="0.3">
      <c r="U11756" s="275"/>
    </row>
    <row r="11757" spans="21:21" x14ac:dyDescent="0.3">
      <c r="U11757" s="275"/>
    </row>
    <row r="11758" spans="21:21" x14ac:dyDescent="0.3">
      <c r="U11758" s="275"/>
    </row>
    <row r="11759" spans="21:21" x14ac:dyDescent="0.3">
      <c r="U11759" s="275"/>
    </row>
    <row r="11760" spans="21:21" x14ac:dyDescent="0.3">
      <c r="U11760" s="275"/>
    </row>
    <row r="11761" spans="21:21" x14ac:dyDescent="0.3">
      <c r="U11761" s="275"/>
    </row>
    <row r="11762" spans="21:21" x14ac:dyDescent="0.3">
      <c r="U11762" s="275"/>
    </row>
    <row r="11763" spans="21:21" x14ac:dyDescent="0.3">
      <c r="U11763" s="275"/>
    </row>
    <row r="11764" spans="21:21" x14ac:dyDescent="0.3">
      <c r="U11764" s="275"/>
    </row>
    <row r="11765" spans="21:21" x14ac:dyDescent="0.3">
      <c r="U11765" s="275"/>
    </row>
    <row r="11766" spans="21:21" x14ac:dyDescent="0.3">
      <c r="U11766" s="275"/>
    </row>
    <row r="11767" spans="21:21" x14ac:dyDescent="0.3">
      <c r="U11767" s="275"/>
    </row>
    <row r="11768" spans="21:21" x14ac:dyDescent="0.3">
      <c r="U11768" s="275"/>
    </row>
    <row r="11769" spans="21:21" x14ac:dyDescent="0.3">
      <c r="U11769" s="275"/>
    </row>
    <row r="11770" spans="21:21" x14ac:dyDescent="0.3">
      <c r="U11770" s="275"/>
    </row>
    <row r="11771" spans="21:21" x14ac:dyDescent="0.3">
      <c r="U11771" s="275"/>
    </row>
    <row r="11772" spans="21:21" x14ac:dyDescent="0.3">
      <c r="U11772" s="275"/>
    </row>
    <row r="11773" spans="21:21" x14ac:dyDescent="0.3">
      <c r="U11773" s="275"/>
    </row>
    <row r="11774" spans="21:21" x14ac:dyDescent="0.3">
      <c r="U11774" s="275"/>
    </row>
    <row r="11775" spans="21:21" x14ac:dyDescent="0.3">
      <c r="U11775" s="275"/>
    </row>
    <row r="11776" spans="21:21" x14ac:dyDescent="0.3">
      <c r="U11776" s="275"/>
    </row>
    <row r="11777" spans="21:21" x14ac:dyDescent="0.3">
      <c r="U11777" s="275"/>
    </row>
    <row r="11778" spans="21:21" x14ac:dyDescent="0.3">
      <c r="U11778" s="275"/>
    </row>
    <row r="11779" spans="21:21" x14ac:dyDescent="0.3">
      <c r="U11779" s="275"/>
    </row>
    <row r="11780" spans="21:21" x14ac:dyDescent="0.3">
      <c r="U11780" s="275"/>
    </row>
    <row r="11781" spans="21:21" x14ac:dyDescent="0.3">
      <c r="U11781" s="275"/>
    </row>
    <row r="11782" spans="21:21" x14ac:dyDescent="0.3">
      <c r="U11782" s="275"/>
    </row>
    <row r="11783" spans="21:21" x14ac:dyDescent="0.3">
      <c r="U11783" s="275"/>
    </row>
    <row r="11784" spans="21:21" x14ac:dyDescent="0.3">
      <c r="U11784" s="275"/>
    </row>
    <row r="11785" spans="21:21" x14ac:dyDescent="0.3">
      <c r="U11785" s="275"/>
    </row>
    <row r="11786" spans="21:21" x14ac:dyDescent="0.3">
      <c r="U11786" s="275"/>
    </row>
    <row r="11787" spans="21:21" x14ac:dyDescent="0.3">
      <c r="U11787" s="275"/>
    </row>
    <row r="11788" spans="21:21" x14ac:dyDescent="0.3">
      <c r="U11788" s="275"/>
    </row>
    <row r="11789" spans="21:21" x14ac:dyDescent="0.3">
      <c r="U11789" s="275"/>
    </row>
    <row r="11790" spans="21:21" x14ac:dyDescent="0.3">
      <c r="U11790" s="275"/>
    </row>
    <row r="11791" spans="21:21" x14ac:dyDescent="0.3">
      <c r="U11791" s="275"/>
    </row>
    <row r="11792" spans="21:21" x14ac:dyDescent="0.3">
      <c r="U11792" s="275"/>
    </row>
    <row r="11793" spans="21:21" x14ac:dyDescent="0.3">
      <c r="U11793" s="275"/>
    </row>
    <row r="11794" spans="21:21" x14ac:dyDescent="0.3">
      <c r="U11794" s="275"/>
    </row>
    <row r="11795" spans="21:21" x14ac:dyDescent="0.3">
      <c r="U11795" s="275"/>
    </row>
    <row r="11796" spans="21:21" x14ac:dyDescent="0.3">
      <c r="U11796" s="275"/>
    </row>
    <row r="11797" spans="21:21" x14ac:dyDescent="0.3">
      <c r="U11797" s="275"/>
    </row>
    <row r="11798" spans="21:21" x14ac:dyDescent="0.3">
      <c r="U11798" s="275"/>
    </row>
    <row r="11799" spans="21:21" x14ac:dyDescent="0.3">
      <c r="U11799" s="275"/>
    </row>
    <row r="11800" spans="21:21" x14ac:dyDescent="0.3">
      <c r="U11800" s="275"/>
    </row>
    <row r="11801" spans="21:21" x14ac:dyDescent="0.3">
      <c r="U11801" s="275"/>
    </row>
    <row r="11802" spans="21:21" x14ac:dyDescent="0.3">
      <c r="U11802" s="275"/>
    </row>
    <row r="11803" spans="21:21" x14ac:dyDescent="0.3">
      <c r="U11803" s="275"/>
    </row>
    <row r="11804" spans="21:21" x14ac:dyDescent="0.3">
      <c r="U11804" s="275"/>
    </row>
    <row r="11805" spans="21:21" x14ac:dyDescent="0.3">
      <c r="U11805" s="275"/>
    </row>
    <row r="11806" spans="21:21" x14ac:dyDescent="0.3">
      <c r="U11806" s="275"/>
    </row>
    <row r="11807" spans="21:21" x14ac:dyDescent="0.3">
      <c r="U11807" s="275"/>
    </row>
    <row r="11808" spans="21:21" x14ac:dyDescent="0.3">
      <c r="U11808" s="275"/>
    </row>
    <row r="11809" spans="21:21" x14ac:dyDescent="0.3">
      <c r="U11809" s="275"/>
    </row>
    <row r="11810" spans="21:21" x14ac:dyDescent="0.3">
      <c r="U11810" s="275"/>
    </row>
    <row r="11811" spans="21:21" x14ac:dyDescent="0.3">
      <c r="U11811" s="275"/>
    </row>
    <row r="11812" spans="21:21" x14ac:dyDescent="0.3">
      <c r="U11812" s="275"/>
    </row>
    <row r="11813" spans="21:21" x14ac:dyDescent="0.3">
      <c r="U11813" s="275"/>
    </row>
    <row r="11814" spans="21:21" x14ac:dyDescent="0.3">
      <c r="U11814" s="275"/>
    </row>
    <row r="11815" spans="21:21" x14ac:dyDescent="0.3">
      <c r="U11815" s="275"/>
    </row>
    <row r="11816" spans="21:21" x14ac:dyDescent="0.3">
      <c r="U11816" s="275"/>
    </row>
    <row r="11817" spans="21:21" x14ac:dyDescent="0.3">
      <c r="U11817" s="275"/>
    </row>
    <row r="11818" spans="21:21" x14ac:dyDescent="0.3">
      <c r="U11818" s="275"/>
    </row>
    <row r="11819" spans="21:21" x14ac:dyDescent="0.3">
      <c r="U11819" s="275"/>
    </row>
    <row r="11820" spans="21:21" x14ac:dyDescent="0.3">
      <c r="U11820" s="275"/>
    </row>
    <row r="11821" spans="21:21" x14ac:dyDescent="0.3">
      <c r="U11821" s="275"/>
    </row>
    <row r="11822" spans="21:21" x14ac:dyDescent="0.3">
      <c r="U11822" s="275"/>
    </row>
    <row r="11823" spans="21:21" x14ac:dyDescent="0.3">
      <c r="U11823" s="275"/>
    </row>
    <row r="11824" spans="21:21" x14ac:dyDescent="0.3">
      <c r="U11824" s="275"/>
    </row>
    <row r="11825" spans="21:21" x14ac:dyDescent="0.3">
      <c r="U11825" s="275"/>
    </row>
    <row r="11826" spans="21:21" x14ac:dyDescent="0.3">
      <c r="U11826" s="275"/>
    </row>
    <row r="11827" spans="21:21" x14ac:dyDescent="0.3">
      <c r="U11827" s="275"/>
    </row>
    <row r="11828" spans="21:21" x14ac:dyDescent="0.3">
      <c r="U11828" s="275"/>
    </row>
    <row r="11829" spans="21:21" x14ac:dyDescent="0.3">
      <c r="U11829" s="275"/>
    </row>
    <row r="11830" spans="21:21" x14ac:dyDescent="0.3">
      <c r="U11830" s="275"/>
    </row>
    <row r="11831" spans="21:21" x14ac:dyDescent="0.3">
      <c r="U11831" s="275"/>
    </row>
    <row r="11832" spans="21:21" x14ac:dyDescent="0.3">
      <c r="U11832" s="275"/>
    </row>
    <row r="11833" spans="21:21" x14ac:dyDescent="0.3">
      <c r="U11833" s="275"/>
    </row>
    <row r="11834" spans="21:21" x14ac:dyDescent="0.3">
      <c r="U11834" s="275"/>
    </row>
    <row r="11835" spans="21:21" x14ac:dyDescent="0.3">
      <c r="U11835" s="275"/>
    </row>
    <row r="11836" spans="21:21" x14ac:dyDescent="0.3">
      <c r="U11836" s="275"/>
    </row>
    <row r="11837" spans="21:21" x14ac:dyDescent="0.3">
      <c r="U11837" s="275"/>
    </row>
    <row r="11838" spans="21:21" x14ac:dyDescent="0.3">
      <c r="U11838" s="275"/>
    </row>
    <row r="11839" spans="21:21" x14ac:dyDescent="0.3">
      <c r="U11839" s="275"/>
    </row>
    <row r="11840" spans="21:21" x14ac:dyDescent="0.3">
      <c r="U11840" s="275"/>
    </row>
    <row r="11841" spans="21:21" x14ac:dyDescent="0.3">
      <c r="U11841" s="275"/>
    </row>
    <row r="11842" spans="21:21" x14ac:dyDescent="0.3">
      <c r="U11842" s="275"/>
    </row>
    <row r="11843" spans="21:21" x14ac:dyDescent="0.3">
      <c r="U11843" s="275"/>
    </row>
    <row r="11844" spans="21:21" x14ac:dyDescent="0.3">
      <c r="U11844" s="275"/>
    </row>
    <row r="11845" spans="21:21" x14ac:dyDescent="0.3">
      <c r="U11845" s="275"/>
    </row>
    <row r="11846" spans="21:21" x14ac:dyDescent="0.3">
      <c r="U11846" s="275"/>
    </row>
    <row r="11847" spans="21:21" x14ac:dyDescent="0.3">
      <c r="U11847" s="275"/>
    </row>
    <row r="11848" spans="21:21" x14ac:dyDescent="0.3">
      <c r="U11848" s="275"/>
    </row>
    <row r="11849" spans="21:21" x14ac:dyDescent="0.3">
      <c r="U11849" s="275"/>
    </row>
    <row r="11850" spans="21:21" x14ac:dyDescent="0.3">
      <c r="U11850" s="275"/>
    </row>
    <row r="11851" spans="21:21" x14ac:dyDescent="0.3">
      <c r="U11851" s="275"/>
    </row>
    <row r="11852" spans="21:21" x14ac:dyDescent="0.3">
      <c r="U11852" s="275"/>
    </row>
    <row r="11853" spans="21:21" x14ac:dyDescent="0.3">
      <c r="U11853" s="275"/>
    </row>
    <row r="11854" spans="21:21" x14ac:dyDescent="0.3">
      <c r="U11854" s="275"/>
    </row>
    <row r="11855" spans="21:21" x14ac:dyDescent="0.3">
      <c r="U11855" s="275"/>
    </row>
    <row r="11856" spans="21:21" x14ac:dyDescent="0.3">
      <c r="U11856" s="275"/>
    </row>
    <row r="11857" spans="21:21" x14ac:dyDescent="0.3">
      <c r="U11857" s="275"/>
    </row>
    <row r="11858" spans="21:21" x14ac:dyDescent="0.3">
      <c r="U11858" s="275"/>
    </row>
    <row r="11859" spans="21:21" x14ac:dyDescent="0.3">
      <c r="U11859" s="275"/>
    </row>
    <row r="11860" spans="21:21" x14ac:dyDescent="0.3">
      <c r="U11860" s="275"/>
    </row>
    <row r="11861" spans="21:21" x14ac:dyDescent="0.3">
      <c r="U11861" s="275"/>
    </row>
    <row r="11862" spans="21:21" x14ac:dyDescent="0.3">
      <c r="U11862" s="275"/>
    </row>
    <row r="11863" spans="21:21" x14ac:dyDescent="0.3">
      <c r="U11863" s="275"/>
    </row>
    <row r="11864" spans="21:21" x14ac:dyDescent="0.3">
      <c r="U11864" s="275"/>
    </row>
    <row r="11865" spans="21:21" x14ac:dyDescent="0.3">
      <c r="U11865" s="275"/>
    </row>
    <row r="11866" spans="21:21" x14ac:dyDescent="0.3">
      <c r="U11866" s="275"/>
    </row>
    <row r="11867" spans="21:21" x14ac:dyDescent="0.3">
      <c r="U11867" s="275"/>
    </row>
    <row r="11868" spans="21:21" x14ac:dyDescent="0.3">
      <c r="U11868" s="275"/>
    </row>
    <row r="11869" spans="21:21" x14ac:dyDescent="0.3">
      <c r="U11869" s="275"/>
    </row>
    <row r="11870" spans="21:21" x14ac:dyDescent="0.3">
      <c r="U11870" s="275"/>
    </row>
    <row r="11871" spans="21:21" x14ac:dyDescent="0.3">
      <c r="U11871" s="275"/>
    </row>
    <row r="11872" spans="21:21" x14ac:dyDescent="0.3">
      <c r="U11872" s="275"/>
    </row>
    <row r="11873" spans="21:21" x14ac:dyDescent="0.3">
      <c r="U11873" s="275"/>
    </row>
    <row r="11874" spans="21:21" x14ac:dyDescent="0.3">
      <c r="U11874" s="275"/>
    </row>
    <row r="11875" spans="21:21" x14ac:dyDescent="0.3">
      <c r="U11875" s="275"/>
    </row>
    <row r="11876" spans="21:21" x14ac:dyDescent="0.3">
      <c r="U11876" s="275"/>
    </row>
    <row r="11877" spans="21:21" x14ac:dyDescent="0.3">
      <c r="U11877" s="275"/>
    </row>
    <row r="11878" spans="21:21" x14ac:dyDescent="0.3">
      <c r="U11878" s="275"/>
    </row>
    <row r="11879" spans="21:21" x14ac:dyDescent="0.3">
      <c r="U11879" s="275"/>
    </row>
    <row r="11880" spans="21:21" x14ac:dyDescent="0.3">
      <c r="U11880" s="275"/>
    </row>
    <row r="11881" spans="21:21" x14ac:dyDescent="0.3">
      <c r="U11881" s="275"/>
    </row>
    <row r="11882" spans="21:21" x14ac:dyDescent="0.3">
      <c r="U11882" s="275"/>
    </row>
    <row r="11883" spans="21:21" x14ac:dyDescent="0.3">
      <c r="U11883" s="275"/>
    </row>
    <row r="11884" spans="21:21" x14ac:dyDescent="0.3">
      <c r="U11884" s="275"/>
    </row>
    <row r="11885" spans="21:21" x14ac:dyDescent="0.3">
      <c r="U11885" s="275"/>
    </row>
    <row r="11886" spans="21:21" x14ac:dyDescent="0.3">
      <c r="U11886" s="275"/>
    </row>
    <row r="11887" spans="21:21" x14ac:dyDescent="0.3">
      <c r="U11887" s="275"/>
    </row>
    <row r="11888" spans="21:21" x14ac:dyDescent="0.3">
      <c r="U11888" s="275"/>
    </row>
    <row r="11889" spans="21:21" x14ac:dyDescent="0.3">
      <c r="U11889" s="275"/>
    </row>
    <row r="11890" spans="21:21" x14ac:dyDescent="0.3">
      <c r="U11890" s="275"/>
    </row>
    <row r="11891" spans="21:21" x14ac:dyDescent="0.3">
      <c r="U11891" s="275"/>
    </row>
    <row r="11892" spans="21:21" x14ac:dyDescent="0.3">
      <c r="U11892" s="275"/>
    </row>
    <row r="11893" spans="21:21" x14ac:dyDescent="0.3">
      <c r="U11893" s="275"/>
    </row>
    <row r="11894" spans="21:21" x14ac:dyDescent="0.3">
      <c r="U11894" s="275"/>
    </row>
    <row r="11895" spans="21:21" x14ac:dyDescent="0.3">
      <c r="U11895" s="275"/>
    </row>
    <row r="11896" spans="21:21" x14ac:dyDescent="0.3">
      <c r="U11896" s="275"/>
    </row>
    <row r="11897" spans="21:21" x14ac:dyDescent="0.3">
      <c r="U11897" s="275"/>
    </row>
    <row r="11898" spans="21:21" x14ac:dyDescent="0.3">
      <c r="U11898" s="275"/>
    </row>
    <row r="11899" spans="21:21" x14ac:dyDescent="0.3">
      <c r="U11899" s="275"/>
    </row>
    <row r="11900" spans="21:21" x14ac:dyDescent="0.3">
      <c r="U11900" s="275"/>
    </row>
    <row r="11901" spans="21:21" x14ac:dyDescent="0.3">
      <c r="U11901" s="275"/>
    </row>
    <row r="11902" spans="21:21" x14ac:dyDescent="0.3">
      <c r="U11902" s="275"/>
    </row>
    <row r="11903" spans="21:21" x14ac:dyDescent="0.3">
      <c r="U11903" s="275"/>
    </row>
    <row r="11904" spans="21:21" x14ac:dyDescent="0.3">
      <c r="U11904" s="275"/>
    </row>
    <row r="11905" spans="21:21" x14ac:dyDescent="0.3">
      <c r="U11905" s="275"/>
    </row>
    <row r="11906" spans="21:21" x14ac:dyDescent="0.3">
      <c r="U11906" s="275"/>
    </row>
    <row r="11907" spans="21:21" x14ac:dyDescent="0.3">
      <c r="U11907" s="275"/>
    </row>
    <row r="11908" spans="21:21" x14ac:dyDescent="0.3">
      <c r="U11908" s="275"/>
    </row>
    <row r="11909" spans="21:21" x14ac:dyDescent="0.3">
      <c r="U11909" s="275"/>
    </row>
    <row r="11910" spans="21:21" x14ac:dyDescent="0.3">
      <c r="U11910" s="275"/>
    </row>
    <row r="11911" spans="21:21" x14ac:dyDescent="0.3">
      <c r="U11911" s="275"/>
    </row>
    <row r="11912" spans="21:21" x14ac:dyDescent="0.3">
      <c r="U11912" s="275"/>
    </row>
    <row r="11913" spans="21:21" x14ac:dyDescent="0.3">
      <c r="U11913" s="275"/>
    </row>
    <row r="11914" spans="21:21" x14ac:dyDescent="0.3">
      <c r="U11914" s="275"/>
    </row>
    <row r="11915" spans="21:21" x14ac:dyDescent="0.3">
      <c r="U11915" s="275"/>
    </row>
    <row r="11916" spans="21:21" x14ac:dyDescent="0.3">
      <c r="U11916" s="275"/>
    </row>
    <row r="11917" spans="21:21" x14ac:dyDescent="0.3">
      <c r="U11917" s="275"/>
    </row>
    <row r="11918" spans="21:21" x14ac:dyDescent="0.3">
      <c r="U11918" s="275"/>
    </row>
    <row r="11919" spans="21:21" x14ac:dyDescent="0.3">
      <c r="U11919" s="275"/>
    </row>
    <row r="11920" spans="21:21" x14ac:dyDescent="0.3">
      <c r="U11920" s="275"/>
    </row>
    <row r="11921" spans="21:21" x14ac:dyDescent="0.3">
      <c r="U11921" s="275"/>
    </row>
    <row r="11922" spans="21:21" x14ac:dyDescent="0.3">
      <c r="U11922" s="275"/>
    </row>
    <row r="11923" spans="21:21" x14ac:dyDescent="0.3">
      <c r="U11923" s="275"/>
    </row>
    <row r="11924" spans="21:21" x14ac:dyDescent="0.3">
      <c r="U11924" s="275"/>
    </row>
    <row r="11925" spans="21:21" x14ac:dyDescent="0.3">
      <c r="U11925" s="275"/>
    </row>
    <row r="11926" spans="21:21" x14ac:dyDescent="0.3">
      <c r="U11926" s="275"/>
    </row>
    <row r="11927" spans="21:21" x14ac:dyDescent="0.3">
      <c r="U11927" s="275"/>
    </row>
    <row r="11928" spans="21:21" x14ac:dyDescent="0.3">
      <c r="U11928" s="275"/>
    </row>
    <row r="11929" spans="21:21" x14ac:dyDescent="0.3">
      <c r="U11929" s="275"/>
    </row>
    <row r="11930" spans="21:21" x14ac:dyDescent="0.3">
      <c r="U11930" s="275"/>
    </row>
    <row r="11931" spans="21:21" x14ac:dyDescent="0.3">
      <c r="U11931" s="275"/>
    </row>
    <row r="11932" spans="21:21" x14ac:dyDescent="0.3">
      <c r="U11932" s="275"/>
    </row>
    <row r="11933" spans="21:21" x14ac:dyDescent="0.3">
      <c r="U11933" s="275"/>
    </row>
    <row r="11934" spans="21:21" x14ac:dyDescent="0.3">
      <c r="U11934" s="275"/>
    </row>
    <row r="11935" spans="21:21" x14ac:dyDescent="0.3">
      <c r="U11935" s="275"/>
    </row>
    <row r="11936" spans="21:21" x14ac:dyDescent="0.3">
      <c r="U11936" s="275"/>
    </row>
    <row r="11937" spans="21:21" x14ac:dyDescent="0.3">
      <c r="U11937" s="275"/>
    </row>
    <row r="11938" spans="21:21" x14ac:dyDescent="0.3">
      <c r="U11938" s="275"/>
    </row>
    <row r="11939" spans="21:21" x14ac:dyDescent="0.3">
      <c r="U11939" s="275"/>
    </row>
    <row r="11940" spans="21:21" x14ac:dyDescent="0.3">
      <c r="U11940" s="275"/>
    </row>
    <row r="11941" spans="21:21" x14ac:dyDescent="0.3">
      <c r="U11941" s="275"/>
    </row>
    <row r="11942" spans="21:21" x14ac:dyDescent="0.3">
      <c r="U11942" s="275"/>
    </row>
    <row r="11943" spans="21:21" x14ac:dyDescent="0.3">
      <c r="U11943" s="275"/>
    </row>
    <row r="11944" spans="21:21" x14ac:dyDescent="0.3">
      <c r="U11944" s="275"/>
    </row>
    <row r="11945" spans="21:21" x14ac:dyDescent="0.3">
      <c r="U11945" s="275"/>
    </row>
    <row r="11946" spans="21:21" x14ac:dyDescent="0.3">
      <c r="U11946" s="275"/>
    </row>
    <row r="11947" spans="21:21" x14ac:dyDescent="0.3">
      <c r="U11947" s="275"/>
    </row>
    <row r="11948" spans="21:21" x14ac:dyDescent="0.3">
      <c r="U11948" s="275"/>
    </row>
    <row r="11949" spans="21:21" x14ac:dyDescent="0.3">
      <c r="U11949" s="275"/>
    </row>
    <row r="11950" spans="21:21" x14ac:dyDescent="0.3">
      <c r="U11950" s="275"/>
    </row>
    <row r="11951" spans="21:21" x14ac:dyDescent="0.3">
      <c r="U11951" s="275"/>
    </row>
    <row r="11952" spans="21:21" x14ac:dyDescent="0.3">
      <c r="U11952" s="275"/>
    </row>
    <row r="11953" spans="21:21" x14ac:dyDescent="0.3">
      <c r="U11953" s="275"/>
    </row>
    <row r="11954" spans="21:21" x14ac:dyDescent="0.3">
      <c r="U11954" s="275"/>
    </row>
    <row r="11955" spans="21:21" x14ac:dyDescent="0.3">
      <c r="U11955" s="275"/>
    </row>
    <row r="11956" spans="21:21" x14ac:dyDescent="0.3">
      <c r="U11956" s="275"/>
    </row>
    <row r="11957" spans="21:21" x14ac:dyDescent="0.3">
      <c r="U11957" s="275"/>
    </row>
    <row r="11958" spans="21:21" x14ac:dyDescent="0.3">
      <c r="U11958" s="275"/>
    </row>
    <row r="11959" spans="21:21" x14ac:dyDescent="0.3">
      <c r="U11959" s="275"/>
    </row>
    <row r="11960" spans="21:21" x14ac:dyDescent="0.3">
      <c r="U11960" s="275"/>
    </row>
    <row r="11961" spans="21:21" x14ac:dyDescent="0.3">
      <c r="U11961" s="275"/>
    </row>
    <row r="11962" spans="21:21" x14ac:dyDescent="0.3">
      <c r="U11962" s="275"/>
    </row>
    <row r="11963" spans="21:21" x14ac:dyDescent="0.3">
      <c r="U11963" s="275"/>
    </row>
    <row r="11964" spans="21:21" x14ac:dyDescent="0.3">
      <c r="U11964" s="275"/>
    </row>
    <row r="11965" spans="21:21" x14ac:dyDescent="0.3">
      <c r="U11965" s="275"/>
    </row>
    <row r="11966" spans="21:21" x14ac:dyDescent="0.3">
      <c r="U11966" s="275"/>
    </row>
    <row r="11967" spans="21:21" x14ac:dyDescent="0.3">
      <c r="U11967" s="275"/>
    </row>
    <row r="11968" spans="21:21" x14ac:dyDescent="0.3">
      <c r="U11968" s="275"/>
    </row>
    <row r="11969" spans="21:21" x14ac:dyDescent="0.3">
      <c r="U11969" s="275"/>
    </row>
    <row r="11970" spans="21:21" x14ac:dyDescent="0.3">
      <c r="U11970" s="275"/>
    </row>
    <row r="11971" spans="21:21" x14ac:dyDescent="0.3">
      <c r="U11971" s="275"/>
    </row>
    <row r="11972" spans="21:21" x14ac:dyDescent="0.3">
      <c r="U11972" s="275"/>
    </row>
    <row r="11973" spans="21:21" x14ac:dyDescent="0.3">
      <c r="U11973" s="275"/>
    </row>
    <row r="11974" spans="21:21" x14ac:dyDescent="0.3">
      <c r="U11974" s="275"/>
    </row>
    <row r="11975" spans="21:21" x14ac:dyDescent="0.3">
      <c r="U11975" s="275"/>
    </row>
    <row r="11976" spans="21:21" x14ac:dyDescent="0.3">
      <c r="U11976" s="275"/>
    </row>
    <row r="11977" spans="21:21" x14ac:dyDescent="0.3">
      <c r="U11977" s="275"/>
    </row>
    <row r="11978" spans="21:21" x14ac:dyDescent="0.3">
      <c r="U11978" s="275"/>
    </row>
    <row r="11979" spans="21:21" x14ac:dyDescent="0.3">
      <c r="U11979" s="275"/>
    </row>
    <row r="11980" spans="21:21" x14ac:dyDescent="0.3">
      <c r="U11980" s="275"/>
    </row>
    <row r="11981" spans="21:21" x14ac:dyDescent="0.3">
      <c r="U11981" s="275"/>
    </row>
    <row r="11982" spans="21:21" x14ac:dyDescent="0.3">
      <c r="U11982" s="275"/>
    </row>
    <row r="11983" spans="21:21" x14ac:dyDescent="0.3">
      <c r="U11983" s="275"/>
    </row>
    <row r="11984" spans="21:21" x14ac:dyDescent="0.3">
      <c r="U11984" s="275"/>
    </row>
    <row r="11985" spans="21:21" x14ac:dyDescent="0.3">
      <c r="U11985" s="275"/>
    </row>
    <row r="11986" spans="21:21" x14ac:dyDescent="0.3">
      <c r="U11986" s="275"/>
    </row>
    <row r="11987" spans="21:21" x14ac:dyDescent="0.3">
      <c r="U11987" s="275"/>
    </row>
    <row r="11988" spans="21:21" x14ac:dyDescent="0.3">
      <c r="U11988" s="275"/>
    </row>
    <row r="11989" spans="21:21" x14ac:dyDescent="0.3">
      <c r="U11989" s="275"/>
    </row>
    <row r="11990" spans="21:21" x14ac:dyDescent="0.3">
      <c r="U11990" s="275"/>
    </row>
    <row r="11991" spans="21:21" x14ac:dyDescent="0.3">
      <c r="U11991" s="275"/>
    </row>
    <row r="11992" spans="21:21" x14ac:dyDescent="0.3">
      <c r="U11992" s="275"/>
    </row>
    <row r="11993" spans="21:21" x14ac:dyDescent="0.3">
      <c r="U11993" s="275"/>
    </row>
    <row r="11994" spans="21:21" x14ac:dyDescent="0.3">
      <c r="U11994" s="275"/>
    </row>
    <row r="11995" spans="21:21" x14ac:dyDescent="0.3">
      <c r="U11995" s="275"/>
    </row>
    <row r="11996" spans="21:21" x14ac:dyDescent="0.3">
      <c r="U11996" s="275"/>
    </row>
    <row r="11997" spans="21:21" x14ac:dyDescent="0.3">
      <c r="U11997" s="275"/>
    </row>
    <row r="11998" spans="21:21" x14ac:dyDescent="0.3">
      <c r="U11998" s="275"/>
    </row>
    <row r="11999" spans="21:21" x14ac:dyDescent="0.3">
      <c r="U11999" s="275"/>
    </row>
    <row r="12000" spans="21:21" x14ac:dyDescent="0.3">
      <c r="U12000" s="275"/>
    </row>
    <row r="12001" spans="21:21" x14ac:dyDescent="0.3">
      <c r="U12001" s="275"/>
    </row>
    <row r="12002" spans="21:21" x14ac:dyDescent="0.3">
      <c r="U12002" s="275"/>
    </row>
    <row r="12003" spans="21:21" x14ac:dyDescent="0.3">
      <c r="U12003" s="275"/>
    </row>
    <row r="12004" spans="21:21" x14ac:dyDescent="0.3">
      <c r="U12004" s="275"/>
    </row>
    <row r="12005" spans="21:21" x14ac:dyDescent="0.3">
      <c r="U12005" s="275"/>
    </row>
    <row r="12006" spans="21:21" x14ac:dyDescent="0.3">
      <c r="U12006" s="275"/>
    </row>
    <row r="12007" spans="21:21" x14ac:dyDescent="0.3">
      <c r="U12007" s="275"/>
    </row>
    <row r="12008" spans="21:21" x14ac:dyDescent="0.3">
      <c r="U12008" s="275"/>
    </row>
    <row r="12009" spans="21:21" x14ac:dyDescent="0.3">
      <c r="U12009" s="275"/>
    </row>
    <row r="12010" spans="21:21" x14ac:dyDescent="0.3">
      <c r="U12010" s="275"/>
    </row>
    <row r="12011" spans="21:21" x14ac:dyDescent="0.3">
      <c r="U12011" s="275"/>
    </row>
    <row r="12012" spans="21:21" x14ac:dyDescent="0.3">
      <c r="U12012" s="275"/>
    </row>
    <row r="12013" spans="21:21" x14ac:dyDescent="0.3">
      <c r="U12013" s="275"/>
    </row>
    <row r="12014" spans="21:21" x14ac:dyDescent="0.3">
      <c r="U12014" s="275"/>
    </row>
    <row r="12015" spans="21:21" x14ac:dyDescent="0.3">
      <c r="U12015" s="275"/>
    </row>
    <row r="12016" spans="21:21" x14ac:dyDescent="0.3">
      <c r="U12016" s="275"/>
    </row>
    <row r="12017" spans="21:21" x14ac:dyDescent="0.3">
      <c r="U12017" s="275"/>
    </row>
    <row r="12018" spans="21:21" x14ac:dyDescent="0.3">
      <c r="U12018" s="275"/>
    </row>
    <row r="12019" spans="21:21" x14ac:dyDescent="0.3">
      <c r="U12019" s="275"/>
    </row>
    <row r="12020" spans="21:21" x14ac:dyDescent="0.3">
      <c r="U12020" s="275"/>
    </row>
    <row r="12021" spans="21:21" x14ac:dyDescent="0.3">
      <c r="U12021" s="275"/>
    </row>
    <row r="12022" spans="21:21" x14ac:dyDescent="0.3">
      <c r="U12022" s="275"/>
    </row>
    <row r="12023" spans="21:21" x14ac:dyDescent="0.3">
      <c r="U12023" s="275"/>
    </row>
    <row r="12024" spans="21:21" x14ac:dyDescent="0.3">
      <c r="U12024" s="275"/>
    </row>
    <row r="12025" spans="21:21" x14ac:dyDescent="0.3">
      <c r="U12025" s="275"/>
    </row>
    <row r="12026" spans="21:21" x14ac:dyDescent="0.3">
      <c r="U12026" s="275"/>
    </row>
    <row r="12027" spans="21:21" x14ac:dyDescent="0.3">
      <c r="U12027" s="275"/>
    </row>
    <row r="12028" spans="21:21" x14ac:dyDescent="0.3">
      <c r="U12028" s="275"/>
    </row>
    <row r="12029" spans="21:21" x14ac:dyDescent="0.3">
      <c r="U12029" s="275"/>
    </row>
    <row r="12030" spans="21:21" x14ac:dyDescent="0.3">
      <c r="U12030" s="275"/>
    </row>
    <row r="12031" spans="21:21" x14ac:dyDescent="0.3">
      <c r="U12031" s="275"/>
    </row>
    <row r="12032" spans="21:21" x14ac:dyDescent="0.3">
      <c r="U12032" s="275"/>
    </row>
    <row r="12033" spans="21:21" x14ac:dyDescent="0.3">
      <c r="U12033" s="275"/>
    </row>
    <row r="12034" spans="21:21" x14ac:dyDescent="0.3">
      <c r="U12034" s="275"/>
    </row>
    <row r="12035" spans="21:21" x14ac:dyDescent="0.3">
      <c r="U12035" s="275"/>
    </row>
    <row r="12036" spans="21:21" x14ac:dyDescent="0.3">
      <c r="U12036" s="275"/>
    </row>
    <row r="12037" spans="21:21" x14ac:dyDescent="0.3">
      <c r="U12037" s="275"/>
    </row>
    <row r="12038" spans="21:21" x14ac:dyDescent="0.3">
      <c r="U12038" s="275"/>
    </row>
    <row r="12039" spans="21:21" x14ac:dyDescent="0.3">
      <c r="U12039" s="275"/>
    </row>
    <row r="12040" spans="21:21" x14ac:dyDescent="0.3">
      <c r="U12040" s="275"/>
    </row>
    <row r="12041" spans="21:21" x14ac:dyDescent="0.3">
      <c r="U12041" s="275"/>
    </row>
    <row r="12042" spans="21:21" x14ac:dyDescent="0.3">
      <c r="U12042" s="275"/>
    </row>
    <row r="12043" spans="21:21" x14ac:dyDescent="0.3">
      <c r="U12043" s="275"/>
    </row>
    <row r="12044" spans="21:21" x14ac:dyDescent="0.3">
      <c r="U12044" s="275"/>
    </row>
    <row r="12045" spans="21:21" x14ac:dyDescent="0.3">
      <c r="U12045" s="275"/>
    </row>
    <row r="12046" spans="21:21" x14ac:dyDescent="0.3">
      <c r="U12046" s="275"/>
    </row>
    <row r="12047" spans="21:21" x14ac:dyDescent="0.3">
      <c r="U12047" s="275"/>
    </row>
    <row r="12048" spans="21:21" x14ac:dyDescent="0.3">
      <c r="U12048" s="275"/>
    </row>
    <row r="12049" spans="21:21" x14ac:dyDescent="0.3">
      <c r="U12049" s="275"/>
    </row>
    <row r="12050" spans="21:21" x14ac:dyDescent="0.3">
      <c r="U12050" s="275"/>
    </row>
    <row r="12051" spans="21:21" x14ac:dyDescent="0.3">
      <c r="U12051" s="275"/>
    </row>
    <row r="12052" spans="21:21" x14ac:dyDescent="0.3">
      <c r="U12052" s="275"/>
    </row>
    <row r="12053" spans="21:21" x14ac:dyDescent="0.3">
      <c r="U12053" s="275"/>
    </row>
    <row r="12054" spans="21:21" x14ac:dyDescent="0.3">
      <c r="U12054" s="275"/>
    </row>
    <row r="12055" spans="21:21" x14ac:dyDescent="0.3">
      <c r="U12055" s="275"/>
    </row>
    <row r="12056" spans="21:21" x14ac:dyDescent="0.3">
      <c r="U12056" s="275"/>
    </row>
    <row r="12057" spans="21:21" x14ac:dyDescent="0.3">
      <c r="U12057" s="275"/>
    </row>
    <row r="12058" spans="21:21" x14ac:dyDescent="0.3">
      <c r="U12058" s="275"/>
    </row>
    <row r="12059" spans="21:21" x14ac:dyDescent="0.3">
      <c r="U12059" s="275"/>
    </row>
    <row r="12060" spans="21:21" x14ac:dyDescent="0.3">
      <c r="U12060" s="275"/>
    </row>
    <row r="12061" spans="21:21" x14ac:dyDescent="0.3">
      <c r="U12061" s="275"/>
    </row>
    <row r="12062" spans="21:21" x14ac:dyDescent="0.3">
      <c r="U12062" s="275"/>
    </row>
    <row r="12063" spans="21:21" x14ac:dyDescent="0.3">
      <c r="U12063" s="275"/>
    </row>
    <row r="12064" spans="21:21" x14ac:dyDescent="0.3">
      <c r="U12064" s="275"/>
    </row>
    <row r="12065" spans="21:21" x14ac:dyDescent="0.3">
      <c r="U12065" s="275"/>
    </row>
    <row r="12066" spans="21:21" x14ac:dyDescent="0.3">
      <c r="U12066" s="275"/>
    </row>
    <row r="12067" spans="21:21" x14ac:dyDescent="0.3">
      <c r="U12067" s="275"/>
    </row>
    <row r="12068" spans="21:21" x14ac:dyDescent="0.3">
      <c r="U12068" s="275"/>
    </row>
    <row r="12069" spans="21:21" x14ac:dyDescent="0.3">
      <c r="U12069" s="275"/>
    </row>
    <row r="12070" spans="21:21" x14ac:dyDescent="0.3">
      <c r="U12070" s="275"/>
    </row>
    <row r="12071" spans="21:21" x14ac:dyDescent="0.3">
      <c r="U12071" s="275"/>
    </row>
    <row r="12072" spans="21:21" x14ac:dyDescent="0.3">
      <c r="U12072" s="275"/>
    </row>
    <row r="12073" spans="21:21" x14ac:dyDescent="0.3">
      <c r="U12073" s="275"/>
    </row>
    <row r="12074" spans="21:21" x14ac:dyDescent="0.3">
      <c r="U12074" s="275"/>
    </row>
    <row r="12075" spans="21:21" x14ac:dyDescent="0.3">
      <c r="U12075" s="275"/>
    </row>
    <row r="12076" spans="21:21" x14ac:dyDescent="0.3">
      <c r="U12076" s="275"/>
    </row>
    <row r="12077" spans="21:21" x14ac:dyDescent="0.3">
      <c r="U12077" s="275"/>
    </row>
    <row r="12078" spans="21:21" x14ac:dyDescent="0.3">
      <c r="U12078" s="275"/>
    </row>
    <row r="12079" spans="21:21" x14ac:dyDescent="0.3">
      <c r="U12079" s="275"/>
    </row>
    <row r="12080" spans="21:21" x14ac:dyDescent="0.3">
      <c r="U12080" s="275"/>
    </row>
    <row r="12081" spans="21:21" x14ac:dyDescent="0.3">
      <c r="U12081" s="275"/>
    </row>
    <row r="12082" spans="21:21" x14ac:dyDescent="0.3">
      <c r="U12082" s="275"/>
    </row>
    <row r="12083" spans="21:21" x14ac:dyDescent="0.3">
      <c r="U12083" s="275"/>
    </row>
    <row r="12084" spans="21:21" x14ac:dyDescent="0.3">
      <c r="U12084" s="275"/>
    </row>
    <row r="12085" spans="21:21" x14ac:dyDescent="0.3">
      <c r="U12085" s="275"/>
    </row>
    <row r="12086" spans="21:21" x14ac:dyDescent="0.3">
      <c r="U12086" s="275"/>
    </row>
    <row r="12087" spans="21:21" x14ac:dyDescent="0.3">
      <c r="U12087" s="275"/>
    </row>
    <row r="12088" spans="21:21" x14ac:dyDescent="0.3">
      <c r="U12088" s="275"/>
    </row>
    <row r="12089" spans="21:21" x14ac:dyDescent="0.3">
      <c r="U12089" s="275"/>
    </row>
    <row r="12090" spans="21:21" x14ac:dyDescent="0.3">
      <c r="U12090" s="275"/>
    </row>
    <row r="12091" spans="21:21" x14ac:dyDescent="0.3">
      <c r="U12091" s="275"/>
    </row>
    <row r="12092" spans="21:21" x14ac:dyDescent="0.3">
      <c r="U12092" s="275"/>
    </row>
    <row r="12093" spans="21:21" x14ac:dyDescent="0.3">
      <c r="U12093" s="275"/>
    </row>
    <row r="12094" spans="21:21" x14ac:dyDescent="0.3">
      <c r="U12094" s="275"/>
    </row>
    <row r="12095" spans="21:21" x14ac:dyDescent="0.3">
      <c r="U12095" s="275"/>
    </row>
    <row r="12096" spans="21:21" x14ac:dyDescent="0.3">
      <c r="U12096" s="275"/>
    </row>
    <row r="12097" spans="21:21" x14ac:dyDescent="0.3">
      <c r="U12097" s="275"/>
    </row>
    <row r="12098" spans="21:21" x14ac:dyDescent="0.3">
      <c r="U12098" s="275"/>
    </row>
    <row r="12099" spans="21:21" x14ac:dyDescent="0.3">
      <c r="U12099" s="275"/>
    </row>
    <row r="12100" spans="21:21" x14ac:dyDescent="0.3">
      <c r="U12100" s="275"/>
    </row>
    <row r="12101" spans="21:21" x14ac:dyDescent="0.3">
      <c r="U12101" s="275"/>
    </row>
    <row r="12102" spans="21:21" x14ac:dyDescent="0.3">
      <c r="U12102" s="275"/>
    </row>
    <row r="12103" spans="21:21" x14ac:dyDescent="0.3">
      <c r="U12103" s="275"/>
    </row>
    <row r="12104" spans="21:21" x14ac:dyDescent="0.3">
      <c r="U12104" s="275"/>
    </row>
    <row r="12105" spans="21:21" x14ac:dyDescent="0.3">
      <c r="U12105" s="275"/>
    </row>
    <row r="12106" spans="21:21" x14ac:dyDescent="0.3">
      <c r="U12106" s="275"/>
    </row>
    <row r="12107" spans="21:21" x14ac:dyDescent="0.3">
      <c r="U12107" s="275"/>
    </row>
    <row r="12108" spans="21:21" x14ac:dyDescent="0.3">
      <c r="U12108" s="275"/>
    </row>
    <row r="12109" spans="21:21" x14ac:dyDescent="0.3">
      <c r="U12109" s="275"/>
    </row>
    <row r="12110" spans="21:21" x14ac:dyDescent="0.3">
      <c r="U12110" s="275"/>
    </row>
    <row r="12111" spans="21:21" x14ac:dyDescent="0.3">
      <c r="U12111" s="275"/>
    </row>
    <row r="12112" spans="21:21" x14ac:dyDescent="0.3">
      <c r="U12112" s="275"/>
    </row>
    <row r="12113" spans="21:21" x14ac:dyDescent="0.3">
      <c r="U12113" s="275"/>
    </row>
    <row r="12114" spans="21:21" x14ac:dyDescent="0.3">
      <c r="U12114" s="275"/>
    </row>
    <row r="12115" spans="21:21" x14ac:dyDescent="0.3">
      <c r="U12115" s="275"/>
    </row>
    <row r="12116" spans="21:21" x14ac:dyDescent="0.3">
      <c r="U12116" s="275"/>
    </row>
    <row r="12117" spans="21:21" x14ac:dyDescent="0.3">
      <c r="U12117" s="275"/>
    </row>
    <row r="12118" spans="21:21" x14ac:dyDescent="0.3">
      <c r="U12118" s="275"/>
    </row>
    <row r="12119" spans="21:21" x14ac:dyDescent="0.3">
      <c r="U12119" s="275"/>
    </row>
    <row r="12120" spans="21:21" x14ac:dyDescent="0.3">
      <c r="U12120" s="275"/>
    </row>
    <row r="12121" spans="21:21" x14ac:dyDescent="0.3">
      <c r="U12121" s="275"/>
    </row>
    <row r="12122" spans="21:21" x14ac:dyDescent="0.3">
      <c r="U12122" s="275"/>
    </row>
    <row r="12123" spans="21:21" x14ac:dyDescent="0.3">
      <c r="U12123" s="275"/>
    </row>
    <row r="12124" spans="21:21" x14ac:dyDescent="0.3">
      <c r="U12124" s="275"/>
    </row>
    <row r="12125" spans="21:21" x14ac:dyDescent="0.3">
      <c r="U12125" s="275"/>
    </row>
    <row r="12126" spans="21:21" x14ac:dyDescent="0.3">
      <c r="U12126" s="275"/>
    </row>
    <row r="12127" spans="21:21" x14ac:dyDescent="0.3">
      <c r="U12127" s="275"/>
    </row>
    <row r="12128" spans="21:21" x14ac:dyDescent="0.3">
      <c r="U12128" s="275"/>
    </row>
    <row r="12129" spans="21:21" x14ac:dyDescent="0.3">
      <c r="U12129" s="275"/>
    </row>
    <row r="12130" spans="21:21" x14ac:dyDescent="0.3">
      <c r="U12130" s="275"/>
    </row>
    <row r="12131" spans="21:21" x14ac:dyDescent="0.3">
      <c r="U12131" s="275"/>
    </row>
    <row r="12132" spans="21:21" x14ac:dyDescent="0.3">
      <c r="U12132" s="275"/>
    </row>
    <row r="12133" spans="21:21" x14ac:dyDescent="0.3">
      <c r="U12133" s="275"/>
    </row>
    <row r="12134" spans="21:21" x14ac:dyDescent="0.3">
      <c r="U12134" s="275"/>
    </row>
    <row r="12135" spans="21:21" x14ac:dyDescent="0.3">
      <c r="U12135" s="275"/>
    </row>
    <row r="12136" spans="21:21" x14ac:dyDescent="0.3">
      <c r="U12136" s="275"/>
    </row>
    <row r="12137" spans="21:21" x14ac:dyDescent="0.3">
      <c r="U12137" s="275"/>
    </row>
    <row r="12138" spans="21:21" x14ac:dyDescent="0.3">
      <c r="U12138" s="275"/>
    </row>
    <row r="12139" spans="21:21" x14ac:dyDescent="0.3">
      <c r="U12139" s="275"/>
    </row>
    <row r="12140" spans="21:21" x14ac:dyDescent="0.3">
      <c r="U12140" s="275"/>
    </row>
    <row r="12141" spans="21:21" x14ac:dyDescent="0.3">
      <c r="U12141" s="275"/>
    </row>
    <row r="12142" spans="21:21" x14ac:dyDescent="0.3">
      <c r="U12142" s="275"/>
    </row>
    <row r="12143" spans="21:21" x14ac:dyDescent="0.3">
      <c r="U12143" s="275"/>
    </row>
    <row r="12144" spans="21:21" x14ac:dyDescent="0.3">
      <c r="U12144" s="275"/>
    </row>
    <row r="12145" spans="21:21" x14ac:dyDescent="0.3">
      <c r="U12145" s="275"/>
    </row>
    <row r="12146" spans="21:21" x14ac:dyDescent="0.3">
      <c r="U12146" s="275"/>
    </row>
    <row r="12147" spans="21:21" x14ac:dyDescent="0.3">
      <c r="U12147" s="275"/>
    </row>
    <row r="12148" spans="21:21" x14ac:dyDescent="0.3">
      <c r="U12148" s="275"/>
    </row>
    <row r="12149" spans="21:21" x14ac:dyDescent="0.3">
      <c r="U12149" s="275"/>
    </row>
    <row r="12150" spans="21:21" x14ac:dyDescent="0.3">
      <c r="U12150" s="275"/>
    </row>
    <row r="12151" spans="21:21" x14ac:dyDescent="0.3">
      <c r="U12151" s="275"/>
    </row>
    <row r="12152" spans="21:21" x14ac:dyDescent="0.3">
      <c r="U12152" s="275"/>
    </row>
    <row r="12153" spans="21:21" x14ac:dyDescent="0.3">
      <c r="U12153" s="275"/>
    </row>
    <row r="12154" spans="21:21" x14ac:dyDescent="0.3">
      <c r="U12154" s="275"/>
    </row>
    <row r="12155" spans="21:21" x14ac:dyDescent="0.3">
      <c r="U12155" s="275"/>
    </row>
    <row r="12156" spans="21:21" x14ac:dyDescent="0.3">
      <c r="U12156" s="275"/>
    </row>
    <row r="12157" spans="21:21" x14ac:dyDescent="0.3">
      <c r="U12157" s="275"/>
    </row>
    <row r="12158" spans="21:21" x14ac:dyDescent="0.3">
      <c r="U12158" s="275"/>
    </row>
    <row r="12159" spans="21:21" x14ac:dyDescent="0.3">
      <c r="U12159" s="275"/>
    </row>
    <row r="12160" spans="21:21" x14ac:dyDescent="0.3">
      <c r="U12160" s="275"/>
    </row>
    <row r="12161" spans="21:21" x14ac:dyDescent="0.3">
      <c r="U12161" s="275"/>
    </row>
    <row r="12162" spans="21:21" x14ac:dyDescent="0.3">
      <c r="U12162" s="275"/>
    </row>
    <row r="12163" spans="21:21" x14ac:dyDescent="0.3">
      <c r="U12163" s="275"/>
    </row>
    <row r="12164" spans="21:21" x14ac:dyDescent="0.3">
      <c r="U12164" s="275"/>
    </row>
    <row r="12165" spans="21:21" x14ac:dyDescent="0.3">
      <c r="U12165" s="275"/>
    </row>
    <row r="12166" spans="21:21" x14ac:dyDescent="0.3">
      <c r="U12166" s="275"/>
    </row>
    <row r="12167" spans="21:21" x14ac:dyDescent="0.3">
      <c r="U12167" s="275"/>
    </row>
    <row r="12168" spans="21:21" x14ac:dyDescent="0.3">
      <c r="U12168" s="275"/>
    </row>
    <row r="12169" spans="21:21" x14ac:dyDescent="0.3">
      <c r="U12169" s="275"/>
    </row>
    <row r="12170" spans="21:21" x14ac:dyDescent="0.3">
      <c r="U12170" s="275"/>
    </row>
    <row r="12171" spans="21:21" x14ac:dyDescent="0.3">
      <c r="U12171" s="275"/>
    </row>
    <row r="12172" spans="21:21" x14ac:dyDescent="0.3">
      <c r="U12172" s="275"/>
    </row>
    <row r="12173" spans="21:21" x14ac:dyDescent="0.3">
      <c r="U12173" s="275"/>
    </row>
    <row r="12174" spans="21:21" x14ac:dyDescent="0.3">
      <c r="U12174" s="275"/>
    </row>
    <row r="12175" spans="21:21" x14ac:dyDescent="0.3">
      <c r="U12175" s="275"/>
    </row>
    <row r="12176" spans="21:21" x14ac:dyDescent="0.3">
      <c r="U12176" s="275"/>
    </row>
    <row r="12177" spans="21:21" x14ac:dyDescent="0.3">
      <c r="U12177" s="275"/>
    </row>
    <row r="12178" spans="21:21" x14ac:dyDescent="0.3">
      <c r="U12178" s="275"/>
    </row>
    <row r="12179" spans="21:21" x14ac:dyDescent="0.3">
      <c r="U12179" s="275"/>
    </row>
    <row r="12180" spans="21:21" x14ac:dyDescent="0.3">
      <c r="U12180" s="275"/>
    </row>
    <row r="12181" spans="21:21" x14ac:dyDescent="0.3">
      <c r="U12181" s="275"/>
    </row>
    <row r="12182" spans="21:21" x14ac:dyDescent="0.3">
      <c r="U12182" s="275"/>
    </row>
    <row r="12183" spans="21:21" x14ac:dyDescent="0.3">
      <c r="U12183" s="275"/>
    </row>
    <row r="12184" spans="21:21" x14ac:dyDescent="0.3">
      <c r="U12184" s="275"/>
    </row>
    <row r="12185" spans="21:21" x14ac:dyDescent="0.3">
      <c r="U12185" s="275"/>
    </row>
    <row r="12186" spans="21:21" x14ac:dyDescent="0.3">
      <c r="U12186" s="275"/>
    </row>
    <row r="12187" spans="21:21" x14ac:dyDescent="0.3">
      <c r="U12187" s="275"/>
    </row>
    <row r="12188" spans="21:21" x14ac:dyDescent="0.3">
      <c r="U12188" s="275"/>
    </row>
    <row r="12189" spans="21:21" x14ac:dyDescent="0.3">
      <c r="U12189" s="275"/>
    </row>
    <row r="12190" spans="21:21" x14ac:dyDescent="0.3">
      <c r="U12190" s="275"/>
    </row>
    <row r="12191" spans="21:21" x14ac:dyDescent="0.3">
      <c r="U12191" s="275"/>
    </row>
    <row r="12192" spans="21:21" x14ac:dyDescent="0.3">
      <c r="U12192" s="275"/>
    </row>
    <row r="12193" spans="21:21" x14ac:dyDescent="0.3">
      <c r="U12193" s="275"/>
    </row>
    <row r="12194" spans="21:21" x14ac:dyDescent="0.3">
      <c r="U12194" s="275"/>
    </row>
    <row r="12195" spans="21:21" x14ac:dyDescent="0.3">
      <c r="U12195" s="275"/>
    </row>
    <row r="12196" spans="21:21" x14ac:dyDescent="0.3">
      <c r="U12196" s="275"/>
    </row>
    <row r="12197" spans="21:21" x14ac:dyDescent="0.3">
      <c r="U12197" s="275"/>
    </row>
    <row r="12198" spans="21:21" x14ac:dyDescent="0.3">
      <c r="U12198" s="275"/>
    </row>
    <row r="12199" spans="21:21" x14ac:dyDescent="0.3">
      <c r="U12199" s="275"/>
    </row>
    <row r="12200" spans="21:21" x14ac:dyDescent="0.3">
      <c r="U12200" s="275"/>
    </row>
    <row r="12201" spans="21:21" x14ac:dyDescent="0.3">
      <c r="U12201" s="275"/>
    </row>
    <row r="12202" spans="21:21" x14ac:dyDescent="0.3">
      <c r="U12202" s="275"/>
    </row>
    <row r="12203" spans="21:21" x14ac:dyDescent="0.3">
      <c r="U12203" s="275"/>
    </row>
    <row r="12204" spans="21:21" x14ac:dyDescent="0.3">
      <c r="U12204" s="275"/>
    </row>
    <row r="12205" spans="21:21" x14ac:dyDescent="0.3">
      <c r="U12205" s="275"/>
    </row>
    <row r="12206" spans="21:21" x14ac:dyDescent="0.3">
      <c r="U12206" s="275"/>
    </row>
    <row r="12207" spans="21:21" x14ac:dyDescent="0.3">
      <c r="U12207" s="275"/>
    </row>
    <row r="12208" spans="21:21" x14ac:dyDescent="0.3">
      <c r="U12208" s="275"/>
    </row>
    <row r="12209" spans="21:21" x14ac:dyDescent="0.3">
      <c r="U12209" s="275"/>
    </row>
    <row r="12210" spans="21:21" x14ac:dyDescent="0.3">
      <c r="U12210" s="275"/>
    </row>
    <row r="12211" spans="21:21" x14ac:dyDescent="0.3">
      <c r="U12211" s="275"/>
    </row>
    <row r="12212" spans="21:21" x14ac:dyDescent="0.3">
      <c r="U12212" s="275"/>
    </row>
    <row r="12213" spans="21:21" x14ac:dyDescent="0.3">
      <c r="U12213" s="275"/>
    </row>
    <row r="12214" spans="21:21" x14ac:dyDescent="0.3">
      <c r="U12214" s="275"/>
    </row>
    <row r="12215" spans="21:21" x14ac:dyDescent="0.3">
      <c r="U12215" s="275"/>
    </row>
    <row r="12216" spans="21:21" x14ac:dyDescent="0.3">
      <c r="U12216" s="275"/>
    </row>
    <row r="12217" spans="21:21" x14ac:dyDescent="0.3">
      <c r="U12217" s="275"/>
    </row>
    <row r="12218" spans="21:21" x14ac:dyDescent="0.3">
      <c r="U12218" s="275"/>
    </row>
    <row r="12219" spans="21:21" x14ac:dyDescent="0.3">
      <c r="U12219" s="275"/>
    </row>
    <row r="12220" spans="21:21" x14ac:dyDescent="0.3">
      <c r="U12220" s="275"/>
    </row>
    <row r="12221" spans="21:21" x14ac:dyDescent="0.3">
      <c r="U12221" s="275"/>
    </row>
    <row r="12222" spans="21:21" x14ac:dyDescent="0.3">
      <c r="U12222" s="275"/>
    </row>
    <row r="12223" spans="21:21" x14ac:dyDescent="0.3">
      <c r="U12223" s="275"/>
    </row>
    <row r="12224" spans="21:21" x14ac:dyDescent="0.3">
      <c r="U12224" s="275"/>
    </row>
    <row r="12225" spans="21:21" x14ac:dyDescent="0.3">
      <c r="U12225" s="275"/>
    </row>
    <row r="12226" spans="21:21" x14ac:dyDescent="0.3">
      <c r="U12226" s="275"/>
    </row>
    <row r="12227" spans="21:21" x14ac:dyDescent="0.3">
      <c r="U12227" s="275"/>
    </row>
    <row r="12228" spans="21:21" x14ac:dyDescent="0.3">
      <c r="U12228" s="275"/>
    </row>
    <row r="12229" spans="21:21" x14ac:dyDescent="0.3">
      <c r="U12229" s="275"/>
    </row>
    <row r="12230" spans="21:21" x14ac:dyDescent="0.3">
      <c r="U12230" s="275"/>
    </row>
    <row r="12231" spans="21:21" x14ac:dyDescent="0.3">
      <c r="U12231" s="275"/>
    </row>
    <row r="12232" spans="21:21" x14ac:dyDescent="0.3">
      <c r="U12232" s="275"/>
    </row>
    <row r="12233" spans="21:21" x14ac:dyDescent="0.3">
      <c r="U12233" s="275"/>
    </row>
    <row r="12234" spans="21:21" x14ac:dyDescent="0.3">
      <c r="U12234" s="275"/>
    </row>
    <row r="12235" spans="21:21" x14ac:dyDescent="0.3">
      <c r="U12235" s="275"/>
    </row>
    <row r="12236" spans="21:21" x14ac:dyDescent="0.3">
      <c r="U12236" s="275"/>
    </row>
    <row r="12237" spans="21:21" x14ac:dyDescent="0.3">
      <c r="U12237" s="275"/>
    </row>
    <row r="12238" spans="21:21" x14ac:dyDescent="0.3">
      <c r="U12238" s="275"/>
    </row>
    <row r="12239" spans="21:21" x14ac:dyDescent="0.3">
      <c r="U12239" s="275"/>
    </row>
    <row r="12240" spans="21:21" x14ac:dyDescent="0.3">
      <c r="U12240" s="275"/>
    </row>
    <row r="12241" spans="21:21" x14ac:dyDescent="0.3">
      <c r="U12241" s="275"/>
    </row>
    <row r="12242" spans="21:21" x14ac:dyDescent="0.3">
      <c r="U12242" s="275"/>
    </row>
    <row r="12243" spans="21:21" x14ac:dyDescent="0.3">
      <c r="U12243" s="275"/>
    </row>
    <row r="12244" spans="21:21" x14ac:dyDescent="0.3">
      <c r="U12244" s="275"/>
    </row>
    <row r="12245" spans="21:21" x14ac:dyDescent="0.3">
      <c r="U12245" s="275"/>
    </row>
    <row r="12246" spans="21:21" x14ac:dyDescent="0.3">
      <c r="U12246" s="275"/>
    </row>
    <row r="12247" spans="21:21" x14ac:dyDescent="0.3">
      <c r="U12247" s="275"/>
    </row>
    <row r="12248" spans="21:21" x14ac:dyDescent="0.3">
      <c r="U12248" s="275"/>
    </row>
    <row r="12249" spans="21:21" x14ac:dyDescent="0.3">
      <c r="U12249" s="275"/>
    </row>
    <row r="12250" spans="21:21" x14ac:dyDescent="0.3">
      <c r="U12250" s="275"/>
    </row>
    <row r="12251" spans="21:21" x14ac:dyDescent="0.3">
      <c r="U12251" s="275"/>
    </row>
    <row r="12252" spans="21:21" x14ac:dyDescent="0.3">
      <c r="U12252" s="275"/>
    </row>
    <row r="12253" spans="21:21" x14ac:dyDescent="0.3">
      <c r="U12253" s="275"/>
    </row>
    <row r="12254" spans="21:21" x14ac:dyDescent="0.3">
      <c r="U12254" s="275"/>
    </row>
    <row r="12255" spans="21:21" x14ac:dyDescent="0.3">
      <c r="U12255" s="275"/>
    </row>
    <row r="12256" spans="21:21" x14ac:dyDescent="0.3">
      <c r="U12256" s="275"/>
    </row>
    <row r="12257" spans="21:21" x14ac:dyDescent="0.3">
      <c r="U12257" s="275"/>
    </row>
    <row r="12258" spans="21:21" x14ac:dyDescent="0.3">
      <c r="U12258" s="275"/>
    </row>
    <row r="12259" spans="21:21" x14ac:dyDescent="0.3">
      <c r="U12259" s="275"/>
    </row>
    <row r="12260" spans="21:21" x14ac:dyDescent="0.3">
      <c r="U12260" s="275"/>
    </row>
    <row r="12261" spans="21:21" x14ac:dyDescent="0.3">
      <c r="U12261" s="275"/>
    </row>
    <row r="12262" spans="21:21" x14ac:dyDescent="0.3">
      <c r="U12262" s="275"/>
    </row>
    <row r="12263" spans="21:21" x14ac:dyDescent="0.3">
      <c r="U12263" s="275"/>
    </row>
    <row r="12264" spans="21:21" x14ac:dyDescent="0.3">
      <c r="U12264" s="275"/>
    </row>
    <row r="12265" spans="21:21" x14ac:dyDescent="0.3">
      <c r="U12265" s="275"/>
    </row>
    <row r="12266" spans="21:21" x14ac:dyDescent="0.3">
      <c r="U12266" s="275"/>
    </row>
    <row r="12267" spans="21:21" x14ac:dyDescent="0.3">
      <c r="U12267" s="275"/>
    </row>
    <row r="12268" spans="21:21" x14ac:dyDescent="0.3">
      <c r="U12268" s="275"/>
    </row>
    <row r="12269" spans="21:21" x14ac:dyDescent="0.3">
      <c r="U12269" s="275"/>
    </row>
    <row r="12270" spans="21:21" x14ac:dyDescent="0.3">
      <c r="U12270" s="275"/>
    </row>
    <row r="12271" spans="21:21" x14ac:dyDescent="0.3">
      <c r="U12271" s="275"/>
    </row>
    <row r="12272" spans="21:21" x14ac:dyDescent="0.3">
      <c r="U12272" s="275"/>
    </row>
    <row r="12273" spans="21:21" x14ac:dyDescent="0.3">
      <c r="U12273" s="275"/>
    </row>
    <row r="12274" spans="21:21" x14ac:dyDescent="0.3">
      <c r="U12274" s="275"/>
    </row>
    <row r="12275" spans="21:21" x14ac:dyDescent="0.3">
      <c r="U12275" s="275"/>
    </row>
    <row r="12276" spans="21:21" x14ac:dyDescent="0.3">
      <c r="U12276" s="275"/>
    </row>
    <row r="12277" spans="21:21" x14ac:dyDescent="0.3">
      <c r="U12277" s="275"/>
    </row>
    <row r="12278" spans="21:21" x14ac:dyDescent="0.3">
      <c r="U12278" s="275"/>
    </row>
    <row r="12279" spans="21:21" x14ac:dyDescent="0.3">
      <c r="U12279" s="275"/>
    </row>
    <row r="12280" spans="21:21" x14ac:dyDescent="0.3">
      <c r="U12280" s="275"/>
    </row>
    <row r="12281" spans="21:21" x14ac:dyDescent="0.3">
      <c r="U12281" s="275"/>
    </row>
    <row r="12282" spans="21:21" x14ac:dyDescent="0.3">
      <c r="U12282" s="275"/>
    </row>
    <row r="12283" spans="21:21" x14ac:dyDescent="0.3">
      <c r="U12283" s="275"/>
    </row>
    <row r="12284" spans="21:21" x14ac:dyDescent="0.3">
      <c r="U12284" s="275"/>
    </row>
    <row r="12285" spans="21:21" x14ac:dyDescent="0.3">
      <c r="U12285" s="275"/>
    </row>
    <row r="12286" spans="21:21" x14ac:dyDescent="0.3">
      <c r="U12286" s="275"/>
    </row>
    <row r="12287" spans="21:21" x14ac:dyDescent="0.3">
      <c r="U12287" s="275"/>
    </row>
    <row r="12288" spans="21:21" x14ac:dyDescent="0.3">
      <c r="U12288" s="275"/>
    </row>
    <row r="12289" spans="21:21" x14ac:dyDescent="0.3">
      <c r="U12289" s="275"/>
    </row>
    <row r="12290" spans="21:21" x14ac:dyDescent="0.3">
      <c r="U12290" s="275"/>
    </row>
    <row r="12291" spans="21:21" x14ac:dyDescent="0.3">
      <c r="U12291" s="275"/>
    </row>
    <row r="12292" spans="21:21" x14ac:dyDescent="0.3">
      <c r="U12292" s="275"/>
    </row>
    <row r="12293" spans="21:21" x14ac:dyDescent="0.3">
      <c r="U12293" s="275"/>
    </row>
    <row r="12294" spans="21:21" x14ac:dyDescent="0.3">
      <c r="U12294" s="275"/>
    </row>
    <row r="12295" spans="21:21" x14ac:dyDescent="0.3">
      <c r="U12295" s="275"/>
    </row>
    <row r="12296" spans="21:21" x14ac:dyDescent="0.3">
      <c r="U12296" s="275"/>
    </row>
    <row r="12297" spans="21:21" x14ac:dyDescent="0.3">
      <c r="U12297" s="275"/>
    </row>
    <row r="12298" spans="21:21" x14ac:dyDescent="0.3">
      <c r="U12298" s="275"/>
    </row>
    <row r="12299" spans="21:21" x14ac:dyDescent="0.3">
      <c r="U12299" s="275"/>
    </row>
    <row r="12300" spans="21:21" x14ac:dyDescent="0.3">
      <c r="U12300" s="275"/>
    </row>
    <row r="12301" spans="21:21" x14ac:dyDescent="0.3">
      <c r="U12301" s="275"/>
    </row>
    <row r="12302" spans="21:21" x14ac:dyDescent="0.3">
      <c r="U12302" s="275"/>
    </row>
    <row r="12303" spans="21:21" x14ac:dyDescent="0.3">
      <c r="U12303" s="275"/>
    </row>
    <row r="12304" spans="21:21" x14ac:dyDescent="0.3">
      <c r="U12304" s="275"/>
    </row>
    <row r="12305" spans="21:21" x14ac:dyDescent="0.3">
      <c r="U12305" s="275"/>
    </row>
    <row r="12306" spans="21:21" x14ac:dyDescent="0.3">
      <c r="U12306" s="275"/>
    </row>
    <row r="12307" spans="21:21" x14ac:dyDescent="0.3">
      <c r="U12307" s="275"/>
    </row>
    <row r="12308" spans="21:21" x14ac:dyDescent="0.3">
      <c r="U12308" s="275"/>
    </row>
    <row r="12309" spans="21:21" x14ac:dyDescent="0.3">
      <c r="U12309" s="275"/>
    </row>
    <row r="12310" spans="21:21" x14ac:dyDescent="0.3">
      <c r="U12310" s="275"/>
    </row>
    <row r="12311" spans="21:21" x14ac:dyDescent="0.3">
      <c r="U12311" s="275"/>
    </row>
    <row r="12312" spans="21:21" x14ac:dyDescent="0.3">
      <c r="U12312" s="275"/>
    </row>
    <row r="12313" spans="21:21" x14ac:dyDescent="0.3">
      <c r="U12313" s="275"/>
    </row>
    <row r="12314" spans="21:21" x14ac:dyDescent="0.3">
      <c r="U12314" s="275"/>
    </row>
    <row r="12315" spans="21:21" x14ac:dyDescent="0.3">
      <c r="U12315" s="275"/>
    </row>
    <row r="12316" spans="21:21" x14ac:dyDescent="0.3">
      <c r="U12316" s="275"/>
    </row>
    <row r="12317" spans="21:21" x14ac:dyDescent="0.3">
      <c r="U12317" s="275"/>
    </row>
    <row r="12318" spans="21:21" x14ac:dyDescent="0.3">
      <c r="U12318" s="275"/>
    </row>
    <row r="12319" spans="21:21" x14ac:dyDescent="0.3">
      <c r="U12319" s="275"/>
    </row>
    <row r="12320" spans="21:21" x14ac:dyDescent="0.3">
      <c r="U12320" s="275"/>
    </row>
    <row r="12321" spans="21:21" x14ac:dyDescent="0.3">
      <c r="U12321" s="275"/>
    </row>
    <row r="12322" spans="21:21" x14ac:dyDescent="0.3">
      <c r="U12322" s="275"/>
    </row>
    <row r="12323" spans="21:21" x14ac:dyDescent="0.3">
      <c r="U12323" s="275"/>
    </row>
    <row r="12324" spans="21:21" x14ac:dyDescent="0.3">
      <c r="U12324" s="275"/>
    </row>
    <row r="12325" spans="21:21" x14ac:dyDescent="0.3">
      <c r="U12325" s="275"/>
    </row>
    <row r="12326" spans="21:21" x14ac:dyDescent="0.3">
      <c r="U12326" s="275"/>
    </row>
    <row r="12327" spans="21:21" x14ac:dyDescent="0.3">
      <c r="U12327" s="275"/>
    </row>
    <row r="12328" spans="21:21" x14ac:dyDescent="0.3">
      <c r="U12328" s="275"/>
    </row>
    <row r="12329" spans="21:21" x14ac:dyDescent="0.3">
      <c r="U12329" s="275"/>
    </row>
    <row r="12330" spans="21:21" x14ac:dyDescent="0.3">
      <c r="U12330" s="275"/>
    </row>
    <row r="12331" spans="21:21" x14ac:dyDescent="0.3">
      <c r="U12331" s="275"/>
    </row>
    <row r="12332" spans="21:21" x14ac:dyDescent="0.3">
      <c r="U12332" s="275"/>
    </row>
    <row r="12333" spans="21:21" x14ac:dyDescent="0.3">
      <c r="U12333" s="275"/>
    </row>
    <row r="12334" spans="21:21" x14ac:dyDescent="0.3">
      <c r="U12334" s="275"/>
    </row>
    <row r="12335" spans="21:21" x14ac:dyDescent="0.3">
      <c r="U12335" s="275"/>
    </row>
    <row r="12336" spans="21:21" x14ac:dyDescent="0.3">
      <c r="U12336" s="275"/>
    </row>
    <row r="12337" spans="21:21" x14ac:dyDescent="0.3">
      <c r="U12337" s="275"/>
    </row>
    <row r="12338" spans="21:21" x14ac:dyDescent="0.3">
      <c r="U12338" s="275"/>
    </row>
    <row r="12339" spans="21:21" x14ac:dyDescent="0.3">
      <c r="U12339" s="275"/>
    </row>
    <row r="12340" spans="21:21" x14ac:dyDescent="0.3">
      <c r="U12340" s="275"/>
    </row>
    <row r="12341" spans="21:21" x14ac:dyDescent="0.3">
      <c r="U12341" s="275"/>
    </row>
    <row r="12342" spans="21:21" x14ac:dyDescent="0.3">
      <c r="U12342" s="275"/>
    </row>
    <row r="12343" spans="21:21" x14ac:dyDescent="0.3">
      <c r="U12343" s="275"/>
    </row>
    <row r="12344" spans="21:21" x14ac:dyDescent="0.3">
      <c r="U12344" s="275"/>
    </row>
    <row r="12345" spans="21:21" x14ac:dyDescent="0.3">
      <c r="U12345" s="275"/>
    </row>
    <row r="12346" spans="21:21" x14ac:dyDescent="0.3">
      <c r="U12346" s="275"/>
    </row>
    <row r="12347" spans="21:21" x14ac:dyDescent="0.3">
      <c r="U12347" s="275"/>
    </row>
    <row r="12348" spans="21:21" x14ac:dyDescent="0.3">
      <c r="U12348" s="275"/>
    </row>
    <row r="12349" spans="21:21" x14ac:dyDescent="0.3">
      <c r="U12349" s="275"/>
    </row>
    <row r="12350" spans="21:21" x14ac:dyDescent="0.3">
      <c r="U12350" s="275"/>
    </row>
    <row r="12351" spans="21:21" x14ac:dyDescent="0.3">
      <c r="U12351" s="275"/>
    </row>
    <row r="12352" spans="21:21" x14ac:dyDescent="0.3">
      <c r="U12352" s="275"/>
    </row>
    <row r="12353" spans="21:21" x14ac:dyDescent="0.3">
      <c r="U12353" s="275"/>
    </row>
    <row r="12354" spans="21:21" x14ac:dyDescent="0.3">
      <c r="U12354" s="275"/>
    </row>
    <row r="12355" spans="21:21" x14ac:dyDescent="0.3">
      <c r="U12355" s="275"/>
    </row>
    <row r="12356" spans="21:21" x14ac:dyDescent="0.3">
      <c r="U12356" s="275"/>
    </row>
    <row r="12357" spans="21:21" x14ac:dyDescent="0.3">
      <c r="U12357" s="275"/>
    </row>
    <row r="12358" spans="21:21" x14ac:dyDescent="0.3">
      <c r="U12358" s="275"/>
    </row>
    <row r="12359" spans="21:21" x14ac:dyDescent="0.3">
      <c r="U12359" s="275"/>
    </row>
    <row r="12360" spans="21:21" x14ac:dyDescent="0.3">
      <c r="U12360" s="275"/>
    </row>
    <row r="12361" spans="21:21" x14ac:dyDescent="0.3">
      <c r="U12361" s="275"/>
    </row>
    <row r="12362" spans="21:21" x14ac:dyDescent="0.3">
      <c r="U12362" s="275"/>
    </row>
    <row r="12363" spans="21:21" x14ac:dyDescent="0.3">
      <c r="U12363" s="275"/>
    </row>
    <row r="12364" spans="21:21" x14ac:dyDescent="0.3">
      <c r="U12364" s="275"/>
    </row>
    <row r="12365" spans="21:21" x14ac:dyDescent="0.3">
      <c r="U12365" s="275"/>
    </row>
    <row r="12366" spans="21:21" x14ac:dyDescent="0.3">
      <c r="U12366" s="275"/>
    </row>
    <row r="12367" spans="21:21" x14ac:dyDescent="0.3">
      <c r="U12367" s="275"/>
    </row>
    <row r="12368" spans="21:21" x14ac:dyDescent="0.3">
      <c r="U12368" s="275"/>
    </row>
    <row r="12369" spans="21:21" x14ac:dyDescent="0.3">
      <c r="U12369" s="275"/>
    </row>
    <row r="12370" spans="21:21" x14ac:dyDescent="0.3">
      <c r="U12370" s="275"/>
    </row>
    <row r="12371" spans="21:21" x14ac:dyDescent="0.3">
      <c r="U12371" s="275"/>
    </row>
    <row r="12372" spans="21:21" x14ac:dyDescent="0.3">
      <c r="U12372" s="275"/>
    </row>
    <row r="12373" spans="21:21" x14ac:dyDescent="0.3">
      <c r="U12373" s="275"/>
    </row>
    <row r="12374" spans="21:21" x14ac:dyDescent="0.3">
      <c r="U12374" s="275"/>
    </row>
    <row r="12375" spans="21:21" x14ac:dyDescent="0.3">
      <c r="U12375" s="275"/>
    </row>
    <row r="12376" spans="21:21" x14ac:dyDescent="0.3">
      <c r="U12376" s="275"/>
    </row>
    <row r="12377" spans="21:21" x14ac:dyDescent="0.3">
      <c r="U12377" s="275"/>
    </row>
    <row r="12378" spans="21:21" x14ac:dyDescent="0.3">
      <c r="U12378" s="275"/>
    </row>
    <row r="12379" spans="21:21" x14ac:dyDescent="0.3">
      <c r="U12379" s="275"/>
    </row>
    <row r="12380" spans="21:21" x14ac:dyDescent="0.3">
      <c r="U12380" s="275"/>
    </row>
    <row r="12381" spans="21:21" x14ac:dyDescent="0.3">
      <c r="U12381" s="275"/>
    </row>
    <row r="12382" spans="21:21" x14ac:dyDescent="0.3">
      <c r="U12382" s="275"/>
    </row>
    <row r="12383" spans="21:21" x14ac:dyDescent="0.3">
      <c r="U12383" s="275"/>
    </row>
    <row r="12384" spans="21:21" x14ac:dyDescent="0.3">
      <c r="U12384" s="275"/>
    </row>
    <row r="12385" spans="21:21" x14ac:dyDescent="0.3">
      <c r="U12385" s="275"/>
    </row>
    <row r="12386" spans="21:21" x14ac:dyDescent="0.3">
      <c r="U12386" s="275"/>
    </row>
    <row r="12387" spans="21:21" x14ac:dyDescent="0.3">
      <c r="U12387" s="275"/>
    </row>
    <row r="12388" spans="21:21" x14ac:dyDescent="0.3">
      <c r="U12388" s="275"/>
    </row>
    <row r="12389" spans="21:21" x14ac:dyDescent="0.3">
      <c r="U12389" s="275"/>
    </row>
    <row r="12390" spans="21:21" x14ac:dyDescent="0.3">
      <c r="U12390" s="275"/>
    </row>
    <row r="12391" spans="21:21" x14ac:dyDescent="0.3">
      <c r="U12391" s="275"/>
    </row>
    <row r="12392" spans="21:21" x14ac:dyDescent="0.3">
      <c r="U12392" s="275"/>
    </row>
    <row r="12393" spans="21:21" x14ac:dyDescent="0.3">
      <c r="U12393" s="275"/>
    </row>
    <row r="12394" spans="21:21" x14ac:dyDescent="0.3">
      <c r="U12394" s="275"/>
    </row>
    <row r="12395" spans="21:21" x14ac:dyDescent="0.3">
      <c r="U12395" s="275"/>
    </row>
    <row r="12396" spans="21:21" x14ac:dyDescent="0.3">
      <c r="U12396" s="275"/>
    </row>
    <row r="12397" spans="21:21" x14ac:dyDescent="0.3">
      <c r="U12397" s="275"/>
    </row>
    <row r="12398" spans="21:21" x14ac:dyDescent="0.3">
      <c r="U12398" s="275"/>
    </row>
    <row r="12399" spans="21:21" x14ac:dyDescent="0.3">
      <c r="U12399" s="275"/>
    </row>
    <row r="12400" spans="21:21" x14ac:dyDescent="0.3">
      <c r="U12400" s="275"/>
    </row>
    <row r="12401" spans="21:21" x14ac:dyDescent="0.3">
      <c r="U12401" s="275"/>
    </row>
    <row r="12402" spans="21:21" x14ac:dyDescent="0.3">
      <c r="U12402" s="275"/>
    </row>
    <row r="12403" spans="21:21" x14ac:dyDescent="0.3">
      <c r="U12403" s="275"/>
    </row>
    <row r="12404" spans="21:21" x14ac:dyDescent="0.3">
      <c r="U12404" s="275"/>
    </row>
    <row r="12405" spans="21:21" x14ac:dyDescent="0.3">
      <c r="U12405" s="275"/>
    </row>
    <row r="12406" spans="21:21" x14ac:dyDescent="0.3">
      <c r="U12406" s="275"/>
    </row>
    <row r="12407" spans="21:21" x14ac:dyDescent="0.3">
      <c r="U12407" s="275"/>
    </row>
    <row r="12408" spans="21:21" x14ac:dyDescent="0.3">
      <c r="U12408" s="275"/>
    </row>
    <row r="12409" spans="21:21" x14ac:dyDescent="0.3">
      <c r="U12409" s="275"/>
    </row>
    <row r="12410" spans="21:21" x14ac:dyDescent="0.3">
      <c r="U12410" s="275"/>
    </row>
    <row r="12411" spans="21:21" x14ac:dyDescent="0.3">
      <c r="U12411" s="275"/>
    </row>
    <row r="12412" spans="21:21" x14ac:dyDescent="0.3">
      <c r="U12412" s="275"/>
    </row>
    <row r="12413" spans="21:21" x14ac:dyDescent="0.3">
      <c r="U12413" s="275"/>
    </row>
    <row r="12414" spans="21:21" x14ac:dyDescent="0.3">
      <c r="U12414" s="275"/>
    </row>
    <row r="12415" spans="21:21" x14ac:dyDescent="0.3">
      <c r="U12415" s="275"/>
    </row>
    <row r="12416" spans="21:21" x14ac:dyDescent="0.3">
      <c r="U12416" s="275"/>
    </row>
    <row r="12417" spans="21:21" x14ac:dyDescent="0.3">
      <c r="U12417" s="275"/>
    </row>
    <row r="12418" spans="21:21" x14ac:dyDescent="0.3">
      <c r="U12418" s="275"/>
    </row>
    <row r="12419" spans="21:21" x14ac:dyDescent="0.3">
      <c r="U12419" s="275"/>
    </row>
    <row r="12420" spans="21:21" x14ac:dyDescent="0.3">
      <c r="U12420" s="275"/>
    </row>
    <row r="12421" spans="21:21" x14ac:dyDescent="0.3">
      <c r="U12421" s="275"/>
    </row>
    <row r="12422" spans="21:21" x14ac:dyDescent="0.3">
      <c r="U12422" s="275"/>
    </row>
    <row r="12423" spans="21:21" x14ac:dyDescent="0.3">
      <c r="U12423" s="275"/>
    </row>
    <row r="12424" spans="21:21" x14ac:dyDescent="0.3">
      <c r="U12424" s="275"/>
    </row>
    <row r="12425" spans="21:21" x14ac:dyDescent="0.3">
      <c r="U12425" s="275"/>
    </row>
    <row r="12426" spans="21:21" x14ac:dyDescent="0.3">
      <c r="U12426" s="275"/>
    </row>
    <row r="12427" spans="21:21" x14ac:dyDescent="0.3">
      <c r="U12427" s="275"/>
    </row>
    <row r="12428" spans="21:21" x14ac:dyDescent="0.3">
      <c r="U12428" s="275"/>
    </row>
    <row r="12429" spans="21:21" x14ac:dyDescent="0.3">
      <c r="U12429" s="275"/>
    </row>
    <row r="12430" spans="21:21" x14ac:dyDescent="0.3">
      <c r="U12430" s="275"/>
    </row>
    <row r="12431" spans="21:21" x14ac:dyDescent="0.3">
      <c r="U12431" s="275"/>
    </row>
    <row r="12432" spans="21:21" x14ac:dyDescent="0.3">
      <c r="U12432" s="275"/>
    </row>
    <row r="12433" spans="21:21" x14ac:dyDescent="0.3">
      <c r="U12433" s="275"/>
    </row>
    <row r="12434" spans="21:21" x14ac:dyDescent="0.3">
      <c r="U12434" s="275"/>
    </row>
    <row r="12435" spans="21:21" x14ac:dyDescent="0.3">
      <c r="U12435" s="275"/>
    </row>
    <row r="12436" spans="21:21" x14ac:dyDescent="0.3">
      <c r="U12436" s="275"/>
    </row>
    <row r="12437" spans="21:21" x14ac:dyDescent="0.3">
      <c r="U12437" s="275"/>
    </row>
    <row r="12438" spans="21:21" x14ac:dyDescent="0.3">
      <c r="U12438" s="275"/>
    </row>
    <row r="12439" spans="21:21" x14ac:dyDescent="0.3">
      <c r="U12439" s="275"/>
    </row>
    <row r="12440" spans="21:21" x14ac:dyDescent="0.3">
      <c r="U12440" s="275"/>
    </row>
    <row r="12441" spans="21:21" x14ac:dyDescent="0.3">
      <c r="U12441" s="275"/>
    </row>
    <row r="12442" spans="21:21" x14ac:dyDescent="0.3">
      <c r="U12442" s="275"/>
    </row>
    <row r="12443" spans="21:21" x14ac:dyDescent="0.3">
      <c r="U12443" s="275"/>
    </row>
    <row r="12444" spans="21:21" x14ac:dyDescent="0.3">
      <c r="U12444" s="275"/>
    </row>
    <row r="12445" spans="21:21" x14ac:dyDescent="0.3">
      <c r="U12445" s="275"/>
    </row>
    <row r="12446" spans="21:21" x14ac:dyDescent="0.3">
      <c r="U12446" s="275"/>
    </row>
    <row r="12447" spans="21:21" x14ac:dyDescent="0.3">
      <c r="U12447" s="275"/>
    </row>
    <row r="12448" spans="21:21" x14ac:dyDescent="0.3">
      <c r="U12448" s="275"/>
    </row>
    <row r="12449" spans="21:21" x14ac:dyDescent="0.3">
      <c r="U12449" s="275"/>
    </row>
    <row r="12450" spans="21:21" x14ac:dyDescent="0.3">
      <c r="U12450" s="275"/>
    </row>
    <row r="12451" spans="21:21" x14ac:dyDescent="0.3">
      <c r="U12451" s="275"/>
    </row>
    <row r="12452" spans="21:21" x14ac:dyDescent="0.3">
      <c r="U12452" s="275"/>
    </row>
    <row r="12453" spans="21:21" x14ac:dyDescent="0.3">
      <c r="U12453" s="275"/>
    </row>
    <row r="12454" spans="21:21" x14ac:dyDescent="0.3">
      <c r="U12454" s="275"/>
    </row>
    <row r="12455" spans="21:21" x14ac:dyDescent="0.3">
      <c r="U12455" s="275"/>
    </row>
    <row r="12456" spans="21:21" x14ac:dyDescent="0.3">
      <c r="U12456" s="275"/>
    </row>
    <row r="12457" spans="21:21" x14ac:dyDescent="0.3">
      <c r="U12457" s="275"/>
    </row>
    <row r="12458" spans="21:21" x14ac:dyDescent="0.3">
      <c r="U12458" s="275"/>
    </row>
    <row r="12459" spans="21:21" x14ac:dyDescent="0.3">
      <c r="U12459" s="275"/>
    </row>
    <row r="12460" spans="21:21" x14ac:dyDescent="0.3">
      <c r="U12460" s="275"/>
    </row>
    <row r="12461" spans="21:21" x14ac:dyDescent="0.3">
      <c r="U12461" s="275"/>
    </row>
    <row r="12462" spans="21:21" x14ac:dyDescent="0.3">
      <c r="U12462" s="275"/>
    </row>
    <row r="12463" spans="21:21" x14ac:dyDescent="0.3">
      <c r="U12463" s="275"/>
    </row>
    <row r="12464" spans="21:21" x14ac:dyDescent="0.3">
      <c r="U12464" s="275"/>
    </row>
    <row r="12465" spans="21:21" x14ac:dyDescent="0.3">
      <c r="U12465" s="275"/>
    </row>
    <row r="12466" spans="21:21" x14ac:dyDescent="0.3">
      <c r="U12466" s="275"/>
    </row>
    <row r="12467" spans="21:21" x14ac:dyDescent="0.3">
      <c r="U12467" s="275"/>
    </row>
    <row r="12468" spans="21:21" x14ac:dyDescent="0.3">
      <c r="U12468" s="275"/>
    </row>
    <row r="12469" spans="21:21" x14ac:dyDescent="0.3">
      <c r="U12469" s="275"/>
    </row>
    <row r="12470" spans="21:21" x14ac:dyDescent="0.3">
      <c r="U12470" s="275"/>
    </row>
    <row r="12471" spans="21:21" x14ac:dyDescent="0.3">
      <c r="U12471" s="275"/>
    </row>
    <row r="12472" spans="21:21" x14ac:dyDescent="0.3">
      <c r="U12472" s="275"/>
    </row>
    <row r="12473" spans="21:21" x14ac:dyDescent="0.3">
      <c r="U12473" s="275"/>
    </row>
    <row r="12474" spans="21:21" x14ac:dyDescent="0.3">
      <c r="U12474" s="275"/>
    </row>
    <row r="12475" spans="21:21" x14ac:dyDescent="0.3">
      <c r="U12475" s="275"/>
    </row>
    <row r="12476" spans="21:21" x14ac:dyDescent="0.3">
      <c r="U12476" s="275"/>
    </row>
    <row r="12477" spans="21:21" x14ac:dyDescent="0.3">
      <c r="U12477" s="275"/>
    </row>
    <row r="12478" spans="21:21" x14ac:dyDescent="0.3">
      <c r="U12478" s="275"/>
    </row>
    <row r="12479" spans="21:21" x14ac:dyDescent="0.3">
      <c r="U12479" s="275"/>
    </row>
    <row r="12480" spans="21:21" x14ac:dyDescent="0.3">
      <c r="U12480" s="275"/>
    </row>
    <row r="12481" spans="21:21" x14ac:dyDescent="0.3">
      <c r="U12481" s="275"/>
    </row>
    <row r="12482" spans="21:21" x14ac:dyDescent="0.3">
      <c r="U12482" s="275"/>
    </row>
    <row r="12483" spans="21:21" x14ac:dyDescent="0.3">
      <c r="U12483" s="275"/>
    </row>
    <row r="12484" spans="21:21" x14ac:dyDescent="0.3">
      <c r="U12484" s="275"/>
    </row>
    <row r="12485" spans="21:21" x14ac:dyDescent="0.3">
      <c r="U12485" s="275"/>
    </row>
    <row r="12486" spans="21:21" x14ac:dyDescent="0.3">
      <c r="U12486" s="275"/>
    </row>
    <row r="12487" spans="21:21" x14ac:dyDescent="0.3">
      <c r="U12487" s="275"/>
    </row>
    <row r="12488" spans="21:21" x14ac:dyDescent="0.3">
      <c r="U12488" s="275"/>
    </row>
    <row r="12489" spans="21:21" x14ac:dyDescent="0.3">
      <c r="U12489" s="275"/>
    </row>
    <row r="12490" spans="21:21" x14ac:dyDescent="0.3">
      <c r="U12490" s="275"/>
    </row>
    <row r="12491" spans="21:21" x14ac:dyDescent="0.3">
      <c r="U12491" s="275"/>
    </row>
    <row r="12492" spans="21:21" x14ac:dyDescent="0.3">
      <c r="U12492" s="275"/>
    </row>
    <row r="12493" spans="21:21" x14ac:dyDescent="0.3">
      <c r="U12493" s="275"/>
    </row>
    <row r="12494" spans="21:21" x14ac:dyDescent="0.3">
      <c r="U12494" s="275"/>
    </row>
    <row r="12495" spans="21:21" x14ac:dyDescent="0.3">
      <c r="U12495" s="275"/>
    </row>
    <row r="12496" spans="21:21" x14ac:dyDescent="0.3">
      <c r="U12496" s="275"/>
    </row>
    <row r="12497" spans="21:21" x14ac:dyDescent="0.3">
      <c r="U12497" s="275"/>
    </row>
    <row r="12498" spans="21:21" x14ac:dyDescent="0.3">
      <c r="U12498" s="275"/>
    </row>
    <row r="12499" spans="21:21" x14ac:dyDescent="0.3">
      <c r="U12499" s="275"/>
    </row>
    <row r="12500" spans="21:21" x14ac:dyDescent="0.3">
      <c r="U12500" s="275"/>
    </row>
    <row r="12501" spans="21:21" x14ac:dyDescent="0.3">
      <c r="U12501" s="275"/>
    </row>
    <row r="12502" spans="21:21" x14ac:dyDescent="0.3">
      <c r="U12502" s="275"/>
    </row>
    <row r="12503" spans="21:21" x14ac:dyDescent="0.3">
      <c r="U12503" s="275"/>
    </row>
    <row r="12504" spans="21:21" x14ac:dyDescent="0.3">
      <c r="U12504" s="275"/>
    </row>
    <row r="12505" spans="21:21" x14ac:dyDescent="0.3">
      <c r="U12505" s="275"/>
    </row>
    <row r="12506" spans="21:21" x14ac:dyDescent="0.3">
      <c r="U12506" s="275"/>
    </row>
    <row r="12507" spans="21:21" x14ac:dyDescent="0.3">
      <c r="U12507" s="275"/>
    </row>
    <row r="12508" spans="21:21" x14ac:dyDescent="0.3">
      <c r="U12508" s="275"/>
    </row>
    <row r="12509" spans="21:21" x14ac:dyDescent="0.3">
      <c r="U12509" s="275"/>
    </row>
    <row r="12510" spans="21:21" x14ac:dyDescent="0.3">
      <c r="U12510" s="275"/>
    </row>
    <row r="12511" spans="21:21" x14ac:dyDescent="0.3">
      <c r="U12511" s="275"/>
    </row>
    <row r="12512" spans="21:21" x14ac:dyDescent="0.3">
      <c r="U12512" s="275"/>
    </row>
    <row r="12513" spans="21:21" x14ac:dyDescent="0.3">
      <c r="U12513" s="275"/>
    </row>
    <row r="12514" spans="21:21" x14ac:dyDescent="0.3">
      <c r="U12514" s="275"/>
    </row>
    <row r="12515" spans="21:21" x14ac:dyDescent="0.3">
      <c r="U12515" s="275"/>
    </row>
    <row r="12516" spans="21:21" x14ac:dyDescent="0.3">
      <c r="U12516" s="275"/>
    </row>
    <row r="12517" spans="21:21" x14ac:dyDescent="0.3">
      <c r="U12517" s="275"/>
    </row>
    <row r="12518" spans="21:21" x14ac:dyDescent="0.3">
      <c r="U12518" s="275"/>
    </row>
    <row r="12519" spans="21:21" x14ac:dyDescent="0.3">
      <c r="U12519" s="275"/>
    </row>
    <row r="12520" spans="21:21" x14ac:dyDescent="0.3">
      <c r="U12520" s="275"/>
    </row>
    <row r="12521" spans="21:21" x14ac:dyDescent="0.3">
      <c r="U12521" s="275"/>
    </row>
    <row r="12522" spans="21:21" x14ac:dyDescent="0.3">
      <c r="U12522" s="275"/>
    </row>
    <row r="12523" spans="21:21" x14ac:dyDescent="0.3">
      <c r="U12523" s="275"/>
    </row>
    <row r="12524" spans="21:21" x14ac:dyDescent="0.3">
      <c r="U12524" s="275"/>
    </row>
    <row r="12525" spans="21:21" x14ac:dyDescent="0.3">
      <c r="U12525" s="275"/>
    </row>
    <row r="12526" spans="21:21" x14ac:dyDescent="0.3">
      <c r="U12526" s="275"/>
    </row>
    <row r="12527" spans="21:21" x14ac:dyDescent="0.3">
      <c r="U12527" s="275"/>
    </row>
    <row r="12528" spans="21:21" x14ac:dyDescent="0.3">
      <c r="U12528" s="275"/>
    </row>
    <row r="12529" spans="21:21" x14ac:dyDescent="0.3">
      <c r="U12529" s="275"/>
    </row>
    <row r="12530" spans="21:21" x14ac:dyDescent="0.3">
      <c r="U12530" s="275"/>
    </row>
    <row r="12531" spans="21:21" x14ac:dyDescent="0.3">
      <c r="U12531" s="275"/>
    </row>
    <row r="12532" spans="21:21" x14ac:dyDescent="0.3">
      <c r="U12532" s="275"/>
    </row>
    <row r="12533" spans="21:21" x14ac:dyDescent="0.3">
      <c r="U12533" s="275"/>
    </row>
    <row r="12534" spans="21:21" x14ac:dyDescent="0.3">
      <c r="U12534" s="275"/>
    </row>
    <row r="12535" spans="21:21" x14ac:dyDescent="0.3">
      <c r="U12535" s="275"/>
    </row>
    <row r="12536" spans="21:21" x14ac:dyDescent="0.3">
      <c r="U12536" s="275"/>
    </row>
    <row r="12537" spans="21:21" x14ac:dyDescent="0.3">
      <c r="U12537" s="275"/>
    </row>
    <row r="12538" spans="21:21" x14ac:dyDescent="0.3">
      <c r="U12538" s="275"/>
    </row>
    <row r="12539" spans="21:21" x14ac:dyDescent="0.3">
      <c r="U12539" s="275"/>
    </row>
    <row r="12540" spans="21:21" x14ac:dyDescent="0.3">
      <c r="U12540" s="275"/>
    </row>
    <row r="12541" spans="21:21" x14ac:dyDescent="0.3">
      <c r="U12541" s="275"/>
    </row>
    <row r="12542" spans="21:21" x14ac:dyDescent="0.3">
      <c r="U12542" s="275"/>
    </row>
    <row r="12543" spans="21:21" x14ac:dyDescent="0.3">
      <c r="U12543" s="275"/>
    </row>
    <row r="12544" spans="21:21" x14ac:dyDescent="0.3">
      <c r="U12544" s="275"/>
    </row>
    <row r="12545" spans="21:21" x14ac:dyDescent="0.3">
      <c r="U12545" s="275"/>
    </row>
    <row r="12546" spans="21:21" x14ac:dyDescent="0.3">
      <c r="U12546" s="275"/>
    </row>
    <row r="12547" spans="21:21" x14ac:dyDescent="0.3">
      <c r="U12547" s="275"/>
    </row>
    <row r="12548" spans="21:21" x14ac:dyDescent="0.3">
      <c r="U12548" s="275"/>
    </row>
    <row r="12549" spans="21:21" x14ac:dyDescent="0.3">
      <c r="U12549" s="275"/>
    </row>
    <row r="12550" spans="21:21" x14ac:dyDescent="0.3">
      <c r="U12550" s="275"/>
    </row>
    <row r="12551" spans="21:21" x14ac:dyDescent="0.3">
      <c r="U12551" s="275"/>
    </row>
    <row r="12552" spans="21:21" x14ac:dyDescent="0.3">
      <c r="U12552" s="275"/>
    </row>
    <row r="12553" spans="21:21" x14ac:dyDescent="0.3">
      <c r="U12553" s="275"/>
    </row>
    <row r="12554" spans="21:21" x14ac:dyDescent="0.3">
      <c r="U12554" s="275"/>
    </row>
    <row r="12555" spans="21:21" x14ac:dyDescent="0.3">
      <c r="U12555" s="275"/>
    </row>
    <row r="12556" spans="21:21" x14ac:dyDescent="0.3">
      <c r="U12556" s="275"/>
    </row>
    <row r="12557" spans="21:21" x14ac:dyDescent="0.3">
      <c r="U12557" s="275"/>
    </row>
    <row r="12558" spans="21:21" x14ac:dyDescent="0.3">
      <c r="U12558" s="275"/>
    </row>
    <row r="12559" spans="21:21" x14ac:dyDescent="0.3">
      <c r="U12559" s="275"/>
    </row>
    <row r="12560" spans="21:21" x14ac:dyDescent="0.3">
      <c r="U12560" s="275"/>
    </row>
    <row r="12561" spans="21:21" x14ac:dyDescent="0.3">
      <c r="U12561" s="275"/>
    </row>
    <row r="12562" spans="21:21" x14ac:dyDescent="0.3">
      <c r="U12562" s="275"/>
    </row>
    <row r="12563" spans="21:21" x14ac:dyDescent="0.3">
      <c r="U12563" s="275"/>
    </row>
    <row r="12564" spans="21:21" x14ac:dyDescent="0.3">
      <c r="U12564" s="275"/>
    </row>
    <row r="12565" spans="21:21" x14ac:dyDescent="0.3">
      <c r="U12565" s="275"/>
    </row>
    <row r="12566" spans="21:21" x14ac:dyDescent="0.3">
      <c r="U12566" s="275"/>
    </row>
    <row r="12567" spans="21:21" x14ac:dyDescent="0.3">
      <c r="U12567" s="275"/>
    </row>
    <row r="12568" spans="21:21" x14ac:dyDescent="0.3">
      <c r="U12568" s="275"/>
    </row>
    <row r="12569" spans="21:21" x14ac:dyDescent="0.3">
      <c r="U12569" s="275"/>
    </row>
    <row r="12570" spans="21:21" x14ac:dyDescent="0.3">
      <c r="U12570" s="275"/>
    </row>
    <row r="12571" spans="21:21" x14ac:dyDescent="0.3">
      <c r="U12571" s="275"/>
    </row>
    <row r="12572" spans="21:21" x14ac:dyDescent="0.3">
      <c r="U12572" s="275"/>
    </row>
    <row r="12573" spans="21:21" x14ac:dyDescent="0.3">
      <c r="U12573" s="275"/>
    </row>
    <row r="12574" spans="21:21" x14ac:dyDescent="0.3">
      <c r="U12574" s="275"/>
    </row>
    <row r="12575" spans="21:21" x14ac:dyDescent="0.3">
      <c r="U12575" s="275"/>
    </row>
    <row r="12576" spans="21:21" x14ac:dyDescent="0.3">
      <c r="U12576" s="275"/>
    </row>
    <row r="12577" spans="21:21" x14ac:dyDescent="0.3">
      <c r="U12577" s="275"/>
    </row>
    <row r="12578" spans="21:21" x14ac:dyDescent="0.3">
      <c r="U12578" s="275"/>
    </row>
    <row r="12579" spans="21:21" x14ac:dyDescent="0.3">
      <c r="U12579" s="275"/>
    </row>
    <row r="12580" spans="21:21" x14ac:dyDescent="0.3">
      <c r="U12580" s="275"/>
    </row>
    <row r="12581" spans="21:21" x14ac:dyDescent="0.3">
      <c r="U12581" s="275"/>
    </row>
    <row r="12582" spans="21:21" x14ac:dyDescent="0.3">
      <c r="U12582" s="275"/>
    </row>
    <row r="12583" spans="21:21" x14ac:dyDescent="0.3">
      <c r="U12583" s="275"/>
    </row>
    <row r="12584" spans="21:21" x14ac:dyDescent="0.3">
      <c r="U12584" s="275"/>
    </row>
    <row r="12585" spans="21:21" x14ac:dyDescent="0.3">
      <c r="U12585" s="275"/>
    </row>
    <row r="12586" spans="21:21" x14ac:dyDescent="0.3">
      <c r="U12586" s="275"/>
    </row>
    <row r="12587" spans="21:21" x14ac:dyDescent="0.3">
      <c r="U12587" s="275"/>
    </row>
    <row r="12588" spans="21:21" x14ac:dyDescent="0.3">
      <c r="U12588" s="275"/>
    </row>
    <row r="12589" spans="21:21" x14ac:dyDescent="0.3">
      <c r="U12589" s="275"/>
    </row>
    <row r="12590" spans="21:21" x14ac:dyDescent="0.3">
      <c r="U12590" s="275"/>
    </row>
    <row r="12591" spans="21:21" x14ac:dyDescent="0.3">
      <c r="U12591" s="275"/>
    </row>
    <row r="12592" spans="21:21" x14ac:dyDescent="0.3">
      <c r="U12592" s="275"/>
    </row>
    <row r="12593" spans="21:21" x14ac:dyDescent="0.3">
      <c r="U12593" s="275"/>
    </row>
    <row r="12594" spans="21:21" x14ac:dyDescent="0.3">
      <c r="U12594" s="275"/>
    </row>
    <row r="12595" spans="21:21" x14ac:dyDescent="0.3">
      <c r="U12595" s="275"/>
    </row>
    <row r="12596" spans="21:21" x14ac:dyDescent="0.3">
      <c r="U12596" s="275"/>
    </row>
    <row r="12597" spans="21:21" x14ac:dyDescent="0.3">
      <c r="U12597" s="275"/>
    </row>
    <row r="12598" spans="21:21" x14ac:dyDescent="0.3">
      <c r="U12598" s="275"/>
    </row>
    <row r="12599" spans="21:21" x14ac:dyDescent="0.3">
      <c r="U12599" s="275"/>
    </row>
    <row r="12600" spans="21:21" x14ac:dyDescent="0.3">
      <c r="U12600" s="275"/>
    </row>
    <row r="12601" spans="21:21" x14ac:dyDescent="0.3">
      <c r="U12601" s="275"/>
    </row>
    <row r="12602" spans="21:21" x14ac:dyDescent="0.3">
      <c r="U12602" s="275"/>
    </row>
    <row r="12603" spans="21:21" x14ac:dyDescent="0.3">
      <c r="U12603" s="275"/>
    </row>
    <row r="12604" spans="21:21" x14ac:dyDescent="0.3">
      <c r="U12604" s="275"/>
    </row>
    <row r="12605" spans="21:21" x14ac:dyDescent="0.3">
      <c r="U12605" s="275"/>
    </row>
    <row r="12606" spans="21:21" x14ac:dyDescent="0.3">
      <c r="U12606" s="275"/>
    </row>
    <row r="12607" spans="21:21" x14ac:dyDescent="0.3">
      <c r="U12607" s="275"/>
    </row>
    <row r="12608" spans="21:21" x14ac:dyDescent="0.3">
      <c r="U12608" s="275"/>
    </row>
    <row r="12609" spans="21:21" x14ac:dyDescent="0.3">
      <c r="U12609" s="275"/>
    </row>
    <row r="12610" spans="21:21" x14ac:dyDescent="0.3">
      <c r="U12610" s="275"/>
    </row>
    <row r="12611" spans="21:21" x14ac:dyDescent="0.3">
      <c r="U12611" s="275"/>
    </row>
    <row r="12612" spans="21:21" x14ac:dyDescent="0.3">
      <c r="U12612" s="275"/>
    </row>
    <row r="12613" spans="21:21" x14ac:dyDescent="0.3">
      <c r="U12613" s="275"/>
    </row>
    <row r="12614" spans="21:21" x14ac:dyDescent="0.3">
      <c r="U12614" s="275"/>
    </row>
    <row r="12615" spans="21:21" x14ac:dyDescent="0.3">
      <c r="U12615" s="275"/>
    </row>
    <row r="12616" spans="21:21" x14ac:dyDescent="0.3">
      <c r="U12616" s="275"/>
    </row>
    <row r="12617" spans="21:21" x14ac:dyDescent="0.3">
      <c r="U12617" s="275"/>
    </row>
    <row r="12618" spans="21:21" x14ac:dyDescent="0.3">
      <c r="U12618" s="275"/>
    </row>
    <row r="12619" spans="21:21" x14ac:dyDescent="0.3">
      <c r="U12619" s="275"/>
    </row>
    <row r="12620" spans="21:21" x14ac:dyDescent="0.3">
      <c r="U12620" s="275"/>
    </row>
    <row r="12621" spans="21:21" x14ac:dyDescent="0.3">
      <c r="U12621" s="275"/>
    </row>
    <row r="12622" spans="21:21" x14ac:dyDescent="0.3">
      <c r="U12622" s="275"/>
    </row>
    <row r="12623" spans="21:21" x14ac:dyDescent="0.3">
      <c r="U12623" s="275"/>
    </row>
    <row r="12624" spans="21:21" x14ac:dyDescent="0.3">
      <c r="U12624" s="275"/>
    </row>
    <row r="12625" spans="21:21" x14ac:dyDescent="0.3">
      <c r="U12625" s="275"/>
    </row>
    <row r="12626" spans="21:21" x14ac:dyDescent="0.3">
      <c r="U12626" s="275"/>
    </row>
    <row r="12627" spans="21:21" x14ac:dyDescent="0.3">
      <c r="U12627" s="275"/>
    </row>
    <row r="12628" spans="21:21" x14ac:dyDescent="0.3">
      <c r="U12628" s="275"/>
    </row>
    <row r="12629" spans="21:21" x14ac:dyDescent="0.3">
      <c r="U12629" s="275"/>
    </row>
    <row r="12630" spans="21:21" x14ac:dyDescent="0.3">
      <c r="U12630" s="275"/>
    </row>
    <row r="12631" spans="21:21" x14ac:dyDescent="0.3">
      <c r="U12631" s="275"/>
    </row>
    <row r="12632" spans="21:21" x14ac:dyDescent="0.3">
      <c r="U12632" s="275"/>
    </row>
    <row r="12633" spans="21:21" x14ac:dyDescent="0.3">
      <c r="U12633" s="275"/>
    </row>
    <row r="12634" spans="21:21" x14ac:dyDescent="0.3">
      <c r="U12634" s="275"/>
    </row>
    <row r="12635" spans="21:21" x14ac:dyDescent="0.3">
      <c r="U12635" s="275"/>
    </row>
    <row r="12636" spans="21:21" x14ac:dyDescent="0.3">
      <c r="U12636" s="275"/>
    </row>
    <row r="12637" spans="21:21" x14ac:dyDescent="0.3">
      <c r="U12637" s="275"/>
    </row>
    <row r="12638" spans="21:21" x14ac:dyDescent="0.3">
      <c r="U12638" s="275"/>
    </row>
    <row r="12639" spans="21:21" x14ac:dyDescent="0.3">
      <c r="U12639" s="275"/>
    </row>
    <row r="12640" spans="21:21" x14ac:dyDescent="0.3">
      <c r="U12640" s="275"/>
    </row>
    <row r="12641" spans="21:21" x14ac:dyDescent="0.3">
      <c r="U12641" s="275"/>
    </row>
    <row r="12642" spans="21:21" x14ac:dyDescent="0.3">
      <c r="U12642" s="275"/>
    </row>
    <row r="12643" spans="21:21" x14ac:dyDescent="0.3">
      <c r="U12643" s="275"/>
    </row>
    <row r="12644" spans="21:21" x14ac:dyDescent="0.3">
      <c r="U12644" s="275"/>
    </row>
    <row r="12645" spans="21:21" x14ac:dyDescent="0.3">
      <c r="U12645" s="275"/>
    </row>
    <row r="12646" spans="21:21" x14ac:dyDescent="0.3">
      <c r="U12646" s="275"/>
    </row>
    <row r="12647" spans="21:21" x14ac:dyDescent="0.3">
      <c r="U12647" s="275"/>
    </row>
    <row r="12648" spans="21:21" x14ac:dyDescent="0.3">
      <c r="U12648" s="275"/>
    </row>
    <row r="12649" spans="21:21" x14ac:dyDescent="0.3">
      <c r="U12649" s="275"/>
    </row>
    <row r="12650" spans="21:21" x14ac:dyDescent="0.3">
      <c r="U12650" s="275"/>
    </row>
    <row r="12651" spans="21:21" x14ac:dyDescent="0.3">
      <c r="U12651" s="275"/>
    </row>
    <row r="12652" spans="21:21" x14ac:dyDescent="0.3">
      <c r="U12652" s="275"/>
    </row>
    <row r="12653" spans="21:21" x14ac:dyDescent="0.3">
      <c r="U12653" s="275"/>
    </row>
    <row r="12654" spans="21:21" x14ac:dyDescent="0.3">
      <c r="U12654" s="275"/>
    </row>
    <row r="12655" spans="21:21" x14ac:dyDescent="0.3">
      <c r="U12655" s="275"/>
    </row>
    <row r="12656" spans="21:21" x14ac:dyDescent="0.3">
      <c r="U12656" s="275"/>
    </row>
    <row r="12657" spans="21:21" x14ac:dyDescent="0.3">
      <c r="U12657" s="275"/>
    </row>
    <row r="12658" spans="21:21" x14ac:dyDescent="0.3">
      <c r="U12658" s="275"/>
    </row>
    <row r="12659" spans="21:21" x14ac:dyDescent="0.3">
      <c r="U12659" s="275"/>
    </row>
    <row r="12660" spans="21:21" x14ac:dyDescent="0.3">
      <c r="U12660" s="275"/>
    </row>
    <row r="12661" spans="21:21" x14ac:dyDescent="0.3">
      <c r="U12661" s="275"/>
    </row>
    <row r="12662" spans="21:21" x14ac:dyDescent="0.3">
      <c r="U12662" s="275"/>
    </row>
    <row r="12663" spans="21:21" x14ac:dyDescent="0.3">
      <c r="U12663" s="275"/>
    </row>
    <row r="12664" spans="21:21" x14ac:dyDescent="0.3">
      <c r="U12664" s="275"/>
    </row>
    <row r="12665" spans="21:21" x14ac:dyDescent="0.3">
      <c r="U12665" s="275"/>
    </row>
    <row r="12666" spans="21:21" x14ac:dyDescent="0.3">
      <c r="U12666" s="275"/>
    </row>
    <row r="12667" spans="21:21" x14ac:dyDescent="0.3">
      <c r="U12667" s="275"/>
    </row>
    <row r="12668" spans="21:21" x14ac:dyDescent="0.3">
      <c r="U12668" s="275"/>
    </row>
    <row r="12669" spans="21:21" x14ac:dyDescent="0.3">
      <c r="U12669" s="275"/>
    </row>
    <row r="12670" spans="21:21" x14ac:dyDescent="0.3">
      <c r="U12670" s="275"/>
    </row>
    <row r="12671" spans="21:21" x14ac:dyDescent="0.3">
      <c r="U12671" s="275"/>
    </row>
    <row r="12672" spans="21:21" x14ac:dyDescent="0.3">
      <c r="U12672" s="275"/>
    </row>
    <row r="12673" spans="21:21" x14ac:dyDescent="0.3">
      <c r="U12673" s="275"/>
    </row>
    <row r="12674" spans="21:21" x14ac:dyDescent="0.3">
      <c r="U12674" s="275"/>
    </row>
    <row r="12675" spans="21:21" x14ac:dyDescent="0.3">
      <c r="U12675" s="275"/>
    </row>
    <row r="12676" spans="21:21" x14ac:dyDescent="0.3">
      <c r="U12676" s="275"/>
    </row>
    <row r="12677" spans="21:21" x14ac:dyDescent="0.3">
      <c r="U12677" s="275"/>
    </row>
    <row r="12678" spans="21:21" x14ac:dyDescent="0.3">
      <c r="U12678" s="275"/>
    </row>
    <row r="12679" spans="21:21" x14ac:dyDescent="0.3">
      <c r="U12679" s="275"/>
    </row>
    <row r="12680" spans="21:21" x14ac:dyDescent="0.3">
      <c r="U12680" s="275"/>
    </row>
    <row r="12681" spans="21:21" x14ac:dyDescent="0.3">
      <c r="U12681" s="275"/>
    </row>
    <row r="12682" spans="21:21" x14ac:dyDescent="0.3">
      <c r="U12682" s="275"/>
    </row>
    <row r="12683" spans="21:21" x14ac:dyDescent="0.3">
      <c r="U12683" s="275"/>
    </row>
    <row r="12684" spans="21:21" x14ac:dyDescent="0.3">
      <c r="U12684" s="275"/>
    </row>
    <row r="12685" spans="21:21" x14ac:dyDescent="0.3">
      <c r="U12685" s="275"/>
    </row>
    <row r="12686" spans="21:21" x14ac:dyDescent="0.3">
      <c r="U12686" s="275"/>
    </row>
    <row r="12687" spans="21:21" x14ac:dyDescent="0.3">
      <c r="U12687" s="275"/>
    </row>
    <row r="12688" spans="21:21" x14ac:dyDescent="0.3">
      <c r="U12688" s="275"/>
    </row>
    <row r="12689" spans="21:21" x14ac:dyDescent="0.3">
      <c r="U12689" s="275"/>
    </row>
    <row r="12690" spans="21:21" x14ac:dyDescent="0.3">
      <c r="U12690" s="275"/>
    </row>
    <row r="12691" spans="21:21" x14ac:dyDescent="0.3">
      <c r="U12691" s="275"/>
    </row>
    <row r="12692" spans="21:21" x14ac:dyDescent="0.3">
      <c r="U12692" s="275"/>
    </row>
    <row r="12693" spans="21:21" x14ac:dyDescent="0.3">
      <c r="U12693" s="275"/>
    </row>
    <row r="12694" spans="21:21" x14ac:dyDescent="0.3">
      <c r="U12694" s="275"/>
    </row>
    <row r="12695" spans="21:21" x14ac:dyDescent="0.3">
      <c r="U12695" s="275"/>
    </row>
    <row r="12696" spans="21:21" x14ac:dyDescent="0.3">
      <c r="U12696" s="275"/>
    </row>
    <row r="12697" spans="21:21" x14ac:dyDescent="0.3">
      <c r="U12697" s="275"/>
    </row>
    <row r="12698" spans="21:21" x14ac:dyDescent="0.3">
      <c r="U12698" s="275"/>
    </row>
    <row r="12699" spans="21:21" x14ac:dyDescent="0.3">
      <c r="U12699" s="275"/>
    </row>
    <row r="12700" spans="21:21" x14ac:dyDescent="0.3">
      <c r="U12700" s="275"/>
    </row>
    <row r="12701" spans="21:21" x14ac:dyDescent="0.3">
      <c r="U12701" s="275"/>
    </row>
    <row r="12702" spans="21:21" x14ac:dyDescent="0.3">
      <c r="U12702" s="275"/>
    </row>
    <row r="12703" spans="21:21" x14ac:dyDescent="0.3">
      <c r="U12703" s="275"/>
    </row>
    <row r="12704" spans="21:21" x14ac:dyDescent="0.3">
      <c r="U12704" s="275"/>
    </row>
    <row r="12705" spans="21:21" x14ac:dyDescent="0.3">
      <c r="U12705" s="275"/>
    </row>
    <row r="12706" spans="21:21" x14ac:dyDescent="0.3">
      <c r="U12706" s="275"/>
    </row>
    <row r="12707" spans="21:21" x14ac:dyDescent="0.3">
      <c r="U12707" s="275"/>
    </row>
    <row r="12708" spans="21:21" x14ac:dyDescent="0.3">
      <c r="U12708" s="275"/>
    </row>
    <row r="12709" spans="21:21" x14ac:dyDescent="0.3">
      <c r="U12709" s="275"/>
    </row>
    <row r="12710" spans="21:21" x14ac:dyDescent="0.3">
      <c r="U12710" s="275"/>
    </row>
    <row r="12711" spans="21:21" x14ac:dyDescent="0.3">
      <c r="U12711" s="275"/>
    </row>
    <row r="12712" spans="21:21" x14ac:dyDescent="0.3">
      <c r="U12712" s="275"/>
    </row>
    <row r="12713" spans="21:21" x14ac:dyDescent="0.3">
      <c r="U12713" s="275"/>
    </row>
    <row r="12714" spans="21:21" x14ac:dyDescent="0.3">
      <c r="U12714" s="275"/>
    </row>
    <row r="12715" spans="21:21" x14ac:dyDescent="0.3">
      <c r="U12715" s="275"/>
    </row>
    <row r="12716" spans="21:21" x14ac:dyDescent="0.3">
      <c r="U12716" s="275"/>
    </row>
    <row r="12717" spans="21:21" x14ac:dyDescent="0.3">
      <c r="U12717" s="275"/>
    </row>
    <row r="12718" spans="21:21" x14ac:dyDescent="0.3">
      <c r="U12718" s="275"/>
    </row>
    <row r="12719" spans="21:21" x14ac:dyDescent="0.3">
      <c r="U12719" s="275"/>
    </row>
    <row r="12720" spans="21:21" x14ac:dyDescent="0.3">
      <c r="U12720" s="275"/>
    </row>
    <row r="12721" spans="21:21" x14ac:dyDescent="0.3">
      <c r="U12721" s="275"/>
    </row>
    <row r="12722" spans="21:21" x14ac:dyDescent="0.3">
      <c r="U12722" s="275"/>
    </row>
    <row r="12723" spans="21:21" x14ac:dyDescent="0.3">
      <c r="U12723" s="275"/>
    </row>
    <row r="12724" spans="21:21" x14ac:dyDescent="0.3">
      <c r="U12724" s="275"/>
    </row>
    <row r="12725" spans="21:21" x14ac:dyDescent="0.3">
      <c r="U12725" s="275"/>
    </row>
    <row r="12726" spans="21:21" x14ac:dyDescent="0.3">
      <c r="U12726" s="275"/>
    </row>
    <row r="12727" spans="21:21" x14ac:dyDescent="0.3">
      <c r="U12727" s="275"/>
    </row>
    <row r="12728" spans="21:21" x14ac:dyDescent="0.3">
      <c r="U12728" s="275"/>
    </row>
    <row r="12729" spans="21:21" x14ac:dyDescent="0.3">
      <c r="U12729" s="275"/>
    </row>
    <row r="12730" spans="21:21" x14ac:dyDescent="0.3">
      <c r="U12730" s="275"/>
    </row>
    <row r="12731" spans="21:21" x14ac:dyDescent="0.3">
      <c r="U12731" s="275"/>
    </row>
    <row r="12732" spans="21:21" x14ac:dyDescent="0.3">
      <c r="U12732" s="275"/>
    </row>
    <row r="12733" spans="21:21" x14ac:dyDescent="0.3">
      <c r="U12733" s="275"/>
    </row>
    <row r="12734" spans="21:21" x14ac:dyDescent="0.3">
      <c r="U12734" s="275"/>
    </row>
    <row r="12735" spans="21:21" x14ac:dyDescent="0.3">
      <c r="U12735" s="275"/>
    </row>
    <row r="12736" spans="21:21" x14ac:dyDescent="0.3">
      <c r="U12736" s="275"/>
    </row>
    <row r="12737" spans="21:21" x14ac:dyDescent="0.3">
      <c r="U12737" s="275"/>
    </row>
    <row r="12738" spans="21:21" x14ac:dyDescent="0.3">
      <c r="U12738" s="275"/>
    </row>
    <row r="12739" spans="21:21" x14ac:dyDescent="0.3">
      <c r="U12739" s="275"/>
    </row>
    <row r="12740" spans="21:21" x14ac:dyDescent="0.3">
      <c r="U12740" s="275"/>
    </row>
    <row r="12741" spans="21:21" x14ac:dyDescent="0.3">
      <c r="U12741" s="275"/>
    </row>
    <row r="12742" spans="21:21" x14ac:dyDescent="0.3">
      <c r="U12742" s="275"/>
    </row>
    <row r="12743" spans="21:21" x14ac:dyDescent="0.3">
      <c r="U12743" s="275"/>
    </row>
    <row r="12744" spans="21:21" x14ac:dyDescent="0.3">
      <c r="U12744" s="275"/>
    </row>
    <row r="12745" spans="21:21" x14ac:dyDescent="0.3">
      <c r="U12745" s="275"/>
    </row>
    <row r="12746" spans="21:21" x14ac:dyDescent="0.3">
      <c r="U12746" s="275"/>
    </row>
    <row r="12747" spans="21:21" x14ac:dyDescent="0.3">
      <c r="U12747" s="275"/>
    </row>
    <row r="12748" spans="21:21" x14ac:dyDescent="0.3">
      <c r="U12748" s="275"/>
    </row>
    <row r="12749" spans="21:21" x14ac:dyDescent="0.3">
      <c r="U12749" s="275"/>
    </row>
    <row r="12750" spans="21:21" x14ac:dyDescent="0.3">
      <c r="U12750" s="275"/>
    </row>
    <row r="12751" spans="21:21" x14ac:dyDescent="0.3">
      <c r="U12751" s="275"/>
    </row>
    <row r="12752" spans="21:21" x14ac:dyDescent="0.3">
      <c r="U12752" s="275"/>
    </row>
    <row r="12753" spans="21:21" x14ac:dyDescent="0.3">
      <c r="U12753" s="275"/>
    </row>
    <row r="12754" spans="21:21" x14ac:dyDescent="0.3">
      <c r="U12754" s="275"/>
    </row>
    <row r="12755" spans="21:21" x14ac:dyDescent="0.3">
      <c r="U12755" s="275"/>
    </row>
    <row r="12756" spans="21:21" x14ac:dyDescent="0.3">
      <c r="U12756" s="275"/>
    </row>
    <row r="12757" spans="21:21" x14ac:dyDescent="0.3">
      <c r="U12757" s="275"/>
    </row>
    <row r="12758" spans="21:21" x14ac:dyDescent="0.3">
      <c r="U12758" s="275"/>
    </row>
    <row r="12759" spans="21:21" x14ac:dyDescent="0.3">
      <c r="U12759" s="275"/>
    </row>
    <row r="12760" spans="21:21" x14ac:dyDescent="0.3">
      <c r="U12760" s="275"/>
    </row>
    <row r="12761" spans="21:21" x14ac:dyDescent="0.3">
      <c r="U12761" s="275"/>
    </row>
    <row r="12762" spans="21:21" x14ac:dyDescent="0.3">
      <c r="U12762" s="275"/>
    </row>
    <row r="12763" spans="21:21" x14ac:dyDescent="0.3">
      <c r="U12763" s="275"/>
    </row>
    <row r="12764" spans="21:21" x14ac:dyDescent="0.3">
      <c r="U12764" s="275"/>
    </row>
    <row r="12765" spans="21:21" x14ac:dyDescent="0.3">
      <c r="U12765" s="275"/>
    </row>
    <row r="12766" spans="21:21" x14ac:dyDescent="0.3">
      <c r="U12766" s="275"/>
    </row>
    <row r="12767" spans="21:21" x14ac:dyDescent="0.3">
      <c r="U12767" s="275"/>
    </row>
    <row r="12768" spans="21:21" x14ac:dyDescent="0.3">
      <c r="U12768" s="275"/>
    </row>
    <row r="12769" spans="21:21" x14ac:dyDescent="0.3">
      <c r="U12769" s="275"/>
    </row>
    <row r="12770" spans="21:21" x14ac:dyDescent="0.3">
      <c r="U12770" s="275"/>
    </row>
    <row r="12771" spans="21:21" x14ac:dyDescent="0.3">
      <c r="U12771" s="275"/>
    </row>
    <row r="12772" spans="21:21" x14ac:dyDescent="0.3">
      <c r="U12772" s="275"/>
    </row>
    <row r="12773" spans="21:21" x14ac:dyDescent="0.3">
      <c r="U12773" s="275"/>
    </row>
    <row r="12774" spans="21:21" x14ac:dyDescent="0.3">
      <c r="U12774" s="275"/>
    </row>
    <row r="12775" spans="21:21" x14ac:dyDescent="0.3">
      <c r="U12775" s="275"/>
    </row>
    <row r="12776" spans="21:21" x14ac:dyDescent="0.3">
      <c r="U12776" s="275"/>
    </row>
    <row r="12777" spans="21:21" x14ac:dyDescent="0.3">
      <c r="U12777" s="275"/>
    </row>
    <row r="12778" spans="21:21" x14ac:dyDescent="0.3">
      <c r="U12778" s="275"/>
    </row>
    <row r="12779" spans="21:21" x14ac:dyDescent="0.3">
      <c r="U12779" s="275"/>
    </row>
    <row r="12780" spans="21:21" x14ac:dyDescent="0.3">
      <c r="U12780" s="275"/>
    </row>
    <row r="12781" spans="21:21" x14ac:dyDescent="0.3">
      <c r="U12781" s="275"/>
    </row>
    <row r="12782" spans="21:21" x14ac:dyDescent="0.3">
      <c r="U12782" s="275"/>
    </row>
    <row r="12783" spans="21:21" x14ac:dyDescent="0.3">
      <c r="U12783" s="275"/>
    </row>
    <row r="12784" spans="21:21" x14ac:dyDescent="0.3">
      <c r="U12784" s="275"/>
    </row>
    <row r="12785" spans="21:21" x14ac:dyDescent="0.3">
      <c r="U12785" s="275"/>
    </row>
    <row r="12786" spans="21:21" x14ac:dyDescent="0.3">
      <c r="U12786" s="275"/>
    </row>
    <row r="12787" spans="21:21" x14ac:dyDescent="0.3">
      <c r="U12787" s="275"/>
    </row>
    <row r="12788" spans="21:21" x14ac:dyDescent="0.3">
      <c r="U12788" s="275"/>
    </row>
    <row r="12789" spans="21:21" x14ac:dyDescent="0.3">
      <c r="U12789" s="275"/>
    </row>
    <row r="12790" spans="21:21" x14ac:dyDescent="0.3">
      <c r="U12790" s="275"/>
    </row>
    <row r="12791" spans="21:21" x14ac:dyDescent="0.3">
      <c r="U12791" s="275"/>
    </row>
    <row r="12792" spans="21:21" x14ac:dyDescent="0.3">
      <c r="U12792" s="275"/>
    </row>
    <row r="12793" spans="21:21" x14ac:dyDescent="0.3">
      <c r="U12793" s="275"/>
    </row>
    <row r="12794" spans="21:21" x14ac:dyDescent="0.3">
      <c r="U12794" s="275"/>
    </row>
    <row r="12795" spans="21:21" x14ac:dyDescent="0.3">
      <c r="U12795" s="275"/>
    </row>
    <row r="12796" spans="21:21" x14ac:dyDescent="0.3">
      <c r="U12796" s="275"/>
    </row>
    <row r="12797" spans="21:21" x14ac:dyDescent="0.3">
      <c r="U12797" s="275"/>
    </row>
    <row r="12798" spans="21:21" x14ac:dyDescent="0.3">
      <c r="U12798" s="275"/>
    </row>
    <row r="12799" spans="21:21" x14ac:dyDescent="0.3">
      <c r="U12799" s="275"/>
    </row>
    <row r="12800" spans="21:21" x14ac:dyDescent="0.3">
      <c r="U12800" s="275"/>
    </row>
    <row r="12801" spans="21:21" x14ac:dyDescent="0.3">
      <c r="U12801" s="275"/>
    </row>
    <row r="12802" spans="21:21" x14ac:dyDescent="0.3">
      <c r="U12802" s="275"/>
    </row>
    <row r="12803" spans="21:21" x14ac:dyDescent="0.3">
      <c r="U12803" s="275"/>
    </row>
    <row r="12804" spans="21:21" x14ac:dyDescent="0.3">
      <c r="U12804" s="275"/>
    </row>
    <row r="12805" spans="21:21" x14ac:dyDescent="0.3">
      <c r="U12805" s="275"/>
    </row>
    <row r="12806" spans="21:21" x14ac:dyDescent="0.3">
      <c r="U12806" s="275"/>
    </row>
    <row r="12807" spans="21:21" x14ac:dyDescent="0.3">
      <c r="U12807" s="275"/>
    </row>
    <row r="12808" spans="21:21" x14ac:dyDescent="0.3">
      <c r="U12808" s="275"/>
    </row>
    <row r="12809" spans="21:21" x14ac:dyDescent="0.3">
      <c r="U12809" s="275"/>
    </row>
    <row r="12810" spans="21:21" x14ac:dyDescent="0.3">
      <c r="U12810" s="275"/>
    </row>
    <row r="12811" spans="21:21" x14ac:dyDescent="0.3">
      <c r="U12811" s="275"/>
    </row>
    <row r="12812" spans="21:21" x14ac:dyDescent="0.3">
      <c r="U12812" s="275"/>
    </row>
    <row r="12813" spans="21:21" x14ac:dyDescent="0.3">
      <c r="U12813" s="275"/>
    </row>
    <row r="12814" spans="21:21" x14ac:dyDescent="0.3">
      <c r="U12814" s="275"/>
    </row>
    <row r="12815" spans="21:21" x14ac:dyDescent="0.3">
      <c r="U12815" s="275"/>
    </row>
    <row r="12816" spans="21:21" x14ac:dyDescent="0.3">
      <c r="U12816" s="275"/>
    </row>
    <row r="12817" spans="21:21" x14ac:dyDescent="0.3">
      <c r="U12817" s="275"/>
    </row>
    <row r="12818" spans="21:21" x14ac:dyDescent="0.3">
      <c r="U12818" s="275"/>
    </row>
    <row r="12819" spans="21:21" x14ac:dyDescent="0.3">
      <c r="U12819" s="275"/>
    </row>
    <row r="12820" spans="21:21" x14ac:dyDescent="0.3">
      <c r="U12820" s="275"/>
    </row>
    <row r="12821" spans="21:21" x14ac:dyDescent="0.3">
      <c r="U12821" s="275"/>
    </row>
    <row r="12822" spans="21:21" x14ac:dyDescent="0.3">
      <c r="U12822" s="275"/>
    </row>
    <row r="12823" spans="21:21" x14ac:dyDescent="0.3">
      <c r="U12823" s="275"/>
    </row>
    <row r="12824" spans="21:21" x14ac:dyDescent="0.3">
      <c r="U12824" s="275"/>
    </row>
    <row r="12825" spans="21:21" x14ac:dyDescent="0.3">
      <c r="U12825" s="275"/>
    </row>
    <row r="12826" spans="21:21" x14ac:dyDescent="0.3">
      <c r="U12826" s="275"/>
    </row>
    <row r="12827" spans="21:21" x14ac:dyDescent="0.3">
      <c r="U12827" s="275"/>
    </row>
    <row r="12828" spans="21:21" x14ac:dyDescent="0.3">
      <c r="U12828" s="275"/>
    </row>
    <row r="12829" spans="21:21" x14ac:dyDescent="0.3">
      <c r="U12829" s="275"/>
    </row>
    <row r="12830" spans="21:21" x14ac:dyDescent="0.3">
      <c r="U12830" s="275"/>
    </row>
    <row r="12831" spans="21:21" x14ac:dyDescent="0.3">
      <c r="U12831" s="275"/>
    </row>
    <row r="12832" spans="21:21" x14ac:dyDescent="0.3">
      <c r="U12832" s="275"/>
    </row>
    <row r="12833" spans="21:21" x14ac:dyDescent="0.3">
      <c r="U12833" s="275"/>
    </row>
    <row r="12834" spans="21:21" x14ac:dyDescent="0.3">
      <c r="U12834" s="275"/>
    </row>
    <row r="12835" spans="21:21" x14ac:dyDescent="0.3">
      <c r="U12835" s="275"/>
    </row>
    <row r="12836" spans="21:21" x14ac:dyDescent="0.3">
      <c r="U12836" s="275"/>
    </row>
    <row r="12837" spans="21:21" x14ac:dyDescent="0.3">
      <c r="U12837" s="275"/>
    </row>
    <row r="12838" spans="21:21" x14ac:dyDescent="0.3">
      <c r="U12838" s="275"/>
    </row>
    <row r="12839" spans="21:21" x14ac:dyDescent="0.3">
      <c r="U12839" s="275"/>
    </row>
    <row r="12840" spans="21:21" x14ac:dyDescent="0.3">
      <c r="U12840" s="275"/>
    </row>
    <row r="12841" spans="21:21" x14ac:dyDescent="0.3">
      <c r="U12841" s="275"/>
    </row>
    <row r="12842" spans="21:21" x14ac:dyDescent="0.3">
      <c r="U12842" s="275"/>
    </row>
    <row r="12843" spans="21:21" x14ac:dyDescent="0.3">
      <c r="U12843" s="275"/>
    </row>
    <row r="12844" spans="21:21" x14ac:dyDescent="0.3">
      <c r="U12844" s="275"/>
    </row>
    <row r="12845" spans="21:21" x14ac:dyDescent="0.3">
      <c r="U12845" s="275"/>
    </row>
    <row r="12846" spans="21:21" x14ac:dyDescent="0.3">
      <c r="U12846" s="275"/>
    </row>
    <row r="12847" spans="21:21" x14ac:dyDescent="0.3">
      <c r="U12847" s="275"/>
    </row>
    <row r="12848" spans="21:21" x14ac:dyDescent="0.3">
      <c r="U12848" s="275"/>
    </row>
    <row r="12849" spans="21:21" x14ac:dyDescent="0.3">
      <c r="U12849" s="275"/>
    </row>
    <row r="12850" spans="21:21" x14ac:dyDescent="0.3">
      <c r="U12850" s="275"/>
    </row>
    <row r="12851" spans="21:21" x14ac:dyDescent="0.3">
      <c r="U12851" s="275"/>
    </row>
    <row r="12852" spans="21:21" x14ac:dyDescent="0.3">
      <c r="U12852" s="275"/>
    </row>
    <row r="12853" spans="21:21" x14ac:dyDescent="0.3">
      <c r="U12853" s="275"/>
    </row>
    <row r="12854" spans="21:21" x14ac:dyDescent="0.3">
      <c r="U12854" s="275"/>
    </row>
    <row r="12855" spans="21:21" x14ac:dyDescent="0.3">
      <c r="U12855" s="275"/>
    </row>
    <row r="12856" spans="21:21" x14ac:dyDescent="0.3">
      <c r="U12856" s="275"/>
    </row>
    <row r="12857" spans="21:21" x14ac:dyDescent="0.3">
      <c r="U12857" s="275"/>
    </row>
    <row r="12858" spans="21:21" x14ac:dyDescent="0.3">
      <c r="U12858" s="275"/>
    </row>
    <row r="12859" spans="21:21" x14ac:dyDescent="0.3">
      <c r="U12859" s="275"/>
    </row>
    <row r="12860" spans="21:21" x14ac:dyDescent="0.3">
      <c r="U12860" s="275"/>
    </row>
    <row r="12861" spans="21:21" x14ac:dyDescent="0.3">
      <c r="U12861" s="275"/>
    </row>
    <row r="12862" spans="21:21" x14ac:dyDescent="0.3">
      <c r="U12862" s="275"/>
    </row>
    <row r="12863" spans="21:21" x14ac:dyDescent="0.3">
      <c r="U12863" s="275"/>
    </row>
    <row r="12864" spans="21:21" x14ac:dyDescent="0.3">
      <c r="U12864" s="275"/>
    </row>
    <row r="12865" spans="21:21" x14ac:dyDescent="0.3">
      <c r="U12865" s="275"/>
    </row>
    <row r="12866" spans="21:21" x14ac:dyDescent="0.3">
      <c r="U12866" s="275"/>
    </row>
    <row r="12867" spans="21:21" x14ac:dyDescent="0.3">
      <c r="U12867" s="275"/>
    </row>
    <row r="12868" spans="21:21" x14ac:dyDescent="0.3">
      <c r="U12868" s="275"/>
    </row>
    <row r="12869" spans="21:21" x14ac:dyDescent="0.3">
      <c r="U12869" s="275"/>
    </row>
    <row r="12870" spans="21:21" x14ac:dyDescent="0.3">
      <c r="U12870" s="275"/>
    </row>
    <row r="12871" spans="21:21" x14ac:dyDescent="0.3">
      <c r="U12871" s="275"/>
    </row>
    <row r="12872" spans="21:21" x14ac:dyDescent="0.3">
      <c r="U12872" s="275"/>
    </row>
    <row r="12873" spans="21:21" x14ac:dyDescent="0.3">
      <c r="U12873" s="275"/>
    </row>
    <row r="12874" spans="21:21" x14ac:dyDescent="0.3">
      <c r="U12874" s="275"/>
    </row>
    <row r="12875" spans="21:21" x14ac:dyDescent="0.3">
      <c r="U12875" s="275"/>
    </row>
    <row r="12876" spans="21:21" x14ac:dyDescent="0.3">
      <c r="U12876" s="275"/>
    </row>
    <row r="12877" spans="21:21" x14ac:dyDescent="0.3">
      <c r="U12877" s="275"/>
    </row>
    <row r="12878" spans="21:21" x14ac:dyDescent="0.3">
      <c r="U12878" s="275"/>
    </row>
    <row r="12879" spans="21:21" x14ac:dyDescent="0.3">
      <c r="U12879" s="275"/>
    </row>
    <row r="12880" spans="21:21" x14ac:dyDescent="0.3">
      <c r="U12880" s="275"/>
    </row>
    <row r="12881" spans="21:21" x14ac:dyDescent="0.3">
      <c r="U12881" s="275"/>
    </row>
    <row r="12882" spans="21:21" x14ac:dyDescent="0.3">
      <c r="U12882" s="275"/>
    </row>
    <row r="12883" spans="21:21" x14ac:dyDescent="0.3">
      <c r="U12883" s="275"/>
    </row>
    <row r="12884" spans="21:21" x14ac:dyDescent="0.3">
      <c r="U12884" s="275"/>
    </row>
    <row r="12885" spans="21:21" x14ac:dyDescent="0.3">
      <c r="U12885" s="275"/>
    </row>
    <row r="12886" spans="21:21" x14ac:dyDescent="0.3">
      <c r="U12886" s="275"/>
    </row>
    <row r="12887" spans="21:21" x14ac:dyDescent="0.3">
      <c r="U12887" s="275"/>
    </row>
    <row r="12888" spans="21:21" x14ac:dyDescent="0.3">
      <c r="U12888" s="275"/>
    </row>
    <row r="12889" spans="21:21" x14ac:dyDescent="0.3">
      <c r="U12889" s="275"/>
    </row>
    <row r="12890" spans="21:21" x14ac:dyDescent="0.3">
      <c r="U12890" s="275"/>
    </row>
    <row r="12891" spans="21:21" x14ac:dyDescent="0.3">
      <c r="U12891" s="275"/>
    </row>
    <row r="12892" spans="21:21" x14ac:dyDescent="0.3">
      <c r="U12892" s="275"/>
    </row>
    <row r="12893" spans="21:21" x14ac:dyDescent="0.3">
      <c r="U12893" s="275"/>
    </row>
    <row r="12894" spans="21:21" x14ac:dyDescent="0.3">
      <c r="U12894" s="275"/>
    </row>
    <row r="12895" spans="21:21" x14ac:dyDescent="0.3">
      <c r="U12895" s="275"/>
    </row>
    <row r="12896" spans="21:21" x14ac:dyDescent="0.3">
      <c r="U12896" s="275"/>
    </row>
    <row r="12897" spans="21:21" x14ac:dyDescent="0.3">
      <c r="U12897" s="275"/>
    </row>
    <row r="12898" spans="21:21" x14ac:dyDescent="0.3">
      <c r="U12898" s="275"/>
    </row>
    <row r="12899" spans="21:21" x14ac:dyDescent="0.3">
      <c r="U12899" s="275"/>
    </row>
    <row r="12900" spans="21:21" x14ac:dyDescent="0.3">
      <c r="U12900" s="275"/>
    </row>
    <row r="12901" spans="21:21" x14ac:dyDescent="0.3">
      <c r="U12901" s="275"/>
    </row>
    <row r="12902" spans="21:21" x14ac:dyDescent="0.3">
      <c r="U12902" s="275"/>
    </row>
    <row r="12903" spans="21:21" x14ac:dyDescent="0.3">
      <c r="U12903" s="275"/>
    </row>
    <row r="12904" spans="21:21" x14ac:dyDescent="0.3">
      <c r="U12904" s="275"/>
    </row>
    <row r="12905" spans="21:21" x14ac:dyDescent="0.3">
      <c r="U12905" s="275"/>
    </row>
    <row r="12906" spans="21:21" x14ac:dyDescent="0.3">
      <c r="U12906" s="275"/>
    </row>
    <row r="12907" spans="21:21" x14ac:dyDescent="0.3">
      <c r="U12907" s="275"/>
    </row>
    <row r="12908" spans="21:21" x14ac:dyDescent="0.3">
      <c r="U12908" s="275"/>
    </row>
    <row r="12909" spans="21:21" x14ac:dyDescent="0.3">
      <c r="U12909" s="275"/>
    </row>
    <row r="12910" spans="21:21" x14ac:dyDescent="0.3">
      <c r="U12910" s="275"/>
    </row>
    <row r="12911" spans="21:21" x14ac:dyDescent="0.3">
      <c r="U12911" s="275"/>
    </row>
    <row r="12912" spans="21:21" x14ac:dyDescent="0.3">
      <c r="U12912" s="275"/>
    </row>
    <row r="12913" spans="21:21" x14ac:dyDescent="0.3">
      <c r="U12913" s="275"/>
    </row>
    <row r="12914" spans="21:21" x14ac:dyDescent="0.3">
      <c r="U12914" s="275"/>
    </row>
    <row r="12915" spans="21:21" x14ac:dyDescent="0.3">
      <c r="U12915" s="275"/>
    </row>
    <row r="12916" spans="21:21" x14ac:dyDescent="0.3">
      <c r="U12916" s="275"/>
    </row>
    <row r="12917" spans="21:21" x14ac:dyDescent="0.3">
      <c r="U12917" s="275"/>
    </row>
    <row r="12918" spans="21:21" x14ac:dyDescent="0.3">
      <c r="U12918" s="275"/>
    </row>
    <row r="12919" spans="21:21" x14ac:dyDescent="0.3">
      <c r="U12919" s="275"/>
    </row>
    <row r="12920" spans="21:21" x14ac:dyDescent="0.3">
      <c r="U12920" s="275"/>
    </row>
    <row r="12921" spans="21:21" x14ac:dyDescent="0.3">
      <c r="U12921" s="275"/>
    </row>
    <row r="12922" spans="21:21" x14ac:dyDescent="0.3">
      <c r="U12922" s="275"/>
    </row>
    <row r="12923" spans="21:21" x14ac:dyDescent="0.3">
      <c r="U12923" s="275"/>
    </row>
    <row r="12924" spans="21:21" x14ac:dyDescent="0.3">
      <c r="U12924" s="275"/>
    </row>
    <row r="12925" spans="21:21" x14ac:dyDescent="0.3">
      <c r="U12925" s="275"/>
    </row>
    <row r="12926" spans="21:21" x14ac:dyDescent="0.3">
      <c r="U12926" s="275"/>
    </row>
    <row r="12927" spans="21:21" x14ac:dyDescent="0.3">
      <c r="U12927" s="275"/>
    </row>
    <row r="12928" spans="21:21" x14ac:dyDescent="0.3">
      <c r="U12928" s="275"/>
    </row>
    <row r="12929" spans="21:21" x14ac:dyDescent="0.3">
      <c r="U12929" s="275"/>
    </row>
    <row r="12930" spans="21:21" x14ac:dyDescent="0.3">
      <c r="U12930" s="275"/>
    </row>
    <row r="12931" spans="21:21" x14ac:dyDescent="0.3">
      <c r="U12931" s="275"/>
    </row>
    <row r="12932" spans="21:21" x14ac:dyDescent="0.3">
      <c r="U12932" s="275"/>
    </row>
    <row r="12933" spans="21:21" x14ac:dyDescent="0.3">
      <c r="U12933" s="275"/>
    </row>
    <row r="12934" spans="21:21" x14ac:dyDescent="0.3">
      <c r="U12934" s="275"/>
    </row>
    <row r="12935" spans="21:21" x14ac:dyDescent="0.3">
      <c r="U12935" s="275"/>
    </row>
    <row r="12936" spans="21:21" x14ac:dyDescent="0.3">
      <c r="U12936" s="275"/>
    </row>
    <row r="12937" spans="21:21" x14ac:dyDescent="0.3">
      <c r="U12937" s="275"/>
    </row>
    <row r="12938" spans="21:21" x14ac:dyDescent="0.3">
      <c r="U12938" s="275"/>
    </row>
    <row r="12939" spans="21:21" x14ac:dyDescent="0.3">
      <c r="U12939" s="275"/>
    </row>
    <row r="12940" spans="21:21" x14ac:dyDescent="0.3">
      <c r="U12940" s="275"/>
    </row>
    <row r="12941" spans="21:21" x14ac:dyDescent="0.3">
      <c r="U12941" s="275"/>
    </row>
    <row r="12942" spans="21:21" x14ac:dyDescent="0.3">
      <c r="U12942" s="275"/>
    </row>
    <row r="12943" spans="21:21" x14ac:dyDescent="0.3">
      <c r="U12943" s="275"/>
    </row>
    <row r="12944" spans="21:21" x14ac:dyDescent="0.3">
      <c r="U12944" s="275"/>
    </row>
    <row r="12945" spans="21:21" x14ac:dyDescent="0.3">
      <c r="U12945" s="275"/>
    </row>
    <row r="12946" spans="21:21" x14ac:dyDescent="0.3">
      <c r="U12946" s="275"/>
    </row>
    <row r="12947" spans="21:21" x14ac:dyDescent="0.3">
      <c r="U12947" s="275"/>
    </row>
    <row r="12948" spans="21:21" x14ac:dyDescent="0.3">
      <c r="U12948" s="275"/>
    </row>
    <row r="12949" spans="21:21" x14ac:dyDescent="0.3">
      <c r="U12949" s="275"/>
    </row>
    <row r="12950" spans="21:21" x14ac:dyDescent="0.3">
      <c r="U12950" s="275"/>
    </row>
    <row r="12951" spans="21:21" x14ac:dyDescent="0.3">
      <c r="U12951" s="275"/>
    </row>
    <row r="12952" spans="21:21" x14ac:dyDescent="0.3">
      <c r="U12952" s="275"/>
    </row>
    <row r="12953" spans="21:21" x14ac:dyDescent="0.3">
      <c r="U12953" s="275"/>
    </row>
    <row r="12954" spans="21:21" x14ac:dyDescent="0.3">
      <c r="U12954" s="275"/>
    </row>
    <row r="12955" spans="21:21" x14ac:dyDescent="0.3">
      <c r="U12955" s="275"/>
    </row>
    <row r="12956" spans="21:21" x14ac:dyDescent="0.3">
      <c r="U12956" s="275"/>
    </row>
    <row r="12957" spans="21:21" x14ac:dyDescent="0.3">
      <c r="U12957" s="275"/>
    </row>
    <row r="12958" spans="21:21" x14ac:dyDescent="0.3">
      <c r="U12958" s="275"/>
    </row>
    <row r="12959" spans="21:21" x14ac:dyDescent="0.3">
      <c r="U12959" s="275"/>
    </row>
    <row r="12960" spans="21:21" x14ac:dyDescent="0.3">
      <c r="U12960" s="275"/>
    </row>
    <row r="12961" spans="21:21" x14ac:dyDescent="0.3">
      <c r="U12961" s="275"/>
    </row>
    <row r="12962" spans="21:21" x14ac:dyDescent="0.3">
      <c r="U12962" s="275"/>
    </row>
    <row r="12963" spans="21:21" x14ac:dyDescent="0.3">
      <c r="U12963" s="275"/>
    </row>
    <row r="12964" spans="21:21" x14ac:dyDescent="0.3">
      <c r="U12964" s="275"/>
    </row>
    <row r="12965" spans="21:21" x14ac:dyDescent="0.3">
      <c r="U12965" s="275"/>
    </row>
    <row r="12966" spans="21:21" x14ac:dyDescent="0.3">
      <c r="U12966" s="275"/>
    </row>
    <row r="12967" spans="21:21" x14ac:dyDescent="0.3">
      <c r="U12967" s="275"/>
    </row>
    <row r="12968" spans="21:21" x14ac:dyDescent="0.3">
      <c r="U12968" s="275"/>
    </row>
    <row r="12969" spans="21:21" x14ac:dyDescent="0.3">
      <c r="U12969" s="275"/>
    </row>
    <row r="12970" spans="21:21" x14ac:dyDescent="0.3">
      <c r="U12970" s="275"/>
    </row>
    <row r="12971" spans="21:21" x14ac:dyDescent="0.3">
      <c r="U12971" s="275"/>
    </row>
    <row r="12972" spans="21:21" x14ac:dyDescent="0.3">
      <c r="U12972" s="275"/>
    </row>
    <row r="12973" spans="21:21" x14ac:dyDescent="0.3">
      <c r="U12973" s="275"/>
    </row>
    <row r="12974" spans="21:21" x14ac:dyDescent="0.3">
      <c r="U12974" s="275"/>
    </row>
    <row r="12975" spans="21:21" x14ac:dyDescent="0.3">
      <c r="U12975" s="275"/>
    </row>
    <row r="12976" spans="21:21" x14ac:dyDescent="0.3">
      <c r="U12976" s="275"/>
    </row>
    <row r="12977" spans="21:21" x14ac:dyDescent="0.3">
      <c r="U12977" s="275"/>
    </row>
    <row r="12978" spans="21:21" x14ac:dyDescent="0.3">
      <c r="U12978" s="275"/>
    </row>
    <row r="12979" spans="21:21" x14ac:dyDescent="0.3">
      <c r="U12979" s="275"/>
    </row>
    <row r="12980" spans="21:21" x14ac:dyDescent="0.3">
      <c r="U12980" s="275"/>
    </row>
    <row r="12981" spans="21:21" x14ac:dyDescent="0.3">
      <c r="U12981" s="275"/>
    </row>
    <row r="12982" spans="21:21" x14ac:dyDescent="0.3">
      <c r="U12982" s="275"/>
    </row>
    <row r="12983" spans="21:21" x14ac:dyDescent="0.3">
      <c r="U12983" s="275"/>
    </row>
    <row r="12984" spans="21:21" x14ac:dyDescent="0.3">
      <c r="U12984" s="275"/>
    </row>
    <row r="12985" spans="21:21" x14ac:dyDescent="0.3">
      <c r="U12985" s="275"/>
    </row>
    <row r="12986" spans="21:21" x14ac:dyDescent="0.3">
      <c r="U12986" s="275"/>
    </row>
    <row r="12987" spans="21:21" x14ac:dyDescent="0.3">
      <c r="U12987" s="275"/>
    </row>
    <row r="12988" spans="21:21" x14ac:dyDescent="0.3">
      <c r="U12988" s="275"/>
    </row>
    <row r="12989" spans="21:21" x14ac:dyDescent="0.3">
      <c r="U12989" s="275"/>
    </row>
    <row r="12990" spans="21:21" x14ac:dyDescent="0.3">
      <c r="U12990" s="275"/>
    </row>
    <row r="12991" spans="21:21" x14ac:dyDescent="0.3">
      <c r="U12991" s="275"/>
    </row>
    <row r="12992" spans="21:21" x14ac:dyDescent="0.3">
      <c r="U12992" s="275"/>
    </row>
    <row r="12993" spans="21:21" x14ac:dyDescent="0.3">
      <c r="U12993" s="275"/>
    </row>
    <row r="12994" spans="21:21" x14ac:dyDescent="0.3">
      <c r="U12994" s="275"/>
    </row>
    <row r="12995" spans="21:21" x14ac:dyDescent="0.3">
      <c r="U12995" s="275"/>
    </row>
    <row r="12996" spans="21:21" x14ac:dyDescent="0.3">
      <c r="U12996" s="275"/>
    </row>
    <row r="12997" spans="21:21" x14ac:dyDescent="0.3">
      <c r="U12997" s="275"/>
    </row>
    <row r="12998" spans="21:21" x14ac:dyDescent="0.3">
      <c r="U12998" s="275"/>
    </row>
    <row r="12999" spans="21:21" x14ac:dyDescent="0.3">
      <c r="U12999" s="275"/>
    </row>
    <row r="13000" spans="21:21" x14ac:dyDescent="0.3">
      <c r="U13000" s="275"/>
    </row>
    <row r="13001" spans="21:21" x14ac:dyDescent="0.3">
      <c r="U13001" s="275"/>
    </row>
    <row r="13002" spans="21:21" x14ac:dyDescent="0.3">
      <c r="U13002" s="275"/>
    </row>
    <row r="13003" spans="21:21" x14ac:dyDescent="0.3">
      <c r="U13003" s="275"/>
    </row>
    <row r="13004" spans="21:21" x14ac:dyDescent="0.3">
      <c r="U13004" s="275"/>
    </row>
    <row r="13005" spans="21:21" x14ac:dyDescent="0.3">
      <c r="U13005" s="275"/>
    </row>
    <row r="13006" spans="21:21" x14ac:dyDescent="0.3">
      <c r="U13006" s="275"/>
    </row>
    <row r="13007" spans="21:21" x14ac:dyDescent="0.3">
      <c r="U13007" s="275"/>
    </row>
    <row r="13008" spans="21:21" x14ac:dyDescent="0.3">
      <c r="U13008" s="275"/>
    </row>
    <row r="13009" spans="21:21" x14ac:dyDescent="0.3">
      <c r="U13009" s="275"/>
    </row>
    <row r="13010" spans="21:21" x14ac:dyDescent="0.3">
      <c r="U13010" s="275"/>
    </row>
    <row r="13011" spans="21:21" x14ac:dyDescent="0.3">
      <c r="U13011" s="275"/>
    </row>
    <row r="13012" spans="21:21" x14ac:dyDescent="0.3">
      <c r="U13012" s="275"/>
    </row>
    <row r="13013" spans="21:21" x14ac:dyDescent="0.3">
      <c r="U13013" s="275"/>
    </row>
    <row r="13014" spans="21:21" x14ac:dyDescent="0.3">
      <c r="U13014" s="275"/>
    </row>
    <row r="13015" spans="21:21" x14ac:dyDescent="0.3">
      <c r="U13015" s="275"/>
    </row>
    <row r="13016" spans="21:21" x14ac:dyDescent="0.3">
      <c r="U13016" s="275"/>
    </row>
    <row r="13017" spans="21:21" x14ac:dyDescent="0.3">
      <c r="U13017" s="275"/>
    </row>
    <row r="13018" spans="21:21" x14ac:dyDescent="0.3">
      <c r="U13018" s="275"/>
    </row>
    <row r="13019" spans="21:21" x14ac:dyDescent="0.3">
      <c r="U13019" s="275"/>
    </row>
    <row r="13020" spans="21:21" x14ac:dyDescent="0.3">
      <c r="U13020" s="275"/>
    </row>
    <row r="13021" spans="21:21" x14ac:dyDescent="0.3">
      <c r="U13021" s="275"/>
    </row>
    <row r="13022" spans="21:21" x14ac:dyDescent="0.3">
      <c r="U13022" s="275"/>
    </row>
    <row r="13023" spans="21:21" x14ac:dyDescent="0.3">
      <c r="U13023" s="275"/>
    </row>
    <row r="13024" spans="21:21" x14ac:dyDescent="0.3">
      <c r="U13024" s="275"/>
    </row>
    <row r="13025" spans="21:21" x14ac:dyDescent="0.3">
      <c r="U13025" s="275"/>
    </row>
    <row r="13026" spans="21:21" x14ac:dyDescent="0.3">
      <c r="U13026" s="275"/>
    </row>
    <row r="13027" spans="21:21" x14ac:dyDescent="0.3">
      <c r="U13027" s="275"/>
    </row>
    <row r="13028" spans="21:21" x14ac:dyDescent="0.3">
      <c r="U13028" s="275"/>
    </row>
    <row r="13029" spans="21:21" x14ac:dyDescent="0.3">
      <c r="U13029" s="275"/>
    </row>
    <row r="13030" spans="21:21" x14ac:dyDescent="0.3">
      <c r="U13030" s="275"/>
    </row>
    <row r="13031" spans="21:21" x14ac:dyDescent="0.3">
      <c r="U13031" s="275"/>
    </row>
    <row r="13032" spans="21:21" x14ac:dyDescent="0.3">
      <c r="U13032" s="275"/>
    </row>
    <row r="13033" spans="21:21" x14ac:dyDescent="0.3">
      <c r="U13033" s="275"/>
    </row>
    <row r="13034" spans="21:21" x14ac:dyDescent="0.3">
      <c r="U13034" s="275"/>
    </row>
    <row r="13035" spans="21:21" x14ac:dyDescent="0.3">
      <c r="U13035" s="275"/>
    </row>
    <row r="13036" spans="21:21" x14ac:dyDescent="0.3">
      <c r="U13036" s="275"/>
    </row>
    <row r="13037" spans="21:21" x14ac:dyDescent="0.3">
      <c r="U13037" s="275"/>
    </row>
    <row r="13038" spans="21:21" x14ac:dyDescent="0.3">
      <c r="U13038" s="275"/>
    </row>
    <row r="13039" spans="21:21" x14ac:dyDescent="0.3">
      <c r="U13039" s="275"/>
    </row>
    <row r="13040" spans="21:21" x14ac:dyDescent="0.3">
      <c r="U13040" s="275"/>
    </row>
    <row r="13041" spans="21:21" x14ac:dyDescent="0.3">
      <c r="U13041" s="275"/>
    </row>
    <row r="13042" spans="21:21" x14ac:dyDescent="0.3">
      <c r="U13042" s="275"/>
    </row>
    <row r="13043" spans="21:21" x14ac:dyDescent="0.3">
      <c r="U13043" s="275"/>
    </row>
    <row r="13044" spans="21:21" x14ac:dyDescent="0.3">
      <c r="U13044" s="275"/>
    </row>
    <row r="13045" spans="21:21" x14ac:dyDescent="0.3">
      <c r="U13045" s="275"/>
    </row>
    <row r="13046" spans="21:21" x14ac:dyDescent="0.3">
      <c r="U13046" s="275"/>
    </row>
    <row r="13047" spans="21:21" x14ac:dyDescent="0.3">
      <c r="U13047" s="275"/>
    </row>
    <row r="13048" spans="21:21" x14ac:dyDescent="0.3">
      <c r="U13048" s="275"/>
    </row>
    <row r="13049" spans="21:21" x14ac:dyDescent="0.3">
      <c r="U13049" s="275"/>
    </row>
    <row r="13050" spans="21:21" x14ac:dyDescent="0.3">
      <c r="U13050" s="275"/>
    </row>
    <row r="13051" spans="21:21" x14ac:dyDescent="0.3">
      <c r="U13051" s="275"/>
    </row>
    <row r="13052" spans="21:21" x14ac:dyDescent="0.3">
      <c r="U13052" s="275"/>
    </row>
    <row r="13053" spans="21:21" x14ac:dyDescent="0.3">
      <c r="U13053" s="275"/>
    </row>
    <row r="13054" spans="21:21" x14ac:dyDescent="0.3">
      <c r="U13054" s="275"/>
    </row>
    <row r="13055" spans="21:21" x14ac:dyDescent="0.3">
      <c r="U13055" s="275"/>
    </row>
    <row r="13056" spans="21:21" x14ac:dyDescent="0.3">
      <c r="U13056" s="275"/>
    </row>
    <row r="13057" spans="21:21" x14ac:dyDescent="0.3">
      <c r="U13057" s="275"/>
    </row>
    <row r="13058" spans="21:21" x14ac:dyDescent="0.3">
      <c r="U13058" s="275"/>
    </row>
    <row r="13059" spans="21:21" x14ac:dyDescent="0.3">
      <c r="U13059" s="275"/>
    </row>
    <row r="13060" spans="21:21" x14ac:dyDescent="0.3">
      <c r="U13060" s="275"/>
    </row>
    <row r="13061" spans="21:21" x14ac:dyDescent="0.3">
      <c r="U13061" s="275"/>
    </row>
    <row r="13062" spans="21:21" x14ac:dyDescent="0.3">
      <c r="U13062" s="275"/>
    </row>
    <row r="13063" spans="21:21" x14ac:dyDescent="0.3">
      <c r="U13063" s="275"/>
    </row>
    <row r="13064" spans="21:21" x14ac:dyDescent="0.3">
      <c r="U13064" s="275"/>
    </row>
    <row r="13065" spans="21:21" x14ac:dyDescent="0.3">
      <c r="U13065" s="275"/>
    </row>
    <row r="13066" spans="21:21" x14ac:dyDescent="0.3">
      <c r="U13066" s="275"/>
    </row>
    <row r="13067" spans="21:21" x14ac:dyDescent="0.3">
      <c r="U13067" s="275"/>
    </row>
    <row r="13068" spans="21:21" x14ac:dyDescent="0.3">
      <c r="U13068" s="275"/>
    </row>
    <row r="13069" spans="21:21" x14ac:dyDescent="0.3">
      <c r="U13069" s="275"/>
    </row>
    <row r="13070" spans="21:21" x14ac:dyDescent="0.3">
      <c r="U13070" s="275"/>
    </row>
    <row r="13071" spans="21:21" x14ac:dyDescent="0.3">
      <c r="U13071" s="275"/>
    </row>
    <row r="13072" spans="21:21" x14ac:dyDescent="0.3">
      <c r="U13072" s="275"/>
    </row>
    <row r="13073" spans="21:21" x14ac:dyDescent="0.3">
      <c r="U13073" s="275"/>
    </row>
    <row r="13074" spans="21:21" x14ac:dyDescent="0.3">
      <c r="U13074" s="275"/>
    </row>
    <row r="13075" spans="21:21" x14ac:dyDescent="0.3">
      <c r="U13075" s="275"/>
    </row>
    <row r="13076" spans="21:21" x14ac:dyDescent="0.3">
      <c r="U13076" s="275"/>
    </row>
    <row r="13077" spans="21:21" x14ac:dyDescent="0.3">
      <c r="U13077" s="275"/>
    </row>
    <row r="13078" spans="21:21" x14ac:dyDescent="0.3">
      <c r="U13078" s="275"/>
    </row>
    <row r="13079" spans="21:21" x14ac:dyDescent="0.3">
      <c r="U13079" s="275"/>
    </row>
    <row r="13080" spans="21:21" x14ac:dyDescent="0.3">
      <c r="U13080" s="275"/>
    </row>
    <row r="13081" spans="21:21" x14ac:dyDescent="0.3">
      <c r="U13081" s="275"/>
    </row>
    <row r="13082" spans="21:21" x14ac:dyDescent="0.3">
      <c r="U13082" s="275"/>
    </row>
    <row r="13083" spans="21:21" x14ac:dyDescent="0.3">
      <c r="U13083" s="275"/>
    </row>
    <row r="13084" spans="21:21" x14ac:dyDescent="0.3">
      <c r="U13084" s="275"/>
    </row>
    <row r="13085" spans="21:21" x14ac:dyDescent="0.3">
      <c r="U13085" s="275"/>
    </row>
    <row r="13086" spans="21:21" x14ac:dyDescent="0.3">
      <c r="U13086" s="275"/>
    </row>
    <row r="13087" spans="21:21" x14ac:dyDescent="0.3">
      <c r="U13087" s="275"/>
    </row>
    <row r="13088" spans="21:21" x14ac:dyDescent="0.3">
      <c r="U13088" s="275"/>
    </row>
    <row r="13089" spans="21:21" x14ac:dyDescent="0.3">
      <c r="U13089" s="275"/>
    </row>
    <row r="13090" spans="21:21" x14ac:dyDescent="0.3">
      <c r="U13090" s="275"/>
    </row>
    <row r="13091" spans="21:21" x14ac:dyDescent="0.3">
      <c r="U13091" s="275"/>
    </row>
    <row r="13092" spans="21:21" x14ac:dyDescent="0.3">
      <c r="U13092" s="275"/>
    </row>
    <row r="13093" spans="21:21" x14ac:dyDescent="0.3">
      <c r="U13093" s="275"/>
    </row>
    <row r="13094" spans="21:21" x14ac:dyDescent="0.3">
      <c r="U13094" s="275"/>
    </row>
    <row r="13095" spans="21:21" x14ac:dyDescent="0.3">
      <c r="U13095" s="275"/>
    </row>
    <row r="13096" spans="21:21" x14ac:dyDescent="0.3">
      <c r="U13096" s="275"/>
    </row>
    <row r="13097" spans="21:21" x14ac:dyDescent="0.3">
      <c r="U13097" s="275"/>
    </row>
    <row r="13098" spans="21:21" x14ac:dyDescent="0.3">
      <c r="U13098" s="275"/>
    </row>
    <row r="13099" spans="21:21" x14ac:dyDescent="0.3">
      <c r="U13099" s="275"/>
    </row>
    <row r="13100" spans="21:21" x14ac:dyDescent="0.3">
      <c r="U13100" s="275"/>
    </row>
    <row r="13101" spans="21:21" x14ac:dyDescent="0.3">
      <c r="U13101" s="275"/>
    </row>
    <row r="13102" spans="21:21" x14ac:dyDescent="0.3">
      <c r="U13102" s="275"/>
    </row>
    <row r="13103" spans="21:21" x14ac:dyDescent="0.3">
      <c r="U13103" s="275"/>
    </row>
    <row r="13104" spans="21:21" x14ac:dyDescent="0.3">
      <c r="U13104" s="275"/>
    </row>
    <row r="13105" spans="21:21" x14ac:dyDescent="0.3">
      <c r="U13105" s="275"/>
    </row>
    <row r="13106" spans="21:21" x14ac:dyDescent="0.3">
      <c r="U13106" s="275"/>
    </row>
    <row r="13107" spans="21:21" x14ac:dyDescent="0.3">
      <c r="U13107" s="275"/>
    </row>
    <row r="13108" spans="21:21" x14ac:dyDescent="0.3">
      <c r="U13108" s="275"/>
    </row>
    <row r="13109" spans="21:21" x14ac:dyDescent="0.3">
      <c r="U13109" s="275"/>
    </row>
    <row r="13110" spans="21:21" x14ac:dyDescent="0.3">
      <c r="U13110" s="275"/>
    </row>
    <row r="13111" spans="21:21" x14ac:dyDescent="0.3">
      <c r="U13111" s="275"/>
    </row>
    <row r="13112" spans="21:21" x14ac:dyDescent="0.3">
      <c r="U13112" s="275"/>
    </row>
    <row r="13113" spans="21:21" x14ac:dyDescent="0.3">
      <c r="U13113" s="275"/>
    </row>
    <row r="13114" spans="21:21" x14ac:dyDescent="0.3">
      <c r="U13114" s="275"/>
    </row>
    <row r="13115" spans="21:21" x14ac:dyDescent="0.3">
      <c r="U13115" s="275"/>
    </row>
    <row r="13116" spans="21:21" x14ac:dyDescent="0.3">
      <c r="U13116" s="275"/>
    </row>
    <row r="13117" spans="21:21" x14ac:dyDescent="0.3">
      <c r="U13117" s="275"/>
    </row>
    <row r="13118" spans="21:21" x14ac:dyDescent="0.3">
      <c r="U13118" s="275"/>
    </row>
    <row r="13119" spans="21:21" x14ac:dyDescent="0.3">
      <c r="U13119" s="275"/>
    </row>
    <row r="13120" spans="21:21" x14ac:dyDescent="0.3">
      <c r="U13120" s="275"/>
    </row>
    <row r="13121" spans="21:21" x14ac:dyDescent="0.3">
      <c r="U13121" s="275"/>
    </row>
    <row r="13122" spans="21:21" x14ac:dyDescent="0.3">
      <c r="U13122" s="275"/>
    </row>
    <row r="13123" spans="21:21" x14ac:dyDescent="0.3">
      <c r="U13123" s="275"/>
    </row>
    <row r="13124" spans="21:21" x14ac:dyDescent="0.3">
      <c r="U13124" s="275"/>
    </row>
    <row r="13125" spans="21:21" x14ac:dyDescent="0.3">
      <c r="U13125" s="275"/>
    </row>
    <row r="13126" spans="21:21" x14ac:dyDescent="0.3">
      <c r="U13126" s="275"/>
    </row>
    <row r="13127" spans="21:21" x14ac:dyDescent="0.3">
      <c r="U13127" s="275"/>
    </row>
    <row r="13128" spans="21:21" x14ac:dyDescent="0.3">
      <c r="U13128" s="275"/>
    </row>
    <row r="13129" spans="21:21" x14ac:dyDescent="0.3">
      <c r="U13129" s="275"/>
    </row>
    <row r="13130" spans="21:21" x14ac:dyDescent="0.3">
      <c r="U13130" s="275"/>
    </row>
    <row r="13131" spans="21:21" x14ac:dyDescent="0.3">
      <c r="U13131" s="275"/>
    </row>
    <row r="13132" spans="21:21" x14ac:dyDescent="0.3">
      <c r="U13132" s="275"/>
    </row>
    <row r="13133" spans="21:21" x14ac:dyDescent="0.3">
      <c r="U13133" s="275"/>
    </row>
    <row r="13134" spans="21:21" x14ac:dyDescent="0.3">
      <c r="U13134" s="275"/>
    </row>
    <row r="13135" spans="21:21" x14ac:dyDescent="0.3">
      <c r="U13135" s="275"/>
    </row>
    <row r="13136" spans="21:21" x14ac:dyDescent="0.3">
      <c r="U13136" s="275"/>
    </row>
    <row r="13137" spans="21:21" x14ac:dyDescent="0.3">
      <c r="U13137" s="275"/>
    </row>
    <row r="13138" spans="21:21" x14ac:dyDescent="0.3">
      <c r="U13138" s="275"/>
    </row>
    <row r="13139" spans="21:21" x14ac:dyDescent="0.3">
      <c r="U13139" s="275"/>
    </row>
    <row r="13140" spans="21:21" x14ac:dyDescent="0.3">
      <c r="U13140" s="275"/>
    </row>
    <row r="13141" spans="21:21" x14ac:dyDescent="0.3">
      <c r="U13141" s="275"/>
    </row>
    <row r="13142" spans="21:21" x14ac:dyDescent="0.3">
      <c r="U13142" s="275"/>
    </row>
    <row r="13143" spans="21:21" x14ac:dyDescent="0.3">
      <c r="U13143" s="275"/>
    </row>
    <row r="13144" spans="21:21" x14ac:dyDescent="0.3">
      <c r="U13144" s="275"/>
    </row>
    <row r="13145" spans="21:21" x14ac:dyDescent="0.3">
      <c r="U13145" s="275"/>
    </row>
    <row r="13146" spans="21:21" x14ac:dyDescent="0.3">
      <c r="U13146" s="275"/>
    </row>
    <row r="13147" spans="21:21" x14ac:dyDescent="0.3">
      <c r="U13147" s="275"/>
    </row>
    <row r="13148" spans="21:21" x14ac:dyDescent="0.3">
      <c r="U13148" s="275"/>
    </row>
    <row r="13149" spans="21:21" x14ac:dyDescent="0.3">
      <c r="U13149" s="275"/>
    </row>
    <row r="13150" spans="21:21" x14ac:dyDescent="0.3">
      <c r="U13150" s="275"/>
    </row>
    <row r="13151" spans="21:21" x14ac:dyDescent="0.3">
      <c r="U13151" s="275"/>
    </row>
    <row r="13152" spans="21:21" x14ac:dyDescent="0.3">
      <c r="U13152" s="275"/>
    </row>
    <row r="13153" spans="21:21" x14ac:dyDescent="0.3">
      <c r="U13153" s="275"/>
    </row>
    <row r="13154" spans="21:21" x14ac:dyDescent="0.3">
      <c r="U13154" s="275"/>
    </row>
    <row r="13155" spans="21:21" x14ac:dyDescent="0.3">
      <c r="U13155" s="275"/>
    </row>
    <row r="13156" spans="21:21" x14ac:dyDescent="0.3">
      <c r="U13156" s="275"/>
    </row>
    <row r="13157" spans="21:21" x14ac:dyDescent="0.3">
      <c r="U13157" s="275"/>
    </row>
    <row r="13158" spans="21:21" x14ac:dyDescent="0.3">
      <c r="U13158" s="275"/>
    </row>
    <row r="13159" spans="21:21" x14ac:dyDescent="0.3">
      <c r="U13159" s="275"/>
    </row>
    <row r="13160" spans="21:21" x14ac:dyDescent="0.3">
      <c r="U13160" s="275"/>
    </row>
    <row r="13161" spans="21:21" x14ac:dyDescent="0.3">
      <c r="U13161" s="275"/>
    </row>
    <row r="13162" spans="21:21" x14ac:dyDescent="0.3">
      <c r="U13162" s="275"/>
    </row>
    <row r="13163" spans="21:21" x14ac:dyDescent="0.3">
      <c r="U13163" s="275"/>
    </row>
    <row r="13164" spans="21:21" x14ac:dyDescent="0.3">
      <c r="U13164" s="275"/>
    </row>
    <row r="13165" spans="21:21" x14ac:dyDescent="0.3">
      <c r="U13165" s="275"/>
    </row>
    <row r="13166" spans="21:21" x14ac:dyDescent="0.3">
      <c r="U13166" s="275"/>
    </row>
    <row r="13167" spans="21:21" x14ac:dyDescent="0.3">
      <c r="U13167" s="275"/>
    </row>
    <row r="13168" spans="21:21" x14ac:dyDescent="0.3">
      <c r="U13168" s="275"/>
    </row>
    <row r="13169" spans="21:21" x14ac:dyDescent="0.3">
      <c r="U13169" s="275"/>
    </row>
    <row r="13170" spans="21:21" x14ac:dyDescent="0.3">
      <c r="U13170" s="275"/>
    </row>
    <row r="13171" spans="21:21" x14ac:dyDescent="0.3">
      <c r="U13171" s="275"/>
    </row>
    <row r="13172" spans="21:21" x14ac:dyDescent="0.3">
      <c r="U13172" s="275"/>
    </row>
    <row r="13173" spans="21:21" x14ac:dyDescent="0.3">
      <c r="U13173" s="275"/>
    </row>
    <row r="13174" spans="21:21" x14ac:dyDescent="0.3">
      <c r="U13174" s="275"/>
    </row>
    <row r="13175" spans="21:21" x14ac:dyDescent="0.3">
      <c r="U13175" s="275"/>
    </row>
    <row r="13176" spans="21:21" x14ac:dyDescent="0.3">
      <c r="U13176" s="275"/>
    </row>
    <row r="13177" spans="21:21" x14ac:dyDescent="0.3">
      <c r="U13177" s="275"/>
    </row>
    <row r="13178" spans="21:21" x14ac:dyDescent="0.3">
      <c r="U13178" s="275"/>
    </row>
    <row r="13179" spans="21:21" x14ac:dyDescent="0.3">
      <c r="U13179" s="275"/>
    </row>
    <row r="13180" spans="21:21" x14ac:dyDescent="0.3">
      <c r="U13180" s="275"/>
    </row>
    <row r="13181" spans="21:21" x14ac:dyDescent="0.3">
      <c r="U13181" s="275"/>
    </row>
    <row r="13182" spans="21:21" x14ac:dyDescent="0.3">
      <c r="U13182" s="275"/>
    </row>
    <row r="13183" spans="21:21" x14ac:dyDescent="0.3">
      <c r="U13183" s="275"/>
    </row>
    <row r="13184" spans="21:21" x14ac:dyDescent="0.3">
      <c r="U13184" s="275"/>
    </row>
    <row r="13185" spans="21:21" x14ac:dyDescent="0.3">
      <c r="U13185" s="275"/>
    </row>
    <row r="13186" spans="21:21" x14ac:dyDescent="0.3">
      <c r="U13186" s="275"/>
    </row>
    <row r="13187" spans="21:21" x14ac:dyDescent="0.3">
      <c r="U13187" s="275"/>
    </row>
    <row r="13188" spans="21:21" x14ac:dyDescent="0.3">
      <c r="U13188" s="275"/>
    </row>
    <row r="13189" spans="21:21" x14ac:dyDescent="0.3">
      <c r="U13189" s="275"/>
    </row>
    <row r="13190" spans="21:21" x14ac:dyDescent="0.3">
      <c r="U13190" s="275"/>
    </row>
    <row r="13191" spans="21:21" x14ac:dyDescent="0.3">
      <c r="U13191" s="275"/>
    </row>
    <row r="13192" spans="21:21" x14ac:dyDescent="0.3">
      <c r="U13192" s="275"/>
    </row>
    <row r="13193" spans="21:21" x14ac:dyDescent="0.3">
      <c r="U13193" s="275"/>
    </row>
    <row r="13194" spans="21:21" x14ac:dyDescent="0.3">
      <c r="U13194" s="275"/>
    </row>
    <row r="13195" spans="21:21" x14ac:dyDescent="0.3">
      <c r="U13195" s="275"/>
    </row>
    <row r="13196" spans="21:21" x14ac:dyDescent="0.3">
      <c r="U13196" s="275"/>
    </row>
    <row r="13197" spans="21:21" x14ac:dyDescent="0.3">
      <c r="U13197" s="275"/>
    </row>
    <row r="13198" spans="21:21" x14ac:dyDescent="0.3">
      <c r="U13198" s="275"/>
    </row>
    <row r="13199" spans="21:21" x14ac:dyDescent="0.3">
      <c r="U13199" s="275"/>
    </row>
    <row r="13200" spans="21:21" x14ac:dyDescent="0.3">
      <c r="U13200" s="275"/>
    </row>
    <row r="13201" spans="21:21" x14ac:dyDescent="0.3">
      <c r="U13201" s="275"/>
    </row>
    <row r="13202" spans="21:21" x14ac:dyDescent="0.3">
      <c r="U13202" s="275"/>
    </row>
    <row r="13203" spans="21:21" x14ac:dyDescent="0.3">
      <c r="U13203" s="275"/>
    </row>
    <row r="13204" spans="21:21" x14ac:dyDescent="0.3">
      <c r="U13204" s="275"/>
    </row>
    <row r="13205" spans="21:21" x14ac:dyDescent="0.3">
      <c r="U13205" s="275"/>
    </row>
    <row r="13206" spans="21:21" x14ac:dyDescent="0.3">
      <c r="U13206" s="275"/>
    </row>
    <row r="13207" spans="21:21" x14ac:dyDescent="0.3">
      <c r="U13207" s="275"/>
    </row>
    <row r="13208" spans="21:21" x14ac:dyDescent="0.3">
      <c r="U13208" s="275"/>
    </row>
    <row r="13209" spans="21:21" x14ac:dyDescent="0.3">
      <c r="U13209" s="275"/>
    </row>
    <row r="13210" spans="21:21" x14ac:dyDescent="0.3">
      <c r="U13210" s="275"/>
    </row>
    <row r="13211" spans="21:21" x14ac:dyDescent="0.3">
      <c r="U13211" s="275"/>
    </row>
    <row r="13212" spans="21:21" x14ac:dyDescent="0.3">
      <c r="U13212" s="275"/>
    </row>
    <row r="13213" spans="21:21" x14ac:dyDescent="0.3">
      <c r="U13213" s="275"/>
    </row>
    <row r="13214" spans="21:21" x14ac:dyDescent="0.3">
      <c r="U13214" s="275"/>
    </row>
    <row r="13215" spans="21:21" x14ac:dyDescent="0.3">
      <c r="U13215" s="275"/>
    </row>
    <row r="13216" spans="21:21" x14ac:dyDescent="0.3">
      <c r="U13216" s="275"/>
    </row>
    <row r="13217" spans="21:21" x14ac:dyDescent="0.3">
      <c r="U13217" s="275"/>
    </row>
    <row r="13218" spans="21:21" x14ac:dyDescent="0.3">
      <c r="U13218" s="275"/>
    </row>
    <row r="13219" spans="21:21" x14ac:dyDescent="0.3">
      <c r="U13219" s="275"/>
    </row>
    <row r="13220" spans="21:21" x14ac:dyDescent="0.3">
      <c r="U13220" s="275"/>
    </row>
    <row r="13221" spans="21:21" x14ac:dyDescent="0.3">
      <c r="U13221" s="275"/>
    </row>
    <row r="13222" spans="21:21" x14ac:dyDescent="0.3">
      <c r="U13222" s="275"/>
    </row>
    <row r="13223" spans="21:21" x14ac:dyDescent="0.3">
      <c r="U13223" s="275"/>
    </row>
    <row r="13224" spans="21:21" x14ac:dyDescent="0.3">
      <c r="U13224" s="275"/>
    </row>
    <row r="13225" spans="21:21" x14ac:dyDescent="0.3">
      <c r="U13225" s="275"/>
    </row>
    <row r="13226" spans="21:21" x14ac:dyDescent="0.3">
      <c r="U13226" s="275"/>
    </row>
    <row r="13227" spans="21:21" x14ac:dyDescent="0.3">
      <c r="U13227" s="275"/>
    </row>
    <row r="13228" spans="21:21" x14ac:dyDescent="0.3">
      <c r="U13228" s="275"/>
    </row>
    <row r="13229" spans="21:21" x14ac:dyDescent="0.3">
      <c r="U13229" s="275"/>
    </row>
    <row r="13230" spans="21:21" x14ac:dyDescent="0.3">
      <c r="U13230" s="275"/>
    </row>
    <row r="13231" spans="21:21" x14ac:dyDescent="0.3">
      <c r="U13231" s="275"/>
    </row>
    <row r="13232" spans="21:21" x14ac:dyDescent="0.3">
      <c r="U13232" s="275"/>
    </row>
    <row r="13233" spans="21:21" x14ac:dyDescent="0.3">
      <c r="U13233" s="275"/>
    </row>
    <row r="13234" spans="21:21" x14ac:dyDescent="0.3">
      <c r="U13234" s="275"/>
    </row>
    <row r="13235" spans="21:21" x14ac:dyDescent="0.3">
      <c r="U13235" s="275"/>
    </row>
    <row r="13236" spans="21:21" x14ac:dyDescent="0.3">
      <c r="U13236" s="275"/>
    </row>
    <row r="13237" spans="21:21" x14ac:dyDescent="0.3">
      <c r="U13237" s="275"/>
    </row>
    <row r="13238" spans="21:21" x14ac:dyDescent="0.3">
      <c r="U13238" s="275"/>
    </row>
    <row r="13239" spans="21:21" x14ac:dyDescent="0.3">
      <c r="U13239" s="275"/>
    </row>
    <row r="13240" spans="21:21" x14ac:dyDescent="0.3">
      <c r="U13240" s="275"/>
    </row>
    <row r="13241" spans="21:21" x14ac:dyDescent="0.3">
      <c r="U13241" s="275"/>
    </row>
    <row r="13242" spans="21:21" x14ac:dyDescent="0.3">
      <c r="U13242" s="275"/>
    </row>
    <row r="13243" spans="21:21" x14ac:dyDescent="0.3">
      <c r="U13243" s="275"/>
    </row>
    <row r="13244" spans="21:21" x14ac:dyDescent="0.3">
      <c r="U13244" s="275"/>
    </row>
    <row r="13245" spans="21:21" x14ac:dyDescent="0.3">
      <c r="U13245" s="275"/>
    </row>
    <row r="13246" spans="21:21" x14ac:dyDescent="0.3">
      <c r="U13246" s="275"/>
    </row>
    <row r="13247" spans="21:21" x14ac:dyDescent="0.3">
      <c r="U13247" s="275"/>
    </row>
    <row r="13248" spans="21:21" x14ac:dyDescent="0.3">
      <c r="U13248" s="275"/>
    </row>
    <row r="13249" spans="21:21" x14ac:dyDescent="0.3">
      <c r="U13249" s="275"/>
    </row>
    <row r="13250" spans="21:21" x14ac:dyDescent="0.3">
      <c r="U13250" s="275"/>
    </row>
    <row r="13251" spans="21:21" x14ac:dyDescent="0.3">
      <c r="U13251" s="275"/>
    </row>
    <row r="13252" spans="21:21" x14ac:dyDescent="0.3">
      <c r="U13252" s="275"/>
    </row>
    <row r="13253" spans="21:21" x14ac:dyDescent="0.3">
      <c r="U13253" s="275"/>
    </row>
    <row r="13254" spans="21:21" x14ac:dyDescent="0.3">
      <c r="U13254" s="275"/>
    </row>
    <row r="13255" spans="21:21" x14ac:dyDescent="0.3">
      <c r="U13255" s="275"/>
    </row>
    <row r="13256" spans="21:21" x14ac:dyDescent="0.3">
      <c r="U13256" s="275"/>
    </row>
    <row r="13257" spans="21:21" x14ac:dyDescent="0.3">
      <c r="U13257" s="275"/>
    </row>
    <row r="13258" spans="21:21" x14ac:dyDescent="0.3">
      <c r="U13258" s="275"/>
    </row>
    <row r="13259" spans="21:21" x14ac:dyDescent="0.3">
      <c r="U13259" s="275"/>
    </row>
    <row r="13260" spans="21:21" x14ac:dyDescent="0.3">
      <c r="U13260" s="275"/>
    </row>
    <row r="13261" spans="21:21" x14ac:dyDescent="0.3">
      <c r="U13261" s="275"/>
    </row>
    <row r="13262" spans="21:21" x14ac:dyDescent="0.3">
      <c r="U13262" s="275"/>
    </row>
    <row r="13263" spans="21:21" x14ac:dyDescent="0.3">
      <c r="U13263" s="275"/>
    </row>
    <row r="13264" spans="21:21" x14ac:dyDescent="0.3">
      <c r="U13264" s="275"/>
    </row>
    <row r="13265" spans="21:21" x14ac:dyDescent="0.3">
      <c r="U13265" s="275"/>
    </row>
    <row r="13266" spans="21:21" x14ac:dyDescent="0.3">
      <c r="U13266" s="275"/>
    </row>
    <row r="13267" spans="21:21" x14ac:dyDescent="0.3">
      <c r="U13267" s="275"/>
    </row>
    <row r="13268" spans="21:21" x14ac:dyDescent="0.3">
      <c r="U13268" s="275"/>
    </row>
    <row r="13269" spans="21:21" x14ac:dyDescent="0.3">
      <c r="U13269" s="275"/>
    </row>
    <row r="13270" spans="21:21" x14ac:dyDescent="0.3">
      <c r="U13270" s="275"/>
    </row>
    <row r="13271" spans="21:21" x14ac:dyDescent="0.3">
      <c r="U13271" s="275"/>
    </row>
    <row r="13272" spans="21:21" x14ac:dyDescent="0.3">
      <c r="U13272" s="275"/>
    </row>
    <row r="13273" spans="21:21" x14ac:dyDescent="0.3">
      <c r="U13273" s="275"/>
    </row>
    <row r="13274" spans="21:21" x14ac:dyDescent="0.3">
      <c r="U13274" s="275"/>
    </row>
    <row r="13275" spans="21:21" x14ac:dyDescent="0.3">
      <c r="U13275" s="275"/>
    </row>
    <row r="13276" spans="21:21" x14ac:dyDescent="0.3">
      <c r="U13276" s="275"/>
    </row>
    <row r="13277" spans="21:21" x14ac:dyDescent="0.3">
      <c r="U13277" s="275"/>
    </row>
    <row r="13278" spans="21:21" x14ac:dyDescent="0.3">
      <c r="U13278" s="275"/>
    </row>
    <row r="13279" spans="21:21" x14ac:dyDescent="0.3">
      <c r="U13279" s="275"/>
    </row>
    <row r="13280" spans="21:21" x14ac:dyDescent="0.3">
      <c r="U13280" s="275"/>
    </row>
    <row r="13281" spans="21:21" x14ac:dyDescent="0.3">
      <c r="U13281" s="275"/>
    </row>
    <row r="13282" spans="21:21" x14ac:dyDescent="0.3">
      <c r="U13282" s="275"/>
    </row>
    <row r="13283" spans="21:21" x14ac:dyDescent="0.3">
      <c r="U13283" s="275"/>
    </row>
    <row r="13284" spans="21:21" x14ac:dyDescent="0.3">
      <c r="U13284" s="275"/>
    </row>
    <row r="13285" spans="21:21" x14ac:dyDescent="0.3">
      <c r="U13285" s="275"/>
    </row>
    <row r="13286" spans="21:21" x14ac:dyDescent="0.3">
      <c r="U13286" s="275"/>
    </row>
    <row r="13287" spans="21:21" x14ac:dyDescent="0.3">
      <c r="U13287" s="275"/>
    </row>
    <row r="13288" spans="21:21" x14ac:dyDescent="0.3">
      <c r="U13288" s="275"/>
    </row>
    <row r="13289" spans="21:21" x14ac:dyDescent="0.3">
      <c r="U13289" s="275"/>
    </row>
    <row r="13290" spans="21:21" x14ac:dyDescent="0.3">
      <c r="U13290" s="275"/>
    </row>
    <row r="13291" spans="21:21" x14ac:dyDescent="0.3">
      <c r="U13291" s="275"/>
    </row>
    <row r="13292" spans="21:21" x14ac:dyDescent="0.3">
      <c r="U13292" s="275"/>
    </row>
    <row r="13293" spans="21:21" x14ac:dyDescent="0.3">
      <c r="U13293" s="275"/>
    </row>
    <row r="13294" spans="21:21" x14ac:dyDescent="0.3">
      <c r="U13294" s="275"/>
    </row>
    <row r="13295" spans="21:21" x14ac:dyDescent="0.3">
      <c r="U13295" s="275"/>
    </row>
    <row r="13296" spans="21:21" x14ac:dyDescent="0.3">
      <c r="U13296" s="275"/>
    </row>
    <row r="13297" spans="21:21" x14ac:dyDescent="0.3">
      <c r="U13297" s="275"/>
    </row>
    <row r="13298" spans="21:21" x14ac:dyDescent="0.3">
      <c r="U13298" s="275"/>
    </row>
    <row r="13299" spans="21:21" x14ac:dyDescent="0.3">
      <c r="U13299" s="275"/>
    </row>
    <row r="13300" spans="21:21" x14ac:dyDescent="0.3">
      <c r="U13300" s="275"/>
    </row>
    <row r="13301" spans="21:21" x14ac:dyDescent="0.3">
      <c r="U13301" s="275"/>
    </row>
    <row r="13302" spans="21:21" x14ac:dyDescent="0.3">
      <c r="U13302" s="275"/>
    </row>
    <row r="13303" spans="21:21" x14ac:dyDescent="0.3">
      <c r="U13303" s="275"/>
    </row>
    <row r="13304" spans="21:21" x14ac:dyDescent="0.3">
      <c r="U13304" s="275"/>
    </row>
    <row r="13305" spans="21:21" x14ac:dyDescent="0.3">
      <c r="U13305" s="275"/>
    </row>
    <row r="13306" spans="21:21" x14ac:dyDescent="0.3">
      <c r="U13306" s="275"/>
    </row>
    <row r="13307" spans="21:21" x14ac:dyDescent="0.3">
      <c r="U13307" s="275"/>
    </row>
    <row r="13308" spans="21:21" x14ac:dyDescent="0.3">
      <c r="U13308" s="275"/>
    </row>
    <row r="13309" spans="21:21" x14ac:dyDescent="0.3">
      <c r="U13309" s="275"/>
    </row>
    <row r="13310" spans="21:21" x14ac:dyDescent="0.3">
      <c r="U13310" s="275"/>
    </row>
    <row r="13311" spans="21:21" x14ac:dyDescent="0.3">
      <c r="U13311" s="275"/>
    </row>
    <row r="13312" spans="21:21" x14ac:dyDescent="0.3">
      <c r="U13312" s="275"/>
    </row>
    <row r="13313" spans="21:21" x14ac:dyDescent="0.3">
      <c r="U13313" s="275"/>
    </row>
    <row r="13314" spans="21:21" x14ac:dyDescent="0.3">
      <c r="U13314" s="275"/>
    </row>
    <row r="13315" spans="21:21" x14ac:dyDescent="0.3">
      <c r="U13315" s="275"/>
    </row>
    <row r="13316" spans="21:21" x14ac:dyDescent="0.3">
      <c r="U13316" s="275"/>
    </row>
    <row r="13317" spans="21:21" x14ac:dyDescent="0.3">
      <c r="U13317" s="275"/>
    </row>
    <row r="13318" spans="21:21" x14ac:dyDescent="0.3">
      <c r="U13318" s="275"/>
    </row>
    <row r="13319" spans="21:21" x14ac:dyDescent="0.3">
      <c r="U13319" s="275"/>
    </row>
    <row r="13320" spans="21:21" x14ac:dyDescent="0.3">
      <c r="U13320" s="275"/>
    </row>
    <row r="13321" spans="21:21" x14ac:dyDescent="0.3">
      <c r="U13321" s="275"/>
    </row>
    <row r="13322" spans="21:21" x14ac:dyDescent="0.3">
      <c r="U13322" s="275"/>
    </row>
    <row r="13323" spans="21:21" x14ac:dyDescent="0.3">
      <c r="U13323" s="275"/>
    </row>
    <row r="13324" spans="21:21" x14ac:dyDescent="0.3">
      <c r="U13324" s="275"/>
    </row>
    <row r="13325" spans="21:21" x14ac:dyDescent="0.3">
      <c r="U13325" s="275"/>
    </row>
    <row r="13326" spans="21:21" x14ac:dyDescent="0.3">
      <c r="U13326" s="275"/>
    </row>
    <row r="13327" spans="21:21" x14ac:dyDescent="0.3">
      <c r="U13327" s="275"/>
    </row>
    <row r="13328" spans="21:21" x14ac:dyDescent="0.3">
      <c r="U13328" s="275"/>
    </row>
    <row r="13329" spans="21:21" x14ac:dyDescent="0.3">
      <c r="U13329" s="275"/>
    </row>
    <row r="13330" spans="21:21" x14ac:dyDescent="0.3">
      <c r="U13330" s="275"/>
    </row>
    <row r="13331" spans="21:21" x14ac:dyDescent="0.3">
      <c r="U13331" s="275"/>
    </row>
    <row r="13332" spans="21:21" x14ac:dyDescent="0.3">
      <c r="U13332" s="275"/>
    </row>
    <row r="13333" spans="21:21" x14ac:dyDescent="0.3">
      <c r="U13333" s="275"/>
    </row>
    <row r="13334" spans="21:21" x14ac:dyDescent="0.3">
      <c r="U13334" s="275"/>
    </row>
    <row r="13335" spans="21:21" x14ac:dyDescent="0.3">
      <c r="U13335" s="275"/>
    </row>
    <row r="13336" spans="21:21" x14ac:dyDescent="0.3">
      <c r="U13336" s="275"/>
    </row>
    <row r="13337" spans="21:21" x14ac:dyDescent="0.3">
      <c r="U13337" s="275"/>
    </row>
    <row r="13338" spans="21:21" x14ac:dyDescent="0.3">
      <c r="U13338" s="275"/>
    </row>
    <row r="13339" spans="21:21" x14ac:dyDescent="0.3">
      <c r="U13339" s="275"/>
    </row>
    <row r="13340" spans="21:21" x14ac:dyDescent="0.3">
      <c r="U13340" s="275"/>
    </row>
    <row r="13341" spans="21:21" x14ac:dyDescent="0.3">
      <c r="U13341" s="275"/>
    </row>
    <row r="13342" spans="21:21" x14ac:dyDescent="0.3">
      <c r="U13342" s="275"/>
    </row>
    <row r="13343" spans="21:21" x14ac:dyDescent="0.3">
      <c r="U13343" s="275"/>
    </row>
    <row r="13344" spans="21:21" x14ac:dyDescent="0.3">
      <c r="U13344" s="275"/>
    </row>
    <row r="13345" spans="21:21" x14ac:dyDescent="0.3">
      <c r="U13345" s="275"/>
    </row>
    <row r="13346" spans="21:21" x14ac:dyDescent="0.3">
      <c r="U13346" s="275"/>
    </row>
    <row r="13347" spans="21:21" x14ac:dyDescent="0.3">
      <c r="U13347" s="275"/>
    </row>
    <row r="13348" spans="21:21" x14ac:dyDescent="0.3">
      <c r="U13348" s="275"/>
    </row>
    <row r="13349" spans="21:21" x14ac:dyDescent="0.3">
      <c r="U13349" s="275"/>
    </row>
    <row r="13350" spans="21:21" x14ac:dyDescent="0.3">
      <c r="U13350" s="275"/>
    </row>
    <row r="13351" spans="21:21" x14ac:dyDescent="0.3">
      <c r="U13351" s="275"/>
    </row>
    <row r="13352" spans="21:21" x14ac:dyDescent="0.3">
      <c r="U13352" s="275"/>
    </row>
    <row r="13353" spans="21:21" x14ac:dyDescent="0.3">
      <c r="U13353" s="275"/>
    </row>
    <row r="13354" spans="21:21" x14ac:dyDescent="0.3">
      <c r="U13354" s="275"/>
    </row>
    <row r="13355" spans="21:21" x14ac:dyDescent="0.3">
      <c r="U13355" s="275"/>
    </row>
    <row r="13356" spans="21:21" x14ac:dyDescent="0.3">
      <c r="U13356" s="275"/>
    </row>
    <row r="13357" spans="21:21" x14ac:dyDescent="0.3">
      <c r="U13357" s="275"/>
    </row>
    <row r="13358" spans="21:21" x14ac:dyDescent="0.3">
      <c r="U13358" s="275"/>
    </row>
    <row r="13359" spans="21:21" x14ac:dyDescent="0.3">
      <c r="U13359" s="275"/>
    </row>
    <row r="13360" spans="21:21" x14ac:dyDescent="0.3">
      <c r="U13360" s="275"/>
    </row>
    <row r="13361" spans="21:21" x14ac:dyDescent="0.3">
      <c r="U13361" s="275"/>
    </row>
    <row r="13362" spans="21:21" x14ac:dyDescent="0.3">
      <c r="U13362" s="275"/>
    </row>
    <row r="13363" spans="21:21" x14ac:dyDescent="0.3">
      <c r="U13363" s="275"/>
    </row>
    <row r="13364" spans="21:21" x14ac:dyDescent="0.3">
      <c r="U13364" s="275"/>
    </row>
    <row r="13365" spans="21:21" x14ac:dyDescent="0.3">
      <c r="U13365" s="275"/>
    </row>
    <row r="13366" spans="21:21" x14ac:dyDescent="0.3">
      <c r="U13366" s="275"/>
    </row>
    <row r="13367" spans="21:21" x14ac:dyDescent="0.3">
      <c r="U13367" s="275"/>
    </row>
    <row r="13368" spans="21:21" x14ac:dyDescent="0.3">
      <c r="U13368" s="275"/>
    </row>
    <row r="13369" spans="21:21" x14ac:dyDescent="0.3">
      <c r="U13369" s="275"/>
    </row>
    <row r="13370" spans="21:21" x14ac:dyDescent="0.3">
      <c r="U13370" s="275"/>
    </row>
    <row r="13371" spans="21:21" x14ac:dyDescent="0.3">
      <c r="U13371" s="275"/>
    </row>
    <row r="13372" spans="21:21" x14ac:dyDescent="0.3">
      <c r="U13372" s="275"/>
    </row>
    <row r="13373" spans="21:21" x14ac:dyDescent="0.3">
      <c r="U13373" s="275"/>
    </row>
    <row r="13374" spans="21:21" x14ac:dyDescent="0.3">
      <c r="U13374" s="275"/>
    </row>
    <row r="13375" spans="21:21" x14ac:dyDescent="0.3">
      <c r="U13375" s="275"/>
    </row>
    <row r="13376" spans="21:21" x14ac:dyDescent="0.3">
      <c r="U13376" s="275"/>
    </row>
    <row r="13377" spans="21:21" x14ac:dyDescent="0.3">
      <c r="U13377" s="275"/>
    </row>
    <row r="13378" spans="21:21" x14ac:dyDescent="0.3">
      <c r="U13378" s="275"/>
    </row>
    <row r="13379" spans="21:21" x14ac:dyDescent="0.3">
      <c r="U13379" s="275"/>
    </row>
    <row r="13380" spans="21:21" x14ac:dyDescent="0.3">
      <c r="U13380" s="275"/>
    </row>
    <row r="13381" spans="21:21" x14ac:dyDescent="0.3">
      <c r="U13381" s="275"/>
    </row>
    <row r="13382" spans="21:21" x14ac:dyDescent="0.3">
      <c r="U13382" s="275"/>
    </row>
    <row r="13383" spans="21:21" x14ac:dyDescent="0.3">
      <c r="U13383" s="275"/>
    </row>
    <row r="13384" spans="21:21" x14ac:dyDescent="0.3">
      <c r="U13384" s="275"/>
    </row>
    <row r="13385" spans="21:21" x14ac:dyDescent="0.3">
      <c r="U13385" s="275"/>
    </row>
    <row r="13386" spans="21:21" x14ac:dyDescent="0.3">
      <c r="U13386" s="275"/>
    </row>
    <row r="13387" spans="21:21" x14ac:dyDescent="0.3">
      <c r="U13387" s="275"/>
    </row>
    <row r="13388" spans="21:21" x14ac:dyDescent="0.3">
      <c r="U13388" s="275"/>
    </row>
    <row r="13389" spans="21:21" x14ac:dyDescent="0.3">
      <c r="U13389" s="275"/>
    </row>
    <row r="13390" spans="21:21" x14ac:dyDescent="0.3">
      <c r="U13390" s="275"/>
    </row>
    <row r="13391" spans="21:21" x14ac:dyDescent="0.3">
      <c r="U13391" s="275"/>
    </row>
    <row r="13392" spans="21:21" x14ac:dyDescent="0.3">
      <c r="U13392" s="275"/>
    </row>
    <row r="13393" spans="21:21" x14ac:dyDescent="0.3">
      <c r="U13393" s="275"/>
    </row>
    <row r="13394" spans="21:21" x14ac:dyDescent="0.3">
      <c r="U13394" s="275"/>
    </row>
    <row r="13395" spans="21:21" x14ac:dyDescent="0.3">
      <c r="U13395" s="275"/>
    </row>
    <row r="13396" spans="21:21" x14ac:dyDescent="0.3">
      <c r="U13396" s="275"/>
    </row>
    <row r="13397" spans="21:21" x14ac:dyDescent="0.3">
      <c r="U13397" s="275"/>
    </row>
    <row r="13398" spans="21:21" x14ac:dyDescent="0.3">
      <c r="U13398" s="275"/>
    </row>
    <row r="13399" spans="21:21" x14ac:dyDescent="0.3">
      <c r="U13399" s="275"/>
    </row>
    <row r="13400" spans="21:21" x14ac:dyDescent="0.3">
      <c r="U13400" s="275"/>
    </row>
    <row r="13401" spans="21:21" x14ac:dyDescent="0.3">
      <c r="U13401" s="275"/>
    </row>
    <row r="13402" spans="21:21" x14ac:dyDescent="0.3">
      <c r="U13402" s="275"/>
    </row>
    <row r="13403" spans="21:21" x14ac:dyDescent="0.3">
      <c r="U13403" s="275"/>
    </row>
    <row r="13404" spans="21:21" x14ac:dyDescent="0.3">
      <c r="U13404" s="275"/>
    </row>
    <row r="13405" spans="21:21" x14ac:dyDescent="0.3">
      <c r="U13405" s="275"/>
    </row>
    <row r="13406" spans="21:21" x14ac:dyDescent="0.3">
      <c r="U13406" s="275"/>
    </row>
    <row r="13407" spans="21:21" x14ac:dyDescent="0.3">
      <c r="U13407" s="275"/>
    </row>
    <row r="13408" spans="21:21" x14ac:dyDescent="0.3">
      <c r="U13408" s="275"/>
    </row>
    <row r="13409" spans="21:21" x14ac:dyDescent="0.3">
      <c r="U13409" s="275"/>
    </row>
    <row r="13410" spans="21:21" x14ac:dyDescent="0.3">
      <c r="U13410" s="275"/>
    </row>
    <row r="13411" spans="21:21" x14ac:dyDescent="0.3">
      <c r="U13411" s="275"/>
    </row>
    <row r="13412" spans="21:21" x14ac:dyDescent="0.3">
      <c r="U13412" s="275"/>
    </row>
    <row r="13413" spans="21:21" x14ac:dyDescent="0.3">
      <c r="U13413" s="275"/>
    </row>
    <row r="13414" spans="21:21" x14ac:dyDescent="0.3">
      <c r="U13414" s="275"/>
    </row>
    <row r="13415" spans="21:21" x14ac:dyDescent="0.3">
      <c r="U13415" s="275"/>
    </row>
    <row r="13416" spans="21:21" x14ac:dyDescent="0.3">
      <c r="U13416" s="275"/>
    </row>
    <row r="13417" spans="21:21" x14ac:dyDescent="0.3">
      <c r="U13417" s="275"/>
    </row>
    <row r="13418" spans="21:21" x14ac:dyDescent="0.3">
      <c r="U13418" s="275"/>
    </row>
    <row r="13419" spans="21:21" x14ac:dyDescent="0.3">
      <c r="U13419" s="275"/>
    </row>
    <row r="13420" spans="21:21" x14ac:dyDescent="0.3">
      <c r="U13420" s="275"/>
    </row>
    <row r="13421" spans="21:21" x14ac:dyDescent="0.3">
      <c r="U13421" s="275"/>
    </row>
    <row r="13422" spans="21:21" x14ac:dyDescent="0.3">
      <c r="U13422" s="275"/>
    </row>
    <row r="13423" spans="21:21" x14ac:dyDescent="0.3">
      <c r="U13423" s="275"/>
    </row>
    <row r="13424" spans="21:21" x14ac:dyDescent="0.3">
      <c r="U13424" s="275"/>
    </row>
    <row r="13425" spans="21:21" x14ac:dyDescent="0.3">
      <c r="U13425" s="275"/>
    </row>
    <row r="13426" spans="21:21" x14ac:dyDescent="0.3">
      <c r="U13426" s="275"/>
    </row>
    <row r="13427" spans="21:21" x14ac:dyDescent="0.3">
      <c r="U13427" s="275"/>
    </row>
    <row r="13428" spans="21:21" x14ac:dyDescent="0.3">
      <c r="U13428" s="275"/>
    </row>
    <row r="13429" spans="21:21" x14ac:dyDescent="0.3">
      <c r="U13429" s="275"/>
    </row>
    <row r="13430" spans="21:21" x14ac:dyDescent="0.3">
      <c r="U13430" s="275"/>
    </row>
    <row r="13431" spans="21:21" x14ac:dyDescent="0.3">
      <c r="U13431" s="275"/>
    </row>
    <row r="13432" spans="21:21" x14ac:dyDescent="0.3">
      <c r="U13432" s="275"/>
    </row>
    <row r="13433" spans="21:21" x14ac:dyDescent="0.3">
      <c r="U13433" s="275"/>
    </row>
    <row r="13434" spans="21:21" x14ac:dyDescent="0.3">
      <c r="U13434" s="275"/>
    </row>
    <row r="13435" spans="21:21" x14ac:dyDescent="0.3">
      <c r="U13435" s="275"/>
    </row>
    <row r="13436" spans="21:21" x14ac:dyDescent="0.3">
      <c r="U13436" s="275"/>
    </row>
    <row r="13437" spans="21:21" x14ac:dyDescent="0.3">
      <c r="U13437" s="275"/>
    </row>
    <row r="13438" spans="21:21" x14ac:dyDescent="0.3">
      <c r="U13438" s="275"/>
    </row>
    <row r="13439" spans="21:21" x14ac:dyDescent="0.3">
      <c r="U13439" s="275"/>
    </row>
    <row r="13440" spans="21:21" x14ac:dyDescent="0.3">
      <c r="U13440" s="275"/>
    </row>
    <row r="13441" spans="21:21" x14ac:dyDescent="0.3">
      <c r="U13441" s="275"/>
    </row>
    <row r="13442" spans="21:21" x14ac:dyDescent="0.3">
      <c r="U13442" s="275"/>
    </row>
    <row r="13443" spans="21:21" x14ac:dyDescent="0.3">
      <c r="U13443" s="275"/>
    </row>
    <row r="13444" spans="21:21" x14ac:dyDescent="0.3">
      <c r="U13444" s="275"/>
    </row>
    <row r="13445" spans="21:21" x14ac:dyDescent="0.3">
      <c r="U13445" s="275"/>
    </row>
    <row r="13446" spans="21:21" x14ac:dyDescent="0.3">
      <c r="U13446" s="275"/>
    </row>
    <row r="13447" spans="21:21" x14ac:dyDescent="0.3">
      <c r="U13447" s="275"/>
    </row>
    <row r="13448" spans="21:21" x14ac:dyDescent="0.3">
      <c r="U13448" s="275"/>
    </row>
    <row r="13449" spans="21:21" x14ac:dyDescent="0.3">
      <c r="U13449" s="275"/>
    </row>
    <row r="13450" spans="21:21" x14ac:dyDescent="0.3">
      <c r="U13450" s="275"/>
    </row>
    <row r="13451" spans="21:21" x14ac:dyDescent="0.3">
      <c r="U13451" s="275"/>
    </row>
    <row r="13452" spans="21:21" x14ac:dyDescent="0.3">
      <c r="U13452" s="275"/>
    </row>
    <row r="13453" spans="21:21" x14ac:dyDescent="0.3">
      <c r="U13453" s="275"/>
    </row>
    <row r="13454" spans="21:21" x14ac:dyDescent="0.3">
      <c r="U13454" s="275"/>
    </row>
    <row r="13455" spans="21:21" x14ac:dyDescent="0.3">
      <c r="U13455" s="275"/>
    </row>
    <row r="13456" spans="21:21" x14ac:dyDescent="0.3">
      <c r="U13456" s="275"/>
    </row>
    <row r="13457" spans="21:21" x14ac:dyDescent="0.3">
      <c r="U13457" s="275"/>
    </row>
    <row r="13458" spans="21:21" x14ac:dyDescent="0.3">
      <c r="U13458" s="275"/>
    </row>
    <row r="13459" spans="21:21" x14ac:dyDescent="0.3">
      <c r="U13459" s="275"/>
    </row>
    <row r="13460" spans="21:21" x14ac:dyDescent="0.3">
      <c r="U13460" s="275"/>
    </row>
    <row r="13461" spans="21:21" x14ac:dyDescent="0.3">
      <c r="U13461" s="275"/>
    </row>
    <row r="13462" spans="21:21" x14ac:dyDescent="0.3">
      <c r="U13462" s="275"/>
    </row>
    <row r="13463" spans="21:21" x14ac:dyDescent="0.3">
      <c r="U13463" s="275"/>
    </row>
    <row r="13464" spans="21:21" x14ac:dyDescent="0.3">
      <c r="U13464" s="275"/>
    </row>
    <row r="13465" spans="21:21" x14ac:dyDescent="0.3">
      <c r="U13465" s="275"/>
    </row>
    <row r="13466" spans="21:21" x14ac:dyDescent="0.3">
      <c r="U13466" s="275"/>
    </row>
    <row r="13467" spans="21:21" x14ac:dyDescent="0.3">
      <c r="U13467" s="275"/>
    </row>
    <row r="13468" spans="21:21" x14ac:dyDescent="0.3">
      <c r="U13468" s="275"/>
    </row>
    <row r="13469" spans="21:21" x14ac:dyDescent="0.3">
      <c r="U13469" s="275"/>
    </row>
    <row r="13470" spans="21:21" x14ac:dyDescent="0.3">
      <c r="U13470" s="275"/>
    </row>
    <row r="13471" spans="21:21" x14ac:dyDescent="0.3">
      <c r="U13471" s="275"/>
    </row>
    <row r="13472" spans="21:21" x14ac:dyDescent="0.3">
      <c r="U13472" s="275"/>
    </row>
    <row r="13473" spans="21:21" x14ac:dyDescent="0.3">
      <c r="U13473" s="275"/>
    </row>
    <row r="13474" spans="21:21" x14ac:dyDescent="0.3">
      <c r="U13474" s="275"/>
    </row>
    <row r="13475" spans="21:21" x14ac:dyDescent="0.3">
      <c r="U13475" s="275"/>
    </row>
    <row r="13476" spans="21:21" x14ac:dyDescent="0.3">
      <c r="U13476" s="275"/>
    </row>
    <row r="13477" spans="21:21" x14ac:dyDescent="0.3">
      <c r="U13477" s="275"/>
    </row>
    <row r="13478" spans="21:21" x14ac:dyDescent="0.3">
      <c r="U13478" s="275"/>
    </row>
    <row r="13479" spans="21:21" x14ac:dyDescent="0.3">
      <c r="U13479" s="275"/>
    </row>
    <row r="13480" spans="21:21" x14ac:dyDescent="0.3">
      <c r="U13480" s="275"/>
    </row>
    <row r="13481" spans="21:21" x14ac:dyDescent="0.3">
      <c r="U13481" s="275"/>
    </row>
    <row r="13482" spans="21:21" x14ac:dyDescent="0.3">
      <c r="U13482" s="275"/>
    </row>
    <row r="13483" spans="21:21" x14ac:dyDescent="0.3">
      <c r="U13483" s="275"/>
    </row>
    <row r="13484" spans="21:21" x14ac:dyDescent="0.3">
      <c r="U13484" s="275"/>
    </row>
    <row r="13485" spans="21:21" x14ac:dyDescent="0.3">
      <c r="U13485" s="275"/>
    </row>
    <row r="13486" spans="21:21" x14ac:dyDescent="0.3">
      <c r="U13486" s="275"/>
    </row>
    <row r="13487" spans="21:21" x14ac:dyDescent="0.3">
      <c r="U13487" s="275"/>
    </row>
    <row r="13488" spans="21:21" x14ac:dyDescent="0.3">
      <c r="U13488" s="275"/>
    </row>
    <row r="13489" spans="21:21" x14ac:dyDescent="0.3">
      <c r="U13489" s="275"/>
    </row>
    <row r="13490" spans="21:21" x14ac:dyDescent="0.3">
      <c r="U13490" s="275"/>
    </row>
    <row r="13491" spans="21:21" x14ac:dyDescent="0.3">
      <c r="U13491" s="275"/>
    </row>
    <row r="13492" spans="21:21" x14ac:dyDescent="0.3">
      <c r="U13492" s="275"/>
    </row>
    <row r="13493" spans="21:21" x14ac:dyDescent="0.3">
      <c r="U13493" s="275"/>
    </row>
    <row r="13494" spans="21:21" x14ac:dyDescent="0.3">
      <c r="U13494" s="275"/>
    </row>
    <row r="13495" spans="21:21" x14ac:dyDescent="0.3">
      <c r="U13495" s="275"/>
    </row>
    <row r="13496" spans="21:21" x14ac:dyDescent="0.3">
      <c r="U13496" s="275"/>
    </row>
    <row r="13497" spans="21:21" x14ac:dyDescent="0.3">
      <c r="U13497" s="275"/>
    </row>
    <row r="13498" spans="21:21" x14ac:dyDescent="0.3">
      <c r="U13498" s="275"/>
    </row>
    <row r="13499" spans="21:21" x14ac:dyDescent="0.3">
      <c r="U13499" s="275"/>
    </row>
    <row r="13500" spans="21:21" x14ac:dyDescent="0.3">
      <c r="U13500" s="275"/>
    </row>
    <row r="13501" spans="21:21" x14ac:dyDescent="0.3">
      <c r="U13501" s="275"/>
    </row>
    <row r="13502" spans="21:21" x14ac:dyDescent="0.3">
      <c r="U13502" s="275"/>
    </row>
    <row r="13503" spans="21:21" x14ac:dyDescent="0.3">
      <c r="U13503" s="275"/>
    </row>
    <row r="13504" spans="21:21" x14ac:dyDescent="0.3">
      <c r="U13504" s="275"/>
    </row>
    <row r="13505" spans="21:21" x14ac:dyDescent="0.3">
      <c r="U13505" s="275"/>
    </row>
    <row r="13506" spans="21:21" x14ac:dyDescent="0.3">
      <c r="U13506" s="275"/>
    </row>
    <row r="13507" spans="21:21" x14ac:dyDescent="0.3">
      <c r="U13507" s="275"/>
    </row>
    <row r="13508" spans="21:21" x14ac:dyDescent="0.3">
      <c r="U13508" s="275"/>
    </row>
    <row r="13509" spans="21:21" x14ac:dyDescent="0.3">
      <c r="U13509" s="275"/>
    </row>
    <row r="13510" spans="21:21" x14ac:dyDescent="0.3">
      <c r="U13510" s="275"/>
    </row>
    <row r="13511" spans="21:21" x14ac:dyDescent="0.3">
      <c r="U13511" s="275"/>
    </row>
    <row r="13512" spans="21:21" x14ac:dyDescent="0.3">
      <c r="U13512" s="275"/>
    </row>
    <row r="13513" spans="21:21" x14ac:dyDescent="0.3">
      <c r="U13513" s="275"/>
    </row>
    <row r="13514" spans="21:21" x14ac:dyDescent="0.3">
      <c r="U13514" s="275"/>
    </row>
    <row r="13515" spans="21:21" x14ac:dyDescent="0.3">
      <c r="U13515" s="275"/>
    </row>
    <row r="13516" spans="21:21" x14ac:dyDescent="0.3">
      <c r="U13516" s="275"/>
    </row>
    <row r="13517" spans="21:21" x14ac:dyDescent="0.3">
      <c r="U13517" s="275"/>
    </row>
    <row r="13518" spans="21:21" x14ac:dyDescent="0.3">
      <c r="U13518" s="275"/>
    </row>
    <row r="13519" spans="21:21" x14ac:dyDescent="0.3">
      <c r="U13519" s="275"/>
    </row>
    <row r="13520" spans="21:21" x14ac:dyDescent="0.3">
      <c r="U13520" s="275"/>
    </row>
    <row r="13521" spans="21:21" x14ac:dyDescent="0.3">
      <c r="U13521" s="275"/>
    </row>
    <row r="13522" spans="21:21" x14ac:dyDescent="0.3">
      <c r="U13522" s="275"/>
    </row>
    <row r="13523" spans="21:21" x14ac:dyDescent="0.3">
      <c r="U13523" s="275"/>
    </row>
    <row r="13524" spans="21:21" x14ac:dyDescent="0.3">
      <c r="U13524" s="275"/>
    </row>
    <row r="13525" spans="21:21" x14ac:dyDescent="0.3">
      <c r="U13525" s="275"/>
    </row>
    <row r="13526" spans="21:21" x14ac:dyDescent="0.3">
      <c r="U13526" s="275"/>
    </row>
    <row r="13527" spans="21:21" x14ac:dyDescent="0.3">
      <c r="U13527" s="275"/>
    </row>
    <row r="13528" spans="21:21" x14ac:dyDescent="0.3">
      <c r="U13528" s="275"/>
    </row>
    <row r="13529" spans="21:21" x14ac:dyDescent="0.3">
      <c r="U13529" s="275"/>
    </row>
    <row r="13530" spans="21:21" x14ac:dyDescent="0.3">
      <c r="U13530" s="275"/>
    </row>
    <row r="13531" spans="21:21" x14ac:dyDescent="0.3">
      <c r="U13531" s="275"/>
    </row>
    <row r="13532" spans="21:21" x14ac:dyDescent="0.3">
      <c r="U13532" s="275"/>
    </row>
    <row r="13533" spans="21:21" x14ac:dyDescent="0.3">
      <c r="U13533" s="275"/>
    </row>
    <row r="13534" spans="21:21" x14ac:dyDescent="0.3">
      <c r="U13534" s="275"/>
    </row>
    <row r="13535" spans="21:21" x14ac:dyDescent="0.3">
      <c r="U13535" s="275"/>
    </row>
    <row r="13536" spans="21:21" x14ac:dyDescent="0.3">
      <c r="U13536" s="275"/>
    </row>
    <row r="13537" spans="21:21" x14ac:dyDescent="0.3">
      <c r="U13537" s="275"/>
    </row>
    <row r="13538" spans="21:21" x14ac:dyDescent="0.3">
      <c r="U13538" s="275"/>
    </row>
    <row r="13539" spans="21:21" x14ac:dyDescent="0.3">
      <c r="U13539" s="275"/>
    </row>
    <row r="13540" spans="21:21" x14ac:dyDescent="0.3">
      <c r="U13540" s="275"/>
    </row>
    <row r="13541" spans="21:21" x14ac:dyDescent="0.3">
      <c r="U13541" s="275"/>
    </row>
    <row r="13542" spans="21:21" x14ac:dyDescent="0.3">
      <c r="U13542" s="275"/>
    </row>
    <row r="13543" spans="21:21" x14ac:dyDescent="0.3">
      <c r="U13543" s="275"/>
    </row>
    <row r="13544" spans="21:21" x14ac:dyDescent="0.3">
      <c r="U13544" s="275"/>
    </row>
    <row r="13545" spans="21:21" x14ac:dyDescent="0.3">
      <c r="U13545" s="275"/>
    </row>
    <row r="13546" spans="21:21" x14ac:dyDescent="0.3">
      <c r="U13546" s="275"/>
    </row>
    <row r="13547" spans="21:21" x14ac:dyDescent="0.3">
      <c r="U13547" s="275"/>
    </row>
    <row r="13548" spans="21:21" x14ac:dyDescent="0.3">
      <c r="U13548" s="275"/>
    </row>
    <row r="13549" spans="21:21" x14ac:dyDescent="0.3">
      <c r="U13549" s="275"/>
    </row>
    <row r="13550" spans="21:21" x14ac:dyDescent="0.3">
      <c r="U13550" s="275"/>
    </row>
    <row r="13551" spans="21:21" x14ac:dyDescent="0.3">
      <c r="U13551" s="275"/>
    </row>
    <row r="13552" spans="21:21" x14ac:dyDescent="0.3">
      <c r="U13552" s="275"/>
    </row>
    <row r="13553" spans="21:21" x14ac:dyDescent="0.3">
      <c r="U13553" s="275"/>
    </row>
    <row r="13554" spans="21:21" x14ac:dyDescent="0.3">
      <c r="U13554" s="275"/>
    </row>
    <row r="13555" spans="21:21" x14ac:dyDescent="0.3">
      <c r="U13555" s="275"/>
    </row>
    <row r="13556" spans="21:21" x14ac:dyDescent="0.3">
      <c r="U13556" s="275"/>
    </row>
    <row r="13557" spans="21:21" x14ac:dyDescent="0.3">
      <c r="U13557" s="275"/>
    </row>
    <row r="13558" spans="21:21" x14ac:dyDescent="0.3">
      <c r="U13558" s="275"/>
    </row>
    <row r="13559" spans="21:21" x14ac:dyDescent="0.3">
      <c r="U13559" s="275"/>
    </row>
    <row r="13560" spans="21:21" x14ac:dyDescent="0.3">
      <c r="U13560" s="275"/>
    </row>
    <row r="13561" spans="21:21" x14ac:dyDescent="0.3">
      <c r="U13561" s="275"/>
    </row>
    <row r="13562" spans="21:21" x14ac:dyDescent="0.3">
      <c r="U13562" s="275"/>
    </row>
    <row r="13563" spans="21:21" x14ac:dyDescent="0.3">
      <c r="U13563" s="275"/>
    </row>
    <row r="13564" spans="21:21" x14ac:dyDescent="0.3">
      <c r="U13564" s="275"/>
    </row>
    <row r="13565" spans="21:21" x14ac:dyDescent="0.3">
      <c r="U13565" s="275"/>
    </row>
    <row r="13566" spans="21:21" x14ac:dyDescent="0.3">
      <c r="U13566" s="275"/>
    </row>
    <row r="13567" spans="21:21" x14ac:dyDescent="0.3">
      <c r="U13567" s="275"/>
    </row>
    <row r="13568" spans="21:21" x14ac:dyDescent="0.3">
      <c r="U13568" s="275"/>
    </row>
    <row r="13569" spans="21:21" x14ac:dyDescent="0.3">
      <c r="U13569" s="275"/>
    </row>
    <row r="13570" spans="21:21" x14ac:dyDescent="0.3">
      <c r="U13570" s="275"/>
    </row>
    <row r="13571" spans="21:21" x14ac:dyDescent="0.3">
      <c r="U13571" s="275"/>
    </row>
    <row r="13572" spans="21:21" x14ac:dyDescent="0.3">
      <c r="U13572" s="275"/>
    </row>
    <row r="13573" spans="21:21" x14ac:dyDescent="0.3">
      <c r="U13573" s="275"/>
    </row>
    <row r="13574" spans="21:21" x14ac:dyDescent="0.3">
      <c r="U13574" s="275"/>
    </row>
    <row r="13575" spans="21:21" x14ac:dyDescent="0.3">
      <c r="U13575" s="275"/>
    </row>
    <row r="13576" spans="21:21" x14ac:dyDescent="0.3">
      <c r="U13576" s="275"/>
    </row>
    <row r="13577" spans="21:21" x14ac:dyDescent="0.3">
      <c r="U13577" s="275"/>
    </row>
    <row r="13578" spans="21:21" x14ac:dyDescent="0.3">
      <c r="U13578" s="275"/>
    </row>
    <row r="13579" spans="21:21" x14ac:dyDescent="0.3">
      <c r="U13579" s="275"/>
    </row>
    <row r="13580" spans="21:21" x14ac:dyDescent="0.3">
      <c r="U13580" s="275"/>
    </row>
    <row r="13581" spans="21:21" x14ac:dyDescent="0.3">
      <c r="U13581" s="275"/>
    </row>
    <row r="13582" spans="21:21" x14ac:dyDescent="0.3">
      <c r="U13582" s="275"/>
    </row>
    <row r="13583" spans="21:21" x14ac:dyDescent="0.3">
      <c r="U13583" s="275"/>
    </row>
    <row r="13584" spans="21:21" x14ac:dyDescent="0.3">
      <c r="U13584" s="275"/>
    </row>
    <row r="13585" spans="21:21" x14ac:dyDescent="0.3">
      <c r="U13585" s="275"/>
    </row>
    <row r="13586" spans="21:21" x14ac:dyDescent="0.3">
      <c r="U13586" s="275"/>
    </row>
    <row r="13587" spans="21:21" x14ac:dyDescent="0.3">
      <c r="U13587" s="275"/>
    </row>
    <row r="13588" spans="21:21" x14ac:dyDescent="0.3">
      <c r="U13588" s="275"/>
    </row>
    <row r="13589" spans="21:21" x14ac:dyDescent="0.3">
      <c r="U13589" s="275"/>
    </row>
    <row r="13590" spans="21:21" x14ac:dyDescent="0.3">
      <c r="U13590" s="275"/>
    </row>
    <row r="13591" spans="21:21" x14ac:dyDescent="0.3">
      <c r="U13591" s="275"/>
    </row>
    <row r="13592" spans="21:21" x14ac:dyDescent="0.3">
      <c r="U13592" s="275"/>
    </row>
    <row r="13593" spans="21:21" x14ac:dyDescent="0.3">
      <c r="U13593" s="275"/>
    </row>
    <row r="13594" spans="21:21" x14ac:dyDescent="0.3">
      <c r="U13594" s="275"/>
    </row>
    <row r="13595" spans="21:21" x14ac:dyDescent="0.3">
      <c r="U13595" s="275"/>
    </row>
    <row r="13596" spans="21:21" x14ac:dyDescent="0.3">
      <c r="U13596" s="275"/>
    </row>
    <row r="13597" spans="21:21" x14ac:dyDescent="0.3">
      <c r="U13597" s="275"/>
    </row>
    <row r="13598" spans="21:21" x14ac:dyDescent="0.3">
      <c r="U13598" s="275"/>
    </row>
    <row r="13599" spans="21:21" x14ac:dyDescent="0.3">
      <c r="U13599" s="275"/>
    </row>
    <row r="13600" spans="21:21" x14ac:dyDescent="0.3">
      <c r="U13600" s="275"/>
    </row>
    <row r="13601" spans="21:21" x14ac:dyDescent="0.3">
      <c r="U13601" s="275"/>
    </row>
    <row r="13602" spans="21:21" x14ac:dyDescent="0.3">
      <c r="U13602" s="275"/>
    </row>
    <row r="13603" spans="21:21" x14ac:dyDescent="0.3">
      <c r="U13603" s="275"/>
    </row>
    <row r="13604" spans="21:21" x14ac:dyDescent="0.3">
      <c r="U13604" s="275"/>
    </row>
    <row r="13605" spans="21:21" x14ac:dyDescent="0.3">
      <c r="U13605" s="275"/>
    </row>
    <row r="13606" spans="21:21" x14ac:dyDescent="0.3">
      <c r="U13606" s="275"/>
    </row>
    <row r="13607" spans="21:21" x14ac:dyDescent="0.3">
      <c r="U13607" s="275"/>
    </row>
    <row r="13608" spans="21:21" x14ac:dyDescent="0.3">
      <c r="U13608" s="275"/>
    </row>
    <row r="13609" spans="21:21" x14ac:dyDescent="0.3">
      <c r="U13609" s="275"/>
    </row>
    <row r="13610" spans="21:21" x14ac:dyDescent="0.3">
      <c r="U13610" s="275"/>
    </row>
    <row r="13611" spans="21:21" x14ac:dyDescent="0.3">
      <c r="U13611" s="275"/>
    </row>
    <row r="13612" spans="21:21" x14ac:dyDescent="0.3">
      <c r="U13612" s="275"/>
    </row>
    <row r="13613" spans="21:21" x14ac:dyDescent="0.3">
      <c r="U13613" s="275"/>
    </row>
    <row r="13614" spans="21:21" x14ac:dyDescent="0.3">
      <c r="U13614" s="275"/>
    </row>
    <row r="13615" spans="21:21" x14ac:dyDescent="0.3">
      <c r="U13615" s="275"/>
    </row>
    <row r="13616" spans="21:21" x14ac:dyDescent="0.3">
      <c r="U13616" s="275"/>
    </row>
    <row r="13617" spans="21:21" x14ac:dyDescent="0.3">
      <c r="U13617" s="275"/>
    </row>
    <row r="13618" spans="21:21" x14ac:dyDescent="0.3">
      <c r="U13618" s="275"/>
    </row>
    <row r="13619" spans="21:21" x14ac:dyDescent="0.3">
      <c r="U13619" s="275"/>
    </row>
    <row r="13620" spans="21:21" x14ac:dyDescent="0.3">
      <c r="U13620" s="275"/>
    </row>
    <row r="13621" spans="21:21" x14ac:dyDescent="0.3">
      <c r="U13621" s="275"/>
    </row>
    <row r="13622" spans="21:21" x14ac:dyDescent="0.3">
      <c r="U13622" s="275"/>
    </row>
    <row r="13623" spans="21:21" x14ac:dyDescent="0.3">
      <c r="U13623" s="275"/>
    </row>
    <row r="13624" spans="21:21" x14ac:dyDescent="0.3">
      <c r="U13624" s="275"/>
    </row>
    <row r="13625" spans="21:21" x14ac:dyDescent="0.3">
      <c r="U13625" s="275"/>
    </row>
    <row r="13626" spans="21:21" x14ac:dyDescent="0.3">
      <c r="U13626" s="275"/>
    </row>
    <row r="13627" spans="21:21" x14ac:dyDescent="0.3">
      <c r="U13627" s="275"/>
    </row>
    <row r="13628" spans="21:21" x14ac:dyDescent="0.3">
      <c r="U13628" s="275"/>
    </row>
    <row r="13629" spans="21:21" x14ac:dyDescent="0.3">
      <c r="U13629" s="275"/>
    </row>
    <row r="13630" spans="21:21" x14ac:dyDescent="0.3">
      <c r="U13630" s="275"/>
    </row>
    <row r="13631" spans="21:21" x14ac:dyDescent="0.3">
      <c r="U13631" s="275"/>
    </row>
    <row r="13632" spans="21:21" x14ac:dyDescent="0.3">
      <c r="U13632" s="275"/>
    </row>
    <row r="13633" spans="21:21" x14ac:dyDescent="0.3">
      <c r="U13633" s="275"/>
    </row>
    <row r="13634" spans="21:21" x14ac:dyDescent="0.3">
      <c r="U13634" s="275"/>
    </row>
    <row r="13635" spans="21:21" x14ac:dyDescent="0.3">
      <c r="U13635" s="275"/>
    </row>
    <row r="13636" spans="21:21" x14ac:dyDescent="0.3">
      <c r="U13636" s="275"/>
    </row>
    <row r="13637" spans="21:21" x14ac:dyDescent="0.3">
      <c r="U13637" s="275"/>
    </row>
    <row r="13638" spans="21:21" x14ac:dyDescent="0.3">
      <c r="U13638" s="275"/>
    </row>
    <row r="13639" spans="21:21" x14ac:dyDescent="0.3">
      <c r="U13639" s="275"/>
    </row>
    <row r="13640" spans="21:21" x14ac:dyDescent="0.3">
      <c r="U13640" s="275"/>
    </row>
    <row r="13641" spans="21:21" x14ac:dyDescent="0.3">
      <c r="U13641" s="275"/>
    </row>
    <row r="13642" spans="21:21" x14ac:dyDescent="0.3">
      <c r="U13642" s="275"/>
    </row>
    <row r="13643" spans="21:21" x14ac:dyDescent="0.3">
      <c r="U13643" s="275"/>
    </row>
    <row r="13644" spans="21:21" x14ac:dyDescent="0.3">
      <c r="U13644" s="275"/>
    </row>
    <row r="13645" spans="21:21" x14ac:dyDescent="0.3">
      <c r="U13645" s="275"/>
    </row>
    <row r="13646" spans="21:21" x14ac:dyDescent="0.3">
      <c r="U13646" s="275"/>
    </row>
    <row r="13647" spans="21:21" x14ac:dyDescent="0.3">
      <c r="U13647" s="275"/>
    </row>
    <row r="13648" spans="21:21" x14ac:dyDescent="0.3">
      <c r="U13648" s="275"/>
    </row>
    <row r="13649" spans="21:21" x14ac:dyDescent="0.3">
      <c r="U13649" s="275"/>
    </row>
    <row r="13650" spans="21:21" x14ac:dyDescent="0.3">
      <c r="U13650" s="275"/>
    </row>
    <row r="13651" spans="21:21" x14ac:dyDescent="0.3">
      <c r="U13651" s="275"/>
    </row>
    <row r="13652" spans="21:21" x14ac:dyDescent="0.3">
      <c r="U13652" s="275"/>
    </row>
    <row r="13653" spans="21:21" x14ac:dyDescent="0.3">
      <c r="U13653" s="275"/>
    </row>
    <row r="13654" spans="21:21" x14ac:dyDescent="0.3">
      <c r="U13654" s="275"/>
    </row>
    <row r="13655" spans="21:21" x14ac:dyDescent="0.3">
      <c r="U13655" s="275"/>
    </row>
    <row r="13656" spans="21:21" x14ac:dyDescent="0.3">
      <c r="U13656" s="275"/>
    </row>
    <row r="13657" spans="21:21" x14ac:dyDescent="0.3">
      <c r="U13657" s="275"/>
    </row>
    <row r="13658" spans="21:21" x14ac:dyDescent="0.3">
      <c r="U13658" s="275"/>
    </row>
    <row r="13659" spans="21:21" x14ac:dyDescent="0.3">
      <c r="U13659" s="275"/>
    </row>
    <row r="13660" spans="21:21" x14ac:dyDescent="0.3">
      <c r="U13660" s="275"/>
    </row>
    <row r="13661" spans="21:21" x14ac:dyDescent="0.3">
      <c r="U13661" s="275"/>
    </row>
    <row r="13662" spans="21:21" x14ac:dyDescent="0.3">
      <c r="U13662" s="275"/>
    </row>
    <row r="13663" spans="21:21" x14ac:dyDescent="0.3">
      <c r="U13663" s="275"/>
    </row>
    <row r="13664" spans="21:21" x14ac:dyDescent="0.3">
      <c r="U13664" s="275"/>
    </row>
    <row r="13665" spans="21:21" x14ac:dyDescent="0.3">
      <c r="U13665" s="275"/>
    </row>
    <row r="13666" spans="21:21" x14ac:dyDescent="0.3">
      <c r="U13666" s="275"/>
    </row>
    <row r="13667" spans="21:21" x14ac:dyDescent="0.3">
      <c r="U13667" s="275"/>
    </row>
    <row r="13668" spans="21:21" x14ac:dyDescent="0.3">
      <c r="U13668" s="275"/>
    </row>
    <row r="13669" spans="21:21" x14ac:dyDescent="0.3">
      <c r="U13669" s="275"/>
    </row>
    <row r="13670" spans="21:21" x14ac:dyDescent="0.3">
      <c r="U13670" s="275"/>
    </row>
    <row r="13671" spans="21:21" x14ac:dyDescent="0.3">
      <c r="U13671" s="275"/>
    </row>
    <row r="13672" spans="21:21" x14ac:dyDescent="0.3">
      <c r="U13672" s="275"/>
    </row>
    <row r="13673" spans="21:21" x14ac:dyDescent="0.3">
      <c r="U13673" s="275"/>
    </row>
    <row r="13674" spans="21:21" x14ac:dyDescent="0.3">
      <c r="U13674" s="275"/>
    </row>
    <row r="13675" spans="21:21" x14ac:dyDescent="0.3">
      <c r="U13675" s="275"/>
    </row>
    <row r="13676" spans="21:21" x14ac:dyDescent="0.3">
      <c r="U13676" s="275"/>
    </row>
    <row r="13677" spans="21:21" x14ac:dyDescent="0.3">
      <c r="U13677" s="275"/>
    </row>
    <row r="13678" spans="21:21" x14ac:dyDescent="0.3">
      <c r="U13678" s="275"/>
    </row>
    <row r="13679" spans="21:21" x14ac:dyDescent="0.3">
      <c r="U13679" s="275"/>
    </row>
    <row r="13680" spans="21:21" x14ac:dyDescent="0.3">
      <c r="U13680" s="275"/>
    </row>
    <row r="13681" spans="21:21" x14ac:dyDescent="0.3">
      <c r="U13681" s="275"/>
    </row>
    <row r="13682" spans="21:21" x14ac:dyDescent="0.3">
      <c r="U13682" s="275"/>
    </row>
    <row r="13683" spans="21:21" x14ac:dyDescent="0.3">
      <c r="U13683" s="275"/>
    </row>
    <row r="13684" spans="21:21" x14ac:dyDescent="0.3">
      <c r="U13684" s="275"/>
    </row>
    <row r="13685" spans="21:21" x14ac:dyDescent="0.3">
      <c r="U13685" s="275"/>
    </row>
    <row r="13686" spans="21:21" x14ac:dyDescent="0.3">
      <c r="U13686" s="275"/>
    </row>
    <row r="13687" spans="21:21" x14ac:dyDescent="0.3">
      <c r="U13687" s="275"/>
    </row>
    <row r="13688" spans="21:21" x14ac:dyDescent="0.3">
      <c r="U13688" s="275"/>
    </row>
    <row r="13689" spans="21:21" x14ac:dyDescent="0.3">
      <c r="U13689" s="275"/>
    </row>
    <row r="13690" spans="21:21" x14ac:dyDescent="0.3">
      <c r="U13690" s="275"/>
    </row>
    <row r="13691" spans="21:21" x14ac:dyDescent="0.3">
      <c r="U13691" s="275"/>
    </row>
    <row r="13692" spans="21:21" x14ac:dyDescent="0.3">
      <c r="U13692" s="275"/>
    </row>
    <row r="13693" spans="21:21" x14ac:dyDescent="0.3">
      <c r="U13693" s="275"/>
    </row>
    <row r="13694" spans="21:21" x14ac:dyDescent="0.3">
      <c r="U13694" s="275"/>
    </row>
    <row r="13695" spans="21:21" x14ac:dyDescent="0.3">
      <c r="U13695" s="275"/>
    </row>
    <row r="13696" spans="21:21" x14ac:dyDescent="0.3">
      <c r="U13696" s="275"/>
    </row>
    <row r="13697" spans="21:21" x14ac:dyDescent="0.3">
      <c r="U13697" s="275"/>
    </row>
    <row r="13698" spans="21:21" x14ac:dyDescent="0.3">
      <c r="U13698" s="275"/>
    </row>
    <row r="13699" spans="21:21" x14ac:dyDescent="0.3">
      <c r="U13699" s="275"/>
    </row>
    <row r="13700" spans="21:21" x14ac:dyDescent="0.3">
      <c r="U13700" s="275"/>
    </row>
    <row r="13701" spans="21:21" x14ac:dyDescent="0.3">
      <c r="U13701" s="275"/>
    </row>
    <row r="13702" spans="21:21" x14ac:dyDescent="0.3">
      <c r="U13702" s="275"/>
    </row>
    <row r="13703" spans="21:21" x14ac:dyDescent="0.3">
      <c r="U13703" s="275"/>
    </row>
    <row r="13704" spans="21:21" x14ac:dyDescent="0.3">
      <c r="U13704" s="275"/>
    </row>
    <row r="13705" spans="21:21" x14ac:dyDescent="0.3">
      <c r="U13705" s="275"/>
    </row>
    <row r="13706" spans="21:21" x14ac:dyDescent="0.3">
      <c r="U13706" s="275"/>
    </row>
    <row r="13707" spans="21:21" x14ac:dyDescent="0.3">
      <c r="U13707" s="275"/>
    </row>
    <row r="13708" spans="21:21" x14ac:dyDescent="0.3">
      <c r="U13708" s="275"/>
    </row>
    <row r="13709" spans="21:21" x14ac:dyDescent="0.3">
      <c r="U13709" s="275"/>
    </row>
    <row r="13710" spans="21:21" x14ac:dyDescent="0.3">
      <c r="U13710" s="275"/>
    </row>
    <row r="13711" spans="21:21" x14ac:dyDescent="0.3">
      <c r="U13711" s="275"/>
    </row>
    <row r="13712" spans="21:21" x14ac:dyDescent="0.3">
      <c r="U13712" s="275"/>
    </row>
    <row r="13713" spans="21:21" x14ac:dyDescent="0.3">
      <c r="U13713" s="275"/>
    </row>
    <row r="13714" spans="21:21" x14ac:dyDescent="0.3">
      <c r="U13714" s="275"/>
    </row>
    <row r="13715" spans="21:21" x14ac:dyDescent="0.3">
      <c r="U13715" s="275"/>
    </row>
    <row r="13716" spans="21:21" x14ac:dyDescent="0.3">
      <c r="U13716" s="275"/>
    </row>
    <row r="13717" spans="21:21" x14ac:dyDescent="0.3">
      <c r="U13717" s="275"/>
    </row>
    <row r="13718" spans="21:21" x14ac:dyDescent="0.3">
      <c r="U13718" s="275"/>
    </row>
    <row r="13719" spans="21:21" x14ac:dyDescent="0.3">
      <c r="U13719" s="275"/>
    </row>
    <row r="13720" spans="21:21" x14ac:dyDescent="0.3">
      <c r="U13720" s="275"/>
    </row>
    <row r="13721" spans="21:21" x14ac:dyDescent="0.3">
      <c r="U13721" s="275"/>
    </row>
    <row r="13722" spans="21:21" x14ac:dyDescent="0.3">
      <c r="U13722" s="275"/>
    </row>
    <row r="13723" spans="21:21" x14ac:dyDescent="0.3">
      <c r="U13723" s="275"/>
    </row>
    <row r="13724" spans="21:21" x14ac:dyDescent="0.3">
      <c r="U13724" s="275"/>
    </row>
    <row r="13725" spans="21:21" x14ac:dyDescent="0.3">
      <c r="U13725" s="275"/>
    </row>
    <row r="13726" spans="21:21" x14ac:dyDescent="0.3">
      <c r="U13726" s="275"/>
    </row>
    <row r="13727" spans="21:21" x14ac:dyDescent="0.3">
      <c r="U13727" s="275"/>
    </row>
    <row r="13728" spans="21:21" x14ac:dyDescent="0.3">
      <c r="U13728" s="275"/>
    </row>
    <row r="13729" spans="21:21" x14ac:dyDescent="0.3">
      <c r="U13729" s="275"/>
    </row>
    <row r="13730" spans="21:21" x14ac:dyDescent="0.3">
      <c r="U13730" s="275"/>
    </row>
    <row r="13731" spans="21:21" x14ac:dyDescent="0.3">
      <c r="U13731" s="275"/>
    </row>
    <row r="13732" spans="21:21" x14ac:dyDescent="0.3">
      <c r="U13732" s="275"/>
    </row>
    <row r="13733" spans="21:21" x14ac:dyDescent="0.3">
      <c r="U13733" s="275"/>
    </row>
    <row r="13734" spans="21:21" x14ac:dyDescent="0.3">
      <c r="U13734" s="275"/>
    </row>
    <row r="13735" spans="21:21" x14ac:dyDescent="0.3">
      <c r="U13735" s="275"/>
    </row>
    <row r="13736" spans="21:21" x14ac:dyDescent="0.3">
      <c r="U13736" s="275"/>
    </row>
    <row r="13737" spans="21:21" x14ac:dyDescent="0.3">
      <c r="U13737" s="275"/>
    </row>
    <row r="13738" spans="21:21" x14ac:dyDescent="0.3">
      <c r="U13738" s="275"/>
    </row>
    <row r="13739" spans="21:21" x14ac:dyDescent="0.3">
      <c r="U13739" s="275"/>
    </row>
    <row r="13740" spans="21:21" x14ac:dyDescent="0.3">
      <c r="U13740" s="275"/>
    </row>
    <row r="13741" spans="21:21" x14ac:dyDescent="0.3">
      <c r="U13741" s="275"/>
    </row>
    <row r="13742" spans="21:21" x14ac:dyDescent="0.3">
      <c r="U13742" s="275"/>
    </row>
    <row r="13743" spans="21:21" x14ac:dyDescent="0.3">
      <c r="U13743" s="275"/>
    </row>
    <row r="13744" spans="21:21" x14ac:dyDescent="0.3">
      <c r="U13744" s="275"/>
    </row>
    <row r="13745" spans="21:21" x14ac:dyDescent="0.3">
      <c r="U13745" s="275"/>
    </row>
    <row r="13746" spans="21:21" x14ac:dyDescent="0.3">
      <c r="U13746" s="275"/>
    </row>
    <row r="13747" spans="21:21" x14ac:dyDescent="0.3">
      <c r="U13747" s="275"/>
    </row>
    <row r="13748" spans="21:21" x14ac:dyDescent="0.3">
      <c r="U13748" s="275"/>
    </row>
    <row r="13749" spans="21:21" x14ac:dyDescent="0.3">
      <c r="U13749" s="275"/>
    </row>
    <row r="13750" spans="21:21" x14ac:dyDescent="0.3">
      <c r="U13750" s="275"/>
    </row>
    <row r="13751" spans="21:21" x14ac:dyDescent="0.3">
      <c r="U13751" s="275"/>
    </row>
    <row r="13752" spans="21:21" x14ac:dyDescent="0.3">
      <c r="U13752" s="275"/>
    </row>
    <row r="13753" spans="21:21" x14ac:dyDescent="0.3">
      <c r="U13753" s="275"/>
    </row>
    <row r="13754" spans="21:21" x14ac:dyDescent="0.3">
      <c r="U13754" s="275"/>
    </row>
    <row r="13755" spans="21:21" x14ac:dyDescent="0.3">
      <c r="U13755" s="275"/>
    </row>
    <row r="13756" spans="21:21" x14ac:dyDescent="0.3">
      <c r="U13756" s="275"/>
    </row>
    <row r="13757" spans="21:21" x14ac:dyDescent="0.3">
      <c r="U13757" s="275"/>
    </row>
    <row r="13758" spans="21:21" x14ac:dyDescent="0.3">
      <c r="U13758" s="275"/>
    </row>
    <row r="13759" spans="21:21" x14ac:dyDescent="0.3">
      <c r="U13759" s="275"/>
    </row>
    <row r="13760" spans="21:21" x14ac:dyDescent="0.3">
      <c r="U13760" s="275"/>
    </row>
    <row r="13761" spans="21:21" x14ac:dyDescent="0.3">
      <c r="U13761" s="275"/>
    </row>
    <row r="13762" spans="21:21" x14ac:dyDescent="0.3">
      <c r="U13762" s="275"/>
    </row>
    <row r="13763" spans="21:21" x14ac:dyDescent="0.3">
      <c r="U13763" s="275"/>
    </row>
    <row r="13764" spans="21:21" x14ac:dyDescent="0.3">
      <c r="U13764" s="275"/>
    </row>
    <row r="13765" spans="21:21" x14ac:dyDescent="0.3">
      <c r="U13765" s="275"/>
    </row>
    <row r="13766" spans="21:21" x14ac:dyDescent="0.3">
      <c r="U13766" s="275"/>
    </row>
    <row r="13767" spans="21:21" x14ac:dyDescent="0.3">
      <c r="U13767" s="275"/>
    </row>
    <row r="13768" spans="21:21" x14ac:dyDescent="0.3">
      <c r="U13768" s="275"/>
    </row>
    <row r="13769" spans="21:21" x14ac:dyDescent="0.3">
      <c r="U13769" s="275"/>
    </row>
    <row r="13770" spans="21:21" x14ac:dyDescent="0.3">
      <c r="U13770" s="275"/>
    </row>
    <row r="13771" spans="21:21" x14ac:dyDescent="0.3">
      <c r="U13771" s="275"/>
    </row>
    <row r="13772" spans="21:21" x14ac:dyDescent="0.3">
      <c r="U13772" s="275"/>
    </row>
    <row r="13773" spans="21:21" x14ac:dyDescent="0.3">
      <c r="U13773" s="275"/>
    </row>
    <row r="13774" spans="21:21" x14ac:dyDescent="0.3">
      <c r="U13774" s="275"/>
    </row>
    <row r="13775" spans="21:21" x14ac:dyDescent="0.3">
      <c r="U13775" s="275"/>
    </row>
    <row r="13776" spans="21:21" x14ac:dyDescent="0.3">
      <c r="U13776" s="275"/>
    </row>
    <row r="13777" spans="21:21" x14ac:dyDescent="0.3">
      <c r="U13777" s="275"/>
    </row>
    <row r="13778" spans="21:21" x14ac:dyDescent="0.3">
      <c r="U13778" s="275"/>
    </row>
    <row r="13779" spans="21:21" x14ac:dyDescent="0.3">
      <c r="U13779" s="275"/>
    </row>
    <row r="13780" spans="21:21" x14ac:dyDescent="0.3">
      <c r="U13780" s="275"/>
    </row>
    <row r="13781" spans="21:21" x14ac:dyDescent="0.3">
      <c r="U13781" s="275"/>
    </row>
    <row r="13782" spans="21:21" x14ac:dyDescent="0.3">
      <c r="U13782" s="275"/>
    </row>
    <row r="13783" spans="21:21" x14ac:dyDescent="0.3">
      <c r="U13783" s="275"/>
    </row>
    <row r="13784" spans="21:21" x14ac:dyDescent="0.3">
      <c r="U13784" s="275"/>
    </row>
    <row r="13785" spans="21:21" x14ac:dyDescent="0.3">
      <c r="U13785" s="275"/>
    </row>
    <row r="13786" spans="21:21" x14ac:dyDescent="0.3">
      <c r="U13786" s="275"/>
    </row>
    <row r="13787" spans="21:21" x14ac:dyDescent="0.3">
      <c r="U13787" s="275"/>
    </row>
    <row r="13788" spans="21:21" x14ac:dyDescent="0.3">
      <c r="U13788" s="275"/>
    </row>
    <row r="13789" spans="21:21" x14ac:dyDescent="0.3">
      <c r="U13789" s="275"/>
    </row>
    <row r="13790" spans="21:21" x14ac:dyDescent="0.3">
      <c r="U13790" s="275"/>
    </row>
    <row r="13791" spans="21:21" x14ac:dyDescent="0.3">
      <c r="U13791" s="275"/>
    </row>
    <row r="13792" spans="21:21" x14ac:dyDescent="0.3">
      <c r="U13792" s="275"/>
    </row>
    <row r="13793" spans="21:21" x14ac:dyDescent="0.3">
      <c r="U13793" s="275"/>
    </row>
    <row r="13794" spans="21:21" x14ac:dyDescent="0.3">
      <c r="U13794" s="275"/>
    </row>
    <row r="13795" spans="21:21" x14ac:dyDescent="0.3">
      <c r="U13795" s="275"/>
    </row>
    <row r="13796" spans="21:21" x14ac:dyDescent="0.3">
      <c r="U13796" s="275"/>
    </row>
    <row r="13797" spans="21:21" x14ac:dyDescent="0.3">
      <c r="U13797" s="275"/>
    </row>
    <row r="13798" spans="21:21" x14ac:dyDescent="0.3">
      <c r="U13798" s="275"/>
    </row>
    <row r="13799" spans="21:21" x14ac:dyDescent="0.3">
      <c r="U13799" s="275"/>
    </row>
    <row r="13800" spans="21:21" x14ac:dyDescent="0.3">
      <c r="U13800" s="275"/>
    </row>
    <row r="13801" spans="21:21" x14ac:dyDescent="0.3">
      <c r="U13801" s="275"/>
    </row>
    <row r="13802" spans="21:21" x14ac:dyDescent="0.3">
      <c r="U13802" s="275"/>
    </row>
    <row r="13803" spans="21:21" x14ac:dyDescent="0.3">
      <c r="U13803" s="275"/>
    </row>
    <row r="13804" spans="21:21" x14ac:dyDescent="0.3">
      <c r="U13804" s="275"/>
    </row>
    <row r="13805" spans="21:21" x14ac:dyDescent="0.3">
      <c r="U13805" s="275"/>
    </row>
    <row r="13806" spans="21:21" x14ac:dyDescent="0.3">
      <c r="U13806" s="275"/>
    </row>
    <row r="13807" spans="21:21" x14ac:dyDescent="0.3">
      <c r="U13807" s="275"/>
    </row>
    <row r="13808" spans="21:21" x14ac:dyDescent="0.3">
      <c r="U13808" s="275"/>
    </row>
    <row r="13809" spans="21:21" x14ac:dyDescent="0.3">
      <c r="U13809" s="275"/>
    </row>
    <row r="13810" spans="21:21" x14ac:dyDescent="0.3">
      <c r="U13810" s="275"/>
    </row>
    <row r="13811" spans="21:21" x14ac:dyDescent="0.3">
      <c r="U13811" s="275"/>
    </row>
    <row r="13812" spans="21:21" x14ac:dyDescent="0.3">
      <c r="U13812" s="275"/>
    </row>
    <row r="13813" spans="21:21" x14ac:dyDescent="0.3">
      <c r="U13813" s="275"/>
    </row>
    <row r="13814" spans="21:21" x14ac:dyDescent="0.3">
      <c r="U13814" s="275"/>
    </row>
    <row r="13815" spans="21:21" x14ac:dyDescent="0.3">
      <c r="U13815" s="275"/>
    </row>
    <row r="13816" spans="21:21" x14ac:dyDescent="0.3">
      <c r="U13816" s="275"/>
    </row>
    <row r="13817" spans="21:21" x14ac:dyDescent="0.3">
      <c r="U13817" s="275"/>
    </row>
    <row r="13818" spans="21:21" x14ac:dyDescent="0.3">
      <c r="U13818" s="275"/>
    </row>
    <row r="13819" spans="21:21" x14ac:dyDescent="0.3">
      <c r="U13819" s="275"/>
    </row>
    <row r="13820" spans="21:21" x14ac:dyDescent="0.3">
      <c r="U13820" s="275"/>
    </row>
    <row r="13821" spans="21:21" x14ac:dyDescent="0.3">
      <c r="U13821" s="275"/>
    </row>
    <row r="13822" spans="21:21" x14ac:dyDescent="0.3">
      <c r="U13822" s="275"/>
    </row>
    <row r="13823" spans="21:21" x14ac:dyDescent="0.3">
      <c r="U13823" s="275"/>
    </row>
    <row r="13824" spans="21:21" x14ac:dyDescent="0.3">
      <c r="U13824" s="275"/>
    </row>
    <row r="13825" spans="21:21" x14ac:dyDescent="0.3">
      <c r="U13825" s="275"/>
    </row>
    <row r="13826" spans="21:21" x14ac:dyDescent="0.3">
      <c r="U13826" s="275"/>
    </row>
    <row r="13827" spans="21:21" x14ac:dyDescent="0.3">
      <c r="U13827" s="275"/>
    </row>
    <row r="13828" spans="21:21" x14ac:dyDescent="0.3">
      <c r="U13828" s="275"/>
    </row>
    <row r="13829" spans="21:21" x14ac:dyDescent="0.3">
      <c r="U13829" s="275"/>
    </row>
    <row r="13830" spans="21:21" x14ac:dyDescent="0.3">
      <c r="U13830" s="275"/>
    </row>
    <row r="13831" spans="21:21" x14ac:dyDescent="0.3">
      <c r="U13831" s="275"/>
    </row>
    <row r="13832" spans="21:21" x14ac:dyDescent="0.3">
      <c r="U13832" s="275"/>
    </row>
    <row r="13833" spans="21:21" x14ac:dyDescent="0.3">
      <c r="U13833" s="275"/>
    </row>
    <row r="13834" spans="21:21" x14ac:dyDescent="0.3">
      <c r="U13834" s="275"/>
    </row>
    <row r="13835" spans="21:21" x14ac:dyDescent="0.3">
      <c r="U13835" s="275"/>
    </row>
    <row r="13836" spans="21:21" x14ac:dyDescent="0.3">
      <c r="U13836" s="275"/>
    </row>
    <row r="13837" spans="21:21" x14ac:dyDescent="0.3">
      <c r="U13837" s="275"/>
    </row>
    <row r="13838" spans="21:21" x14ac:dyDescent="0.3">
      <c r="U13838" s="275"/>
    </row>
    <row r="13839" spans="21:21" x14ac:dyDescent="0.3">
      <c r="U13839" s="275"/>
    </row>
    <row r="13840" spans="21:21" x14ac:dyDescent="0.3">
      <c r="U13840" s="275"/>
    </row>
    <row r="13841" spans="21:21" x14ac:dyDescent="0.3">
      <c r="U13841" s="275"/>
    </row>
    <row r="13842" spans="21:21" x14ac:dyDescent="0.3">
      <c r="U13842" s="275"/>
    </row>
    <row r="13843" spans="21:21" x14ac:dyDescent="0.3">
      <c r="U13843" s="275"/>
    </row>
    <row r="13844" spans="21:21" x14ac:dyDescent="0.3">
      <c r="U13844" s="275"/>
    </row>
    <row r="13845" spans="21:21" x14ac:dyDescent="0.3">
      <c r="U13845" s="275"/>
    </row>
    <row r="13846" spans="21:21" x14ac:dyDescent="0.3">
      <c r="U13846" s="275"/>
    </row>
    <row r="13847" spans="21:21" x14ac:dyDescent="0.3">
      <c r="U13847" s="275"/>
    </row>
    <row r="13848" spans="21:21" x14ac:dyDescent="0.3">
      <c r="U13848" s="275"/>
    </row>
    <row r="13849" spans="21:21" x14ac:dyDescent="0.3">
      <c r="U13849" s="275"/>
    </row>
    <row r="13850" spans="21:21" x14ac:dyDescent="0.3">
      <c r="U13850" s="275"/>
    </row>
    <row r="13851" spans="21:21" x14ac:dyDescent="0.3">
      <c r="U13851" s="275"/>
    </row>
    <row r="13852" spans="21:21" x14ac:dyDescent="0.3">
      <c r="U13852" s="275"/>
    </row>
    <row r="13853" spans="21:21" x14ac:dyDescent="0.3">
      <c r="U13853" s="275"/>
    </row>
    <row r="13854" spans="21:21" x14ac:dyDescent="0.3">
      <c r="U13854" s="275"/>
    </row>
    <row r="13855" spans="21:21" x14ac:dyDescent="0.3">
      <c r="U13855" s="275"/>
    </row>
    <row r="13856" spans="21:21" x14ac:dyDescent="0.3">
      <c r="U13856" s="275"/>
    </row>
    <row r="13857" spans="21:21" x14ac:dyDescent="0.3">
      <c r="U13857" s="275"/>
    </row>
    <row r="13858" spans="21:21" x14ac:dyDescent="0.3">
      <c r="U13858" s="275"/>
    </row>
    <row r="13859" spans="21:21" x14ac:dyDescent="0.3">
      <c r="U13859" s="275"/>
    </row>
    <row r="13860" spans="21:21" x14ac:dyDescent="0.3">
      <c r="U13860" s="275"/>
    </row>
    <row r="13861" spans="21:21" x14ac:dyDescent="0.3">
      <c r="U13861" s="275"/>
    </row>
    <row r="13862" spans="21:21" x14ac:dyDescent="0.3">
      <c r="U13862" s="275"/>
    </row>
    <row r="13863" spans="21:21" x14ac:dyDescent="0.3">
      <c r="U13863" s="275"/>
    </row>
    <row r="13864" spans="21:21" x14ac:dyDescent="0.3">
      <c r="U13864" s="275"/>
    </row>
    <row r="13865" spans="21:21" x14ac:dyDescent="0.3">
      <c r="U13865" s="275"/>
    </row>
    <row r="13866" spans="21:21" x14ac:dyDescent="0.3">
      <c r="U13866" s="275"/>
    </row>
    <row r="13867" spans="21:21" x14ac:dyDescent="0.3">
      <c r="U13867" s="275"/>
    </row>
    <row r="13868" spans="21:21" x14ac:dyDescent="0.3">
      <c r="U13868" s="275"/>
    </row>
    <row r="13869" spans="21:21" x14ac:dyDescent="0.3">
      <c r="U13869" s="275"/>
    </row>
    <row r="13870" spans="21:21" x14ac:dyDescent="0.3">
      <c r="U13870" s="275"/>
    </row>
    <row r="13871" spans="21:21" x14ac:dyDescent="0.3">
      <c r="U13871" s="275"/>
    </row>
    <row r="13872" spans="21:21" x14ac:dyDescent="0.3">
      <c r="U13872" s="275"/>
    </row>
    <row r="13873" spans="21:21" x14ac:dyDescent="0.3">
      <c r="U13873" s="275"/>
    </row>
    <row r="13874" spans="21:21" x14ac:dyDescent="0.3">
      <c r="U13874" s="275"/>
    </row>
    <row r="13875" spans="21:21" x14ac:dyDescent="0.3">
      <c r="U13875" s="275"/>
    </row>
    <row r="13876" spans="21:21" x14ac:dyDescent="0.3">
      <c r="U13876" s="275"/>
    </row>
    <row r="13877" spans="21:21" x14ac:dyDescent="0.3">
      <c r="U13877" s="275"/>
    </row>
    <row r="13878" spans="21:21" x14ac:dyDescent="0.3">
      <c r="U13878" s="275"/>
    </row>
    <row r="13879" spans="21:21" x14ac:dyDescent="0.3">
      <c r="U13879" s="275"/>
    </row>
    <row r="13880" spans="21:21" x14ac:dyDescent="0.3">
      <c r="U13880" s="275"/>
    </row>
    <row r="13881" spans="21:21" x14ac:dyDescent="0.3">
      <c r="U13881" s="275"/>
    </row>
    <row r="13882" spans="21:21" x14ac:dyDescent="0.3">
      <c r="U13882" s="275"/>
    </row>
    <row r="13883" spans="21:21" x14ac:dyDescent="0.3">
      <c r="U13883" s="275"/>
    </row>
    <row r="13884" spans="21:21" x14ac:dyDescent="0.3">
      <c r="U13884" s="275"/>
    </row>
    <row r="13885" spans="21:21" x14ac:dyDescent="0.3">
      <c r="U13885" s="275"/>
    </row>
    <row r="13886" spans="21:21" x14ac:dyDescent="0.3">
      <c r="U13886" s="275"/>
    </row>
    <row r="13887" spans="21:21" x14ac:dyDescent="0.3">
      <c r="U13887" s="275"/>
    </row>
    <row r="13888" spans="21:21" x14ac:dyDescent="0.3">
      <c r="U13888" s="275"/>
    </row>
    <row r="13889" spans="21:21" x14ac:dyDescent="0.3">
      <c r="U13889" s="275"/>
    </row>
    <row r="13890" spans="21:21" x14ac:dyDescent="0.3">
      <c r="U13890" s="275"/>
    </row>
    <row r="13891" spans="21:21" x14ac:dyDescent="0.3">
      <c r="U13891" s="275"/>
    </row>
    <row r="13892" spans="21:21" x14ac:dyDescent="0.3">
      <c r="U13892" s="275"/>
    </row>
    <row r="13893" spans="21:21" x14ac:dyDescent="0.3">
      <c r="U13893" s="275"/>
    </row>
    <row r="13894" spans="21:21" x14ac:dyDescent="0.3">
      <c r="U13894" s="275"/>
    </row>
    <row r="13895" spans="21:21" x14ac:dyDescent="0.3">
      <c r="U13895" s="275"/>
    </row>
    <row r="13896" spans="21:21" x14ac:dyDescent="0.3">
      <c r="U13896" s="275"/>
    </row>
    <row r="13897" spans="21:21" x14ac:dyDescent="0.3">
      <c r="U13897" s="275"/>
    </row>
    <row r="13898" spans="21:21" x14ac:dyDescent="0.3">
      <c r="U13898" s="275"/>
    </row>
    <row r="13899" spans="21:21" x14ac:dyDescent="0.3">
      <c r="U13899" s="275"/>
    </row>
    <row r="13900" spans="21:21" x14ac:dyDescent="0.3">
      <c r="U13900" s="275"/>
    </row>
    <row r="13901" spans="21:21" x14ac:dyDescent="0.3">
      <c r="U13901" s="275"/>
    </row>
    <row r="13902" spans="21:21" x14ac:dyDescent="0.3">
      <c r="U13902" s="275"/>
    </row>
    <row r="13903" spans="21:21" x14ac:dyDescent="0.3">
      <c r="U13903" s="275"/>
    </row>
    <row r="13904" spans="21:21" x14ac:dyDescent="0.3">
      <c r="U13904" s="275"/>
    </row>
    <row r="13905" spans="21:21" x14ac:dyDescent="0.3">
      <c r="U13905" s="275"/>
    </row>
    <row r="13906" spans="21:21" x14ac:dyDescent="0.3">
      <c r="U13906" s="275"/>
    </row>
    <row r="13907" spans="21:21" x14ac:dyDescent="0.3">
      <c r="U13907" s="275"/>
    </row>
    <row r="13908" spans="21:21" x14ac:dyDescent="0.3">
      <c r="U13908" s="275"/>
    </row>
    <row r="13909" spans="21:21" x14ac:dyDescent="0.3">
      <c r="U13909" s="275"/>
    </row>
    <row r="13910" spans="21:21" x14ac:dyDescent="0.3">
      <c r="U13910" s="275"/>
    </row>
    <row r="13911" spans="21:21" x14ac:dyDescent="0.3">
      <c r="U13911" s="275"/>
    </row>
    <row r="13912" spans="21:21" x14ac:dyDescent="0.3">
      <c r="U13912" s="275"/>
    </row>
    <row r="13913" spans="21:21" x14ac:dyDescent="0.3">
      <c r="U13913" s="275"/>
    </row>
    <row r="13914" spans="21:21" x14ac:dyDescent="0.3">
      <c r="U13914" s="275"/>
    </row>
    <row r="13915" spans="21:21" x14ac:dyDescent="0.3">
      <c r="U13915" s="275"/>
    </row>
    <row r="13916" spans="21:21" x14ac:dyDescent="0.3">
      <c r="U13916" s="275"/>
    </row>
    <row r="13917" spans="21:21" x14ac:dyDescent="0.3">
      <c r="U13917" s="275"/>
    </row>
    <row r="13918" spans="21:21" x14ac:dyDescent="0.3">
      <c r="U13918" s="275"/>
    </row>
    <row r="13919" spans="21:21" x14ac:dyDescent="0.3">
      <c r="U13919" s="275"/>
    </row>
    <row r="13920" spans="21:21" x14ac:dyDescent="0.3">
      <c r="U13920" s="275"/>
    </row>
    <row r="13921" spans="21:21" x14ac:dyDescent="0.3">
      <c r="U13921" s="275"/>
    </row>
    <row r="13922" spans="21:21" x14ac:dyDescent="0.3">
      <c r="U13922" s="275"/>
    </row>
    <row r="13923" spans="21:21" x14ac:dyDescent="0.3">
      <c r="U13923" s="275"/>
    </row>
    <row r="13924" spans="21:21" x14ac:dyDescent="0.3">
      <c r="U13924" s="275"/>
    </row>
    <row r="13925" spans="21:21" x14ac:dyDescent="0.3">
      <c r="U13925" s="275"/>
    </row>
    <row r="13926" spans="21:21" x14ac:dyDescent="0.3">
      <c r="U13926" s="275"/>
    </row>
    <row r="13927" spans="21:21" x14ac:dyDescent="0.3">
      <c r="U13927" s="275"/>
    </row>
    <row r="13928" spans="21:21" x14ac:dyDescent="0.3">
      <c r="U13928" s="275"/>
    </row>
    <row r="13929" spans="21:21" x14ac:dyDescent="0.3">
      <c r="U13929" s="275"/>
    </row>
    <row r="13930" spans="21:21" x14ac:dyDescent="0.3">
      <c r="U13930" s="275"/>
    </row>
    <row r="13931" spans="21:21" x14ac:dyDescent="0.3">
      <c r="U13931" s="275"/>
    </row>
    <row r="13932" spans="21:21" x14ac:dyDescent="0.3">
      <c r="U13932" s="275"/>
    </row>
    <row r="13933" spans="21:21" x14ac:dyDescent="0.3">
      <c r="U13933" s="275"/>
    </row>
    <row r="13934" spans="21:21" x14ac:dyDescent="0.3">
      <c r="U13934" s="275"/>
    </row>
    <row r="13935" spans="21:21" x14ac:dyDescent="0.3">
      <c r="U13935" s="275"/>
    </row>
    <row r="13936" spans="21:21" x14ac:dyDescent="0.3">
      <c r="U13936" s="275"/>
    </row>
    <row r="13937" spans="21:21" x14ac:dyDescent="0.3">
      <c r="U13937" s="275"/>
    </row>
    <row r="13938" spans="21:21" x14ac:dyDescent="0.3">
      <c r="U13938" s="275"/>
    </row>
    <row r="13939" spans="21:21" x14ac:dyDescent="0.3">
      <c r="U13939" s="275"/>
    </row>
    <row r="13940" spans="21:21" x14ac:dyDescent="0.3">
      <c r="U13940" s="275"/>
    </row>
    <row r="13941" spans="21:21" x14ac:dyDescent="0.3">
      <c r="U13941" s="275"/>
    </row>
    <row r="13942" spans="21:21" x14ac:dyDescent="0.3">
      <c r="U13942" s="275"/>
    </row>
    <row r="13943" spans="21:21" x14ac:dyDescent="0.3">
      <c r="U13943" s="275"/>
    </row>
    <row r="13944" spans="21:21" x14ac:dyDescent="0.3">
      <c r="U13944" s="275"/>
    </row>
    <row r="13945" spans="21:21" x14ac:dyDescent="0.3">
      <c r="U13945" s="275"/>
    </row>
    <row r="13946" spans="21:21" x14ac:dyDescent="0.3">
      <c r="U13946" s="275"/>
    </row>
    <row r="13947" spans="21:21" x14ac:dyDescent="0.3">
      <c r="U13947" s="275"/>
    </row>
    <row r="13948" spans="21:21" x14ac:dyDescent="0.3">
      <c r="U13948" s="275"/>
    </row>
    <row r="13949" spans="21:21" x14ac:dyDescent="0.3">
      <c r="U13949" s="275"/>
    </row>
    <row r="13950" spans="21:21" x14ac:dyDescent="0.3">
      <c r="U13950" s="275"/>
    </row>
    <row r="13951" spans="21:21" x14ac:dyDescent="0.3">
      <c r="U13951" s="275"/>
    </row>
    <row r="13952" spans="21:21" x14ac:dyDescent="0.3">
      <c r="U13952" s="275"/>
    </row>
    <row r="13953" spans="21:21" x14ac:dyDescent="0.3">
      <c r="U13953" s="275"/>
    </row>
    <row r="13954" spans="21:21" x14ac:dyDescent="0.3">
      <c r="U13954" s="275"/>
    </row>
    <row r="13955" spans="21:21" x14ac:dyDescent="0.3">
      <c r="U13955" s="275"/>
    </row>
    <row r="13956" spans="21:21" x14ac:dyDescent="0.3">
      <c r="U13956" s="275"/>
    </row>
    <row r="13957" spans="21:21" x14ac:dyDescent="0.3">
      <c r="U13957" s="275"/>
    </row>
    <row r="13958" spans="21:21" x14ac:dyDescent="0.3">
      <c r="U13958" s="275"/>
    </row>
    <row r="13959" spans="21:21" x14ac:dyDescent="0.3">
      <c r="U13959" s="275"/>
    </row>
    <row r="13960" spans="21:21" x14ac:dyDescent="0.3">
      <c r="U13960" s="275"/>
    </row>
    <row r="13961" spans="21:21" x14ac:dyDescent="0.3">
      <c r="U13961" s="275"/>
    </row>
    <row r="13962" spans="21:21" x14ac:dyDescent="0.3">
      <c r="U13962" s="275"/>
    </row>
    <row r="13963" spans="21:21" x14ac:dyDescent="0.3">
      <c r="U13963" s="275"/>
    </row>
    <row r="13964" spans="21:21" x14ac:dyDescent="0.3">
      <c r="U13964" s="275"/>
    </row>
    <row r="13965" spans="21:21" x14ac:dyDescent="0.3">
      <c r="U13965" s="275"/>
    </row>
    <row r="13966" spans="21:21" x14ac:dyDescent="0.3">
      <c r="U13966" s="275"/>
    </row>
    <row r="13967" spans="21:21" x14ac:dyDescent="0.3">
      <c r="U13967" s="275"/>
    </row>
    <row r="13968" spans="21:21" x14ac:dyDescent="0.3">
      <c r="U13968" s="275"/>
    </row>
    <row r="13969" spans="21:21" x14ac:dyDescent="0.3">
      <c r="U13969" s="275"/>
    </row>
    <row r="13970" spans="21:21" x14ac:dyDescent="0.3">
      <c r="U13970" s="275"/>
    </row>
    <row r="13971" spans="21:21" x14ac:dyDescent="0.3">
      <c r="U13971" s="275"/>
    </row>
    <row r="13972" spans="21:21" x14ac:dyDescent="0.3">
      <c r="U13972" s="275"/>
    </row>
    <row r="13973" spans="21:21" x14ac:dyDescent="0.3">
      <c r="U13973" s="275"/>
    </row>
    <row r="13974" spans="21:21" x14ac:dyDescent="0.3">
      <c r="U13974" s="275"/>
    </row>
    <row r="13975" spans="21:21" x14ac:dyDescent="0.3">
      <c r="U13975" s="275"/>
    </row>
    <row r="13976" spans="21:21" x14ac:dyDescent="0.3">
      <c r="U13976" s="275"/>
    </row>
    <row r="13977" spans="21:21" x14ac:dyDescent="0.3">
      <c r="U13977" s="275"/>
    </row>
    <row r="13978" spans="21:21" x14ac:dyDescent="0.3">
      <c r="U13978" s="275"/>
    </row>
    <row r="13979" spans="21:21" x14ac:dyDescent="0.3">
      <c r="U13979" s="275"/>
    </row>
    <row r="13980" spans="21:21" x14ac:dyDescent="0.3">
      <c r="U13980" s="275"/>
    </row>
    <row r="13981" spans="21:21" x14ac:dyDescent="0.3">
      <c r="U13981" s="275"/>
    </row>
    <row r="13982" spans="21:21" x14ac:dyDescent="0.3">
      <c r="U13982" s="275"/>
    </row>
    <row r="13983" spans="21:21" x14ac:dyDescent="0.3">
      <c r="U13983" s="275"/>
    </row>
    <row r="13984" spans="21:21" x14ac:dyDescent="0.3">
      <c r="U13984" s="275"/>
    </row>
    <row r="13985" spans="21:21" x14ac:dyDescent="0.3">
      <c r="U13985" s="275"/>
    </row>
    <row r="13986" spans="21:21" x14ac:dyDescent="0.3">
      <c r="U13986" s="275"/>
    </row>
    <row r="13987" spans="21:21" x14ac:dyDescent="0.3">
      <c r="U13987" s="275"/>
    </row>
    <row r="13988" spans="21:21" x14ac:dyDescent="0.3">
      <c r="U13988" s="275"/>
    </row>
    <row r="13989" spans="21:21" x14ac:dyDescent="0.3">
      <c r="U13989" s="275"/>
    </row>
    <row r="13990" spans="21:21" x14ac:dyDescent="0.3">
      <c r="U13990" s="275"/>
    </row>
    <row r="13991" spans="21:21" x14ac:dyDescent="0.3">
      <c r="U13991" s="275"/>
    </row>
    <row r="13992" spans="21:21" x14ac:dyDescent="0.3">
      <c r="U13992" s="275"/>
    </row>
    <row r="13993" spans="21:21" x14ac:dyDescent="0.3">
      <c r="U13993" s="275"/>
    </row>
    <row r="13994" spans="21:21" x14ac:dyDescent="0.3">
      <c r="U13994" s="275"/>
    </row>
    <row r="13995" spans="21:21" x14ac:dyDescent="0.3">
      <c r="U13995" s="275"/>
    </row>
    <row r="13996" spans="21:21" x14ac:dyDescent="0.3">
      <c r="U13996" s="275"/>
    </row>
    <row r="13997" spans="21:21" x14ac:dyDescent="0.3">
      <c r="U13997" s="275"/>
    </row>
    <row r="13998" spans="21:21" x14ac:dyDescent="0.3">
      <c r="U13998" s="275"/>
    </row>
    <row r="13999" spans="21:21" x14ac:dyDescent="0.3">
      <c r="U13999" s="275"/>
    </row>
    <row r="14000" spans="21:21" x14ac:dyDescent="0.3">
      <c r="U14000" s="275"/>
    </row>
    <row r="14001" spans="21:21" x14ac:dyDescent="0.3">
      <c r="U14001" s="275"/>
    </row>
    <row r="14002" spans="21:21" x14ac:dyDescent="0.3">
      <c r="U14002" s="275"/>
    </row>
    <row r="14003" spans="21:21" x14ac:dyDescent="0.3">
      <c r="U14003" s="275"/>
    </row>
    <row r="14004" spans="21:21" x14ac:dyDescent="0.3">
      <c r="U14004" s="275"/>
    </row>
    <row r="14005" spans="21:21" x14ac:dyDescent="0.3">
      <c r="U14005" s="275"/>
    </row>
    <row r="14006" spans="21:21" x14ac:dyDescent="0.3">
      <c r="U14006" s="275"/>
    </row>
    <row r="14007" spans="21:21" x14ac:dyDescent="0.3">
      <c r="U14007" s="275"/>
    </row>
    <row r="14008" spans="21:21" x14ac:dyDescent="0.3">
      <c r="U14008" s="275"/>
    </row>
    <row r="14009" spans="21:21" x14ac:dyDescent="0.3">
      <c r="U14009" s="275"/>
    </row>
    <row r="14010" spans="21:21" x14ac:dyDescent="0.3">
      <c r="U14010" s="275"/>
    </row>
    <row r="14011" spans="21:21" x14ac:dyDescent="0.3">
      <c r="U14011" s="275"/>
    </row>
    <row r="14012" spans="21:21" x14ac:dyDescent="0.3">
      <c r="U14012" s="275"/>
    </row>
    <row r="14013" spans="21:21" x14ac:dyDescent="0.3">
      <c r="U14013" s="275"/>
    </row>
    <row r="14014" spans="21:21" x14ac:dyDescent="0.3">
      <c r="U14014" s="275"/>
    </row>
    <row r="14015" spans="21:21" x14ac:dyDescent="0.3">
      <c r="U14015" s="275"/>
    </row>
    <row r="14016" spans="21:21" x14ac:dyDescent="0.3">
      <c r="U14016" s="275"/>
    </row>
    <row r="14017" spans="21:21" x14ac:dyDescent="0.3">
      <c r="U14017" s="275"/>
    </row>
    <row r="14018" spans="21:21" x14ac:dyDescent="0.3">
      <c r="U14018" s="275"/>
    </row>
    <row r="14019" spans="21:21" x14ac:dyDescent="0.3">
      <c r="U14019" s="275"/>
    </row>
    <row r="14020" spans="21:21" x14ac:dyDescent="0.3">
      <c r="U14020" s="275"/>
    </row>
    <row r="14021" spans="21:21" x14ac:dyDescent="0.3">
      <c r="U14021" s="275"/>
    </row>
    <row r="14022" spans="21:21" x14ac:dyDescent="0.3">
      <c r="U14022" s="275"/>
    </row>
    <row r="14023" spans="21:21" x14ac:dyDescent="0.3">
      <c r="U14023" s="275"/>
    </row>
    <row r="14024" spans="21:21" x14ac:dyDescent="0.3">
      <c r="U14024" s="275"/>
    </row>
    <row r="14025" spans="21:21" x14ac:dyDescent="0.3">
      <c r="U14025" s="275"/>
    </row>
    <row r="14026" spans="21:21" x14ac:dyDescent="0.3">
      <c r="U14026" s="275"/>
    </row>
    <row r="14027" spans="21:21" x14ac:dyDescent="0.3">
      <c r="U14027" s="275"/>
    </row>
    <row r="14028" spans="21:21" x14ac:dyDescent="0.3">
      <c r="U14028" s="275"/>
    </row>
    <row r="14029" spans="21:21" x14ac:dyDescent="0.3">
      <c r="U14029" s="275"/>
    </row>
    <row r="14030" spans="21:21" x14ac:dyDescent="0.3">
      <c r="U14030" s="275"/>
    </row>
    <row r="14031" spans="21:21" x14ac:dyDescent="0.3">
      <c r="U14031" s="275"/>
    </row>
    <row r="14032" spans="21:21" x14ac:dyDescent="0.3">
      <c r="U14032" s="275"/>
    </row>
    <row r="14033" spans="21:21" x14ac:dyDescent="0.3">
      <c r="U14033" s="275"/>
    </row>
    <row r="14034" spans="21:21" x14ac:dyDescent="0.3">
      <c r="U14034" s="275"/>
    </row>
    <row r="14035" spans="21:21" x14ac:dyDescent="0.3">
      <c r="U14035" s="275"/>
    </row>
    <row r="14036" spans="21:21" x14ac:dyDescent="0.3">
      <c r="U14036" s="275"/>
    </row>
    <row r="14037" spans="21:21" x14ac:dyDescent="0.3">
      <c r="U14037" s="275"/>
    </row>
    <row r="14038" spans="21:21" x14ac:dyDescent="0.3">
      <c r="U14038" s="275"/>
    </row>
    <row r="14039" spans="21:21" x14ac:dyDescent="0.3">
      <c r="U14039" s="275"/>
    </row>
    <row r="14040" spans="21:21" x14ac:dyDescent="0.3">
      <c r="U14040" s="275"/>
    </row>
    <row r="14041" spans="21:21" x14ac:dyDescent="0.3">
      <c r="U14041" s="275"/>
    </row>
    <row r="14042" spans="21:21" x14ac:dyDescent="0.3">
      <c r="U14042" s="275"/>
    </row>
    <row r="14043" spans="21:21" x14ac:dyDescent="0.3">
      <c r="U14043" s="275"/>
    </row>
    <row r="14044" spans="21:21" x14ac:dyDescent="0.3">
      <c r="U14044" s="275"/>
    </row>
    <row r="14045" spans="21:21" x14ac:dyDescent="0.3">
      <c r="U14045" s="275"/>
    </row>
    <row r="14046" spans="21:21" x14ac:dyDescent="0.3">
      <c r="U14046" s="275"/>
    </row>
    <row r="14047" spans="21:21" x14ac:dyDescent="0.3">
      <c r="U14047" s="275"/>
    </row>
    <row r="14048" spans="21:21" x14ac:dyDescent="0.3">
      <c r="U14048" s="275"/>
    </row>
    <row r="14049" spans="21:21" x14ac:dyDescent="0.3">
      <c r="U14049" s="275"/>
    </row>
    <row r="14050" spans="21:21" x14ac:dyDescent="0.3">
      <c r="U14050" s="275"/>
    </row>
    <row r="14051" spans="21:21" x14ac:dyDescent="0.3">
      <c r="U14051" s="275"/>
    </row>
    <row r="14052" spans="21:21" x14ac:dyDescent="0.3">
      <c r="U14052" s="275"/>
    </row>
    <row r="14053" spans="21:21" x14ac:dyDescent="0.3">
      <c r="U14053" s="275"/>
    </row>
    <row r="14054" spans="21:21" x14ac:dyDescent="0.3">
      <c r="U14054" s="275"/>
    </row>
    <row r="14055" spans="21:21" x14ac:dyDescent="0.3">
      <c r="U14055" s="275"/>
    </row>
    <row r="14056" spans="21:21" x14ac:dyDescent="0.3">
      <c r="U14056" s="275"/>
    </row>
    <row r="14057" spans="21:21" x14ac:dyDescent="0.3">
      <c r="U14057" s="275"/>
    </row>
    <row r="14058" spans="21:21" x14ac:dyDescent="0.3">
      <c r="U14058" s="275"/>
    </row>
    <row r="14059" spans="21:21" x14ac:dyDescent="0.3">
      <c r="U14059" s="275"/>
    </row>
    <row r="14060" spans="21:21" x14ac:dyDescent="0.3">
      <c r="U14060" s="275"/>
    </row>
    <row r="14061" spans="21:21" x14ac:dyDescent="0.3">
      <c r="U14061" s="275"/>
    </row>
    <row r="14062" spans="21:21" x14ac:dyDescent="0.3">
      <c r="U14062" s="275"/>
    </row>
    <row r="14063" spans="21:21" x14ac:dyDescent="0.3">
      <c r="U14063" s="275"/>
    </row>
    <row r="14064" spans="21:21" x14ac:dyDescent="0.3">
      <c r="U14064" s="275"/>
    </row>
    <row r="14065" spans="21:21" x14ac:dyDescent="0.3">
      <c r="U14065" s="275"/>
    </row>
    <row r="14066" spans="21:21" x14ac:dyDescent="0.3">
      <c r="U14066" s="275"/>
    </row>
    <row r="14067" spans="21:21" x14ac:dyDescent="0.3">
      <c r="U14067" s="275"/>
    </row>
    <row r="14068" spans="21:21" x14ac:dyDescent="0.3">
      <c r="U14068" s="275"/>
    </row>
    <row r="14069" spans="21:21" x14ac:dyDescent="0.3">
      <c r="U14069" s="275"/>
    </row>
    <row r="14070" spans="21:21" x14ac:dyDescent="0.3">
      <c r="U14070" s="275"/>
    </row>
    <row r="14071" spans="21:21" x14ac:dyDescent="0.3">
      <c r="U14071" s="275"/>
    </row>
    <row r="14072" spans="21:21" x14ac:dyDescent="0.3">
      <c r="U14072" s="275"/>
    </row>
    <row r="14073" spans="21:21" x14ac:dyDescent="0.3">
      <c r="U14073" s="275"/>
    </row>
    <row r="14074" spans="21:21" x14ac:dyDescent="0.3">
      <c r="U14074" s="275"/>
    </row>
    <row r="14075" spans="21:21" x14ac:dyDescent="0.3">
      <c r="U14075" s="275"/>
    </row>
    <row r="14076" spans="21:21" x14ac:dyDescent="0.3">
      <c r="U14076" s="275"/>
    </row>
    <row r="14077" spans="21:21" x14ac:dyDescent="0.3">
      <c r="U14077" s="275"/>
    </row>
    <row r="14078" spans="21:21" x14ac:dyDescent="0.3">
      <c r="U14078" s="275"/>
    </row>
    <row r="14079" spans="21:21" x14ac:dyDescent="0.3">
      <c r="U14079" s="275"/>
    </row>
    <row r="14080" spans="21:21" x14ac:dyDescent="0.3">
      <c r="U14080" s="275"/>
    </row>
    <row r="14081" spans="21:21" x14ac:dyDescent="0.3">
      <c r="U14081" s="275"/>
    </row>
    <row r="14082" spans="21:21" x14ac:dyDescent="0.3">
      <c r="U14082" s="275"/>
    </row>
    <row r="14083" spans="21:21" x14ac:dyDescent="0.3">
      <c r="U14083" s="275"/>
    </row>
    <row r="14084" spans="21:21" x14ac:dyDescent="0.3">
      <c r="U14084" s="275"/>
    </row>
    <row r="14085" spans="21:21" x14ac:dyDescent="0.3">
      <c r="U14085" s="275"/>
    </row>
    <row r="14086" spans="21:21" x14ac:dyDescent="0.3">
      <c r="U14086" s="275"/>
    </row>
    <row r="14087" spans="21:21" x14ac:dyDescent="0.3">
      <c r="U14087" s="275"/>
    </row>
    <row r="14088" spans="21:21" x14ac:dyDescent="0.3">
      <c r="U14088" s="275"/>
    </row>
    <row r="14089" spans="21:21" x14ac:dyDescent="0.3">
      <c r="U14089" s="275"/>
    </row>
    <row r="14090" spans="21:21" x14ac:dyDescent="0.3">
      <c r="U14090" s="275"/>
    </row>
    <row r="14091" spans="21:21" x14ac:dyDescent="0.3">
      <c r="U14091" s="275"/>
    </row>
    <row r="14092" spans="21:21" x14ac:dyDescent="0.3">
      <c r="U14092" s="275"/>
    </row>
    <row r="14093" spans="21:21" x14ac:dyDescent="0.3">
      <c r="U14093" s="275"/>
    </row>
    <row r="14094" spans="21:21" x14ac:dyDescent="0.3">
      <c r="U14094" s="275"/>
    </row>
    <row r="14095" spans="21:21" x14ac:dyDescent="0.3">
      <c r="U14095" s="275"/>
    </row>
    <row r="14096" spans="21:21" x14ac:dyDescent="0.3">
      <c r="U14096" s="275"/>
    </row>
    <row r="14097" spans="21:21" x14ac:dyDescent="0.3">
      <c r="U14097" s="275"/>
    </row>
    <row r="14098" spans="21:21" x14ac:dyDescent="0.3">
      <c r="U14098" s="275"/>
    </row>
    <row r="14099" spans="21:21" x14ac:dyDescent="0.3">
      <c r="U14099" s="275"/>
    </row>
    <row r="14100" spans="21:21" x14ac:dyDescent="0.3">
      <c r="U14100" s="275"/>
    </row>
    <row r="14101" spans="21:21" x14ac:dyDescent="0.3">
      <c r="U14101" s="275"/>
    </row>
    <row r="14102" spans="21:21" x14ac:dyDescent="0.3">
      <c r="U14102" s="275"/>
    </row>
    <row r="14103" spans="21:21" x14ac:dyDescent="0.3">
      <c r="U14103" s="275"/>
    </row>
    <row r="14104" spans="21:21" x14ac:dyDescent="0.3">
      <c r="U14104" s="275"/>
    </row>
    <row r="14105" spans="21:21" x14ac:dyDescent="0.3">
      <c r="U14105" s="275"/>
    </row>
    <row r="14106" spans="21:21" x14ac:dyDescent="0.3">
      <c r="U14106" s="275"/>
    </row>
    <row r="14107" spans="21:21" x14ac:dyDescent="0.3">
      <c r="U14107" s="275"/>
    </row>
    <row r="14108" spans="21:21" x14ac:dyDescent="0.3">
      <c r="U14108" s="275"/>
    </row>
    <row r="14109" spans="21:21" x14ac:dyDescent="0.3">
      <c r="U14109" s="275"/>
    </row>
    <row r="14110" spans="21:21" x14ac:dyDescent="0.3">
      <c r="U14110" s="275"/>
    </row>
    <row r="14111" spans="21:21" x14ac:dyDescent="0.3">
      <c r="U14111" s="275"/>
    </row>
    <row r="14112" spans="21:21" x14ac:dyDescent="0.3">
      <c r="U14112" s="275"/>
    </row>
    <row r="14113" spans="21:21" x14ac:dyDescent="0.3">
      <c r="U14113" s="275"/>
    </row>
    <row r="14114" spans="21:21" x14ac:dyDescent="0.3">
      <c r="U14114" s="275"/>
    </row>
    <row r="14115" spans="21:21" x14ac:dyDescent="0.3">
      <c r="U14115" s="275"/>
    </row>
    <row r="14116" spans="21:21" x14ac:dyDescent="0.3">
      <c r="U14116" s="275"/>
    </row>
    <row r="14117" spans="21:21" x14ac:dyDescent="0.3">
      <c r="U14117" s="275"/>
    </row>
    <row r="14118" spans="21:21" x14ac:dyDescent="0.3">
      <c r="U14118" s="275"/>
    </row>
    <row r="14119" spans="21:21" x14ac:dyDescent="0.3">
      <c r="U14119" s="275"/>
    </row>
    <row r="14120" spans="21:21" x14ac:dyDescent="0.3">
      <c r="U14120" s="275"/>
    </row>
    <row r="14121" spans="21:21" x14ac:dyDescent="0.3">
      <c r="U14121" s="275"/>
    </row>
    <row r="14122" spans="21:21" x14ac:dyDescent="0.3">
      <c r="U14122" s="275"/>
    </row>
    <row r="14123" spans="21:21" x14ac:dyDescent="0.3">
      <c r="U14123" s="275"/>
    </row>
    <row r="14124" spans="21:21" x14ac:dyDescent="0.3">
      <c r="U14124" s="275"/>
    </row>
    <row r="14125" spans="21:21" x14ac:dyDescent="0.3">
      <c r="U14125" s="275"/>
    </row>
    <row r="14126" spans="21:21" x14ac:dyDescent="0.3">
      <c r="U14126" s="275"/>
    </row>
    <row r="14127" spans="21:21" x14ac:dyDescent="0.3">
      <c r="U14127" s="275"/>
    </row>
    <row r="14128" spans="21:21" x14ac:dyDescent="0.3">
      <c r="U14128" s="275"/>
    </row>
    <row r="14129" spans="21:21" x14ac:dyDescent="0.3">
      <c r="U14129" s="275"/>
    </row>
    <row r="14130" spans="21:21" x14ac:dyDescent="0.3">
      <c r="U14130" s="275"/>
    </row>
    <row r="14131" spans="21:21" x14ac:dyDescent="0.3">
      <c r="U14131" s="275"/>
    </row>
    <row r="14132" spans="21:21" x14ac:dyDescent="0.3">
      <c r="U14132" s="275"/>
    </row>
    <row r="14133" spans="21:21" x14ac:dyDescent="0.3">
      <c r="U14133" s="275"/>
    </row>
    <row r="14134" spans="21:21" x14ac:dyDescent="0.3">
      <c r="U14134" s="275"/>
    </row>
    <row r="14135" spans="21:21" x14ac:dyDescent="0.3">
      <c r="U14135" s="275"/>
    </row>
    <row r="14136" spans="21:21" x14ac:dyDescent="0.3">
      <c r="U14136" s="275"/>
    </row>
    <row r="14137" spans="21:21" x14ac:dyDescent="0.3">
      <c r="U14137" s="275"/>
    </row>
    <row r="14138" spans="21:21" x14ac:dyDescent="0.3">
      <c r="U14138" s="275"/>
    </row>
    <row r="14139" spans="21:21" x14ac:dyDescent="0.3">
      <c r="U14139" s="275"/>
    </row>
    <row r="14140" spans="21:21" x14ac:dyDescent="0.3">
      <c r="U14140" s="275"/>
    </row>
    <row r="14141" spans="21:21" x14ac:dyDescent="0.3">
      <c r="U14141" s="275"/>
    </row>
    <row r="14142" spans="21:21" x14ac:dyDescent="0.3">
      <c r="U14142" s="275"/>
    </row>
    <row r="14143" spans="21:21" x14ac:dyDescent="0.3">
      <c r="U14143" s="275"/>
    </row>
    <row r="14144" spans="21:21" x14ac:dyDescent="0.3">
      <c r="U14144" s="275"/>
    </row>
    <row r="14145" spans="21:21" x14ac:dyDescent="0.3">
      <c r="U14145" s="275"/>
    </row>
    <row r="14146" spans="21:21" x14ac:dyDescent="0.3">
      <c r="U14146" s="275"/>
    </row>
    <row r="14147" spans="21:21" x14ac:dyDescent="0.3">
      <c r="U14147" s="275"/>
    </row>
    <row r="14148" spans="21:21" x14ac:dyDescent="0.3">
      <c r="U14148" s="275"/>
    </row>
    <row r="14149" spans="21:21" x14ac:dyDescent="0.3">
      <c r="U14149" s="275"/>
    </row>
    <row r="14150" spans="21:21" x14ac:dyDescent="0.3">
      <c r="U14150" s="275"/>
    </row>
    <row r="14151" spans="21:21" x14ac:dyDescent="0.3">
      <c r="U14151" s="275"/>
    </row>
    <row r="14152" spans="21:21" x14ac:dyDescent="0.3">
      <c r="U14152" s="275"/>
    </row>
    <row r="14153" spans="21:21" x14ac:dyDescent="0.3">
      <c r="U14153" s="275"/>
    </row>
    <row r="14154" spans="21:21" x14ac:dyDescent="0.3">
      <c r="U14154" s="275"/>
    </row>
    <row r="14155" spans="21:21" x14ac:dyDescent="0.3">
      <c r="U14155" s="275"/>
    </row>
    <row r="14156" spans="21:21" x14ac:dyDescent="0.3">
      <c r="U14156" s="275"/>
    </row>
    <row r="14157" spans="21:21" x14ac:dyDescent="0.3">
      <c r="U14157" s="275"/>
    </row>
    <row r="14158" spans="21:21" x14ac:dyDescent="0.3">
      <c r="U14158" s="275"/>
    </row>
    <row r="14159" spans="21:21" x14ac:dyDescent="0.3">
      <c r="U14159" s="275"/>
    </row>
    <row r="14160" spans="21:21" x14ac:dyDescent="0.3">
      <c r="U14160" s="275"/>
    </row>
    <row r="14161" spans="21:21" x14ac:dyDescent="0.3">
      <c r="U14161" s="275"/>
    </row>
    <row r="14162" spans="21:21" x14ac:dyDescent="0.3">
      <c r="U14162" s="275"/>
    </row>
    <row r="14163" spans="21:21" x14ac:dyDescent="0.3">
      <c r="U14163" s="275"/>
    </row>
    <row r="14164" spans="21:21" x14ac:dyDescent="0.3">
      <c r="U14164" s="275"/>
    </row>
    <row r="14165" spans="21:21" x14ac:dyDescent="0.3">
      <c r="U14165" s="275"/>
    </row>
    <row r="14166" spans="21:21" x14ac:dyDescent="0.3">
      <c r="U14166" s="275"/>
    </row>
    <row r="14167" spans="21:21" x14ac:dyDescent="0.3">
      <c r="U14167" s="275"/>
    </row>
    <row r="14168" spans="21:21" x14ac:dyDescent="0.3">
      <c r="U14168" s="275"/>
    </row>
    <row r="14169" spans="21:21" x14ac:dyDescent="0.3">
      <c r="U14169" s="275"/>
    </row>
    <row r="14170" spans="21:21" x14ac:dyDescent="0.3">
      <c r="U14170" s="275"/>
    </row>
    <row r="14171" spans="21:21" x14ac:dyDescent="0.3">
      <c r="U14171" s="275"/>
    </row>
    <row r="14172" spans="21:21" x14ac:dyDescent="0.3">
      <c r="U14172" s="275"/>
    </row>
    <row r="14173" spans="21:21" x14ac:dyDescent="0.3">
      <c r="U14173" s="275"/>
    </row>
    <row r="14174" spans="21:21" x14ac:dyDescent="0.3">
      <c r="U14174" s="275"/>
    </row>
    <row r="14175" spans="21:21" x14ac:dyDescent="0.3">
      <c r="U14175" s="275"/>
    </row>
    <row r="14176" spans="21:21" x14ac:dyDescent="0.3">
      <c r="U14176" s="275"/>
    </row>
    <row r="14177" spans="21:21" x14ac:dyDescent="0.3">
      <c r="U14177" s="275"/>
    </row>
    <row r="14178" spans="21:21" x14ac:dyDescent="0.3">
      <c r="U14178" s="275"/>
    </row>
    <row r="14179" spans="21:21" x14ac:dyDescent="0.3">
      <c r="U14179" s="275"/>
    </row>
    <row r="14180" spans="21:21" x14ac:dyDescent="0.3">
      <c r="U14180" s="275"/>
    </row>
    <row r="14181" spans="21:21" x14ac:dyDescent="0.3">
      <c r="U14181" s="275"/>
    </row>
    <row r="14182" spans="21:21" x14ac:dyDescent="0.3">
      <c r="U14182" s="275"/>
    </row>
    <row r="14183" spans="21:21" x14ac:dyDescent="0.3">
      <c r="U14183" s="275"/>
    </row>
    <row r="14184" spans="21:21" x14ac:dyDescent="0.3">
      <c r="U14184" s="275"/>
    </row>
    <row r="14185" spans="21:21" x14ac:dyDescent="0.3">
      <c r="U14185" s="275"/>
    </row>
    <row r="14186" spans="21:21" x14ac:dyDescent="0.3">
      <c r="U14186" s="275"/>
    </row>
    <row r="14187" spans="21:21" x14ac:dyDescent="0.3">
      <c r="U14187" s="275"/>
    </row>
    <row r="14188" spans="21:21" x14ac:dyDescent="0.3">
      <c r="U14188" s="275"/>
    </row>
    <row r="14189" spans="21:21" x14ac:dyDescent="0.3">
      <c r="U14189" s="275"/>
    </row>
    <row r="14190" spans="21:21" x14ac:dyDescent="0.3">
      <c r="U14190" s="275"/>
    </row>
    <row r="14191" spans="21:21" x14ac:dyDescent="0.3">
      <c r="U14191" s="275"/>
    </row>
    <row r="14192" spans="21:21" x14ac:dyDescent="0.3">
      <c r="U14192" s="275"/>
    </row>
    <row r="14193" spans="21:21" x14ac:dyDescent="0.3">
      <c r="U14193" s="275"/>
    </row>
    <row r="14194" spans="21:21" x14ac:dyDescent="0.3">
      <c r="U14194" s="275"/>
    </row>
    <row r="14195" spans="21:21" x14ac:dyDescent="0.3">
      <c r="U14195" s="275"/>
    </row>
    <row r="14196" spans="21:21" x14ac:dyDescent="0.3">
      <c r="U14196" s="275"/>
    </row>
    <row r="14197" spans="21:21" x14ac:dyDescent="0.3">
      <c r="U14197" s="275"/>
    </row>
    <row r="14198" spans="21:21" x14ac:dyDescent="0.3">
      <c r="U14198" s="275"/>
    </row>
    <row r="14199" spans="21:21" x14ac:dyDescent="0.3">
      <c r="U14199" s="275"/>
    </row>
    <row r="14200" spans="21:21" x14ac:dyDescent="0.3">
      <c r="U14200" s="275"/>
    </row>
    <row r="14201" spans="21:21" x14ac:dyDescent="0.3">
      <c r="U14201" s="275"/>
    </row>
    <row r="14202" spans="21:21" x14ac:dyDescent="0.3">
      <c r="U14202" s="275"/>
    </row>
    <row r="14203" spans="21:21" x14ac:dyDescent="0.3">
      <c r="U14203" s="275"/>
    </row>
    <row r="14204" spans="21:21" x14ac:dyDescent="0.3">
      <c r="U14204" s="275"/>
    </row>
    <row r="14205" spans="21:21" x14ac:dyDescent="0.3">
      <c r="U14205" s="275"/>
    </row>
    <row r="14206" spans="21:21" x14ac:dyDescent="0.3">
      <c r="U14206" s="275"/>
    </row>
    <row r="14207" spans="21:21" x14ac:dyDescent="0.3">
      <c r="U14207" s="275"/>
    </row>
    <row r="14208" spans="21:21" x14ac:dyDescent="0.3">
      <c r="U14208" s="275"/>
    </row>
    <row r="14209" spans="21:21" x14ac:dyDescent="0.3">
      <c r="U14209" s="275"/>
    </row>
    <row r="14210" spans="21:21" x14ac:dyDescent="0.3">
      <c r="U14210" s="275"/>
    </row>
    <row r="14211" spans="21:21" x14ac:dyDescent="0.3">
      <c r="U14211" s="275"/>
    </row>
    <row r="14212" spans="21:21" x14ac:dyDescent="0.3">
      <c r="U14212" s="275"/>
    </row>
    <row r="14213" spans="21:21" x14ac:dyDescent="0.3">
      <c r="U14213" s="275"/>
    </row>
    <row r="14214" spans="21:21" x14ac:dyDescent="0.3">
      <c r="U14214" s="275"/>
    </row>
    <row r="14215" spans="21:21" x14ac:dyDescent="0.3">
      <c r="U14215" s="275"/>
    </row>
    <row r="14216" spans="21:21" x14ac:dyDescent="0.3">
      <c r="U14216" s="275"/>
    </row>
    <row r="14217" spans="21:21" x14ac:dyDescent="0.3">
      <c r="U14217" s="275"/>
    </row>
    <row r="14218" spans="21:21" x14ac:dyDescent="0.3">
      <c r="U14218" s="275"/>
    </row>
    <row r="14219" spans="21:21" x14ac:dyDescent="0.3">
      <c r="U14219" s="275"/>
    </row>
    <row r="14220" spans="21:21" x14ac:dyDescent="0.3">
      <c r="U14220" s="275"/>
    </row>
    <row r="14221" spans="21:21" x14ac:dyDescent="0.3">
      <c r="U14221" s="275"/>
    </row>
    <row r="14222" spans="21:21" x14ac:dyDescent="0.3">
      <c r="U14222" s="275"/>
    </row>
    <row r="14223" spans="21:21" x14ac:dyDescent="0.3">
      <c r="U14223" s="275"/>
    </row>
    <row r="14224" spans="21:21" x14ac:dyDescent="0.3">
      <c r="U14224" s="275"/>
    </row>
    <row r="14225" spans="21:21" x14ac:dyDescent="0.3">
      <c r="U14225" s="275"/>
    </row>
    <row r="14226" spans="21:21" x14ac:dyDescent="0.3">
      <c r="U14226" s="275"/>
    </row>
    <row r="14227" spans="21:21" x14ac:dyDescent="0.3">
      <c r="U14227" s="275"/>
    </row>
    <row r="14228" spans="21:21" x14ac:dyDescent="0.3">
      <c r="U14228" s="275"/>
    </row>
    <row r="14229" spans="21:21" x14ac:dyDescent="0.3">
      <c r="U14229" s="275"/>
    </row>
    <row r="14230" spans="21:21" x14ac:dyDescent="0.3">
      <c r="U14230" s="275"/>
    </row>
    <row r="14231" spans="21:21" x14ac:dyDescent="0.3">
      <c r="U14231" s="275"/>
    </row>
    <row r="14232" spans="21:21" x14ac:dyDescent="0.3">
      <c r="U14232" s="275"/>
    </row>
    <row r="14233" spans="21:21" x14ac:dyDescent="0.3">
      <c r="U14233" s="275"/>
    </row>
    <row r="14234" spans="21:21" x14ac:dyDescent="0.3">
      <c r="U14234" s="275"/>
    </row>
    <row r="14235" spans="21:21" x14ac:dyDescent="0.3">
      <c r="U14235" s="275"/>
    </row>
    <row r="14236" spans="21:21" x14ac:dyDescent="0.3">
      <c r="U14236" s="275"/>
    </row>
    <row r="14237" spans="21:21" x14ac:dyDescent="0.3">
      <c r="U14237" s="275"/>
    </row>
    <row r="14238" spans="21:21" x14ac:dyDescent="0.3">
      <c r="U14238" s="275"/>
    </row>
    <row r="14239" spans="21:21" x14ac:dyDescent="0.3">
      <c r="U14239" s="275"/>
    </row>
    <row r="14240" spans="21:21" x14ac:dyDescent="0.3">
      <c r="U14240" s="275"/>
    </row>
    <row r="14241" spans="21:21" x14ac:dyDescent="0.3">
      <c r="U14241" s="275"/>
    </row>
    <row r="14242" spans="21:21" x14ac:dyDescent="0.3">
      <c r="U14242" s="275"/>
    </row>
    <row r="14243" spans="21:21" x14ac:dyDescent="0.3">
      <c r="U14243" s="275"/>
    </row>
    <row r="14244" spans="21:21" x14ac:dyDescent="0.3">
      <c r="U14244" s="275"/>
    </row>
    <row r="14245" spans="21:21" x14ac:dyDescent="0.3">
      <c r="U14245" s="275"/>
    </row>
    <row r="14246" spans="21:21" x14ac:dyDescent="0.3">
      <c r="U14246" s="275"/>
    </row>
    <row r="14247" spans="21:21" x14ac:dyDescent="0.3">
      <c r="U14247" s="275"/>
    </row>
    <row r="14248" spans="21:21" x14ac:dyDescent="0.3">
      <c r="U14248" s="275"/>
    </row>
    <row r="14249" spans="21:21" x14ac:dyDescent="0.3">
      <c r="U14249" s="275"/>
    </row>
    <row r="14250" spans="21:21" x14ac:dyDescent="0.3">
      <c r="U14250" s="275"/>
    </row>
    <row r="14251" spans="21:21" x14ac:dyDescent="0.3">
      <c r="U14251" s="275"/>
    </row>
    <row r="14252" spans="21:21" x14ac:dyDescent="0.3">
      <c r="U14252" s="275"/>
    </row>
    <row r="14253" spans="21:21" x14ac:dyDescent="0.3">
      <c r="U14253" s="275"/>
    </row>
    <row r="14254" spans="21:21" x14ac:dyDescent="0.3">
      <c r="U14254" s="275"/>
    </row>
    <row r="14255" spans="21:21" x14ac:dyDescent="0.3">
      <c r="U14255" s="275"/>
    </row>
    <row r="14256" spans="21:21" x14ac:dyDescent="0.3">
      <c r="U14256" s="275"/>
    </row>
    <row r="14257" spans="21:21" x14ac:dyDescent="0.3">
      <c r="U14257" s="275"/>
    </row>
    <row r="14258" spans="21:21" x14ac:dyDescent="0.3">
      <c r="U14258" s="275"/>
    </row>
    <row r="14259" spans="21:21" x14ac:dyDescent="0.3">
      <c r="U14259" s="275"/>
    </row>
    <row r="14260" spans="21:21" x14ac:dyDescent="0.3">
      <c r="U14260" s="275"/>
    </row>
    <row r="14261" spans="21:21" x14ac:dyDescent="0.3">
      <c r="U14261" s="275"/>
    </row>
    <row r="14262" spans="21:21" x14ac:dyDescent="0.3">
      <c r="U14262" s="275"/>
    </row>
    <row r="14263" spans="21:21" x14ac:dyDescent="0.3">
      <c r="U14263" s="275"/>
    </row>
    <row r="14264" spans="21:21" x14ac:dyDescent="0.3">
      <c r="U14264" s="275"/>
    </row>
    <row r="14265" spans="21:21" x14ac:dyDescent="0.3">
      <c r="U14265" s="275"/>
    </row>
    <row r="14266" spans="21:21" x14ac:dyDescent="0.3">
      <c r="U14266" s="275"/>
    </row>
    <row r="14267" spans="21:21" x14ac:dyDescent="0.3">
      <c r="U14267" s="275"/>
    </row>
    <row r="14268" spans="21:21" x14ac:dyDescent="0.3">
      <c r="U14268" s="275"/>
    </row>
    <row r="14269" spans="21:21" x14ac:dyDescent="0.3">
      <c r="U14269" s="275"/>
    </row>
    <row r="14270" spans="21:21" x14ac:dyDescent="0.3">
      <c r="U14270" s="275"/>
    </row>
    <row r="14271" spans="21:21" x14ac:dyDescent="0.3">
      <c r="U14271" s="275"/>
    </row>
    <row r="14272" spans="21:21" x14ac:dyDescent="0.3">
      <c r="U14272" s="275"/>
    </row>
    <row r="14273" spans="21:21" x14ac:dyDescent="0.3">
      <c r="U14273" s="275"/>
    </row>
    <row r="14274" spans="21:21" x14ac:dyDescent="0.3">
      <c r="U14274" s="275"/>
    </row>
    <row r="14275" spans="21:21" x14ac:dyDescent="0.3">
      <c r="U14275" s="275"/>
    </row>
    <row r="14276" spans="21:21" x14ac:dyDescent="0.3">
      <c r="U14276" s="275"/>
    </row>
    <row r="14277" spans="21:21" x14ac:dyDescent="0.3">
      <c r="U14277" s="275"/>
    </row>
    <row r="14278" spans="21:21" x14ac:dyDescent="0.3">
      <c r="U14278" s="275"/>
    </row>
    <row r="14279" spans="21:21" x14ac:dyDescent="0.3">
      <c r="U14279" s="275"/>
    </row>
    <row r="14280" spans="21:21" x14ac:dyDescent="0.3">
      <c r="U14280" s="275"/>
    </row>
    <row r="14281" spans="21:21" x14ac:dyDescent="0.3">
      <c r="U14281" s="275"/>
    </row>
    <row r="14282" spans="21:21" x14ac:dyDescent="0.3">
      <c r="U14282" s="275"/>
    </row>
    <row r="14283" spans="21:21" x14ac:dyDescent="0.3">
      <c r="U14283" s="275"/>
    </row>
    <row r="14284" spans="21:21" x14ac:dyDescent="0.3">
      <c r="U14284" s="275"/>
    </row>
    <row r="14285" spans="21:21" x14ac:dyDescent="0.3">
      <c r="U14285" s="275"/>
    </row>
    <row r="14286" spans="21:21" x14ac:dyDescent="0.3">
      <c r="U14286" s="275"/>
    </row>
    <row r="14287" spans="21:21" x14ac:dyDescent="0.3">
      <c r="U14287" s="275"/>
    </row>
    <row r="14288" spans="21:21" x14ac:dyDescent="0.3">
      <c r="U14288" s="275"/>
    </row>
    <row r="14289" spans="21:21" x14ac:dyDescent="0.3">
      <c r="U14289" s="275"/>
    </row>
    <row r="14290" spans="21:21" x14ac:dyDescent="0.3">
      <c r="U14290" s="275"/>
    </row>
    <row r="14291" spans="21:21" x14ac:dyDescent="0.3">
      <c r="U14291" s="275"/>
    </row>
    <row r="14292" spans="21:21" x14ac:dyDescent="0.3">
      <c r="U14292" s="275"/>
    </row>
    <row r="14293" spans="21:21" x14ac:dyDescent="0.3">
      <c r="U14293" s="275"/>
    </row>
    <row r="14294" spans="21:21" x14ac:dyDescent="0.3">
      <c r="U14294" s="275"/>
    </row>
    <row r="14295" spans="21:21" x14ac:dyDescent="0.3">
      <c r="U14295" s="275"/>
    </row>
    <row r="14296" spans="21:21" x14ac:dyDescent="0.3">
      <c r="U14296" s="275"/>
    </row>
    <row r="14297" spans="21:21" x14ac:dyDescent="0.3">
      <c r="U14297" s="275"/>
    </row>
    <row r="14298" spans="21:21" x14ac:dyDescent="0.3">
      <c r="U14298" s="275"/>
    </row>
    <row r="14299" spans="21:21" x14ac:dyDescent="0.3">
      <c r="U14299" s="275"/>
    </row>
    <row r="14300" spans="21:21" x14ac:dyDescent="0.3">
      <c r="U14300" s="275"/>
    </row>
    <row r="14301" spans="21:21" x14ac:dyDescent="0.3">
      <c r="U14301" s="275"/>
    </row>
    <row r="14302" spans="21:21" x14ac:dyDescent="0.3">
      <c r="U14302" s="275"/>
    </row>
    <row r="14303" spans="21:21" x14ac:dyDescent="0.3">
      <c r="U14303" s="275"/>
    </row>
    <row r="14304" spans="21:21" x14ac:dyDescent="0.3">
      <c r="U14304" s="275"/>
    </row>
    <row r="14305" spans="21:21" x14ac:dyDescent="0.3">
      <c r="U14305" s="275"/>
    </row>
    <row r="14306" spans="21:21" x14ac:dyDescent="0.3">
      <c r="U14306" s="275"/>
    </row>
    <row r="14307" spans="21:21" x14ac:dyDescent="0.3">
      <c r="U14307" s="275"/>
    </row>
    <row r="14308" spans="21:21" x14ac:dyDescent="0.3">
      <c r="U14308" s="275"/>
    </row>
    <row r="14309" spans="21:21" x14ac:dyDescent="0.3">
      <c r="U14309" s="275"/>
    </row>
    <row r="14310" spans="21:21" x14ac:dyDescent="0.3">
      <c r="U14310" s="275"/>
    </row>
    <row r="14311" spans="21:21" x14ac:dyDescent="0.3">
      <c r="U14311" s="275"/>
    </row>
    <row r="14312" spans="21:21" x14ac:dyDescent="0.3">
      <c r="U14312" s="275"/>
    </row>
    <row r="14313" spans="21:21" x14ac:dyDescent="0.3">
      <c r="U14313" s="275"/>
    </row>
    <row r="14314" spans="21:21" x14ac:dyDescent="0.3">
      <c r="U14314" s="275"/>
    </row>
    <row r="14315" spans="21:21" x14ac:dyDescent="0.3">
      <c r="U14315" s="275"/>
    </row>
    <row r="14316" spans="21:21" x14ac:dyDescent="0.3">
      <c r="U14316" s="275"/>
    </row>
    <row r="14317" spans="21:21" x14ac:dyDescent="0.3">
      <c r="U14317" s="275"/>
    </row>
    <row r="14318" spans="21:21" x14ac:dyDescent="0.3">
      <c r="U14318" s="275"/>
    </row>
    <row r="14319" spans="21:21" x14ac:dyDescent="0.3">
      <c r="U14319" s="275"/>
    </row>
    <row r="14320" spans="21:21" x14ac:dyDescent="0.3">
      <c r="U14320" s="275"/>
    </row>
    <row r="14321" spans="21:21" x14ac:dyDescent="0.3">
      <c r="U14321" s="275"/>
    </row>
    <row r="14322" spans="21:21" x14ac:dyDescent="0.3">
      <c r="U14322" s="275"/>
    </row>
    <row r="14323" spans="21:21" x14ac:dyDescent="0.3">
      <c r="U14323" s="275"/>
    </row>
    <row r="14324" spans="21:21" x14ac:dyDescent="0.3">
      <c r="U14324" s="275"/>
    </row>
    <row r="14325" spans="21:21" x14ac:dyDescent="0.3">
      <c r="U14325" s="275"/>
    </row>
    <row r="14326" spans="21:21" x14ac:dyDescent="0.3">
      <c r="U14326" s="275"/>
    </row>
    <row r="14327" spans="21:21" x14ac:dyDescent="0.3">
      <c r="U14327" s="275"/>
    </row>
    <row r="14328" spans="21:21" x14ac:dyDescent="0.3">
      <c r="U14328" s="275"/>
    </row>
    <row r="14329" spans="21:21" x14ac:dyDescent="0.3">
      <c r="U14329" s="275"/>
    </row>
    <row r="14330" spans="21:21" x14ac:dyDescent="0.3">
      <c r="U14330" s="275"/>
    </row>
    <row r="14331" spans="21:21" x14ac:dyDescent="0.3">
      <c r="U14331" s="275"/>
    </row>
    <row r="14332" spans="21:21" x14ac:dyDescent="0.3">
      <c r="U14332" s="275"/>
    </row>
    <row r="14333" spans="21:21" x14ac:dyDescent="0.3">
      <c r="U14333" s="275"/>
    </row>
    <row r="14334" spans="21:21" x14ac:dyDescent="0.3">
      <c r="U14334" s="275"/>
    </row>
    <row r="14335" spans="21:21" x14ac:dyDescent="0.3">
      <c r="U14335" s="275"/>
    </row>
    <row r="14336" spans="21:21" x14ac:dyDescent="0.3">
      <c r="U14336" s="275"/>
    </row>
    <row r="14337" spans="21:21" x14ac:dyDescent="0.3">
      <c r="U14337" s="275"/>
    </row>
    <row r="14338" spans="21:21" x14ac:dyDescent="0.3">
      <c r="U14338" s="275"/>
    </row>
    <row r="14339" spans="21:21" x14ac:dyDescent="0.3">
      <c r="U14339" s="275"/>
    </row>
    <row r="14340" spans="21:21" x14ac:dyDescent="0.3">
      <c r="U14340" s="275"/>
    </row>
    <row r="14341" spans="21:21" x14ac:dyDescent="0.3">
      <c r="U14341" s="275"/>
    </row>
    <row r="14342" spans="21:21" x14ac:dyDescent="0.3">
      <c r="U14342" s="275"/>
    </row>
    <row r="14343" spans="21:21" x14ac:dyDescent="0.3">
      <c r="U14343" s="275"/>
    </row>
    <row r="14344" spans="21:21" x14ac:dyDescent="0.3">
      <c r="U14344" s="275"/>
    </row>
    <row r="14345" spans="21:21" x14ac:dyDescent="0.3">
      <c r="U14345" s="275"/>
    </row>
    <row r="14346" spans="21:21" x14ac:dyDescent="0.3">
      <c r="U14346" s="275"/>
    </row>
    <row r="14347" spans="21:21" x14ac:dyDescent="0.3">
      <c r="U14347" s="275"/>
    </row>
    <row r="14348" spans="21:21" x14ac:dyDescent="0.3">
      <c r="U14348" s="275"/>
    </row>
    <row r="14349" spans="21:21" x14ac:dyDescent="0.3">
      <c r="U14349" s="275"/>
    </row>
    <row r="14350" spans="21:21" x14ac:dyDescent="0.3">
      <c r="U14350" s="275"/>
    </row>
    <row r="14351" spans="21:21" x14ac:dyDescent="0.3">
      <c r="U14351" s="275"/>
    </row>
    <row r="14352" spans="21:21" x14ac:dyDescent="0.3">
      <c r="U14352" s="275"/>
    </row>
    <row r="14353" spans="21:21" x14ac:dyDescent="0.3">
      <c r="U14353" s="275"/>
    </row>
    <row r="14354" spans="21:21" x14ac:dyDescent="0.3">
      <c r="U14354" s="275"/>
    </row>
    <row r="14355" spans="21:21" x14ac:dyDescent="0.3">
      <c r="U14355" s="275"/>
    </row>
    <row r="14356" spans="21:21" x14ac:dyDescent="0.3">
      <c r="U14356" s="275"/>
    </row>
    <row r="14357" spans="21:21" x14ac:dyDescent="0.3">
      <c r="U14357" s="275"/>
    </row>
    <row r="14358" spans="21:21" x14ac:dyDescent="0.3">
      <c r="U14358" s="275"/>
    </row>
    <row r="14359" spans="21:21" x14ac:dyDescent="0.3">
      <c r="U14359" s="275"/>
    </row>
    <row r="14360" spans="21:21" x14ac:dyDescent="0.3">
      <c r="U14360" s="275"/>
    </row>
    <row r="14361" spans="21:21" x14ac:dyDescent="0.3">
      <c r="U14361" s="275"/>
    </row>
    <row r="14362" spans="21:21" x14ac:dyDescent="0.3">
      <c r="U14362" s="275"/>
    </row>
    <row r="14363" spans="21:21" x14ac:dyDescent="0.3">
      <c r="U14363" s="275"/>
    </row>
    <row r="14364" spans="21:21" x14ac:dyDescent="0.3">
      <c r="U14364" s="275"/>
    </row>
    <row r="14365" spans="21:21" x14ac:dyDescent="0.3">
      <c r="U14365" s="275"/>
    </row>
    <row r="14366" spans="21:21" x14ac:dyDescent="0.3">
      <c r="U14366" s="275"/>
    </row>
    <row r="14367" spans="21:21" x14ac:dyDescent="0.3">
      <c r="U14367" s="275"/>
    </row>
    <row r="14368" spans="21:21" x14ac:dyDescent="0.3">
      <c r="U14368" s="275"/>
    </row>
    <row r="14369" spans="21:21" x14ac:dyDescent="0.3">
      <c r="U14369" s="275"/>
    </row>
    <row r="14370" spans="21:21" x14ac:dyDescent="0.3">
      <c r="U14370" s="275"/>
    </row>
    <row r="14371" spans="21:21" x14ac:dyDescent="0.3">
      <c r="U14371" s="275"/>
    </row>
    <row r="14372" spans="21:21" x14ac:dyDescent="0.3">
      <c r="U14372" s="275"/>
    </row>
    <row r="14373" spans="21:21" x14ac:dyDescent="0.3">
      <c r="U14373" s="275"/>
    </row>
    <row r="14374" spans="21:21" x14ac:dyDescent="0.3">
      <c r="U14374" s="275"/>
    </row>
    <row r="14375" spans="21:21" x14ac:dyDescent="0.3">
      <c r="U14375" s="275"/>
    </row>
    <row r="14376" spans="21:21" x14ac:dyDescent="0.3">
      <c r="U14376" s="275"/>
    </row>
    <row r="14377" spans="21:21" x14ac:dyDescent="0.3">
      <c r="U14377" s="275"/>
    </row>
    <row r="14378" spans="21:21" x14ac:dyDescent="0.3">
      <c r="U14378" s="275"/>
    </row>
    <row r="14379" spans="21:21" x14ac:dyDescent="0.3">
      <c r="U14379" s="275"/>
    </row>
    <row r="14380" spans="21:21" x14ac:dyDescent="0.3">
      <c r="U14380" s="275"/>
    </row>
    <row r="14381" spans="21:21" x14ac:dyDescent="0.3">
      <c r="U14381" s="275"/>
    </row>
    <row r="14382" spans="21:21" x14ac:dyDescent="0.3">
      <c r="U14382" s="275"/>
    </row>
    <row r="14383" spans="21:21" x14ac:dyDescent="0.3">
      <c r="U14383" s="275"/>
    </row>
    <row r="14384" spans="21:21" x14ac:dyDescent="0.3">
      <c r="U14384" s="275"/>
    </row>
    <row r="14385" spans="21:21" x14ac:dyDescent="0.3">
      <c r="U14385" s="275"/>
    </row>
    <row r="14386" spans="21:21" x14ac:dyDescent="0.3">
      <c r="U14386" s="275"/>
    </row>
    <row r="14387" spans="21:21" x14ac:dyDescent="0.3">
      <c r="U14387" s="275"/>
    </row>
    <row r="14388" spans="21:21" x14ac:dyDescent="0.3">
      <c r="U14388" s="275"/>
    </row>
    <row r="14389" spans="21:21" x14ac:dyDescent="0.3">
      <c r="U14389" s="275"/>
    </row>
    <row r="14390" spans="21:21" x14ac:dyDescent="0.3">
      <c r="U14390" s="275"/>
    </row>
    <row r="14391" spans="21:21" x14ac:dyDescent="0.3">
      <c r="U14391" s="275"/>
    </row>
    <row r="14392" spans="21:21" x14ac:dyDescent="0.3">
      <c r="U14392" s="275"/>
    </row>
    <row r="14393" spans="21:21" x14ac:dyDescent="0.3">
      <c r="U14393" s="275"/>
    </row>
    <row r="14394" spans="21:21" x14ac:dyDescent="0.3">
      <c r="U14394" s="275"/>
    </row>
    <row r="14395" spans="21:21" x14ac:dyDescent="0.3">
      <c r="U14395" s="275"/>
    </row>
    <row r="14396" spans="21:21" x14ac:dyDescent="0.3">
      <c r="U14396" s="275"/>
    </row>
    <row r="14397" spans="21:21" x14ac:dyDescent="0.3">
      <c r="U14397" s="275"/>
    </row>
    <row r="14398" spans="21:21" x14ac:dyDescent="0.3">
      <c r="U14398" s="275"/>
    </row>
    <row r="14399" spans="21:21" x14ac:dyDescent="0.3">
      <c r="U14399" s="275"/>
    </row>
    <row r="14400" spans="21:21" x14ac:dyDescent="0.3">
      <c r="U14400" s="275"/>
    </row>
    <row r="14401" spans="21:21" x14ac:dyDescent="0.3">
      <c r="U14401" s="275"/>
    </row>
    <row r="14402" spans="21:21" x14ac:dyDescent="0.3">
      <c r="U14402" s="275"/>
    </row>
    <row r="14403" spans="21:21" x14ac:dyDescent="0.3">
      <c r="U14403" s="275"/>
    </row>
    <row r="14404" spans="21:21" x14ac:dyDescent="0.3">
      <c r="U14404" s="275"/>
    </row>
    <row r="14405" spans="21:21" x14ac:dyDescent="0.3">
      <c r="U14405" s="275"/>
    </row>
    <row r="14406" spans="21:21" x14ac:dyDescent="0.3">
      <c r="U14406" s="275"/>
    </row>
    <row r="14407" spans="21:21" x14ac:dyDescent="0.3">
      <c r="U14407" s="275"/>
    </row>
    <row r="14408" spans="21:21" x14ac:dyDescent="0.3">
      <c r="U14408" s="275"/>
    </row>
    <row r="14409" spans="21:21" x14ac:dyDescent="0.3">
      <c r="U14409" s="275"/>
    </row>
    <row r="14410" spans="21:21" x14ac:dyDescent="0.3">
      <c r="U14410" s="275"/>
    </row>
    <row r="14411" spans="21:21" x14ac:dyDescent="0.3">
      <c r="U14411" s="275"/>
    </row>
    <row r="14412" spans="21:21" x14ac:dyDescent="0.3">
      <c r="U14412" s="275"/>
    </row>
    <row r="14413" spans="21:21" x14ac:dyDescent="0.3">
      <c r="U14413" s="275"/>
    </row>
    <row r="14414" spans="21:21" x14ac:dyDescent="0.3">
      <c r="U14414" s="275"/>
    </row>
    <row r="14415" spans="21:21" x14ac:dyDescent="0.3">
      <c r="U14415" s="275"/>
    </row>
    <row r="14416" spans="21:21" x14ac:dyDescent="0.3">
      <c r="U14416" s="275"/>
    </row>
    <row r="14417" spans="21:21" x14ac:dyDescent="0.3">
      <c r="U14417" s="275"/>
    </row>
    <row r="14418" spans="21:21" x14ac:dyDescent="0.3">
      <c r="U14418" s="275"/>
    </row>
    <row r="14419" spans="21:21" x14ac:dyDescent="0.3">
      <c r="U14419" s="275"/>
    </row>
    <row r="14420" spans="21:21" x14ac:dyDescent="0.3">
      <c r="U14420" s="275"/>
    </row>
    <row r="14421" spans="21:21" x14ac:dyDescent="0.3">
      <c r="U14421" s="275"/>
    </row>
    <row r="14422" spans="21:21" x14ac:dyDescent="0.3">
      <c r="U14422" s="275"/>
    </row>
    <row r="14423" spans="21:21" x14ac:dyDescent="0.3">
      <c r="U14423" s="275"/>
    </row>
    <row r="14424" spans="21:21" x14ac:dyDescent="0.3">
      <c r="U14424" s="275"/>
    </row>
    <row r="14425" spans="21:21" x14ac:dyDescent="0.3">
      <c r="U14425" s="275"/>
    </row>
    <row r="14426" spans="21:21" x14ac:dyDescent="0.3">
      <c r="U14426" s="275"/>
    </row>
    <row r="14427" spans="21:21" x14ac:dyDescent="0.3">
      <c r="U14427" s="275"/>
    </row>
    <row r="14428" spans="21:21" x14ac:dyDescent="0.3">
      <c r="U14428" s="275"/>
    </row>
    <row r="14429" spans="21:21" x14ac:dyDescent="0.3">
      <c r="U14429" s="275"/>
    </row>
    <row r="14430" spans="21:21" x14ac:dyDescent="0.3">
      <c r="U14430" s="275"/>
    </row>
    <row r="14431" spans="21:21" x14ac:dyDescent="0.3">
      <c r="U14431" s="275"/>
    </row>
    <row r="14432" spans="21:21" x14ac:dyDescent="0.3">
      <c r="U14432" s="275"/>
    </row>
    <row r="14433" spans="21:21" x14ac:dyDescent="0.3">
      <c r="U14433" s="275"/>
    </row>
    <row r="14434" spans="21:21" x14ac:dyDescent="0.3">
      <c r="U14434" s="275"/>
    </row>
    <row r="14435" spans="21:21" x14ac:dyDescent="0.3">
      <c r="U14435" s="275"/>
    </row>
    <row r="14436" spans="21:21" x14ac:dyDescent="0.3">
      <c r="U14436" s="275"/>
    </row>
    <row r="14437" spans="21:21" x14ac:dyDescent="0.3">
      <c r="U14437" s="275"/>
    </row>
    <row r="14438" spans="21:21" x14ac:dyDescent="0.3">
      <c r="U14438" s="275"/>
    </row>
    <row r="14439" spans="21:21" x14ac:dyDescent="0.3">
      <c r="U14439" s="275"/>
    </row>
    <row r="14440" spans="21:21" x14ac:dyDescent="0.3">
      <c r="U14440" s="275"/>
    </row>
    <row r="14441" spans="21:21" x14ac:dyDescent="0.3">
      <c r="U14441" s="275"/>
    </row>
    <row r="14442" spans="21:21" x14ac:dyDescent="0.3">
      <c r="U14442" s="275"/>
    </row>
    <row r="14443" spans="21:21" x14ac:dyDescent="0.3">
      <c r="U14443" s="275"/>
    </row>
    <row r="14444" spans="21:21" x14ac:dyDescent="0.3">
      <c r="U14444" s="275"/>
    </row>
    <row r="14445" spans="21:21" x14ac:dyDescent="0.3">
      <c r="U14445" s="275"/>
    </row>
    <row r="14446" spans="21:21" x14ac:dyDescent="0.3">
      <c r="U14446" s="275"/>
    </row>
    <row r="14447" spans="21:21" x14ac:dyDescent="0.3">
      <c r="U14447" s="275"/>
    </row>
    <row r="14448" spans="21:21" x14ac:dyDescent="0.3">
      <c r="U14448" s="275"/>
    </row>
    <row r="14449" spans="21:21" x14ac:dyDescent="0.3">
      <c r="U14449" s="275"/>
    </row>
    <row r="14450" spans="21:21" x14ac:dyDescent="0.3">
      <c r="U14450" s="275"/>
    </row>
    <row r="14451" spans="21:21" x14ac:dyDescent="0.3">
      <c r="U14451" s="275"/>
    </row>
    <row r="14452" spans="21:21" x14ac:dyDescent="0.3">
      <c r="U14452" s="275"/>
    </row>
    <row r="14453" spans="21:21" x14ac:dyDescent="0.3">
      <c r="U14453" s="275"/>
    </row>
    <row r="14454" spans="21:21" x14ac:dyDescent="0.3">
      <c r="U14454" s="275"/>
    </row>
    <row r="14455" spans="21:21" x14ac:dyDescent="0.3">
      <c r="U14455" s="275"/>
    </row>
    <row r="14456" spans="21:21" x14ac:dyDescent="0.3">
      <c r="U14456" s="275"/>
    </row>
    <row r="14457" spans="21:21" x14ac:dyDescent="0.3">
      <c r="U14457" s="275"/>
    </row>
    <row r="14458" spans="21:21" x14ac:dyDescent="0.3">
      <c r="U14458" s="275"/>
    </row>
    <row r="14459" spans="21:21" x14ac:dyDescent="0.3">
      <c r="U14459" s="275"/>
    </row>
    <row r="14460" spans="21:21" x14ac:dyDescent="0.3">
      <c r="U14460" s="275"/>
    </row>
    <row r="14461" spans="21:21" x14ac:dyDescent="0.3">
      <c r="U14461" s="275"/>
    </row>
    <row r="14462" spans="21:21" x14ac:dyDescent="0.3">
      <c r="U14462" s="275"/>
    </row>
    <row r="14463" spans="21:21" x14ac:dyDescent="0.3">
      <c r="U14463" s="275"/>
    </row>
    <row r="14464" spans="21:21" x14ac:dyDescent="0.3">
      <c r="U14464" s="275"/>
    </row>
    <row r="14465" spans="21:21" x14ac:dyDescent="0.3">
      <c r="U14465" s="275"/>
    </row>
    <row r="14466" spans="21:21" x14ac:dyDescent="0.3">
      <c r="U14466" s="275"/>
    </row>
    <row r="14467" spans="21:21" x14ac:dyDescent="0.3">
      <c r="U14467" s="275"/>
    </row>
    <row r="14468" spans="21:21" x14ac:dyDescent="0.3">
      <c r="U14468" s="275"/>
    </row>
    <row r="14469" spans="21:21" x14ac:dyDescent="0.3">
      <c r="U14469" s="275"/>
    </row>
    <row r="14470" spans="21:21" x14ac:dyDescent="0.3">
      <c r="U14470" s="275"/>
    </row>
    <row r="14471" spans="21:21" x14ac:dyDescent="0.3">
      <c r="U14471" s="275"/>
    </row>
    <row r="14472" spans="21:21" x14ac:dyDescent="0.3">
      <c r="U14472" s="275"/>
    </row>
    <row r="14473" spans="21:21" x14ac:dyDescent="0.3">
      <c r="U14473" s="275"/>
    </row>
    <row r="14474" spans="21:21" x14ac:dyDescent="0.3">
      <c r="U14474" s="275"/>
    </row>
    <row r="14475" spans="21:21" x14ac:dyDescent="0.3">
      <c r="U14475" s="275"/>
    </row>
    <row r="14476" spans="21:21" x14ac:dyDescent="0.3">
      <c r="U14476" s="275"/>
    </row>
    <row r="14477" spans="21:21" x14ac:dyDescent="0.3">
      <c r="U14477" s="275"/>
    </row>
    <row r="14478" spans="21:21" x14ac:dyDescent="0.3">
      <c r="U14478" s="275"/>
    </row>
    <row r="14479" spans="21:21" x14ac:dyDescent="0.3">
      <c r="U14479" s="275"/>
    </row>
    <row r="14480" spans="21:21" x14ac:dyDescent="0.3">
      <c r="U14480" s="275"/>
    </row>
    <row r="14481" spans="21:21" x14ac:dyDescent="0.3">
      <c r="U14481" s="275"/>
    </row>
    <row r="14482" spans="21:21" x14ac:dyDescent="0.3">
      <c r="U14482" s="275"/>
    </row>
    <row r="14483" spans="21:21" x14ac:dyDescent="0.3">
      <c r="U14483" s="275"/>
    </row>
    <row r="14484" spans="21:21" x14ac:dyDescent="0.3">
      <c r="U14484" s="275"/>
    </row>
    <row r="14485" spans="21:21" x14ac:dyDescent="0.3">
      <c r="U14485" s="275"/>
    </row>
    <row r="14486" spans="21:21" x14ac:dyDescent="0.3">
      <c r="U14486" s="275"/>
    </row>
    <row r="14487" spans="21:21" x14ac:dyDescent="0.3">
      <c r="U14487" s="275"/>
    </row>
    <row r="14488" spans="21:21" x14ac:dyDescent="0.3">
      <c r="U14488" s="275"/>
    </row>
    <row r="14489" spans="21:21" x14ac:dyDescent="0.3">
      <c r="U14489" s="275"/>
    </row>
    <row r="14490" spans="21:21" x14ac:dyDescent="0.3">
      <c r="U14490" s="275"/>
    </row>
    <row r="14491" spans="21:21" x14ac:dyDescent="0.3">
      <c r="U14491" s="275"/>
    </row>
    <row r="14492" spans="21:21" x14ac:dyDescent="0.3">
      <c r="U14492" s="275"/>
    </row>
    <row r="14493" spans="21:21" x14ac:dyDescent="0.3">
      <c r="U14493" s="275"/>
    </row>
    <row r="14494" spans="21:21" x14ac:dyDescent="0.3">
      <c r="U14494" s="275"/>
    </row>
    <row r="14495" spans="21:21" x14ac:dyDescent="0.3">
      <c r="U14495" s="275"/>
    </row>
    <row r="14496" spans="21:21" x14ac:dyDescent="0.3">
      <c r="U14496" s="275"/>
    </row>
    <row r="14497" spans="21:21" x14ac:dyDescent="0.3">
      <c r="U14497" s="275"/>
    </row>
    <row r="14498" spans="21:21" x14ac:dyDescent="0.3">
      <c r="U14498" s="275"/>
    </row>
    <row r="14499" spans="21:21" x14ac:dyDescent="0.3">
      <c r="U14499" s="275"/>
    </row>
    <row r="14500" spans="21:21" x14ac:dyDescent="0.3">
      <c r="U14500" s="275"/>
    </row>
    <row r="14501" spans="21:21" x14ac:dyDescent="0.3">
      <c r="U14501" s="275"/>
    </row>
    <row r="14502" spans="21:21" x14ac:dyDescent="0.3">
      <c r="U14502" s="275"/>
    </row>
    <row r="14503" spans="21:21" x14ac:dyDescent="0.3">
      <c r="U14503" s="275"/>
    </row>
    <row r="14504" spans="21:21" x14ac:dyDescent="0.3">
      <c r="U14504" s="275"/>
    </row>
    <row r="14505" spans="21:21" x14ac:dyDescent="0.3">
      <c r="U14505" s="275"/>
    </row>
    <row r="14506" spans="21:21" x14ac:dyDescent="0.3">
      <c r="U14506" s="275"/>
    </row>
    <row r="14507" spans="21:21" x14ac:dyDescent="0.3">
      <c r="U14507" s="275"/>
    </row>
    <row r="14508" spans="21:21" x14ac:dyDescent="0.3">
      <c r="U14508" s="275"/>
    </row>
    <row r="14509" spans="21:21" x14ac:dyDescent="0.3">
      <c r="U14509" s="275"/>
    </row>
    <row r="14510" spans="21:21" x14ac:dyDescent="0.3">
      <c r="U14510" s="275"/>
    </row>
    <row r="14511" spans="21:21" x14ac:dyDescent="0.3">
      <c r="U14511" s="275"/>
    </row>
    <row r="14512" spans="21:21" x14ac:dyDescent="0.3">
      <c r="U14512" s="275"/>
    </row>
    <row r="14513" spans="21:21" x14ac:dyDescent="0.3">
      <c r="U14513" s="275"/>
    </row>
    <row r="14514" spans="21:21" x14ac:dyDescent="0.3">
      <c r="U14514" s="275"/>
    </row>
    <row r="14515" spans="21:21" x14ac:dyDescent="0.3">
      <c r="U14515" s="275"/>
    </row>
    <row r="14516" spans="21:21" x14ac:dyDescent="0.3">
      <c r="U14516" s="275"/>
    </row>
    <row r="14517" spans="21:21" x14ac:dyDescent="0.3">
      <c r="U14517" s="275"/>
    </row>
    <row r="14518" spans="21:21" x14ac:dyDescent="0.3">
      <c r="U14518" s="275"/>
    </row>
    <row r="14519" spans="21:21" x14ac:dyDescent="0.3">
      <c r="U14519" s="275"/>
    </row>
    <row r="14520" spans="21:21" x14ac:dyDescent="0.3">
      <c r="U14520" s="275"/>
    </row>
    <row r="14521" spans="21:21" x14ac:dyDescent="0.3">
      <c r="U14521" s="275"/>
    </row>
    <row r="14522" spans="21:21" x14ac:dyDescent="0.3">
      <c r="U14522" s="275"/>
    </row>
    <row r="14523" spans="21:21" x14ac:dyDescent="0.3">
      <c r="U14523" s="275"/>
    </row>
    <row r="14524" spans="21:21" x14ac:dyDescent="0.3">
      <c r="U14524" s="275"/>
    </row>
    <row r="14525" spans="21:21" x14ac:dyDescent="0.3">
      <c r="U14525" s="275"/>
    </row>
    <row r="14526" spans="21:21" x14ac:dyDescent="0.3">
      <c r="U14526" s="275"/>
    </row>
    <row r="14527" spans="21:21" x14ac:dyDescent="0.3">
      <c r="U14527" s="275"/>
    </row>
    <row r="14528" spans="21:21" x14ac:dyDescent="0.3">
      <c r="U14528" s="275"/>
    </row>
    <row r="14529" spans="21:21" x14ac:dyDescent="0.3">
      <c r="U14529" s="275"/>
    </row>
    <row r="14530" spans="21:21" x14ac:dyDescent="0.3">
      <c r="U14530" s="275"/>
    </row>
    <row r="14531" spans="21:21" x14ac:dyDescent="0.3">
      <c r="U14531" s="275"/>
    </row>
    <row r="14532" spans="21:21" x14ac:dyDescent="0.3">
      <c r="U14532" s="275"/>
    </row>
    <row r="14533" spans="21:21" x14ac:dyDescent="0.3">
      <c r="U14533" s="275"/>
    </row>
    <row r="14534" spans="21:21" x14ac:dyDescent="0.3">
      <c r="U14534" s="275"/>
    </row>
    <row r="14535" spans="21:21" x14ac:dyDescent="0.3">
      <c r="U14535" s="275"/>
    </row>
    <row r="14536" spans="21:21" x14ac:dyDescent="0.3">
      <c r="U14536" s="275"/>
    </row>
    <row r="14537" spans="21:21" x14ac:dyDescent="0.3">
      <c r="U14537" s="275"/>
    </row>
    <row r="14538" spans="21:21" x14ac:dyDescent="0.3">
      <c r="U14538" s="275"/>
    </row>
    <row r="14539" spans="21:21" x14ac:dyDescent="0.3">
      <c r="U14539" s="275"/>
    </row>
    <row r="14540" spans="21:21" x14ac:dyDescent="0.3">
      <c r="U14540" s="275"/>
    </row>
    <row r="14541" spans="21:21" x14ac:dyDescent="0.3">
      <c r="U14541" s="275"/>
    </row>
    <row r="14542" spans="21:21" x14ac:dyDescent="0.3">
      <c r="U14542" s="275"/>
    </row>
    <row r="14543" spans="21:21" x14ac:dyDescent="0.3">
      <c r="U14543" s="275"/>
    </row>
    <row r="14544" spans="21:21" x14ac:dyDescent="0.3">
      <c r="U14544" s="275"/>
    </row>
    <row r="14545" spans="21:21" x14ac:dyDescent="0.3">
      <c r="U14545" s="275"/>
    </row>
    <row r="14546" spans="21:21" x14ac:dyDescent="0.3">
      <c r="U14546" s="275"/>
    </row>
    <row r="14547" spans="21:21" x14ac:dyDescent="0.3">
      <c r="U14547" s="275"/>
    </row>
    <row r="14548" spans="21:21" x14ac:dyDescent="0.3">
      <c r="U14548" s="275"/>
    </row>
    <row r="14549" spans="21:21" x14ac:dyDescent="0.3">
      <c r="U14549" s="275"/>
    </row>
    <row r="14550" spans="21:21" x14ac:dyDescent="0.3">
      <c r="U14550" s="275"/>
    </row>
    <row r="14551" spans="21:21" x14ac:dyDescent="0.3">
      <c r="U14551" s="275"/>
    </row>
    <row r="14552" spans="21:21" x14ac:dyDescent="0.3">
      <c r="U14552" s="275"/>
    </row>
    <row r="14553" spans="21:21" x14ac:dyDescent="0.3">
      <c r="U14553" s="275"/>
    </row>
    <row r="14554" spans="21:21" x14ac:dyDescent="0.3">
      <c r="U14554" s="275"/>
    </row>
    <row r="14555" spans="21:21" x14ac:dyDescent="0.3">
      <c r="U14555" s="275"/>
    </row>
    <row r="14556" spans="21:21" x14ac:dyDescent="0.3">
      <c r="U14556" s="275"/>
    </row>
    <row r="14557" spans="21:21" x14ac:dyDescent="0.3">
      <c r="U14557" s="275"/>
    </row>
    <row r="14558" spans="21:21" x14ac:dyDescent="0.3">
      <c r="U14558" s="275"/>
    </row>
    <row r="14559" spans="21:21" x14ac:dyDescent="0.3">
      <c r="U14559" s="275"/>
    </row>
    <row r="14560" spans="21:21" x14ac:dyDescent="0.3">
      <c r="U14560" s="275"/>
    </row>
    <row r="14561" spans="21:21" x14ac:dyDescent="0.3">
      <c r="U14561" s="275"/>
    </row>
    <row r="14562" spans="21:21" x14ac:dyDescent="0.3">
      <c r="U14562" s="275"/>
    </row>
    <row r="14563" spans="21:21" x14ac:dyDescent="0.3">
      <c r="U14563" s="275"/>
    </row>
    <row r="14564" spans="21:21" x14ac:dyDescent="0.3">
      <c r="U14564" s="275"/>
    </row>
    <row r="14565" spans="21:21" x14ac:dyDescent="0.3">
      <c r="U14565" s="275"/>
    </row>
    <row r="14566" spans="21:21" x14ac:dyDescent="0.3">
      <c r="U14566" s="275"/>
    </row>
    <row r="14567" spans="21:21" x14ac:dyDescent="0.3">
      <c r="U14567" s="275"/>
    </row>
    <row r="14568" spans="21:21" x14ac:dyDescent="0.3">
      <c r="U14568" s="275"/>
    </row>
    <row r="14569" spans="21:21" x14ac:dyDescent="0.3">
      <c r="U14569" s="275"/>
    </row>
    <row r="14570" spans="21:21" x14ac:dyDescent="0.3">
      <c r="U14570" s="275"/>
    </row>
    <row r="14571" spans="21:21" x14ac:dyDescent="0.3">
      <c r="U14571" s="275"/>
    </row>
    <row r="14572" spans="21:21" x14ac:dyDescent="0.3">
      <c r="U14572" s="275"/>
    </row>
    <row r="14573" spans="21:21" x14ac:dyDescent="0.3">
      <c r="U14573" s="275"/>
    </row>
    <row r="14574" spans="21:21" x14ac:dyDescent="0.3">
      <c r="U14574" s="275"/>
    </row>
    <row r="14575" spans="21:21" x14ac:dyDescent="0.3">
      <c r="U14575" s="275"/>
    </row>
    <row r="14576" spans="21:21" x14ac:dyDescent="0.3">
      <c r="U14576" s="275"/>
    </row>
    <row r="14577" spans="21:21" x14ac:dyDescent="0.3">
      <c r="U14577" s="275"/>
    </row>
    <row r="14578" spans="21:21" x14ac:dyDescent="0.3">
      <c r="U14578" s="275"/>
    </row>
    <row r="14579" spans="21:21" x14ac:dyDescent="0.3">
      <c r="U14579" s="275"/>
    </row>
    <row r="14580" spans="21:21" x14ac:dyDescent="0.3">
      <c r="U14580" s="275"/>
    </row>
    <row r="14581" spans="21:21" x14ac:dyDescent="0.3">
      <c r="U14581" s="275"/>
    </row>
    <row r="14582" spans="21:21" x14ac:dyDescent="0.3">
      <c r="U14582" s="275"/>
    </row>
    <row r="14583" spans="21:21" x14ac:dyDescent="0.3">
      <c r="U14583" s="275"/>
    </row>
    <row r="14584" spans="21:21" x14ac:dyDescent="0.3">
      <c r="U14584" s="275"/>
    </row>
    <row r="14585" spans="21:21" x14ac:dyDescent="0.3">
      <c r="U14585" s="275"/>
    </row>
    <row r="14586" spans="21:21" x14ac:dyDescent="0.3">
      <c r="U14586" s="275"/>
    </row>
    <row r="14587" spans="21:21" x14ac:dyDescent="0.3">
      <c r="U14587" s="275"/>
    </row>
    <row r="14588" spans="21:21" x14ac:dyDescent="0.3">
      <c r="U14588" s="275"/>
    </row>
    <row r="14589" spans="21:21" x14ac:dyDescent="0.3">
      <c r="U14589" s="275"/>
    </row>
    <row r="14590" spans="21:21" x14ac:dyDescent="0.3">
      <c r="U14590" s="275"/>
    </row>
    <row r="14591" spans="21:21" x14ac:dyDescent="0.3">
      <c r="U14591" s="275"/>
    </row>
    <row r="14592" spans="21:21" x14ac:dyDescent="0.3">
      <c r="U14592" s="275"/>
    </row>
    <row r="14593" spans="21:21" x14ac:dyDescent="0.3">
      <c r="U14593" s="275"/>
    </row>
    <row r="14594" spans="21:21" x14ac:dyDescent="0.3">
      <c r="U14594" s="275"/>
    </row>
    <row r="14595" spans="21:21" x14ac:dyDescent="0.3">
      <c r="U14595" s="275"/>
    </row>
    <row r="14596" spans="21:21" x14ac:dyDescent="0.3">
      <c r="U14596" s="275"/>
    </row>
    <row r="14597" spans="21:21" x14ac:dyDescent="0.3">
      <c r="U14597" s="275"/>
    </row>
    <row r="14598" spans="21:21" x14ac:dyDescent="0.3">
      <c r="U14598" s="275"/>
    </row>
    <row r="14599" spans="21:21" x14ac:dyDescent="0.3">
      <c r="U14599" s="275"/>
    </row>
    <row r="14600" spans="21:21" x14ac:dyDescent="0.3">
      <c r="U14600" s="275"/>
    </row>
    <row r="14601" spans="21:21" x14ac:dyDescent="0.3">
      <c r="U14601" s="275"/>
    </row>
    <row r="14602" spans="21:21" x14ac:dyDescent="0.3">
      <c r="U14602" s="275"/>
    </row>
    <row r="14603" spans="21:21" x14ac:dyDescent="0.3">
      <c r="U14603" s="275"/>
    </row>
    <row r="14604" spans="21:21" x14ac:dyDescent="0.3">
      <c r="U14604" s="275"/>
    </row>
    <row r="14605" spans="21:21" x14ac:dyDescent="0.3">
      <c r="U14605" s="275"/>
    </row>
    <row r="14606" spans="21:21" x14ac:dyDescent="0.3">
      <c r="U14606" s="275"/>
    </row>
    <row r="14607" spans="21:21" x14ac:dyDescent="0.3">
      <c r="U14607" s="275"/>
    </row>
    <row r="14608" spans="21:21" x14ac:dyDescent="0.3">
      <c r="U14608" s="275"/>
    </row>
    <row r="14609" spans="21:21" x14ac:dyDescent="0.3">
      <c r="U14609" s="275"/>
    </row>
    <row r="14610" spans="21:21" x14ac:dyDescent="0.3">
      <c r="U14610" s="275"/>
    </row>
    <row r="14611" spans="21:21" x14ac:dyDescent="0.3">
      <c r="U14611" s="275"/>
    </row>
    <row r="14612" spans="21:21" x14ac:dyDescent="0.3">
      <c r="U14612" s="275"/>
    </row>
    <row r="14613" spans="21:21" x14ac:dyDescent="0.3">
      <c r="U14613" s="275"/>
    </row>
    <row r="14614" spans="21:21" x14ac:dyDescent="0.3">
      <c r="U14614" s="275"/>
    </row>
    <row r="14615" spans="21:21" x14ac:dyDescent="0.3">
      <c r="U14615" s="275"/>
    </row>
    <row r="14616" spans="21:21" x14ac:dyDescent="0.3">
      <c r="U14616" s="275"/>
    </row>
    <row r="14617" spans="21:21" x14ac:dyDescent="0.3">
      <c r="U14617" s="275"/>
    </row>
    <row r="14618" spans="21:21" x14ac:dyDescent="0.3">
      <c r="U14618" s="275"/>
    </row>
    <row r="14619" spans="21:21" x14ac:dyDescent="0.3">
      <c r="U14619" s="275"/>
    </row>
    <row r="14620" spans="21:21" x14ac:dyDescent="0.3">
      <c r="U14620" s="275"/>
    </row>
    <row r="14621" spans="21:21" x14ac:dyDescent="0.3">
      <c r="U14621" s="275"/>
    </row>
    <row r="14622" spans="21:21" x14ac:dyDescent="0.3">
      <c r="U14622" s="275"/>
    </row>
    <row r="14623" spans="21:21" x14ac:dyDescent="0.3">
      <c r="U14623" s="275"/>
    </row>
    <row r="14624" spans="21:21" x14ac:dyDescent="0.3">
      <c r="U14624" s="275"/>
    </row>
    <row r="14625" spans="21:21" x14ac:dyDescent="0.3">
      <c r="U14625" s="275"/>
    </row>
    <row r="14626" spans="21:21" x14ac:dyDescent="0.3">
      <c r="U14626" s="275"/>
    </row>
    <row r="14627" spans="21:21" x14ac:dyDescent="0.3">
      <c r="U14627" s="275"/>
    </row>
    <row r="14628" spans="21:21" x14ac:dyDescent="0.3">
      <c r="U14628" s="275"/>
    </row>
    <row r="14629" spans="21:21" x14ac:dyDescent="0.3">
      <c r="U14629" s="275"/>
    </row>
    <row r="14630" spans="21:21" x14ac:dyDescent="0.3">
      <c r="U14630" s="275"/>
    </row>
    <row r="14631" spans="21:21" x14ac:dyDescent="0.3">
      <c r="U14631" s="275"/>
    </row>
    <row r="14632" spans="21:21" x14ac:dyDescent="0.3">
      <c r="U14632" s="275"/>
    </row>
    <row r="14633" spans="21:21" x14ac:dyDescent="0.3">
      <c r="U14633" s="275"/>
    </row>
    <row r="14634" spans="21:21" x14ac:dyDescent="0.3">
      <c r="U14634" s="275"/>
    </row>
    <row r="14635" spans="21:21" x14ac:dyDescent="0.3">
      <c r="U14635" s="275"/>
    </row>
    <row r="14636" spans="21:21" x14ac:dyDescent="0.3">
      <c r="U14636" s="275"/>
    </row>
    <row r="14637" spans="21:21" x14ac:dyDescent="0.3">
      <c r="U14637" s="275"/>
    </row>
    <row r="14638" spans="21:21" x14ac:dyDescent="0.3">
      <c r="U14638" s="275"/>
    </row>
    <row r="14639" spans="21:21" x14ac:dyDescent="0.3">
      <c r="U14639" s="275"/>
    </row>
    <row r="14640" spans="21:21" x14ac:dyDescent="0.3">
      <c r="U14640" s="275"/>
    </row>
    <row r="14641" spans="21:21" x14ac:dyDescent="0.3">
      <c r="U14641" s="275"/>
    </row>
    <row r="14642" spans="21:21" x14ac:dyDescent="0.3">
      <c r="U14642" s="275"/>
    </row>
    <row r="14643" spans="21:21" x14ac:dyDescent="0.3">
      <c r="U14643" s="275"/>
    </row>
    <row r="14644" spans="21:21" x14ac:dyDescent="0.3">
      <c r="U14644" s="275"/>
    </row>
    <row r="14645" spans="21:21" x14ac:dyDescent="0.3">
      <c r="U14645" s="275"/>
    </row>
    <row r="14646" spans="21:21" x14ac:dyDescent="0.3">
      <c r="U14646" s="275"/>
    </row>
    <row r="14647" spans="21:21" x14ac:dyDescent="0.3">
      <c r="U14647" s="275"/>
    </row>
    <row r="14648" spans="21:21" x14ac:dyDescent="0.3">
      <c r="U14648" s="275"/>
    </row>
    <row r="14649" spans="21:21" x14ac:dyDescent="0.3">
      <c r="U14649" s="275"/>
    </row>
    <row r="14650" spans="21:21" x14ac:dyDescent="0.3">
      <c r="U14650" s="275"/>
    </row>
    <row r="14651" spans="21:21" x14ac:dyDescent="0.3">
      <c r="U14651" s="275"/>
    </row>
    <row r="14652" spans="21:21" x14ac:dyDescent="0.3">
      <c r="U14652" s="275"/>
    </row>
    <row r="14653" spans="21:21" x14ac:dyDescent="0.3">
      <c r="U14653" s="275"/>
    </row>
    <row r="14654" spans="21:21" x14ac:dyDescent="0.3">
      <c r="U14654" s="275"/>
    </row>
    <row r="14655" spans="21:21" x14ac:dyDescent="0.3">
      <c r="U14655" s="275"/>
    </row>
    <row r="14656" spans="21:21" x14ac:dyDescent="0.3">
      <c r="U14656" s="275"/>
    </row>
    <row r="14657" spans="21:21" x14ac:dyDescent="0.3">
      <c r="U14657" s="275"/>
    </row>
    <row r="14658" spans="21:21" x14ac:dyDescent="0.3">
      <c r="U14658" s="275"/>
    </row>
    <row r="14659" spans="21:21" x14ac:dyDescent="0.3">
      <c r="U14659" s="275"/>
    </row>
    <row r="14660" spans="21:21" x14ac:dyDescent="0.3">
      <c r="U14660" s="275"/>
    </row>
    <row r="14661" spans="21:21" x14ac:dyDescent="0.3">
      <c r="U14661" s="275"/>
    </row>
    <row r="14662" spans="21:21" x14ac:dyDescent="0.3">
      <c r="U14662" s="275"/>
    </row>
    <row r="14663" spans="21:21" x14ac:dyDescent="0.3">
      <c r="U14663" s="275"/>
    </row>
    <row r="14664" spans="21:21" x14ac:dyDescent="0.3">
      <c r="U14664" s="275"/>
    </row>
    <row r="14665" spans="21:21" x14ac:dyDescent="0.3">
      <c r="U14665" s="275"/>
    </row>
    <row r="14666" spans="21:21" x14ac:dyDescent="0.3">
      <c r="U14666" s="275"/>
    </row>
    <row r="14667" spans="21:21" x14ac:dyDescent="0.3">
      <c r="U14667" s="275"/>
    </row>
    <row r="14668" spans="21:21" x14ac:dyDescent="0.3">
      <c r="U14668" s="275"/>
    </row>
    <row r="14669" spans="21:21" x14ac:dyDescent="0.3">
      <c r="U14669" s="275"/>
    </row>
    <row r="14670" spans="21:21" x14ac:dyDescent="0.3">
      <c r="U14670" s="275"/>
    </row>
    <row r="14671" spans="21:21" x14ac:dyDescent="0.3">
      <c r="U14671" s="275"/>
    </row>
    <row r="14672" spans="21:21" x14ac:dyDescent="0.3">
      <c r="U14672" s="275"/>
    </row>
    <row r="14673" spans="21:21" x14ac:dyDescent="0.3">
      <c r="U14673" s="275"/>
    </row>
    <row r="14674" spans="21:21" x14ac:dyDescent="0.3">
      <c r="U14674" s="275"/>
    </row>
    <row r="14675" spans="21:21" x14ac:dyDescent="0.3">
      <c r="U14675" s="275"/>
    </row>
    <row r="14676" spans="21:21" x14ac:dyDescent="0.3">
      <c r="U14676" s="275"/>
    </row>
    <row r="14677" spans="21:21" x14ac:dyDescent="0.3">
      <c r="U14677" s="275"/>
    </row>
    <row r="14678" spans="21:21" x14ac:dyDescent="0.3">
      <c r="U14678" s="275"/>
    </row>
    <row r="14679" spans="21:21" x14ac:dyDescent="0.3">
      <c r="U14679" s="275"/>
    </row>
    <row r="14680" spans="21:21" x14ac:dyDescent="0.3">
      <c r="U14680" s="275"/>
    </row>
    <row r="14681" spans="21:21" x14ac:dyDescent="0.3">
      <c r="U14681" s="275"/>
    </row>
    <row r="14682" spans="21:21" x14ac:dyDescent="0.3">
      <c r="U14682" s="275"/>
    </row>
    <row r="14683" spans="21:21" x14ac:dyDescent="0.3">
      <c r="U14683" s="275"/>
    </row>
    <row r="14684" spans="21:21" x14ac:dyDescent="0.3">
      <c r="U14684" s="275"/>
    </row>
    <row r="14685" spans="21:21" x14ac:dyDescent="0.3">
      <c r="U14685" s="275"/>
    </row>
    <row r="14686" spans="21:21" x14ac:dyDescent="0.3">
      <c r="U14686" s="275"/>
    </row>
    <row r="14687" spans="21:21" x14ac:dyDescent="0.3">
      <c r="U14687" s="275"/>
    </row>
    <row r="14688" spans="21:21" x14ac:dyDescent="0.3">
      <c r="U14688" s="275"/>
    </row>
    <row r="14689" spans="21:21" x14ac:dyDescent="0.3">
      <c r="U14689" s="275"/>
    </row>
    <row r="14690" spans="21:21" x14ac:dyDescent="0.3">
      <c r="U14690" s="275"/>
    </row>
    <row r="14691" spans="21:21" x14ac:dyDescent="0.3">
      <c r="U14691" s="275"/>
    </row>
    <row r="14692" spans="21:21" x14ac:dyDescent="0.3">
      <c r="U14692" s="275"/>
    </row>
    <row r="14693" spans="21:21" x14ac:dyDescent="0.3">
      <c r="U14693" s="275"/>
    </row>
    <row r="14694" spans="21:21" x14ac:dyDescent="0.3">
      <c r="U14694" s="275"/>
    </row>
    <row r="14695" spans="21:21" x14ac:dyDescent="0.3">
      <c r="U14695" s="275"/>
    </row>
    <row r="14696" spans="21:21" x14ac:dyDescent="0.3">
      <c r="U14696" s="275"/>
    </row>
    <row r="14697" spans="21:21" x14ac:dyDescent="0.3">
      <c r="U14697" s="275"/>
    </row>
    <row r="14698" spans="21:21" x14ac:dyDescent="0.3">
      <c r="U14698" s="275"/>
    </row>
    <row r="14699" spans="21:21" x14ac:dyDescent="0.3">
      <c r="U14699" s="275"/>
    </row>
    <row r="14700" spans="21:21" x14ac:dyDescent="0.3">
      <c r="U14700" s="275"/>
    </row>
    <row r="14701" spans="21:21" x14ac:dyDescent="0.3">
      <c r="U14701" s="275"/>
    </row>
    <row r="14702" spans="21:21" x14ac:dyDescent="0.3">
      <c r="U14702" s="275"/>
    </row>
    <row r="14703" spans="21:21" x14ac:dyDescent="0.3">
      <c r="U14703" s="275"/>
    </row>
    <row r="14704" spans="21:21" x14ac:dyDescent="0.3">
      <c r="U14704" s="275"/>
    </row>
    <row r="14705" spans="21:21" x14ac:dyDescent="0.3">
      <c r="U14705" s="275"/>
    </row>
    <row r="14706" spans="21:21" x14ac:dyDescent="0.3">
      <c r="U14706" s="275"/>
    </row>
    <row r="14707" spans="21:21" x14ac:dyDescent="0.3">
      <c r="U14707" s="275"/>
    </row>
    <row r="14708" spans="21:21" x14ac:dyDescent="0.3">
      <c r="U14708" s="275"/>
    </row>
    <row r="14709" spans="21:21" x14ac:dyDescent="0.3">
      <c r="U14709" s="275"/>
    </row>
    <row r="14710" spans="21:21" x14ac:dyDescent="0.3">
      <c r="U14710" s="275"/>
    </row>
    <row r="14711" spans="21:21" x14ac:dyDescent="0.3">
      <c r="U14711" s="275"/>
    </row>
    <row r="14712" spans="21:21" x14ac:dyDescent="0.3">
      <c r="U14712" s="275"/>
    </row>
    <row r="14713" spans="21:21" x14ac:dyDescent="0.3">
      <c r="U14713" s="275"/>
    </row>
    <row r="14714" spans="21:21" x14ac:dyDescent="0.3">
      <c r="U14714" s="275"/>
    </row>
    <row r="14715" spans="21:21" x14ac:dyDescent="0.3">
      <c r="U14715" s="275"/>
    </row>
    <row r="14716" spans="21:21" x14ac:dyDescent="0.3">
      <c r="U14716" s="275"/>
    </row>
    <row r="14717" spans="21:21" x14ac:dyDescent="0.3">
      <c r="U14717" s="275"/>
    </row>
    <row r="14718" spans="21:21" x14ac:dyDescent="0.3">
      <c r="U14718" s="275"/>
    </row>
    <row r="14719" spans="21:21" x14ac:dyDescent="0.3">
      <c r="U14719" s="275"/>
    </row>
    <row r="14720" spans="21:21" x14ac:dyDescent="0.3">
      <c r="U14720" s="275"/>
    </row>
    <row r="14721" spans="21:21" x14ac:dyDescent="0.3">
      <c r="U14721" s="275"/>
    </row>
    <row r="14722" spans="21:21" x14ac:dyDescent="0.3">
      <c r="U14722" s="275"/>
    </row>
    <row r="14723" spans="21:21" x14ac:dyDescent="0.3">
      <c r="U14723" s="275"/>
    </row>
    <row r="14724" spans="21:21" x14ac:dyDescent="0.3">
      <c r="U14724" s="275"/>
    </row>
    <row r="14725" spans="21:21" x14ac:dyDescent="0.3">
      <c r="U14725" s="275"/>
    </row>
    <row r="14726" spans="21:21" x14ac:dyDescent="0.3">
      <c r="U14726" s="275"/>
    </row>
    <row r="14727" spans="21:21" x14ac:dyDescent="0.3">
      <c r="U14727" s="275"/>
    </row>
    <row r="14728" spans="21:21" x14ac:dyDescent="0.3">
      <c r="U14728" s="275"/>
    </row>
    <row r="14729" spans="21:21" x14ac:dyDescent="0.3">
      <c r="U14729" s="275"/>
    </row>
    <row r="14730" spans="21:21" x14ac:dyDescent="0.3">
      <c r="U14730" s="275"/>
    </row>
    <row r="14731" spans="21:21" x14ac:dyDescent="0.3">
      <c r="U14731" s="275"/>
    </row>
    <row r="14732" spans="21:21" x14ac:dyDescent="0.3">
      <c r="U14732" s="275"/>
    </row>
    <row r="14733" spans="21:21" x14ac:dyDescent="0.3">
      <c r="U14733" s="275"/>
    </row>
    <row r="14734" spans="21:21" x14ac:dyDescent="0.3">
      <c r="U14734" s="275"/>
    </row>
    <row r="14735" spans="21:21" x14ac:dyDescent="0.3">
      <c r="U14735" s="275"/>
    </row>
    <row r="14736" spans="21:21" x14ac:dyDescent="0.3">
      <c r="U14736" s="275"/>
    </row>
    <row r="14737" spans="21:21" x14ac:dyDescent="0.3">
      <c r="U14737" s="275"/>
    </row>
    <row r="14738" spans="21:21" x14ac:dyDescent="0.3">
      <c r="U14738" s="275"/>
    </row>
    <row r="14739" spans="21:21" x14ac:dyDescent="0.3">
      <c r="U14739" s="275"/>
    </row>
    <row r="14740" spans="21:21" x14ac:dyDescent="0.3">
      <c r="U14740" s="275"/>
    </row>
    <row r="14741" spans="21:21" x14ac:dyDescent="0.3">
      <c r="U14741" s="275"/>
    </row>
    <row r="14742" spans="21:21" x14ac:dyDescent="0.3">
      <c r="U14742" s="275"/>
    </row>
    <row r="14743" spans="21:21" x14ac:dyDescent="0.3">
      <c r="U14743" s="275"/>
    </row>
    <row r="14744" spans="21:21" x14ac:dyDescent="0.3">
      <c r="U14744" s="275"/>
    </row>
    <row r="14745" spans="21:21" x14ac:dyDescent="0.3">
      <c r="U14745" s="275"/>
    </row>
    <row r="14746" spans="21:21" x14ac:dyDescent="0.3">
      <c r="U14746" s="275"/>
    </row>
    <row r="14747" spans="21:21" x14ac:dyDescent="0.3">
      <c r="U14747" s="275"/>
    </row>
    <row r="14748" spans="21:21" x14ac:dyDescent="0.3">
      <c r="U14748" s="275"/>
    </row>
    <row r="14749" spans="21:21" x14ac:dyDescent="0.3">
      <c r="U14749" s="275"/>
    </row>
    <row r="14750" spans="21:21" x14ac:dyDescent="0.3">
      <c r="U14750" s="275"/>
    </row>
    <row r="14751" spans="21:21" x14ac:dyDescent="0.3">
      <c r="U14751" s="275"/>
    </row>
    <row r="14752" spans="21:21" x14ac:dyDescent="0.3">
      <c r="U14752" s="275"/>
    </row>
    <row r="14753" spans="21:21" x14ac:dyDescent="0.3">
      <c r="U14753" s="275"/>
    </row>
    <row r="14754" spans="21:21" x14ac:dyDescent="0.3">
      <c r="U14754" s="275"/>
    </row>
    <row r="14755" spans="21:21" x14ac:dyDescent="0.3">
      <c r="U14755" s="275"/>
    </row>
    <row r="14756" spans="21:21" x14ac:dyDescent="0.3">
      <c r="U14756" s="275"/>
    </row>
    <row r="14757" spans="21:21" x14ac:dyDescent="0.3">
      <c r="U14757" s="275"/>
    </row>
    <row r="14758" spans="21:21" x14ac:dyDescent="0.3">
      <c r="U14758" s="275"/>
    </row>
    <row r="14759" spans="21:21" x14ac:dyDescent="0.3">
      <c r="U14759" s="275"/>
    </row>
    <row r="14760" spans="21:21" x14ac:dyDescent="0.3">
      <c r="U14760" s="275"/>
    </row>
    <row r="14761" spans="21:21" x14ac:dyDescent="0.3">
      <c r="U14761" s="275"/>
    </row>
    <row r="14762" spans="21:21" x14ac:dyDescent="0.3">
      <c r="U14762" s="275"/>
    </row>
    <row r="14763" spans="21:21" x14ac:dyDescent="0.3">
      <c r="U14763" s="275"/>
    </row>
    <row r="14764" spans="21:21" x14ac:dyDescent="0.3">
      <c r="U14764" s="275"/>
    </row>
    <row r="14765" spans="21:21" x14ac:dyDescent="0.3">
      <c r="U14765" s="275"/>
    </row>
    <row r="14766" spans="21:21" x14ac:dyDescent="0.3">
      <c r="U14766" s="275"/>
    </row>
    <row r="14767" spans="21:21" x14ac:dyDescent="0.3">
      <c r="U14767" s="275"/>
    </row>
    <row r="14768" spans="21:21" x14ac:dyDescent="0.3">
      <c r="U14768" s="275"/>
    </row>
    <row r="14769" spans="21:21" x14ac:dyDescent="0.3">
      <c r="U14769" s="275"/>
    </row>
    <row r="14770" spans="21:21" x14ac:dyDescent="0.3">
      <c r="U14770" s="275"/>
    </row>
    <row r="14771" spans="21:21" x14ac:dyDescent="0.3">
      <c r="U14771" s="275"/>
    </row>
    <row r="14772" spans="21:21" x14ac:dyDescent="0.3">
      <c r="U14772" s="275"/>
    </row>
    <row r="14773" spans="21:21" x14ac:dyDescent="0.3">
      <c r="U14773" s="275"/>
    </row>
    <row r="14774" spans="21:21" x14ac:dyDescent="0.3">
      <c r="U14774" s="275"/>
    </row>
    <row r="14775" spans="21:21" x14ac:dyDescent="0.3">
      <c r="U14775" s="275"/>
    </row>
    <row r="14776" spans="21:21" x14ac:dyDescent="0.3">
      <c r="U14776" s="275"/>
    </row>
    <row r="14777" spans="21:21" x14ac:dyDescent="0.3">
      <c r="U14777" s="275"/>
    </row>
    <row r="14778" spans="21:21" x14ac:dyDescent="0.3">
      <c r="U14778" s="275"/>
    </row>
    <row r="14779" spans="21:21" x14ac:dyDescent="0.3">
      <c r="U14779" s="275"/>
    </row>
    <row r="14780" spans="21:21" x14ac:dyDescent="0.3">
      <c r="U14780" s="275"/>
    </row>
    <row r="14781" spans="21:21" x14ac:dyDescent="0.3">
      <c r="U14781" s="275"/>
    </row>
    <row r="14782" spans="21:21" x14ac:dyDescent="0.3">
      <c r="U14782" s="275"/>
    </row>
    <row r="14783" spans="21:21" x14ac:dyDescent="0.3">
      <c r="U14783" s="275"/>
    </row>
    <row r="14784" spans="21:21" x14ac:dyDescent="0.3">
      <c r="U14784" s="275"/>
    </row>
    <row r="14785" spans="21:21" x14ac:dyDescent="0.3">
      <c r="U14785" s="275"/>
    </row>
    <row r="14786" spans="21:21" x14ac:dyDescent="0.3">
      <c r="U14786" s="275"/>
    </row>
    <row r="14787" spans="21:21" x14ac:dyDescent="0.3">
      <c r="U14787" s="275"/>
    </row>
    <row r="14788" spans="21:21" x14ac:dyDescent="0.3">
      <c r="U14788" s="275"/>
    </row>
    <row r="14789" spans="21:21" x14ac:dyDescent="0.3">
      <c r="U14789" s="275"/>
    </row>
    <row r="14790" spans="21:21" x14ac:dyDescent="0.3">
      <c r="U14790" s="275"/>
    </row>
    <row r="14791" spans="21:21" x14ac:dyDescent="0.3">
      <c r="U14791" s="275"/>
    </row>
    <row r="14792" spans="21:21" x14ac:dyDescent="0.3">
      <c r="U14792" s="275"/>
    </row>
    <row r="14793" spans="21:21" x14ac:dyDescent="0.3">
      <c r="U14793" s="275"/>
    </row>
    <row r="14794" spans="21:21" x14ac:dyDescent="0.3">
      <c r="U14794" s="275"/>
    </row>
    <row r="14795" spans="21:21" x14ac:dyDescent="0.3">
      <c r="U14795" s="275"/>
    </row>
    <row r="14796" spans="21:21" x14ac:dyDescent="0.3">
      <c r="U14796" s="275"/>
    </row>
    <row r="14797" spans="21:21" x14ac:dyDescent="0.3">
      <c r="U14797" s="275"/>
    </row>
    <row r="14798" spans="21:21" x14ac:dyDescent="0.3">
      <c r="U14798" s="275"/>
    </row>
    <row r="14799" spans="21:21" x14ac:dyDescent="0.3">
      <c r="U14799" s="275"/>
    </row>
    <row r="14800" spans="21:21" x14ac:dyDescent="0.3">
      <c r="U14800" s="275"/>
    </row>
    <row r="14801" spans="21:21" x14ac:dyDescent="0.3">
      <c r="U14801" s="275"/>
    </row>
    <row r="14802" spans="21:21" x14ac:dyDescent="0.3">
      <c r="U14802" s="275"/>
    </row>
    <row r="14803" spans="21:21" x14ac:dyDescent="0.3">
      <c r="U14803" s="275"/>
    </row>
    <row r="14804" spans="21:21" x14ac:dyDescent="0.3">
      <c r="U14804" s="275"/>
    </row>
    <row r="14805" spans="21:21" x14ac:dyDescent="0.3">
      <c r="U14805" s="275"/>
    </row>
    <row r="14806" spans="21:21" x14ac:dyDescent="0.3">
      <c r="U14806" s="275"/>
    </row>
    <row r="14807" spans="21:21" x14ac:dyDescent="0.3">
      <c r="U14807" s="275"/>
    </row>
    <row r="14808" spans="21:21" x14ac:dyDescent="0.3">
      <c r="U14808" s="275"/>
    </row>
    <row r="14809" spans="21:21" x14ac:dyDescent="0.3">
      <c r="U14809" s="275"/>
    </row>
    <row r="14810" spans="21:21" x14ac:dyDescent="0.3">
      <c r="U14810" s="275"/>
    </row>
    <row r="14811" spans="21:21" x14ac:dyDescent="0.3">
      <c r="U14811" s="275"/>
    </row>
    <row r="14812" spans="21:21" x14ac:dyDescent="0.3">
      <c r="U14812" s="275"/>
    </row>
    <row r="14813" spans="21:21" x14ac:dyDescent="0.3">
      <c r="U14813" s="275"/>
    </row>
    <row r="14814" spans="21:21" x14ac:dyDescent="0.3">
      <c r="U14814" s="275"/>
    </row>
    <row r="14815" spans="21:21" x14ac:dyDescent="0.3">
      <c r="U14815" s="275"/>
    </row>
    <row r="14816" spans="21:21" x14ac:dyDescent="0.3">
      <c r="U14816" s="275"/>
    </row>
    <row r="14817" spans="21:21" x14ac:dyDescent="0.3">
      <c r="U14817" s="275"/>
    </row>
    <row r="14818" spans="21:21" x14ac:dyDescent="0.3">
      <c r="U14818" s="275"/>
    </row>
    <row r="14819" spans="21:21" x14ac:dyDescent="0.3">
      <c r="U14819" s="275"/>
    </row>
    <row r="14820" spans="21:21" x14ac:dyDescent="0.3">
      <c r="U14820" s="275"/>
    </row>
    <row r="14821" spans="21:21" x14ac:dyDescent="0.3">
      <c r="U14821" s="275"/>
    </row>
    <row r="14822" spans="21:21" x14ac:dyDescent="0.3">
      <c r="U14822" s="275"/>
    </row>
    <row r="14823" spans="21:21" x14ac:dyDescent="0.3">
      <c r="U14823" s="275"/>
    </row>
    <row r="14824" spans="21:21" x14ac:dyDescent="0.3">
      <c r="U14824" s="275"/>
    </row>
    <row r="14825" spans="21:21" x14ac:dyDescent="0.3">
      <c r="U14825" s="275"/>
    </row>
    <row r="14826" spans="21:21" x14ac:dyDescent="0.3">
      <c r="U14826" s="275"/>
    </row>
    <row r="14827" spans="21:21" x14ac:dyDescent="0.3">
      <c r="U14827" s="275"/>
    </row>
    <row r="14828" spans="21:21" x14ac:dyDescent="0.3">
      <c r="U14828" s="275"/>
    </row>
    <row r="14829" spans="21:21" x14ac:dyDescent="0.3">
      <c r="U14829" s="275"/>
    </row>
    <row r="14830" spans="21:21" x14ac:dyDescent="0.3">
      <c r="U14830" s="275"/>
    </row>
    <row r="14831" spans="21:21" x14ac:dyDescent="0.3">
      <c r="U14831" s="275"/>
    </row>
    <row r="14832" spans="21:21" x14ac:dyDescent="0.3">
      <c r="U14832" s="275"/>
    </row>
    <row r="14833" spans="21:21" x14ac:dyDescent="0.3">
      <c r="U14833" s="275"/>
    </row>
    <row r="14834" spans="21:21" x14ac:dyDescent="0.3">
      <c r="U14834" s="275"/>
    </row>
    <row r="14835" spans="21:21" x14ac:dyDescent="0.3">
      <c r="U14835" s="275"/>
    </row>
    <row r="14836" spans="21:21" x14ac:dyDescent="0.3">
      <c r="U14836" s="275"/>
    </row>
    <row r="14837" spans="21:21" x14ac:dyDescent="0.3">
      <c r="U14837" s="275"/>
    </row>
    <row r="14838" spans="21:21" x14ac:dyDescent="0.3">
      <c r="U14838" s="275"/>
    </row>
    <row r="14839" spans="21:21" x14ac:dyDescent="0.3">
      <c r="U14839" s="275"/>
    </row>
    <row r="14840" spans="21:21" x14ac:dyDescent="0.3">
      <c r="U14840" s="275"/>
    </row>
    <row r="14841" spans="21:21" x14ac:dyDescent="0.3">
      <c r="U14841" s="275"/>
    </row>
    <row r="14842" spans="21:21" x14ac:dyDescent="0.3">
      <c r="U14842" s="275"/>
    </row>
    <row r="14843" spans="21:21" x14ac:dyDescent="0.3">
      <c r="U14843" s="275"/>
    </row>
    <row r="14844" spans="21:21" x14ac:dyDescent="0.3">
      <c r="U14844" s="275"/>
    </row>
    <row r="14845" spans="21:21" x14ac:dyDescent="0.3">
      <c r="U14845" s="275"/>
    </row>
    <row r="14846" spans="21:21" x14ac:dyDescent="0.3">
      <c r="U14846" s="275"/>
    </row>
    <row r="14847" spans="21:21" x14ac:dyDescent="0.3">
      <c r="U14847" s="275"/>
    </row>
    <row r="14848" spans="21:21" x14ac:dyDescent="0.3">
      <c r="U14848" s="275"/>
    </row>
    <row r="14849" spans="21:21" x14ac:dyDescent="0.3">
      <c r="U14849" s="275"/>
    </row>
    <row r="14850" spans="21:21" x14ac:dyDescent="0.3">
      <c r="U14850" s="275"/>
    </row>
    <row r="14851" spans="21:21" x14ac:dyDescent="0.3">
      <c r="U14851" s="275"/>
    </row>
    <row r="14852" spans="21:21" x14ac:dyDescent="0.3">
      <c r="U14852" s="275"/>
    </row>
    <row r="14853" spans="21:21" x14ac:dyDescent="0.3">
      <c r="U14853" s="275"/>
    </row>
    <row r="14854" spans="21:21" x14ac:dyDescent="0.3">
      <c r="U14854" s="275"/>
    </row>
    <row r="14855" spans="21:21" x14ac:dyDescent="0.3">
      <c r="U14855" s="275"/>
    </row>
    <row r="14856" spans="21:21" x14ac:dyDescent="0.3">
      <c r="U14856" s="275"/>
    </row>
    <row r="14857" spans="21:21" x14ac:dyDescent="0.3">
      <c r="U14857" s="275"/>
    </row>
    <row r="14858" spans="21:21" x14ac:dyDescent="0.3">
      <c r="U14858" s="275"/>
    </row>
    <row r="14859" spans="21:21" x14ac:dyDescent="0.3">
      <c r="U14859" s="275"/>
    </row>
    <row r="14860" spans="21:21" x14ac:dyDescent="0.3">
      <c r="U14860" s="275"/>
    </row>
    <row r="14861" spans="21:21" x14ac:dyDescent="0.3">
      <c r="U14861" s="275"/>
    </row>
    <row r="14862" spans="21:21" x14ac:dyDescent="0.3">
      <c r="U14862" s="275"/>
    </row>
    <row r="14863" spans="21:21" x14ac:dyDescent="0.3">
      <c r="U14863" s="275"/>
    </row>
    <row r="14864" spans="21:21" x14ac:dyDescent="0.3">
      <c r="U14864" s="275"/>
    </row>
    <row r="14865" spans="21:21" x14ac:dyDescent="0.3">
      <c r="U14865" s="275"/>
    </row>
    <row r="14866" spans="21:21" x14ac:dyDescent="0.3">
      <c r="U14866" s="275"/>
    </row>
    <row r="14867" spans="21:21" x14ac:dyDescent="0.3">
      <c r="U14867" s="275"/>
    </row>
    <row r="14868" spans="21:21" x14ac:dyDescent="0.3">
      <c r="U14868" s="275"/>
    </row>
    <row r="14869" spans="21:21" x14ac:dyDescent="0.3">
      <c r="U14869" s="275"/>
    </row>
    <row r="14870" spans="21:21" x14ac:dyDescent="0.3">
      <c r="U14870" s="275"/>
    </row>
    <row r="14871" spans="21:21" x14ac:dyDescent="0.3">
      <c r="U14871" s="275"/>
    </row>
    <row r="14872" spans="21:21" x14ac:dyDescent="0.3">
      <c r="U14872" s="275"/>
    </row>
    <row r="14873" spans="21:21" x14ac:dyDescent="0.3">
      <c r="U14873" s="275"/>
    </row>
    <row r="14874" spans="21:21" x14ac:dyDescent="0.3">
      <c r="U14874" s="275"/>
    </row>
    <row r="14875" spans="21:21" x14ac:dyDescent="0.3">
      <c r="U14875" s="275"/>
    </row>
    <row r="14876" spans="21:21" x14ac:dyDescent="0.3">
      <c r="U14876" s="275"/>
    </row>
    <row r="14877" spans="21:21" x14ac:dyDescent="0.3">
      <c r="U14877" s="275"/>
    </row>
    <row r="14878" spans="21:21" x14ac:dyDescent="0.3">
      <c r="U14878" s="275"/>
    </row>
    <row r="14879" spans="21:21" x14ac:dyDescent="0.3">
      <c r="U14879" s="275"/>
    </row>
    <row r="14880" spans="21:21" x14ac:dyDescent="0.3">
      <c r="U14880" s="275"/>
    </row>
    <row r="14881" spans="21:21" x14ac:dyDescent="0.3">
      <c r="U14881" s="275"/>
    </row>
    <row r="14882" spans="21:21" x14ac:dyDescent="0.3">
      <c r="U14882" s="275"/>
    </row>
    <row r="14883" spans="21:21" x14ac:dyDescent="0.3">
      <c r="U14883" s="275"/>
    </row>
    <row r="14884" spans="21:21" x14ac:dyDescent="0.3">
      <c r="U14884" s="275"/>
    </row>
    <row r="14885" spans="21:21" x14ac:dyDescent="0.3">
      <c r="U14885" s="275"/>
    </row>
    <row r="14886" spans="21:21" x14ac:dyDescent="0.3">
      <c r="U14886" s="275"/>
    </row>
    <row r="14887" spans="21:21" x14ac:dyDescent="0.3">
      <c r="U14887" s="275"/>
    </row>
    <row r="14888" spans="21:21" x14ac:dyDescent="0.3">
      <c r="U14888" s="275"/>
    </row>
    <row r="14889" spans="21:21" x14ac:dyDescent="0.3">
      <c r="U14889" s="275"/>
    </row>
    <row r="14890" spans="21:21" x14ac:dyDescent="0.3">
      <c r="U14890" s="275"/>
    </row>
    <row r="14891" spans="21:21" x14ac:dyDescent="0.3">
      <c r="U14891" s="275"/>
    </row>
    <row r="14892" spans="21:21" x14ac:dyDescent="0.3">
      <c r="U14892" s="275"/>
    </row>
    <row r="14893" spans="21:21" x14ac:dyDescent="0.3">
      <c r="U14893" s="275"/>
    </row>
    <row r="14894" spans="21:21" x14ac:dyDescent="0.3">
      <c r="U14894" s="275"/>
    </row>
    <row r="14895" spans="21:21" x14ac:dyDescent="0.3">
      <c r="U14895" s="275"/>
    </row>
    <row r="14896" spans="21:21" x14ac:dyDescent="0.3">
      <c r="U14896" s="275"/>
    </row>
    <row r="14897" spans="21:21" x14ac:dyDescent="0.3">
      <c r="U14897" s="275"/>
    </row>
    <row r="14898" spans="21:21" x14ac:dyDescent="0.3">
      <c r="U14898" s="275"/>
    </row>
    <row r="14899" spans="21:21" x14ac:dyDescent="0.3">
      <c r="U14899" s="275"/>
    </row>
    <row r="14900" spans="21:21" x14ac:dyDescent="0.3">
      <c r="U14900" s="275"/>
    </row>
    <row r="14901" spans="21:21" x14ac:dyDescent="0.3">
      <c r="U14901" s="275"/>
    </row>
    <row r="14902" spans="21:21" x14ac:dyDescent="0.3">
      <c r="U14902" s="275"/>
    </row>
    <row r="14903" spans="21:21" x14ac:dyDescent="0.3">
      <c r="U14903" s="275"/>
    </row>
    <row r="14904" spans="21:21" x14ac:dyDescent="0.3">
      <c r="U14904" s="275"/>
    </row>
    <row r="14905" spans="21:21" x14ac:dyDescent="0.3">
      <c r="U14905" s="275"/>
    </row>
    <row r="14906" spans="21:21" x14ac:dyDescent="0.3">
      <c r="U14906" s="275"/>
    </row>
    <row r="14907" spans="21:21" x14ac:dyDescent="0.3">
      <c r="U14907" s="275"/>
    </row>
    <row r="14908" spans="21:21" x14ac:dyDescent="0.3">
      <c r="U14908" s="275"/>
    </row>
    <row r="14909" spans="21:21" x14ac:dyDescent="0.3">
      <c r="U14909" s="275"/>
    </row>
    <row r="14910" spans="21:21" x14ac:dyDescent="0.3">
      <c r="U14910" s="275"/>
    </row>
    <row r="14911" spans="21:21" x14ac:dyDescent="0.3">
      <c r="U14911" s="275"/>
    </row>
    <row r="14912" spans="21:21" x14ac:dyDescent="0.3">
      <c r="U14912" s="275"/>
    </row>
    <row r="14913" spans="21:21" x14ac:dyDescent="0.3">
      <c r="U14913" s="275"/>
    </row>
    <row r="14914" spans="21:21" x14ac:dyDescent="0.3">
      <c r="U14914" s="275"/>
    </row>
    <row r="14915" spans="21:21" x14ac:dyDescent="0.3">
      <c r="U14915" s="275"/>
    </row>
    <row r="14916" spans="21:21" x14ac:dyDescent="0.3">
      <c r="U14916" s="275"/>
    </row>
    <row r="14917" spans="21:21" x14ac:dyDescent="0.3">
      <c r="U14917" s="275"/>
    </row>
    <row r="14918" spans="21:21" x14ac:dyDescent="0.3">
      <c r="U14918" s="275"/>
    </row>
    <row r="14919" spans="21:21" x14ac:dyDescent="0.3">
      <c r="U14919" s="275"/>
    </row>
    <row r="14920" spans="21:21" x14ac:dyDescent="0.3">
      <c r="U14920" s="275"/>
    </row>
    <row r="14921" spans="21:21" x14ac:dyDescent="0.3">
      <c r="U14921" s="275"/>
    </row>
    <row r="14922" spans="21:21" x14ac:dyDescent="0.3">
      <c r="U14922" s="275"/>
    </row>
    <row r="14923" spans="21:21" x14ac:dyDescent="0.3">
      <c r="U14923" s="275"/>
    </row>
    <row r="14924" spans="21:21" x14ac:dyDescent="0.3">
      <c r="U14924" s="275"/>
    </row>
    <row r="14925" spans="21:21" x14ac:dyDescent="0.3">
      <c r="U14925" s="275"/>
    </row>
    <row r="14926" spans="21:21" x14ac:dyDescent="0.3">
      <c r="U14926" s="275"/>
    </row>
    <row r="14927" spans="21:21" x14ac:dyDescent="0.3">
      <c r="U14927" s="275"/>
    </row>
    <row r="14928" spans="21:21" x14ac:dyDescent="0.3">
      <c r="U14928" s="275"/>
    </row>
    <row r="14929" spans="21:21" x14ac:dyDescent="0.3">
      <c r="U14929" s="275"/>
    </row>
    <row r="14930" spans="21:21" x14ac:dyDescent="0.3">
      <c r="U14930" s="275"/>
    </row>
    <row r="14931" spans="21:21" x14ac:dyDescent="0.3">
      <c r="U14931" s="275"/>
    </row>
    <row r="14932" spans="21:21" x14ac:dyDescent="0.3">
      <c r="U14932" s="275"/>
    </row>
    <row r="14933" spans="21:21" x14ac:dyDescent="0.3">
      <c r="U14933" s="275"/>
    </row>
    <row r="14934" spans="21:21" x14ac:dyDescent="0.3">
      <c r="U14934" s="275"/>
    </row>
    <row r="14935" spans="21:21" x14ac:dyDescent="0.3">
      <c r="U14935" s="275"/>
    </row>
    <row r="14936" spans="21:21" x14ac:dyDescent="0.3">
      <c r="U14936" s="275"/>
    </row>
    <row r="14937" spans="21:21" x14ac:dyDescent="0.3">
      <c r="U14937" s="275"/>
    </row>
    <row r="14938" spans="21:21" x14ac:dyDescent="0.3">
      <c r="U14938" s="275"/>
    </row>
    <row r="14939" spans="21:21" x14ac:dyDescent="0.3">
      <c r="U14939" s="275"/>
    </row>
    <row r="14940" spans="21:21" x14ac:dyDescent="0.3">
      <c r="U14940" s="275"/>
    </row>
    <row r="14941" spans="21:21" x14ac:dyDescent="0.3">
      <c r="U14941" s="275"/>
    </row>
    <row r="14942" spans="21:21" x14ac:dyDescent="0.3">
      <c r="U14942" s="275"/>
    </row>
    <row r="14943" spans="21:21" x14ac:dyDescent="0.3">
      <c r="U14943" s="275"/>
    </row>
    <row r="14944" spans="21:21" x14ac:dyDescent="0.3">
      <c r="U14944" s="275"/>
    </row>
    <row r="14945" spans="21:21" x14ac:dyDescent="0.3">
      <c r="U14945" s="275"/>
    </row>
    <row r="14946" spans="21:21" x14ac:dyDescent="0.3">
      <c r="U14946" s="275"/>
    </row>
    <row r="14947" spans="21:21" x14ac:dyDescent="0.3">
      <c r="U14947" s="275"/>
    </row>
    <row r="14948" spans="21:21" x14ac:dyDescent="0.3">
      <c r="U14948" s="275"/>
    </row>
    <row r="14949" spans="21:21" x14ac:dyDescent="0.3">
      <c r="U14949" s="275"/>
    </row>
    <row r="14950" spans="21:21" x14ac:dyDescent="0.3">
      <c r="U14950" s="275"/>
    </row>
    <row r="14951" spans="21:21" x14ac:dyDescent="0.3">
      <c r="U14951" s="275"/>
    </row>
    <row r="14952" spans="21:21" x14ac:dyDescent="0.3">
      <c r="U14952" s="275"/>
    </row>
    <row r="14953" spans="21:21" x14ac:dyDescent="0.3">
      <c r="U14953" s="275"/>
    </row>
    <row r="14954" spans="21:21" x14ac:dyDescent="0.3">
      <c r="U14954" s="275"/>
    </row>
    <row r="14955" spans="21:21" x14ac:dyDescent="0.3">
      <c r="U14955" s="275"/>
    </row>
    <row r="14956" spans="21:21" x14ac:dyDescent="0.3">
      <c r="U14956" s="275"/>
    </row>
    <row r="14957" spans="21:21" x14ac:dyDescent="0.3">
      <c r="U14957" s="275"/>
    </row>
    <row r="14958" spans="21:21" x14ac:dyDescent="0.3">
      <c r="U14958" s="275"/>
    </row>
    <row r="14959" spans="21:21" x14ac:dyDescent="0.3">
      <c r="U14959" s="275"/>
    </row>
    <row r="14960" spans="21:21" x14ac:dyDescent="0.3">
      <c r="U14960" s="275"/>
    </row>
    <row r="14961" spans="21:21" x14ac:dyDescent="0.3">
      <c r="U14961" s="275"/>
    </row>
    <row r="14962" spans="21:21" x14ac:dyDescent="0.3">
      <c r="U14962" s="275"/>
    </row>
    <row r="14963" spans="21:21" x14ac:dyDescent="0.3">
      <c r="U14963" s="275"/>
    </row>
    <row r="14964" spans="21:21" x14ac:dyDescent="0.3">
      <c r="U14964" s="275"/>
    </row>
    <row r="14965" spans="21:21" x14ac:dyDescent="0.3">
      <c r="U14965" s="275"/>
    </row>
    <row r="14966" spans="21:21" x14ac:dyDescent="0.3">
      <c r="U14966" s="275"/>
    </row>
    <row r="14967" spans="21:21" x14ac:dyDescent="0.3">
      <c r="U14967" s="275"/>
    </row>
    <row r="14968" spans="21:21" x14ac:dyDescent="0.3">
      <c r="U14968" s="275"/>
    </row>
    <row r="14969" spans="21:21" x14ac:dyDescent="0.3">
      <c r="U14969" s="275"/>
    </row>
    <row r="14970" spans="21:21" x14ac:dyDescent="0.3">
      <c r="U14970" s="275"/>
    </row>
    <row r="14971" spans="21:21" x14ac:dyDescent="0.3">
      <c r="U14971" s="275"/>
    </row>
    <row r="14972" spans="21:21" x14ac:dyDescent="0.3">
      <c r="U14972" s="275"/>
    </row>
    <row r="14973" spans="21:21" x14ac:dyDescent="0.3">
      <c r="U14973" s="275"/>
    </row>
    <row r="14974" spans="21:21" x14ac:dyDescent="0.3">
      <c r="U14974" s="275"/>
    </row>
    <row r="14975" spans="21:21" x14ac:dyDescent="0.3">
      <c r="U14975" s="275"/>
    </row>
    <row r="14976" spans="21:21" x14ac:dyDescent="0.3">
      <c r="U14976" s="275"/>
    </row>
    <row r="14977" spans="21:21" x14ac:dyDescent="0.3">
      <c r="U14977" s="275"/>
    </row>
    <row r="14978" spans="21:21" x14ac:dyDescent="0.3">
      <c r="U14978" s="275"/>
    </row>
    <row r="14979" spans="21:21" x14ac:dyDescent="0.3">
      <c r="U14979" s="275"/>
    </row>
    <row r="14980" spans="21:21" x14ac:dyDescent="0.3">
      <c r="U14980" s="275"/>
    </row>
    <row r="14981" spans="21:21" x14ac:dyDescent="0.3">
      <c r="U14981" s="275"/>
    </row>
    <row r="14982" spans="21:21" x14ac:dyDescent="0.3">
      <c r="U14982" s="275"/>
    </row>
    <row r="14983" spans="21:21" x14ac:dyDescent="0.3">
      <c r="U14983" s="275"/>
    </row>
    <row r="14984" spans="21:21" x14ac:dyDescent="0.3">
      <c r="U14984" s="275"/>
    </row>
    <row r="14985" spans="21:21" x14ac:dyDescent="0.3">
      <c r="U14985" s="275"/>
    </row>
    <row r="14986" spans="21:21" x14ac:dyDescent="0.3">
      <c r="U14986" s="275"/>
    </row>
    <row r="14987" spans="21:21" x14ac:dyDescent="0.3">
      <c r="U14987" s="275"/>
    </row>
    <row r="14988" spans="21:21" x14ac:dyDescent="0.3">
      <c r="U14988" s="275"/>
    </row>
    <row r="14989" spans="21:21" x14ac:dyDescent="0.3">
      <c r="U14989" s="275"/>
    </row>
    <row r="14990" spans="21:21" x14ac:dyDescent="0.3">
      <c r="U14990" s="275"/>
    </row>
    <row r="14991" spans="21:21" x14ac:dyDescent="0.3">
      <c r="U14991" s="275"/>
    </row>
    <row r="14992" spans="21:21" x14ac:dyDescent="0.3">
      <c r="U14992" s="275"/>
    </row>
    <row r="14993" spans="21:21" x14ac:dyDescent="0.3">
      <c r="U14993" s="275"/>
    </row>
    <row r="14994" spans="21:21" x14ac:dyDescent="0.3">
      <c r="U14994" s="275"/>
    </row>
    <row r="14995" spans="21:21" x14ac:dyDescent="0.3">
      <c r="U14995" s="275"/>
    </row>
    <row r="14996" spans="21:21" x14ac:dyDescent="0.3">
      <c r="U14996" s="275"/>
    </row>
    <row r="14997" spans="21:21" x14ac:dyDescent="0.3">
      <c r="U14997" s="275"/>
    </row>
    <row r="14998" spans="21:21" x14ac:dyDescent="0.3">
      <c r="U14998" s="275"/>
    </row>
    <row r="14999" spans="21:21" x14ac:dyDescent="0.3">
      <c r="U14999" s="275"/>
    </row>
    <row r="15000" spans="21:21" x14ac:dyDescent="0.3">
      <c r="U15000" s="275"/>
    </row>
    <row r="15001" spans="21:21" x14ac:dyDescent="0.3">
      <c r="U15001" s="275"/>
    </row>
    <row r="15002" spans="21:21" x14ac:dyDescent="0.3">
      <c r="U15002" s="275"/>
    </row>
    <row r="15003" spans="21:21" x14ac:dyDescent="0.3">
      <c r="U15003" s="275"/>
    </row>
    <row r="15004" spans="21:21" x14ac:dyDescent="0.3">
      <c r="U15004" s="275"/>
    </row>
    <row r="15005" spans="21:21" x14ac:dyDescent="0.3">
      <c r="U15005" s="275"/>
    </row>
    <row r="15006" spans="21:21" x14ac:dyDescent="0.3">
      <c r="U15006" s="275"/>
    </row>
    <row r="15007" spans="21:21" x14ac:dyDescent="0.3">
      <c r="U15007" s="275"/>
    </row>
    <row r="15008" spans="21:21" x14ac:dyDescent="0.3">
      <c r="U15008" s="275"/>
    </row>
    <row r="15009" spans="21:21" x14ac:dyDescent="0.3">
      <c r="U15009" s="275"/>
    </row>
    <row r="15010" spans="21:21" x14ac:dyDescent="0.3">
      <c r="U15010" s="275"/>
    </row>
    <row r="15011" spans="21:21" x14ac:dyDescent="0.3">
      <c r="U15011" s="275"/>
    </row>
    <row r="15012" spans="21:21" x14ac:dyDescent="0.3">
      <c r="U15012" s="275"/>
    </row>
    <row r="15013" spans="21:21" x14ac:dyDescent="0.3">
      <c r="U15013" s="275"/>
    </row>
    <row r="15014" spans="21:21" x14ac:dyDescent="0.3">
      <c r="U15014" s="275"/>
    </row>
    <row r="15015" spans="21:21" x14ac:dyDescent="0.3">
      <c r="U15015" s="275"/>
    </row>
    <row r="15016" spans="21:21" x14ac:dyDescent="0.3">
      <c r="U15016" s="275"/>
    </row>
    <row r="15017" spans="21:21" x14ac:dyDescent="0.3">
      <c r="U15017" s="275"/>
    </row>
    <row r="15018" spans="21:21" x14ac:dyDescent="0.3">
      <c r="U15018" s="275"/>
    </row>
    <row r="15019" spans="21:21" x14ac:dyDescent="0.3">
      <c r="U15019" s="275"/>
    </row>
    <row r="15020" spans="21:21" x14ac:dyDescent="0.3">
      <c r="U15020" s="275"/>
    </row>
    <row r="15021" spans="21:21" x14ac:dyDescent="0.3">
      <c r="U15021" s="275"/>
    </row>
    <row r="15022" spans="21:21" x14ac:dyDescent="0.3">
      <c r="U15022" s="275"/>
    </row>
    <row r="15023" spans="21:21" x14ac:dyDescent="0.3">
      <c r="U15023" s="275"/>
    </row>
    <row r="15024" spans="21:21" x14ac:dyDescent="0.3">
      <c r="U15024" s="275"/>
    </row>
    <row r="15025" spans="21:21" x14ac:dyDescent="0.3">
      <c r="U15025" s="275"/>
    </row>
    <row r="15026" spans="21:21" x14ac:dyDescent="0.3">
      <c r="U15026" s="275"/>
    </row>
    <row r="15027" spans="21:21" x14ac:dyDescent="0.3">
      <c r="U15027" s="275"/>
    </row>
    <row r="15028" spans="21:21" x14ac:dyDescent="0.3">
      <c r="U15028" s="275"/>
    </row>
    <row r="15029" spans="21:21" x14ac:dyDescent="0.3">
      <c r="U15029" s="275"/>
    </row>
    <row r="15030" spans="21:21" x14ac:dyDescent="0.3">
      <c r="U15030" s="275"/>
    </row>
    <row r="15031" spans="21:21" x14ac:dyDescent="0.3">
      <c r="U15031" s="275"/>
    </row>
    <row r="15032" spans="21:21" x14ac:dyDescent="0.3">
      <c r="U15032" s="275"/>
    </row>
    <row r="15033" spans="21:21" x14ac:dyDescent="0.3">
      <c r="U15033" s="275"/>
    </row>
    <row r="15034" spans="21:21" x14ac:dyDescent="0.3">
      <c r="U15034" s="275"/>
    </row>
    <row r="15035" spans="21:21" x14ac:dyDescent="0.3">
      <c r="U15035" s="275"/>
    </row>
    <row r="15036" spans="21:21" x14ac:dyDescent="0.3">
      <c r="U15036" s="275"/>
    </row>
    <row r="15037" spans="21:21" x14ac:dyDescent="0.3">
      <c r="U15037" s="275"/>
    </row>
    <row r="15038" spans="21:21" x14ac:dyDescent="0.3">
      <c r="U15038" s="275"/>
    </row>
    <row r="15039" spans="21:21" x14ac:dyDescent="0.3">
      <c r="U15039" s="275"/>
    </row>
    <row r="15040" spans="21:21" x14ac:dyDescent="0.3">
      <c r="U15040" s="275"/>
    </row>
    <row r="15041" spans="21:21" x14ac:dyDescent="0.3">
      <c r="U15041" s="275"/>
    </row>
    <row r="15042" spans="21:21" x14ac:dyDescent="0.3">
      <c r="U15042" s="275"/>
    </row>
    <row r="15043" spans="21:21" x14ac:dyDescent="0.3">
      <c r="U15043" s="275"/>
    </row>
    <row r="15044" spans="21:21" x14ac:dyDescent="0.3">
      <c r="U15044" s="275"/>
    </row>
    <row r="15045" spans="21:21" x14ac:dyDescent="0.3">
      <c r="U15045" s="275"/>
    </row>
    <row r="15046" spans="21:21" x14ac:dyDescent="0.3">
      <c r="U15046" s="275"/>
    </row>
    <row r="15047" spans="21:21" x14ac:dyDescent="0.3">
      <c r="U15047" s="275"/>
    </row>
    <row r="15048" spans="21:21" x14ac:dyDescent="0.3">
      <c r="U15048" s="275"/>
    </row>
    <row r="15049" spans="21:21" x14ac:dyDescent="0.3">
      <c r="U15049" s="275"/>
    </row>
    <row r="15050" spans="21:21" x14ac:dyDescent="0.3">
      <c r="U15050" s="275"/>
    </row>
    <row r="15051" spans="21:21" x14ac:dyDescent="0.3">
      <c r="U15051" s="275"/>
    </row>
    <row r="15052" spans="21:21" x14ac:dyDescent="0.3">
      <c r="U15052" s="275"/>
    </row>
    <row r="15053" spans="21:21" x14ac:dyDescent="0.3">
      <c r="U15053" s="275"/>
    </row>
    <row r="15054" spans="21:21" x14ac:dyDescent="0.3">
      <c r="U15054" s="275"/>
    </row>
    <row r="15055" spans="21:21" x14ac:dyDescent="0.3">
      <c r="U15055" s="275"/>
    </row>
    <row r="15056" spans="21:21" x14ac:dyDescent="0.3">
      <c r="U15056" s="275"/>
    </row>
    <row r="15057" spans="21:21" x14ac:dyDescent="0.3">
      <c r="U15057" s="275"/>
    </row>
    <row r="15058" spans="21:21" x14ac:dyDescent="0.3">
      <c r="U15058" s="275"/>
    </row>
    <row r="15059" spans="21:21" x14ac:dyDescent="0.3">
      <c r="U15059" s="275"/>
    </row>
    <row r="15060" spans="21:21" x14ac:dyDescent="0.3">
      <c r="U15060" s="275"/>
    </row>
    <row r="15061" spans="21:21" x14ac:dyDescent="0.3">
      <c r="U15061" s="275"/>
    </row>
    <row r="15062" spans="21:21" x14ac:dyDescent="0.3">
      <c r="U15062" s="275"/>
    </row>
    <row r="15063" spans="21:21" x14ac:dyDescent="0.3">
      <c r="U15063" s="275"/>
    </row>
    <row r="15064" spans="21:21" x14ac:dyDescent="0.3">
      <c r="U15064" s="275"/>
    </row>
    <row r="15065" spans="21:21" x14ac:dyDescent="0.3">
      <c r="U15065" s="275"/>
    </row>
    <row r="15066" spans="21:21" x14ac:dyDescent="0.3">
      <c r="U15066" s="275"/>
    </row>
    <row r="15067" spans="21:21" x14ac:dyDescent="0.3">
      <c r="U15067" s="275"/>
    </row>
    <row r="15068" spans="21:21" x14ac:dyDescent="0.3">
      <c r="U15068" s="275"/>
    </row>
    <row r="15069" spans="21:21" x14ac:dyDescent="0.3">
      <c r="U15069" s="275"/>
    </row>
    <row r="15070" spans="21:21" x14ac:dyDescent="0.3">
      <c r="U15070" s="275"/>
    </row>
    <row r="15071" spans="21:21" x14ac:dyDescent="0.3">
      <c r="U15071" s="275"/>
    </row>
    <row r="15072" spans="21:21" x14ac:dyDescent="0.3">
      <c r="U15072" s="275"/>
    </row>
    <row r="15073" spans="21:21" x14ac:dyDescent="0.3">
      <c r="U15073" s="275"/>
    </row>
    <row r="15074" spans="21:21" x14ac:dyDescent="0.3">
      <c r="U15074" s="275"/>
    </row>
    <row r="15075" spans="21:21" x14ac:dyDescent="0.3">
      <c r="U15075" s="275"/>
    </row>
    <row r="15076" spans="21:21" x14ac:dyDescent="0.3">
      <c r="U15076" s="275"/>
    </row>
    <row r="15077" spans="21:21" x14ac:dyDescent="0.3">
      <c r="U15077" s="275"/>
    </row>
    <row r="15078" spans="21:21" x14ac:dyDescent="0.3">
      <c r="U15078" s="275"/>
    </row>
    <row r="15079" spans="21:21" x14ac:dyDescent="0.3">
      <c r="U15079" s="275"/>
    </row>
    <row r="15080" spans="21:21" x14ac:dyDescent="0.3">
      <c r="U15080" s="275"/>
    </row>
    <row r="15081" spans="21:21" x14ac:dyDescent="0.3">
      <c r="U15081" s="275"/>
    </row>
    <row r="15082" spans="21:21" x14ac:dyDescent="0.3">
      <c r="U15082" s="275"/>
    </row>
    <row r="15083" spans="21:21" x14ac:dyDescent="0.3">
      <c r="U15083" s="275"/>
    </row>
    <row r="15084" spans="21:21" x14ac:dyDescent="0.3">
      <c r="U15084" s="275"/>
    </row>
    <row r="15085" spans="21:21" x14ac:dyDescent="0.3">
      <c r="U15085" s="275"/>
    </row>
    <row r="15086" spans="21:21" x14ac:dyDescent="0.3">
      <c r="U15086" s="275"/>
    </row>
    <row r="15087" spans="21:21" x14ac:dyDescent="0.3">
      <c r="U15087" s="275"/>
    </row>
    <row r="15088" spans="21:21" x14ac:dyDescent="0.3">
      <c r="U15088" s="275"/>
    </row>
    <row r="15089" spans="21:21" x14ac:dyDescent="0.3">
      <c r="U15089" s="275"/>
    </row>
    <row r="15090" spans="21:21" x14ac:dyDescent="0.3">
      <c r="U15090" s="275"/>
    </row>
    <row r="15091" spans="21:21" x14ac:dyDescent="0.3">
      <c r="U15091" s="275"/>
    </row>
    <row r="15092" spans="21:21" x14ac:dyDescent="0.3">
      <c r="U15092" s="275"/>
    </row>
    <row r="15093" spans="21:21" x14ac:dyDescent="0.3">
      <c r="U15093" s="275"/>
    </row>
    <row r="15094" spans="21:21" x14ac:dyDescent="0.3">
      <c r="U15094" s="275"/>
    </row>
    <row r="15095" spans="21:21" x14ac:dyDescent="0.3">
      <c r="U15095" s="275"/>
    </row>
    <row r="15096" spans="21:21" x14ac:dyDescent="0.3">
      <c r="U15096" s="275"/>
    </row>
    <row r="15097" spans="21:21" x14ac:dyDescent="0.3">
      <c r="U15097" s="275"/>
    </row>
    <row r="15098" spans="21:21" x14ac:dyDescent="0.3">
      <c r="U15098" s="275"/>
    </row>
    <row r="15099" spans="21:21" x14ac:dyDescent="0.3">
      <c r="U15099" s="275"/>
    </row>
    <row r="15100" spans="21:21" x14ac:dyDescent="0.3">
      <c r="U15100" s="275"/>
    </row>
    <row r="15101" spans="21:21" x14ac:dyDescent="0.3">
      <c r="U15101" s="275"/>
    </row>
    <row r="15102" spans="21:21" x14ac:dyDescent="0.3">
      <c r="U15102" s="275"/>
    </row>
    <row r="15103" spans="21:21" x14ac:dyDescent="0.3">
      <c r="U15103" s="275"/>
    </row>
    <row r="15104" spans="21:21" x14ac:dyDescent="0.3">
      <c r="U15104" s="275"/>
    </row>
    <row r="15105" spans="21:21" x14ac:dyDescent="0.3">
      <c r="U15105" s="275"/>
    </row>
    <row r="15106" spans="21:21" x14ac:dyDescent="0.3">
      <c r="U15106" s="275"/>
    </row>
    <row r="15107" spans="21:21" x14ac:dyDescent="0.3">
      <c r="U15107" s="275"/>
    </row>
    <row r="15108" spans="21:21" x14ac:dyDescent="0.3">
      <c r="U15108" s="275"/>
    </row>
    <row r="15109" spans="21:21" x14ac:dyDescent="0.3">
      <c r="U15109" s="275"/>
    </row>
    <row r="15110" spans="21:21" x14ac:dyDescent="0.3">
      <c r="U15110" s="275"/>
    </row>
    <row r="15111" spans="21:21" x14ac:dyDescent="0.3">
      <c r="U15111" s="275"/>
    </row>
    <row r="15112" spans="21:21" x14ac:dyDescent="0.3">
      <c r="U15112" s="275"/>
    </row>
    <row r="15113" spans="21:21" x14ac:dyDescent="0.3">
      <c r="U15113" s="275"/>
    </row>
    <row r="15114" spans="21:21" x14ac:dyDescent="0.3">
      <c r="U15114" s="275"/>
    </row>
    <row r="15115" spans="21:21" x14ac:dyDescent="0.3">
      <c r="U15115" s="275"/>
    </row>
    <row r="15116" spans="21:21" x14ac:dyDescent="0.3">
      <c r="U15116" s="275"/>
    </row>
    <row r="15117" spans="21:21" x14ac:dyDescent="0.3">
      <c r="U15117" s="275"/>
    </row>
    <row r="15118" spans="21:21" x14ac:dyDescent="0.3">
      <c r="U15118" s="275"/>
    </row>
    <row r="15119" spans="21:21" x14ac:dyDescent="0.3">
      <c r="U15119" s="275"/>
    </row>
    <row r="15120" spans="21:21" x14ac:dyDescent="0.3">
      <c r="U15120" s="275"/>
    </row>
    <row r="15121" spans="21:21" x14ac:dyDescent="0.3">
      <c r="U15121" s="275"/>
    </row>
    <row r="15122" spans="21:21" x14ac:dyDescent="0.3">
      <c r="U15122" s="275"/>
    </row>
    <row r="15123" spans="21:21" x14ac:dyDescent="0.3">
      <c r="U15123" s="275"/>
    </row>
    <row r="15124" spans="21:21" x14ac:dyDescent="0.3">
      <c r="U15124" s="275"/>
    </row>
    <row r="15125" spans="21:21" x14ac:dyDescent="0.3">
      <c r="U15125" s="275"/>
    </row>
    <row r="15126" spans="21:21" x14ac:dyDescent="0.3">
      <c r="U15126" s="275"/>
    </row>
    <row r="15127" spans="21:21" x14ac:dyDescent="0.3">
      <c r="U15127" s="275"/>
    </row>
    <row r="15128" spans="21:21" x14ac:dyDescent="0.3">
      <c r="U15128" s="275"/>
    </row>
    <row r="15129" spans="21:21" x14ac:dyDescent="0.3">
      <c r="U15129" s="275"/>
    </row>
    <row r="15130" spans="21:21" x14ac:dyDescent="0.3">
      <c r="U15130" s="275"/>
    </row>
    <row r="15131" spans="21:21" x14ac:dyDescent="0.3">
      <c r="U15131" s="275"/>
    </row>
    <row r="15132" spans="21:21" x14ac:dyDescent="0.3">
      <c r="U15132" s="275"/>
    </row>
    <row r="15133" spans="21:21" x14ac:dyDescent="0.3">
      <c r="U15133" s="275"/>
    </row>
    <row r="15134" spans="21:21" x14ac:dyDescent="0.3">
      <c r="U15134" s="275"/>
    </row>
    <row r="15135" spans="21:21" x14ac:dyDescent="0.3">
      <c r="U15135" s="275"/>
    </row>
    <row r="15136" spans="21:21" x14ac:dyDescent="0.3">
      <c r="U15136" s="275"/>
    </row>
    <row r="15137" spans="21:21" x14ac:dyDescent="0.3">
      <c r="U15137" s="275"/>
    </row>
    <row r="15138" spans="21:21" x14ac:dyDescent="0.3">
      <c r="U15138" s="275"/>
    </row>
    <row r="15139" spans="21:21" x14ac:dyDescent="0.3">
      <c r="U15139" s="275"/>
    </row>
    <row r="15140" spans="21:21" x14ac:dyDescent="0.3">
      <c r="U15140" s="275"/>
    </row>
    <row r="15141" spans="21:21" x14ac:dyDescent="0.3">
      <c r="U15141" s="275"/>
    </row>
    <row r="15142" spans="21:21" x14ac:dyDescent="0.3">
      <c r="U15142" s="275"/>
    </row>
    <row r="15143" spans="21:21" x14ac:dyDescent="0.3">
      <c r="U15143" s="275"/>
    </row>
    <row r="15144" spans="21:21" x14ac:dyDescent="0.3">
      <c r="U15144" s="275"/>
    </row>
    <row r="15145" spans="21:21" x14ac:dyDescent="0.3">
      <c r="U15145" s="275"/>
    </row>
    <row r="15146" spans="21:21" x14ac:dyDescent="0.3">
      <c r="U15146" s="275"/>
    </row>
    <row r="15147" spans="21:21" x14ac:dyDescent="0.3">
      <c r="U15147" s="275"/>
    </row>
    <row r="15148" spans="21:21" x14ac:dyDescent="0.3">
      <c r="U15148" s="275"/>
    </row>
    <row r="15149" spans="21:21" x14ac:dyDescent="0.3">
      <c r="U15149" s="275"/>
    </row>
    <row r="15150" spans="21:21" x14ac:dyDescent="0.3">
      <c r="U15150" s="275"/>
    </row>
    <row r="15151" spans="21:21" x14ac:dyDescent="0.3">
      <c r="U15151" s="275"/>
    </row>
    <row r="15152" spans="21:21" x14ac:dyDescent="0.3">
      <c r="U15152" s="275"/>
    </row>
    <row r="15153" spans="21:21" x14ac:dyDescent="0.3">
      <c r="U15153" s="275"/>
    </row>
    <row r="15154" spans="21:21" x14ac:dyDescent="0.3">
      <c r="U15154" s="275"/>
    </row>
    <row r="15155" spans="21:21" x14ac:dyDescent="0.3">
      <c r="U15155" s="275"/>
    </row>
    <row r="15156" spans="21:21" x14ac:dyDescent="0.3">
      <c r="U15156" s="275"/>
    </row>
    <row r="15157" spans="21:21" x14ac:dyDescent="0.3">
      <c r="U15157" s="275"/>
    </row>
    <row r="15158" spans="21:21" x14ac:dyDescent="0.3">
      <c r="U15158" s="275"/>
    </row>
    <row r="15159" spans="21:21" x14ac:dyDescent="0.3">
      <c r="U15159" s="275"/>
    </row>
    <row r="15160" spans="21:21" x14ac:dyDescent="0.3">
      <c r="U15160" s="275"/>
    </row>
    <row r="15161" spans="21:21" x14ac:dyDescent="0.3">
      <c r="U15161" s="275"/>
    </row>
    <row r="15162" spans="21:21" x14ac:dyDescent="0.3">
      <c r="U15162" s="275"/>
    </row>
    <row r="15163" spans="21:21" x14ac:dyDescent="0.3">
      <c r="U15163" s="275"/>
    </row>
    <row r="15164" spans="21:21" x14ac:dyDescent="0.3">
      <c r="U15164" s="275"/>
    </row>
    <row r="15165" spans="21:21" x14ac:dyDescent="0.3">
      <c r="U15165" s="275"/>
    </row>
    <row r="15166" spans="21:21" x14ac:dyDescent="0.3">
      <c r="U15166" s="275"/>
    </row>
    <row r="15167" spans="21:21" x14ac:dyDescent="0.3">
      <c r="U15167" s="275"/>
    </row>
    <row r="15168" spans="21:21" x14ac:dyDescent="0.3">
      <c r="U15168" s="275"/>
    </row>
    <row r="15169" spans="21:21" x14ac:dyDescent="0.3">
      <c r="U15169" s="275"/>
    </row>
    <row r="15170" spans="21:21" x14ac:dyDescent="0.3">
      <c r="U15170" s="275"/>
    </row>
    <row r="15171" spans="21:21" x14ac:dyDescent="0.3">
      <c r="U15171" s="275"/>
    </row>
    <row r="15172" spans="21:21" x14ac:dyDescent="0.3">
      <c r="U15172" s="275"/>
    </row>
    <row r="15173" spans="21:21" x14ac:dyDescent="0.3">
      <c r="U15173" s="275"/>
    </row>
    <row r="15174" spans="21:21" x14ac:dyDescent="0.3">
      <c r="U15174" s="275"/>
    </row>
    <row r="15175" spans="21:21" x14ac:dyDescent="0.3">
      <c r="U15175" s="275"/>
    </row>
    <row r="15176" spans="21:21" x14ac:dyDescent="0.3">
      <c r="U15176" s="275"/>
    </row>
    <row r="15177" spans="21:21" x14ac:dyDescent="0.3">
      <c r="U15177" s="275"/>
    </row>
    <row r="15178" spans="21:21" x14ac:dyDescent="0.3">
      <c r="U15178" s="275"/>
    </row>
    <row r="15179" spans="21:21" x14ac:dyDescent="0.3">
      <c r="U15179" s="275"/>
    </row>
    <row r="15180" spans="21:21" x14ac:dyDescent="0.3">
      <c r="U15180" s="275"/>
    </row>
    <row r="15181" spans="21:21" x14ac:dyDescent="0.3">
      <c r="U15181" s="275"/>
    </row>
    <row r="15182" spans="21:21" x14ac:dyDescent="0.3">
      <c r="U15182" s="275"/>
    </row>
    <row r="15183" spans="21:21" x14ac:dyDescent="0.3">
      <c r="U15183" s="275"/>
    </row>
    <row r="15184" spans="21:21" x14ac:dyDescent="0.3">
      <c r="U15184" s="275"/>
    </row>
    <row r="15185" spans="21:21" x14ac:dyDescent="0.3">
      <c r="U15185" s="275"/>
    </row>
    <row r="15186" spans="21:21" x14ac:dyDescent="0.3">
      <c r="U15186" s="275"/>
    </row>
    <row r="15187" spans="21:21" x14ac:dyDescent="0.3">
      <c r="U15187" s="275"/>
    </row>
    <row r="15188" spans="21:21" x14ac:dyDescent="0.3">
      <c r="U15188" s="275"/>
    </row>
    <row r="15189" spans="21:21" x14ac:dyDescent="0.3">
      <c r="U15189" s="275"/>
    </row>
    <row r="15190" spans="21:21" x14ac:dyDescent="0.3">
      <c r="U15190" s="275"/>
    </row>
    <row r="15191" spans="21:21" x14ac:dyDescent="0.3">
      <c r="U15191" s="275"/>
    </row>
    <row r="15192" spans="21:21" x14ac:dyDescent="0.3">
      <c r="U15192" s="275"/>
    </row>
    <row r="15193" spans="21:21" x14ac:dyDescent="0.3">
      <c r="U15193" s="275"/>
    </row>
    <row r="15194" spans="21:21" x14ac:dyDescent="0.3">
      <c r="U15194" s="275"/>
    </row>
    <row r="15195" spans="21:21" x14ac:dyDescent="0.3">
      <c r="U15195" s="275"/>
    </row>
    <row r="15196" spans="21:21" x14ac:dyDescent="0.3">
      <c r="U15196" s="275"/>
    </row>
    <row r="15197" spans="21:21" x14ac:dyDescent="0.3">
      <c r="U15197" s="275"/>
    </row>
    <row r="15198" spans="21:21" x14ac:dyDescent="0.3">
      <c r="U15198" s="275"/>
    </row>
    <row r="15199" spans="21:21" x14ac:dyDescent="0.3">
      <c r="U15199" s="275"/>
    </row>
    <row r="15200" spans="21:21" x14ac:dyDescent="0.3">
      <c r="U15200" s="275"/>
    </row>
    <row r="15201" spans="21:21" x14ac:dyDescent="0.3">
      <c r="U15201" s="275"/>
    </row>
    <row r="15202" spans="21:21" x14ac:dyDescent="0.3">
      <c r="U15202" s="275"/>
    </row>
    <row r="15203" spans="21:21" x14ac:dyDescent="0.3">
      <c r="U15203" s="275"/>
    </row>
    <row r="15204" spans="21:21" x14ac:dyDescent="0.3">
      <c r="U15204" s="275"/>
    </row>
    <row r="15205" spans="21:21" x14ac:dyDescent="0.3">
      <c r="U15205" s="275"/>
    </row>
    <row r="15206" spans="21:21" x14ac:dyDescent="0.3">
      <c r="U15206" s="275"/>
    </row>
    <row r="15207" spans="21:21" x14ac:dyDescent="0.3">
      <c r="U15207" s="275"/>
    </row>
    <row r="15208" spans="21:21" x14ac:dyDescent="0.3">
      <c r="U15208" s="275"/>
    </row>
    <row r="15209" spans="21:21" x14ac:dyDescent="0.3">
      <c r="U15209" s="275"/>
    </row>
    <row r="15210" spans="21:21" x14ac:dyDescent="0.3">
      <c r="U15210" s="275"/>
    </row>
    <row r="15211" spans="21:21" x14ac:dyDescent="0.3">
      <c r="U15211" s="275"/>
    </row>
    <row r="15212" spans="21:21" x14ac:dyDescent="0.3">
      <c r="U15212" s="275"/>
    </row>
    <row r="15213" spans="21:21" x14ac:dyDescent="0.3">
      <c r="U15213" s="275"/>
    </row>
    <row r="15214" spans="21:21" x14ac:dyDescent="0.3">
      <c r="U15214" s="275"/>
    </row>
    <row r="15215" spans="21:21" x14ac:dyDescent="0.3">
      <c r="U15215" s="275"/>
    </row>
    <row r="15216" spans="21:21" x14ac:dyDescent="0.3">
      <c r="U15216" s="275"/>
    </row>
    <row r="15217" spans="21:21" x14ac:dyDescent="0.3">
      <c r="U15217" s="275"/>
    </row>
    <row r="15218" spans="21:21" x14ac:dyDescent="0.3">
      <c r="U15218" s="275"/>
    </row>
    <row r="15219" spans="21:21" x14ac:dyDescent="0.3">
      <c r="U15219" s="275"/>
    </row>
    <row r="15220" spans="21:21" x14ac:dyDescent="0.3">
      <c r="U15220" s="275"/>
    </row>
    <row r="15221" spans="21:21" x14ac:dyDescent="0.3">
      <c r="U15221" s="275"/>
    </row>
    <row r="15222" spans="21:21" x14ac:dyDescent="0.3">
      <c r="U15222" s="275"/>
    </row>
    <row r="15223" spans="21:21" x14ac:dyDescent="0.3">
      <c r="U15223" s="275"/>
    </row>
    <row r="15224" spans="21:21" x14ac:dyDescent="0.3">
      <c r="U15224" s="275"/>
    </row>
    <row r="15225" spans="21:21" x14ac:dyDescent="0.3">
      <c r="U15225" s="275"/>
    </row>
    <row r="15226" spans="21:21" x14ac:dyDescent="0.3">
      <c r="U15226" s="275"/>
    </row>
    <row r="15227" spans="21:21" x14ac:dyDescent="0.3">
      <c r="U15227" s="275"/>
    </row>
    <row r="15228" spans="21:21" x14ac:dyDescent="0.3">
      <c r="U15228" s="275"/>
    </row>
    <row r="15229" spans="21:21" x14ac:dyDescent="0.3">
      <c r="U15229" s="275"/>
    </row>
    <row r="15230" spans="21:21" x14ac:dyDescent="0.3">
      <c r="U15230" s="275"/>
    </row>
    <row r="15231" spans="21:21" x14ac:dyDescent="0.3">
      <c r="U15231" s="275"/>
    </row>
    <row r="15232" spans="21:21" x14ac:dyDescent="0.3">
      <c r="U15232" s="275"/>
    </row>
    <row r="15233" spans="21:21" x14ac:dyDescent="0.3">
      <c r="U15233" s="275"/>
    </row>
    <row r="15234" spans="21:21" x14ac:dyDescent="0.3">
      <c r="U15234" s="275"/>
    </row>
    <row r="15235" spans="21:21" x14ac:dyDescent="0.3">
      <c r="U15235" s="275"/>
    </row>
    <row r="15236" spans="21:21" x14ac:dyDescent="0.3">
      <c r="U15236" s="275"/>
    </row>
    <row r="15237" spans="21:21" x14ac:dyDescent="0.3">
      <c r="U15237" s="275"/>
    </row>
    <row r="15238" spans="21:21" x14ac:dyDescent="0.3">
      <c r="U15238" s="275"/>
    </row>
    <row r="15239" spans="21:21" x14ac:dyDescent="0.3">
      <c r="U15239" s="275"/>
    </row>
    <row r="15240" spans="21:21" x14ac:dyDescent="0.3">
      <c r="U15240" s="275"/>
    </row>
    <row r="15241" spans="21:21" x14ac:dyDescent="0.3">
      <c r="U15241" s="275"/>
    </row>
    <row r="15242" spans="21:21" x14ac:dyDescent="0.3">
      <c r="U15242" s="275"/>
    </row>
    <row r="15243" spans="21:21" x14ac:dyDescent="0.3">
      <c r="U15243" s="275"/>
    </row>
    <row r="15244" spans="21:21" x14ac:dyDescent="0.3">
      <c r="U15244" s="275"/>
    </row>
    <row r="15245" spans="21:21" x14ac:dyDescent="0.3">
      <c r="U15245" s="275"/>
    </row>
    <row r="15246" spans="21:21" x14ac:dyDescent="0.3">
      <c r="U15246" s="275"/>
    </row>
    <row r="15247" spans="21:21" x14ac:dyDescent="0.3">
      <c r="U15247" s="275"/>
    </row>
    <row r="15248" spans="21:21" x14ac:dyDescent="0.3">
      <c r="U15248" s="275"/>
    </row>
    <row r="15249" spans="21:21" x14ac:dyDescent="0.3">
      <c r="U15249" s="275"/>
    </row>
    <row r="15250" spans="21:21" x14ac:dyDescent="0.3">
      <c r="U15250" s="275"/>
    </row>
    <row r="15251" spans="21:21" x14ac:dyDescent="0.3">
      <c r="U15251" s="275"/>
    </row>
    <row r="15252" spans="21:21" x14ac:dyDescent="0.3">
      <c r="U15252" s="275"/>
    </row>
    <row r="15253" spans="21:21" x14ac:dyDescent="0.3">
      <c r="U15253" s="275"/>
    </row>
    <row r="15254" spans="21:21" x14ac:dyDescent="0.3">
      <c r="U15254" s="275"/>
    </row>
    <row r="15255" spans="21:21" x14ac:dyDescent="0.3">
      <c r="U15255" s="275"/>
    </row>
    <row r="15256" spans="21:21" x14ac:dyDescent="0.3">
      <c r="U15256" s="275"/>
    </row>
    <row r="15257" spans="21:21" x14ac:dyDescent="0.3">
      <c r="U15257" s="275"/>
    </row>
    <row r="15258" spans="21:21" x14ac:dyDescent="0.3">
      <c r="U15258" s="275"/>
    </row>
    <row r="15259" spans="21:21" x14ac:dyDescent="0.3">
      <c r="U15259" s="275"/>
    </row>
    <row r="15260" spans="21:21" x14ac:dyDescent="0.3">
      <c r="U15260" s="275"/>
    </row>
    <row r="15261" spans="21:21" x14ac:dyDescent="0.3">
      <c r="U15261" s="275"/>
    </row>
    <row r="15262" spans="21:21" x14ac:dyDescent="0.3">
      <c r="U15262" s="275"/>
    </row>
    <row r="15263" spans="21:21" x14ac:dyDescent="0.3">
      <c r="U15263" s="275"/>
    </row>
    <row r="15264" spans="21:21" x14ac:dyDescent="0.3">
      <c r="U15264" s="275"/>
    </row>
    <row r="15265" spans="21:21" x14ac:dyDescent="0.3">
      <c r="U15265" s="275"/>
    </row>
    <row r="15266" spans="21:21" x14ac:dyDescent="0.3">
      <c r="U15266" s="275"/>
    </row>
    <row r="15267" spans="21:21" x14ac:dyDescent="0.3">
      <c r="U15267" s="275"/>
    </row>
    <row r="15268" spans="21:21" x14ac:dyDescent="0.3">
      <c r="U15268" s="275"/>
    </row>
    <row r="15269" spans="21:21" x14ac:dyDescent="0.3">
      <c r="U15269" s="275"/>
    </row>
    <row r="15270" spans="21:21" x14ac:dyDescent="0.3">
      <c r="U15270" s="275"/>
    </row>
    <row r="15271" spans="21:21" x14ac:dyDescent="0.3">
      <c r="U15271" s="275"/>
    </row>
    <row r="15272" spans="21:21" x14ac:dyDescent="0.3">
      <c r="U15272" s="275"/>
    </row>
    <row r="15273" spans="21:21" x14ac:dyDescent="0.3">
      <c r="U15273" s="275"/>
    </row>
    <row r="15274" spans="21:21" x14ac:dyDescent="0.3">
      <c r="U15274" s="275"/>
    </row>
    <row r="15275" spans="21:21" x14ac:dyDescent="0.3">
      <c r="U15275" s="275"/>
    </row>
    <row r="15276" spans="21:21" x14ac:dyDescent="0.3">
      <c r="U15276" s="275"/>
    </row>
    <row r="15277" spans="21:21" x14ac:dyDescent="0.3">
      <c r="U15277" s="275"/>
    </row>
    <row r="15278" spans="21:21" x14ac:dyDescent="0.3">
      <c r="U15278" s="275"/>
    </row>
    <row r="15279" spans="21:21" x14ac:dyDescent="0.3">
      <c r="U15279" s="275"/>
    </row>
    <row r="15280" spans="21:21" x14ac:dyDescent="0.3">
      <c r="U15280" s="275"/>
    </row>
    <row r="15281" spans="21:21" x14ac:dyDescent="0.3">
      <c r="U15281" s="275"/>
    </row>
    <row r="15282" spans="21:21" x14ac:dyDescent="0.3">
      <c r="U15282" s="275"/>
    </row>
    <row r="15283" spans="21:21" x14ac:dyDescent="0.3">
      <c r="U15283" s="275"/>
    </row>
    <row r="15284" spans="21:21" x14ac:dyDescent="0.3">
      <c r="U15284" s="275"/>
    </row>
    <row r="15285" spans="21:21" x14ac:dyDescent="0.3">
      <c r="U15285" s="275"/>
    </row>
    <row r="15286" spans="21:21" x14ac:dyDescent="0.3">
      <c r="U15286" s="275"/>
    </row>
    <row r="15287" spans="21:21" x14ac:dyDescent="0.3">
      <c r="U15287" s="275"/>
    </row>
    <row r="15288" spans="21:21" x14ac:dyDescent="0.3">
      <c r="U15288" s="275"/>
    </row>
    <row r="15289" spans="21:21" x14ac:dyDescent="0.3">
      <c r="U15289" s="275"/>
    </row>
    <row r="15290" spans="21:21" x14ac:dyDescent="0.3">
      <c r="U15290" s="275"/>
    </row>
    <row r="15291" spans="21:21" x14ac:dyDescent="0.3">
      <c r="U15291" s="275"/>
    </row>
    <row r="15292" spans="21:21" x14ac:dyDescent="0.3">
      <c r="U15292" s="275"/>
    </row>
    <row r="15293" spans="21:21" x14ac:dyDescent="0.3">
      <c r="U15293" s="275"/>
    </row>
    <row r="15294" spans="21:21" x14ac:dyDescent="0.3">
      <c r="U15294" s="275"/>
    </row>
    <row r="15295" spans="21:21" x14ac:dyDescent="0.3">
      <c r="U15295" s="275"/>
    </row>
    <row r="15296" spans="21:21" x14ac:dyDescent="0.3">
      <c r="U15296" s="275"/>
    </row>
    <row r="15297" spans="21:21" x14ac:dyDescent="0.3">
      <c r="U15297" s="275"/>
    </row>
    <row r="15298" spans="21:21" x14ac:dyDescent="0.3">
      <c r="U15298" s="275"/>
    </row>
    <row r="15299" spans="21:21" x14ac:dyDescent="0.3">
      <c r="U15299" s="275"/>
    </row>
    <row r="15300" spans="21:21" x14ac:dyDescent="0.3">
      <c r="U15300" s="275"/>
    </row>
    <row r="15301" spans="21:21" x14ac:dyDescent="0.3">
      <c r="U15301" s="275"/>
    </row>
    <row r="15302" spans="21:21" x14ac:dyDescent="0.3">
      <c r="U15302" s="275"/>
    </row>
    <row r="15303" spans="21:21" x14ac:dyDescent="0.3">
      <c r="U15303" s="275"/>
    </row>
    <row r="15304" spans="21:21" x14ac:dyDescent="0.3">
      <c r="U15304" s="275"/>
    </row>
    <row r="15305" spans="21:21" x14ac:dyDescent="0.3">
      <c r="U15305" s="275"/>
    </row>
    <row r="15306" spans="21:21" x14ac:dyDescent="0.3">
      <c r="U15306" s="275"/>
    </row>
    <row r="15307" spans="21:21" x14ac:dyDescent="0.3">
      <c r="U15307" s="275"/>
    </row>
    <row r="15308" spans="21:21" x14ac:dyDescent="0.3">
      <c r="U15308" s="275"/>
    </row>
    <row r="15309" spans="21:21" x14ac:dyDescent="0.3">
      <c r="U15309" s="275"/>
    </row>
    <row r="15310" spans="21:21" x14ac:dyDescent="0.3">
      <c r="U15310" s="275"/>
    </row>
    <row r="15311" spans="21:21" x14ac:dyDescent="0.3">
      <c r="U15311" s="275"/>
    </row>
    <row r="15312" spans="21:21" x14ac:dyDescent="0.3">
      <c r="U15312" s="275"/>
    </row>
    <row r="15313" spans="21:21" x14ac:dyDescent="0.3">
      <c r="U15313" s="275"/>
    </row>
    <row r="15314" spans="21:21" x14ac:dyDescent="0.3">
      <c r="U15314" s="275"/>
    </row>
    <row r="15315" spans="21:21" x14ac:dyDescent="0.3">
      <c r="U15315" s="275"/>
    </row>
    <row r="15316" spans="21:21" x14ac:dyDescent="0.3">
      <c r="U15316" s="275"/>
    </row>
    <row r="15317" spans="21:21" x14ac:dyDescent="0.3">
      <c r="U15317" s="275"/>
    </row>
    <row r="15318" spans="21:21" x14ac:dyDescent="0.3">
      <c r="U15318" s="275"/>
    </row>
    <row r="15319" spans="21:21" x14ac:dyDescent="0.3">
      <c r="U15319" s="275"/>
    </row>
    <row r="15320" spans="21:21" x14ac:dyDescent="0.3">
      <c r="U15320" s="275"/>
    </row>
    <row r="15321" spans="21:21" x14ac:dyDescent="0.3">
      <c r="U15321" s="275"/>
    </row>
    <row r="15322" spans="21:21" x14ac:dyDescent="0.3">
      <c r="U15322" s="275"/>
    </row>
    <row r="15323" spans="21:21" x14ac:dyDescent="0.3">
      <c r="U15323" s="275"/>
    </row>
    <row r="15324" spans="21:21" x14ac:dyDescent="0.3">
      <c r="U15324" s="275"/>
    </row>
    <row r="15325" spans="21:21" x14ac:dyDescent="0.3">
      <c r="U15325" s="275"/>
    </row>
    <row r="15326" spans="21:21" x14ac:dyDescent="0.3">
      <c r="U15326" s="275"/>
    </row>
    <row r="15327" spans="21:21" x14ac:dyDescent="0.3">
      <c r="U15327" s="275"/>
    </row>
    <row r="15328" spans="21:21" x14ac:dyDescent="0.3">
      <c r="U15328" s="275"/>
    </row>
    <row r="15329" spans="21:21" x14ac:dyDescent="0.3">
      <c r="U15329" s="275"/>
    </row>
    <row r="15330" spans="21:21" x14ac:dyDescent="0.3">
      <c r="U15330" s="275"/>
    </row>
    <row r="15331" spans="21:21" x14ac:dyDescent="0.3">
      <c r="U15331" s="275"/>
    </row>
    <row r="15332" spans="21:21" x14ac:dyDescent="0.3">
      <c r="U15332" s="275"/>
    </row>
    <row r="15333" spans="21:21" x14ac:dyDescent="0.3">
      <c r="U15333" s="275"/>
    </row>
    <row r="15334" spans="21:21" x14ac:dyDescent="0.3">
      <c r="U15334" s="275"/>
    </row>
    <row r="15335" spans="21:21" x14ac:dyDescent="0.3">
      <c r="U15335" s="275"/>
    </row>
    <row r="15336" spans="21:21" x14ac:dyDescent="0.3">
      <c r="U15336" s="275"/>
    </row>
    <row r="15337" spans="21:21" x14ac:dyDescent="0.3">
      <c r="U15337" s="275"/>
    </row>
    <row r="15338" spans="21:21" x14ac:dyDescent="0.3">
      <c r="U15338" s="275"/>
    </row>
    <row r="15339" spans="21:21" x14ac:dyDescent="0.3">
      <c r="U15339" s="275"/>
    </row>
    <row r="15340" spans="21:21" x14ac:dyDescent="0.3">
      <c r="U15340" s="275"/>
    </row>
    <row r="15341" spans="21:21" x14ac:dyDescent="0.3">
      <c r="U15341" s="275"/>
    </row>
    <row r="15342" spans="21:21" x14ac:dyDescent="0.3">
      <c r="U15342" s="275"/>
    </row>
    <row r="15343" spans="21:21" x14ac:dyDescent="0.3">
      <c r="U15343" s="275"/>
    </row>
    <row r="15344" spans="21:21" x14ac:dyDescent="0.3">
      <c r="U15344" s="275"/>
    </row>
    <row r="15345" spans="21:21" x14ac:dyDescent="0.3">
      <c r="U15345" s="275"/>
    </row>
    <row r="15346" spans="21:21" x14ac:dyDescent="0.3">
      <c r="U15346" s="275"/>
    </row>
    <row r="15347" spans="21:21" x14ac:dyDescent="0.3">
      <c r="U15347" s="275"/>
    </row>
    <row r="15348" spans="21:21" x14ac:dyDescent="0.3">
      <c r="U15348" s="275"/>
    </row>
    <row r="15349" spans="21:21" x14ac:dyDescent="0.3">
      <c r="U15349" s="275"/>
    </row>
    <row r="15350" spans="21:21" x14ac:dyDescent="0.3">
      <c r="U15350" s="275"/>
    </row>
    <row r="15351" spans="21:21" x14ac:dyDescent="0.3">
      <c r="U15351" s="275"/>
    </row>
    <row r="15352" spans="21:21" x14ac:dyDescent="0.3">
      <c r="U15352" s="275"/>
    </row>
    <row r="15353" spans="21:21" x14ac:dyDescent="0.3">
      <c r="U15353" s="275"/>
    </row>
    <row r="15354" spans="21:21" x14ac:dyDescent="0.3">
      <c r="U15354" s="275"/>
    </row>
    <row r="15355" spans="21:21" x14ac:dyDescent="0.3">
      <c r="U15355" s="275"/>
    </row>
    <row r="15356" spans="21:21" x14ac:dyDescent="0.3">
      <c r="U15356" s="275"/>
    </row>
    <row r="15357" spans="21:21" x14ac:dyDescent="0.3">
      <c r="U15357" s="275"/>
    </row>
    <row r="15358" spans="21:21" x14ac:dyDescent="0.3">
      <c r="U15358" s="275"/>
    </row>
    <row r="15359" spans="21:21" x14ac:dyDescent="0.3">
      <c r="U15359" s="275"/>
    </row>
    <row r="15360" spans="21:21" x14ac:dyDescent="0.3">
      <c r="U15360" s="275"/>
    </row>
    <row r="15361" spans="21:21" x14ac:dyDescent="0.3">
      <c r="U15361" s="275"/>
    </row>
    <row r="15362" spans="21:21" x14ac:dyDescent="0.3">
      <c r="U15362" s="275"/>
    </row>
    <row r="15363" spans="21:21" x14ac:dyDescent="0.3">
      <c r="U15363" s="275"/>
    </row>
    <row r="15364" spans="21:21" x14ac:dyDescent="0.3">
      <c r="U15364" s="275"/>
    </row>
    <row r="15365" spans="21:21" x14ac:dyDescent="0.3">
      <c r="U15365" s="275"/>
    </row>
    <row r="15366" spans="21:21" x14ac:dyDescent="0.3">
      <c r="U15366" s="275"/>
    </row>
    <row r="15367" spans="21:21" x14ac:dyDescent="0.3">
      <c r="U15367" s="275"/>
    </row>
    <row r="15368" spans="21:21" x14ac:dyDescent="0.3">
      <c r="U15368" s="275"/>
    </row>
    <row r="15369" spans="21:21" x14ac:dyDescent="0.3">
      <c r="U15369" s="275"/>
    </row>
    <row r="15370" spans="21:21" x14ac:dyDescent="0.3">
      <c r="U15370" s="275"/>
    </row>
    <row r="15371" spans="21:21" x14ac:dyDescent="0.3">
      <c r="U15371" s="275"/>
    </row>
    <row r="15372" spans="21:21" x14ac:dyDescent="0.3">
      <c r="U15372" s="275"/>
    </row>
    <row r="15373" spans="21:21" x14ac:dyDescent="0.3">
      <c r="U15373" s="275"/>
    </row>
    <row r="15374" spans="21:21" x14ac:dyDescent="0.3">
      <c r="U15374" s="275"/>
    </row>
    <row r="15375" spans="21:21" x14ac:dyDescent="0.3">
      <c r="U15375" s="275"/>
    </row>
    <row r="15376" spans="21:21" x14ac:dyDescent="0.3">
      <c r="U15376" s="275"/>
    </row>
    <row r="15377" spans="21:21" x14ac:dyDescent="0.3">
      <c r="U15377" s="275"/>
    </row>
    <row r="15378" spans="21:21" x14ac:dyDescent="0.3">
      <c r="U15378" s="275"/>
    </row>
    <row r="15379" spans="21:21" x14ac:dyDescent="0.3">
      <c r="U15379" s="275"/>
    </row>
    <row r="15380" spans="21:21" x14ac:dyDescent="0.3">
      <c r="U15380" s="275"/>
    </row>
    <row r="15381" spans="21:21" x14ac:dyDescent="0.3">
      <c r="U15381" s="275"/>
    </row>
    <row r="15382" spans="21:21" x14ac:dyDescent="0.3">
      <c r="U15382" s="275"/>
    </row>
    <row r="15383" spans="21:21" x14ac:dyDescent="0.3">
      <c r="U15383" s="275"/>
    </row>
    <row r="15384" spans="21:21" x14ac:dyDescent="0.3">
      <c r="U15384" s="275"/>
    </row>
    <row r="15385" spans="21:21" x14ac:dyDescent="0.3">
      <c r="U15385" s="275"/>
    </row>
    <row r="15386" spans="21:21" x14ac:dyDescent="0.3">
      <c r="U15386" s="275"/>
    </row>
    <row r="15387" spans="21:21" x14ac:dyDescent="0.3">
      <c r="U15387" s="275"/>
    </row>
    <row r="15388" spans="21:21" x14ac:dyDescent="0.3">
      <c r="U15388" s="275"/>
    </row>
    <row r="15389" spans="21:21" x14ac:dyDescent="0.3">
      <c r="U15389" s="275"/>
    </row>
    <row r="15390" spans="21:21" x14ac:dyDescent="0.3">
      <c r="U15390" s="275"/>
    </row>
    <row r="15391" spans="21:21" x14ac:dyDescent="0.3">
      <c r="U15391" s="275"/>
    </row>
    <row r="15392" spans="21:21" x14ac:dyDescent="0.3">
      <c r="U15392" s="275"/>
    </row>
    <row r="15393" spans="21:21" x14ac:dyDescent="0.3">
      <c r="U15393" s="275"/>
    </row>
    <row r="15394" spans="21:21" x14ac:dyDescent="0.3">
      <c r="U15394" s="275"/>
    </row>
    <row r="15395" spans="21:21" x14ac:dyDescent="0.3">
      <c r="U15395" s="275"/>
    </row>
    <row r="15396" spans="21:21" x14ac:dyDescent="0.3">
      <c r="U15396" s="275"/>
    </row>
    <row r="15397" spans="21:21" x14ac:dyDescent="0.3">
      <c r="U15397" s="275"/>
    </row>
    <row r="15398" spans="21:21" x14ac:dyDescent="0.3">
      <c r="U15398" s="275"/>
    </row>
    <row r="15399" spans="21:21" x14ac:dyDescent="0.3">
      <c r="U15399" s="275"/>
    </row>
    <row r="15400" spans="21:21" x14ac:dyDescent="0.3">
      <c r="U15400" s="275"/>
    </row>
    <row r="15401" spans="21:21" x14ac:dyDescent="0.3">
      <c r="U15401" s="275"/>
    </row>
    <row r="15402" spans="21:21" x14ac:dyDescent="0.3">
      <c r="U15402" s="275"/>
    </row>
    <row r="15403" spans="21:21" x14ac:dyDescent="0.3">
      <c r="U15403" s="275"/>
    </row>
    <row r="15404" spans="21:21" x14ac:dyDescent="0.3">
      <c r="U15404" s="275"/>
    </row>
    <row r="15405" spans="21:21" x14ac:dyDescent="0.3">
      <c r="U15405" s="275"/>
    </row>
    <row r="15406" spans="21:21" x14ac:dyDescent="0.3">
      <c r="U15406" s="275"/>
    </row>
    <row r="15407" spans="21:21" x14ac:dyDescent="0.3">
      <c r="U15407" s="275"/>
    </row>
    <row r="15408" spans="21:21" x14ac:dyDescent="0.3">
      <c r="U15408" s="275"/>
    </row>
    <row r="15409" spans="21:21" x14ac:dyDescent="0.3">
      <c r="U15409" s="275"/>
    </row>
    <row r="15410" spans="21:21" x14ac:dyDescent="0.3">
      <c r="U15410" s="275"/>
    </row>
    <row r="15411" spans="21:21" x14ac:dyDescent="0.3">
      <c r="U15411" s="275"/>
    </row>
    <row r="15412" spans="21:21" x14ac:dyDescent="0.3">
      <c r="U15412" s="275"/>
    </row>
    <row r="15413" spans="21:21" x14ac:dyDescent="0.3">
      <c r="U15413" s="275"/>
    </row>
    <row r="15414" spans="21:21" x14ac:dyDescent="0.3">
      <c r="U15414" s="275"/>
    </row>
    <row r="15415" spans="21:21" x14ac:dyDescent="0.3">
      <c r="U15415" s="275"/>
    </row>
    <row r="15416" spans="21:21" x14ac:dyDescent="0.3">
      <c r="U15416" s="275"/>
    </row>
    <row r="15417" spans="21:21" x14ac:dyDescent="0.3">
      <c r="U15417" s="275"/>
    </row>
    <row r="15418" spans="21:21" x14ac:dyDescent="0.3">
      <c r="U15418" s="275"/>
    </row>
    <row r="15419" spans="21:21" x14ac:dyDescent="0.3">
      <c r="U15419" s="275"/>
    </row>
    <row r="15420" spans="21:21" x14ac:dyDescent="0.3">
      <c r="U15420" s="275"/>
    </row>
    <row r="15421" spans="21:21" x14ac:dyDescent="0.3">
      <c r="U15421" s="275"/>
    </row>
    <row r="15422" spans="21:21" x14ac:dyDescent="0.3">
      <c r="U15422" s="275"/>
    </row>
    <row r="15423" spans="21:21" x14ac:dyDescent="0.3">
      <c r="U15423" s="275"/>
    </row>
    <row r="15424" spans="21:21" x14ac:dyDescent="0.3">
      <c r="U15424" s="275"/>
    </row>
    <row r="15425" spans="21:21" x14ac:dyDescent="0.3">
      <c r="U15425" s="275"/>
    </row>
    <row r="15426" spans="21:21" x14ac:dyDescent="0.3">
      <c r="U15426" s="275"/>
    </row>
    <row r="15427" spans="21:21" x14ac:dyDescent="0.3">
      <c r="U15427" s="275"/>
    </row>
    <row r="15428" spans="21:21" x14ac:dyDescent="0.3">
      <c r="U15428" s="275"/>
    </row>
    <row r="15429" spans="21:21" x14ac:dyDescent="0.3">
      <c r="U15429" s="275"/>
    </row>
    <row r="15430" spans="21:21" x14ac:dyDescent="0.3">
      <c r="U15430" s="275"/>
    </row>
    <row r="15431" spans="21:21" x14ac:dyDescent="0.3">
      <c r="U15431" s="275"/>
    </row>
    <row r="15432" spans="21:21" x14ac:dyDescent="0.3">
      <c r="U15432" s="275"/>
    </row>
    <row r="15433" spans="21:21" x14ac:dyDescent="0.3">
      <c r="U15433" s="275"/>
    </row>
    <row r="15434" spans="21:21" x14ac:dyDescent="0.3">
      <c r="U15434" s="275"/>
    </row>
    <row r="15435" spans="21:21" x14ac:dyDescent="0.3">
      <c r="U15435" s="275"/>
    </row>
    <row r="15436" spans="21:21" x14ac:dyDescent="0.3">
      <c r="U15436" s="275"/>
    </row>
    <row r="15437" spans="21:21" x14ac:dyDescent="0.3">
      <c r="U15437" s="275"/>
    </row>
    <row r="15438" spans="21:21" x14ac:dyDescent="0.3">
      <c r="U15438" s="275"/>
    </row>
    <row r="15439" spans="21:21" x14ac:dyDescent="0.3">
      <c r="U15439" s="275"/>
    </row>
    <row r="15440" spans="21:21" x14ac:dyDescent="0.3">
      <c r="U15440" s="275"/>
    </row>
    <row r="15441" spans="21:21" x14ac:dyDescent="0.3">
      <c r="U15441" s="275"/>
    </row>
    <row r="15442" spans="21:21" x14ac:dyDescent="0.3">
      <c r="U15442" s="275"/>
    </row>
    <row r="15443" spans="21:21" x14ac:dyDescent="0.3">
      <c r="U15443" s="275"/>
    </row>
    <row r="15444" spans="21:21" x14ac:dyDescent="0.3">
      <c r="U15444" s="275"/>
    </row>
    <row r="15445" spans="21:21" x14ac:dyDescent="0.3">
      <c r="U15445" s="275"/>
    </row>
    <row r="15446" spans="21:21" x14ac:dyDescent="0.3">
      <c r="U15446" s="275"/>
    </row>
    <row r="15447" spans="21:21" x14ac:dyDescent="0.3">
      <c r="U15447" s="275"/>
    </row>
    <row r="15448" spans="21:21" x14ac:dyDescent="0.3">
      <c r="U15448" s="275"/>
    </row>
    <row r="15449" spans="21:21" x14ac:dyDescent="0.3">
      <c r="U15449" s="275"/>
    </row>
    <row r="15450" spans="21:21" x14ac:dyDescent="0.3">
      <c r="U15450" s="275"/>
    </row>
    <row r="15451" spans="21:21" x14ac:dyDescent="0.3">
      <c r="U15451" s="275"/>
    </row>
    <row r="15452" spans="21:21" x14ac:dyDescent="0.3">
      <c r="U15452" s="275"/>
    </row>
    <row r="15453" spans="21:21" x14ac:dyDescent="0.3">
      <c r="U15453" s="275"/>
    </row>
    <row r="15454" spans="21:21" x14ac:dyDescent="0.3">
      <c r="U15454" s="275"/>
    </row>
    <row r="15455" spans="21:21" x14ac:dyDescent="0.3">
      <c r="U15455" s="275"/>
    </row>
    <row r="15456" spans="21:21" x14ac:dyDescent="0.3">
      <c r="U15456" s="275"/>
    </row>
    <row r="15457" spans="21:21" x14ac:dyDescent="0.3">
      <c r="U15457" s="275"/>
    </row>
    <row r="15458" spans="21:21" x14ac:dyDescent="0.3">
      <c r="U15458" s="275"/>
    </row>
    <row r="15459" spans="21:21" x14ac:dyDescent="0.3">
      <c r="U15459" s="275"/>
    </row>
    <row r="15460" spans="21:21" x14ac:dyDescent="0.3">
      <c r="U15460" s="275"/>
    </row>
    <row r="15461" spans="21:21" x14ac:dyDescent="0.3">
      <c r="U15461" s="275"/>
    </row>
    <row r="15462" spans="21:21" x14ac:dyDescent="0.3">
      <c r="U15462" s="275"/>
    </row>
    <row r="15463" spans="21:21" x14ac:dyDescent="0.3">
      <c r="U15463" s="275"/>
    </row>
    <row r="15464" spans="21:21" x14ac:dyDescent="0.3">
      <c r="U15464" s="275"/>
    </row>
    <row r="15465" spans="21:21" x14ac:dyDescent="0.3">
      <c r="U15465" s="275"/>
    </row>
    <row r="15466" spans="21:21" x14ac:dyDescent="0.3">
      <c r="U15466" s="275"/>
    </row>
    <row r="15467" spans="21:21" x14ac:dyDescent="0.3">
      <c r="U15467" s="275"/>
    </row>
    <row r="15468" spans="21:21" x14ac:dyDescent="0.3">
      <c r="U15468" s="275"/>
    </row>
    <row r="15469" spans="21:21" x14ac:dyDescent="0.3">
      <c r="U15469" s="275"/>
    </row>
    <row r="15470" spans="21:21" x14ac:dyDescent="0.3">
      <c r="U15470" s="275"/>
    </row>
    <row r="15471" spans="21:21" x14ac:dyDescent="0.3">
      <c r="U15471" s="275"/>
    </row>
    <row r="15472" spans="21:21" x14ac:dyDescent="0.3">
      <c r="U15472" s="275"/>
    </row>
    <row r="15473" spans="21:21" x14ac:dyDescent="0.3">
      <c r="U15473" s="275"/>
    </row>
    <row r="15474" spans="21:21" x14ac:dyDescent="0.3">
      <c r="U15474" s="275"/>
    </row>
    <row r="15475" spans="21:21" x14ac:dyDescent="0.3">
      <c r="U15475" s="275"/>
    </row>
    <row r="15476" spans="21:21" x14ac:dyDescent="0.3">
      <c r="U15476" s="275"/>
    </row>
    <row r="15477" spans="21:21" x14ac:dyDescent="0.3">
      <c r="U15477" s="275"/>
    </row>
    <row r="15478" spans="21:21" x14ac:dyDescent="0.3">
      <c r="U15478" s="275"/>
    </row>
    <row r="15479" spans="21:21" x14ac:dyDescent="0.3">
      <c r="U15479" s="275"/>
    </row>
    <row r="15480" spans="21:21" x14ac:dyDescent="0.3">
      <c r="U15480" s="275"/>
    </row>
    <row r="15481" spans="21:21" x14ac:dyDescent="0.3">
      <c r="U15481" s="275"/>
    </row>
    <row r="15482" spans="21:21" x14ac:dyDescent="0.3">
      <c r="U15482" s="275"/>
    </row>
    <row r="15483" spans="21:21" x14ac:dyDescent="0.3">
      <c r="U15483" s="275"/>
    </row>
    <row r="15484" spans="21:21" x14ac:dyDescent="0.3">
      <c r="U15484" s="275"/>
    </row>
    <row r="15485" spans="21:21" x14ac:dyDescent="0.3">
      <c r="U15485" s="275"/>
    </row>
    <row r="15486" spans="21:21" x14ac:dyDescent="0.3">
      <c r="U15486" s="275"/>
    </row>
    <row r="15487" spans="21:21" x14ac:dyDescent="0.3">
      <c r="U15487" s="275"/>
    </row>
    <row r="15488" spans="21:21" x14ac:dyDescent="0.3">
      <c r="U15488" s="275"/>
    </row>
    <row r="15489" spans="21:21" x14ac:dyDescent="0.3">
      <c r="U15489" s="275"/>
    </row>
    <row r="15490" spans="21:21" x14ac:dyDescent="0.3">
      <c r="U15490" s="275"/>
    </row>
    <row r="15491" spans="21:21" x14ac:dyDescent="0.3">
      <c r="U15491" s="275"/>
    </row>
    <row r="15492" spans="21:21" x14ac:dyDescent="0.3">
      <c r="U15492" s="275"/>
    </row>
    <row r="15493" spans="21:21" x14ac:dyDescent="0.3">
      <c r="U15493" s="275"/>
    </row>
    <row r="15494" spans="21:21" x14ac:dyDescent="0.3">
      <c r="U15494" s="275"/>
    </row>
    <row r="15495" spans="21:21" x14ac:dyDescent="0.3">
      <c r="U15495" s="275"/>
    </row>
    <row r="15496" spans="21:21" x14ac:dyDescent="0.3">
      <c r="U15496" s="275"/>
    </row>
    <row r="15497" spans="21:21" x14ac:dyDescent="0.3">
      <c r="U15497" s="275"/>
    </row>
    <row r="15498" spans="21:21" x14ac:dyDescent="0.3">
      <c r="U15498" s="275"/>
    </row>
    <row r="15499" spans="21:21" x14ac:dyDescent="0.3">
      <c r="U15499" s="275"/>
    </row>
    <row r="15500" spans="21:21" x14ac:dyDescent="0.3">
      <c r="U15500" s="275"/>
    </row>
    <row r="15501" spans="21:21" x14ac:dyDescent="0.3">
      <c r="U15501" s="275"/>
    </row>
    <row r="15502" spans="21:21" x14ac:dyDescent="0.3">
      <c r="U15502" s="275"/>
    </row>
    <row r="15503" spans="21:21" x14ac:dyDescent="0.3">
      <c r="U15503" s="275"/>
    </row>
    <row r="15504" spans="21:21" x14ac:dyDescent="0.3">
      <c r="U15504" s="275"/>
    </row>
    <row r="15505" spans="21:21" x14ac:dyDescent="0.3">
      <c r="U15505" s="275"/>
    </row>
    <row r="15506" spans="21:21" x14ac:dyDescent="0.3">
      <c r="U15506" s="275"/>
    </row>
    <row r="15507" spans="21:21" x14ac:dyDescent="0.3">
      <c r="U15507" s="275"/>
    </row>
    <row r="15508" spans="21:21" x14ac:dyDescent="0.3">
      <c r="U15508" s="275"/>
    </row>
    <row r="15509" spans="21:21" x14ac:dyDescent="0.3">
      <c r="U15509" s="275"/>
    </row>
    <row r="15510" spans="21:21" x14ac:dyDescent="0.3">
      <c r="U15510" s="275"/>
    </row>
    <row r="15511" spans="21:21" x14ac:dyDescent="0.3">
      <c r="U15511" s="275"/>
    </row>
    <row r="15512" spans="21:21" x14ac:dyDescent="0.3">
      <c r="U15512" s="275"/>
    </row>
    <row r="15513" spans="21:21" x14ac:dyDescent="0.3">
      <c r="U15513" s="275"/>
    </row>
    <row r="15514" spans="21:21" x14ac:dyDescent="0.3">
      <c r="U15514" s="275"/>
    </row>
    <row r="15515" spans="21:21" x14ac:dyDescent="0.3">
      <c r="U15515" s="275"/>
    </row>
    <row r="15516" spans="21:21" x14ac:dyDescent="0.3">
      <c r="U15516" s="275"/>
    </row>
    <row r="15517" spans="21:21" x14ac:dyDescent="0.3">
      <c r="U15517" s="275"/>
    </row>
    <row r="15518" spans="21:21" x14ac:dyDescent="0.3">
      <c r="U15518" s="275"/>
    </row>
    <row r="15519" spans="21:21" x14ac:dyDescent="0.3">
      <c r="U15519" s="275"/>
    </row>
    <row r="15520" spans="21:21" x14ac:dyDescent="0.3">
      <c r="U15520" s="275"/>
    </row>
    <row r="15521" spans="21:21" x14ac:dyDescent="0.3">
      <c r="U15521" s="275"/>
    </row>
    <row r="15522" spans="21:21" x14ac:dyDescent="0.3">
      <c r="U15522" s="275"/>
    </row>
    <row r="15523" spans="21:21" x14ac:dyDescent="0.3">
      <c r="U15523" s="275"/>
    </row>
    <row r="15524" spans="21:21" x14ac:dyDescent="0.3">
      <c r="U15524" s="275"/>
    </row>
    <row r="15525" spans="21:21" x14ac:dyDescent="0.3">
      <c r="U15525" s="275"/>
    </row>
    <row r="15526" spans="21:21" x14ac:dyDescent="0.3">
      <c r="U15526" s="275"/>
    </row>
    <row r="15527" spans="21:21" x14ac:dyDescent="0.3">
      <c r="U15527" s="275"/>
    </row>
    <row r="15528" spans="21:21" x14ac:dyDescent="0.3">
      <c r="U15528" s="275"/>
    </row>
    <row r="15529" spans="21:21" x14ac:dyDescent="0.3">
      <c r="U15529" s="275"/>
    </row>
    <row r="15530" spans="21:21" x14ac:dyDescent="0.3">
      <c r="U15530" s="275"/>
    </row>
    <row r="15531" spans="21:21" x14ac:dyDescent="0.3">
      <c r="U15531" s="275"/>
    </row>
    <row r="15532" spans="21:21" x14ac:dyDescent="0.3">
      <c r="U15532" s="275"/>
    </row>
    <row r="15533" spans="21:21" x14ac:dyDescent="0.3">
      <c r="U15533" s="275"/>
    </row>
    <row r="15534" spans="21:21" x14ac:dyDescent="0.3">
      <c r="U15534" s="275"/>
    </row>
    <row r="15535" spans="21:21" x14ac:dyDescent="0.3">
      <c r="U15535" s="275"/>
    </row>
    <row r="15536" spans="21:21" x14ac:dyDescent="0.3">
      <c r="U15536" s="275"/>
    </row>
    <row r="15537" spans="21:21" x14ac:dyDescent="0.3">
      <c r="U15537" s="275"/>
    </row>
    <row r="15538" spans="21:21" x14ac:dyDescent="0.3">
      <c r="U15538" s="275"/>
    </row>
    <row r="15539" spans="21:21" x14ac:dyDescent="0.3">
      <c r="U15539" s="275"/>
    </row>
    <row r="15540" spans="21:21" x14ac:dyDescent="0.3">
      <c r="U15540" s="275"/>
    </row>
    <row r="15541" spans="21:21" x14ac:dyDescent="0.3">
      <c r="U15541" s="275"/>
    </row>
    <row r="15542" spans="21:21" x14ac:dyDescent="0.3">
      <c r="U15542" s="275"/>
    </row>
    <row r="15543" spans="21:21" x14ac:dyDescent="0.3">
      <c r="U15543" s="275"/>
    </row>
    <row r="15544" spans="21:21" x14ac:dyDescent="0.3">
      <c r="U15544" s="275"/>
    </row>
    <row r="15545" spans="21:21" x14ac:dyDescent="0.3">
      <c r="U15545" s="275"/>
    </row>
    <row r="15546" spans="21:21" x14ac:dyDescent="0.3">
      <c r="U15546" s="275"/>
    </row>
    <row r="15547" spans="21:21" x14ac:dyDescent="0.3">
      <c r="U15547" s="275"/>
    </row>
    <row r="15548" spans="21:21" x14ac:dyDescent="0.3">
      <c r="U15548" s="275"/>
    </row>
    <row r="15549" spans="21:21" x14ac:dyDescent="0.3">
      <c r="U15549" s="275"/>
    </row>
    <row r="15550" spans="21:21" x14ac:dyDescent="0.3">
      <c r="U15550" s="275"/>
    </row>
    <row r="15551" spans="21:21" x14ac:dyDescent="0.3">
      <c r="U15551" s="275"/>
    </row>
    <row r="15552" spans="21:21" x14ac:dyDescent="0.3">
      <c r="U15552" s="275"/>
    </row>
    <row r="15553" spans="21:21" x14ac:dyDescent="0.3">
      <c r="U15553" s="275"/>
    </row>
    <row r="15554" spans="21:21" x14ac:dyDescent="0.3">
      <c r="U15554" s="275"/>
    </row>
    <row r="15555" spans="21:21" x14ac:dyDescent="0.3">
      <c r="U15555" s="275"/>
    </row>
    <row r="15556" spans="21:21" x14ac:dyDescent="0.3">
      <c r="U15556" s="275"/>
    </row>
    <row r="15557" spans="21:21" x14ac:dyDescent="0.3">
      <c r="U15557" s="275"/>
    </row>
    <row r="15558" spans="21:21" x14ac:dyDescent="0.3">
      <c r="U15558" s="275"/>
    </row>
    <row r="15559" spans="21:21" x14ac:dyDescent="0.3">
      <c r="U15559" s="275"/>
    </row>
    <row r="15560" spans="21:21" x14ac:dyDescent="0.3">
      <c r="U15560" s="275"/>
    </row>
    <row r="15561" spans="21:21" x14ac:dyDescent="0.3">
      <c r="U15561" s="275"/>
    </row>
    <row r="15562" spans="21:21" x14ac:dyDescent="0.3">
      <c r="U15562" s="275"/>
    </row>
    <row r="15563" spans="21:21" x14ac:dyDescent="0.3">
      <c r="U15563" s="275"/>
    </row>
    <row r="15564" spans="21:21" x14ac:dyDescent="0.3">
      <c r="U15564" s="275"/>
    </row>
    <row r="15565" spans="21:21" x14ac:dyDescent="0.3">
      <c r="U15565" s="275"/>
    </row>
    <row r="15566" spans="21:21" x14ac:dyDescent="0.3">
      <c r="U15566" s="275"/>
    </row>
    <row r="15567" spans="21:21" x14ac:dyDescent="0.3">
      <c r="U15567" s="275"/>
    </row>
    <row r="15568" spans="21:21" x14ac:dyDescent="0.3">
      <c r="U15568" s="275"/>
    </row>
    <row r="15569" spans="21:21" x14ac:dyDescent="0.3">
      <c r="U15569" s="275"/>
    </row>
    <row r="15570" spans="21:21" x14ac:dyDescent="0.3">
      <c r="U15570" s="275"/>
    </row>
    <row r="15571" spans="21:21" x14ac:dyDescent="0.3">
      <c r="U15571" s="275"/>
    </row>
    <row r="15572" spans="21:21" x14ac:dyDescent="0.3">
      <c r="U15572" s="275"/>
    </row>
    <row r="15573" spans="21:21" x14ac:dyDescent="0.3">
      <c r="U15573" s="275"/>
    </row>
    <row r="15574" spans="21:21" x14ac:dyDescent="0.3">
      <c r="U15574" s="275"/>
    </row>
    <row r="15575" spans="21:21" x14ac:dyDescent="0.3">
      <c r="U15575" s="275"/>
    </row>
    <row r="15576" spans="21:21" x14ac:dyDescent="0.3">
      <c r="U15576" s="275"/>
    </row>
    <row r="15577" spans="21:21" x14ac:dyDescent="0.3">
      <c r="U15577" s="275"/>
    </row>
    <row r="15578" spans="21:21" x14ac:dyDescent="0.3">
      <c r="U15578" s="275"/>
    </row>
    <row r="15579" spans="21:21" x14ac:dyDescent="0.3">
      <c r="U15579" s="275"/>
    </row>
    <row r="15580" spans="21:21" x14ac:dyDescent="0.3">
      <c r="U15580" s="275"/>
    </row>
    <row r="15581" spans="21:21" x14ac:dyDescent="0.3">
      <c r="U15581" s="275"/>
    </row>
    <row r="15582" spans="21:21" x14ac:dyDescent="0.3">
      <c r="U15582" s="275"/>
    </row>
    <row r="15583" spans="21:21" x14ac:dyDescent="0.3">
      <c r="U15583" s="275"/>
    </row>
    <row r="15584" spans="21:21" x14ac:dyDescent="0.3">
      <c r="U15584" s="275"/>
    </row>
    <row r="15585" spans="21:21" x14ac:dyDescent="0.3">
      <c r="U15585" s="275"/>
    </row>
    <row r="15586" spans="21:21" x14ac:dyDescent="0.3">
      <c r="U15586" s="275"/>
    </row>
    <row r="15587" spans="21:21" x14ac:dyDescent="0.3">
      <c r="U15587" s="275"/>
    </row>
    <row r="15588" spans="21:21" x14ac:dyDescent="0.3">
      <c r="U15588" s="275"/>
    </row>
    <row r="15589" spans="21:21" x14ac:dyDescent="0.3">
      <c r="U15589" s="275"/>
    </row>
    <row r="15590" spans="21:21" x14ac:dyDescent="0.3">
      <c r="U15590" s="275"/>
    </row>
    <row r="15591" spans="21:21" x14ac:dyDescent="0.3">
      <c r="U15591" s="275"/>
    </row>
    <row r="15592" spans="21:21" x14ac:dyDescent="0.3">
      <c r="U15592" s="275"/>
    </row>
    <row r="15593" spans="21:21" x14ac:dyDescent="0.3">
      <c r="U15593" s="275"/>
    </row>
    <row r="15594" spans="21:21" x14ac:dyDescent="0.3">
      <c r="U15594" s="275"/>
    </row>
    <row r="15595" spans="21:21" x14ac:dyDescent="0.3">
      <c r="U15595" s="275"/>
    </row>
    <row r="15596" spans="21:21" x14ac:dyDescent="0.3">
      <c r="U15596" s="275"/>
    </row>
    <row r="15597" spans="21:21" x14ac:dyDescent="0.3">
      <c r="U15597" s="275"/>
    </row>
    <row r="15598" spans="21:21" x14ac:dyDescent="0.3">
      <c r="U15598" s="275"/>
    </row>
    <row r="15599" spans="21:21" x14ac:dyDescent="0.3">
      <c r="U15599" s="275"/>
    </row>
    <row r="15600" spans="21:21" x14ac:dyDescent="0.3">
      <c r="U15600" s="275"/>
    </row>
    <row r="15601" spans="21:21" x14ac:dyDescent="0.3">
      <c r="U15601" s="275"/>
    </row>
    <row r="15602" spans="21:21" x14ac:dyDescent="0.3">
      <c r="U15602" s="275"/>
    </row>
    <row r="15603" spans="21:21" x14ac:dyDescent="0.3">
      <c r="U15603" s="275"/>
    </row>
    <row r="15604" spans="21:21" x14ac:dyDescent="0.3">
      <c r="U15604" s="275"/>
    </row>
    <row r="15605" spans="21:21" x14ac:dyDescent="0.3">
      <c r="U15605" s="275"/>
    </row>
    <row r="15606" spans="21:21" x14ac:dyDescent="0.3">
      <c r="U15606" s="275"/>
    </row>
    <row r="15607" spans="21:21" x14ac:dyDescent="0.3">
      <c r="U15607" s="275"/>
    </row>
    <row r="15608" spans="21:21" x14ac:dyDescent="0.3">
      <c r="U15608" s="275"/>
    </row>
    <row r="15609" spans="21:21" x14ac:dyDescent="0.3">
      <c r="U15609" s="275"/>
    </row>
    <row r="15610" spans="21:21" x14ac:dyDescent="0.3">
      <c r="U15610" s="275"/>
    </row>
    <row r="15611" spans="21:21" x14ac:dyDescent="0.3">
      <c r="U15611" s="275"/>
    </row>
    <row r="15612" spans="21:21" x14ac:dyDescent="0.3">
      <c r="U15612" s="275"/>
    </row>
    <row r="15613" spans="21:21" x14ac:dyDescent="0.3">
      <c r="U15613" s="275"/>
    </row>
    <row r="15614" spans="21:21" x14ac:dyDescent="0.3">
      <c r="U15614" s="275"/>
    </row>
    <row r="15615" spans="21:21" x14ac:dyDescent="0.3">
      <c r="U15615" s="275"/>
    </row>
    <row r="15616" spans="21:21" x14ac:dyDescent="0.3">
      <c r="U15616" s="275"/>
    </row>
    <row r="15617" spans="21:21" x14ac:dyDescent="0.3">
      <c r="U15617" s="275"/>
    </row>
    <row r="15618" spans="21:21" x14ac:dyDescent="0.3">
      <c r="U15618" s="275"/>
    </row>
    <row r="15619" spans="21:21" x14ac:dyDescent="0.3">
      <c r="U15619" s="275"/>
    </row>
    <row r="15620" spans="21:21" x14ac:dyDescent="0.3">
      <c r="U15620" s="275"/>
    </row>
    <row r="15621" spans="21:21" x14ac:dyDescent="0.3">
      <c r="U15621" s="275"/>
    </row>
    <row r="15622" spans="21:21" x14ac:dyDescent="0.3">
      <c r="U15622" s="275"/>
    </row>
    <row r="15623" spans="21:21" x14ac:dyDescent="0.3">
      <c r="U15623" s="275"/>
    </row>
    <row r="15624" spans="21:21" x14ac:dyDescent="0.3">
      <c r="U15624" s="275"/>
    </row>
    <row r="15625" spans="21:21" x14ac:dyDescent="0.3">
      <c r="U15625" s="275"/>
    </row>
    <row r="15626" spans="21:21" x14ac:dyDescent="0.3">
      <c r="U15626" s="275"/>
    </row>
    <row r="15627" spans="21:21" x14ac:dyDescent="0.3">
      <c r="U15627" s="275"/>
    </row>
    <row r="15628" spans="21:21" x14ac:dyDescent="0.3">
      <c r="U15628" s="275"/>
    </row>
    <row r="15629" spans="21:21" x14ac:dyDescent="0.3">
      <c r="U15629" s="275"/>
    </row>
    <row r="15630" spans="21:21" x14ac:dyDescent="0.3">
      <c r="U15630" s="275"/>
    </row>
    <row r="15631" spans="21:21" x14ac:dyDescent="0.3">
      <c r="U15631" s="275"/>
    </row>
    <row r="15632" spans="21:21" x14ac:dyDescent="0.3">
      <c r="U15632" s="275"/>
    </row>
    <row r="15633" spans="21:21" x14ac:dyDescent="0.3">
      <c r="U15633" s="275"/>
    </row>
    <row r="15634" spans="21:21" x14ac:dyDescent="0.3">
      <c r="U15634" s="275"/>
    </row>
    <row r="15635" spans="21:21" x14ac:dyDescent="0.3">
      <c r="U15635" s="275"/>
    </row>
    <row r="15636" spans="21:21" x14ac:dyDescent="0.3">
      <c r="U15636" s="275"/>
    </row>
    <row r="15637" spans="21:21" x14ac:dyDescent="0.3">
      <c r="U15637" s="275"/>
    </row>
    <row r="15638" spans="21:21" x14ac:dyDescent="0.3">
      <c r="U15638" s="275"/>
    </row>
    <row r="15639" spans="21:21" x14ac:dyDescent="0.3">
      <c r="U15639" s="275"/>
    </row>
    <row r="15640" spans="21:21" x14ac:dyDescent="0.3">
      <c r="U15640" s="275"/>
    </row>
    <row r="15641" spans="21:21" x14ac:dyDescent="0.3">
      <c r="U15641" s="275"/>
    </row>
    <row r="15642" spans="21:21" x14ac:dyDescent="0.3">
      <c r="U15642" s="275"/>
    </row>
    <row r="15643" spans="21:21" x14ac:dyDescent="0.3">
      <c r="U15643" s="275"/>
    </row>
    <row r="15644" spans="21:21" x14ac:dyDescent="0.3">
      <c r="U15644" s="275"/>
    </row>
    <row r="15645" spans="21:21" x14ac:dyDescent="0.3">
      <c r="U15645" s="275"/>
    </row>
    <row r="15646" spans="21:21" x14ac:dyDescent="0.3">
      <c r="U15646" s="275"/>
    </row>
    <row r="15647" spans="21:21" x14ac:dyDescent="0.3">
      <c r="U15647" s="275"/>
    </row>
    <row r="15648" spans="21:21" x14ac:dyDescent="0.3">
      <c r="U15648" s="275"/>
    </row>
    <row r="15649" spans="21:21" x14ac:dyDescent="0.3">
      <c r="U15649" s="275"/>
    </row>
    <row r="15650" spans="21:21" x14ac:dyDescent="0.3">
      <c r="U15650" s="275"/>
    </row>
    <row r="15651" spans="21:21" x14ac:dyDescent="0.3">
      <c r="U15651" s="275"/>
    </row>
    <row r="15652" spans="21:21" x14ac:dyDescent="0.3">
      <c r="U15652" s="275"/>
    </row>
    <row r="15653" spans="21:21" x14ac:dyDescent="0.3">
      <c r="U15653" s="275"/>
    </row>
    <row r="15654" spans="21:21" x14ac:dyDescent="0.3">
      <c r="U15654" s="275"/>
    </row>
    <row r="15655" spans="21:21" x14ac:dyDescent="0.3">
      <c r="U15655" s="275"/>
    </row>
    <row r="15656" spans="21:21" x14ac:dyDescent="0.3">
      <c r="U15656" s="275"/>
    </row>
    <row r="15657" spans="21:21" x14ac:dyDescent="0.3">
      <c r="U15657" s="275"/>
    </row>
    <row r="15658" spans="21:21" x14ac:dyDescent="0.3">
      <c r="U15658" s="275"/>
    </row>
    <row r="15659" spans="21:21" x14ac:dyDescent="0.3">
      <c r="U15659" s="275"/>
    </row>
    <row r="15660" spans="21:21" x14ac:dyDescent="0.3">
      <c r="U15660" s="275"/>
    </row>
    <row r="15661" spans="21:21" x14ac:dyDescent="0.3">
      <c r="U15661" s="275"/>
    </row>
    <row r="15662" spans="21:21" x14ac:dyDescent="0.3">
      <c r="U15662" s="275"/>
    </row>
    <row r="15663" spans="21:21" x14ac:dyDescent="0.3">
      <c r="U15663" s="275"/>
    </row>
    <row r="15664" spans="21:21" x14ac:dyDescent="0.3">
      <c r="U15664" s="275"/>
    </row>
    <row r="15665" spans="21:21" x14ac:dyDescent="0.3">
      <c r="U15665" s="275"/>
    </row>
    <row r="15666" spans="21:21" x14ac:dyDescent="0.3">
      <c r="U15666" s="275"/>
    </row>
    <row r="15667" spans="21:21" x14ac:dyDescent="0.3">
      <c r="U15667" s="275"/>
    </row>
    <row r="15668" spans="21:21" x14ac:dyDescent="0.3">
      <c r="U15668" s="275"/>
    </row>
    <row r="15669" spans="21:21" x14ac:dyDescent="0.3">
      <c r="U15669" s="275"/>
    </row>
    <row r="15670" spans="21:21" x14ac:dyDescent="0.3">
      <c r="U15670" s="275"/>
    </row>
    <row r="15671" spans="21:21" x14ac:dyDescent="0.3">
      <c r="U15671" s="275"/>
    </row>
    <row r="15672" spans="21:21" x14ac:dyDescent="0.3">
      <c r="U15672" s="275"/>
    </row>
    <row r="15673" spans="21:21" x14ac:dyDescent="0.3">
      <c r="U15673" s="275"/>
    </row>
    <row r="15674" spans="21:21" x14ac:dyDescent="0.3">
      <c r="U15674" s="275"/>
    </row>
    <row r="15675" spans="21:21" x14ac:dyDescent="0.3">
      <c r="U15675" s="275"/>
    </row>
    <row r="15676" spans="21:21" x14ac:dyDescent="0.3">
      <c r="U15676" s="275"/>
    </row>
    <row r="15677" spans="21:21" x14ac:dyDescent="0.3">
      <c r="U15677" s="275"/>
    </row>
    <row r="15678" spans="21:21" x14ac:dyDescent="0.3">
      <c r="U15678" s="275"/>
    </row>
    <row r="15679" spans="21:21" x14ac:dyDescent="0.3">
      <c r="U15679" s="275"/>
    </row>
    <row r="15680" spans="21:21" x14ac:dyDescent="0.3">
      <c r="U15680" s="275"/>
    </row>
    <row r="15681" spans="21:21" x14ac:dyDescent="0.3">
      <c r="U15681" s="275"/>
    </row>
    <row r="15682" spans="21:21" x14ac:dyDescent="0.3">
      <c r="U15682" s="275"/>
    </row>
    <row r="15683" spans="21:21" x14ac:dyDescent="0.3">
      <c r="U15683" s="275"/>
    </row>
    <row r="15684" spans="21:21" x14ac:dyDescent="0.3">
      <c r="U15684" s="275"/>
    </row>
    <row r="15685" spans="21:21" x14ac:dyDescent="0.3">
      <c r="U15685" s="275"/>
    </row>
    <row r="15686" spans="21:21" x14ac:dyDescent="0.3">
      <c r="U15686" s="275"/>
    </row>
    <row r="15687" spans="21:21" x14ac:dyDescent="0.3">
      <c r="U15687" s="275"/>
    </row>
    <row r="15688" spans="21:21" x14ac:dyDescent="0.3">
      <c r="U15688" s="275"/>
    </row>
    <row r="15689" spans="21:21" x14ac:dyDescent="0.3">
      <c r="U15689" s="275"/>
    </row>
    <row r="15690" spans="21:21" x14ac:dyDescent="0.3">
      <c r="U15690" s="275"/>
    </row>
    <row r="15691" spans="21:21" x14ac:dyDescent="0.3">
      <c r="U15691" s="275"/>
    </row>
    <row r="15692" spans="21:21" x14ac:dyDescent="0.3">
      <c r="U15692" s="275"/>
    </row>
    <row r="15693" spans="21:21" x14ac:dyDescent="0.3">
      <c r="U15693" s="275"/>
    </row>
    <row r="15694" spans="21:21" x14ac:dyDescent="0.3">
      <c r="U15694" s="275"/>
    </row>
    <row r="15695" spans="21:21" x14ac:dyDescent="0.3">
      <c r="U15695" s="275"/>
    </row>
    <row r="15696" spans="21:21" x14ac:dyDescent="0.3">
      <c r="U15696" s="275"/>
    </row>
    <row r="15697" spans="21:21" x14ac:dyDescent="0.3">
      <c r="U15697" s="275"/>
    </row>
    <row r="15698" spans="21:21" x14ac:dyDescent="0.3">
      <c r="U15698" s="275"/>
    </row>
    <row r="15699" spans="21:21" x14ac:dyDescent="0.3">
      <c r="U15699" s="275"/>
    </row>
    <row r="15700" spans="21:21" x14ac:dyDescent="0.3">
      <c r="U15700" s="275"/>
    </row>
    <row r="15701" spans="21:21" x14ac:dyDescent="0.3">
      <c r="U15701" s="275"/>
    </row>
    <row r="15702" spans="21:21" x14ac:dyDescent="0.3">
      <c r="U15702" s="275"/>
    </row>
    <row r="15703" spans="21:21" x14ac:dyDescent="0.3">
      <c r="U15703" s="275"/>
    </row>
    <row r="15704" spans="21:21" x14ac:dyDescent="0.3">
      <c r="U15704" s="275"/>
    </row>
    <row r="15705" spans="21:21" x14ac:dyDescent="0.3">
      <c r="U15705" s="275"/>
    </row>
    <row r="15706" spans="21:21" x14ac:dyDescent="0.3">
      <c r="U15706" s="275"/>
    </row>
    <row r="15707" spans="21:21" x14ac:dyDescent="0.3">
      <c r="U15707" s="275"/>
    </row>
    <row r="15708" spans="21:21" x14ac:dyDescent="0.3">
      <c r="U15708" s="275"/>
    </row>
    <row r="15709" spans="21:21" x14ac:dyDescent="0.3">
      <c r="U15709" s="275"/>
    </row>
    <row r="15710" spans="21:21" x14ac:dyDescent="0.3">
      <c r="U15710" s="275"/>
    </row>
    <row r="15711" spans="21:21" x14ac:dyDescent="0.3">
      <c r="U15711" s="275"/>
    </row>
    <row r="15712" spans="21:21" x14ac:dyDescent="0.3">
      <c r="U15712" s="275"/>
    </row>
    <row r="15713" spans="21:21" x14ac:dyDescent="0.3">
      <c r="U15713" s="275"/>
    </row>
    <row r="15714" spans="21:21" x14ac:dyDescent="0.3">
      <c r="U15714" s="275"/>
    </row>
    <row r="15715" spans="21:21" x14ac:dyDescent="0.3">
      <c r="U15715" s="275"/>
    </row>
    <row r="15716" spans="21:21" x14ac:dyDescent="0.3">
      <c r="U15716" s="275"/>
    </row>
    <row r="15717" spans="21:21" x14ac:dyDescent="0.3">
      <c r="U15717" s="275"/>
    </row>
    <row r="15718" spans="21:21" x14ac:dyDescent="0.3">
      <c r="U15718" s="275"/>
    </row>
    <row r="15719" spans="21:21" x14ac:dyDescent="0.3">
      <c r="U15719" s="275"/>
    </row>
    <row r="15720" spans="21:21" x14ac:dyDescent="0.3">
      <c r="U15720" s="275"/>
    </row>
    <row r="15721" spans="21:21" x14ac:dyDescent="0.3">
      <c r="U15721" s="275"/>
    </row>
    <row r="15722" spans="21:21" x14ac:dyDescent="0.3">
      <c r="U15722" s="275"/>
    </row>
    <row r="15723" spans="21:21" x14ac:dyDescent="0.3">
      <c r="U15723" s="275"/>
    </row>
    <row r="15724" spans="21:21" x14ac:dyDescent="0.3">
      <c r="U15724" s="275"/>
    </row>
    <row r="15725" spans="21:21" x14ac:dyDescent="0.3">
      <c r="U15725" s="275"/>
    </row>
    <row r="15726" spans="21:21" x14ac:dyDescent="0.3">
      <c r="U15726" s="275"/>
    </row>
    <row r="15727" spans="21:21" x14ac:dyDescent="0.3">
      <c r="U15727" s="275"/>
    </row>
    <row r="15728" spans="21:21" x14ac:dyDescent="0.3">
      <c r="U15728" s="275"/>
    </row>
    <row r="15729" spans="21:21" x14ac:dyDescent="0.3">
      <c r="U15729" s="275"/>
    </row>
    <row r="15730" spans="21:21" x14ac:dyDescent="0.3">
      <c r="U15730" s="275"/>
    </row>
    <row r="15731" spans="21:21" x14ac:dyDescent="0.3">
      <c r="U15731" s="275"/>
    </row>
    <row r="15732" spans="21:21" x14ac:dyDescent="0.3">
      <c r="U15732" s="275"/>
    </row>
    <row r="15733" spans="21:21" x14ac:dyDescent="0.3">
      <c r="U15733" s="275"/>
    </row>
    <row r="15734" spans="21:21" x14ac:dyDescent="0.3">
      <c r="U15734" s="275"/>
    </row>
    <row r="15735" spans="21:21" x14ac:dyDescent="0.3">
      <c r="U15735" s="275"/>
    </row>
    <row r="15736" spans="21:21" x14ac:dyDescent="0.3">
      <c r="U15736" s="275"/>
    </row>
    <row r="15737" spans="21:21" x14ac:dyDescent="0.3">
      <c r="U15737" s="275"/>
    </row>
    <row r="15738" spans="21:21" x14ac:dyDescent="0.3">
      <c r="U15738" s="275"/>
    </row>
    <row r="15739" spans="21:21" x14ac:dyDescent="0.3">
      <c r="U15739" s="275"/>
    </row>
    <row r="15740" spans="21:21" x14ac:dyDescent="0.3">
      <c r="U15740" s="275"/>
    </row>
    <row r="15741" spans="21:21" x14ac:dyDescent="0.3">
      <c r="U15741" s="275"/>
    </row>
    <row r="15742" spans="21:21" x14ac:dyDescent="0.3">
      <c r="U15742" s="275"/>
    </row>
    <row r="15743" spans="21:21" x14ac:dyDescent="0.3">
      <c r="U15743" s="275"/>
    </row>
    <row r="15744" spans="21:21" x14ac:dyDescent="0.3">
      <c r="U15744" s="275"/>
    </row>
    <row r="15745" spans="21:21" x14ac:dyDescent="0.3">
      <c r="U15745" s="275"/>
    </row>
    <row r="15746" spans="21:21" x14ac:dyDescent="0.3">
      <c r="U15746" s="275"/>
    </row>
    <row r="15747" spans="21:21" x14ac:dyDescent="0.3">
      <c r="U15747" s="275"/>
    </row>
    <row r="15748" spans="21:21" x14ac:dyDescent="0.3">
      <c r="U15748" s="275"/>
    </row>
    <row r="15749" spans="21:21" x14ac:dyDescent="0.3">
      <c r="U15749" s="275"/>
    </row>
    <row r="15750" spans="21:21" x14ac:dyDescent="0.3">
      <c r="U15750" s="275"/>
    </row>
    <row r="15751" spans="21:21" x14ac:dyDescent="0.3">
      <c r="U15751" s="275"/>
    </row>
    <row r="15752" spans="21:21" x14ac:dyDescent="0.3">
      <c r="U15752" s="275"/>
    </row>
    <row r="15753" spans="21:21" x14ac:dyDescent="0.3">
      <c r="U15753" s="275"/>
    </row>
    <row r="15754" spans="21:21" x14ac:dyDescent="0.3">
      <c r="U15754" s="275"/>
    </row>
    <row r="15755" spans="21:21" x14ac:dyDescent="0.3">
      <c r="U15755" s="275"/>
    </row>
    <row r="15756" spans="21:21" x14ac:dyDescent="0.3">
      <c r="U15756" s="275"/>
    </row>
    <row r="15757" spans="21:21" x14ac:dyDescent="0.3">
      <c r="U15757" s="275"/>
    </row>
    <row r="15758" spans="21:21" x14ac:dyDescent="0.3">
      <c r="U15758" s="275"/>
    </row>
    <row r="15759" spans="21:21" x14ac:dyDescent="0.3">
      <c r="U15759" s="275"/>
    </row>
    <row r="15760" spans="21:21" x14ac:dyDescent="0.3">
      <c r="U15760" s="275"/>
    </row>
    <row r="15761" spans="21:21" x14ac:dyDescent="0.3">
      <c r="U15761" s="275"/>
    </row>
    <row r="15762" spans="21:21" x14ac:dyDescent="0.3">
      <c r="U15762" s="275"/>
    </row>
    <row r="15763" spans="21:21" x14ac:dyDescent="0.3">
      <c r="U15763" s="275"/>
    </row>
    <row r="15764" spans="21:21" x14ac:dyDescent="0.3">
      <c r="U15764" s="275"/>
    </row>
    <row r="15765" spans="21:21" x14ac:dyDescent="0.3">
      <c r="U15765" s="275"/>
    </row>
    <row r="15766" spans="21:21" x14ac:dyDescent="0.3">
      <c r="U15766" s="275"/>
    </row>
    <row r="15767" spans="21:21" x14ac:dyDescent="0.3">
      <c r="U15767" s="275"/>
    </row>
    <row r="15768" spans="21:21" x14ac:dyDescent="0.3">
      <c r="U15768" s="275"/>
    </row>
    <row r="15769" spans="21:21" x14ac:dyDescent="0.3">
      <c r="U15769" s="275"/>
    </row>
    <row r="15770" spans="21:21" x14ac:dyDescent="0.3">
      <c r="U15770" s="275"/>
    </row>
    <row r="15771" spans="21:21" x14ac:dyDescent="0.3">
      <c r="U15771" s="275"/>
    </row>
    <row r="15772" spans="21:21" x14ac:dyDescent="0.3">
      <c r="U15772" s="275"/>
    </row>
    <row r="15773" spans="21:21" x14ac:dyDescent="0.3">
      <c r="U15773" s="275"/>
    </row>
    <row r="15774" spans="21:21" x14ac:dyDescent="0.3">
      <c r="U15774" s="275"/>
    </row>
    <row r="15775" spans="21:21" x14ac:dyDescent="0.3">
      <c r="U15775" s="275"/>
    </row>
    <row r="15776" spans="21:21" x14ac:dyDescent="0.3">
      <c r="U15776" s="275"/>
    </row>
    <row r="15777" spans="21:21" x14ac:dyDescent="0.3">
      <c r="U15777" s="275"/>
    </row>
    <row r="15778" spans="21:21" x14ac:dyDescent="0.3">
      <c r="U15778" s="275"/>
    </row>
    <row r="15779" spans="21:21" x14ac:dyDescent="0.3">
      <c r="U15779" s="275"/>
    </row>
    <row r="15780" spans="21:21" x14ac:dyDescent="0.3">
      <c r="U15780" s="275"/>
    </row>
    <row r="15781" spans="21:21" x14ac:dyDescent="0.3">
      <c r="U15781" s="275"/>
    </row>
    <row r="15782" spans="21:21" x14ac:dyDescent="0.3">
      <c r="U15782" s="275"/>
    </row>
    <row r="15783" spans="21:21" x14ac:dyDescent="0.3">
      <c r="U15783" s="275"/>
    </row>
    <row r="15784" spans="21:21" x14ac:dyDescent="0.3">
      <c r="U15784" s="275"/>
    </row>
    <row r="15785" spans="21:21" x14ac:dyDescent="0.3">
      <c r="U15785" s="275"/>
    </row>
    <row r="15786" spans="21:21" x14ac:dyDescent="0.3">
      <c r="U15786" s="275"/>
    </row>
    <row r="15787" spans="21:21" x14ac:dyDescent="0.3">
      <c r="U15787" s="275"/>
    </row>
    <row r="15788" spans="21:21" x14ac:dyDescent="0.3">
      <c r="U15788" s="275"/>
    </row>
    <row r="15789" spans="21:21" x14ac:dyDescent="0.3">
      <c r="U15789" s="275"/>
    </row>
    <row r="15790" spans="21:21" x14ac:dyDescent="0.3">
      <c r="U15790" s="275"/>
    </row>
    <row r="15791" spans="21:21" x14ac:dyDescent="0.3">
      <c r="U15791" s="275"/>
    </row>
    <row r="15792" spans="21:21" x14ac:dyDescent="0.3">
      <c r="U15792" s="275"/>
    </row>
    <row r="15793" spans="21:21" x14ac:dyDescent="0.3">
      <c r="U15793" s="275"/>
    </row>
    <row r="15794" spans="21:21" x14ac:dyDescent="0.3">
      <c r="U15794" s="275"/>
    </row>
    <row r="15795" spans="21:21" x14ac:dyDescent="0.3">
      <c r="U15795" s="275"/>
    </row>
    <row r="15796" spans="21:21" x14ac:dyDescent="0.3">
      <c r="U15796" s="275"/>
    </row>
    <row r="15797" spans="21:21" x14ac:dyDescent="0.3">
      <c r="U15797" s="275"/>
    </row>
    <row r="15798" spans="21:21" x14ac:dyDescent="0.3">
      <c r="U15798" s="275"/>
    </row>
    <row r="15799" spans="21:21" x14ac:dyDescent="0.3">
      <c r="U15799" s="275"/>
    </row>
    <row r="15800" spans="21:21" x14ac:dyDescent="0.3">
      <c r="U15800" s="275"/>
    </row>
    <row r="15801" spans="21:21" x14ac:dyDescent="0.3">
      <c r="U15801" s="275"/>
    </row>
    <row r="15802" spans="21:21" x14ac:dyDescent="0.3">
      <c r="U15802" s="275"/>
    </row>
    <row r="15803" spans="21:21" x14ac:dyDescent="0.3">
      <c r="U15803" s="275"/>
    </row>
    <row r="15804" spans="21:21" x14ac:dyDescent="0.3">
      <c r="U15804" s="275"/>
    </row>
    <row r="15805" spans="21:21" x14ac:dyDescent="0.3">
      <c r="U15805" s="275"/>
    </row>
    <row r="15806" spans="21:21" x14ac:dyDescent="0.3">
      <c r="U15806" s="275"/>
    </row>
    <row r="15807" spans="21:21" x14ac:dyDescent="0.3">
      <c r="U15807" s="275"/>
    </row>
    <row r="15808" spans="21:21" x14ac:dyDescent="0.3">
      <c r="U15808" s="275"/>
    </row>
    <row r="15809" spans="21:21" x14ac:dyDescent="0.3">
      <c r="U15809" s="275"/>
    </row>
    <row r="15810" spans="21:21" x14ac:dyDescent="0.3">
      <c r="U15810" s="275"/>
    </row>
    <row r="15811" spans="21:21" x14ac:dyDescent="0.3">
      <c r="U15811" s="275"/>
    </row>
    <row r="15812" spans="21:21" x14ac:dyDescent="0.3">
      <c r="U15812" s="275"/>
    </row>
    <row r="15813" spans="21:21" x14ac:dyDescent="0.3">
      <c r="U15813" s="275"/>
    </row>
    <row r="15814" spans="21:21" x14ac:dyDescent="0.3">
      <c r="U15814" s="275"/>
    </row>
    <row r="15815" spans="21:21" x14ac:dyDescent="0.3">
      <c r="U15815" s="275"/>
    </row>
    <row r="15816" spans="21:21" x14ac:dyDescent="0.3">
      <c r="U15816" s="275"/>
    </row>
    <row r="15817" spans="21:21" x14ac:dyDescent="0.3">
      <c r="U15817" s="275"/>
    </row>
    <row r="15818" spans="21:21" x14ac:dyDescent="0.3">
      <c r="U15818" s="275"/>
    </row>
    <row r="15819" spans="21:21" x14ac:dyDescent="0.3">
      <c r="U15819" s="275"/>
    </row>
    <row r="15820" spans="21:21" x14ac:dyDescent="0.3">
      <c r="U15820" s="275"/>
    </row>
    <row r="15821" spans="21:21" x14ac:dyDescent="0.3">
      <c r="U15821" s="275"/>
    </row>
    <row r="15822" spans="21:21" x14ac:dyDescent="0.3">
      <c r="U15822" s="275"/>
    </row>
    <row r="15823" spans="21:21" x14ac:dyDescent="0.3">
      <c r="U15823" s="275"/>
    </row>
    <row r="15824" spans="21:21" x14ac:dyDescent="0.3">
      <c r="U15824" s="275"/>
    </row>
    <row r="15825" spans="21:21" x14ac:dyDescent="0.3">
      <c r="U15825" s="275"/>
    </row>
    <row r="15826" spans="21:21" x14ac:dyDescent="0.3">
      <c r="U15826" s="275"/>
    </row>
    <row r="15827" spans="21:21" x14ac:dyDescent="0.3">
      <c r="U15827" s="275"/>
    </row>
    <row r="15828" spans="21:21" x14ac:dyDescent="0.3">
      <c r="U15828" s="275"/>
    </row>
    <row r="15829" spans="21:21" x14ac:dyDescent="0.3">
      <c r="U15829" s="275"/>
    </row>
    <row r="15830" spans="21:21" x14ac:dyDescent="0.3">
      <c r="U15830" s="275"/>
    </row>
    <row r="15831" spans="21:21" x14ac:dyDescent="0.3">
      <c r="U15831" s="275"/>
    </row>
    <row r="15832" spans="21:21" x14ac:dyDescent="0.3">
      <c r="U15832" s="275"/>
    </row>
    <row r="15833" spans="21:21" x14ac:dyDescent="0.3">
      <c r="U15833" s="275"/>
    </row>
    <row r="15834" spans="21:21" x14ac:dyDescent="0.3">
      <c r="U15834" s="275"/>
    </row>
    <row r="15835" spans="21:21" x14ac:dyDescent="0.3">
      <c r="U15835" s="275"/>
    </row>
    <row r="15836" spans="21:21" x14ac:dyDescent="0.3">
      <c r="U15836" s="275"/>
    </row>
    <row r="15837" spans="21:21" x14ac:dyDescent="0.3">
      <c r="U15837" s="275"/>
    </row>
    <row r="15838" spans="21:21" x14ac:dyDescent="0.3">
      <c r="U15838" s="275"/>
    </row>
    <row r="15839" spans="21:21" x14ac:dyDescent="0.3">
      <c r="U15839" s="275"/>
    </row>
    <row r="15840" spans="21:21" x14ac:dyDescent="0.3">
      <c r="U15840" s="275"/>
    </row>
    <row r="15841" spans="21:21" x14ac:dyDescent="0.3">
      <c r="U15841" s="275"/>
    </row>
    <row r="15842" spans="21:21" x14ac:dyDescent="0.3">
      <c r="U15842" s="275"/>
    </row>
    <row r="15843" spans="21:21" x14ac:dyDescent="0.3">
      <c r="U15843" s="275"/>
    </row>
    <row r="15844" spans="21:21" x14ac:dyDescent="0.3">
      <c r="U15844" s="275"/>
    </row>
    <row r="15845" spans="21:21" x14ac:dyDescent="0.3">
      <c r="U15845" s="275"/>
    </row>
    <row r="15846" spans="21:21" x14ac:dyDescent="0.3">
      <c r="U15846" s="275"/>
    </row>
    <row r="15847" spans="21:21" x14ac:dyDescent="0.3">
      <c r="U15847" s="275"/>
    </row>
    <row r="15848" spans="21:21" x14ac:dyDescent="0.3">
      <c r="U15848" s="275"/>
    </row>
    <row r="15849" spans="21:21" x14ac:dyDescent="0.3">
      <c r="U15849" s="275"/>
    </row>
    <row r="15850" spans="21:21" x14ac:dyDescent="0.3">
      <c r="U15850" s="275"/>
    </row>
    <row r="15851" spans="21:21" x14ac:dyDescent="0.3">
      <c r="U15851" s="275"/>
    </row>
    <row r="15852" spans="21:21" x14ac:dyDescent="0.3">
      <c r="U15852" s="275"/>
    </row>
    <row r="15853" spans="21:21" x14ac:dyDescent="0.3">
      <c r="U15853" s="275"/>
    </row>
    <row r="15854" spans="21:21" x14ac:dyDescent="0.3">
      <c r="U15854" s="275"/>
    </row>
    <row r="15855" spans="21:21" x14ac:dyDescent="0.3">
      <c r="U15855" s="275"/>
    </row>
    <row r="15856" spans="21:21" x14ac:dyDescent="0.3">
      <c r="U15856" s="275"/>
    </row>
    <row r="15857" spans="21:21" x14ac:dyDescent="0.3">
      <c r="U15857" s="275"/>
    </row>
    <row r="15858" spans="21:21" x14ac:dyDescent="0.3">
      <c r="U15858" s="275"/>
    </row>
    <row r="15859" spans="21:21" x14ac:dyDescent="0.3">
      <c r="U15859" s="275"/>
    </row>
    <row r="15860" spans="21:21" x14ac:dyDescent="0.3">
      <c r="U15860" s="275"/>
    </row>
    <row r="15861" spans="21:21" x14ac:dyDescent="0.3">
      <c r="U15861" s="275"/>
    </row>
    <row r="15862" spans="21:21" x14ac:dyDescent="0.3">
      <c r="U15862" s="275"/>
    </row>
    <row r="15863" spans="21:21" x14ac:dyDescent="0.3">
      <c r="U15863" s="275"/>
    </row>
    <row r="15864" spans="21:21" x14ac:dyDescent="0.3">
      <c r="U15864" s="275"/>
    </row>
    <row r="15865" spans="21:21" x14ac:dyDescent="0.3">
      <c r="U15865" s="275"/>
    </row>
    <row r="15866" spans="21:21" x14ac:dyDescent="0.3">
      <c r="U15866" s="275"/>
    </row>
    <row r="15867" spans="21:21" x14ac:dyDescent="0.3">
      <c r="U15867" s="275"/>
    </row>
    <row r="15868" spans="21:21" x14ac:dyDescent="0.3">
      <c r="U15868" s="275"/>
    </row>
    <row r="15869" spans="21:21" x14ac:dyDescent="0.3">
      <c r="U15869" s="275"/>
    </row>
    <row r="15870" spans="21:21" x14ac:dyDescent="0.3">
      <c r="U15870" s="275"/>
    </row>
    <row r="15871" spans="21:21" x14ac:dyDescent="0.3">
      <c r="U15871" s="275"/>
    </row>
    <row r="15872" spans="21:21" x14ac:dyDescent="0.3">
      <c r="U15872" s="275"/>
    </row>
    <row r="15873" spans="21:21" x14ac:dyDescent="0.3">
      <c r="U15873" s="275"/>
    </row>
    <row r="15874" spans="21:21" x14ac:dyDescent="0.3">
      <c r="U15874" s="275"/>
    </row>
    <row r="15875" spans="21:21" x14ac:dyDescent="0.3">
      <c r="U15875" s="275"/>
    </row>
    <row r="15876" spans="21:21" x14ac:dyDescent="0.3">
      <c r="U15876" s="275"/>
    </row>
    <row r="15877" spans="21:21" x14ac:dyDescent="0.3">
      <c r="U15877" s="275"/>
    </row>
    <row r="15878" spans="21:21" x14ac:dyDescent="0.3">
      <c r="U15878" s="275"/>
    </row>
    <row r="15879" spans="21:21" x14ac:dyDescent="0.3">
      <c r="U15879" s="275"/>
    </row>
    <row r="15880" spans="21:21" x14ac:dyDescent="0.3">
      <c r="U15880" s="275"/>
    </row>
    <row r="15881" spans="21:21" x14ac:dyDescent="0.3">
      <c r="U15881" s="275"/>
    </row>
    <row r="15882" spans="21:21" x14ac:dyDescent="0.3">
      <c r="U15882" s="275"/>
    </row>
    <row r="15883" spans="21:21" x14ac:dyDescent="0.3">
      <c r="U15883" s="275"/>
    </row>
    <row r="15884" spans="21:21" x14ac:dyDescent="0.3">
      <c r="U15884" s="275"/>
    </row>
    <row r="15885" spans="21:21" x14ac:dyDescent="0.3">
      <c r="U15885" s="275"/>
    </row>
    <row r="15886" spans="21:21" x14ac:dyDescent="0.3">
      <c r="U15886" s="275"/>
    </row>
    <row r="15887" spans="21:21" x14ac:dyDescent="0.3">
      <c r="U15887" s="275"/>
    </row>
    <row r="15888" spans="21:21" x14ac:dyDescent="0.3">
      <c r="U15888" s="275"/>
    </row>
    <row r="15889" spans="21:21" x14ac:dyDescent="0.3">
      <c r="U15889" s="275"/>
    </row>
    <row r="15890" spans="21:21" x14ac:dyDescent="0.3">
      <c r="U15890" s="275"/>
    </row>
    <row r="15891" spans="21:21" x14ac:dyDescent="0.3">
      <c r="U15891" s="275"/>
    </row>
    <row r="15892" spans="21:21" x14ac:dyDescent="0.3">
      <c r="U15892" s="275"/>
    </row>
    <row r="15893" spans="21:21" x14ac:dyDescent="0.3">
      <c r="U15893" s="275"/>
    </row>
    <row r="15894" spans="21:21" x14ac:dyDescent="0.3">
      <c r="U15894" s="275"/>
    </row>
    <row r="15895" spans="21:21" x14ac:dyDescent="0.3">
      <c r="U15895" s="275"/>
    </row>
    <row r="15896" spans="21:21" x14ac:dyDescent="0.3">
      <c r="U15896" s="275"/>
    </row>
    <row r="15897" spans="21:21" x14ac:dyDescent="0.3">
      <c r="U15897" s="275"/>
    </row>
    <row r="15898" spans="21:21" x14ac:dyDescent="0.3">
      <c r="U15898" s="275"/>
    </row>
    <row r="15899" spans="21:21" x14ac:dyDescent="0.3">
      <c r="U15899" s="275"/>
    </row>
    <row r="15900" spans="21:21" x14ac:dyDescent="0.3">
      <c r="U15900" s="275"/>
    </row>
    <row r="15901" spans="21:21" x14ac:dyDescent="0.3">
      <c r="U15901" s="275"/>
    </row>
    <row r="15902" spans="21:21" x14ac:dyDescent="0.3">
      <c r="U15902" s="275"/>
    </row>
    <row r="15903" spans="21:21" x14ac:dyDescent="0.3">
      <c r="U15903" s="275"/>
    </row>
    <row r="15904" spans="21:21" x14ac:dyDescent="0.3">
      <c r="U15904" s="275"/>
    </row>
    <row r="15905" spans="21:21" x14ac:dyDescent="0.3">
      <c r="U15905" s="275"/>
    </row>
    <row r="15906" spans="21:21" x14ac:dyDescent="0.3">
      <c r="U15906" s="275"/>
    </row>
    <row r="15907" spans="21:21" x14ac:dyDescent="0.3">
      <c r="U15907" s="275"/>
    </row>
    <row r="15908" spans="21:21" x14ac:dyDescent="0.3">
      <c r="U15908" s="275"/>
    </row>
    <row r="15909" spans="21:21" x14ac:dyDescent="0.3">
      <c r="U15909" s="275"/>
    </row>
    <row r="15910" spans="21:21" x14ac:dyDescent="0.3">
      <c r="U15910" s="275"/>
    </row>
    <row r="15911" spans="21:21" x14ac:dyDescent="0.3">
      <c r="U15911" s="275"/>
    </row>
    <row r="15912" spans="21:21" x14ac:dyDescent="0.3">
      <c r="U15912" s="275"/>
    </row>
    <row r="15913" spans="21:21" x14ac:dyDescent="0.3">
      <c r="U15913" s="275"/>
    </row>
    <row r="15914" spans="21:21" x14ac:dyDescent="0.3">
      <c r="U15914" s="275"/>
    </row>
    <row r="15915" spans="21:21" x14ac:dyDescent="0.3">
      <c r="U15915" s="275"/>
    </row>
    <row r="15916" spans="21:21" x14ac:dyDescent="0.3">
      <c r="U15916" s="275"/>
    </row>
    <row r="15917" spans="21:21" x14ac:dyDescent="0.3">
      <c r="U15917" s="275"/>
    </row>
    <row r="15918" spans="21:21" x14ac:dyDescent="0.3">
      <c r="U15918" s="275"/>
    </row>
    <row r="15919" spans="21:21" x14ac:dyDescent="0.3">
      <c r="U15919" s="275"/>
    </row>
    <row r="15920" spans="21:21" x14ac:dyDescent="0.3">
      <c r="U15920" s="275"/>
    </row>
    <row r="15921" spans="21:21" x14ac:dyDescent="0.3">
      <c r="U15921" s="275"/>
    </row>
    <row r="15922" spans="21:21" x14ac:dyDescent="0.3">
      <c r="U15922" s="275"/>
    </row>
    <row r="15923" spans="21:21" x14ac:dyDescent="0.3">
      <c r="U15923" s="275"/>
    </row>
    <row r="15924" spans="21:21" x14ac:dyDescent="0.3">
      <c r="U15924" s="275"/>
    </row>
    <row r="15925" spans="21:21" x14ac:dyDescent="0.3">
      <c r="U15925" s="275"/>
    </row>
    <row r="15926" spans="21:21" x14ac:dyDescent="0.3">
      <c r="U15926" s="275"/>
    </row>
    <row r="15927" spans="21:21" x14ac:dyDescent="0.3">
      <c r="U15927" s="275"/>
    </row>
    <row r="15928" spans="21:21" x14ac:dyDescent="0.3">
      <c r="U15928" s="275"/>
    </row>
    <row r="15929" spans="21:21" x14ac:dyDescent="0.3">
      <c r="U15929" s="275"/>
    </row>
    <row r="15930" spans="21:21" x14ac:dyDescent="0.3">
      <c r="U15930" s="275"/>
    </row>
    <row r="15931" spans="21:21" x14ac:dyDescent="0.3">
      <c r="U15931" s="275"/>
    </row>
    <row r="15932" spans="21:21" x14ac:dyDescent="0.3">
      <c r="U15932" s="275"/>
    </row>
    <row r="15933" spans="21:21" x14ac:dyDescent="0.3">
      <c r="U15933" s="275"/>
    </row>
    <row r="15934" spans="21:21" x14ac:dyDescent="0.3">
      <c r="U15934" s="275"/>
    </row>
    <row r="15935" spans="21:21" x14ac:dyDescent="0.3">
      <c r="U15935" s="275"/>
    </row>
    <row r="15936" spans="21:21" x14ac:dyDescent="0.3">
      <c r="U15936" s="275"/>
    </row>
    <row r="15937" spans="21:21" x14ac:dyDescent="0.3">
      <c r="U15937" s="275"/>
    </row>
    <row r="15938" spans="21:21" x14ac:dyDescent="0.3">
      <c r="U15938" s="275"/>
    </row>
    <row r="15939" spans="21:21" x14ac:dyDescent="0.3">
      <c r="U15939" s="275"/>
    </row>
    <row r="15940" spans="21:21" x14ac:dyDescent="0.3">
      <c r="U15940" s="275"/>
    </row>
    <row r="15941" spans="21:21" x14ac:dyDescent="0.3">
      <c r="U15941" s="275"/>
    </row>
    <row r="15942" spans="21:21" x14ac:dyDescent="0.3">
      <c r="U15942" s="275"/>
    </row>
    <row r="15943" spans="21:21" x14ac:dyDescent="0.3">
      <c r="U15943" s="275"/>
    </row>
    <row r="15944" spans="21:21" x14ac:dyDescent="0.3">
      <c r="U15944" s="275"/>
    </row>
    <row r="15945" spans="21:21" x14ac:dyDescent="0.3">
      <c r="U15945" s="275"/>
    </row>
    <row r="15946" spans="21:21" x14ac:dyDescent="0.3">
      <c r="U15946" s="275"/>
    </row>
    <row r="15947" spans="21:21" x14ac:dyDescent="0.3">
      <c r="U15947" s="275"/>
    </row>
    <row r="15948" spans="21:21" x14ac:dyDescent="0.3">
      <c r="U15948" s="275"/>
    </row>
    <row r="15949" spans="21:21" x14ac:dyDescent="0.3">
      <c r="U15949" s="275"/>
    </row>
    <row r="15950" spans="21:21" x14ac:dyDescent="0.3">
      <c r="U15950" s="275"/>
    </row>
    <row r="15951" spans="21:21" x14ac:dyDescent="0.3">
      <c r="U15951" s="275"/>
    </row>
    <row r="15952" spans="21:21" x14ac:dyDescent="0.3">
      <c r="U15952" s="275"/>
    </row>
    <row r="15953" spans="21:21" x14ac:dyDescent="0.3">
      <c r="U15953" s="275"/>
    </row>
    <row r="15954" spans="21:21" x14ac:dyDescent="0.3">
      <c r="U15954" s="275"/>
    </row>
    <row r="15955" spans="21:21" x14ac:dyDescent="0.3">
      <c r="U15955" s="275"/>
    </row>
    <row r="15956" spans="21:21" x14ac:dyDescent="0.3">
      <c r="U15956" s="275"/>
    </row>
    <row r="15957" spans="21:21" x14ac:dyDescent="0.3">
      <c r="U15957" s="275"/>
    </row>
    <row r="15958" spans="21:21" x14ac:dyDescent="0.3">
      <c r="U15958" s="275"/>
    </row>
    <row r="15959" spans="21:21" x14ac:dyDescent="0.3">
      <c r="U15959" s="275"/>
    </row>
    <row r="15960" spans="21:21" x14ac:dyDescent="0.3">
      <c r="U15960" s="275"/>
    </row>
    <row r="15961" spans="21:21" x14ac:dyDescent="0.3">
      <c r="U15961" s="275"/>
    </row>
    <row r="15962" spans="21:21" x14ac:dyDescent="0.3">
      <c r="U15962" s="275"/>
    </row>
    <row r="15963" spans="21:21" x14ac:dyDescent="0.3">
      <c r="U15963" s="275"/>
    </row>
    <row r="15964" spans="21:21" x14ac:dyDescent="0.3">
      <c r="U15964" s="275"/>
    </row>
    <row r="15965" spans="21:21" x14ac:dyDescent="0.3">
      <c r="U15965" s="275"/>
    </row>
    <row r="15966" spans="21:21" x14ac:dyDescent="0.3">
      <c r="U15966" s="275"/>
    </row>
    <row r="15967" spans="21:21" x14ac:dyDescent="0.3">
      <c r="U15967" s="275"/>
    </row>
    <row r="15968" spans="21:21" x14ac:dyDescent="0.3">
      <c r="U15968" s="275"/>
    </row>
    <row r="15969" spans="21:21" x14ac:dyDescent="0.3">
      <c r="U15969" s="275"/>
    </row>
    <row r="15970" spans="21:21" x14ac:dyDescent="0.3">
      <c r="U15970" s="275"/>
    </row>
    <row r="15971" spans="21:21" x14ac:dyDescent="0.3">
      <c r="U15971" s="275"/>
    </row>
    <row r="15972" spans="21:21" x14ac:dyDescent="0.3">
      <c r="U15972" s="275"/>
    </row>
    <row r="15973" spans="21:21" x14ac:dyDescent="0.3">
      <c r="U15973" s="275"/>
    </row>
    <row r="15974" spans="21:21" x14ac:dyDescent="0.3">
      <c r="U15974" s="275"/>
    </row>
    <row r="15975" spans="21:21" x14ac:dyDescent="0.3">
      <c r="U15975" s="275"/>
    </row>
    <row r="15976" spans="21:21" x14ac:dyDescent="0.3">
      <c r="U15976" s="275"/>
    </row>
    <row r="15977" spans="21:21" x14ac:dyDescent="0.3">
      <c r="U15977" s="275"/>
    </row>
    <row r="15978" spans="21:21" x14ac:dyDescent="0.3">
      <c r="U15978" s="275"/>
    </row>
    <row r="15979" spans="21:21" x14ac:dyDescent="0.3">
      <c r="U15979" s="275"/>
    </row>
    <row r="15980" spans="21:21" x14ac:dyDescent="0.3">
      <c r="U15980" s="275"/>
    </row>
    <row r="15981" spans="21:21" x14ac:dyDescent="0.3">
      <c r="U15981" s="275"/>
    </row>
    <row r="15982" spans="21:21" x14ac:dyDescent="0.3">
      <c r="U15982" s="275"/>
    </row>
    <row r="15983" spans="21:21" x14ac:dyDescent="0.3">
      <c r="U15983" s="275"/>
    </row>
    <row r="15984" spans="21:21" x14ac:dyDescent="0.3">
      <c r="U15984" s="275"/>
    </row>
    <row r="15985" spans="21:21" x14ac:dyDescent="0.3">
      <c r="U15985" s="275"/>
    </row>
    <row r="15986" spans="21:21" x14ac:dyDescent="0.3">
      <c r="U15986" s="275"/>
    </row>
    <row r="15987" spans="21:21" x14ac:dyDescent="0.3">
      <c r="U15987" s="275"/>
    </row>
    <row r="15988" spans="21:21" x14ac:dyDescent="0.3">
      <c r="U15988" s="275"/>
    </row>
    <row r="15989" spans="21:21" x14ac:dyDescent="0.3">
      <c r="U15989" s="275"/>
    </row>
    <row r="15990" spans="21:21" x14ac:dyDescent="0.3">
      <c r="U15990" s="275"/>
    </row>
    <row r="15991" spans="21:21" x14ac:dyDescent="0.3">
      <c r="U15991" s="275"/>
    </row>
    <row r="15992" spans="21:21" x14ac:dyDescent="0.3">
      <c r="U15992" s="275"/>
    </row>
    <row r="15993" spans="21:21" x14ac:dyDescent="0.3">
      <c r="U15993" s="275"/>
    </row>
    <row r="15994" spans="21:21" x14ac:dyDescent="0.3">
      <c r="U15994" s="275"/>
    </row>
    <row r="15995" spans="21:21" x14ac:dyDescent="0.3">
      <c r="U15995" s="275"/>
    </row>
    <row r="15996" spans="21:21" x14ac:dyDescent="0.3">
      <c r="U15996" s="275"/>
    </row>
    <row r="15997" spans="21:21" x14ac:dyDescent="0.3">
      <c r="U15997" s="275"/>
    </row>
    <row r="15998" spans="21:21" x14ac:dyDescent="0.3">
      <c r="U15998" s="275"/>
    </row>
    <row r="15999" spans="21:21" x14ac:dyDescent="0.3">
      <c r="U15999" s="275"/>
    </row>
    <row r="16000" spans="21:21" x14ac:dyDescent="0.3">
      <c r="U16000" s="275"/>
    </row>
    <row r="16001" spans="21:21" x14ac:dyDescent="0.3">
      <c r="U16001" s="275"/>
    </row>
    <row r="16002" spans="21:21" x14ac:dyDescent="0.3">
      <c r="U16002" s="275"/>
    </row>
    <row r="16003" spans="21:21" x14ac:dyDescent="0.3">
      <c r="U16003" s="275"/>
    </row>
    <row r="16004" spans="21:21" x14ac:dyDescent="0.3">
      <c r="U16004" s="275"/>
    </row>
    <row r="16005" spans="21:21" x14ac:dyDescent="0.3">
      <c r="U16005" s="275"/>
    </row>
    <row r="16006" spans="21:21" x14ac:dyDescent="0.3">
      <c r="U16006" s="275"/>
    </row>
    <row r="16007" spans="21:21" x14ac:dyDescent="0.3">
      <c r="U16007" s="275"/>
    </row>
    <row r="16008" spans="21:21" x14ac:dyDescent="0.3">
      <c r="U16008" s="275"/>
    </row>
    <row r="16009" spans="21:21" x14ac:dyDescent="0.3">
      <c r="U16009" s="275"/>
    </row>
    <row r="16010" spans="21:21" x14ac:dyDescent="0.3">
      <c r="U16010" s="275"/>
    </row>
    <row r="16011" spans="21:21" x14ac:dyDescent="0.3">
      <c r="U16011" s="275"/>
    </row>
    <row r="16012" spans="21:21" x14ac:dyDescent="0.3">
      <c r="U16012" s="275"/>
    </row>
    <row r="16013" spans="21:21" x14ac:dyDescent="0.3">
      <c r="U16013" s="275"/>
    </row>
    <row r="16014" spans="21:21" x14ac:dyDescent="0.3">
      <c r="U16014" s="275"/>
    </row>
    <row r="16015" spans="21:21" x14ac:dyDescent="0.3">
      <c r="U16015" s="275"/>
    </row>
    <row r="16016" spans="21:21" x14ac:dyDescent="0.3">
      <c r="U16016" s="275"/>
    </row>
    <row r="16017" spans="21:21" x14ac:dyDescent="0.3">
      <c r="U16017" s="275"/>
    </row>
    <row r="16018" spans="21:21" x14ac:dyDescent="0.3">
      <c r="U16018" s="275"/>
    </row>
    <row r="16019" spans="21:21" x14ac:dyDescent="0.3">
      <c r="U16019" s="275"/>
    </row>
    <row r="16020" spans="21:21" x14ac:dyDescent="0.3">
      <c r="U16020" s="275"/>
    </row>
    <row r="16021" spans="21:21" x14ac:dyDescent="0.3">
      <c r="U16021" s="275"/>
    </row>
    <row r="16022" spans="21:21" x14ac:dyDescent="0.3">
      <c r="U16022" s="275"/>
    </row>
    <row r="16023" spans="21:21" x14ac:dyDescent="0.3">
      <c r="U16023" s="275"/>
    </row>
    <row r="16024" spans="21:21" x14ac:dyDescent="0.3">
      <c r="U16024" s="275"/>
    </row>
    <row r="16025" spans="21:21" x14ac:dyDescent="0.3">
      <c r="U16025" s="275"/>
    </row>
    <row r="16026" spans="21:21" x14ac:dyDescent="0.3">
      <c r="U16026" s="275"/>
    </row>
    <row r="16027" spans="21:21" x14ac:dyDescent="0.3">
      <c r="U16027" s="275"/>
    </row>
    <row r="16028" spans="21:21" x14ac:dyDescent="0.3">
      <c r="U16028" s="275"/>
    </row>
    <row r="16029" spans="21:21" x14ac:dyDescent="0.3">
      <c r="U16029" s="275"/>
    </row>
    <row r="16030" spans="21:21" x14ac:dyDescent="0.3">
      <c r="U16030" s="275"/>
    </row>
    <row r="16031" spans="21:21" x14ac:dyDescent="0.3">
      <c r="U16031" s="275"/>
    </row>
    <row r="16032" spans="21:21" x14ac:dyDescent="0.3">
      <c r="U16032" s="275"/>
    </row>
    <row r="16033" spans="21:21" x14ac:dyDescent="0.3">
      <c r="U16033" s="275"/>
    </row>
    <row r="16034" spans="21:21" x14ac:dyDescent="0.3">
      <c r="U16034" s="275"/>
    </row>
    <row r="16035" spans="21:21" x14ac:dyDescent="0.3">
      <c r="U16035" s="275"/>
    </row>
    <row r="16036" spans="21:21" x14ac:dyDescent="0.3">
      <c r="U16036" s="275"/>
    </row>
    <row r="16037" spans="21:21" x14ac:dyDescent="0.3">
      <c r="U16037" s="275"/>
    </row>
    <row r="16038" spans="21:21" x14ac:dyDescent="0.3">
      <c r="U16038" s="275"/>
    </row>
    <row r="16039" spans="21:21" x14ac:dyDescent="0.3">
      <c r="U16039" s="275"/>
    </row>
    <row r="16040" spans="21:21" x14ac:dyDescent="0.3">
      <c r="U16040" s="275"/>
    </row>
    <row r="16041" spans="21:21" x14ac:dyDescent="0.3">
      <c r="U16041" s="275"/>
    </row>
    <row r="16042" spans="21:21" x14ac:dyDescent="0.3">
      <c r="U16042" s="275"/>
    </row>
    <row r="16043" spans="21:21" x14ac:dyDescent="0.3">
      <c r="U16043" s="275"/>
    </row>
    <row r="16044" spans="21:21" x14ac:dyDescent="0.3">
      <c r="U16044" s="275"/>
    </row>
    <row r="16045" spans="21:21" x14ac:dyDescent="0.3">
      <c r="U16045" s="275"/>
    </row>
    <row r="16046" spans="21:21" x14ac:dyDescent="0.3">
      <c r="U16046" s="275"/>
    </row>
    <row r="16047" spans="21:21" x14ac:dyDescent="0.3">
      <c r="U16047" s="275"/>
    </row>
    <row r="16048" spans="21:21" x14ac:dyDescent="0.3">
      <c r="U16048" s="275"/>
    </row>
    <row r="16049" spans="21:21" x14ac:dyDescent="0.3">
      <c r="U16049" s="275"/>
    </row>
    <row r="16050" spans="21:21" x14ac:dyDescent="0.3">
      <c r="U16050" s="275"/>
    </row>
    <row r="16051" spans="21:21" x14ac:dyDescent="0.3">
      <c r="U16051" s="275"/>
    </row>
    <row r="16052" spans="21:21" x14ac:dyDescent="0.3">
      <c r="U16052" s="275"/>
    </row>
    <row r="16053" spans="21:21" x14ac:dyDescent="0.3">
      <c r="U16053" s="275"/>
    </row>
    <row r="16054" spans="21:21" x14ac:dyDescent="0.3">
      <c r="U16054" s="275"/>
    </row>
    <row r="16055" spans="21:21" x14ac:dyDescent="0.3">
      <c r="U16055" s="275"/>
    </row>
    <row r="16056" spans="21:21" x14ac:dyDescent="0.3">
      <c r="U16056" s="275"/>
    </row>
    <row r="16057" spans="21:21" x14ac:dyDescent="0.3">
      <c r="U16057" s="275"/>
    </row>
    <row r="16058" spans="21:21" x14ac:dyDescent="0.3">
      <c r="U16058" s="275"/>
    </row>
    <row r="16059" spans="21:21" x14ac:dyDescent="0.3">
      <c r="U16059" s="275"/>
    </row>
    <row r="16060" spans="21:21" x14ac:dyDescent="0.3">
      <c r="U16060" s="275"/>
    </row>
    <row r="16061" spans="21:21" x14ac:dyDescent="0.3">
      <c r="U16061" s="275"/>
    </row>
    <row r="16062" spans="21:21" x14ac:dyDescent="0.3">
      <c r="U16062" s="275"/>
    </row>
    <row r="16063" spans="21:21" x14ac:dyDescent="0.3">
      <c r="U16063" s="275"/>
    </row>
    <row r="16064" spans="21:21" x14ac:dyDescent="0.3">
      <c r="U16064" s="275"/>
    </row>
    <row r="16065" spans="21:21" x14ac:dyDescent="0.3">
      <c r="U16065" s="275"/>
    </row>
    <row r="16066" spans="21:21" x14ac:dyDescent="0.3">
      <c r="U16066" s="275"/>
    </row>
    <row r="16067" spans="21:21" x14ac:dyDescent="0.3">
      <c r="U16067" s="275"/>
    </row>
    <row r="16068" spans="21:21" x14ac:dyDescent="0.3">
      <c r="U16068" s="275"/>
    </row>
    <row r="16069" spans="21:21" x14ac:dyDescent="0.3">
      <c r="U16069" s="275"/>
    </row>
    <row r="16070" spans="21:21" x14ac:dyDescent="0.3">
      <c r="U16070" s="275"/>
    </row>
    <row r="16071" spans="21:21" x14ac:dyDescent="0.3">
      <c r="U16071" s="275"/>
    </row>
    <row r="16072" spans="21:21" x14ac:dyDescent="0.3">
      <c r="U16072" s="275"/>
    </row>
    <row r="16073" spans="21:21" x14ac:dyDescent="0.3">
      <c r="U16073" s="275"/>
    </row>
    <row r="16074" spans="21:21" x14ac:dyDescent="0.3">
      <c r="U16074" s="275"/>
    </row>
    <row r="16075" spans="21:21" x14ac:dyDescent="0.3">
      <c r="U16075" s="275"/>
    </row>
    <row r="16076" spans="21:21" x14ac:dyDescent="0.3">
      <c r="U16076" s="275"/>
    </row>
    <row r="16077" spans="21:21" x14ac:dyDescent="0.3">
      <c r="U16077" s="275"/>
    </row>
    <row r="16078" spans="21:21" x14ac:dyDescent="0.3">
      <c r="U16078" s="275"/>
    </row>
    <row r="16079" spans="21:21" x14ac:dyDescent="0.3">
      <c r="U16079" s="275"/>
    </row>
    <row r="16080" spans="21:21" x14ac:dyDescent="0.3">
      <c r="U16080" s="275"/>
    </row>
    <row r="16081" spans="21:21" x14ac:dyDescent="0.3">
      <c r="U16081" s="275"/>
    </row>
    <row r="16082" spans="21:21" x14ac:dyDescent="0.3">
      <c r="U16082" s="275"/>
    </row>
    <row r="16083" spans="21:21" x14ac:dyDescent="0.3">
      <c r="U16083" s="275"/>
    </row>
    <row r="16084" spans="21:21" x14ac:dyDescent="0.3">
      <c r="U16084" s="275"/>
    </row>
    <row r="16085" spans="21:21" x14ac:dyDescent="0.3">
      <c r="U16085" s="275"/>
    </row>
    <row r="16086" spans="21:21" x14ac:dyDescent="0.3">
      <c r="U16086" s="275"/>
    </row>
    <row r="16087" spans="21:21" x14ac:dyDescent="0.3">
      <c r="U16087" s="275"/>
    </row>
    <row r="16088" spans="21:21" x14ac:dyDescent="0.3">
      <c r="U16088" s="275"/>
    </row>
    <row r="16089" spans="21:21" x14ac:dyDescent="0.3">
      <c r="U16089" s="275"/>
    </row>
    <row r="16090" spans="21:21" x14ac:dyDescent="0.3">
      <c r="U16090" s="275"/>
    </row>
    <row r="16091" spans="21:21" x14ac:dyDescent="0.3">
      <c r="U16091" s="275"/>
    </row>
    <row r="16092" spans="21:21" x14ac:dyDescent="0.3">
      <c r="U16092" s="275"/>
    </row>
    <row r="16093" spans="21:21" x14ac:dyDescent="0.3">
      <c r="U16093" s="275"/>
    </row>
    <row r="16094" spans="21:21" x14ac:dyDescent="0.3">
      <c r="U16094" s="275"/>
    </row>
    <row r="16095" spans="21:21" x14ac:dyDescent="0.3">
      <c r="U16095" s="275"/>
    </row>
    <row r="16096" spans="21:21" x14ac:dyDescent="0.3">
      <c r="U16096" s="275"/>
    </row>
    <row r="16097" spans="21:21" x14ac:dyDescent="0.3">
      <c r="U16097" s="275"/>
    </row>
    <row r="16098" spans="21:21" x14ac:dyDescent="0.3">
      <c r="U16098" s="275"/>
    </row>
    <row r="16099" spans="21:21" x14ac:dyDescent="0.3">
      <c r="U16099" s="275"/>
    </row>
    <row r="16100" spans="21:21" x14ac:dyDescent="0.3">
      <c r="U16100" s="275"/>
    </row>
    <row r="16101" spans="21:21" x14ac:dyDescent="0.3">
      <c r="U16101" s="275"/>
    </row>
    <row r="16102" spans="21:21" x14ac:dyDescent="0.3">
      <c r="U16102" s="275"/>
    </row>
    <row r="16103" spans="21:21" x14ac:dyDescent="0.3">
      <c r="U16103" s="275"/>
    </row>
    <row r="16104" spans="21:21" x14ac:dyDescent="0.3">
      <c r="U16104" s="275"/>
    </row>
    <row r="16105" spans="21:21" x14ac:dyDescent="0.3">
      <c r="U16105" s="275"/>
    </row>
    <row r="16106" spans="21:21" x14ac:dyDescent="0.3">
      <c r="U16106" s="275"/>
    </row>
    <row r="16107" spans="21:21" x14ac:dyDescent="0.3">
      <c r="U16107" s="275"/>
    </row>
    <row r="16108" spans="21:21" x14ac:dyDescent="0.3">
      <c r="U16108" s="275"/>
    </row>
    <row r="16109" spans="21:21" x14ac:dyDescent="0.3">
      <c r="U16109" s="275"/>
    </row>
    <row r="16110" spans="21:21" x14ac:dyDescent="0.3">
      <c r="U16110" s="275"/>
    </row>
    <row r="16111" spans="21:21" x14ac:dyDescent="0.3">
      <c r="U16111" s="275"/>
    </row>
    <row r="16112" spans="21:21" x14ac:dyDescent="0.3">
      <c r="U16112" s="275"/>
    </row>
    <row r="16113" spans="21:21" x14ac:dyDescent="0.3">
      <c r="U16113" s="275"/>
    </row>
    <row r="16114" spans="21:21" x14ac:dyDescent="0.3">
      <c r="U16114" s="275"/>
    </row>
    <row r="16115" spans="21:21" x14ac:dyDescent="0.3">
      <c r="U16115" s="275"/>
    </row>
    <row r="16116" spans="21:21" x14ac:dyDescent="0.3">
      <c r="U16116" s="275"/>
    </row>
    <row r="16117" spans="21:21" x14ac:dyDescent="0.3">
      <c r="U16117" s="275"/>
    </row>
    <row r="16118" spans="21:21" x14ac:dyDescent="0.3">
      <c r="U16118" s="275"/>
    </row>
    <row r="16119" spans="21:21" x14ac:dyDescent="0.3">
      <c r="U16119" s="275"/>
    </row>
    <row r="16120" spans="21:21" x14ac:dyDescent="0.3">
      <c r="U16120" s="275"/>
    </row>
    <row r="16121" spans="21:21" x14ac:dyDescent="0.3">
      <c r="U16121" s="275"/>
    </row>
    <row r="16122" spans="21:21" x14ac:dyDescent="0.3">
      <c r="U16122" s="275"/>
    </row>
    <row r="16123" spans="21:21" x14ac:dyDescent="0.3">
      <c r="U16123" s="275"/>
    </row>
    <row r="16124" spans="21:21" x14ac:dyDescent="0.3">
      <c r="U16124" s="275"/>
    </row>
    <row r="16125" spans="21:21" x14ac:dyDescent="0.3">
      <c r="U16125" s="275"/>
    </row>
    <row r="16126" spans="21:21" x14ac:dyDescent="0.3">
      <c r="U16126" s="275"/>
    </row>
    <row r="16127" spans="21:21" x14ac:dyDescent="0.3">
      <c r="U16127" s="275"/>
    </row>
    <row r="16128" spans="21:21" x14ac:dyDescent="0.3">
      <c r="U16128" s="275"/>
    </row>
    <row r="16129" spans="21:21" x14ac:dyDescent="0.3">
      <c r="U16129" s="275"/>
    </row>
    <row r="16130" spans="21:21" x14ac:dyDescent="0.3">
      <c r="U16130" s="275"/>
    </row>
    <row r="16131" spans="21:21" x14ac:dyDescent="0.3">
      <c r="U16131" s="275"/>
    </row>
    <row r="16132" spans="21:21" x14ac:dyDescent="0.3">
      <c r="U16132" s="275"/>
    </row>
    <row r="16133" spans="21:21" x14ac:dyDescent="0.3">
      <c r="U16133" s="275"/>
    </row>
    <row r="16134" spans="21:21" x14ac:dyDescent="0.3">
      <c r="U16134" s="275"/>
    </row>
    <row r="16135" spans="21:21" x14ac:dyDescent="0.3">
      <c r="U16135" s="275"/>
    </row>
    <row r="16136" spans="21:21" x14ac:dyDescent="0.3">
      <c r="U16136" s="275"/>
    </row>
    <row r="16137" spans="21:21" x14ac:dyDescent="0.3">
      <c r="U16137" s="275"/>
    </row>
    <row r="16138" spans="21:21" x14ac:dyDescent="0.3">
      <c r="U16138" s="275"/>
    </row>
    <row r="16139" spans="21:21" x14ac:dyDescent="0.3">
      <c r="U16139" s="275"/>
    </row>
    <row r="16140" spans="21:21" x14ac:dyDescent="0.3">
      <c r="U16140" s="275"/>
    </row>
    <row r="16141" spans="21:21" x14ac:dyDescent="0.3">
      <c r="U16141" s="275"/>
    </row>
    <row r="16142" spans="21:21" x14ac:dyDescent="0.3">
      <c r="U16142" s="275"/>
    </row>
    <row r="16143" spans="21:21" x14ac:dyDescent="0.3">
      <c r="U16143" s="275"/>
    </row>
    <row r="16144" spans="21:21" x14ac:dyDescent="0.3">
      <c r="U16144" s="275"/>
    </row>
    <row r="16145" spans="21:21" x14ac:dyDescent="0.3">
      <c r="U16145" s="275"/>
    </row>
    <row r="16146" spans="21:21" x14ac:dyDescent="0.3">
      <c r="U16146" s="275"/>
    </row>
    <row r="16147" spans="21:21" x14ac:dyDescent="0.3">
      <c r="U16147" s="275"/>
    </row>
    <row r="16148" spans="21:21" x14ac:dyDescent="0.3">
      <c r="U16148" s="275"/>
    </row>
    <row r="16149" spans="21:21" x14ac:dyDescent="0.3">
      <c r="U16149" s="275"/>
    </row>
    <row r="16150" spans="21:21" x14ac:dyDescent="0.3">
      <c r="U16150" s="275"/>
    </row>
    <row r="16151" spans="21:21" x14ac:dyDescent="0.3">
      <c r="U16151" s="275"/>
    </row>
    <row r="16152" spans="21:21" x14ac:dyDescent="0.3">
      <c r="U16152" s="275"/>
    </row>
    <row r="16153" spans="21:21" x14ac:dyDescent="0.3">
      <c r="U16153" s="275"/>
    </row>
    <row r="16154" spans="21:21" x14ac:dyDescent="0.3">
      <c r="U16154" s="275"/>
    </row>
    <row r="16155" spans="21:21" x14ac:dyDescent="0.3">
      <c r="U16155" s="275"/>
    </row>
    <row r="16156" spans="21:21" x14ac:dyDescent="0.3">
      <c r="U16156" s="275"/>
    </row>
    <row r="16157" spans="21:21" x14ac:dyDescent="0.3">
      <c r="U16157" s="275"/>
    </row>
    <row r="16158" spans="21:21" x14ac:dyDescent="0.3">
      <c r="U16158" s="275"/>
    </row>
    <row r="16159" spans="21:21" x14ac:dyDescent="0.3">
      <c r="U16159" s="275"/>
    </row>
    <row r="16160" spans="21:21" x14ac:dyDescent="0.3">
      <c r="U16160" s="275"/>
    </row>
    <row r="16161" spans="21:21" x14ac:dyDescent="0.3">
      <c r="U16161" s="275"/>
    </row>
    <row r="16162" spans="21:21" x14ac:dyDescent="0.3">
      <c r="U16162" s="275"/>
    </row>
    <row r="16163" spans="21:21" x14ac:dyDescent="0.3">
      <c r="U16163" s="275"/>
    </row>
    <row r="16164" spans="21:21" x14ac:dyDescent="0.3">
      <c r="U16164" s="275"/>
    </row>
    <row r="16165" spans="21:21" x14ac:dyDescent="0.3">
      <c r="U16165" s="275"/>
    </row>
    <row r="16166" spans="21:21" x14ac:dyDescent="0.3">
      <c r="U16166" s="275"/>
    </row>
    <row r="16167" spans="21:21" x14ac:dyDescent="0.3">
      <c r="U16167" s="275"/>
    </row>
    <row r="16168" spans="21:21" x14ac:dyDescent="0.3">
      <c r="U16168" s="275"/>
    </row>
    <row r="16169" spans="21:21" x14ac:dyDescent="0.3">
      <c r="U16169" s="275"/>
    </row>
    <row r="16170" spans="21:21" x14ac:dyDescent="0.3">
      <c r="U16170" s="275"/>
    </row>
    <row r="16171" spans="21:21" x14ac:dyDescent="0.3">
      <c r="U16171" s="275"/>
    </row>
    <row r="16172" spans="21:21" x14ac:dyDescent="0.3">
      <c r="U16172" s="275"/>
    </row>
    <row r="16173" spans="21:21" x14ac:dyDescent="0.3">
      <c r="U16173" s="275"/>
    </row>
    <row r="16174" spans="21:21" x14ac:dyDescent="0.3">
      <c r="U16174" s="275"/>
    </row>
    <row r="16175" spans="21:21" x14ac:dyDescent="0.3">
      <c r="U16175" s="275"/>
    </row>
    <row r="16176" spans="21:21" x14ac:dyDescent="0.3">
      <c r="U16176" s="275"/>
    </row>
    <row r="16177" spans="21:21" x14ac:dyDescent="0.3">
      <c r="U16177" s="275"/>
    </row>
    <row r="16178" spans="21:21" x14ac:dyDescent="0.3">
      <c r="U16178" s="275"/>
    </row>
    <row r="16179" spans="21:21" x14ac:dyDescent="0.3">
      <c r="U16179" s="275"/>
    </row>
    <row r="16180" spans="21:21" x14ac:dyDescent="0.3">
      <c r="U16180" s="275"/>
    </row>
    <row r="16181" spans="21:21" x14ac:dyDescent="0.3">
      <c r="U16181" s="275"/>
    </row>
    <row r="16182" spans="21:21" x14ac:dyDescent="0.3">
      <c r="U16182" s="275"/>
    </row>
    <row r="16183" spans="21:21" x14ac:dyDescent="0.3">
      <c r="U16183" s="275"/>
    </row>
    <row r="16184" spans="21:21" x14ac:dyDescent="0.3">
      <c r="U16184" s="275"/>
    </row>
    <row r="16185" spans="21:21" x14ac:dyDescent="0.3">
      <c r="U16185" s="275"/>
    </row>
    <row r="16186" spans="21:21" x14ac:dyDescent="0.3">
      <c r="U16186" s="275"/>
    </row>
    <row r="16187" spans="21:21" x14ac:dyDescent="0.3">
      <c r="U16187" s="275"/>
    </row>
    <row r="16188" spans="21:21" x14ac:dyDescent="0.3">
      <c r="U16188" s="275"/>
    </row>
    <row r="16189" spans="21:21" x14ac:dyDescent="0.3">
      <c r="U16189" s="275"/>
    </row>
    <row r="16190" spans="21:21" x14ac:dyDescent="0.3">
      <c r="U16190" s="275"/>
    </row>
    <row r="16191" spans="21:21" x14ac:dyDescent="0.3">
      <c r="U16191" s="275"/>
    </row>
    <row r="16192" spans="21:21" x14ac:dyDescent="0.3">
      <c r="U16192" s="275"/>
    </row>
    <row r="16193" spans="21:21" x14ac:dyDescent="0.3">
      <c r="U16193" s="275"/>
    </row>
    <row r="16194" spans="21:21" x14ac:dyDescent="0.3">
      <c r="U16194" s="275"/>
    </row>
    <row r="16195" spans="21:21" x14ac:dyDescent="0.3">
      <c r="U16195" s="275"/>
    </row>
    <row r="16196" spans="21:21" x14ac:dyDescent="0.3">
      <c r="U16196" s="275"/>
    </row>
    <row r="16197" spans="21:21" x14ac:dyDescent="0.3">
      <c r="U16197" s="275"/>
    </row>
    <row r="16198" spans="21:21" x14ac:dyDescent="0.3">
      <c r="U16198" s="275"/>
    </row>
    <row r="16199" spans="21:21" x14ac:dyDescent="0.3">
      <c r="U16199" s="275"/>
    </row>
    <row r="16200" spans="21:21" x14ac:dyDescent="0.3">
      <c r="U16200" s="275"/>
    </row>
    <row r="16201" spans="21:21" x14ac:dyDescent="0.3">
      <c r="U16201" s="275"/>
    </row>
    <row r="16202" spans="21:21" x14ac:dyDescent="0.3">
      <c r="U16202" s="275"/>
    </row>
    <row r="16203" spans="21:21" x14ac:dyDescent="0.3">
      <c r="U16203" s="275"/>
    </row>
    <row r="16204" spans="21:21" x14ac:dyDescent="0.3">
      <c r="U16204" s="275"/>
    </row>
    <row r="16205" spans="21:21" x14ac:dyDescent="0.3">
      <c r="U16205" s="275"/>
    </row>
    <row r="16206" spans="21:21" x14ac:dyDescent="0.3">
      <c r="U16206" s="275"/>
    </row>
    <row r="16207" spans="21:21" x14ac:dyDescent="0.3">
      <c r="U16207" s="275"/>
    </row>
    <row r="16208" spans="21:21" x14ac:dyDescent="0.3">
      <c r="U16208" s="275"/>
    </row>
    <row r="16209" spans="21:21" x14ac:dyDescent="0.3">
      <c r="U16209" s="275"/>
    </row>
    <row r="16210" spans="21:21" x14ac:dyDescent="0.3">
      <c r="U16210" s="275"/>
    </row>
    <row r="16211" spans="21:21" x14ac:dyDescent="0.3">
      <c r="U16211" s="275"/>
    </row>
    <row r="16212" spans="21:21" x14ac:dyDescent="0.3">
      <c r="U16212" s="275"/>
    </row>
    <row r="16213" spans="21:21" x14ac:dyDescent="0.3">
      <c r="U16213" s="275"/>
    </row>
    <row r="16214" spans="21:21" x14ac:dyDescent="0.3">
      <c r="U16214" s="275"/>
    </row>
    <row r="16215" spans="21:21" x14ac:dyDescent="0.3">
      <c r="U16215" s="275"/>
    </row>
    <row r="16216" spans="21:21" x14ac:dyDescent="0.3">
      <c r="U16216" s="275"/>
    </row>
    <row r="16217" spans="21:21" x14ac:dyDescent="0.3">
      <c r="U16217" s="275"/>
    </row>
    <row r="16218" spans="21:21" x14ac:dyDescent="0.3">
      <c r="U16218" s="275"/>
    </row>
    <row r="16219" spans="21:21" x14ac:dyDescent="0.3">
      <c r="U16219" s="275"/>
    </row>
    <row r="16220" spans="21:21" x14ac:dyDescent="0.3">
      <c r="U16220" s="275"/>
    </row>
    <row r="16221" spans="21:21" x14ac:dyDescent="0.3">
      <c r="U16221" s="275"/>
    </row>
    <row r="16222" spans="21:21" x14ac:dyDescent="0.3">
      <c r="U16222" s="275"/>
    </row>
    <row r="16223" spans="21:21" x14ac:dyDescent="0.3">
      <c r="U16223" s="275"/>
    </row>
    <row r="16224" spans="21:21" x14ac:dyDescent="0.3">
      <c r="U16224" s="275"/>
    </row>
    <row r="16225" spans="21:21" x14ac:dyDescent="0.3">
      <c r="U16225" s="275"/>
    </row>
    <row r="16226" spans="21:21" x14ac:dyDescent="0.3">
      <c r="U16226" s="275"/>
    </row>
    <row r="16227" spans="21:21" x14ac:dyDescent="0.3">
      <c r="U16227" s="275"/>
    </row>
    <row r="16228" spans="21:21" x14ac:dyDescent="0.3">
      <c r="U16228" s="275"/>
    </row>
    <row r="16229" spans="21:21" x14ac:dyDescent="0.3">
      <c r="U16229" s="275"/>
    </row>
    <row r="16230" spans="21:21" x14ac:dyDescent="0.3">
      <c r="U16230" s="275"/>
    </row>
    <row r="16231" spans="21:21" x14ac:dyDescent="0.3">
      <c r="U16231" s="275"/>
    </row>
    <row r="16232" spans="21:21" x14ac:dyDescent="0.3">
      <c r="U16232" s="275"/>
    </row>
    <row r="16233" spans="21:21" x14ac:dyDescent="0.3">
      <c r="U16233" s="275"/>
    </row>
    <row r="16234" spans="21:21" x14ac:dyDescent="0.3">
      <c r="U16234" s="275"/>
    </row>
    <row r="16235" spans="21:21" x14ac:dyDescent="0.3">
      <c r="U16235" s="275"/>
    </row>
    <row r="16236" spans="21:21" x14ac:dyDescent="0.3">
      <c r="U16236" s="275"/>
    </row>
    <row r="16237" spans="21:21" x14ac:dyDescent="0.3">
      <c r="U16237" s="275"/>
    </row>
    <row r="16238" spans="21:21" x14ac:dyDescent="0.3">
      <c r="U16238" s="275"/>
    </row>
    <row r="16239" spans="21:21" x14ac:dyDescent="0.3">
      <c r="U16239" s="275"/>
    </row>
    <row r="16240" spans="21:21" x14ac:dyDescent="0.3">
      <c r="U16240" s="275"/>
    </row>
    <row r="16241" spans="21:21" x14ac:dyDescent="0.3">
      <c r="U16241" s="275"/>
    </row>
    <row r="16242" spans="21:21" x14ac:dyDescent="0.3">
      <c r="U16242" s="275"/>
    </row>
    <row r="16243" spans="21:21" x14ac:dyDescent="0.3">
      <c r="U16243" s="275"/>
    </row>
    <row r="16244" spans="21:21" x14ac:dyDescent="0.3">
      <c r="U16244" s="275"/>
    </row>
    <row r="16245" spans="21:21" x14ac:dyDescent="0.3">
      <c r="U16245" s="275"/>
    </row>
    <row r="16246" spans="21:21" x14ac:dyDescent="0.3">
      <c r="U16246" s="275"/>
    </row>
    <row r="16247" spans="21:21" x14ac:dyDescent="0.3">
      <c r="U16247" s="275"/>
    </row>
    <row r="16248" spans="21:21" x14ac:dyDescent="0.3">
      <c r="U16248" s="275"/>
    </row>
    <row r="16249" spans="21:21" x14ac:dyDescent="0.3">
      <c r="U16249" s="275"/>
    </row>
    <row r="16250" spans="21:21" x14ac:dyDescent="0.3">
      <c r="U16250" s="275"/>
    </row>
    <row r="16251" spans="21:21" x14ac:dyDescent="0.3">
      <c r="U16251" s="275"/>
    </row>
    <row r="16252" spans="21:21" x14ac:dyDescent="0.3">
      <c r="U16252" s="275"/>
    </row>
    <row r="16253" spans="21:21" x14ac:dyDescent="0.3">
      <c r="U16253" s="275"/>
    </row>
    <row r="16254" spans="21:21" x14ac:dyDescent="0.3">
      <c r="U16254" s="275"/>
    </row>
    <row r="16255" spans="21:21" x14ac:dyDescent="0.3">
      <c r="U16255" s="275"/>
    </row>
    <row r="16256" spans="21:21" x14ac:dyDescent="0.3">
      <c r="U16256" s="275"/>
    </row>
    <row r="16257" spans="21:21" x14ac:dyDescent="0.3">
      <c r="U16257" s="275"/>
    </row>
    <row r="16258" spans="21:21" x14ac:dyDescent="0.3">
      <c r="U16258" s="275"/>
    </row>
    <row r="16259" spans="21:21" x14ac:dyDescent="0.3">
      <c r="U16259" s="275"/>
    </row>
    <row r="16260" spans="21:21" x14ac:dyDescent="0.3">
      <c r="U16260" s="275"/>
    </row>
    <row r="16261" spans="21:21" x14ac:dyDescent="0.3">
      <c r="U16261" s="275"/>
    </row>
    <row r="16262" spans="21:21" x14ac:dyDescent="0.3">
      <c r="U16262" s="275"/>
    </row>
    <row r="16263" spans="21:21" x14ac:dyDescent="0.3">
      <c r="U16263" s="275"/>
    </row>
    <row r="16264" spans="21:21" x14ac:dyDescent="0.3">
      <c r="U16264" s="275"/>
    </row>
    <row r="16265" spans="21:21" x14ac:dyDescent="0.3">
      <c r="U16265" s="275"/>
    </row>
    <row r="16266" spans="21:21" x14ac:dyDescent="0.3">
      <c r="U16266" s="275"/>
    </row>
    <row r="16267" spans="21:21" x14ac:dyDescent="0.3">
      <c r="U16267" s="275"/>
    </row>
    <row r="16268" spans="21:21" x14ac:dyDescent="0.3">
      <c r="U16268" s="275"/>
    </row>
    <row r="16269" spans="21:21" x14ac:dyDescent="0.3">
      <c r="U16269" s="275"/>
    </row>
    <row r="16270" spans="21:21" x14ac:dyDescent="0.3">
      <c r="U16270" s="275"/>
    </row>
    <row r="16271" spans="21:21" x14ac:dyDescent="0.3">
      <c r="U16271" s="275"/>
    </row>
    <row r="16272" spans="21:21" x14ac:dyDescent="0.3">
      <c r="U16272" s="275"/>
    </row>
    <row r="16273" spans="21:21" x14ac:dyDescent="0.3">
      <c r="U16273" s="275"/>
    </row>
    <row r="16274" spans="21:21" x14ac:dyDescent="0.3">
      <c r="U16274" s="275"/>
    </row>
    <row r="16275" spans="21:21" x14ac:dyDescent="0.3">
      <c r="U16275" s="275"/>
    </row>
    <row r="16276" spans="21:21" x14ac:dyDescent="0.3">
      <c r="U16276" s="275"/>
    </row>
    <row r="16277" spans="21:21" x14ac:dyDescent="0.3">
      <c r="U16277" s="275"/>
    </row>
    <row r="16278" spans="21:21" x14ac:dyDescent="0.3">
      <c r="U16278" s="275"/>
    </row>
    <row r="16279" spans="21:21" x14ac:dyDescent="0.3">
      <c r="U16279" s="275"/>
    </row>
    <row r="16280" spans="21:21" x14ac:dyDescent="0.3">
      <c r="U16280" s="275"/>
    </row>
    <row r="16281" spans="21:21" x14ac:dyDescent="0.3">
      <c r="U16281" s="275"/>
    </row>
    <row r="16282" spans="21:21" x14ac:dyDescent="0.3">
      <c r="U16282" s="275"/>
    </row>
    <row r="16283" spans="21:21" x14ac:dyDescent="0.3">
      <c r="U16283" s="275"/>
    </row>
    <row r="16284" spans="21:21" x14ac:dyDescent="0.3">
      <c r="U16284" s="275"/>
    </row>
    <row r="16285" spans="21:21" x14ac:dyDescent="0.3">
      <c r="U16285" s="275"/>
    </row>
    <row r="16286" spans="21:21" x14ac:dyDescent="0.3">
      <c r="U16286" s="275"/>
    </row>
    <row r="16287" spans="21:21" x14ac:dyDescent="0.3">
      <c r="U16287" s="275"/>
    </row>
    <row r="16288" spans="21:21" x14ac:dyDescent="0.3">
      <c r="U16288" s="275"/>
    </row>
    <row r="16289" spans="21:21" x14ac:dyDescent="0.3">
      <c r="U16289" s="275"/>
    </row>
    <row r="16290" spans="21:21" x14ac:dyDescent="0.3">
      <c r="U16290" s="275"/>
    </row>
    <row r="16291" spans="21:21" x14ac:dyDescent="0.3">
      <c r="U16291" s="275"/>
    </row>
    <row r="16292" spans="21:21" x14ac:dyDescent="0.3">
      <c r="U16292" s="275"/>
    </row>
    <row r="16293" spans="21:21" x14ac:dyDescent="0.3">
      <c r="U16293" s="275"/>
    </row>
    <row r="16294" spans="21:21" x14ac:dyDescent="0.3">
      <c r="U16294" s="275"/>
    </row>
    <row r="16295" spans="21:21" x14ac:dyDescent="0.3">
      <c r="U16295" s="275"/>
    </row>
    <row r="16296" spans="21:21" x14ac:dyDescent="0.3">
      <c r="U16296" s="275"/>
    </row>
    <row r="16297" spans="21:21" x14ac:dyDescent="0.3">
      <c r="U16297" s="275"/>
    </row>
    <row r="16298" spans="21:21" x14ac:dyDescent="0.3">
      <c r="U16298" s="275"/>
    </row>
    <row r="16299" spans="21:21" x14ac:dyDescent="0.3">
      <c r="U16299" s="275"/>
    </row>
    <row r="16300" spans="21:21" x14ac:dyDescent="0.3">
      <c r="U16300" s="275"/>
    </row>
    <row r="16301" spans="21:21" x14ac:dyDescent="0.3">
      <c r="U16301" s="275"/>
    </row>
    <row r="16302" spans="21:21" x14ac:dyDescent="0.3">
      <c r="U16302" s="275"/>
    </row>
    <row r="16303" spans="21:21" x14ac:dyDescent="0.3">
      <c r="U16303" s="275"/>
    </row>
    <row r="16304" spans="21:21" x14ac:dyDescent="0.3">
      <c r="U16304" s="275"/>
    </row>
    <row r="16305" spans="21:21" x14ac:dyDescent="0.3">
      <c r="U16305" s="275"/>
    </row>
    <row r="16306" spans="21:21" x14ac:dyDescent="0.3">
      <c r="U16306" s="275"/>
    </row>
    <row r="16307" spans="21:21" x14ac:dyDescent="0.3">
      <c r="U16307" s="275"/>
    </row>
    <row r="16308" spans="21:21" x14ac:dyDescent="0.3">
      <c r="U16308" s="275"/>
    </row>
    <row r="16309" spans="21:21" x14ac:dyDescent="0.3">
      <c r="U16309" s="275"/>
    </row>
    <row r="16310" spans="21:21" x14ac:dyDescent="0.3">
      <c r="U16310" s="275"/>
    </row>
    <row r="16311" spans="21:21" x14ac:dyDescent="0.3">
      <c r="U16311" s="275"/>
    </row>
    <row r="16312" spans="21:21" x14ac:dyDescent="0.3">
      <c r="U16312" s="275"/>
    </row>
    <row r="16313" spans="21:21" x14ac:dyDescent="0.3">
      <c r="U16313" s="275"/>
    </row>
    <row r="16314" spans="21:21" x14ac:dyDescent="0.3">
      <c r="U16314" s="275"/>
    </row>
    <row r="16315" spans="21:21" x14ac:dyDescent="0.3">
      <c r="U16315" s="275"/>
    </row>
    <row r="16316" spans="21:21" x14ac:dyDescent="0.3">
      <c r="U16316" s="275"/>
    </row>
    <row r="16317" spans="21:21" x14ac:dyDescent="0.3">
      <c r="U16317" s="275"/>
    </row>
    <row r="16318" spans="21:21" x14ac:dyDescent="0.3">
      <c r="U16318" s="275"/>
    </row>
    <row r="16319" spans="21:21" x14ac:dyDescent="0.3">
      <c r="U16319" s="275"/>
    </row>
    <row r="16320" spans="21:21" x14ac:dyDescent="0.3">
      <c r="U16320" s="275"/>
    </row>
    <row r="16321" spans="21:21" x14ac:dyDescent="0.3">
      <c r="U16321" s="275"/>
    </row>
    <row r="16322" spans="21:21" x14ac:dyDescent="0.3">
      <c r="U16322" s="275"/>
    </row>
    <row r="16323" spans="21:21" x14ac:dyDescent="0.3">
      <c r="U16323" s="275"/>
    </row>
    <row r="16324" spans="21:21" x14ac:dyDescent="0.3">
      <c r="U16324" s="275"/>
    </row>
    <row r="16325" spans="21:21" x14ac:dyDescent="0.3">
      <c r="U16325" s="275"/>
    </row>
    <row r="16326" spans="21:21" x14ac:dyDescent="0.3">
      <c r="U16326" s="275"/>
    </row>
    <row r="16327" spans="21:21" x14ac:dyDescent="0.3">
      <c r="U16327" s="275"/>
    </row>
    <row r="16328" spans="21:21" x14ac:dyDescent="0.3">
      <c r="U16328" s="275"/>
    </row>
    <row r="16329" spans="21:21" x14ac:dyDescent="0.3">
      <c r="U16329" s="275"/>
    </row>
    <row r="16330" spans="21:21" x14ac:dyDescent="0.3">
      <c r="U16330" s="275"/>
    </row>
    <row r="16331" spans="21:21" x14ac:dyDescent="0.3">
      <c r="U16331" s="275"/>
    </row>
    <row r="16332" spans="21:21" x14ac:dyDescent="0.3">
      <c r="U16332" s="275"/>
    </row>
    <row r="16333" spans="21:21" x14ac:dyDescent="0.3">
      <c r="U16333" s="275"/>
    </row>
    <row r="16334" spans="21:21" x14ac:dyDescent="0.3">
      <c r="U16334" s="275"/>
    </row>
    <row r="16335" spans="21:21" x14ac:dyDescent="0.3">
      <c r="U16335" s="275"/>
    </row>
    <row r="16336" spans="21:21" x14ac:dyDescent="0.3">
      <c r="U16336" s="275"/>
    </row>
    <row r="16337" spans="21:21" x14ac:dyDescent="0.3">
      <c r="U16337" s="275"/>
    </row>
    <row r="16338" spans="21:21" x14ac:dyDescent="0.3">
      <c r="U16338" s="275"/>
    </row>
    <row r="16339" spans="21:21" x14ac:dyDescent="0.3">
      <c r="U16339" s="275"/>
    </row>
    <row r="16340" spans="21:21" x14ac:dyDescent="0.3">
      <c r="U16340" s="275"/>
    </row>
    <row r="16341" spans="21:21" x14ac:dyDescent="0.3">
      <c r="U16341" s="275"/>
    </row>
    <row r="16342" spans="21:21" x14ac:dyDescent="0.3">
      <c r="U16342" s="275"/>
    </row>
    <row r="16343" spans="21:21" x14ac:dyDescent="0.3">
      <c r="U16343" s="275"/>
    </row>
    <row r="16344" spans="21:21" x14ac:dyDescent="0.3">
      <c r="U16344" s="275"/>
    </row>
    <row r="16345" spans="21:21" x14ac:dyDescent="0.3">
      <c r="U16345" s="275"/>
    </row>
    <row r="16346" spans="21:21" x14ac:dyDescent="0.3">
      <c r="U16346" s="275"/>
    </row>
    <row r="16347" spans="21:21" x14ac:dyDescent="0.3">
      <c r="U16347" s="275"/>
    </row>
    <row r="16348" spans="21:21" x14ac:dyDescent="0.3">
      <c r="U16348" s="275"/>
    </row>
    <row r="16349" spans="21:21" x14ac:dyDescent="0.3">
      <c r="U16349" s="275"/>
    </row>
    <row r="16350" spans="21:21" x14ac:dyDescent="0.3">
      <c r="U16350" s="275"/>
    </row>
    <row r="16351" spans="21:21" x14ac:dyDescent="0.3">
      <c r="U16351" s="275"/>
    </row>
    <row r="16352" spans="21:21" x14ac:dyDescent="0.3">
      <c r="U16352" s="275"/>
    </row>
    <row r="16353" spans="21:21" x14ac:dyDescent="0.3">
      <c r="U16353" s="275"/>
    </row>
    <row r="16354" spans="21:21" x14ac:dyDescent="0.3">
      <c r="U16354" s="275"/>
    </row>
    <row r="16355" spans="21:21" x14ac:dyDescent="0.3">
      <c r="U16355" s="275"/>
    </row>
    <row r="16356" spans="21:21" x14ac:dyDescent="0.3">
      <c r="U16356" s="275"/>
    </row>
    <row r="16357" spans="21:21" x14ac:dyDescent="0.3">
      <c r="U16357" s="275"/>
    </row>
    <row r="16358" spans="21:21" x14ac:dyDescent="0.3">
      <c r="U16358" s="275"/>
    </row>
    <row r="16359" spans="21:21" x14ac:dyDescent="0.3">
      <c r="U16359" s="275"/>
    </row>
    <row r="16360" spans="21:21" x14ac:dyDescent="0.3">
      <c r="U16360" s="275"/>
    </row>
    <row r="16361" spans="21:21" x14ac:dyDescent="0.3">
      <c r="U16361" s="275"/>
    </row>
    <row r="16362" spans="21:21" x14ac:dyDescent="0.3">
      <c r="U16362" s="275"/>
    </row>
    <row r="16363" spans="21:21" x14ac:dyDescent="0.3">
      <c r="U16363" s="275"/>
    </row>
    <row r="16364" spans="21:21" x14ac:dyDescent="0.3">
      <c r="U16364" s="275"/>
    </row>
    <row r="16365" spans="21:21" x14ac:dyDescent="0.3">
      <c r="U16365" s="275"/>
    </row>
    <row r="16366" spans="21:21" x14ac:dyDescent="0.3">
      <c r="U16366" s="275"/>
    </row>
    <row r="16367" spans="21:21" x14ac:dyDescent="0.3">
      <c r="U16367" s="275"/>
    </row>
    <row r="16368" spans="21:21" x14ac:dyDescent="0.3">
      <c r="U16368" s="275"/>
    </row>
    <row r="16369" spans="21:21" x14ac:dyDescent="0.3">
      <c r="U16369" s="275"/>
    </row>
    <row r="16370" spans="21:21" x14ac:dyDescent="0.3">
      <c r="U16370" s="275"/>
    </row>
    <row r="16371" spans="21:21" x14ac:dyDescent="0.3">
      <c r="U16371" s="275"/>
    </row>
    <row r="16372" spans="21:21" x14ac:dyDescent="0.3">
      <c r="U16372" s="275"/>
    </row>
    <row r="16373" spans="21:21" x14ac:dyDescent="0.3">
      <c r="U16373" s="275"/>
    </row>
    <row r="16374" spans="21:21" x14ac:dyDescent="0.3">
      <c r="U16374" s="275"/>
    </row>
    <row r="16375" spans="21:21" x14ac:dyDescent="0.3">
      <c r="U16375" s="275"/>
    </row>
    <row r="16376" spans="21:21" x14ac:dyDescent="0.3">
      <c r="U16376" s="275"/>
    </row>
    <row r="16377" spans="21:21" x14ac:dyDescent="0.3">
      <c r="U16377" s="275"/>
    </row>
    <row r="16378" spans="21:21" x14ac:dyDescent="0.3">
      <c r="U16378" s="275"/>
    </row>
    <row r="16379" spans="21:21" x14ac:dyDescent="0.3">
      <c r="U16379" s="275"/>
    </row>
    <row r="16380" spans="21:21" x14ac:dyDescent="0.3">
      <c r="U16380" s="275"/>
    </row>
    <row r="16381" spans="21:21" x14ac:dyDescent="0.3">
      <c r="U16381" s="275"/>
    </row>
    <row r="16382" spans="21:21" x14ac:dyDescent="0.3">
      <c r="U16382" s="275"/>
    </row>
    <row r="16383" spans="21:21" x14ac:dyDescent="0.3">
      <c r="U16383" s="275"/>
    </row>
    <row r="16384" spans="21:21" x14ac:dyDescent="0.3">
      <c r="U16384" s="275"/>
    </row>
    <row r="16385" spans="21:21" x14ac:dyDescent="0.3">
      <c r="U16385" s="275"/>
    </row>
    <row r="16386" spans="21:21" x14ac:dyDescent="0.3">
      <c r="U16386" s="275"/>
    </row>
    <row r="16387" spans="21:21" x14ac:dyDescent="0.3">
      <c r="U16387" s="275"/>
    </row>
    <row r="16388" spans="21:21" x14ac:dyDescent="0.3">
      <c r="U16388" s="275"/>
    </row>
    <row r="16389" spans="21:21" x14ac:dyDescent="0.3">
      <c r="U16389" s="275"/>
    </row>
    <row r="16390" spans="21:21" x14ac:dyDescent="0.3">
      <c r="U16390" s="275"/>
    </row>
    <row r="16391" spans="21:21" x14ac:dyDescent="0.3">
      <c r="U16391" s="275"/>
    </row>
    <row r="16392" spans="21:21" x14ac:dyDescent="0.3">
      <c r="U16392" s="275"/>
    </row>
    <row r="16393" spans="21:21" x14ac:dyDescent="0.3">
      <c r="U16393" s="275"/>
    </row>
    <row r="16394" spans="21:21" x14ac:dyDescent="0.3">
      <c r="U16394" s="275"/>
    </row>
    <row r="16395" spans="21:21" x14ac:dyDescent="0.3">
      <c r="U16395" s="275"/>
    </row>
    <row r="16396" spans="21:21" x14ac:dyDescent="0.3">
      <c r="U16396" s="275"/>
    </row>
    <row r="16397" spans="21:21" x14ac:dyDescent="0.3">
      <c r="U16397" s="275"/>
    </row>
    <row r="16398" spans="21:21" x14ac:dyDescent="0.3">
      <c r="U16398" s="275"/>
    </row>
    <row r="16399" spans="21:21" x14ac:dyDescent="0.3">
      <c r="U16399" s="275"/>
    </row>
    <row r="16400" spans="21:21" x14ac:dyDescent="0.3">
      <c r="U16400" s="275"/>
    </row>
    <row r="16401" spans="21:21" x14ac:dyDescent="0.3">
      <c r="U16401" s="275"/>
    </row>
    <row r="16402" spans="21:21" x14ac:dyDescent="0.3">
      <c r="U16402" s="275"/>
    </row>
    <row r="16403" spans="21:21" x14ac:dyDescent="0.3">
      <c r="U16403" s="275"/>
    </row>
    <row r="16404" spans="21:21" x14ac:dyDescent="0.3">
      <c r="U16404" s="275"/>
    </row>
    <row r="16405" spans="21:21" x14ac:dyDescent="0.3">
      <c r="U16405" s="275"/>
    </row>
    <row r="16406" spans="21:21" x14ac:dyDescent="0.3">
      <c r="U16406" s="275"/>
    </row>
    <row r="16407" spans="21:21" x14ac:dyDescent="0.3">
      <c r="U16407" s="275"/>
    </row>
    <row r="16408" spans="21:21" x14ac:dyDescent="0.3">
      <c r="U16408" s="275"/>
    </row>
    <row r="16409" spans="21:21" x14ac:dyDescent="0.3">
      <c r="U16409" s="275"/>
    </row>
    <row r="16410" spans="21:21" x14ac:dyDescent="0.3">
      <c r="U16410" s="275"/>
    </row>
    <row r="16411" spans="21:21" x14ac:dyDescent="0.3">
      <c r="U16411" s="275"/>
    </row>
    <row r="16412" spans="21:21" x14ac:dyDescent="0.3">
      <c r="U16412" s="275"/>
    </row>
    <row r="16413" spans="21:21" x14ac:dyDescent="0.3">
      <c r="U16413" s="275"/>
    </row>
    <row r="16414" spans="21:21" x14ac:dyDescent="0.3">
      <c r="U16414" s="275"/>
    </row>
    <row r="16415" spans="21:21" x14ac:dyDescent="0.3">
      <c r="U16415" s="275"/>
    </row>
    <row r="16416" spans="21:21" x14ac:dyDescent="0.3">
      <c r="U16416" s="275"/>
    </row>
    <row r="16417" spans="21:21" x14ac:dyDescent="0.3">
      <c r="U16417" s="275"/>
    </row>
    <row r="16418" spans="21:21" x14ac:dyDescent="0.3">
      <c r="U16418" s="275"/>
    </row>
    <row r="16419" spans="21:21" x14ac:dyDescent="0.3">
      <c r="U16419" s="275"/>
    </row>
    <row r="16420" spans="21:21" x14ac:dyDescent="0.3">
      <c r="U16420" s="275"/>
    </row>
    <row r="16421" spans="21:21" x14ac:dyDescent="0.3">
      <c r="U16421" s="275"/>
    </row>
    <row r="16422" spans="21:21" x14ac:dyDescent="0.3">
      <c r="U16422" s="275"/>
    </row>
    <row r="16423" spans="21:21" x14ac:dyDescent="0.3">
      <c r="U16423" s="275"/>
    </row>
    <row r="16424" spans="21:21" x14ac:dyDescent="0.3">
      <c r="U16424" s="275"/>
    </row>
    <row r="16425" spans="21:21" x14ac:dyDescent="0.3">
      <c r="U16425" s="275"/>
    </row>
    <row r="16426" spans="21:21" x14ac:dyDescent="0.3">
      <c r="U16426" s="275"/>
    </row>
    <row r="16427" spans="21:21" x14ac:dyDescent="0.3">
      <c r="U16427" s="275"/>
    </row>
    <row r="16428" spans="21:21" x14ac:dyDescent="0.3">
      <c r="U16428" s="275"/>
    </row>
    <row r="16429" spans="21:21" x14ac:dyDescent="0.3">
      <c r="U16429" s="275"/>
    </row>
    <row r="16430" spans="21:21" x14ac:dyDescent="0.3">
      <c r="U16430" s="275"/>
    </row>
    <row r="16431" spans="21:21" x14ac:dyDescent="0.3">
      <c r="U16431" s="275"/>
    </row>
    <row r="16432" spans="21:21" x14ac:dyDescent="0.3">
      <c r="U16432" s="275"/>
    </row>
    <row r="16433" spans="21:21" x14ac:dyDescent="0.3">
      <c r="U16433" s="275"/>
    </row>
    <row r="16434" spans="21:21" x14ac:dyDescent="0.3">
      <c r="U16434" s="275"/>
    </row>
    <row r="16435" spans="21:21" x14ac:dyDescent="0.3">
      <c r="U16435" s="275"/>
    </row>
    <row r="16436" spans="21:21" x14ac:dyDescent="0.3">
      <c r="U16436" s="275"/>
    </row>
    <row r="16437" spans="21:21" x14ac:dyDescent="0.3">
      <c r="U16437" s="275"/>
    </row>
    <row r="16438" spans="21:21" x14ac:dyDescent="0.3">
      <c r="U16438" s="275"/>
    </row>
    <row r="16439" spans="21:21" x14ac:dyDescent="0.3">
      <c r="U16439" s="275"/>
    </row>
    <row r="16440" spans="21:21" x14ac:dyDescent="0.3">
      <c r="U16440" s="275"/>
    </row>
    <row r="16441" spans="21:21" x14ac:dyDescent="0.3">
      <c r="U16441" s="275"/>
    </row>
    <row r="16442" spans="21:21" x14ac:dyDescent="0.3">
      <c r="U16442" s="275"/>
    </row>
    <row r="16443" spans="21:21" x14ac:dyDescent="0.3">
      <c r="U16443" s="275"/>
    </row>
    <row r="16444" spans="21:21" x14ac:dyDescent="0.3">
      <c r="U16444" s="275"/>
    </row>
    <row r="16445" spans="21:21" x14ac:dyDescent="0.3">
      <c r="U16445" s="275"/>
    </row>
    <row r="16446" spans="21:21" x14ac:dyDescent="0.3">
      <c r="U16446" s="275"/>
    </row>
    <row r="16447" spans="21:21" x14ac:dyDescent="0.3">
      <c r="U16447" s="275"/>
    </row>
    <row r="16448" spans="21:21" x14ac:dyDescent="0.3">
      <c r="U16448" s="275"/>
    </row>
    <row r="16449" spans="21:21" x14ac:dyDescent="0.3">
      <c r="U16449" s="275"/>
    </row>
    <row r="16450" spans="21:21" x14ac:dyDescent="0.3">
      <c r="U16450" s="275"/>
    </row>
    <row r="16451" spans="21:21" x14ac:dyDescent="0.3">
      <c r="U16451" s="275"/>
    </row>
    <row r="16452" spans="21:21" x14ac:dyDescent="0.3">
      <c r="U16452" s="275"/>
    </row>
    <row r="16453" spans="21:21" x14ac:dyDescent="0.3">
      <c r="U16453" s="275"/>
    </row>
    <row r="16454" spans="21:21" x14ac:dyDescent="0.3">
      <c r="U16454" s="275"/>
    </row>
    <row r="16455" spans="21:21" x14ac:dyDescent="0.3">
      <c r="U16455" s="275"/>
    </row>
    <row r="16456" spans="21:21" x14ac:dyDescent="0.3">
      <c r="U16456" s="275"/>
    </row>
    <row r="16457" spans="21:21" x14ac:dyDescent="0.3">
      <c r="U16457" s="275"/>
    </row>
    <row r="16458" spans="21:21" x14ac:dyDescent="0.3">
      <c r="U16458" s="275"/>
    </row>
    <row r="16459" spans="21:21" x14ac:dyDescent="0.3">
      <c r="U16459" s="275"/>
    </row>
    <row r="16460" spans="21:21" x14ac:dyDescent="0.3">
      <c r="U16460" s="275"/>
    </row>
    <row r="16461" spans="21:21" x14ac:dyDescent="0.3">
      <c r="U16461" s="275"/>
    </row>
    <row r="16462" spans="21:21" x14ac:dyDescent="0.3">
      <c r="U16462" s="275"/>
    </row>
    <row r="16463" spans="21:21" x14ac:dyDescent="0.3">
      <c r="U16463" s="275"/>
    </row>
    <row r="16464" spans="21:21" x14ac:dyDescent="0.3">
      <c r="U16464" s="275"/>
    </row>
    <row r="16465" spans="21:21" x14ac:dyDescent="0.3">
      <c r="U16465" s="275"/>
    </row>
    <row r="16466" spans="21:21" x14ac:dyDescent="0.3">
      <c r="U16466" s="275"/>
    </row>
    <row r="16467" spans="21:21" x14ac:dyDescent="0.3">
      <c r="U16467" s="275"/>
    </row>
    <row r="16468" spans="21:21" x14ac:dyDescent="0.3">
      <c r="U16468" s="275"/>
    </row>
    <row r="16469" spans="21:21" x14ac:dyDescent="0.3">
      <c r="U16469" s="275"/>
    </row>
    <row r="16470" spans="21:21" x14ac:dyDescent="0.3">
      <c r="U16470" s="275"/>
    </row>
    <row r="16471" spans="21:21" x14ac:dyDescent="0.3">
      <c r="U16471" s="275"/>
    </row>
    <row r="16472" spans="21:21" x14ac:dyDescent="0.3">
      <c r="U16472" s="275"/>
    </row>
    <row r="16473" spans="21:21" x14ac:dyDescent="0.3">
      <c r="U16473" s="275"/>
    </row>
    <row r="16474" spans="21:21" x14ac:dyDescent="0.3">
      <c r="U16474" s="275"/>
    </row>
    <row r="16475" spans="21:21" x14ac:dyDescent="0.3">
      <c r="U16475" s="275"/>
    </row>
    <row r="16476" spans="21:21" x14ac:dyDescent="0.3">
      <c r="U16476" s="275"/>
    </row>
    <row r="16477" spans="21:21" x14ac:dyDescent="0.3">
      <c r="U16477" s="275"/>
    </row>
    <row r="16478" spans="21:21" x14ac:dyDescent="0.3">
      <c r="U16478" s="275"/>
    </row>
    <row r="16479" spans="21:21" x14ac:dyDescent="0.3">
      <c r="U16479" s="275"/>
    </row>
    <row r="16480" spans="21:21" x14ac:dyDescent="0.3">
      <c r="U16480" s="275"/>
    </row>
    <row r="16481" spans="21:21" x14ac:dyDescent="0.3">
      <c r="U16481" s="275"/>
    </row>
    <row r="16482" spans="21:21" x14ac:dyDescent="0.3">
      <c r="U16482" s="275"/>
    </row>
    <row r="16483" spans="21:21" x14ac:dyDescent="0.3">
      <c r="U16483" s="275"/>
    </row>
    <row r="16484" spans="21:21" x14ac:dyDescent="0.3">
      <c r="U16484" s="275"/>
    </row>
    <row r="16485" spans="21:21" x14ac:dyDescent="0.3">
      <c r="U16485" s="275"/>
    </row>
    <row r="16486" spans="21:21" x14ac:dyDescent="0.3">
      <c r="U16486" s="275"/>
    </row>
    <row r="16487" spans="21:21" x14ac:dyDescent="0.3">
      <c r="U16487" s="275"/>
    </row>
    <row r="16488" spans="21:21" x14ac:dyDescent="0.3">
      <c r="U16488" s="275"/>
    </row>
    <row r="16489" spans="21:21" x14ac:dyDescent="0.3">
      <c r="U16489" s="275"/>
    </row>
    <row r="16490" spans="21:21" x14ac:dyDescent="0.3">
      <c r="U16490" s="275"/>
    </row>
    <row r="16491" spans="21:21" x14ac:dyDescent="0.3">
      <c r="U16491" s="275"/>
    </row>
    <row r="16492" spans="21:21" x14ac:dyDescent="0.3">
      <c r="U16492" s="275"/>
    </row>
    <row r="16493" spans="21:21" x14ac:dyDescent="0.3">
      <c r="U16493" s="275"/>
    </row>
    <row r="16494" spans="21:21" x14ac:dyDescent="0.3">
      <c r="U16494" s="275"/>
    </row>
    <row r="16495" spans="21:21" x14ac:dyDescent="0.3">
      <c r="U16495" s="275"/>
    </row>
    <row r="16496" spans="21:21" x14ac:dyDescent="0.3">
      <c r="U16496" s="275"/>
    </row>
    <row r="16497" spans="21:21" x14ac:dyDescent="0.3">
      <c r="U16497" s="275"/>
    </row>
    <row r="16498" spans="21:21" x14ac:dyDescent="0.3">
      <c r="U16498" s="275"/>
    </row>
    <row r="16499" spans="21:21" x14ac:dyDescent="0.3">
      <c r="U16499" s="275"/>
    </row>
    <row r="16500" spans="21:21" x14ac:dyDescent="0.3">
      <c r="U16500" s="275"/>
    </row>
    <row r="16501" spans="21:21" x14ac:dyDescent="0.3">
      <c r="U16501" s="275"/>
    </row>
    <row r="16502" spans="21:21" x14ac:dyDescent="0.3">
      <c r="U16502" s="275"/>
    </row>
    <row r="16503" spans="21:21" x14ac:dyDescent="0.3">
      <c r="U16503" s="275"/>
    </row>
    <row r="16504" spans="21:21" x14ac:dyDescent="0.3">
      <c r="U16504" s="275"/>
    </row>
    <row r="16505" spans="21:21" x14ac:dyDescent="0.3">
      <c r="U16505" s="275"/>
    </row>
    <row r="16506" spans="21:21" x14ac:dyDescent="0.3">
      <c r="U16506" s="275"/>
    </row>
    <row r="16507" spans="21:21" x14ac:dyDescent="0.3">
      <c r="U16507" s="275"/>
    </row>
    <row r="16508" spans="21:21" x14ac:dyDescent="0.3">
      <c r="U16508" s="275"/>
    </row>
    <row r="16509" spans="21:21" x14ac:dyDescent="0.3">
      <c r="U16509" s="275"/>
    </row>
    <row r="16510" spans="21:21" x14ac:dyDescent="0.3">
      <c r="U16510" s="275"/>
    </row>
    <row r="16511" spans="21:21" x14ac:dyDescent="0.3">
      <c r="U16511" s="275"/>
    </row>
    <row r="16512" spans="21:21" x14ac:dyDescent="0.3">
      <c r="U16512" s="275"/>
    </row>
    <row r="16513" spans="21:21" x14ac:dyDescent="0.3">
      <c r="U16513" s="275"/>
    </row>
    <row r="16514" spans="21:21" x14ac:dyDescent="0.3">
      <c r="U16514" s="275"/>
    </row>
    <row r="16515" spans="21:21" x14ac:dyDescent="0.3">
      <c r="U16515" s="275"/>
    </row>
    <row r="16516" spans="21:21" x14ac:dyDescent="0.3">
      <c r="U16516" s="275"/>
    </row>
    <row r="16517" spans="21:21" x14ac:dyDescent="0.3">
      <c r="U16517" s="275"/>
    </row>
    <row r="16518" spans="21:21" x14ac:dyDescent="0.3">
      <c r="U16518" s="275"/>
    </row>
    <row r="16519" spans="21:21" x14ac:dyDescent="0.3">
      <c r="U16519" s="275"/>
    </row>
    <row r="16520" spans="21:21" x14ac:dyDescent="0.3">
      <c r="U16520" s="275"/>
    </row>
    <row r="16521" spans="21:21" x14ac:dyDescent="0.3">
      <c r="U16521" s="275"/>
    </row>
    <row r="16522" spans="21:21" x14ac:dyDescent="0.3">
      <c r="U16522" s="275"/>
    </row>
    <row r="16523" spans="21:21" x14ac:dyDescent="0.3">
      <c r="U16523" s="275"/>
    </row>
    <row r="16524" spans="21:21" x14ac:dyDescent="0.3">
      <c r="U16524" s="275"/>
    </row>
    <row r="16525" spans="21:21" x14ac:dyDescent="0.3">
      <c r="U16525" s="275"/>
    </row>
    <row r="16526" spans="21:21" x14ac:dyDescent="0.3">
      <c r="U16526" s="275"/>
    </row>
    <row r="16527" spans="21:21" x14ac:dyDescent="0.3">
      <c r="U16527" s="275"/>
    </row>
    <row r="16528" spans="21:21" x14ac:dyDescent="0.3">
      <c r="U16528" s="275"/>
    </row>
    <row r="16529" spans="21:21" x14ac:dyDescent="0.3">
      <c r="U16529" s="275"/>
    </row>
    <row r="16530" spans="21:21" x14ac:dyDescent="0.3">
      <c r="U16530" s="275"/>
    </row>
    <row r="16531" spans="21:21" x14ac:dyDescent="0.3">
      <c r="U16531" s="275"/>
    </row>
    <row r="16532" spans="21:21" x14ac:dyDescent="0.3">
      <c r="U16532" s="275"/>
    </row>
    <row r="16533" spans="21:21" x14ac:dyDescent="0.3">
      <c r="U16533" s="275"/>
    </row>
    <row r="16534" spans="21:21" x14ac:dyDescent="0.3">
      <c r="U16534" s="275"/>
    </row>
    <row r="16535" spans="21:21" x14ac:dyDescent="0.3">
      <c r="U16535" s="275"/>
    </row>
    <row r="16536" spans="21:21" x14ac:dyDescent="0.3">
      <c r="U16536" s="275"/>
    </row>
    <row r="16537" spans="21:21" x14ac:dyDescent="0.3">
      <c r="U16537" s="275"/>
    </row>
    <row r="16538" spans="21:21" x14ac:dyDescent="0.3">
      <c r="U16538" s="275"/>
    </row>
    <row r="16539" spans="21:21" x14ac:dyDescent="0.3">
      <c r="U16539" s="275"/>
    </row>
    <row r="16540" spans="21:21" x14ac:dyDescent="0.3">
      <c r="U16540" s="275"/>
    </row>
    <row r="16541" spans="21:21" x14ac:dyDescent="0.3">
      <c r="U16541" s="275"/>
    </row>
    <row r="16542" spans="21:21" x14ac:dyDescent="0.3">
      <c r="U16542" s="275"/>
    </row>
    <row r="16543" spans="21:21" x14ac:dyDescent="0.3">
      <c r="U16543" s="275"/>
    </row>
    <row r="16544" spans="21:21" x14ac:dyDescent="0.3">
      <c r="U16544" s="275"/>
    </row>
    <row r="16545" spans="21:21" x14ac:dyDescent="0.3">
      <c r="U16545" s="275"/>
    </row>
    <row r="16546" spans="21:21" x14ac:dyDescent="0.3">
      <c r="U16546" s="275"/>
    </row>
    <row r="16547" spans="21:21" x14ac:dyDescent="0.3">
      <c r="U16547" s="275"/>
    </row>
    <row r="16548" spans="21:21" x14ac:dyDescent="0.3">
      <c r="U16548" s="275"/>
    </row>
    <row r="16549" spans="21:21" x14ac:dyDescent="0.3">
      <c r="U16549" s="275"/>
    </row>
    <row r="16550" spans="21:21" x14ac:dyDescent="0.3">
      <c r="U16550" s="275"/>
    </row>
    <row r="16551" spans="21:21" x14ac:dyDescent="0.3">
      <c r="U16551" s="275"/>
    </row>
    <row r="16552" spans="21:21" x14ac:dyDescent="0.3">
      <c r="U16552" s="275"/>
    </row>
    <row r="16553" spans="21:21" x14ac:dyDescent="0.3">
      <c r="U16553" s="275"/>
    </row>
    <row r="16554" spans="21:21" x14ac:dyDescent="0.3">
      <c r="U16554" s="275"/>
    </row>
    <row r="16555" spans="21:21" x14ac:dyDescent="0.3">
      <c r="U16555" s="275"/>
    </row>
    <row r="16556" spans="21:21" x14ac:dyDescent="0.3">
      <c r="U16556" s="275"/>
    </row>
    <row r="16557" spans="21:21" x14ac:dyDescent="0.3">
      <c r="U16557" s="275"/>
    </row>
    <row r="16558" spans="21:21" x14ac:dyDescent="0.3">
      <c r="U16558" s="275"/>
    </row>
    <row r="16559" spans="21:21" x14ac:dyDescent="0.3">
      <c r="U16559" s="275"/>
    </row>
    <row r="16560" spans="21:21" x14ac:dyDescent="0.3">
      <c r="U16560" s="275"/>
    </row>
    <row r="16561" spans="21:21" x14ac:dyDescent="0.3">
      <c r="U16561" s="275"/>
    </row>
    <row r="16562" spans="21:21" x14ac:dyDescent="0.3">
      <c r="U16562" s="275"/>
    </row>
    <row r="16563" spans="21:21" x14ac:dyDescent="0.3">
      <c r="U16563" s="275"/>
    </row>
    <row r="16564" spans="21:21" x14ac:dyDescent="0.3">
      <c r="U16564" s="275"/>
    </row>
    <row r="16565" spans="21:21" x14ac:dyDescent="0.3">
      <c r="U16565" s="275"/>
    </row>
    <row r="16566" spans="21:21" x14ac:dyDescent="0.3">
      <c r="U16566" s="275"/>
    </row>
    <row r="16567" spans="21:21" x14ac:dyDescent="0.3">
      <c r="U16567" s="275"/>
    </row>
    <row r="16568" spans="21:21" x14ac:dyDescent="0.3">
      <c r="U16568" s="275"/>
    </row>
    <row r="16569" spans="21:21" x14ac:dyDescent="0.3">
      <c r="U16569" s="275"/>
    </row>
    <row r="16570" spans="21:21" x14ac:dyDescent="0.3">
      <c r="U16570" s="275"/>
    </row>
    <row r="16571" spans="21:21" x14ac:dyDescent="0.3">
      <c r="U16571" s="275"/>
    </row>
    <row r="16572" spans="21:21" x14ac:dyDescent="0.3">
      <c r="U16572" s="275"/>
    </row>
    <row r="16573" spans="21:21" x14ac:dyDescent="0.3">
      <c r="U16573" s="275"/>
    </row>
    <row r="16574" spans="21:21" x14ac:dyDescent="0.3">
      <c r="U16574" s="275"/>
    </row>
    <row r="16575" spans="21:21" x14ac:dyDescent="0.3">
      <c r="U16575" s="275"/>
    </row>
    <row r="16576" spans="21:21" x14ac:dyDescent="0.3">
      <c r="U16576" s="275"/>
    </row>
    <row r="16577" spans="21:21" x14ac:dyDescent="0.3">
      <c r="U16577" s="275"/>
    </row>
    <row r="16578" spans="21:21" x14ac:dyDescent="0.3">
      <c r="U16578" s="275"/>
    </row>
    <row r="16579" spans="21:21" x14ac:dyDescent="0.3">
      <c r="U16579" s="275"/>
    </row>
    <row r="16580" spans="21:21" x14ac:dyDescent="0.3">
      <c r="U16580" s="275"/>
    </row>
    <row r="16581" spans="21:21" x14ac:dyDescent="0.3">
      <c r="U16581" s="275"/>
    </row>
    <row r="16582" spans="21:21" x14ac:dyDescent="0.3">
      <c r="U16582" s="275"/>
    </row>
    <row r="16583" spans="21:21" x14ac:dyDescent="0.3">
      <c r="U16583" s="275"/>
    </row>
    <row r="16584" spans="21:21" x14ac:dyDescent="0.3">
      <c r="U16584" s="275"/>
    </row>
    <row r="16585" spans="21:21" x14ac:dyDescent="0.3">
      <c r="U16585" s="275"/>
    </row>
    <row r="16586" spans="21:21" x14ac:dyDescent="0.3">
      <c r="U16586" s="275"/>
    </row>
    <row r="16587" spans="21:21" x14ac:dyDescent="0.3">
      <c r="U16587" s="275"/>
    </row>
    <row r="16588" spans="21:21" x14ac:dyDescent="0.3">
      <c r="U16588" s="275"/>
    </row>
    <row r="16589" spans="21:21" x14ac:dyDescent="0.3">
      <c r="U16589" s="275"/>
    </row>
    <row r="16590" spans="21:21" x14ac:dyDescent="0.3">
      <c r="U16590" s="275"/>
    </row>
    <row r="16591" spans="21:21" x14ac:dyDescent="0.3">
      <c r="U16591" s="275"/>
    </row>
    <row r="16592" spans="21:21" x14ac:dyDescent="0.3">
      <c r="U16592" s="275"/>
    </row>
    <row r="16593" spans="21:21" x14ac:dyDescent="0.3">
      <c r="U16593" s="275"/>
    </row>
    <row r="16594" spans="21:21" x14ac:dyDescent="0.3">
      <c r="U16594" s="275"/>
    </row>
    <row r="16595" spans="21:21" x14ac:dyDescent="0.3">
      <c r="U16595" s="275"/>
    </row>
    <row r="16596" spans="21:21" x14ac:dyDescent="0.3">
      <c r="U16596" s="275"/>
    </row>
    <row r="16597" spans="21:21" x14ac:dyDescent="0.3">
      <c r="U16597" s="275"/>
    </row>
    <row r="16598" spans="21:21" x14ac:dyDescent="0.3">
      <c r="U16598" s="275"/>
    </row>
    <row r="16599" spans="21:21" x14ac:dyDescent="0.3">
      <c r="U16599" s="275"/>
    </row>
    <row r="16600" spans="21:21" x14ac:dyDescent="0.3">
      <c r="U16600" s="275"/>
    </row>
    <row r="16601" spans="21:21" x14ac:dyDescent="0.3">
      <c r="U16601" s="275"/>
    </row>
    <row r="16602" spans="21:21" x14ac:dyDescent="0.3">
      <c r="U16602" s="275"/>
    </row>
    <row r="16603" spans="21:21" x14ac:dyDescent="0.3">
      <c r="U16603" s="275"/>
    </row>
    <row r="16604" spans="21:21" x14ac:dyDescent="0.3">
      <c r="U16604" s="275"/>
    </row>
    <row r="16605" spans="21:21" x14ac:dyDescent="0.3">
      <c r="U16605" s="275"/>
    </row>
    <row r="16606" spans="21:21" x14ac:dyDescent="0.3">
      <c r="U16606" s="275"/>
    </row>
    <row r="16607" spans="21:21" x14ac:dyDescent="0.3">
      <c r="U16607" s="275"/>
    </row>
    <row r="16608" spans="21:21" x14ac:dyDescent="0.3">
      <c r="U16608" s="275"/>
    </row>
    <row r="16609" spans="21:21" x14ac:dyDescent="0.3">
      <c r="U16609" s="275"/>
    </row>
    <row r="16610" spans="21:21" x14ac:dyDescent="0.3">
      <c r="U16610" s="275"/>
    </row>
    <row r="16611" spans="21:21" x14ac:dyDescent="0.3">
      <c r="U16611" s="275"/>
    </row>
    <row r="16612" spans="21:21" x14ac:dyDescent="0.3">
      <c r="U16612" s="275"/>
    </row>
    <row r="16613" spans="21:21" x14ac:dyDescent="0.3">
      <c r="U16613" s="275"/>
    </row>
    <row r="16614" spans="21:21" x14ac:dyDescent="0.3">
      <c r="U16614" s="275"/>
    </row>
    <row r="16615" spans="21:21" x14ac:dyDescent="0.3">
      <c r="U16615" s="275"/>
    </row>
    <row r="16616" spans="21:21" x14ac:dyDescent="0.3">
      <c r="U16616" s="275"/>
    </row>
    <row r="16617" spans="21:21" x14ac:dyDescent="0.3">
      <c r="U16617" s="275"/>
    </row>
    <row r="16618" spans="21:21" x14ac:dyDescent="0.3">
      <c r="U16618" s="275"/>
    </row>
    <row r="16619" spans="21:21" x14ac:dyDescent="0.3">
      <c r="U16619" s="275"/>
    </row>
    <row r="16620" spans="21:21" x14ac:dyDescent="0.3">
      <c r="U16620" s="275"/>
    </row>
    <row r="16621" spans="21:21" x14ac:dyDescent="0.3">
      <c r="U16621" s="275"/>
    </row>
    <row r="16622" spans="21:21" x14ac:dyDescent="0.3">
      <c r="U16622" s="275"/>
    </row>
    <row r="16623" spans="21:21" x14ac:dyDescent="0.3">
      <c r="U16623" s="275"/>
    </row>
    <row r="16624" spans="21:21" x14ac:dyDescent="0.3">
      <c r="U16624" s="275"/>
    </row>
    <row r="16625" spans="21:21" x14ac:dyDescent="0.3">
      <c r="U16625" s="275"/>
    </row>
    <row r="16626" spans="21:21" x14ac:dyDescent="0.3">
      <c r="U16626" s="275"/>
    </row>
    <row r="16627" spans="21:21" x14ac:dyDescent="0.3">
      <c r="U16627" s="275"/>
    </row>
    <row r="16628" spans="21:21" x14ac:dyDescent="0.3">
      <c r="U16628" s="275"/>
    </row>
    <row r="16629" spans="21:21" x14ac:dyDescent="0.3">
      <c r="U16629" s="275"/>
    </row>
    <row r="16630" spans="21:21" x14ac:dyDescent="0.3">
      <c r="U16630" s="275"/>
    </row>
    <row r="16631" spans="21:21" x14ac:dyDescent="0.3">
      <c r="U16631" s="275"/>
    </row>
    <row r="16632" spans="21:21" x14ac:dyDescent="0.3">
      <c r="U16632" s="275"/>
    </row>
    <row r="16633" spans="21:21" x14ac:dyDescent="0.3">
      <c r="U16633" s="275"/>
    </row>
    <row r="16634" spans="21:21" x14ac:dyDescent="0.3">
      <c r="U16634" s="275"/>
    </row>
    <row r="16635" spans="21:21" x14ac:dyDescent="0.3">
      <c r="U16635" s="275"/>
    </row>
    <row r="16636" spans="21:21" x14ac:dyDescent="0.3">
      <c r="U16636" s="275"/>
    </row>
    <row r="16637" spans="21:21" x14ac:dyDescent="0.3">
      <c r="U16637" s="275"/>
    </row>
    <row r="16638" spans="21:21" x14ac:dyDescent="0.3">
      <c r="U16638" s="275"/>
    </row>
    <row r="16639" spans="21:21" x14ac:dyDescent="0.3">
      <c r="U16639" s="275"/>
    </row>
    <row r="16640" spans="21:21" x14ac:dyDescent="0.3">
      <c r="U16640" s="275"/>
    </row>
    <row r="16641" spans="21:21" x14ac:dyDescent="0.3">
      <c r="U16641" s="275"/>
    </row>
    <row r="16642" spans="21:21" x14ac:dyDescent="0.3">
      <c r="U16642" s="275"/>
    </row>
    <row r="16643" spans="21:21" x14ac:dyDescent="0.3">
      <c r="U16643" s="275"/>
    </row>
    <row r="16644" spans="21:21" x14ac:dyDescent="0.3">
      <c r="U16644" s="275"/>
    </row>
    <row r="16645" spans="21:21" x14ac:dyDescent="0.3">
      <c r="U16645" s="275"/>
    </row>
    <row r="16646" spans="21:21" x14ac:dyDescent="0.3">
      <c r="U16646" s="275"/>
    </row>
    <row r="16647" spans="21:21" x14ac:dyDescent="0.3">
      <c r="U16647" s="275"/>
    </row>
    <row r="16648" spans="21:21" x14ac:dyDescent="0.3">
      <c r="U16648" s="275"/>
    </row>
    <row r="16649" spans="21:21" x14ac:dyDescent="0.3">
      <c r="U16649" s="275"/>
    </row>
    <row r="16650" spans="21:21" x14ac:dyDescent="0.3">
      <c r="U16650" s="275"/>
    </row>
    <row r="16651" spans="21:21" x14ac:dyDescent="0.3">
      <c r="U16651" s="275"/>
    </row>
    <row r="16652" spans="21:21" x14ac:dyDescent="0.3">
      <c r="U16652" s="275"/>
    </row>
    <row r="16653" spans="21:21" x14ac:dyDescent="0.3">
      <c r="U16653" s="275"/>
    </row>
    <row r="16654" spans="21:21" x14ac:dyDescent="0.3">
      <c r="U16654" s="275"/>
    </row>
    <row r="16655" spans="21:21" x14ac:dyDescent="0.3">
      <c r="U16655" s="275"/>
    </row>
    <row r="16656" spans="21:21" x14ac:dyDescent="0.3">
      <c r="U16656" s="275"/>
    </row>
    <row r="16657" spans="21:21" x14ac:dyDescent="0.3">
      <c r="U16657" s="275"/>
    </row>
    <row r="16658" spans="21:21" x14ac:dyDescent="0.3">
      <c r="U16658" s="275"/>
    </row>
    <row r="16659" spans="21:21" x14ac:dyDescent="0.3">
      <c r="U16659" s="275"/>
    </row>
    <row r="16660" spans="21:21" x14ac:dyDescent="0.3">
      <c r="U16660" s="275"/>
    </row>
    <row r="16661" spans="21:21" x14ac:dyDescent="0.3">
      <c r="U16661" s="275"/>
    </row>
    <row r="16662" spans="21:21" x14ac:dyDescent="0.3">
      <c r="U16662" s="275"/>
    </row>
    <row r="16663" spans="21:21" x14ac:dyDescent="0.3">
      <c r="U16663" s="275"/>
    </row>
    <row r="16664" spans="21:21" x14ac:dyDescent="0.3">
      <c r="U16664" s="275"/>
    </row>
    <row r="16665" spans="21:21" x14ac:dyDescent="0.3">
      <c r="U16665" s="275"/>
    </row>
    <row r="16666" spans="21:21" x14ac:dyDescent="0.3">
      <c r="U16666" s="275"/>
    </row>
    <row r="16667" spans="21:21" x14ac:dyDescent="0.3">
      <c r="U16667" s="275"/>
    </row>
    <row r="16668" spans="21:21" x14ac:dyDescent="0.3">
      <c r="U16668" s="275"/>
    </row>
    <row r="16669" spans="21:21" x14ac:dyDescent="0.3">
      <c r="U16669" s="275"/>
    </row>
    <row r="16670" spans="21:21" x14ac:dyDescent="0.3">
      <c r="U16670" s="275"/>
    </row>
    <row r="16671" spans="21:21" x14ac:dyDescent="0.3">
      <c r="U16671" s="275"/>
    </row>
    <row r="16672" spans="21:21" x14ac:dyDescent="0.3">
      <c r="U16672" s="275"/>
    </row>
    <row r="16673" spans="21:21" x14ac:dyDescent="0.3">
      <c r="U16673" s="275"/>
    </row>
    <row r="16674" spans="21:21" x14ac:dyDescent="0.3">
      <c r="U16674" s="275"/>
    </row>
    <row r="16675" spans="21:21" x14ac:dyDescent="0.3">
      <c r="U16675" s="275"/>
    </row>
    <row r="16676" spans="21:21" x14ac:dyDescent="0.3">
      <c r="U16676" s="275"/>
    </row>
    <row r="16677" spans="21:21" x14ac:dyDescent="0.3">
      <c r="U16677" s="275"/>
    </row>
    <row r="16678" spans="21:21" x14ac:dyDescent="0.3">
      <c r="U16678" s="275"/>
    </row>
    <row r="16679" spans="21:21" x14ac:dyDescent="0.3">
      <c r="U16679" s="275"/>
    </row>
    <row r="16680" spans="21:21" x14ac:dyDescent="0.3">
      <c r="U16680" s="275"/>
    </row>
    <row r="16681" spans="21:21" x14ac:dyDescent="0.3">
      <c r="U16681" s="275"/>
    </row>
    <row r="16682" spans="21:21" x14ac:dyDescent="0.3">
      <c r="U16682" s="275"/>
    </row>
    <row r="16683" spans="21:21" x14ac:dyDescent="0.3">
      <c r="U16683" s="275"/>
    </row>
    <row r="16684" spans="21:21" x14ac:dyDescent="0.3">
      <c r="U16684" s="275"/>
    </row>
    <row r="16685" spans="21:21" x14ac:dyDescent="0.3">
      <c r="U16685" s="275"/>
    </row>
    <row r="16686" spans="21:21" x14ac:dyDescent="0.3">
      <c r="U16686" s="275"/>
    </row>
    <row r="16687" spans="21:21" x14ac:dyDescent="0.3">
      <c r="U16687" s="275"/>
    </row>
    <row r="16688" spans="21:21" x14ac:dyDescent="0.3">
      <c r="U16688" s="275"/>
    </row>
    <row r="16689" spans="21:21" x14ac:dyDescent="0.3">
      <c r="U16689" s="275"/>
    </row>
    <row r="16690" spans="21:21" x14ac:dyDescent="0.3">
      <c r="U16690" s="275"/>
    </row>
    <row r="16691" spans="21:21" x14ac:dyDescent="0.3">
      <c r="U16691" s="275"/>
    </row>
    <row r="16692" spans="21:21" x14ac:dyDescent="0.3">
      <c r="U16692" s="275"/>
    </row>
    <row r="16693" spans="21:21" x14ac:dyDescent="0.3">
      <c r="U16693" s="275"/>
    </row>
    <row r="16694" spans="21:21" x14ac:dyDescent="0.3">
      <c r="U16694" s="275"/>
    </row>
    <row r="16695" spans="21:21" x14ac:dyDescent="0.3">
      <c r="U16695" s="275"/>
    </row>
    <row r="16696" spans="21:21" x14ac:dyDescent="0.3">
      <c r="U16696" s="275"/>
    </row>
    <row r="16697" spans="21:21" x14ac:dyDescent="0.3">
      <c r="U16697" s="275"/>
    </row>
    <row r="16698" spans="21:21" x14ac:dyDescent="0.3">
      <c r="U16698" s="275"/>
    </row>
    <row r="16699" spans="21:21" x14ac:dyDescent="0.3">
      <c r="U16699" s="275"/>
    </row>
    <row r="16700" spans="21:21" x14ac:dyDescent="0.3">
      <c r="U16700" s="275"/>
    </row>
    <row r="16701" spans="21:21" x14ac:dyDescent="0.3">
      <c r="U16701" s="275"/>
    </row>
    <row r="16702" spans="21:21" x14ac:dyDescent="0.3">
      <c r="U16702" s="275"/>
    </row>
    <row r="16703" spans="21:21" x14ac:dyDescent="0.3">
      <c r="U16703" s="275"/>
    </row>
    <row r="16704" spans="21:21" x14ac:dyDescent="0.3">
      <c r="U16704" s="275"/>
    </row>
    <row r="16705" spans="21:21" x14ac:dyDescent="0.3">
      <c r="U16705" s="275"/>
    </row>
    <row r="16706" spans="21:21" x14ac:dyDescent="0.3">
      <c r="U16706" s="275"/>
    </row>
    <row r="16707" spans="21:21" x14ac:dyDescent="0.3">
      <c r="U16707" s="275"/>
    </row>
    <row r="16708" spans="21:21" x14ac:dyDescent="0.3">
      <c r="U16708" s="275"/>
    </row>
    <row r="16709" spans="21:21" x14ac:dyDescent="0.3">
      <c r="U16709" s="275"/>
    </row>
    <row r="16710" spans="21:21" x14ac:dyDescent="0.3">
      <c r="U16710" s="275"/>
    </row>
    <row r="16711" spans="21:21" x14ac:dyDescent="0.3">
      <c r="U16711" s="275"/>
    </row>
    <row r="16712" spans="21:21" x14ac:dyDescent="0.3">
      <c r="U16712" s="275"/>
    </row>
    <row r="16713" spans="21:21" x14ac:dyDescent="0.3">
      <c r="U16713" s="275"/>
    </row>
    <row r="16714" spans="21:21" x14ac:dyDescent="0.3">
      <c r="U16714" s="275"/>
    </row>
    <row r="16715" spans="21:21" x14ac:dyDescent="0.3">
      <c r="U16715" s="275"/>
    </row>
    <row r="16716" spans="21:21" x14ac:dyDescent="0.3">
      <c r="U16716" s="275"/>
    </row>
    <row r="16717" spans="21:21" x14ac:dyDescent="0.3">
      <c r="U16717" s="275"/>
    </row>
    <row r="16718" spans="21:21" x14ac:dyDescent="0.3">
      <c r="U16718" s="275"/>
    </row>
    <row r="16719" spans="21:21" x14ac:dyDescent="0.3">
      <c r="U16719" s="275"/>
    </row>
    <row r="16720" spans="21:21" x14ac:dyDescent="0.3">
      <c r="U16720" s="275"/>
    </row>
    <row r="16721" spans="21:21" x14ac:dyDescent="0.3">
      <c r="U16721" s="275"/>
    </row>
    <row r="16722" spans="21:21" x14ac:dyDescent="0.3">
      <c r="U16722" s="275"/>
    </row>
    <row r="16723" spans="21:21" x14ac:dyDescent="0.3">
      <c r="U16723" s="275"/>
    </row>
    <row r="16724" spans="21:21" x14ac:dyDescent="0.3">
      <c r="U16724" s="275"/>
    </row>
    <row r="16725" spans="21:21" x14ac:dyDescent="0.3">
      <c r="U16725" s="275"/>
    </row>
    <row r="16726" spans="21:21" x14ac:dyDescent="0.3">
      <c r="U16726" s="275"/>
    </row>
    <row r="16727" spans="21:21" x14ac:dyDescent="0.3">
      <c r="U16727" s="275"/>
    </row>
    <row r="16728" spans="21:21" x14ac:dyDescent="0.3">
      <c r="U16728" s="275"/>
    </row>
    <row r="16729" spans="21:21" x14ac:dyDescent="0.3">
      <c r="U16729" s="275"/>
    </row>
    <row r="16730" spans="21:21" x14ac:dyDescent="0.3">
      <c r="U16730" s="275"/>
    </row>
    <row r="16731" spans="21:21" x14ac:dyDescent="0.3">
      <c r="U16731" s="275"/>
    </row>
    <row r="16732" spans="21:21" x14ac:dyDescent="0.3">
      <c r="U16732" s="275"/>
    </row>
    <row r="16733" spans="21:21" x14ac:dyDescent="0.3">
      <c r="U16733" s="275"/>
    </row>
    <row r="16734" spans="21:21" x14ac:dyDescent="0.3">
      <c r="U16734" s="275"/>
    </row>
    <row r="16735" spans="21:21" x14ac:dyDescent="0.3">
      <c r="U16735" s="275"/>
    </row>
    <row r="16736" spans="21:21" x14ac:dyDescent="0.3">
      <c r="U16736" s="275"/>
    </row>
    <row r="16737" spans="21:21" x14ac:dyDescent="0.3">
      <c r="U16737" s="275"/>
    </row>
    <row r="16738" spans="21:21" x14ac:dyDescent="0.3">
      <c r="U16738" s="275"/>
    </row>
    <row r="16739" spans="21:21" x14ac:dyDescent="0.3">
      <c r="U16739" s="275"/>
    </row>
    <row r="16740" spans="21:21" x14ac:dyDescent="0.3">
      <c r="U16740" s="275"/>
    </row>
    <row r="16741" spans="21:21" x14ac:dyDescent="0.3">
      <c r="U16741" s="275"/>
    </row>
    <row r="16742" spans="21:21" x14ac:dyDescent="0.3">
      <c r="U16742" s="275"/>
    </row>
    <row r="16743" spans="21:21" x14ac:dyDescent="0.3">
      <c r="U16743" s="275"/>
    </row>
    <row r="16744" spans="21:21" x14ac:dyDescent="0.3">
      <c r="U16744" s="275"/>
    </row>
    <row r="16745" spans="21:21" x14ac:dyDescent="0.3">
      <c r="U16745" s="275"/>
    </row>
    <row r="16746" spans="21:21" x14ac:dyDescent="0.3">
      <c r="U16746" s="275"/>
    </row>
    <row r="16747" spans="21:21" x14ac:dyDescent="0.3">
      <c r="U16747" s="275"/>
    </row>
    <row r="16748" spans="21:21" x14ac:dyDescent="0.3">
      <c r="U16748" s="275"/>
    </row>
    <row r="16749" spans="21:21" x14ac:dyDescent="0.3">
      <c r="U16749" s="275"/>
    </row>
    <row r="16750" spans="21:21" x14ac:dyDescent="0.3">
      <c r="U16750" s="275"/>
    </row>
    <row r="16751" spans="21:21" x14ac:dyDescent="0.3">
      <c r="U16751" s="275"/>
    </row>
    <row r="16752" spans="21:21" x14ac:dyDescent="0.3">
      <c r="U16752" s="275"/>
    </row>
    <row r="16753" spans="21:21" x14ac:dyDescent="0.3">
      <c r="U16753" s="275"/>
    </row>
    <row r="16754" spans="21:21" x14ac:dyDescent="0.3">
      <c r="U16754" s="275"/>
    </row>
    <row r="16755" spans="21:21" x14ac:dyDescent="0.3">
      <c r="U16755" s="275"/>
    </row>
    <row r="16756" spans="21:21" x14ac:dyDescent="0.3">
      <c r="U16756" s="275"/>
    </row>
    <row r="16757" spans="21:21" x14ac:dyDescent="0.3">
      <c r="U16757" s="275"/>
    </row>
    <row r="16758" spans="21:21" x14ac:dyDescent="0.3">
      <c r="U16758" s="275"/>
    </row>
    <row r="16759" spans="21:21" x14ac:dyDescent="0.3">
      <c r="U16759" s="275"/>
    </row>
    <row r="16760" spans="21:21" x14ac:dyDescent="0.3">
      <c r="U16760" s="275"/>
    </row>
    <row r="16761" spans="21:21" x14ac:dyDescent="0.3">
      <c r="U16761" s="275"/>
    </row>
    <row r="16762" spans="21:21" x14ac:dyDescent="0.3">
      <c r="U16762" s="275"/>
    </row>
    <row r="16763" spans="21:21" x14ac:dyDescent="0.3">
      <c r="U16763" s="275"/>
    </row>
    <row r="16764" spans="21:21" x14ac:dyDescent="0.3">
      <c r="U16764" s="275"/>
    </row>
    <row r="16765" spans="21:21" x14ac:dyDescent="0.3">
      <c r="U16765" s="275"/>
    </row>
    <row r="16766" spans="21:21" x14ac:dyDescent="0.3">
      <c r="U16766" s="275"/>
    </row>
    <row r="16767" spans="21:21" x14ac:dyDescent="0.3">
      <c r="U16767" s="275"/>
    </row>
    <row r="16768" spans="21:21" x14ac:dyDescent="0.3">
      <c r="U16768" s="275"/>
    </row>
    <row r="16769" spans="21:21" x14ac:dyDescent="0.3">
      <c r="U16769" s="275"/>
    </row>
    <row r="16770" spans="21:21" x14ac:dyDescent="0.3">
      <c r="U16770" s="275"/>
    </row>
    <row r="16771" spans="21:21" x14ac:dyDescent="0.3">
      <c r="U16771" s="275"/>
    </row>
    <row r="16772" spans="21:21" x14ac:dyDescent="0.3">
      <c r="U16772" s="275"/>
    </row>
    <row r="16773" spans="21:21" x14ac:dyDescent="0.3">
      <c r="U16773" s="275"/>
    </row>
    <row r="16774" spans="21:21" x14ac:dyDescent="0.3">
      <c r="U16774" s="275"/>
    </row>
    <row r="16775" spans="21:21" x14ac:dyDescent="0.3">
      <c r="U16775" s="275"/>
    </row>
    <row r="16776" spans="21:21" x14ac:dyDescent="0.3">
      <c r="U16776" s="275"/>
    </row>
    <row r="16777" spans="21:21" x14ac:dyDescent="0.3">
      <c r="U16777" s="275"/>
    </row>
    <row r="16778" spans="21:21" x14ac:dyDescent="0.3">
      <c r="U16778" s="275"/>
    </row>
    <row r="16779" spans="21:21" x14ac:dyDescent="0.3">
      <c r="U16779" s="275"/>
    </row>
    <row r="16780" spans="21:21" x14ac:dyDescent="0.3">
      <c r="U16780" s="275"/>
    </row>
    <row r="16781" spans="21:21" x14ac:dyDescent="0.3">
      <c r="U16781" s="275"/>
    </row>
    <row r="16782" spans="21:21" x14ac:dyDescent="0.3">
      <c r="U16782" s="275"/>
    </row>
    <row r="16783" spans="21:21" x14ac:dyDescent="0.3">
      <c r="U16783" s="275"/>
    </row>
    <row r="16784" spans="21:21" x14ac:dyDescent="0.3">
      <c r="U16784" s="275"/>
    </row>
    <row r="16785" spans="21:21" x14ac:dyDescent="0.3">
      <c r="U16785" s="275"/>
    </row>
    <row r="16786" spans="21:21" x14ac:dyDescent="0.3">
      <c r="U16786" s="275"/>
    </row>
    <row r="16787" spans="21:21" x14ac:dyDescent="0.3">
      <c r="U16787" s="275"/>
    </row>
    <row r="16788" spans="21:21" x14ac:dyDescent="0.3">
      <c r="U16788" s="275"/>
    </row>
    <row r="16789" spans="21:21" x14ac:dyDescent="0.3">
      <c r="U16789" s="275"/>
    </row>
    <row r="16790" spans="21:21" x14ac:dyDescent="0.3">
      <c r="U16790" s="275"/>
    </row>
    <row r="16791" spans="21:21" x14ac:dyDescent="0.3">
      <c r="U16791" s="275"/>
    </row>
    <row r="16792" spans="21:21" x14ac:dyDescent="0.3">
      <c r="U16792" s="275"/>
    </row>
    <row r="16793" spans="21:21" x14ac:dyDescent="0.3">
      <c r="U16793" s="275"/>
    </row>
    <row r="16794" spans="21:21" x14ac:dyDescent="0.3">
      <c r="U16794" s="275"/>
    </row>
    <row r="16795" spans="21:21" x14ac:dyDescent="0.3">
      <c r="U16795" s="275"/>
    </row>
    <row r="16796" spans="21:21" x14ac:dyDescent="0.3">
      <c r="U16796" s="275"/>
    </row>
    <row r="16797" spans="21:21" x14ac:dyDescent="0.3">
      <c r="U16797" s="275"/>
    </row>
    <row r="16798" spans="21:21" x14ac:dyDescent="0.3">
      <c r="U16798" s="275"/>
    </row>
    <row r="16799" spans="21:21" x14ac:dyDescent="0.3">
      <c r="U16799" s="275"/>
    </row>
    <row r="16800" spans="21:21" x14ac:dyDescent="0.3">
      <c r="U16800" s="275"/>
    </row>
    <row r="16801" spans="21:21" x14ac:dyDescent="0.3">
      <c r="U16801" s="275"/>
    </row>
    <row r="16802" spans="21:21" x14ac:dyDescent="0.3">
      <c r="U16802" s="275"/>
    </row>
    <row r="16803" spans="21:21" x14ac:dyDescent="0.3">
      <c r="U16803" s="275"/>
    </row>
    <row r="16804" spans="21:21" x14ac:dyDescent="0.3">
      <c r="U16804" s="275"/>
    </row>
    <row r="16805" spans="21:21" x14ac:dyDescent="0.3">
      <c r="U16805" s="275"/>
    </row>
    <row r="16806" spans="21:21" x14ac:dyDescent="0.3">
      <c r="U16806" s="275"/>
    </row>
    <row r="16807" spans="21:21" x14ac:dyDescent="0.3">
      <c r="U16807" s="275"/>
    </row>
    <row r="16808" spans="21:21" x14ac:dyDescent="0.3">
      <c r="U16808" s="275"/>
    </row>
    <row r="16809" spans="21:21" x14ac:dyDescent="0.3">
      <c r="U16809" s="275"/>
    </row>
    <row r="16810" spans="21:21" x14ac:dyDescent="0.3">
      <c r="U16810" s="275"/>
    </row>
    <row r="16811" spans="21:21" x14ac:dyDescent="0.3">
      <c r="U16811" s="275"/>
    </row>
    <row r="16812" spans="21:21" x14ac:dyDescent="0.3">
      <c r="U16812" s="275"/>
    </row>
    <row r="16813" spans="21:21" x14ac:dyDescent="0.3">
      <c r="U16813" s="275"/>
    </row>
    <row r="16814" spans="21:21" x14ac:dyDescent="0.3">
      <c r="U16814" s="275"/>
    </row>
    <row r="16815" spans="21:21" x14ac:dyDescent="0.3">
      <c r="U16815" s="275"/>
    </row>
    <row r="16816" spans="21:21" x14ac:dyDescent="0.3">
      <c r="U16816" s="275"/>
    </row>
    <row r="16817" spans="21:21" x14ac:dyDescent="0.3">
      <c r="U16817" s="275"/>
    </row>
    <row r="16818" spans="21:21" x14ac:dyDescent="0.3">
      <c r="U16818" s="275"/>
    </row>
    <row r="16819" spans="21:21" x14ac:dyDescent="0.3">
      <c r="U16819" s="275"/>
    </row>
    <row r="16820" spans="21:21" x14ac:dyDescent="0.3">
      <c r="U16820" s="275"/>
    </row>
    <row r="16821" spans="21:21" x14ac:dyDescent="0.3">
      <c r="U16821" s="275"/>
    </row>
    <row r="16822" spans="21:21" x14ac:dyDescent="0.3">
      <c r="U16822" s="275"/>
    </row>
    <row r="16823" spans="21:21" x14ac:dyDescent="0.3">
      <c r="U16823" s="275"/>
    </row>
    <row r="16824" spans="21:21" x14ac:dyDescent="0.3">
      <c r="U16824" s="275"/>
    </row>
    <row r="16825" spans="21:21" x14ac:dyDescent="0.3">
      <c r="U16825" s="275"/>
    </row>
    <row r="16826" spans="21:21" x14ac:dyDescent="0.3">
      <c r="U16826" s="275"/>
    </row>
    <row r="16827" spans="21:21" x14ac:dyDescent="0.3">
      <c r="U16827" s="275"/>
    </row>
    <row r="16828" spans="21:21" x14ac:dyDescent="0.3">
      <c r="U16828" s="275"/>
    </row>
    <row r="16829" spans="21:21" x14ac:dyDescent="0.3">
      <c r="U16829" s="275"/>
    </row>
    <row r="16830" spans="21:21" x14ac:dyDescent="0.3">
      <c r="U16830" s="275"/>
    </row>
    <row r="16831" spans="21:21" x14ac:dyDescent="0.3">
      <c r="U16831" s="275"/>
    </row>
    <row r="16832" spans="21:21" x14ac:dyDescent="0.3">
      <c r="U16832" s="275"/>
    </row>
    <row r="16833" spans="21:21" x14ac:dyDescent="0.3">
      <c r="U16833" s="275"/>
    </row>
    <row r="16834" spans="21:21" x14ac:dyDescent="0.3">
      <c r="U16834" s="275"/>
    </row>
    <row r="16835" spans="21:21" x14ac:dyDescent="0.3">
      <c r="U16835" s="275"/>
    </row>
    <row r="16836" spans="21:21" x14ac:dyDescent="0.3">
      <c r="U16836" s="275"/>
    </row>
    <row r="16837" spans="21:21" x14ac:dyDescent="0.3">
      <c r="U16837" s="275"/>
    </row>
    <row r="16838" spans="21:21" x14ac:dyDescent="0.3">
      <c r="U16838" s="275"/>
    </row>
    <row r="16839" spans="21:21" x14ac:dyDescent="0.3">
      <c r="U16839" s="275"/>
    </row>
    <row r="16840" spans="21:21" x14ac:dyDescent="0.3">
      <c r="U16840" s="275"/>
    </row>
    <row r="16841" spans="21:21" x14ac:dyDescent="0.3">
      <c r="U16841" s="275"/>
    </row>
    <row r="16842" spans="21:21" x14ac:dyDescent="0.3">
      <c r="U16842" s="275"/>
    </row>
    <row r="16843" spans="21:21" x14ac:dyDescent="0.3">
      <c r="U16843" s="275"/>
    </row>
    <row r="16844" spans="21:21" x14ac:dyDescent="0.3">
      <c r="U16844" s="275"/>
    </row>
    <row r="16845" spans="21:21" x14ac:dyDescent="0.3">
      <c r="U16845" s="275"/>
    </row>
    <row r="16846" spans="21:21" x14ac:dyDescent="0.3">
      <c r="U16846" s="275"/>
    </row>
    <row r="16847" spans="21:21" x14ac:dyDescent="0.3">
      <c r="U16847" s="275"/>
    </row>
    <row r="16848" spans="21:21" x14ac:dyDescent="0.3">
      <c r="U16848" s="275"/>
    </row>
    <row r="16849" spans="21:21" x14ac:dyDescent="0.3">
      <c r="U16849" s="275"/>
    </row>
    <row r="16850" spans="21:21" x14ac:dyDescent="0.3">
      <c r="U16850" s="275"/>
    </row>
    <row r="16851" spans="21:21" x14ac:dyDescent="0.3">
      <c r="U16851" s="275"/>
    </row>
    <row r="16852" spans="21:21" x14ac:dyDescent="0.3">
      <c r="U16852" s="275"/>
    </row>
    <row r="16853" spans="21:21" x14ac:dyDescent="0.3">
      <c r="U16853" s="275"/>
    </row>
    <row r="16854" spans="21:21" x14ac:dyDescent="0.3">
      <c r="U16854" s="275"/>
    </row>
    <row r="16855" spans="21:21" x14ac:dyDescent="0.3">
      <c r="U16855" s="275"/>
    </row>
    <row r="16856" spans="21:21" x14ac:dyDescent="0.3">
      <c r="U16856" s="275"/>
    </row>
    <row r="16857" spans="21:21" x14ac:dyDescent="0.3">
      <c r="U16857" s="275"/>
    </row>
    <row r="16858" spans="21:21" x14ac:dyDescent="0.3">
      <c r="U16858" s="275"/>
    </row>
    <row r="16859" spans="21:21" x14ac:dyDescent="0.3">
      <c r="U16859" s="275"/>
    </row>
    <row r="16860" spans="21:21" x14ac:dyDescent="0.3">
      <c r="U16860" s="275"/>
    </row>
    <row r="16861" spans="21:21" x14ac:dyDescent="0.3">
      <c r="U16861" s="275"/>
    </row>
    <row r="16862" spans="21:21" x14ac:dyDescent="0.3">
      <c r="U16862" s="275"/>
    </row>
    <row r="16863" spans="21:21" x14ac:dyDescent="0.3">
      <c r="U16863" s="275"/>
    </row>
    <row r="16864" spans="21:21" x14ac:dyDescent="0.3">
      <c r="U16864" s="275"/>
    </row>
    <row r="16865" spans="21:21" x14ac:dyDescent="0.3">
      <c r="U16865" s="275"/>
    </row>
    <row r="16866" spans="21:21" x14ac:dyDescent="0.3">
      <c r="U16866" s="275"/>
    </row>
    <row r="16867" spans="21:21" x14ac:dyDescent="0.3">
      <c r="U16867" s="275"/>
    </row>
    <row r="16868" spans="21:21" x14ac:dyDescent="0.3">
      <c r="U16868" s="275"/>
    </row>
    <row r="16869" spans="21:21" x14ac:dyDescent="0.3">
      <c r="U16869" s="275"/>
    </row>
    <row r="16870" spans="21:21" x14ac:dyDescent="0.3">
      <c r="U16870" s="275"/>
    </row>
    <row r="16871" spans="21:21" x14ac:dyDescent="0.3">
      <c r="U16871" s="275"/>
    </row>
    <row r="16872" spans="21:21" x14ac:dyDescent="0.3">
      <c r="U16872" s="275"/>
    </row>
    <row r="16873" spans="21:21" x14ac:dyDescent="0.3">
      <c r="U16873" s="275"/>
    </row>
    <row r="16874" spans="21:21" x14ac:dyDescent="0.3">
      <c r="U16874" s="275"/>
    </row>
    <row r="16875" spans="21:21" x14ac:dyDescent="0.3">
      <c r="U16875" s="275"/>
    </row>
    <row r="16876" spans="21:21" x14ac:dyDescent="0.3">
      <c r="U16876" s="275"/>
    </row>
    <row r="16877" spans="21:21" x14ac:dyDescent="0.3">
      <c r="U16877" s="275"/>
    </row>
    <row r="16878" spans="21:21" x14ac:dyDescent="0.3">
      <c r="U16878" s="275"/>
    </row>
    <row r="16879" spans="21:21" x14ac:dyDescent="0.3">
      <c r="U16879" s="275"/>
    </row>
    <row r="16880" spans="21:21" x14ac:dyDescent="0.3">
      <c r="U16880" s="275"/>
    </row>
    <row r="16881" spans="21:21" x14ac:dyDescent="0.3">
      <c r="U16881" s="275"/>
    </row>
    <row r="16882" spans="21:21" x14ac:dyDescent="0.3">
      <c r="U16882" s="275"/>
    </row>
    <row r="16883" spans="21:21" x14ac:dyDescent="0.3">
      <c r="U16883" s="275"/>
    </row>
    <row r="16884" spans="21:21" x14ac:dyDescent="0.3">
      <c r="U16884" s="275"/>
    </row>
    <row r="16885" spans="21:21" x14ac:dyDescent="0.3">
      <c r="U16885" s="275"/>
    </row>
    <row r="16886" spans="21:21" x14ac:dyDescent="0.3">
      <c r="U16886" s="275"/>
    </row>
    <row r="16887" spans="21:21" x14ac:dyDescent="0.3">
      <c r="U16887" s="275"/>
    </row>
    <row r="16888" spans="21:21" x14ac:dyDescent="0.3">
      <c r="U16888" s="275"/>
    </row>
    <row r="16889" spans="21:21" x14ac:dyDescent="0.3">
      <c r="U16889" s="275"/>
    </row>
    <row r="16890" spans="21:21" x14ac:dyDescent="0.3">
      <c r="U16890" s="275"/>
    </row>
    <row r="16891" spans="21:21" x14ac:dyDescent="0.3">
      <c r="U16891" s="275"/>
    </row>
    <row r="16892" spans="21:21" x14ac:dyDescent="0.3">
      <c r="U16892" s="275"/>
    </row>
    <row r="16893" spans="21:21" x14ac:dyDescent="0.3">
      <c r="U16893" s="275"/>
    </row>
    <row r="16894" spans="21:21" x14ac:dyDescent="0.3">
      <c r="U16894" s="275"/>
    </row>
    <row r="16895" spans="21:21" x14ac:dyDescent="0.3">
      <c r="U16895" s="275"/>
    </row>
    <row r="16896" spans="21:21" x14ac:dyDescent="0.3">
      <c r="U16896" s="275"/>
    </row>
    <row r="16897" spans="21:21" x14ac:dyDescent="0.3">
      <c r="U16897" s="275"/>
    </row>
    <row r="16898" spans="21:21" x14ac:dyDescent="0.3">
      <c r="U16898" s="275"/>
    </row>
    <row r="16899" spans="21:21" x14ac:dyDescent="0.3">
      <c r="U16899" s="275"/>
    </row>
    <row r="16900" spans="21:21" x14ac:dyDescent="0.3">
      <c r="U16900" s="275"/>
    </row>
    <row r="16901" spans="21:21" x14ac:dyDescent="0.3">
      <c r="U16901" s="275"/>
    </row>
    <row r="16902" spans="21:21" x14ac:dyDescent="0.3">
      <c r="U16902" s="275"/>
    </row>
    <row r="16903" spans="21:21" x14ac:dyDescent="0.3">
      <c r="U16903" s="275"/>
    </row>
    <row r="16904" spans="21:21" x14ac:dyDescent="0.3">
      <c r="U16904" s="275"/>
    </row>
    <row r="16905" spans="21:21" x14ac:dyDescent="0.3">
      <c r="U16905" s="275"/>
    </row>
    <row r="16906" spans="21:21" x14ac:dyDescent="0.3">
      <c r="U16906" s="275"/>
    </row>
    <row r="16907" spans="21:21" x14ac:dyDescent="0.3">
      <c r="U16907" s="275"/>
    </row>
    <row r="16908" spans="21:21" x14ac:dyDescent="0.3">
      <c r="U16908" s="275"/>
    </row>
    <row r="16909" spans="21:21" x14ac:dyDescent="0.3">
      <c r="U16909" s="275"/>
    </row>
    <row r="16910" spans="21:21" x14ac:dyDescent="0.3">
      <c r="U16910" s="275"/>
    </row>
    <row r="16911" spans="21:21" x14ac:dyDescent="0.3">
      <c r="U16911" s="275"/>
    </row>
    <row r="16912" spans="21:21" x14ac:dyDescent="0.3">
      <c r="U16912" s="275"/>
    </row>
    <row r="16913" spans="21:21" x14ac:dyDescent="0.3">
      <c r="U16913" s="275"/>
    </row>
    <row r="16914" spans="21:21" x14ac:dyDescent="0.3">
      <c r="U16914" s="275"/>
    </row>
    <row r="16915" spans="21:21" x14ac:dyDescent="0.3">
      <c r="U16915" s="275"/>
    </row>
    <row r="16916" spans="21:21" x14ac:dyDescent="0.3">
      <c r="U16916" s="275"/>
    </row>
    <row r="16917" spans="21:21" x14ac:dyDescent="0.3">
      <c r="U16917" s="275"/>
    </row>
    <row r="16918" spans="21:21" x14ac:dyDescent="0.3">
      <c r="U16918" s="275"/>
    </row>
    <row r="16919" spans="21:21" x14ac:dyDescent="0.3">
      <c r="U16919" s="275"/>
    </row>
    <row r="16920" spans="21:21" x14ac:dyDescent="0.3">
      <c r="U16920" s="275"/>
    </row>
    <row r="16921" spans="21:21" x14ac:dyDescent="0.3">
      <c r="U16921" s="275"/>
    </row>
    <row r="16922" spans="21:21" x14ac:dyDescent="0.3">
      <c r="U16922" s="275"/>
    </row>
    <row r="16923" spans="21:21" x14ac:dyDescent="0.3">
      <c r="U16923" s="275"/>
    </row>
    <row r="16924" spans="21:21" x14ac:dyDescent="0.3">
      <c r="U16924" s="275"/>
    </row>
    <row r="16925" spans="21:21" x14ac:dyDescent="0.3">
      <c r="U16925" s="275"/>
    </row>
    <row r="16926" spans="21:21" x14ac:dyDescent="0.3">
      <c r="U16926" s="275"/>
    </row>
    <row r="16927" spans="21:21" x14ac:dyDescent="0.3">
      <c r="U16927" s="275"/>
    </row>
    <row r="16928" spans="21:21" x14ac:dyDescent="0.3">
      <c r="U16928" s="275"/>
    </row>
    <row r="16929" spans="21:21" x14ac:dyDescent="0.3">
      <c r="U16929" s="275"/>
    </row>
    <row r="16930" spans="21:21" x14ac:dyDescent="0.3">
      <c r="U16930" s="275"/>
    </row>
    <row r="16931" spans="21:21" x14ac:dyDescent="0.3">
      <c r="U16931" s="275"/>
    </row>
    <row r="16932" spans="21:21" x14ac:dyDescent="0.3">
      <c r="U16932" s="275"/>
    </row>
    <row r="16933" spans="21:21" x14ac:dyDescent="0.3">
      <c r="U16933" s="275"/>
    </row>
    <row r="16934" spans="21:21" x14ac:dyDescent="0.3">
      <c r="U16934" s="275"/>
    </row>
    <row r="16935" spans="21:21" x14ac:dyDescent="0.3">
      <c r="U16935" s="275"/>
    </row>
    <row r="16936" spans="21:21" x14ac:dyDescent="0.3">
      <c r="U16936" s="275"/>
    </row>
    <row r="16937" spans="21:21" x14ac:dyDescent="0.3">
      <c r="U16937" s="275"/>
    </row>
    <row r="16938" spans="21:21" x14ac:dyDescent="0.3">
      <c r="U16938" s="275"/>
    </row>
    <row r="16939" spans="21:21" x14ac:dyDescent="0.3">
      <c r="U16939" s="275"/>
    </row>
    <row r="16940" spans="21:21" x14ac:dyDescent="0.3">
      <c r="U16940" s="275"/>
    </row>
    <row r="16941" spans="21:21" x14ac:dyDescent="0.3">
      <c r="U16941" s="275"/>
    </row>
    <row r="16942" spans="21:21" x14ac:dyDescent="0.3">
      <c r="U16942" s="275"/>
    </row>
    <row r="16943" spans="21:21" x14ac:dyDescent="0.3">
      <c r="U16943" s="275"/>
    </row>
    <row r="16944" spans="21:21" x14ac:dyDescent="0.3">
      <c r="U16944" s="275"/>
    </row>
    <row r="16945" spans="21:21" x14ac:dyDescent="0.3">
      <c r="U16945" s="275"/>
    </row>
    <row r="16946" spans="21:21" x14ac:dyDescent="0.3">
      <c r="U16946" s="275"/>
    </row>
    <row r="16947" spans="21:21" x14ac:dyDescent="0.3">
      <c r="U16947" s="275"/>
    </row>
    <row r="16948" spans="21:21" x14ac:dyDescent="0.3">
      <c r="U16948" s="275"/>
    </row>
    <row r="16949" spans="21:21" x14ac:dyDescent="0.3">
      <c r="U16949" s="275"/>
    </row>
    <row r="16950" spans="21:21" x14ac:dyDescent="0.3">
      <c r="U16950" s="275"/>
    </row>
    <row r="16951" spans="21:21" x14ac:dyDescent="0.3">
      <c r="U16951" s="275"/>
    </row>
    <row r="16952" spans="21:21" x14ac:dyDescent="0.3">
      <c r="U16952" s="275"/>
    </row>
    <row r="16953" spans="21:21" x14ac:dyDescent="0.3">
      <c r="U16953" s="275"/>
    </row>
    <row r="16954" spans="21:21" x14ac:dyDescent="0.3">
      <c r="U16954" s="275"/>
    </row>
    <row r="16955" spans="21:21" x14ac:dyDescent="0.3">
      <c r="U16955" s="275"/>
    </row>
    <row r="16956" spans="21:21" x14ac:dyDescent="0.3">
      <c r="U16956" s="275"/>
    </row>
    <row r="16957" spans="21:21" x14ac:dyDescent="0.3">
      <c r="U16957" s="275"/>
    </row>
    <row r="16958" spans="21:21" x14ac:dyDescent="0.3">
      <c r="U16958" s="275"/>
    </row>
    <row r="16959" spans="21:21" x14ac:dyDescent="0.3">
      <c r="U16959" s="275"/>
    </row>
    <row r="16960" spans="21:21" x14ac:dyDescent="0.3">
      <c r="U16960" s="275"/>
    </row>
    <row r="16961" spans="21:21" x14ac:dyDescent="0.3">
      <c r="U16961" s="275"/>
    </row>
    <row r="16962" spans="21:21" x14ac:dyDescent="0.3">
      <c r="U16962" s="275"/>
    </row>
    <row r="16963" spans="21:21" x14ac:dyDescent="0.3">
      <c r="U16963" s="275"/>
    </row>
    <row r="16964" spans="21:21" x14ac:dyDescent="0.3">
      <c r="U16964" s="275"/>
    </row>
    <row r="16965" spans="21:21" x14ac:dyDescent="0.3">
      <c r="U16965" s="275"/>
    </row>
    <row r="16966" spans="21:21" x14ac:dyDescent="0.3">
      <c r="U16966" s="275"/>
    </row>
    <row r="16967" spans="21:21" x14ac:dyDescent="0.3">
      <c r="U16967" s="275"/>
    </row>
    <row r="16968" spans="21:21" x14ac:dyDescent="0.3">
      <c r="U16968" s="275"/>
    </row>
    <row r="16969" spans="21:21" x14ac:dyDescent="0.3">
      <c r="U16969" s="275"/>
    </row>
    <row r="16970" spans="21:21" x14ac:dyDescent="0.3">
      <c r="U16970" s="275"/>
    </row>
    <row r="16971" spans="21:21" x14ac:dyDescent="0.3">
      <c r="U16971" s="275"/>
    </row>
    <row r="16972" spans="21:21" x14ac:dyDescent="0.3">
      <c r="U16972" s="275"/>
    </row>
    <row r="16973" spans="21:21" x14ac:dyDescent="0.3">
      <c r="U16973" s="275"/>
    </row>
    <row r="16974" spans="21:21" x14ac:dyDescent="0.3">
      <c r="U16974" s="275"/>
    </row>
    <row r="16975" spans="21:21" x14ac:dyDescent="0.3">
      <c r="U16975" s="275"/>
    </row>
    <row r="16976" spans="21:21" x14ac:dyDescent="0.3">
      <c r="U16976" s="275"/>
    </row>
    <row r="16977" spans="21:21" x14ac:dyDescent="0.3">
      <c r="U16977" s="275"/>
    </row>
    <row r="16978" spans="21:21" x14ac:dyDescent="0.3">
      <c r="U16978" s="275"/>
    </row>
    <row r="16979" spans="21:21" x14ac:dyDescent="0.3">
      <c r="U16979" s="275"/>
    </row>
    <row r="16980" spans="21:21" x14ac:dyDescent="0.3">
      <c r="U16980" s="275"/>
    </row>
    <row r="16981" spans="21:21" x14ac:dyDescent="0.3">
      <c r="U16981" s="275"/>
    </row>
    <row r="16982" spans="21:21" x14ac:dyDescent="0.3">
      <c r="U16982" s="275"/>
    </row>
    <row r="16983" spans="21:21" x14ac:dyDescent="0.3">
      <c r="U16983" s="275"/>
    </row>
    <row r="16984" spans="21:21" x14ac:dyDescent="0.3">
      <c r="U16984" s="275"/>
    </row>
    <row r="16985" spans="21:21" x14ac:dyDescent="0.3">
      <c r="U16985" s="275"/>
    </row>
    <row r="16986" spans="21:21" x14ac:dyDescent="0.3">
      <c r="U16986" s="275"/>
    </row>
    <row r="16987" spans="21:21" x14ac:dyDescent="0.3">
      <c r="U16987" s="275"/>
    </row>
    <row r="16988" spans="21:21" x14ac:dyDescent="0.3">
      <c r="U16988" s="275"/>
    </row>
    <row r="16989" spans="21:21" x14ac:dyDescent="0.3">
      <c r="U16989" s="275"/>
    </row>
    <row r="16990" spans="21:21" x14ac:dyDescent="0.3">
      <c r="U16990" s="275"/>
    </row>
    <row r="16991" spans="21:21" x14ac:dyDescent="0.3">
      <c r="U16991" s="275"/>
    </row>
    <row r="16992" spans="21:21" x14ac:dyDescent="0.3">
      <c r="U16992" s="275"/>
    </row>
    <row r="16993" spans="21:21" x14ac:dyDescent="0.3">
      <c r="U16993" s="275"/>
    </row>
    <row r="16994" spans="21:21" x14ac:dyDescent="0.3">
      <c r="U16994" s="275"/>
    </row>
    <row r="16995" spans="21:21" x14ac:dyDescent="0.3">
      <c r="U16995" s="275"/>
    </row>
    <row r="16996" spans="21:21" x14ac:dyDescent="0.3">
      <c r="U16996" s="275"/>
    </row>
    <row r="16997" spans="21:21" x14ac:dyDescent="0.3">
      <c r="U16997" s="275"/>
    </row>
    <row r="16998" spans="21:21" x14ac:dyDescent="0.3">
      <c r="U16998" s="275"/>
    </row>
    <row r="16999" spans="21:21" x14ac:dyDescent="0.3">
      <c r="U16999" s="275"/>
    </row>
    <row r="17000" spans="21:21" x14ac:dyDescent="0.3">
      <c r="U17000" s="275"/>
    </row>
    <row r="17001" spans="21:21" x14ac:dyDescent="0.3">
      <c r="U17001" s="275"/>
    </row>
    <row r="17002" spans="21:21" x14ac:dyDescent="0.3">
      <c r="U17002" s="275"/>
    </row>
    <row r="17003" spans="21:21" x14ac:dyDescent="0.3">
      <c r="U17003" s="275"/>
    </row>
    <row r="17004" spans="21:21" x14ac:dyDescent="0.3">
      <c r="U17004" s="275"/>
    </row>
    <row r="17005" spans="21:21" x14ac:dyDescent="0.3">
      <c r="U17005" s="275"/>
    </row>
    <row r="17006" spans="21:21" x14ac:dyDescent="0.3">
      <c r="U17006" s="275"/>
    </row>
    <row r="17007" spans="21:21" x14ac:dyDescent="0.3">
      <c r="U17007" s="275"/>
    </row>
    <row r="17008" spans="21:21" x14ac:dyDescent="0.3">
      <c r="U17008" s="275"/>
    </row>
    <row r="17009" spans="21:21" x14ac:dyDescent="0.3">
      <c r="U17009" s="275"/>
    </row>
    <row r="17010" spans="21:21" x14ac:dyDescent="0.3">
      <c r="U17010" s="275"/>
    </row>
    <row r="17011" spans="21:21" x14ac:dyDescent="0.3">
      <c r="U17011" s="275"/>
    </row>
    <row r="17012" spans="21:21" x14ac:dyDescent="0.3">
      <c r="U17012" s="275"/>
    </row>
    <row r="17013" spans="21:21" x14ac:dyDescent="0.3">
      <c r="U17013" s="275"/>
    </row>
    <row r="17014" spans="21:21" x14ac:dyDescent="0.3">
      <c r="U17014" s="275"/>
    </row>
    <row r="17015" spans="21:21" x14ac:dyDescent="0.3">
      <c r="U17015" s="275"/>
    </row>
    <row r="17016" spans="21:21" x14ac:dyDescent="0.3">
      <c r="U17016" s="275"/>
    </row>
    <row r="17017" spans="21:21" x14ac:dyDescent="0.3">
      <c r="U17017" s="275"/>
    </row>
    <row r="17018" spans="21:21" x14ac:dyDescent="0.3">
      <c r="U17018" s="275"/>
    </row>
    <row r="17019" spans="21:21" x14ac:dyDescent="0.3">
      <c r="U17019" s="275"/>
    </row>
    <row r="17020" spans="21:21" x14ac:dyDescent="0.3">
      <c r="U17020" s="275"/>
    </row>
    <row r="17021" spans="21:21" x14ac:dyDescent="0.3">
      <c r="U17021" s="275"/>
    </row>
    <row r="17022" spans="21:21" x14ac:dyDescent="0.3">
      <c r="U17022" s="275"/>
    </row>
    <row r="17023" spans="21:21" x14ac:dyDescent="0.3">
      <c r="U17023" s="275"/>
    </row>
    <row r="17024" spans="21:21" x14ac:dyDescent="0.3">
      <c r="U17024" s="275"/>
    </row>
    <row r="17025" spans="21:21" x14ac:dyDescent="0.3">
      <c r="U17025" s="275"/>
    </row>
    <row r="17026" spans="21:21" x14ac:dyDescent="0.3">
      <c r="U17026" s="275"/>
    </row>
    <row r="17027" spans="21:21" x14ac:dyDescent="0.3">
      <c r="U17027" s="275"/>
    </row>
    <row r="17028" spans="21:21" x14ac:dyDescent="0.3">
      <c r="U17028" s="275"/>
    </row>
    <row r="17029" spans="21:21" x14ac:dyDescent="0.3">
      <c r="U17029" s="275"/>
    </row>
    <row r="17030" spans="21:21" x14ac:dyDescent="0.3">
      <c r="U17030" s="275"/>
    </row>
    <row r="17031" spans="21:21" x14ac:dyDescent="0.3">
      <c r="U17031" s="275"/>
    </row>
    <row r="17032" spans="21:21" x14ac:dyDescent="0.3">
      <c r="U17032" s="275"/>
    </row>
    <row r="17033" spans="21:21" x14ac:dyDescent="0.3">
      <c r="U17033" s="275"/>
    </row>
    <row r="17034" spans="21:21" x14ac:dyDescent="0.3">
      <c r="U17034" s="275"/>
    </row>
    <row r="17035" spans="21:21" x14ac:dyDescent="0.3">
      <c r="U17035" s="275"/>
    </row>
    <row r="17036" spans="21:21" x14ac:dyDescent="0.3">
      <c r="U17036" s="275"/>
    </row>
    <row r="17037" spans="21:21" x14ac:dyDescent="0.3">
      <c r="U17037" s="275"/>
    </row>
    <row r="17038" spans="21:21" x14ac:dyDescent="0.3">
      <c r="U17038" s="275"/>
    </row>
    <row r="17039" spans="21:21" x14ac:dyDescent="0.3">
      <c r="U17039" s="275"/>
    </row>
    <row r="17040" spans="21:21" x14ac:dyDescent="0.3">
      <c r="U17040" s="275"/>
    </row>
    <row r="17041" spans="21:21" x14ac:dyDescent="0.3">
      <c r="U17041" s="275"/>
    </row>
    <row r="17042" spans="21:21" x14ac:dyDescent="0.3">
      <c r="U17042" s="275"/>
    </row>
    <row r="17043" spans="21:21" x14ac:dyDescent="0.3">
      <c r="U17043" s="275"/>
    </row>
    <row r="17044" spans="21:21" x14ac:dyDescent="0.3">
      <c r="U17044" s="275"/>
    </row>
    <row r="17045" spans="21:21" x14ac:dyDescent="0.3">
      <c r="U17045" s="275"/>
    </row>
    <row r="17046" spans="21:21" x14ac:dyDescent="0.3">
      <c r="U17046" s="275"/>
    </row>
    <row r="17047" spans="21:21" x14ac:dyDescent="0.3">
      <c r="U17047" s="275"/>
    </row>
    <row r="17048" spans="21:21" x14ac:dyDescent="0.3">
      <c r="U17048" s="275"/>
    </row>
    <row r="17049" spans="21:21" x14ac:dyDescent="0.3">
      <c r="U17049" s="275"/>
    </row>
    <row r="17050" spans="21:21" x14ac:dyDescent="0.3">
      <c r="U17050" s="275"/>
    </row>
    <row r="17051" spans="21:21" x14ac:dyDescent="0.3">
      <c r="U17051" s="275"/>
    </row>
    <row r="17052" spans="21:21" x14ac:dyDescent="0.3">
      <c r="U17052" s="275"/>
    </row>
    <row r="17053" spans="21:21" x14ac:dyDescent="0.3">
      <c r="U17053" s="275"/>
    </row>
    <row r="17054" spans="21:21" x14ac:dyDescent="0.3">
      <c r="U17054" s="275"/>
    </row>
    <row r="17055" spans="21:21" x14ac:dyDescent="0.3">
      <c r="U17055" s="275"/>
    </row>
    <row r="17056" spans="21:21" x14ac:dyDescent="0.3">
      <c r="U17056" s="275"/>
    </row>
    <row r="17057" spans="21:21" x14ac:dyDescent="0.3">
      <c r="U17057" s="275"/>
    </row>
    <row r="17058" spans="21:21" x14ac:dyDescent="0.3">
      <c r="U17058" s="275"/>
    </row>
    <row r="17059" spans="21:21" x14ac:dyDescent="0.3">
      <c r="U17059" s="275"/>
    </row>
    <row r="17060" spans="21:21" x14ac:dyDescent="0.3">
      <c r="U17060" s="275"/>
    </row>
    <row r="17061" spans="21:21" x14ac:dyDescent="0.3">
      <c r="U17061" s="275"/>
    </row>
    <row r="17062" spans="21:21" x14ac:dyDescent="0.3">
      <c r="U17062" s="275"/>
    </row>
    <row r="17063" spans="21:21" x14ac:dyDescent="0.3">
      <c r="U17063" s="275"/>
    </row>
    <row r="17064" spans="21:21" x14ac:dyDescent="0.3">
      <c r="U17064" s="275"/>
    </row>
    <row r="17065" spans="21:21" x14ac:dyDescent="0.3">
      <c r="U17065" s="275"/>
    </row>
    <row r="17066" spans="21:21" x14ac:dyDescent="0.3">
      <c r="U17066" s="275"/>
    </row>
    <row r="17067" spans="21:21" x14ac:dyDescent="0.3">
      <c r="U17067" s="275"/>
    </row>
    <row r="17068" spans="21:21" x14ac:dyDescent="0.3">
      <c r="U17068" s="275"/>
    </row>
    <row r="17069" spans="21:21" x14ac:dyDescent="0.3">
      <c r="U17069" s="275"/>
    </row>
    <row r="17070" spans="21:21" x14ac:dyDescent="0.3">
      <c r="U17070" s="275"/>
    </row>
    <row r="17071" spans="21:21" x14ac:dyDescent="0.3">
      <c r="U17071" s="275"/>
    </row>
    <row r="17072" spans="21:21" x14ac:dyDescent="0.3">
      <c r="U17072" s="275"/>
    </row>
    <row r="17073" spans="21:21" x14ac:dyDescent="0.3">
      <c r="U17073" s="275"/>
    </row>
    <row r="17074" spans="21:21" x14ac:dyDescent="0.3">
      <c r="U17074" s="275"/>
    </row>
    <row r="17075" spans="21:21" x14ac:dyDescent="0.3">
      <c r="U17075" s="275"/>
    </row>
    <row r="17076" spans="21:21" x14ac:dyDescent="0.3">
      <c r="U17076" s="275"/>
    </row>
    <row r="17077" spans="21:21" x14ac:dyDescent="0.3">
      <c r="U17077" s="275"/>
    </row>
    <row r="17078" spans="21:21" x14ac:dyDescent="0.3">
      <c r="U17078" s="275"/>
    </row>
    <row r="17079" spans="21:21" x14ac:dyDescent="0.3">
      <c r="U17079" s="275"/>
    </row>
    <row r="17080" spans="21:21" x14ac:dyDescent="0.3">
      <c r="U17080" s="275"/>
    </row>
    <row r="17081" spans="21:21" x14ac:dyDescent="0.3">
      <c r="U17081" s="275"/>
    </row>
    <row r="17082" spans="21:21" x14ac:dyDescent="0.3">
      <c r="U17082" s="275"/>
    </row>
    <row r="17083" spans="21:21" x14ac:dyDescent="0.3">
      <c r="U17083" s="275"/>
    </row>
    <row r="17084" spans="21:21" x14ac:dyDescent="0.3">
      <c r="U17084" s="275"/>
    </row>
    <row r="17085" spans="21:21" x14ac:dyDescent="0.3">
      <c r="U17085" s="275"/>
    </row>
    <row r="17086" spans="21:21" x14ac:dyDescent="0.3">
      <c r="U17086" s="275"/>
    </row>
    <row r="17087" spans="21:21" x14ac:dyDescent="0.3">
      <c r="U17087" s="275"/>
    </row>
    <row r="17088" spans="21:21" x14ac:dyDescent="0.3">
      <c r="U17088" s="275"/>
    </row>
    <row r="17089" spans="21:21" x14ac:dyDescent="0.3">
      <c r="U17089" s="275"/>
    </row>
    <row r="17090" spans="21:21" x14ac:dyDescent="0.3">
      <c r="U17090" s="275"/>
    </row>
    <row r="17091" spans="21:21" x14ac:dyDescent="0.3">
      <c r="U17091" s="275"/>
    </row>
    <row r="17092" spans="21:21" x14ac:dyDescent="0.3">
      <c r="U17092" s="275"/>
    </row>
    <row r="17093" spans="21:21" x14ac:dyDescent="0.3">
      <c r="U17093" s="275"/>
    </row>
    <row r="17094" spans="21:21" x14ac:dyDescent="0.3">
      <c r="U17094" s="275"/>
    </row>
    <row r="17095" spans="21:21" x14ac:dyDescent="0.3">
      <c r="U17095" s="275"/>
    </row>
    <row r="17096" spans="21:21" x14ac:dyDescent="0.3">
      <c r="U17096" s="275"/>
    </row>
    <row r="17097" spans="21:21" x14ac:dyDescent="0.3">
      <c r="U17097" s="275"/>
    </row>
    <row r="17098" spans="21:21" x14ac:dyDescent="0.3">
      <c r="U17098" s="275"/>
    </row>
    <row r="17099" spans="21:21" x14ac:dyDescent="0.3">
      <c r="U17099" s="275"/>
    </row>
    <row r="17100" spans="21:21" x14ac:dyDescent="0.3">
      <c r="U17100" s="275"/>
    </row>
    <row r="17101" spans="21:21" x14ac:dyDescent="0.3">
      <c r="U17101" s="275"/>
    </row>
    <row r="17102" spans="21:21" x14ac:dyDescent="0.3">
      <c r="U17102" s="275"/>
    </row>
    <row r="17103" spans="21:21" x14ac:dyDescent="0.3">
      <c r="U17103" s="275"/>
    </row>
    <row r="17104" spans="21:21" x14ac:dyDescent="0.3">
      <c r="U17104" s="275"/>
    </row>
    <row r="17105" spans="21:21" x14ac:dyDescent="0.3">
      <c r="U17105" s="275"/>
    </row>
    <row r="17106" spans="21:21" x14ac:dyDescent="0.3">
      <c r="U17106" s="275"/>
    </row>
    <row r="17107" spans="21:21" x14ac:dyDescent="0.3">
      <c r="U17107" s="275"/>
    </row>
    <row r="17108" spans="21:21" x14ac:dyDescent="0.3">
      <c r="U17108" s="275"/>
    </row>
    <row r="17109" spans="21:21" x14ac:dyDescent="0.3">
      <c r="U17109" s="275"/>
    </row>
    <row r="17110" spans="21:21" x14ac:dyDescent="0.3">
      <c r="U17110" s="275"/>
    </row>
    <row r="17111" spans="21:21" x14ac:dyDescent="0.3">
      <c r="U17111" s="275"/>
    </row>
    <row r="17112" spans="21:21" x14ac:dyDescent="0.3">
      <c r="U17112" s="275"/>
    </row>
    <row r="17113" spans="21:21" x14ac:dyDescent="0.3">
      <c r="U17113" s="275"/>
    </row>
    <row r="17114" spans="21:21" x14ac:dyDescent="0.3">
      <c r="U17114" s="275"/>
    </row>
    <row r="17115" spans="21:21" x14ac:dyDescent="0.3">
      <c r="U17115" s="275"/>
    </row>
    <row r="17116" spans="21:21" x14ac:dyDescent="0.3">
      <c r="U17116" s="275"/>
    </row>
    <row r="17117" spans="21:21" x14ac:dyDescent="0.3">
      <c r="U17117" s="275"/>
    </row>
    <row r="17118" spans="21:21" x14ac:dyDescent="0.3">
      <c r="U17118" s="275"/>
    </row>
    <row r="17119" spans="21:21" x14ac:dyDescent="0.3">
      <c r="U17119" s="275"/>
    </row>
    <row r="17120" spans="21:21" x14ac:dyDescent="0.3">
      <c r="U17120" s="275"/>
    </row>
    <row r="17121" spans="21:21" x14ac:dyDescent="0.3">
      <c r="U17121" s="275"/>
    </row>
    <row r="17122" spans="21:21" x14ac:dyDescent="0.3">
      <c r="U17122" s="275"/>
    </row>
    <row r="17123" spans="21:21" x14ac:dyDescent="0.3">
      <c r="U17123" s="275"/>
    </row>
    <row r="17124" spans="21:21" x14ac:dyDescent="0.3">
      <c r="U17124" s="275"/>
    </row>
    <row r="17125" spans="21:21" x14ac:dyDescent="0.3">
      <c r="U17125" s="275"/>
    </row>
    <row r="17126" spans="21:21" x14ac:dyDescent="0.3">
      <c r="U17126" s="275"/>
    </row>
    <row r="17127" spans="21:21" x14ac:dyDescent="0.3">
      <c r="U17127" s="275"/>
    </row>
    <row r="17128" spans="21:21" x14ac:dyDescent="0.3">
      <c r="U17128" s="275"/>
    </row>
    <row r="17129" spans="21:21" x14ac:dyDescent="0.3">
      <c r="U17129" s="275"/>
    </row>
    <row r="17130" spans="21:21" x14ac:dyDescent="0.3">
      <c r="U17130" s="275"/>
    </row>
    <row r="17131" spans="21:21" x14ac:dyDescent="0.3">
      <c r="U17131" s="275"/>
    </row>
    <row r="17132" spans="21:21" x14ac:dyDescent="0.3">
      <c r="U17132" s="275"/>
    </row>
    <row r="17133" spans="21:21" x14ac:dyDescent="0.3">
      <c r="U17133" s="275"/>
    </row>
    <row r="17134" spans="21:21" x14ac:dyDescent="0.3">
      <c r="U17134" s="275"/>
    </row>
    <row r="17135" spans="21:21" x14ac:dyDescent="0.3">
      <c r="U17135" s="275"/>
    </row>
    <row r="17136" spans="21:21" x14ac:dyDescent="0.3">
      <c r="U17136" s="275"/>
    </row>
    <row r="17137" spans="21:21" x14ac:dyDescent="0.3">
      <c r="U17137" s="275"/>
    </row>
    <row r="17138" spans="21:21" x14ac:dyDescent="0.3">
      <c r="U17138" s="275"/>
    </row>
    <row r="17139" spans="21:21" x14ac:dyDescent="0.3">
      <c r="U17139" s="275"/>
    </row>
    <row r="17140" spans="21:21" x14ac:dyDescent="0.3">
      <c r="U17140" s="275"/>
    </row>
    <row r="17141" spans="21:21" x14ac:dyDescent="0.3">
      <c r="U17141" s="275"/>
    </row>
    <row r="17142" spans="21:21" x14ac:dyDescent="0.3">
      <c r="U17142" s="275"/>
    </row>
    <row r="17143" spans="21:21" x14ac:dyDescent="0.3">
      <c r="U17143" s="275"/>
    </row>
    <row r="17144" spans="21:21" x14ac:dyDescent="0.3">
      <c r="U17144" s="275"/>
    </row>
    <row r="17145" spans="21:21" x14ac:dyDescent="0.3">
      <c r="U17145" s="275"/>
    </row>
    <row r="17146" spans="21:21" x14ac:dyDescent="0.3">
      <c r="U17146" s="275"/>
    </row>
    <row r="17147" spans="21:21" x14ac:dyDescent="0.3">
      <c r="U17147" s="275"/>
    </row>
    <row r="17148" spans="21:21" x14ac:dyDescent="0.3">
      <c r="U17148" s="275"/>
    </row>
    <row r="17149" spans="21:21" x14ac:dyDescent="0.3">
      <c r="U17149" s="275"/>
    </row>
    <row r="17150" spans="21:21" x14ac:dyDescent="0.3">
      <c r="U17150" s="275"/>
    </row>
    <row r="17151" spans="21:21" x14ac:dyDescent="0.3">
      <c r="U17151" s="275"/>
    </row>
    <row r="17152" spans="21:21" x14ac:dyDescent="0.3">
      <c r="U17152" s="275"/>
    </row>
    <row r="17153" spans="21:21" x14ac:dyDescent="0.3">
      <c r="U17153" s="275"/>
    </row>
    <row r="17154" spans="21:21" x14ac:dyDescent="0.3">
      <c r="U17154" s="275"/>
    </row>
    <row r="17155" spans="21:21" x14ac:dyDescent="0.3">
      <c r="U17155" s="275"/>
    </row>
    <row r="17156" spans="21:21" x14ac:dyDescent="0.3">
      <c r="U17156" s="275"/>
    </row>
    <row r="17157" spans="21:21" x14ac:dyDescent="0.3">
      <c r="U17157" s="275"/>
    </row>
    <row r="17158" spans="21:21" x14ac:dyDescent="0.3">
      <c r="U17158" s="275"/>
    </row>
    <row r="17159" spans="21:21" x14ac:dyDescent="0.3">
      <c r="U17159" s="275"/>
    </row>
    <row r="17160" spans="21:21" x14ac:dyDescent="0.3">
      <c r="U17160" s="275"/>
    </row>
    <row r="17161" spans="21:21" x14ac:dyDescent="0.3">
      <c r="U17161" s="275"/>
    </row>
    <row r="17162" spans="21:21" x14ac:dyDescent="0.3">
      <c r="U17162" s="275"/>
    </row>
    <row r="17163" spans="21:21" x14ac:dyDescent="0.3">
      <c r="U17163" s="275"/>
    </row>
    <row r="17164" spans="21:21" x14ac:dyDescent="0.3">
      <c r="U17164" s="275"/>
    </row>
    <row r="17165" spans="21:21" x14ac:dyDescent="0.3">
      <c r="U17165" s="275"/>
    </row>
    <row r="17166" spans="21:21" x14ac:dyDescent="0.3">
      <c r="U17166" s="275"/>
    </row>
    <row r="17167" spans="21:21" x14ac:dyDescent="0.3">
      <c r="U17167" s="275"/>
    </row>
    <row r="17168" spans="21:21" x14ac:dyDescent="0.3">
      <c r="U17168" s="275"/>
    </row>
    <row r="17169" spans="21:21" x14ac:dyDescent="0.3">
      <c r="U17169" s="275"/>
    </row>
    <row r="17170" spans="21:21" x14ac:dyDescent="0.3">
      <c r="U17170" s="275"/>
    </row>
    <row r="17171" spans="21:21" x14ac:dyDescent="0.3">
      <c r="U17171" s="275"/>
    </row>
    <row r="17172" spans="21:21" x14ac:dyDescent="0.3">
      <c r="U17172" s="275"/>
    </row>
    <row r="17173" spans="21:21" x14ac:dyDescent="0.3">
      <c r="U17173" s="275"/>
    </row>
    <row r="17174" spans="21:21" x14ac:dyDescent="0.3">
      <c r="U17174" s="275"/>
    </row>
    <row r="17175" spans="21:21" x14ac:dyDescent="0.3">
      <c r="U17175" s="275"/>
    </row>
    <row r="17176" spans="21:21" x14ac:dyDescent="0.3">
      <c r="U17176" s="275"/>
    </row>
    <row r="17177" spans="21:21" x14ac:dyDescent="0.3">
      <c r="U17177" s="275"/>
    </row>
    <row r="17178" spans="21:21" x14ac:dyDescent="0.3">
      <c r="U17178" s="275"/>
    </row>
    <row r="17179" spans="21:21" x14ac:dyDescent="0.3">
      <c r="U17179" s="275"/>
    </row>
    <row r="17180" spans="21:21" x14ac:dyDescent="0.3">
      <c r="U17180" s="275"/>
    </row>
    <row r="17181" spans="21:21" x14ac:dyDescent="0.3">
      <c r="U17181" s="275"/>
    </row>
    <row r="17182" spans="21:21" x14ac:dyDescent="0.3">
      <c r="U17182" s="275"/>
    </row>
    <row r="17183" spans="21:21" x14ac:dyDescent="0.3">
      <c r="U17183" s="275"/>
    </row>
    <row r="17184" spans="21:21" x14ac:dyDescent="0.3">
      <c r="U17184" s="275"/>
    </row>
    <row r="17185" spans="21:21" x14ac:dyDescent="0.3">
      <c r="U17185" s="275"/>
    </row>
    <row r="17186" spans="21:21" x14ac:dyDescent="0.3">
      <c r="U17186" s="275"/>
    </row>
    <row r="17187" spans="21:21" x14ac:dyDescent="0.3">
      <c r="U17187" s="275"/>
    </row>
    <row r="17188" spans="21:21" x14ac:dyDescent="0.3">
      <c r="U17188" s="275"/>
    </row>
    <row r="17189" spans="21:21" x14ac:dyDescent="0.3">
      <c r="U17189" s="275"/>
    </row>
    <row r="17190" spans="21:21" x14ac:dyDescent="0.3">
      <c r="U17190" s="275"/>
    </row>
    <row r="17191" spans="21:21" x14ac:dyDescent="0.3">
      <c r="U17191" s="275"/>
    </row>
    <row r="17192" spans="21:21" x14ac:dyDescent="0.3">
      <c r="U17192" s="275"/>
    </row>
    <row r="17193" spans="21:21" x14ac:dyDescent="0.3">
      <c r="U17193" s="275"/>
    </row>
    <row r="17194" spans="21:21" x14ac:dyDescent="0.3">
      <c r="U17194" s="275"/>
    </row>
    <row r="17195" spans="21:21" x14ac:dyDescent="0.3">
      <c r="U17195" s="275"/>
    </row>
    <row r="17196" spans="21:21" x14ac:dyDescent="0.3">
      <c r="U17196" s="275"/>
    </row>
    <row r="17197" spans="21:21" x14ac:dyDescent="0.3">
      <c r="U17197" s="275"/>
    </row>
    <row r="17198" spans="21:21" x14ac:dyDescent="0.3">
      <c r="U17198" s="275"/>
    </row>
    <row r="17199" spans="21:21" x14ac:dyDescent="0.3">
      <c r="U17199" s="275"/>
    </row>
    <row r="17200" spans="21:21" x14ac:dyDescent="0.3">
      <c r="U17200" s="275"/>
    </row>
    <row r="17201" spans="21:21" x14ac:dyDescent="0.3">
      <c r="U17201" s="275"/>
    </row>
    <row r="17202" spans="21:21" x14ac:dyDescent="0.3">
      <c r="U17202" s="275"/>
    </row>
    <row r="17203" spans="21:21" x14ac:dyDescent="0.3">
      <c r="U17203" s="275"/>
    </row>
    <row r="17204" spans="21:21" x14ac:dyDescent="0.3">
      <c r="U17204" s="275"/>
    </row>
    <row r="17205" spans="21:21" x14ac:dyDescent="0.3">
      <c r="U17205" s="275"/>
    </row>
    <row r="17206" spans="21:21" x14ac:dyDescent="0.3">
      <c r="U17206" s="275"/>
    </row>
    <row r="17207" spans="21:21" x14ac:dyDescent="0.3">
      <c r="U17207" s="275"/>
    </row>
    <row r="17208" spans="21:21" x14ac:dyDescent="0.3">
      <c r="U17208" s="275"/>
    </row>
    <row r="17209" spans="21:21" x14ac:dyDescent="0.3">
      <c r="U17209" s="275"/>
    </row>
    <row r="17210" spans="21:21" x14ac:dyDescent="0.3">
      <c r="U17210" s="275"/>
    </row>
    <row r="17211" spans="21:21" x14ac:dyDescent="0.3">
      <c r="U17211" s="275"/>
    </row>
    <row r="17212" spans="21:21" x14ac:dyDescent="0.3">
      <c r="U17212" s="275"/>
    </row>
    <row r="17213" spans="21:21" x14ac:dyDescent="0.3">
      <c r="U17213" s="275"/>
    </row>
    <row r="17214" spans="21:21" x14ac:dyDescent="0.3">
      <c r="U17214" s="275"/>
    </row>
    <row r="17215" spans="21:21" x14ac:dyDescent="0.3">
      <c r="U17215" s="275"/>
    </row>
    <row r="17216" spans="21:21" x14ac:dyDescent="0.3">
      <c r="U17216" s="275"/>
    </row>
    <row r="17217" spans="21:21" x14ac:dyDescent="0.3">
      <c r="U17217" s="275"/>
    </row>
    <row r="17218" spans="21:21" x14ac:dyDescent="0.3">
      <c r="U17218" s="275"/>
    </row>
    <row r="17219" spans="21:21" x14ac:dyDescent="0.3">
      <c r="U17219" s="275"/>
    </row>
    <row r="17220" spans="21:21" x14ac:dyDescent="0.3">
      <c r="U17220" s="275"/>
    </row>
    <row r="17221" spans="21:21" x14ac:dyDescent="0.3">
      <c r="U17221" s="275"/>
    </row>
    <row r="17222" spans="21:21" x14ac:dyDescent="0.3">
      <c r="U17222" s="275"/>
    </row>
    <row r="17223" spans="21:21" x14ac:dyDescent="0.3">
      <c r="U17223" s="275"/>
    </row>
    <row r="17224" spans="21:21" x14ac:dyDescent="0.3">
      <c r="U17224" s="275"/>
    </row>
    <row r="17225" spans="21:21" x14ac:dyDescent="0.3">
      <c r="U17225" s="275"/>
    </row>
    <row r="17226" spans="21:21" x14ac:dyDescent="0.3">
      <c r="U17226" s="275"/>
    </row>
    <row r="17227" spans="21:21" x14ac:dyDescent="0.3">
      <c r="U17227" s="275"/>
    </row>
    <row r="17228" spans="21:21" x14ac:dyDescent="0.3">
      <c r="U17228" s="275"/>
    </row>
    <row r="17229" spans="21:21" x14ac:dyDescent="0.3">
      <c r="U17229" s="275"/>
    </row>
    <row r="17230" spans="21:21" x14ac:dyDescent="0.3">
      <c r="U17230" s="275"/>
    </row>
    <row r="17231" spans="21:21" x14ac:dyDescent="0.3">
      <c r="U17231" s="275"/>
    </row>
    <row r="17232" spans="21:21" x14ac:dyDescent="0.3">
      <c r="U17232" s="275"/>
    </row>
    <row r="17233" spans="21:21" x14ac:dyDescent="0.3">
      <c r="U17233" s="275"/>
    </row>
    <row r="17234" spans="21:21" x14ac:dyDescent="0.3">
      <c r="U17234" s="275"/>
    </row>
    <row r="17235" spans="21:21" x14ac:dyDescent="0.3">
      <c r="U17235" s="275"/>
    </row>
    <row r="17236" spans="21:21" x14ac:dyDescent="0.3">
      <c r="U17236" s="275"/>
    </row>
    <row r="17237" spans="21:21" x14ac:dyDescent="0.3">
      <c r="U17237" s="275"/>
    </row>
    <row r="17238" spans="21:21" x14ac:dyDescent="0.3">
      <c r="U17238" s="275"/>
    </row>
    <row r="17239" spans="21:21" x14ac:dyDescent="0.3">
      <c r="U17239" s="275"/>
    </row>
    <row r="17240" spans="21:21" x14ac:dyDescent="0.3">
      <c r="U17240" s="275"/>
    </row>
    <row r="17241" spans="21:21" x14ac:dyDescent="0.3">
      <c r="U17241" s="275"/>
    </row>
    <row r="17242" spans="21:21" x14ac:dyDescent="0.3">
      <c r="U17242" s="275"/>
    </row>
    <row r="17243" spans="21:21" x14ac:dyDescent="0.3">
      <c r="U17243" s="275"/>
    </row>
    <row r="17244" spans="21:21" x14ac:dyDescent="0.3">
      <c r="U17244" s="275"/>
    </row>
    <row r="17245" spans="21:21" x14ac:dyDescent="0.3">
      <c r="U17245" s="275"/>
    </row>
    <row r="17246" spans="21:21" x14ac:dyDescent="0.3">
      <c r="U17246" s="275"/>
    </row>
    <row r="17247" spans="21:21" x14ac:dyDescent="0.3">
      <c r="U17247" s="275"/>
    </row>
    <row r="17248" spans="21:21" x14ac:dyDescent="0.3">
      <c r="U17248" s="275"/>
    </row>
    <row r="17249" spans="21:21" x14ac:dyDescent="0.3">
      <c r="U17249" s="275"/>
    </row>
    <row r="17250" spans="21:21" x14ac:dyDescent="0.3">
      <c r="U17250" s="275"/>
    </row>
    <row r="17251" spans="21:21" x14ac:dyDescent="0.3">
      <c r="U17251" s="275"/>
    </row>
    <row r="17252" spans="21:21" x14ac:dyDescent="0.3">
      <c r="U17252" s="275"/>
    </row>
    <row r="17253" spans="21:21" x14ac:dyDescent="0.3">
      <c r="U17253" s="275"/>
    </row>
    <row r="17254" spans="21:21" x14ac:dyDescent="0.3">
      <c r="U17254" s="275"/>
    </row>
    <row r="17255" spans="21:21" x14ac:dyDescent="0.3">
      <c r="U17255" s="275"/>
    </row>
    <row r="17256" spans="21:21" x14ac:dyDescent="0.3">
      <c r="U17256" s="275"/>
    </row>
    <row r="17257" spans="21:21" x14ac:dyDescent="0.3">
      <c r="U17257" s="275"/>
    </row>
    <row r="17258" spans="21:21" x14ac:dyDescent="0.3">
      <c r="U17258" s="275"/>
    </row>
    <row r="17259" spans="21:21" x14ac:dyDescent="0.3">
      <c r="U17259" s="275"/>
    </row>
    <row r="17260" spans="21:21" x14ac:dyDescent="0.3">
      <c r="U17260" s="275"/>
    </row>
    <row r="17261" spans="21:21" x14ac:dyDescent="0.3">
      <c r="U17261" s="275"/>
    </row>
    <row r="17262" spans="21:21" x14ac:dyDescent="0.3">
      <c r="U17262" s="275"/>
    </row>
    <row r="17263" spans="21:21" x14ac:dyDescent="0.3">
      <c r="U17263" s="275"/>
    </row>
    <row r="17264" spans="21:21" x14ac:dyDescent="0.3">
      <c r="U17264" s="275"/>
    </row>
    <row r="17265" spans="21:21" x14ac:dyDescent="0.3">
      <c r="U17265" s="275"/>
    </row>
    <row r="17266" spans="21:21" x14ac:dyDescent="0.3">
      <c r="U17266" s="275"/>
    </row>
    <row r="17267" spans="21:21" x14ac:dyDescent="0.3">
      <c r="U17267" s="275"/>
    </row>
    <row r="17268" spans="21:21" x14ac:dyDescent="0.3">
      <c r="U17268" s="275"/>
    </row>
    <row r="17269" spans="21:21" x14ac:dyDescent="0.3">
      <c r="U17269" s="275"/>
    </row>
    <row r="17270" spans="21:21" x14ac:dyDescent="0.3">
      <c r="U17270" s="275"/>
    </row>
    <row r="17271" spans="21:21" x14ac:dyDescent="0.3">
      <c r="U17271" s="275"/>
    </row>
    <row r="17272" spans="21:21" x14ac:dyDescent="0.3">
      <c r="U17272" s="275"/>
    </row>
    <row r="17273" spans="21:21" x14ac:dyDescent="0.3">
      <c r="U17273" s="275"/>
    </row>
    <row r="17274" spans="21:21" x14ac:dyDescent="0.3">
      <c r="U17274" s="275"/>
    </row>
    <row r="17275" spans="21:21" x14ac:dyDescent="0.3">
      <c r="U17275" s="275"/>
    </row>
    <row r="17276" spans="21:21" x14ac:dyDescent="0.3">
      <c r="U17276" s="275"/>
    </row>
    <row r="17277" spans="21:21" x14ac:dyDescent="0.3">
      <c r="U17277" s="275"/>
    </row>
    <row r="17278" spans="21:21" x14ac:dyDescent="0.3">
      <c r="U17278" s="275"/>
    </row>
    <row r="17279" spans="21:21" x14ac:dyDescent="0.3">
      <c r="U17279" s="275"/>
    </row>
    <row r="17280" spans="21:21" x14ac:dyDescent="0.3">
      <c r="U17280" s="275"/>
    </row>
    <row r="17281" spans="21:21" x14ac:dyDescent="0.3">
      <c r="U17281" s="275"/>
    </row>
    <row r="17282" spans="21:21" x14ac:dyDescent="0.3">
      <c r="U17282" s="275"/>
    </row>
    <row r="17283" spans="21:21" x14ac:dyDescent="0.3">
      <c r="U17283" s="275"/>
    </row>
    <row r="17284" spans="21:21" x14ac:dyDescent="0.3">
      <c r="U17284" s="275"/>
    </row>
    <row r="17285" spans="21:21" x14ac:dyDescent="0.3">
      <c r="U17285" s="275"/>
    </row>
    <row r="17286" spans="21:21" x14ac:dyDescent="0.3">
      <c r="U17286" s="275"/>
    </row>
    <row r="17287" spans="21:21" x14ac:dyDescent="0.3">
      <c r="U17287" s="275"/>
    </row>
    <row r="17288" spans="21:21" x14ac:dyDescent="0.3">
      <c r="U17288" s="275"/>
    </row>
    <row r="17289" spans="21:21" x14ac:dyDescent="0.3">
      <c r="U17289" s="275"/>
    </row>
    <row r="17290" spans="21:21" x14ac:dyDescent="0.3">
      <c r="U17290" s="275"/>
    </row>
    <row r="17291" spans="21:21" x14ac:dyDescent="0.3">
      <c r="U17291" s="275"/>
    </row>
    <row r="17292" spans="21:21" x14ac:dyDescent="0.3">
      <c r="U17292" s="275"/>
    </row>
    <row r="17293" spans="21:21" x14ac:dyDescent="0.3">
      <c r="U17293" s="275"/>
    </row>
    <row r="17294" spans="21:21" x14ac:dyDescent="0.3">
      <c r="U17294" s="275"/>
    </row>
    <row r="17295" spans="21:21" x14ac:dyDescent="0.3">
      <c r="U17295" s="275"/>
    </row>
    <row r="17296" spans="21:21" x14ac:dyDescent="0.3">
      <c r="U17296" s="275"/>
    </row>
    <row r="17297" spans="21:21" x14ac:dyDescent="0.3">
      <c r="U17297" s="275"/>
    </row>
    <row r="17298" spans="21:21" x14ac:dyDescent="0.3">
      <c r="U17298" s="275"/>
    </row>
    <row r="17299" spans="21:21" x14ac:dyDescent="0.3">
      <c r="U17299" s="275"/>
    </row>
    <row r="17300" spans="21:21" x14ac:dyDescent="0.3">
      <c r="U17300" s="275"/>
    </row>
    <row r="17301" spans="21:21" x14ac:dyDescent="0.3">
      <c r="U17301" s="275"/>
    </row>
    <row r="17302" spans="21:21" x14ac:dyDescent="0.3">
      <c r="U17302" s="275"/>
    </row>
    <row r="17303" spans="21:21" x14ac:dyDescent="0.3">
      <c r="U17303" s="275"/>
    </row>
    <row r="17304" spans="21:21" x14ac:dyDescent="0.3">
      <c r="U17304" s="275"/>
    </row>
    <row r="17305" spans="21:21" x14ac:dyDescent="0.3">
      <c r="U17305" s="275"/>
    </row>
    <row r="17306" spans="21:21" x14ac:dyDescent="0.3">
      <c r="U17306" s="275"/>
    </row>
    <row r="17307" spans="21:21" x14ac:dyDescent="0.3">
      <c r="U17307" s="275"/>
    </row>
    <row r="17308" spans="21:21" x14ac:dyDescent="0.3">
      <c r="U17308" s="275"/>
    </row>
    <row r="17309" spans="21:21" x14ac:dyDescent="0.3">
      <c r="U17309" s="275"/>
    </row>
    <row r="17310" spans="21:21" x14ac:dyDescent="0.3">
      <c r="U17310" s="275"/>
    </row>
    <row r="17311" spans="21:21" x14ac:dyDescent="0.3">
      <c r="U17311" s="275"/>
    </row>
    <row r="17312" spans="21:21" x14ac:dyDescent="0.3">
      <c r="U17312" s="275"/>
    </row>
    <row r="17313" spans="21:21" x14ac:dyDescent="0.3">
      <c r="U17313" s="275"/>
    </row>
    <row r="17314" spans="21:21" x14ac:dyDescent="0.3">
      <c r="U17314" s="275"/>
    </row>
    <row r="17315" spans="21:21" x14ac:dyDescent="0.3">
      <c r="U17315" s="275"/>
    </row>
    <row r="17316" spans="21:21" x14ac:dyDescent="0.3">
      <c r="U17316" s="275"/>
    </row>
    <row r="17317" spans="21:21" x14ac:dyDescent="0.3">
      <c r="U17317" s="275"/>
    </row>
    <row r="17318" spans="21:21" x14ac:dyDescent="0.3">
      <c r="U17318" s="275"/>
    </row>
    <row r="17319" spans="21:21" x14ac:dyDescent="0.3">
      <c r="U17319" s="275"/>
    </row>
    <row r="17320" spans="21:21" x14ac:dyDescent="0.3">
      <c r="U17320" s="275"/>
    </row>
    <row r="17321" spans="21:21" x14ac:dyDescent="0.3">
      <c r="U17321" s="275"/>
    </row>
    <row r="17322" spans="21:21" x14ac:dyDescent="0.3">
      <c r="U17322" s="275"/>
    </row>
    <row r="17323" spans="21:21" x14ac:dyDescent="0.3">
      <c r="U17323" s="275"/>
    </row>
    <row r="17324" spans="21:21" x14ac:dyDescent="0.3">
      <c r="U17324" s="275"/>
    </row>
    <row r="17325" spans="21:21" x14ac:dyDescent="0.3">
      <c r="U17325" s="275"/>
    </row>
    <row r="17326" spans="21:21" x14ac:dyDescent="0.3">
      <c r="U17326" s="275"/>
    </row>
    <row r="17327" spans="21:21" x14ac:dyDescent="0.3">
      <c r="U17327" s="275"/>
    </row>
    <row r="17328" spans="21:21" x14ac:dyDescent="0.3">
      <c r="U17328" s="275"/>
    </row>
    <row r="17329" spans="21:21" x14ac:dyDescent="0.3">
      <c r="U17329" s="275"/>
    </row>
    <row r="17330" spans="21:21" x14ac:dyDescent="0.3">
      <c r="U17330" s="275"/>
    </row>
    <row r="17331" spans="21:21" x14ac:dyDescent="0.3">
      <c r="U17331" s="275"/>
    </row>
    <row r="17332" spans="21:21" x14ac:dyDescent="0.3">
      <c r="U17332" s="275"/>
    </row>
    <row r="17333" spans="21:21" x14ac:dyDescent="0.3">
      <c r="U17333" s="275"/>
    </row>
    <row r="17334" spans="21:21" x14ac:dyDescent="0.3">
      <c r="U17334" s="275"/>
    </row>
    <row r="17335" spans="21:21" x14ac:dyDescent="0.3">
      <c r="U17335" s="275"/>
    </row>
    <row r="17336" spans="21:21" x14ac:dyDescent="0.3">
      <c r="U17336" s="275"/>
    </row>
    <row r="17337" spans="21:21" x14ac:dyDescent="0.3">
      <c r="U17337" s="275"/>
    </row>
    <row r="17338" spans="21:21" x14ac:dyDescent="0.3">
      <c r="U17338" s="275"/>
    </row>
    <row r="17339" spans="21:21" x14ac:dyDescent="0.3">
      <c r="U17339" s="275"/>
    </row>
    <row r="17340" spans="21:21" x14ac:dyDescent="0.3">
      <c r="U17340" s="275"/>
    </row>
    <row r="17341" spans="21:21" x14ac:dyDescent="0.3">
      <c r="U17341" s="275"/>
    </row>
    <row r="17342" spans="21:21" x14ac:dyDescent="0.3">
      <c r="U17342" s="275"/>
    </row>
    <row r="17343" spans="21:21" x14ac:dyDescent="0.3">
      <c r="U17343" s="275"/>
    </row>
    <row r="17344" spans="21:21" x14ac:dyDescent="0.3">
      <c r="U17344" s="275"/>
    </row>
    <row r="17345" spans="21:21" x14ac:dyDescent="0.3">
      <c r="U17345" s="275"/>
    </row>
    <row r="17346" spans="21:21" x14ac:dyDescent="0.3">
      <c r="U17346" s="275"/>
    </row>
    <row r="17347" spans="21:21" x14ac:dyDescent="0.3">
      <c r="U17347" s="275"/>
    </row>
    <row r="17348" spans="21:21" x14ac:dyDescent="0.3">
      <c r="U17348" s="275"/>
    </row>
    <row r="17349" spans="21:21" x14ac:dyDescent="0.3">
      <c r="U17349" s="275"/>
    </row>
    <row r="17350" spans="21:21" x14ac:dyDescent="0.3">
      <c r="U17350" s="275"/>
    </row>
    <row r="17351" spans="21:21" x14ac:dyDescent="0.3">
      <c r="U17351" s="275"/>
    </row>
    <row r="17352" spans="21:21" x14ac:dyDescent="0.3">
      <c r="U17352" s="275"/>
    </row>
    <row r="17353" spans="21:21" x14ac:dyDescent="0.3">
      <c r="U17353" s="275"/>
    </row>
    <row r="17354" spans="21:21" x14ac:dyDescent="0.3">
      <c r="U17354" s="275"/>
    </row>
    <row r="17355" spans="21:21" x14ac:dyDescent="0.3">
      <c r="U17355" s="275"/>
    </row>
    <row r="17356" spans="21:21" x14ac:dyDescent="0.3">
      <c r="U17356" s="275"/>
    </row>
    <row r="17357" spans="21:21" x14ac:dyDescent="0.3">
      <c r="U17357" s="275"/>
    </row>
    <row r="17358" spans="21:21" x14ac:dyDescent="0.3">
      <c r="U17358" s="275"/>
    </row>
    <row r="17359" spans="21:21" x14ac:dyDescent="0.3">
      <c r="U17359" s="275"/>
    </row>
    <row r="17360" spans="21:21" x14ac:dyDescent="0.3">
      <c r="U17360" s="275"/>
    </row>
    <row r="17361" spans="21:21" x14ac:dyDescent="0.3">
      <c r="U17361" s="275"/>
    </row>
    <row r="17362" spans="21:21" x14ac:dyDescent="0.3">
      <c r="U17362" s="275"/>
    </row>
    <row r="17363" spans="21:21" x14ac:dyDescent="0.3">
      <c r="U17363" s="275"/>
    </row>
    <row r="17364" spans="21:21" x14ac:dyDescent="0.3">
      <c r="U17364" s="275"/>
    </row>
    <row r="17365" spans="21:21" x14ac:dyDescent="0.3">
      <c r="U17365" s="275"/>
    </row>
    <row r="17366" spans="21:21" x14ac:dyDescent="0.3">
      <c r="U17366" s="275"/>
    </row>
    <row r="17367" spans="21:21" x14ac:dyDescent="0.3">
      <c r="U17367" s="275"/>
    </row>
    <row r="17368" spans="21:21" x14ac:dyDescent="0.3">
      <c r="U17368" s="275"/>
    </row>
    <row r="17369" spans="21:21" x14ac:dyDescent="0.3">
      <c r="U17369" s="275"/>
    </row>
    <row r="17370" spans="21:21" x14ac:dyDescent="0.3">
      <c r="U17370" s="275"/>
    </row>
    <row r="17371" spans="21:21" x14ac:dyDescent="0.3">
      <c r="U17371" s="275"/>
    </row>
    <row r="17372" spans="21:21" x14ac:dyDescent="0.3">
      <c r="U17372" s="275"/>
    </row>
    <row r="17373" spans="21:21" x14ac:dyDescent="0.3">
      <c r="U17373" s="275"/>
    </row>
    <row r="17374" spans="21:21" x14ac:dyDescent="0.3">
      <c r="U17374" s="275"/>
    </row>
    <row r="17375" spans="21:21" x14ac:dyDescent="0.3">
      <c r="U17375" s="275"/>
    </row>
    <row r="17376" spans="21:21" x14ac:dyDescent="0.3">
      <c r="U17376" s="275"/>
    </row>
    <row r="17377" spans="21:21" x14ac:dyDescent="0.3">
      <c r="U17377" s="275"/>
    </row>
    <row r="17378" spans="21:21" x14ac:dyDescent="0.3">
      <c r="U17378" s="275"/>
    </row>
    <row r="17379" spans="21:21" x14ac:dyDescent="0.3">
      <c r="U17379" s="275"/>
    </row>
    <row r="17380" spans="21:21" x14ac:dyDescent="0.3">
      <c r="U17380" s="275"/>
    </row>
    <row r="17381" spans="21:21" x14ac:dyDescent="0.3">
      <c r="U17381" s="275"/>
    </row>
    <row r="17382" spans="21:21" x14ac:dyDescent="0.3">
      <c r="U17382" s="275"/>
    </row>
    <row r="17383" spans="21:21" x14ac:dyDescent="0.3">
      <c r="U17383" s="275"/>
    </row>
    <row r="17384" spans="21:21" x14ac:dyDescent="0.3">
      <c r="U17384" s="275"/>
    </row>
    <row r="17385" spans="21:21" x14ac:dyDescent="0.3">
      <c r="U17385" s="275"/>
    </row>
    <row r="17386" spans="21:21" x14ac:dyDescent="0.3">
      <c r="U17386" s="275"/>
    </row>
    <row r="17387" spans="21:21" x14ac:dyDescent="0.3">
      <c r="U17387" s="275"/>
    </row>
    <row r="17388" spans="21:21" x14ac:dyDescent="0.3">
      <c r="U17388" s="275"/>
    </row>
    <row r="17389" spans="21:21" x14ac:dyDescent="0.3">
      <c r="U17389" s="275"/>
    </row>
    <row r="17390" spans="21:21" x14ac:dyDescent="0.3">
      <c r="U17390" s="275"/>
    </row>
    <row r="17391" spans="21:21" x14ac:dyDescent="0.3">
      <c r="U17391" s="275"/>
    </row>
    <row r="17392" spans="21:21" x14ac:dyDescent="0.3">
      <c r="U17392" s="275"/>
    </row>
    <row r="17393" spans="21:21" x14ac:dyDescent="0.3">
      <c r="U17393" s="275"/>
    </row>
    <row r="17394" spans="21:21" x14ac:dyDescent="0.3">
      <c r="U17394" s="275"/>
    </row>
    <row r="17395" spans="21:21" x14ac:dyDescent="0.3">
      <c r="U17395" s="275"/>
    </row>
    <row r="17396" spans="21:21" x14ac:dyDescent="0.3">
      <c r="U17396" s="275"/>
    </row>
    <row r="17397" spans="21:21" x14ac:dyDescent="0.3">
      <c r="U17397" s="275"/>
    </row>
    <row r="17398" spans="21:21" x14ac:dyDescent="0.3">
      <c r="U17398" s="275"/>
    </row>
    <row r="17399" spans="21:21" x14ac:dyDescent="0.3">
      <c r="U17399" s="275"/>
    </row>
    <row r="17400" spans="21:21" x14ac:dyDescent="0.3">
      <c r="U17400" s="275"/>
    </row>
    <row r="17401" spans="21:21" x14ac:dyDescent="0.3">
      <c r="U17401" s="275"/>
    </row>
    <row r="17402" spans="21:21" x14ac:dyDescent="0.3">
      <c r="U17402" s="275"/>
    </row>
    <row r="17403" spans="21:21" x14ac:dyDescent="0.3">
      <c r="U17403" s="275"/>
    </row>
    <row r="17404" spans="21:21" x14ac:dyDescent="0.3">
      <c r="U17404" s="275"/>
    </row>
    <row r="17405" spans="21:21" x14ac:dyDescent="0.3">
      <c r="U17405" s="275"/>
    </row>
    <row r="17406" spans="21:21" x14ac:dyDescent="0.3">
      <c r="U17406" s="275"/>
    </row>
    <row r="17407" spans="21:21" x14ac:dyDescent="0.3">
      <c r="U17407" s="275"/>
    </row>
    <row r="17408" spans="21:21" x14ac:dyDescent="0.3">
      <c r="U17408" s="275"/>
    </row>
    <row r="17409" spans="21:21" x14ac:dyDescent="0.3">
      <c r="U17409" s="275"/>
    </row>
    <row r="17410" spans="21:21" x14ac:dyDescent="0.3">
      <c r="U17410" s="275"/>
    </row>
    <row r="17411" spans="21:21" x14ac:dyDescent="0.3">
      <c r="U17411" s="275"/>
    </row>
    <row r="17412" spans="21:21" x14ac:dyDescent="0.3">
      <c r="U17412" s="275"/>
    </row>
    <row r="17413" spans="21:21" x14ac:dyDescent="0.3">
      <c r="U17413" s="275"/>
    </row>
    <row r="17414" spans="21:21" x14ac:dyDescent="0.3">
      <c r="U17414" s="275"/>
    </row>
    <row r="17415" spans="21:21" x14ac:dyDescent="0.3">
      <c r="U17415" s="275"/>
    </row>
    <row r="17416" spans="21:21" x14ac:dyDescent="0.3">
      <c r="U17416" s="275"/>
    </row>
    <row r="17417" spans="21:21" x14ac:dyDescent="0.3">
      <c r="U17417" s="275"/>
    </row>
    <row r="17418" spans="21:21" x14ac:dyDescent="0.3">
      <c r="U17418" s="275"/>
    </row>
    <row r="17419" spans="21:21" x14ac:dyDescent="0.3">
      <c r="U17419" s="275"/>
    </row>
    <row r="17420" spans="21:21" x14ac:dyDescent="0.3">
      <c r="U17420" s="275"/>
    </row>
    <row r="17421" spans="21:21" x14ac:dyDescent="0.3">
      <c r="U17421" s="275"/>
    </row>
    <row r="17422" spans="21:21" x14ac:dyDescent="0.3">
      <c r="U17422" s="275"/>
    </row>
    <row r="17423" spans="21:21" x14ac:dyDescent="0.3">
      <c r="U17423" s="275"/>
    </row>
    <row r="17424" spans="21:21" x14ac:dyDescent="0.3">
      <c r="U17424" s="275"/>
    </row>
    <row r="17425" spans="21:21" x14ac:dyDescent="0.3">
      <c r="U17425" s="275"/>
    </row>
    <row r="17426" spans="21:21" x14ac:dyDescent="0.3">
      <c r="U17426" s="275"/>
    </row>
    <row r="17427" spans="21:21" x14ac:dyDescent="0.3">
      <c r="U17427" s="275"/>
    </row>
    <row r="17428" spans="21:21" x14ac:dyDescent="0.3">
      <c r="U17428" s="275"/>
    </row>
    <row r="17429" spans="21:21" x14ac:dyDescent="0.3">
      <c r="U17429" s="275"/>
    </row>
    <row r="17430" spans="21:21" x14ac:dyDescent="0.3">
      <c r="U17430" s="275"/>
    </row>
    <row r="17431" spans="21:21" x14ac:dyDescent="0.3">
      <c r="U17431" s="275"/>
    </row>
    <row r="17432" spans="21:21" x14ac:dyDescent="0.3">
      <c r="U17432" s="275"/>
    </row>
    <row r="17433" spans="21:21" x14ac:dyDescent="0.3">
      <c r="U17433" s="275"/>
    </row>
    <row r="17434" spans="21:21" x14ac:dyDescent="0.3">
      <c r="U17434" s="275"/>
    </row>
    <row r="17435" spans="21:21" x14ac:dyDescent="0.3">
      <c r="U17435" s="275"/>
    </row>
    <row r="17436" spans="21:21" x14ac:dyDescent="0.3">
      <c r="U17436" s="275"/>
    </row>
    <row r="17437" spans="21:21" x14ac:dyDescent="0.3">
      <c r="U17437" s="275"/>
    </row>
    <row r="17438" spans="21:21" x14ac:dyDescent="0.3">
      <c r="U17438" s="275"/>
    </row>
    <row r="17439" spans="21:21" x14ac:dyDescent="0.3">
      <c r="U17439" s="275"/>
    </row>
    <row r="17440" spans="21:21" x14ac:dyDescent="0.3">
      <c r="U17440" s="275"/>
    </row>
    <row r="17441" spans="21:21" x14ac:dyDescent="0.3">
      <c r="U17441" s="275"/>
    </row>
    <row r="17442" spans="21:21" x14ac:dyDescent="0.3">
      <c r="U17442" s="275"/>
    </row>
    <row r="17443" spans="21:21" x14ac:dyDescent="0.3">
      <c r="U17443" s="275"/>
    </row>
    <row r="17444" spans="21:21" x14ac:dyDescent="0.3">
      <c r="U17444" s="275"/>
    </row>
    <row r="17445" spans="21:21" x14ac:dyDescent="0.3">
      <c r="U17445" s="275"/>
    </row>
    <row r="17446" spans="21:21" x14ac:dyDescent="0.3">
      <c r="U17446" s="275"/>
    </row>
    <row r="17447" spans="21:21" x14ac:dyDescent="0.3">
      <c r="U17447" s="275"/>
    </row>
    <row r="17448" spans="21:21" x14ac:dyDescent="0.3">
      <c r="U17448" s="275"/>
    </row>
    <row r="17449" spans="21:21" x14ac:dyDescent="0.3">
      <c r="U17449" s="275"/>
    </row>
    <row r="17450" spans="21:21" x14ac:dyDescent="0.3">
      <c r="U17450" s="275"/>
    </row>
    <row r="17451" spans="21:21" x14ac:dyDescent="0.3">
      <c r="U17451" s="275"/>
    </row>
    <row r="17452" spans="21:21" x14ac:dyDescent="0.3">
      <c r="U17452" s="275"/>
    </row>
    <row r="17453" spans="21:21" x14ac:dyDescent="0.3">
      <c r="U17453" s="275"/>
    </row>
    <row r="17454" spans="21:21" x14ac:dyDescent="0.3">
      <c r="U17454" s="275"/>
    </row>
    <row r="17455" spans="21:21" x14ac:dyDescent="0.3">
      <c r="U17455" s="275"/>
    </row>
    <row r="17456" spans="21:21" x14ac:dyDescent="0.3">
      <c r="U17456" s="275"/>
    </row>
    <row r="17457" spans="21:21" x14ac:dyDescent="0.3">
      <c r="U17457" s="275"/>
    </row>
    <row r="17458" spans="21:21" x14ac:dyDescent="0.3">
      <c r="U17458" s="275"/>
    </row>
    <row r="17459" spans="21:21" x14ac:dyDescent="0.3">
      <c r="U17459" s="275"/>
    </row>
    <row r="17460" spans="21:21" x14ac:dyDescent="0.3">
      <c r="U17460" s="275"/>
    </row>
    <row r="17461" spans="21:21" x14ac:dyDescent="0.3">
      <c r="U17461" s="275"/>
    </row>
    <row r="17462" spans="21:21" x14ac:dyDescent="0.3">
      <c r="U17462" s="275"/>
    </row>
    <row r="17463" spans="21:21" x14ac:dyDescent="0.3">
      <c r="U17463" s="275"/>
    </row>
    <row r="17464" spans="21:21" x14ac:dyDescent="0.3">
      <c r="U17464" s="275"/>
    </row>
    <row r="17465" spans="21:21" x14ac:dyDescent="0.3">
      <c r="U17465" s="275"/>
    </row>
    <row r="17466" spans="21:21" x14ac:dyDescent="0.3">
      <c r="U17466" s="275"/>
    </row>
    <row r="17467" spans="21:21" x14ac:dyDescent="0.3">
      <c r="U17467" s="275"/>
    </row>
    <row r="17468" spans="21:21" x14ac:dyDescent="0.3">
      <c r="U17468" s="275"/>
    </row>
    <row r="17469" spans="21:21" x14ac:dyDescent="0.3">
      <c r="U17469" s="275"/>
    </row>
    <row r="17470" spans="21:21" x14ac:dyDescent="0.3">
      <c r="U17470" s="275"/>
    </row>
    <row r="17471" spans="21:21" x14ac:dyDescent="0.3">
      <c r="U17471" s="275"/>
    </row>
    <row r="17472" spans="21:21" x14ac:dyDescent="0.3">
      <c r="U17472" s="275"/>
    </row>
    <row r="17473" spans="21:21" x14ac:dyDescent="0.3">
      <c r="U17473" s="275"/>
    </row>
    <row r="17474" spans="21:21" x14ac:dyDescent="0.3">
      <c r="U17474" s="275"/>
    </row>
    <row r="17475" spans="21:21" x14ac:dyDescent="0.3">
      <c r="U17475" s="275"/>
    </row>
    <row r="17476" spans="21:21" x14ac:dyDescent="0.3">
      <c r="U17476" s="275"/>
    </row>
    <row r="17477" spans="21:21" x14ac:dyDescent="0.3">
      <c r="U17477" s="275"/>
    </row>
    <row r="17478" spans="21:21" x14ac:dyDescent="0.3">
      <c r="U17478" s="275"/>
    </row>
    <row r="17479" spans="21:21" x14ac:dyDescent="0.3">
      <c r="U17479" s="275"/>
    </row>
    <row r="17480" spans="21:21" x14ac:dyDescent="0.3">
      <c r="U17480" s="275"/>
    </row>
    <row r="17481" spans="21:21" x14ac:dyDescent="0.3">
      <c r="U17481" s="275"/>
    </row>
    <row r="17482" spans="21:21" x14ac:dyDescent="0.3">
      <c r="U17482" s="275"/>
    </row>
    <row r="17483" spans="21:21" x14ac:dyDescent="0.3">
      <c r="U17483" s="275"/>
    </row>
    <row r="17484" spans="21:21" x14ac:dyDescent="0.3">
      <c r="U17484" s="275"/>
    </row>
    <row r="17485" spans="21:21" x14ac:dyDescent="0.3">
      <c r="U17485" s="275"/>
    </row>
    <row r="17486" spans="21:21" x14ac:dyDescent="0.3">
      <c r="U17486" s="275"/>
    </row>
    <row r="17487" spans="21:21" x14ac:dyDescent="0.3">
      <c r="U17487" s="275"/>
    </row>
    <row r="17488" spans="21:21" x14ac:dyDescent="0.3">
      <c r="U17488" s="275"/>
    </row>
    <row r="17489" spans="21:21" x14ac:dyDescent="0.3">
      <c r="U17489" s="275"/>
    </row>
    <row r="17490" spans="21:21" x14ac:dyDescent="0.3">
      <c r="U17490" s="275"/>
    </row>
    <row r="17491" spans="21:21" x14ac:dyDescent="0.3">
      <c r="U17491" s="275"/>
    </row>
    <row r="17492" spans="21:21" x14ac:dyDescent="0.3">
      <c r="U17492" s="275"/>
    </row>
    <row r="17493" spans="21:21" x14ac:dyDescent="0.3">
      <c r="U17493" s="275"/>
    </row>
    <row r="17494" spans="21:21" x14ac:dyDescent="0.3">
      <c r="U17494" s="275"/>
    </row>
    <row r="17495" spans="21:21" x14ac:dyDescent="0.3">
      <c r="U17495" s="275"/>
    </row>
    <row r="17496" spans="21:21" x14ac:dyDescent="0.3">
      <c r="U17496" s="275"/>
    </row>
    <row r="17497" spans="21:21" x14ac:dyDescent="0.3">
      <c r="U17497" s="275"/>
    </row>
    <row r="17498" spans="21:21" x14ac:dyDescent="0.3">
      <c r="U17498" s="275"/>
    </row>
    <row r="17499" spans="21:21" x14ac:dyDescent="0.3">
      <c r="U17499" s="275"/>
    </row>
    <row r="17500" spans="21:21" x14ac:dyDescent="0.3">
      <c r="U17500" s="275"/>
    </row>
    <row r="17501" spans="21:21" x14ac:dyDescent="0.3">
      <c r="U17501" s="275"/>
    </row>
    <row r="17502" spans="21:21" x14ac:dyDescent="0.3">
      <c r="U17502" s="275"/>
    </row>
    <row r="17503" spans="21:21" x14ac:dyDescent="0.3">
      <c r="U17503" s="275"/>
    </row>
    <row r="17504" spans="21:21" x14ac:dyDescent="0.3">
      <c r="U17504" s="275"/>
    </row>
    <row r="17505" spans="21:21" x14ac:dyDescent="0.3">
      <c r="U17505" s="275"/>
    </row>
    <row r="17506" spans="21:21" x14ac:dyDescent="0.3">
      <c r="U17506" s="275"/>
    </row>
    <row r="17507" spans="21:21" x14ac:dyDescent="0.3">
      <c r="U17507" s="275"/>
    </row>
    <row r="17508" spans="21:21" x14ac:dyDescent="0.3">
      <c r="U17508" s="275"/>
    </row>
    <row r="17509" spans="21:21" x14ac:dyDescent="0.3">
      <c r="U17509" s="275"/>
    </row>
    <row r="17510" spans="21:21" x14ac:dyDescent="0.3">
      <c r="U17510" s="275"/>
    </row>
    <row r="17511" spans="21:21" x14ac:dyDescent="0.3">
      <c r="U17511" s="275"/>
    </row>
    <row r="17512" spans="21:21" x14ac:dyDescent="0.3">
      <c r="U17512" s="275"/>
    </row>
    <row r="17513" spans="21:21" x14ac:dyDescent="0.3">
      <c r="U17513" s="275"/>
    </row>
    <row r="17514" spans="21:21" x14ac:dyDescent="0.3">
      <c r="U17514" s="275"/>
    </row>
    <row r="17515" spans="21:21" x14ac:dyDescent="0.3">
      <c r="U17515" s="275"/>
    </row>
    <row r="17516" spans="21:21" x14ac:dyDescent="0.3">
      <c r="U17516" s="275"/>
    </row>
    <row r="17517" spans="21:21" x14ac:dyDescent="0.3">
      <c r="U17517" s="275"/>
    </row>
    <row r="17518" spans="21:21" x14ac:dyDescent="0.3">
      <c r="U17518" s="275"/>
    </row>
    <row r="17519" spans="21:21" x14ac:dyDescent="0.3">
      <c r="U17519" s="275"/>
    </row>
    <row r="17520" spans="21:21" x14ac:dyDescent="0.3">
      <c r="U17520" s="275"/>
    </row>
    <row r="17521" spans="21:21" x14ac:dyDescent="0.3">
      <c r="U17521" s="275"/>
    </row>
    <row r="17522" spans="21:21" x14ac:dyDescent="0.3">
      <c r="U17522" s="275"/>
    </row>
    <row r="17523" spans="21:21" x14ac:dyDescent="0.3">
      <c r="U17523" s="275"/>
    </row>
    <row r="17524" spans="21:21" x14ac:dyDescent="0.3">
      <c r="U17524" s="275"/>
    </row>
    <row r="17525" spans="21:21" x14ac:dyDescent="0.3">
      <c r="U17525" s="275"/>
    </row>
    <row r="17526" spans="21:21" x14ac:dyDescent="0.3">
      <c r="U17526" s="275"/>
    </row>
    <row r="17527" spans="21:21" x14ac:dyDescent="0.3">
      <c r="U17527" s="275"/>
    </row>
    <row r="17528" spans="21:21" x14ac:dyDescent="0.3">
      <c r="U17528" s="275"/>
    </row>
    <row r="17529" spans="21:21" x14ac:dyDescent="0.3">
      <c r="U17529" s="275"/>
    </row>
    <row r="17530" spans="21:21" x14ac:dyDescent="0.3">
      <c r="U17530" s="275"/>
    </row>
    <row r="17531" spans="21:21" x14ac:dyDescent="0.3">
      <c r="U17531" s="275"/>
    </row>
    <row r="17532" spans="21:21" x14ac:dyDescent="0.3">
      <c r="U17532" s="275"/>
    </row>
    <row r="17533" spans="21:21" x14ac:dyDescent="0.3">
      <c r="U17533" s="275"/>
    </row>
    <row r="17534" spans="21:21" x14ac:dyDescent="0.3">
      <c r="U17534" s="275"/>
    </row>
    <row r="17535" spans="21:21" x14ac:dyDescent="0.3">
      <c r="U17535" s="275"/>
    </row>
    <row r="17536" spans="21:21" x14ac:dyDescent="0.3">
      <c r="U17536" s="275"/>
    </row>
    <row r="17537" spans="21:21" x14ac:dyDescent="0.3">
      <c r="U17537" s="275"/>
    </row>
    <row r="17538" spans="21:21" x14ac:dyDescent="0.3">
      <c r="U17538" s="275"/>
    </row>
    <row r="17539" spans="21:21" x14ac:dyDescent="0.3">
      <c r="U17539" s="275"/>
    </row>
    <row r="17540" spans="21:21" x14ac:dyDescent="0.3">
      <c r="U17540" s="275"/>
    </row>
    <row r="17541" spans="21:21" x14ac:dyDescent="0.3">
      <c r="U17541" s="275"/>
    </row>
    <row r="17542" spans="21:21" x14ac:dyDescent="0.3">
      <c r="U17542" s="275"/>
    </row>
    <row r="17543" spans="21:21" x14ac:dyDescent="0.3">
      <c r="U17543" s="275"/>
    </row>
    <row r="17544" spans="21:21" x14ac:dyDescent="0.3">
      <c r="U17544" s="275"/>
    </row>
    <row r="17545" spans="21:21" x14ac:dyDescent="0.3">
      <c r="U17545" s="275"/>
    </row>
    <row r="17546" spans="21:21" x14ac:dyDescent="0.3">
      <c r="U17546" s="275"/>
    </row>
    <row r="17547" spans="21:21" x14ac:dyDescent="0.3">
      <c r="U17547" s="275"/>
    </row>
    <row r="17548" spans="21:21" x14ac:dyDescent="0.3">
      <c r="U17548" s="275"/>
    </row>
    <row r="17549" spans="21:21" x14ac:dyDescent="0.3">
      <c r="U17549" s="275"/>
    </row>
    <row r="17550" spans="21:21" x14ac:dyDescent="0.3">
      <c r="U17550" s="275"/>
    </row>
    <row r="17551" spans="21:21" x14ac:dyDescent="0.3">
      <c r="U17551" s="275"/>
    </row>
    <row r="17552" spans="21:21" x14ac:dyDescent="0.3">
      <c r="U17552" s="275"/>
    </row>
    <row r="17553" spans="21:21" x14ac:dyDescent="0.3">
      <c r="U17553" s="275"/>
    </row>
    <row r="17554" spans="21:21" x14ac:dyDescent="0.3">
      <c r="U17554" s="275"/>
    </row>
    <row r="17555" spans="21:21" x14ac:dyDescent="0.3">
      <c r="U17555" s="275"/>
    </row>
    <row r="17556" spans="21:21" x14ac:dyDescent="0.3">
      <c r="U17556" s="275"/>
    </row>
    <row r="17557" spans="21:21" x14ac:dyDescent="0.3">
      <c r="U17557" s="275"/>
    </row>
    <row r="17558" spans="21:21" x14ac:dyDescent="0.3">
      <c r="U17558" s="275"/>
    </row>
    <row r="17559" spans="21:21" x14ac:dyDescent="0.3">
      <c r="U17559" s="275"/>
    </row>
    <row r="17560" spans="21:21" x14ac:dyDescent="0.3">
      <c r="U17560" s="275"/>
    </row>
    <row r="17561" spans="21:21" x14ac:dyDescent="0.3">
      <c r="U17561" s="275"/>
    </row>
    <row r="17562" spans="21:21" x14ac:dyDescent="0.3">
      <c r="U17562" s="275"/>
    </row>
    <row r="17563" spans="21:21" x14ac:dyDescent="0.3">
      <c r="U17563" s="275"/>
    </row>
    <row r="17564" spans="21:21" x14ac:dyDescent="0.3">
      <c r="U17564" s="275"/>
    </row>
    <row r="17565" spans="21:21" x14ac:dyDescent="0.3">
      <c r="U17565" s="275"/>
    </row>
    <row r="17566" spans="21:21" x14ac:dyDescent="0.3">
      <c r="U17566" s="275"/>
    </row>
    <row r="17567" spans="21:21" x14ac:dyDescent="0.3">
      <c r="U17567" s="275"/>
    </row>
    <row r="17568" spans="21:21" x14ac:dyDescent="0.3">
      <c r="U17568" s="275"/>
    </row>
    <row r="17569" spans="21:21" x14ac:dyDescent="0.3">
      <c r="U17569" s="275"/>
    </row>
    <row r="17570" spans="21:21" x14ac:dyDescent="0.3">
      <c r="U17570" s="275"/>
    </row>
    <row r="17571" spans="21:21" x14ac:dyDescent="0.3">
      <c r="U17571" s="275"/>
    </row>
    <row r="17572" spans="21:21" x14ac:dyDescent="0.3">
      <c r="U17572" s="275"/>
    </row>
    <row r="17573" spans="21:21" x14ac:dyDescent="0.3">
      <c r="U17573" s="275"/>
    </row>
    <row r="17574" spans="21:21" x14ac:dyDescent="0.3">
      <c r="U17574" s="275"/>
    </row>
    <row r="17575" spans="21:21" x14ac:dyDescent="0.3">
      <c r="U17575" s="275"/>
    </row>
    <row r="17576" spans="21:21" x14ac:dyDescent="0.3">
      <c r="U17576" s="275"/>
    </row>
    <row r="17577" spans="21:21" x14ac:dyDescent="0.3">
      <c r="U17577" s="275"/>
    </row>
    <row r="17578" spans="21:21" x14ac:dyDescent="0.3">
      <c r="U17578" s="275"/>
    </row>
    <row r="17579" spans="21:21" x14ac:dyDescent="0.3">
      <c r="U17579" s="275"/>
    </row>
    <row r="17580" spans="21:21" x14ac:dyDescent="0.3">
      <c r="U17580" s="275"/>
    </row>
    <row r="17581" spans="21:21" x14ac:dyDescent="0.3">
      <c r="U17581" s="275"/>
    </row>
    <row r="17582" spans="21:21" x14ac:dyDescent="0.3">
      <c r="U17582" s="275"/>
    </row>
    <row r="17583" spans="21:21" x14ac:dyDescent="0.3">
      <c r="U17583" s="275"/>
    </row>
    <row r="17584" spans="21:21" x14ac:dyDescent="0.3">
      <c r="U17584" s="275"/>
    </row>
    <row r="17585" spans="21:21" x14ac:dyDescent="0.3">
      <c r="U17585" s="275"/>
    </row>
    <row r="17586" spans="21:21" x14ac:dyDescent="0.3">
      <c r="U17586" s="275"/>
    </row>
    <row r="17587" spans="21:21" x14ac:dyDescent="0.3">
      <c r="U17587" s="275"/>
    </row>
    <row r="17588" spans="21:21" x14ac:dyDescent="0.3">
      <c r="U17588" s="275"/>
    </row>
    <row r="17589" spans="21:21" x14ac:dyDescent="0.3">
      <c r="U17589" s="275"/>
    </row>
    <row r="17590" spans="21:21" x14ac:dyDescent="0.3">
      <c r="U17590" s="275"/>
    </row>
    <row r="17591" spans="21:21" x14ac:dyDescent="0.3">
      <c r="U17591" s="275"/>
    </row>
    <row r="17592" spans="21:21" x14ac:dyDescent="0.3">
      <c r="U17592" s="275"/>
    </row>
    <row r="17593" spans="21:21" x14ac:dyDescent="0.3">
      <c r="U17593" s="275"/>
    </row>
    <row r="17594" spans="21:21" x14ac:dyDescent="0.3">
      <c r="U17594" s="275"/>
    </row>
    <row r="17595" spans="21:21" x14ac:dyDescent="0.3">
      <c r="U17595" s="275"/>
    </row>
    <row r="17596" spans="21:21" x14ac:dyDescent="0.3">
      <c r="U17596" s="275"/>
    </row>
    <row r="17597" spans="21:21" x14ac:dyDescent="0.3">
      <c r="U17597" s="275"/>
    </row>
    <row r="17598" spans="21:21" x14ac:dyDescent="0.3">
      <c r="U17598" s="275"/>
    </row>
    <row r="17599" spans="21:21" x14ac:dyDescent="0.3">
      <c r="U17599" s="275"/>
    </row>
    <row r="17600" spans="21:21" x14ac:dyDescent="0.3">
      <c r="U17600" s="275"/>
    </row>
    <row r="17601" spans="21:21" x14ac:dyDescent="0.3">
      <c r="U17601" s="275"/>
    </row>
    <row r="17602" spans="21:21" x14ac:dyDescent="0.3">
      <c r="U17602" s="275"/>
    </row>
    <row r="17603" spans="21:21" x14ac:dyDescent="0.3">
      <c r="U17603" s="275"/>
    </row>
    <row r="17604" spans="21:21" x14ac:dyDescent="0.3">
      <c r="U17604" s="275"/>
    </row>
    <row r="17605" spans="21:21" x14ac:dyDescent="0.3">
      <c r="U17605" s="275"/>
    </row>
    <row r="17606" spans="21:21" x14ac:dyDescent="0.3">
      <c r="U17606" s="275"/>
    </row>
    <row r="17607" spans="21:21" x14ac:dyDescent="0.3">
      <c r="U17607" s="275"/>
    </row>
    <row r="17608" spans="21:21" x14ac:dyDescent="0.3">
      <c r="U17608" s="275"/>
    </row>
    <row r="17609" spans="21:21" x14ac:dyDescent="0.3">
      <c r="U17609" s="275"/>
    </row>
    <row r="17610" spans="21:21" x14ac:dyDescent="0.3">
      <c r="U17610" s="275"/>
    </row>
    <row r="17611" spans="21:21" x14ac:dyDescent="0.3">
      <c r="U17611" s="275"/>
    </row>
    <row r="17612" spans="21:21" x14ac:dyDescent="0.3">
      <c r="U17612" s="275"/>
    </row>
    <row r="17613" spans="21:21" x14ac:dyDescent="0.3">
      <c r="U17613" s="275"/>
    </row>
    <row r="17614" spans="21:21" x14ac:dyDescent="0.3">
      <c r="U17614" s="275"/>
    </row>
    <row r="17615" spans="21:21" x14ac:dyDescent="0.3">
      <c r="U17615" s="275"/>
    </row>
    <row r="17616" spans="21:21" x14ac:dyDescent="0.3">
      <c r="U17616" s="275"/>
    </row>
    <row r="17617" spans="21:21" x14ac:dyDescent="0.3">
      <c r="U17617" s="275"/>
    </row>
    <row r="17618" spans="21:21" x14ac:dyDescent="0.3">
      <c r="U17618" s="275"/>
    </row>
    <row r="17619" spans="21:21" x14ac:dyDescent="0.3">
      <c r="U17619" s="275"/>
    </row>
    <row r="17620" spans="21:21" x14ac:dyDescent="0.3">
      <c r="U17620" s="275"/>
    </row>
    <row r="17621" spans="21:21" x14ac:dyDescent="0.3">
      <c r="U17621" s="275"/>
    </row>
    <row r="17622" spans="21:21" x14ac:dyDescent="0.3">
      <c r="U17622" s="275"/>
    </row>
    <row r="17623" spans="21:21" x14ac:dyDescent="0.3">
      <c r="U17623" s="275"/>
    </row>
    <row r="17624" spans="21:21" x14ac:dyDescent="0.3">
      <c r="U17624" s="275"/>
    </row>
    <row r="17625" spans="21:21" x14ac:dyDescent="0.3">
      <c r="U17625" s="275"/>
    </row>
    <row r="17626" spans="21:21" x14ac:dyDescent="0.3">
      <c r="U17626" s="275"/>
    </row>
    <row r="17627" spans="21:21" x14ac:dyDescent="0.3">
      <c r="U17627" s="275"/>
    </row>
    <row r="17628" spans="21:21" x14ac:dyDescent="0.3">
      <c r="U17628" s="275"/>
    </row>
    <row r="17629" spans="21:21" x14ac:dyDescent="0.3">
      <c r="U17629" s="275"/>
    </row>
    <row r="17630" spans="21:21" x14ac:dyDescent="0.3">
      <c r="U17630" s="275"/>
    </row>
    <row r="17631" spans="21:21" x14ac:dyDescent="0.3">
      <c r="U17631" s="275"/>
    </row>
    <row r="17632" spans="21:21" x14ac:dyDescent="0.3">
      <c r="U17632" s="275"/>
    </row>
    <row r="17633" spans="21:21" x14ac:dyDescent="0.3">
      <c r="U17633" s="275"/>
    </row>
    <row r="17634" spans="21:21" x14ac:dyDescent="0.3">
      <c r="U17634" s="275"/>
    </row>
    <row r="17635" spans="21:21" x14ac:dyDescent="0.3">
      <c r="U17635" s="275"/>
    </row>
    <row r="17636" spans="21:21" x14ac:dyDescent="0.3">
      <c r="U17636" s="275"/>
    </row>
    <row r="17637" spans="21:21" x14ac:dyDescent="0.3">
      <c r="U17637" s="275"/>
    </row>
    <row r="17638" spans="21:21" x14ac:dyDescent="0.3">
      <c r="U17638" s="275"/>
    </row>
    <row r="17639" spans="21:21" x14ac:dyDescent="0.3">
      <c r="U17639" s="275"/>
    </row>
    <row r="17640" spans="21:21" x14ac:dyDescent="0.3">
      <c r="U17640" s="275"/>
    </row>
    <row r="17641" spans="21:21" x14ac:dyDescent="0.3">
      <c r="U17641" s="275"/>
    </row>
    <row r="17642" spans="21:21" x14ac:dyDescent="0.3">
      <c r="U17642" s="275"/>
    </row>
    <row r="17643" spans="21:21" x14ac:dyDescent="0.3">
      <c r="U17643" s="275"/>
    </row>
    <row r="17644" spans="21:21" x14ac:dyDescent="0.3">
      <c r="U17644" s="275"/>
    </row>
    <row r="17645" spans="21:21" x14ac:dyDescent="0.3">
      <c r="U17645" s="275"/>
    </row>
    <row r="17646" spans="21:21" x14ac:dyDescent="0.3">
      <c r="U17646" s="275"/>
    </row>
    <row r="17647" spans="21:21" x14ac:dyDescent="0.3">
      <c r="U17647" s="275"/>
    </row>
    <row r="17648" spans="21:21" x14ac:dyDescent="0.3">
      <c r="U17648" s="275"/>
    </row>
    <row r="17649" spans="21:21" x14ac:dyDescent="0.3">
      <c r="U17649" s="275"/>
    </row>
    <row r="17650" spans="21:21" x14ac:dyDescent="0.3">
      <c r="U17650" s="275"/>
    </row>
    <row r="17651" spans="21:21" x14ac:dyDescent="0.3">
      <c r="U17651" s="275"/>
    </row>
    <row r="17652" spans="21:21" x14ac:dyDescent="0.3">
      <c r="U17652" s="275"/>
    </row>
    <row r="17653" spans="21:21" x14ac:dyDescent="0.3">
      <c r="U17653" s="275"/>
    </row>
    <row r="17654" spans="21:21" x14ac:dyDescent="0.3">
      <c r="U17654" s="275"/>
    </row>
    <row r="17655" spans="21:21" x14ac:dyDescent="0.3">
      <c r="U17655" s="275"/>
    </row>
    <row r="17656" spans="21:21" x14ac:dyDescent="0.3">
      <c r="U17656" s="275"/>
    </row>
    <row r="17657" spans="21:21" x14ac:dyDescent="0.3">
      <c r="U17657" s="275"/>
    </row>
    <row r="17658" spans="21:21" x14ac:dyDescent="0.3">
      <c r="U17658" s="275"/>
    </row>
    <row r="17659" spans="21:21" x14ac:dyDescent="0.3">
      <c r="U17659" s="275"/>
    </row>
    <row r="17660" spans="21:21" x14ac:dyDescent="0.3">
      <c r="U17660" s="275"/>
    </row>
    <row r="17661" spans="21:21" x14ac:dyDescent="0.3">
      <c r="U17661" s="275"/>
    </row>
    <row r="17662" spans="21:21" x14ac:dyDescent="0.3">
      <c r="U17662" s="275"/>
    </row>
    <row r="17663" spans="21:21" x14ac:dyDescent="0.3">
      <c r="U17663" s="275"/>
    </row>
    <row r="17664" spans="21:21" x14ac:dyDescent="0.3">
      <c r="U17664" s="275"/>
    </row>
    <row r="17665" spans="21:21" x14ac:dyDescent="0.3">
      <c r="U17665" s="275"/>
    </row>
    <row r="17666" spans="21:21" x14ac:dyDescent="0.3">
      <c r="U17666" s="275"/>
    </row>
    <row r="17667" spans="21:21" x14ac:dyDescent="0.3">
      <c r="U17667" s="275"/>
    </row>
    <row r="17668" spans="21:21" x14ac:dyDescent="0.3">
      <c r="U17668" s="275"/>
    </row>
    <row r="17669" spans="21:21" x14ac:dyDescent="0.3">
      <c r="U17669" s="275"/>
    </row>
    <row r="17670" spans="21:21" x14ac:dyDescent="0.3">
      <c r="U17670" s="275"/>
    </row>
    <row r="17671" spans="21:21" x14ac:dyDescent="0.3">
      <c r="U17671" s="275"/>
    </row>
    <row r="17672" spans="21:21" x14ac:dyDescent="0.3">
      <c r="U17672" s="275"/>
    </row>
    <row r="17673" spans="21:21" x14ac:dyDescent="0.3">
      <c r="U17673" s="275"/>
    </row>
    <row r="17674" spans="21:21" x14ac:dyDescent="0.3">
      <c r="U17674" s="275"/>
    </row>
    <row r="17675" spans="21:21" x14ac:dyDescent="0.3">
      <c r="U17675" s="275"/>
    </row>
    <row r="17676" spans="21:21" x14ac:dyDescent="0.3">
      <c r="U17676" s="275"/>
    </row>
    <row r="17677" spans="21:21" x14ac:dyDescent="0.3">
      <c r="U17677" s="275"/>
    </row>
    <row r="17678" spans="21:21" x14ac:dyDescent="0.3">
      <c r="U17678" s="275"/>
    </row>
    <row r="17679" spans="21:21" x14ac:dyDescent="0.3">
      <c r="U17679" s="275"/>
    </row>
    <row r="17680" spans="21:21" x14ac:dyDescent="0.3">
      <c r="U17680" s="275"/>
    </row>
    <row r="17681" spans="21:21" x14ac:dyDescent="0.3">
      <c r="U17681" s="275"/>
    </row>
    <row r="17682" spans="21:21" x14ac:dyDescent="0.3">
      <c r="U17682" s="275"/>
    </row>
    <row r="17683" spans="21:21" x14ac:dyDescent="0.3">
      <c r="U17683" s="275"/>
    </row>
    <row r="17684" spans="21:21" x14ac:dyDescent="0.3">
      <c r="U17684" s="275"/>
    </row>
    <row r="17685" spans="21:21" x14ac:dyDescent="0.3">
      <c r="U17685" s="275"/>
    </row>
    <row r="17686" spans="21:21" x14ac:dyDescent="0.3">
      <c r="U17686" s="275"/>
    </row>
    <row r="17687" spans="21:21" x14ac:dyDescent="0.3">
      <c r="U17687" s="275"/>
    </row>
    <row r="17688" spans="21:21" x14ac:dyDescent="0.3">
      <c r="U17688" s="275"/>
    </row>
    <row r="17689" spans="21:21" x14ac:dyDescent="0.3">
      <c r="U17689" s="275"/>
    </row>
    <row r="17690" spans="21:21" x14ac:dyDescent="0.3">
      <c r="U17690" s="275"/>
    </row>
    <row r="17691" spans="21:21" x14ac:dyDescent="0.3">
      <c r="U17691" s="275"/>
    </row>
    <row r="17692" spans="21:21" x14ac:dyDescent="0.3">
      <c r="U17692" s="275"/>
    </row>
    <row r="17693" spans="21:21" x14ac:dyDescent="0.3">
      <c r="U17693" s="275"/>
    </row>
    <row r="17694" spans="21:21" x14ac:dyDescent="0.3">
      <c r="U17694" s="275"/>
    </row>
    <row r="17695" spans="21:21" x14ac:dyDescent="0.3">
      <c r="U17695" s="275"/>
    </row>
    <row r="17696" spans="21:21" x14ac:dyDescent="0.3">
      <c r="U17696" s="275"/>
    </row>
    <row r="17697" spans="21:21" x14ac:dyDescent="0.3">
      <c r="U17697" s="275"/>
    </row>
    <row r="17698" spans="21:21" x14ac:dyDescent="0.3">
      <c r="U17698" s="275"/>
    </row>
    <row r="17699" spans="21:21" x14ac:dyDescent="0.3">
      <c r="U17699" s="275"/>
    </row>
    <row r="17700" spans="21:21" x14ac:dyDescent="0.3">
      <c r="U17700" s="275"/>
    </row>
    <row r="17701" spans="21:21" x14ac:dyDescent="0.3">
      <c r="U17701" s="275"/>
    </row>
    <row r="17702" spans="21:21" x14ac:dyDescent="0.3">
      <c r="U17702" s="275"/>
    </row>
    <row r="17703" spans="21:21" x14ac:dyDescent="0.3">
      <c r="U17703" s="275"/>
    </row>
    <row r="17704" spans="21:21" x14ac:dyDescent="0.3">
      <c r="U17704" s="275"/>
    </row>
    <row r="17705" spans="21:21" x14ac:dyDescent="0.3">
      <c r="U17705" s="275"/>
    </row>
    <row r="17706" spans="21:21" x14ac:dyDescent="0.3">
      <c r="U17706" s="275"/>
    </row>
    <row r="17707" spans="21:21" x14ac:dyDescent="0.3">
      <c r="U17707" s="275"/>
    </row>
    <row r="17708" spans="21:21" x14ac:dyDescent="0.3">
      <c r="U17708" s="275"/>
    </row>
    <row r="17709" spans="21:21" x14ac:dyDescent="0.3">
      <c r="U17709" s="275"/>
    </row>
    <row r="17710" spans="21:21" x14ac:dyDescent="0.3">
      <c r="U17710" s="275"/>
    </row>
    <row r="17711" spans="21:21" x14ac:dyDescent="0.3">
      <c r="U17711" s="275"/>
    </row>
    <row r="17712" spans="21:21" x14ac:dyDescent="0.3">
      <c r="U17712" s="275"/>
    </row>
    <row r="17713" spans="21:21" x14ac:dyDescent="0.3">
      <c r="U17713" s="275"/>
    </row>
    <row r="17714" spans="21:21" x14ac:dyDescent="0.3">
      <c r="U17714" s="275"/>
    </row>
    <row r="17715" spans="21:21" x14ac:dyDescent="0.3">
      <c r="U17715" s="275"/>
    </row>
    <row r="17716" spans="21:21" x14ac:dyDescent="0.3">
      <c r="U17716" s="275"/>
    </row>
    <row r="17717" spans="21:21" x14ac:dyDescent="0.3">
      <c r="U17717" s="275"/>
    </row>
    <row r="17718" spans="21:21" x14ac:dyDescent="0.3">
      <c r="U17718" s="275"/>
    </row>
    <row r="17719" spans="21:21" x14ac:dyDescent="0.3">
      <c r="U17719" s="275"/>
    </row>
    <row r="17720" spans="21:21" x14ac:dyDescent="0.3">
      <c r="U17720" s="275"/>
    </row>
    <row r="17721" spans="21:21" x14ac:dyDescent="0.3">
      <c r="U17721" s="275"/>
    </row>
    <row r="17722" spans="21:21" x14ac:dyDescent="0.3">
      <c r="U17722" s="275"/>
    </row>
    <row r="17723" spans="21:21" x14ac:dyDescent="0.3">
      <c r="U17723" s="275"/>
    </row>
    <row r="17724" spans="21:21" x14ac:dyDescent="0.3">
      <c r="U17724" s="275"/>
    </row>
    <row r="17725" spans="21:21" x14ac:dyDescent="0.3">
      <c r="U17725" s="275"/>
    </row>
    <row r="17726" spans="21:21" x14ac:dyDescent="0.3">
      <c r="U17726" s="275"/>
    </row>
    <row r="17727" spans="21:21" x14ac:dyDescent="0.3">
      <c r="U17727" s="275"/>
    </row>
    <row r="17728" spans="21:21" x14ac:dyDescent="0.3">
      <c r="U17728" s="275"/>
    </row>
    <row r="17729" spans="21:21" x14ac:dyDescent="0.3">
      <c r="U17729" s="275"/>
    </row>
    <row r="17730" spans="21:21" x14ac:dyDescent="0.3">
      <c r="U17730" s="275"/>
    </row>
    <row r="17731" spans="21:21" x14ac:dyDescent="0.3">
      <c r="U17731" s="275"/>
    </row>
    <row r="17732" spans="21:21" x14ac:dyDescent="0.3">
      <c r="U17732" s="275"/>
    </row>
    <row r="17733" spans="21:21" x14ac:dyDescent="0.3">
      <c r="U17733" s="275"/>
    </row>
    <row r="17734" spans="21:21" x14ac:dyDescent="0.3">
      <c r="U17734" s="275"/>
    </row>
    <row r="17735" spans="21:21" x14ac:dyDescent="0.3">
      <c r="U17735" s="275"/>
    </row>
    <row r="17736" spans="21:21" x14ac:dyDescent="0.3">
      <c r="U17736" s="275"/>
    </row>
    <row r="17737" spans="21:21" x14ac:dyDescent="0.3">
      <c r="U17737" s="275"/>
    </row>
    <row r="17738" spans="21:21" x14ac:dyDescent="0.3">
      <c r="U17738" s="275"/>
    </row>
    <row r="17739" spans="21:21" x14ac:dyDescent="0.3">
      <c r="U17739" s="275"/>
    </row>
    <row r="17740" spans="21:21" x14ac:dyDescent="0.3">
      <c r="U17740" s="275"/>
    </row>
    <row r="17741" spans="21:21" x14ac:dyDescent="0.3">
      <c r="U17741" s="275"/>
    </row>
    <row r="17742" spans="21:21" x14ac:dyDescent="0.3">
      <c r="U17742" s="275"/>
    </row>
    <row r="17743" spans="21:21" x14ac:dyDescent="0.3">
      <c r="U17743" s="275"/>
    </row>
    <row r="17744" spans="21:21" x14ac:dyDescent="0.3">
      <c r="U17744" s="275"/>
    </row>
    <row r="17745" spans="21:21" x14ac:dyDescent="0.3">
      <c r="U17745" s="275"/>
    </row>
    <row r="17746" spans="21:21" x14ac:dyDescent="0.3">
      <c r="U17746" s="275"/>
    </row>
    <row r="17747" spans="21:21" x14ac:dyDescent="0.3">
      <c r="U17747" s="275"/>
    </row>
    <row r="17748" spans="21:21" x14ac:dyDescent="0.3">
      <c r="U17748" s="275"/>
    </row>
    <row r="17749" spans="21:21" x14ac:dyDescent="0.3">
      <c r="U17749" s="275"/>
    </row>
    <row r="17750" spans="21:21" x14ac:dyDescent="0.3">
      <c r="U17750" s="275"/>
    </row>
    <row r="17751" spans="21:21" x14ac:dyDescent="0.3">
      <c r="U17751" s="275"/>
    </row>
    <row r="17752" spans="21:21" x14ac:dyDescent="0.3">
      <c r="U17752" s="275"/>
    </row>
    <row r="17753" spans="21:21" x14ac:dyDescent="0.3">
      <c r="U17753" s="275"/>
    </row>
    <row r="17754" spans="21:21" x14ac:dyDescent="0.3">
      <c r="U17754" s="275"/>
    </row>
    <row r="17755" spans="21:21" x14ac:dyDescent="0.3">
      <c r="U17755" s="275"/>
    </row>
    <row r="17756" spans="21:21" x14ac:dyDescent="0.3">
      <c r="U17756" s="275"/>
    </row>
    <row r="17757" spans="21:21" x14ac:dyDescent="0.3">
      <c r="U17757" s="275"/>
    </row>
    <row r="17758" spans="21:21" x14ac:dyDescent="0.3">
      <c r="U17758" s="275"/>
    </row>
    <row r="17759" spans="21:21" x14ac:dyDescent="0.3">
      <c r="U17759" s="275"/>
    </row>
    <row r="17760" spans="21:21" x14ac:dyDescent="0.3">
      <c r="U17760" s="275"/>
    </row>
    <row r="17761" spans="21:21" x14ac:dyDescent="0.3">
      <c r="U17761" s="275"/>
    </row>
    <row r="17762" spans="21:21" x14ac:dyDescent="0.3">
      <c r="U17762" s="275"/>
    </row>
    <row r="17763" spans="21:21" x14ac:dyDescent="0.3">
      <c r="U17763" s="275"/>
    </row>
    <row r="17764" spans="21:21" x14ac:dyDescent="0.3">
      <c r="U17764" s="275"/>
    </row>
    <row r="17765" spans="21:21" x14ac:dyDescent="0.3">
      <c r="U17765" s="275"/>
    </row>
    <row r="17766" spans="21:21" x14ac:dyDescent="0.3">
      <c r="U17766" s="275"/>
    </row>
    <row r="17767" spans="21:21" x14ac:dyDescent="0.3">
      <c r="U17767" s="275"/>
    </row>
    <row r="17768" spans="21:21" x14ac:dyDescent="0.3">
      <c r="U17768" s="275"/>
    </row>
    <row r="17769" spans="21:21" x14ac:dyDescent="0.3">
      <c r="U17769" s="275"/>
    </row>
    <row r="17770" spans="21:21" x14ac:dyDescent="0.3">
      <c r="U17770" s="275"/>
    </row>
    <row r="17771" spans="21:21" x14ac:dyDescent="0.3">
      <c r="U17771" s="275"/>
    </row>
    <row r="17772" spans="21:21" x14ac:dyDescent="0.3">
      <c r="U17772" s="275"/>
    </row>
    <row r="17773" spans="21:21" x14ac:dyDescent="0.3">
      <c r="U17773" s="275"/>
    </row>
    <row r="17774" spans="21:21" x14ac:dyDescent="0.3">
      <c r="U17774" s="275"/>
    </row>
    <row r="17775" spans="21:21" x14ac:dyDescent="0.3">
      <c r="U17775" s="275"/>
    </row>
    <row r="17776" spans="21:21" x14ac:dyDescent="0.3">
      <c r="U17776" s="275"/>
    </row>
    <row r="17777" spans="21:21" x14ac:dyDescent="0.3">
      <c r="U17777" s="275"/>
    </row>
    <row r="17778" spans="21:21" x14ac:dyDescent="0.3">
      <c r="U17778" s="275"/>
    </row>
    <row r="17779" spans="21:21" x14ac:dyDescent="0.3">
      <c r="U17779" s="275"/>
    </row>
    <row r="17780" spans="21:21" x14ac:dyDescent="0.3">
      <c r="U17780" s="275"/>
    </row>
    <row r="17781" spans="21:21" x14ac:dyDescent="0.3">
      <c r="U17781" s="275"/>
    </row>
    <row r="17782" spans="21:21" x14ac:dyDescent="0.3">
      <c r="U17782" s="275"/>
    </row>
    <row r="17783" spans="21:21" x14ac:dyDescent="0.3">
      <c r="U17783" s="275"/>
    </row>
    <row r="17784" spans="21:21" x14ac:dyDescent="0.3">
      <c r="U17784" s="275"/>
    </row>
    <row r="17785" spans="21:21" x14ac:dyDescent="0.3">
      <c r="U17785" s="275"/>
    </row>
    <row r="17786" spans="21:21" x14ac:dyDescent="0.3">
      <c r="U17786" s="275"/>
    </row>
    <row r="17787" spans="21:21" x14ac:dyDescent="0.3">
      <c r="U17787" s="275"/>
    </row>
    <row r="17788" spans="21:21" x14ac:dyDescent="0.3">
      <c r="U17788" s="275"/>
    </row>
    <row r="17789" spans="21:21" x14ac:dyDescent="0.3">
      <c r="U17789" s="275"/>
    </row>
    <row r="17790" spans="21:21" x14ac:dyDescent="0.3">
      <c r="U17790" s="275"/>
    </row>
    <row r="17791" spans="21:21" x14ac:dyDescent="0.3">
      <c r="U17791" s="275"/>
    </row>
    <row r="17792" spans="21:21" x14ac:dyDescent="0.3">
      <c r="U17792" s="275"/>
    </row>
    <row r="17793" spans="21:21" x14ac:dyDescent="0.3">
      <c r="U17793" s="275"/>
    </row>
    <row r="17794" spans="21:21" x14ac:dyDescent="0.3">
      <c r="U17794" s="275"/>
    </row>
    <row r="17795" spans="21:21" x14ac:dyDescent="0.3">
      <c r="U17795" s="275"/>
    </row>
    <row r="17796" spans="21:21" x14ac:dyDescent="0.3">
      <c r="U17796" s="275"/>
    </row>
    <row r="17797" spans="21:21" x14ac:dyDescent="0.3">
      <c r="U17797" s="275"/>
    </row>
    <row r="17798" spans="21:21" x14ac:dyDescent="0.3">
      <c r="U17798" s="275"/>
    </row>
    <row r="17799" spans="21:21" x14ac:dyDescent="0.3">
      <c r="U17799" s="275"/>
    </row>
    <row r="17800" spans="21:21" x14ac:dyDescent="0.3">
      <c r="U17800" s="275"/>
    </row>
    <row r="17801" spans="21:21" x14ac:dyDescent="0.3">
      <c r="U17801" s="275"/>
    </row>
    <row r="17802" spans="21:21" x14ac:dyDescent="0.3">
      <c r="U17802" s="275"/>
    </row>
    <row r="17803" spans="21:21" x14ac:dyDescent="0.3">
      <c r="U17803" s="275"/>
    </row>
    <row r="17804" spans="21:21" x14ac:dyDescent="0.3">
      <c r="U17804" s="275"/>
    </row>
    <row r="17805" spans="21:21" x14ac:dyDescent="0.3">
      <c r="U17805" s="275"/>
    </row>
    <row r="17806" spans="21:21" x14ac:dyDescent="0.3">
      <c r="U17806" s="275"/>
    </row>
    <row r="17807" spans="21:21" x14ac:dyDescent="0.3">
      <c r="U17807" s="275"/>
    </row>
    <row r="17808" spans="21:21" x14ac:dyDescent="0.3">
      <c r="U17808" s="275"/>
    </row>
    <row r="17809" spans="21:21" x14ac:dyDescent="0.3">
      <c r="U17809" s="275"/>
    </row>
    <row r="17810" spans="21:21" x14ac:dyDescent="0.3">
      <c r="U17810" s="275"/>
    </row>
    <row r="17811" spans="21:21" x14ac:dyDescent="0.3">
      <c r="U17811" s="275"/>
    </row>
    <row r="17812" spans="21:21" x14ac:dyDescent="0.3">
      <c r="U17812" s="275"/>
    </row>
    <row r="17813" spans="21:21" x14ac:dyDescent="0.3">
      <c r="U17813" s="275"/>
    </row>
    <row r="17814" spans="21:21" x14ac:dyDescent="0.3">
      <c r="U17814" s="275"/>
    </row>
    <row r="17815" spans="21:21" x14ac:dyDescent="0.3">
      <c r="U17815" s="275"/>
    </row>
    <row r="17816" spans="21:21" x14ac:dyDescent="0.3">
      <c r="U17816" s="275"/>
    </row>
    <row r="17817" spans="21:21" x14ac:dyDescent="0.3">
      <c r="U17817" s="275"/>
    </row>
    <row r="17818" spans="21:21" x14ac:dyDescent="0.3">
      <c r="U17818" s="275"/>
    </row>
    <row r="17819" spans="21:21" x14ac:dyDescent="0.3">
      <c r="U17819" s="275"/>
    </row>
    <row r="17820" spans="21:21" x14ac:dyDescent="0.3">
      <c r="U17820" s="275"/>
    </row>
    <row r="17821" spans="21:21" x14ac:dyDescent="0.3">
      <c r="U17821" s="275"/>
    </row>
    <row r="17822" spans="21:21" x14ac:dyDescent="0.3">
      <c r="U17822" s="275"/>
    </row>
    <row r="17823" spans="21:21" x14ac:dyDescent="0.3">
      <c r="U17823" s="275"/>
    </row>
    <row r="17824" spans="21:21" x14ac:dyDescent="0.3">
      <c r="U17824" s="275"/>
    </row>
    <row r="17825" spans="21:21" x14ac:dyDescent="0.3">
      <c r="U17825" s="275"/>
    </row>
    <row r="17826" spans="21:21" x14ac:dyDescent="0.3">
      <c r="U17826" s="275"/>
    </row>
    <row r="17827" spans="21:21" x14ac:dyDescent="0.3">
      <c r="U17827" s="275"/>
    </row>
    <row r="17828" spans="21:21" x14ac:dyDescent="0.3">
      <c r="U17828" s="275"/>
    </row>
    <row r="17829" spans="21:21" x14ac:dyDescent="0.3">
      <c r="U17829" s="275"/>
    </row>
    <row r="17830" spans="21:21" x14ac:dyDescent="0.3">
      <c r="U17830" s="275"/>
    </row>
    <row r="17831" spans="21:21" x14ac:dyDescent="0.3">
      <c r="U17831" s="275"/>
    </row>
    <row r="17832" spans="21:21" x14ac:dyDescent="0.3">
      <c r="U17832" s="275"/>
    </row>
    <row r="17833" spans="21:21" x14ac:dyDescent="0.3">
      <c r="U17833" s="275"/>
    </row>
    <row r="17834" spans="21:21" x14ac:dyDescent="0.3">
      <c r="U17834" s="275"/>
    </row>
    <row r="17835" spans="21:21" x14ac:dyDescent="0.3">
      <c r="U17835" s="275"/>
    </row>
    <row r="17836" spans="21:21" x14ac:dyDescent="0.3">
      <c r="U17836" s="275"/>
    </row>
    <row r="17837" spans="21:21" x14ac:dyDescent="0.3">
      <c r="U17837" s="275"/>
    </row>
    <row r="17838" spans="21:21" x14ac:dyDescent="0.3">
      <c r="U17838" s="275"/>
    </row>
    <row r="17839" spans="21:21" x14ac:dyDescent="0.3">
      <c r="U17839" s="275"/>
    </row>
    <row r="17840" spans="21:21" x14ac:dyDescent="0.3">
      <c r="U17840" s="275"/>
    </row>
    <row r="17841" spans="21:21" x14ac:dyDescent="0.3">
      <c r="U17841" s="275"/>
    </row>
    <row r="17842" spans="21:21" x14ac:dyDescent="0.3">
      <c r="U17842" s="275"/>
    </row>
    <row r="17843" spans="21:21" x14ac:dyDescent="0.3">
      <c r="U17843" s="275"/>
    </row>
    <row r="17844" spans="21:21" x14ac:dyDescent="0.3">
      <c r="U17844" s="275"/>
    </row>
    <row r="17845" spans="21:21" x14ac:dyDescent="0.3">
      <c r="U17845" s="275"/>
    </row>
    <row r="17846" spans="21:21" x14ac:dyDescent="0.3">
      <c r="U17846" s="275"/>
    </row>
    <row r="17847" spans="21:21" x14ac:dyDescent="0.3">
      <c r="U17847" s="275"/>
    </row>
    <row r="17848" spans="21:21" x14ac:dyDescent="0.3">
      <c r="U17848" s="275"/>
    </row>
    <row r="17849" spans="21:21" x14ac:dyDescent="0.3">
      <c r="U17849" s="275"/>
    </row>
    <row r="17850" spans="21:21" x14ac:dyDescent="0.3">
      <c r="U17850" s="275"/>
    </row>
    <row r="17851" spans="21:21" x14ac:dyDescent="0.3">
      <c r="U17851" s="275"/>
    </row>
    <row r="17852" spans="21:21" x14ac:dyDescent="0.3">
      <c r="U17852" s="275"/>
    </row>
    <row r="17853" spans="21:21" x14ac:dyDescent="0.3">
      <c r="U17853" s="275"/>
    </row>
    <row r="17854" spans="21:21" x14ac:dyDescent="0.3">
      <c r="U17854" s="275"/>
    </row>
    <row r="17855" spans="21:21" x14ac:dyDescent="0.3">
      <c r="U17855" s="275"/>
    </row>
    <row r="17856" spans="21:21" x14ac:dyDescent="0.3">
      <c r="U17856" s="275"/>
    </row>
    <row r="17857" spans="21:21" x14ac:dyDescent="0.3">
      <c r="U17857" s="275"/>
    </row>
    <row r="17858" spans="21:21" x14ac:dyDescent="0.3">
      <c r="U17858" s="275"/>
    </row>
    <row r="17859" spans="21:21" x14ac:dyDescent="0.3">
      <c r="U17859" s="275"/>
    </row>
    <row r="17860" spans="21:21" x14ac:dyDescent="0.3">
      <c r="U17860" s="275"/>
    </row>
    <row r="17861" spans="21:21" x14ac:dyDescent="0.3">
      <c r="U17861" s="275"/>
    </row>
    <row r="17862" spans="21:21" x14ac:dyDescent="0.3">
      <c r="U17862" s="275"/>
    </row>
    <row r="17863" spans="21:21" x14ac:dyDescent="0.3">
      <c r="U17863" s="275"/>
    </row>
    <row r="17864" spans="21:21" x14ac:dyDescent="0.3">
      <c r="U17864" s="275"/>
    </row>
    <row r="17865" spans="21:21" x14ac:dyDescent="0.3">
      <c r="U17865" s="275"/>
    </row>
    <row r="17866" spans="21:21" x14ac:dyDescent="0.3">
      <c r="U17866" s="275"/>
    </row>
    <row r="17867" spans="21:21" x14ac:dyDescent="0.3">
      <c r="U17867" s="275"/>
    </row>
    <row r="17868" spans="21:21" x14ac:dyDescent="0.3">
      <c r="U17868" s="275"/>
    </row>
    <row r="17869" spans="21:21" x14ac:dyDescent="0.3">
      <c r="U17869" s="275"/>
    </row>
    <row r="17870" spans="21:21" x14ac:dyDescent="0.3">
      <c r="U17870" s="275"/>
    </row>
    <row r="17871" spans="21:21" x14ac:dyDescent="0.3">
      <c r="U17871" s="275"/>
    </row>
    <row r="17872" spans="21:21" x14ac:dyDescent="0.3">
      <c r="U17872" s="275"/>
    </row>
    <row r="17873" spans="21:21" x14ac:dyDescent="0.3">
      <c r="U17873" s="275"/>
    </row>
    <row r="17874" spans="21:21" x14ac:dyDescent="0.3">
      <c r="U17874" s="275"/>
    </row>
    <row r="17875" spans="21:21" x14ac:dyDescent="0.3">
      <c r="U17875" s="275"/>
    </row>
    <row r="17876" spans="21:21" x14ac:dyDescent="0.3">
      <c r="U17876" s="275"/>
    </row>
    <row r="17877" spans="21:21" x14ac:dyDescent="0.3">
      <c r="U17877" s="275"/>
    </row>
    <row r="17878" spans="21:21" x14ac:dyDescent="0.3">
      <c r="U17878" s="275"/>
    </row>
    <row r="17879" spans="21:21" x14ac:dyDescent="0.3">
      <c r="U17879" s="275"/>
    </row>
    <row r="17880" spans="21:21" x14ac:dyDescent="0.3">
      <c r="U17880" s="275"/>
    </row>
    <row r="17881" spans="21:21" x14ac:dyDescent="0.3">
      <c r="U17881" s="275"/>
    </row>
    <row r="17882" spans="21:21" x14ac:dyDescent="0.3">
      <c r="U17882" s="275"/>
    </row>
    <row r="17883" spans="21:21" x14ac:dyDescent="0.3">
      <c r="U17883" s="275"/>
    </row>
    <row r="17884" spans="21:21" x14ac:dyDescent="0.3">
      <c r="U17884" s="275"/>
    </row>
    <row r="17885" spans="21:21" x14ac:dyDescent="0.3">
      <c r="U17885" s="275"/>
    </row>
    <row r="17886" spans="21:21" x14ac:dyDescent="0.3">
      <c r="U17886" s="275"/>
    </row>
    <row r="17887" spans="21:21" x14ac:dyDescent="0.3">
      <c r="U17887" s="275"/>
    </row>
    <row r="17888" spans="21:21" x14ac:dyDescent="0.3">
      <c r="U17888" s="275"/>
    </row>
    <row r="17889" spans="21:21" x14ac:dyDescent="0.3">
      <c r="U17889" s="275"/>
    </row>
    <row r="17890" spans="21:21" x14ac:dyDescent="0.3">
      <c r="U17890" s="275"/>
    </row>
    <row r="17891" spans="21:21" x14ac:dyDescent="0.3">
      <c r="U17891" s="275"/>
    </row>
    <row r="17892" spans="21:21" x14ac:dyDescent="0.3">
      <c r="U17892" s="275"/>
    </row>
    <row r="17893" spans="21:21" x14ac:dyDescent="0.3">
      <c r="U17893" s="275"/>
    </row>
    <row r="17894" spans="21:21" x14ac:dyDescent="0.3">
      <c r="U17894" s="275"/>
    </row>
    <row r="17895" spans="21:21" x14ac:dyDescent="0.3">
      <c r="U17895" s="275"/>
    </row>
    <row r="17896" spans="21:21" x14ac:dyDescent="0.3">
      <c r="U17896" s="275"/>
    </row>
    <row r="17897" spans="21:21" x14ac:dyDescent="0.3">
      <c r="U17897" s="275"/>
    </row>
    <row r="17898" spans="21:21" x14ac:dyDescent="0.3">
      <c r="U17898" s="275"/>
    </row>
    <row r="17899" spans="21:21" x14ac:dyDescent="0.3">
      <c r="U17899" s="275"/>
    </row>
    <row r="17900" spans="21:21" x14ac:dyDescent="0.3">
      <c r="U17900" s="275"/>
    </row>
    <row r="17901" spans="21:21" x14ac:dyDescent="0.3">
      <c r="U17901" s="275"/>
    </row>
    <row r="17902" spans="21:21" x14ac:dyDescent="0.3">
      <c r="U17902" s="275"/>
    </row>
    <row r="17903" spans="21:21" x14ac:dyDescent="0.3">
      <c r="U17903" s="275"/>
    </row>
    <row r="17904" spans="21:21" x14ac:dyDescent="0.3">
      <c r="U17904" s="275"/>
    </row>
    <row r="17905" spans="21:21" x14ac:dyDescent="0.3">
      <c r="U17905" s="275"/>
    </row>
    <row r="17906" spans="21:21" x14ac:dyDescent="0.3">
      <c r="U17906" s="275"/>
    </row>
    <row r="17907" spans="21:21" x14ac:dyDescent="0.3">
      <c r="U17907" s="275"/>
    </row>
    <row r="17908" spans="21:21" x14ac:dyDescent="0.3">
      <c r="U17908" s="275"/>
    </row>
    <row r="17909" spans="21:21" x14ac:dyDescent="0.3">
      <c r="U17909" s="275"/>
    </row>
    <row r="17910" spans="21:21" x14ac:dyDescent="0.3">
      <c r="U17910" s="275"/>
    </row>
    <row r="17911" spans="21:21" x14ac:dyDescent="0.3">
      <c r="U17911" s="275"/>
    </row>
    <row r="17912" spans="21:21" x14ac:dyDescent="0.3">
      <c r="U17912" s="275"/>
    </row>
    <row r="17913" spans="21:21" x14ac:dyDescent="0.3">
      <c r="U17913" s="275"/>
    </row>
    <row r="17914" spans="21:21" x14ac:dyDescent="0.3">
      <c r="U17914" s="275"/>
    </row>
    <row r="17915" spans="21:21" x14ac:dyDescent="0.3">
      <c r="U17915" s="275"/>
    </row>
    <row r="17916" spans="21:21" x14ac:dyDescent="0.3">
      <c r="U17916" s="275"/>
    </row>
    <row r="17917" spans="21:21" x14ac:dyDescent="0.3">
      <c r="U17917" s="275"/>
    </row>
    <row r="17918" spans="21:21" x14ac:dyDescent="0.3">
      <c r="U17918" s="275"/>
    </row>
    <row r="17919" spans="21:21" x14ac:dyDescent="0.3">
      <c r="U17919" s="275"/>
    </row>
    <row r="17920" spans="21:21" x14ac:dyDescent="0.3">
      <c r="U17920" s="275"/>
    </row>
    <row r="17921" spans="21:21" x14ac:dyDescent="0.3">
      <c r="U17921" s="275"/>
    </row>
    <row r="17922" spans="21:21" x14ac:dyDescent="0.3">
      <c r="U17922" s="275"/>
    </row>
    <row r="17923" spans="21:21" x14ac:dyDescent="0.3">
      <c r="U17923" s="275"/>
    </row>
    <row r="17924" spans="21:21" x14ac:dyDescent="0.3">
      <c r="U17924" s="275"/>
    </row>
    <row r="17925" spans="21:21" x14ac:dyDescent="0.3">
      <c r="U17925" s="275"/>
    </row>
    <row r="17926" spans="21:21" x14ac:dyDescent="0.3">
      <c r="U17926" s="275"/>
    </row>
    <row r="17927" spans="21:21" x14ac:dyDescent="0.3">
      <c r="U17927" s="275"/>
    </row>
    <row r="17928" spans="21:21" x14ac:dyDescent="0.3">
      <c r="U17928" s="275"/>
    </row>
    <row r="17929" spans="21:21" x14ac:dyDescent="0.3">
      <c r="U17929" s="275"/>
    </row>
    <row r="17930" spans="21:21" x14ac:dyDescent="0.3">
      <c r="U17930" s="275"/>
    </row>
    <row r="17931" spans="21:21" x14ac:dyDescent="0.3">
      <c r="U17931" s="275"/>
    </row>
    <row r="17932" spans="21:21" x14ac:dyDescent="0.3">
      <c r="U17932" s="275"/>
    </row>
    <row r="17933" spans="21:21" x14ac:dyDescent="0.3">
      <c r="U17933" s="275"/>
    </row>
    <row r="17934" spans="21:21" x14ac:dyDescent="0.3">
      <c r="U17934" s="275"/>
    </row>
    <row r="17935" spans="21:21" x14ac:dyDescent="0.3">
      <c r="U17935" s="275"/>
    </row>
    <row r="17936" spans="21:21" x14ac:dyDescent="0.3">
      <c r="U17936" s="275"/>
    </row>
    <row r="17937" spans="21:21" x14ac:dyDescent="0.3">
      <c r="U17937" s="275"/>
    </row>
    <row r="17938" spans="21:21" x14ac:dyDescent="0.3">
      <c r="U17938" s="275"/>
    </row>
    <row r="17939" spans="21:21" x14ac:dyDescent="0.3">
      <c r="U17939" s="275"/>
    </row>
    <row r="17940" spans="21:21" x14ac:dyDescent="0.3">
      <c r="U17940" s="275"/>
    </row>
    <row r="17941" spans="21:21" x14ac:dyDescent="0.3">
      <c r="U17941" s="275"/>
    </row>
    <row r="17942" spans="21:21" x14ac:dyDescent="0.3">
      <c r="U17942" s="275"/>
    </row>
    <row r="17943" spans="21:21" x14ac:dyDescent="0.3">
      <c r="U17943" s="275"/>
    </row>
    <row r="17944" spans="21:21" x14ac:dyDescent="0.3">
      <c r="U17944" s="275"/>
    </row>
    <row r="17945" spans="21:21" x14ac:dyDescent="0.3">
      <c r="U17945" s="275"/>
    </row>
    <row r="17946" spans="21:21" x14ac:dyDescent="0.3">
      <c r="U17946" s="275"/>
    </row>
    <row r="17947" spans="21:21" x14ac:dyDescent="0.3">
      <c r="U17947" s="275"/>
    </row>
    <row r="17948" spans="21:21" x14ac:dyDescent="0.3">
      <c r="U17948" s="275"/>
    </row>
    <row r="17949" spans="21:21" x14ac:dyDescent="0.3">
      <c r="U17949" s="275"/>
    </row>
    <row r="17950" spans="21:21" x14ac:dyDescent="0.3">
      <c r="U17950" s="275"/>
    </row>
    <row r="17951" spans="21:21" x14ac:dyDescent="0.3">
      <c r="U17951" s="275"/>
    </row>
    <row r="17952" spans="21:21" x14ac:dyDescent="0.3">
      <c r="U17952" s="275"/>
    </row>
    <row r="17953" spans="21:21" x14ac:dyDescent="0.3">
      <c r="U17953" s="275"/>
    </row>
    <row r="17954" spans="21:21" x14ac:dyDescent="0.3">
      <c r="U17954" s="275"/>
    </row>
    <row r="17955" spans="21:21" x14ac:dyDescent="0.3">
      <c r="U17955" s="275"/>
    </row>
    <row r="17956" spans="21:21" x14ac:dyDescent="0.3">
      <c r="U17956" s="275"/>
    </row>
    <row r="17957" spans="21:21" x14ac:dyDescent="0.3">
      <c r="U17957" s="275"/>
    </row>
    <row r="17958" spans="21:21" x14ac:dyDescent="0.3">
      <c r="U17958" s="275"/>
    </row>
    <row r="17959" spans="21:21" x14ac:dyDescent="0.3">
      <c r="U17959" s="275"/>
    </row>
    <row r="17960" spans="21:21" x14ac:dyDescent="0.3">
      <c r="U17960" s="275"/>
    </row>
    <row r="17961" spans="21:21" x14ac:dyDescent="0.3">
      <c r="U17961" s="275"/>
    </row>
    <row r="17962" spans="21:21" x14ac:dyDescent="0.3">
      <c r="U17962" s="275"/>
    </row>
    <row r="17963" spans="21:21" x14ac:dyDescent="0.3">
      <c r="U17963" s="275"/>
    </row>
    <row r="17964" spans="21:21" x14ac:dyDescent="0.3">
      <c r="U17964" s="275"/>
    </row>
    <row r="17965" spans="21:21" x14ac:dyDescent="0.3">
      <c r="U17965" s="275"/>
    </row>
    <row r="17966" spans="21:21" x14ac:dyDescent="0.3">
      <c r="U17966" s="275"/>
    </row>
    <row r="17967" spans="21:21" x14ac:dyDescent="0.3">
      <c r="U17967" s="275"/>
    </row>
    <row r="17968" spans="21:21" x14ac:dyDescent="0.3">
      <c r="U17968" s="275"/>
    </row>
    <row r="17969" spans="21:21" x14ac:dyDescent="0.3">
      <c r="U17969" s="275"/>
    </row>
    <row r="17970" spans="21:21" x14ac:dyDescent="0.3">
      <c r="U17970" s="275"/>
    </row>
    <row r="17971" spans="21:21" x14ac:dyDescent="0.3">
      <c r="U17971" s="275"/>
    </row>
    <row r="17972" spans="21:21" x14ac:dyDescent="0.3">
      <c r="U17972" s="275"/>
    </row>
    <row r="17973" spans="21:21" x14ac:dyDescent="0.3">
      <c r="U17973" s="275"/>
    </row>
    <row r="17974" spans="21:21" x14ac:dyDescent="0.3">
      <c r="U17974" s="275"/>
    </row>
    <row r="17975" spans="21:21" x14ac:dyDescent="0.3">
      <c r="U17975" s="275"/>
    </row>
    <row r="17976" spans="21:21" x14ac:dyDescent="0.3">
      <c r="U17976" s="275"/>
    </row>
    <row r="17977" spans="21:21" x14ac:dyDescent="0.3">
      <c r="U17977" s="275"/>
    </row>
    <row r="17978" spans="21:21" x14ac:dyDescent="0.3">
      <c r="U17978" s="275"/>
    </row>
    <row r="17979" spans="21:21" x14ac:dyDescent="0.3">
      <c r="U17979" s="275"/>
    </row>
    <row r="17980" spans="21:21" x14ac:dyDescent="0.3">
      <c r="U17980" s="275"/>
    </row>
    <row r="17981" spans="21:21" x14ac:dyDescent="0.3">
      <c r="U17981" s="275"/>
    </row>
    <row r="17982" spans="21:21" x14ac:dyDescent="0.3">
      <c r="U17982" s="275"/>
    </row>
    <row r="17983" spans="21:21" x14ac:dyDescent="0.3">
      <c r="U17983" s="275"/>
    </row>
    <row r="17984" spans="21:21" x14ac:dyDescent="0.3">
      <c r="U17984" s="275"/>
    </row>
    <row r="17985" spans="21:21" x14ac:dyDescent="0.3">
      <c r="U17985" s="275"/>
    </row>
    <row r="17986" spans="21:21" x14ac:dyDescent="0.3">
      <c r="U17986" s="275"/>
    </row>
    <row r="17987" spans="21:21" x14ac:dyDescent="0.3">
      <c r="U17987" s="275"/>
    </row>
    <row r="17988" spans="21:21" x14ac:dyDescent="0.3">
      <c r="U17988" s="275"/>
    </row>
    <row r="17989" spans="21:21" x14ac:dyDescent="0.3">
      <c r="U17989" s="275"/>
    </row>
    <row r="17990" spans="21:21" x14ac:dyDescent="0.3">
      <c r="U17990" s="275"/>
    </row>
    <row r="17991" spans="21:21" x14ac:dyDescent="0.3">
      <c r="U17991" s="275"/>
    </row>
    <row r="17992" spans="21:21" x14ac:dyDescent="0.3">
      <c r="U17992" s="275"/>
    </row>
    <row r="17993" spans="21:21" x14ac:dyDescent="0.3">
      <c r="U17993" s="275"/>
    </row>
    <row r="17994" spans="21:21" x14ac:dyDescent="0.3">
      <c r="U17994" s="275"/>
    </row>
    <row r="17995" spans="21:21" x14ac:dyDescent="0.3">
      <c r="U17995" s="275"/>
    </row>
    <row r="17996" spans="21:21" x14ac:dyDescent="0.3">
      <c r="U17996" s="275"/>
    </row>
    <row r="17997" spans="21:21" x14ac:dyDescent="0.3">
      <c r="U17997" s="275"/>
    </row>
    <row r="17998" spans="21:21" x14ac:dyDescent="0.3">
      <c r="U17998" s="275"/>
    </row>
    <row r="17999" spans="21:21" x14ac:dyDescent="0.3">
      <c r="U17999" s="275"/>
    </row>
    <row r="18000" spans="21:21" x14ac:dyDescent="0.3">
      <c r="U18000" s="275"/>
    </row>
    <row r="18001" spans="21:21" x14ac:dyDescent="0.3">
      <c r="U18001" s="275"/>
    </row>
    <row r="18002" spans="21:21" x14ac:dyDescent="0.3">
      <c r="U18002" s="275"/>
    </row>
    <row r="18003" spans="21:21" x14ac:dyDescent="0.3">
      <c r="U18003" s="275"/>
    </row>
    <row r="18004" spans="21:21" x14ac:dyDescent="0.3">
      <c r="U18004" s="275"/>
    </row>
    <row r="18005" spans="21:21" x14ac:dyDescent="0.3">
      <c r="U18005" s="275"/>
    </row>
    <row r="18006" spans="21:21" x14ac:dyDescent="0.3">
      <c r="U18006" s="275"/>
    </row>
    <row r="18007" spans="21:21" x14ac:dyDescent="0.3">
      <c r="U18007" s="275"/>
    </row>
    <row r="18008" spans="21:21" x14ac:dyDescent="0.3">
      <c r="U18008" s="275"/>
    </row>
    <row r="18009" spans="21:21" x14ac:dyDescent="0.3">
      <c r="U18009" s="275"/>
    </row>
    <row r="18010" spans="21:21" x14ac:dyDescent="0.3">
      <c r="U18010" s="275"/>
    </row>
    <row r="18011" spans="21:21" x14ac:dyDescent="0.3">
      <c r="U18011" s="275"/>
    </row>
    <row r="18012" spans="21:21" x14ac:dyDescent="0.3">
      <c r="U18012" s="275"/>
    </row>
    <row r="18013" spans="21:21" x14ac:dyDescent="0.3">
      <c r="U18013" s="275"/>
    </row>
    <row r="18014" spans="21:21" x14ac:dyDescent="0.3">
      <c r="U18014" s="275"/>
    </row>
    <row r="18015" spans="21:21" x14ac:dyDescent="0.3">
      <c r="U18015" s="275"/>
    </row>
    <row r="18016" spans="21:21" x14ac:dyDescent="0.3">
      <c r="U18016" s="275"/>
    </row>
    <row r="18017" spans="21:21" x14ac:dyDescent="0.3">
      <c r="U18017" s="275"/>
    </row>
    <row r="18018" spans="21:21" x14ac:dyDescent="0.3">
      <c r="U18018" s="275"/>
    </row>
    <row r="18019" spans="21:21" x14ac:dyDescent="0.3">
      <c r="U18019" s="275"/>
    </row>
    <row r="18020" spans="21:21" x14ac:dyDescent="0.3">
      <c r="U18020" s="275"/>
    </row>
    <row r="18021" spans="21:21" x14ac:dyDescent="0.3">
      <c r="U18021" s="275"/>
    </row>
    <row r="18022" spans="21:21" x14ac:dyDescent="0.3">
      <c r="U18022" s="275"/>
    </row>
    <row r="18023" spans="21:21" x14ac:dyDescent="0.3">
      <c r="U18023" s="275"/>
    </row>
    <row r="18024" spans="21:21" x14ac:dyDescent="0.3">
      <c r="U18024" s="275"/>
    </row>
    <row r="18025" spans="21:21" x14ac:dyDescent="0.3">
      <c r="U18025" s="275"/>
    </row>
    <row r="18026" spans="21:21" x14ac:dyDescent="0.3">
      <c r="U18026" s="275"/>
    </row>
    <row r="18027" spans="21:21" x14ac:dyDescent="0.3">
      <c r="U18027" s="275"/>
    </row>
    <row r="18028" spans="21:21" x14ac:dyDescent="0.3">
      <c r="U18028" s="275"/>
    </row>
    <row r="18029" spans="21:21" x14ac:dyDescent="0.3">
      <c r="U18029" s="275"/>
    </row>
    <row r="18030" spans="21:21" x14ac:dyDescent="0.3">
      <c r="U18030" s="275"/>
    </row>
    <row r="18031" spans="21:21" x14ac:dyDescent="0.3">
      <c r="U18031" s="275"/>
    </row>
    <row r="18032" spans="21:21" x14ac:dyDescent="0.3">
      <c r="U18032" s="275"/>
    </row>
    <row r="18033" spans="21:21" x14ac:dyDescent="0.3">
      <c r="U18033" s="275"/>
    </row>
    <row r="18034" spans="21:21" x14ac:dyDescent="0.3">
      <c r="U18034" s="275"/>
    </row>
    <row r="18035" spans="21:21" x14ac:dyDescent="0.3">
      <c r="U18035" s="275"/>
    </row>
    <row r="18036" spans="21:21" x14ac:dyDescent="0.3">
      <c r="U18036" s="275"/>
    </row>
    <row r="18037" spans="21:21" x14ac:dyDescent="0.3">
      <c r="U18037" s="275"/>
    </row>
    <row r="18038" spans="21:21" x14ac:dyDescent="0.3">
      <c r="U18038" s="275"/>
    </row>
    <row r="18039" spans="21:21" x14ac:dyDescent="0.3">
      <c r="U18039" s="275"/>
    </row>
    <row r="18040" spans="21:21" x14ac:dyDescent="0.3">
      <c r="U18040" s="275"/>
    </row>
    <row r="18041" spans="21:21" x14ac:dyDescent="0.3">
      <c r="U18041" s="275"/>
    </row>
    <row r="18042" spans="21:21" x14ac:dyDescent="0.3">
      <c r="U18042" s="275"/>
    </row>
    <row r="18043" spans="21:21" x14ac:dyDescent="0.3">
      <c r="U18043" s="275"/>
    </row>
    <row r="18044" spans="21:21" x14ac:dyDescent="0.3">
      <c r="U18044" s="275"/>
    </row>
    <row r="18045" spans="21:21" x14ac:dyDescent="0.3">
      <c r="U18045" s="275"/>
    </row>
    <row r="18046" spans="21:21" x14ac:dyDescent="0.3">
      <c r="U18046" s="275"/>
    </row>
    <row r="18047" spans="21:21" x14ac:dyDescent="0.3">
      <c r="U18047" s="275"/>
    </row>
    <row r="18048" spans="21:21" x14ac:dyDescent="0.3">
      <c r="U18048" s="275"/>
    </row>
    <row r="18049" spans="21:21" x14ac:dyDescent="0.3">
      <c r="U18049" s="275"/>
    </row>
    <row r="18050" spans="21:21" x14ac:dyDescent="0.3">
      <c r="U18050" s="275"/>
    </row>
    <row r="18051" spans="21:21" x14ac:dyDescent="0.3">
      <c r="U18051" s="275"/>
    </row>
    <row r="18052" spans="21:21" x14ac:dyDescent="0.3">
      <c r="U18052" s="275"/>
    </row>
    <row r="18053" spans="21:21" x14ac:dyDescent="0.3">
      <c r="U18053" s="275"/>
    </row>
    <row r="18054" spans="21:21" x14ac:dyDescent="0.3">
      <c r="U18054" s="275"/>
    </row>
    <row r="18055" spans="21:21" x14ac:dyDescent="0.3">
      <c r="U18055" s="275"/>
    </row>
    <row r="18056" spans="21:21" x14ac:dyDescent="0.3">
      <c r="U18056" s="275"/>
    </row>
    <row r="18057" spans="21:21" x14ac:dyDescent="0.3">
      <c r="U18057" s="275"/>
    </row>
    <row r="18058" spans="21:21" x14ac:dyDescent="0.3">
      <c r="U18058" s="275"/>
    </row>
    <row r="18059" spans="21:21" x14ac:dyDescent="0.3">
      <c r="U18059" s="275"/>
    </row>
    <row r="18060" spans="21:21" x14ac:dyDescent="0.3">
      <c r="U18060" s="275"/>
    </row>
    <row r="18061" spans="21:21" x14ac:dyDescent="0.3">
      <c r="U18061" s="275"/>
    </row>
    <row r="18062" spans="21:21" x14ac:dyDescent="0.3">
      <c r="U18062" s="275"/>
    </row>
    <row r="18063" spans="21:21" x14ac:dyDescent="0.3">
      <c r="U18063" s="275"/>
    </row>
    <row r="18064" spans="21:21" x14ac:dyDescent="0.3">
      <c r="U18064" s="275"/>
    </row>
    <row r="18065" spans="21:21" x14ac:dyDescent="0.3">
      <c r="U18065" s="275"/>
    </row>
    <row r="18066" spans="21:21" x14ac:dyDescent="0.3">
      <c r="U18066" s="275"/>
    </row>
    <row r="18067" spans="21:21" x14ac:dyDescent="0.3">
      <c r="U18067" s="275"/>
    </row>
    <row r="18068" spans="21:21" x14ac:dyDescent="0.3">
      <c r="U18068" s="275"/>
    </row>
    <row r="18069" spans="21:21" x14ac:dyDescent="0.3">
      <c r="U18069" s="275"/>
    </row>
    <row r="18070" spans="21:21" x14ac:dyDescent="0.3">
      <c r="U18070" s="275"/>
    </row>
    <row r="18071" spans="21:21" x14ac:dyDescent="0.3">
      <c r="U18071" s="275"/>
    </row>
    <row r="18072" spans="21:21" x14ac:dyDescent="0.3">
      <c r="U18072" s="275"/>
    </row>
    <row r="18073" spans="21:21" x14ac:dyDescent="0.3">
      <c r="U18073" s="275"/>
    </row>
    <row r="18074" spans="21:21" x14ac:dyDescent="0.3">
      <c r="U18074" s="275"/>
    </row>
    <row r="18075" spans="21:21" x14ac:dyDescent="0.3">
      <c r="U18075" s="275"/>
    </row>
    <row r="18076" spans="21:21" x14ac:dyDescent="0.3">
      <c r="U18076" s="275"/>
    </row>
    <row r="18077" spans="21:21" x14ac:dyDescent="0.3">
      <c r="U18077" s="275"/>
    </row>
    <row r="18078" spans="21:21" x14ac:dyDescent="0.3">
      <c r="U18078" s="275"/>
    </row>
    <row r="18079" spans="21:21" x14ac:dyDescent="0.3">
      <c r="U18079" s="275"/>
    </row>
    <row r="18080" spans="21:21" x14ac:dyDescent="0.3">
      <c r="U18080" s="275"/>
    </row>
    <row r="18081" spans="21:21" x14ac:dyDescent="0.3">
      <c r="U18081" s="275"/>
    </row>
    <row r="18082" spans="21:21" x14ac:dyDescent="0.3">
      <c r="U18082" s="275"/>
    </row>
    <row r="18083" spans="21:21" x14ac:dyDescent="0.3">
      <c r="U18083" s="275"/>
    </row>
    <row r="18084" spans="21:21" x14ac:dyDescent="0.3">
      <c r="U18084" s="275"/>
    </row>
    <row r="18085" spans="21:21" x14ac:dyDescent="0.3">
      <c r="U18085" s="275"/>
    </row>
    <row r="18086" spans="21:21" x14ac:dyDescent="0.3">
      <c r="U18086" s="275"/>
    </row>
    <row r="18087" spans="21:21" x14ac:dyDescent="0.3">
      <c r="U18087" s="275"/>
    </row>
    <row r="18088" spans="21:21" x14ac:dyDescent="0.3">
      <c r="U18088" s="275"/>
    </row>
    <row r="18089" spans="21:21" x14ac:dyDescent="0.3">
      <c r="U18089" s="275"/>
    </row>
    <row r="18090" spans="21:21" x14ac:dyDescent="0.3">
      <c r="U18090" s="275"/>
    </row>
    <row r="18091" spans="21:21" x14ac:dyDescent="0.3">
      <c r="U18091" s="275"/>
    </row>
    <row r="18092" spans="21:21" x14ac:dyDescent="0.3">
      <c r="U18092" s="275"/>
    </row>
    <row r="18093" spans="21:21" x14ac:dyDescent="0.3">
      <c r="U18093" s="275"/>
    </row>
    <row r="18094" spans="21:21" x14ac:dyDescent="0.3">
      <c r="U18094" s="275"/>
    </row>
    <row r="18095" spans="21:21" x14ac:dyDescent="0.3">
      <c r="U18095" s="275"/>
    </row>
    <row r="18096" spans="21:21" x14ac:dyDescent="0.3">
      <c r="U18096" s="275"/>
    </row>
    <row r="18097" spans="21:21" x14ac:dyDescent="0.3">
      <c r="U18097" s="275"/>
    </row>
    <row r="18098" spans="21:21" x14ac:dyDescent="0.3">
      <c r="U18098" s="275"/>
    </row>
    <row r="18099" spans="21:21" x14ac:dyDescent="0.3">
      <c r="U18099" s="275"/>
    </row>
    <row r="18100" spans="21:21" x14ac:dyDescent="0.3">
      <c r="U18100" s="275"/>
    </row>
    <row r="18101" spans="21:21" x14ac:dyDescent="0.3">
      <c r="U18101" s="275"/>
    </row>
    <row r="18102" spans="21:21" x14ac:dyDescent="0.3">
      <c r="U18102" s="275"/>
    </row>
    <row r="18103" spans="21:21" x14ac:dyDescent="0.3">
      <c r="U18103" s="275"/>
    </row>
    <row r="18104" spans="21:21" x14ac:dyDescent="0.3">
      <c r="U18104" s="275"/>
    </row>
    <row r="18105" spans="21:21" x14ac:dyDescent="0.3">
      <c r="U18105" s="275"/>
    </row>
    <row r="18106" spans="21:21" x14ac:dyDescent="0.3">
      <c r="U18106" s="275"/>
    </row>
    <row r="18107" spans="21:21" x14ac:dyDescent="0.3">
      <c r="U18107" s="275"/>
    </row>
    <row r="18108" spans="21:21" x14ac:dyDescent="0.3">
      <c r="U18108" s="275"/>
    </row>
    <row r="18109" spans="21:21" x14ac:dyDescent="0.3">
      <c r="U18109" s="275"/>
    </row>
    <row r="18110" spans="21:21" x14ac:dyDescent="0.3">
      <c r="U18110" s="275"/>
    </row>
    <row r="18111" spans="21:21" x14ac:dyDescent="0.3">
      <c r="U18111" s="275"/>
    </row>
    <row r="18112" spans="21:21" x14ac:dyDescent="0.3">
      <c r="U18112" s="275"/>
    </row>
    <row r="18113" spans="21:21" x14ac:dyDescent="0.3">
      <c r="U18113" s="275"/>
    </row>
    <row r="18114" spans="21:21" x14ac:dyDescent="0.3">
      <c r="U18114" s="275"/>
    </row>
    <row r="18115" spans="21:21" x14ac:dyDescent="0.3">
      <c r="U18115" s="275"/>
    </row>
    <row r="18116" spans="21:21" x14ac:dyDescent="0.3">
      <c r="U18116" s="275"/>
    </row>
    <row r="18117" spans="21:21" x14ac:dyDescent="0.3">
      <c r="U18117" s="275"/>
    </row>
    <row r="18118" spans="21:21" x14ac:dyDescent="0.3">
      <c r="U18118" s="275"/>
    </row>
    <row r="18119" spans="21:21" x14ac:dyDescent="0.3">
      <c r="U18119" s="275"/>
    </row>
    <row r="18120" spans="21:21" x14ac:dyDescent="0.3">
      <c r="U18120" s="275"/>
    </row>
    <row r="18121" spans="21:21" x14ac:dyDescent="0.3">
      <c r="U18121" s="275"/>
    </row>
    <row r="18122" spans="21:21" x14ac:dyDescent="0.3">
      <c r="U18122" s="275"/>
    </row>
    <row r="18123" spans="21:21" x14ac:dyDescent="0.3">
      <c r="U18123" s="275"/>
    </row>
    <row r="18124" spans="21:21" x14ac:dyDescent="0.3">
      <c r="U18124" s="275"/>
    </row>
    <row r="18125" spans="21:21" x14ac:dyDescent="0.3">
      <c r="U18125" s="275"/>
    </row>
    <row r="18126" spans="21:21" x14ac:dyDescent="0.3">
      <c r="U18126" s="275"/>
    </row>
    <row r="18127" spans="21:21" x14ac:dyDescent="0.3">
      <c r="U18127" s="275"/>
    </row>
    <row r="18128" spans="21:21" x14ac:dyDescent="0.3">
      <c r="U18128" s="275"/>
    </row>
    <row r="18129" spans="21:21" x14ac:dyDescent="0.3">
      <c r="U18129" s="275"/>
    </row>
    <row r="18130" spans="21:21" x14ac:dyDescent="0.3">
      <c r="U18130" s="275"/>
    </row>
    <row r="18131" spans="21:21" x14ac:dyDescent="0.3">
      <c r="U18131" s="275"/>
    </row>
    <row r="18132" spans="21:21" x14ac:dyDescent="0.3">
      <c r="U18132" s="275"/>
    </row>
    <row r="18133" spans="21:21" x14ac:dyDescent="0.3">
      <c r="U18133" s="275"/>
    </row>
    <row r="18134" spans="21:21" x14ac:dyDescent="0.3">
      <c r="U18134" s="275"/>
    </row>
    <row r="18135" spans="21:21" x14ac:dyDescent="0.3">
      <c r="U18135" s="275"/>
    </row>
    <row r="18136" spans="21:21" x14ac:dyDescent="0.3">
      <c r="U18136" s="275"/>
    </row>
    <row r="18137" spans="21:21" x14ac:dyDescent="0.3">
      <c r="U18137" s="275"/>
    </row>
    <row r="18138" spans="21:21" x14ac:dyDescent="0.3">
      <c r="U18138" s="275"/>
    </row>
    <row r="18139" spans="21:21" x14ac:dyDescent="0.3">
      <c r="U18139" s="275"/>
    </row>
    <row r="18140" spans="21:21" x14ac:dyDescent="0.3">
      <c r="U18140" s="275"/>
    </row>
    <row r="18141" spans="21:21" x14ac:dyDescent="0.3">
      <c r="U18141" s="275"/>
    </row>
    <row r="18142" spans="21:21" x14ac:dyDescent="0.3">
      <c r="U18142" s="275"/>
    </row>
    <row r="18143" spans="21:21" x14ac:dyDescent="0.3">
      <c r="U18143" s="275"/>
    </row>
    <row r="18144" spans="21:21" x14ac:dyDescent="0.3">
      <c r="U18144" s="275"/>
    </row>
    <row r="18145" spans="21:21" x14ac:dyDescent="0.3">
      <c r="U18145" s="275"/>
    </row>
    <row r="18146" spans="21:21" x14ac:dyDescent="0.3">
      <c r="U18146" s="275"/>
    </row>
    <row r="18147" spans="21:21" x14ac:dyDescent="0.3">
      <c r="U18147" s="275"/>
    </row>
    <row r="18148" spans="21:21" x14ac:dyDescent="0.3">
      <c r="U18148" s="275"/>
    </row>
    <row r="18149" spans="21:21" x14ac:dyDescent="0.3">
      <c r="U18149" s="275"/>
    </row>
    <row r="18150" spans="21:21" x14ac:dyDescent="0.3">
      <c r="U18150" s="275"/>
    </row>
    <row r="18151" spans="21:21" x14ac:dyDescent="0.3">
      <c r="U18151" s="275"/>
    </row>
    <row r="18152" spans="21:21" x14ac:dyDescent="0.3">
      <c r="U18152" s="275"/>
    </row>
    <row r="18153" spans="21:21" x14ac:dyDescent="0.3">
      <c r="U18153" s="275"/>
    </row>
    <row r="18154" spans="21:21" x14ac:dyDescent="0.3">
      <c r="U18154" s="275"/>
    </row>
    <row r="18155" spans="21:21" x14ac:dyDescent="0.3">
      <c r="U18155" s="275"/>
    </row>
    <row r="18156" spans="21:21" x14ac:dyDescent="0.3">
      <c r="U18156" s="275"/>
    </row>
    <row r="18157" spans="21:21" x14ac:dyDescent="0.3">
      <c r="U18157" s="275"/>
    </row>
    <row r="18158" spans="21:21" x14ac:dyDescent="0.3">
      <c r="U18158" s="275"/>
    </row>
    <row r="18159" spans="21:21" x14ac:dyDescent="0.3">
      <c r="U18159" s="275"/>
    </row>
    <row r="18160" spans="21:21" x14ac:dyDescent="0.3">
      <c r="U18160" s="275"/>
    </row>
    <row r="18161" spans="21:21" x14ac:dyDescent="0.3">
      <c r="U18161" s="275"/>
    </row>
    <row r="18162" spans="21:21" x14ac:dyDescent="0.3">
      <c r="U18162" s="275"/>
    </row>
    <row r="18163" spans="21:21" x14ac:dyDescent="0.3">
      <c r="U18163" s="275"/>
    </row>
    <row r="18164" spans="21:21" x14ac:dyDescent="0.3">
      <c r="U18164" s="275"/>
    </row>
    <row r="18165" spans="21:21" x14ac:dyDescent="0.3">
      <c r="U18165" s="275"/>
    </row>
    <row r="18166" spans="21:21" x14ac:dyDescent="0.3">
      <c r="U18166" s="275"/>
    </row>
    <row r="18167" spans="21:21" x14ac:dyDescent="0.3">
      <c r="U18167" s="275"/>
    </row>
    <row r="18168" spans="21:21" x14ac:dyDescent="0.3">
      <c r="U18168" s="275"/>
    </row>
    <row r="18169" spans="21:21" x14ac:dyDescent="0.3">
      <c r="U18169" s="275"/>
    </row>
    <row r="18170" spans="21:21" x14ac:dyDescent="0.3">
      <c r="U18170" s="275"/>
    </row>
    <row r="18171" spans="21:21" x14ac:dyDescent="0.3">
      <c r="U18171" s="275"/>
    </row>
    <row r="18172" spans="21:21" x14ac:dyDescent="0.3">
      <c r="U18172" s="275"/>
    </row>
    <row r="18173" spans="21:21" x14ac:dyDescent="0.3">
      <c r="U18173" s="275"/>
    </row>
    <row r="18174" spans="21:21" x14ac:dyDescent="0.3">
      <c r="U18174" s="275"/>
    </row>
    <row r="18175" spans="21:21" x14ac:dyDescent="0.3">
      <c r="U18175" s="275"/>
    </row>
    <row r="18176" spans="21:21" x14ac:dyDescent="0.3">
      <c r="U18176" s="275"/>
    </row>
    <row r="18177" spans="21:21" x14ac:dyDescent="0.3">
      <c r="U18177" s="275"/>
    </row>
    <row r="18178" spans="21:21" x14ac:dyDescent="0.3">
      <c r="U18178" s="275"/>
    </row>
    <row r="18179" spans="21:21" x14ac:dyDescent="0.3">
      <c r="U18179" s="275"/>
    </row>
    <row r="18180" spans="21:21" x14ac:dyDescent="0.3">
      <c r="U18180" s="275"/>
    </row>
    <row r="18181" spans="21:21" x14ac:dyDescent="0.3">
      <c r="U18181" s="275"/>
    </row>
    <row r="18182" spans="21:21" x14ac:dyDescent="0.3">
      <c r="U18182" s="275"/>
    </row>
    <row r="18183" spans="21:21" x14ac:dyDescent="0.3">
      <c r="U18183" s="275"/>
    </row>
    <row r="18184" spans="21:21" x14ac:dyDescent="0.3">
      <c r="U18184" s="275"/>
    </row>
    <row r="18185" spans="21:21" x14ac:dyDescent="0.3">
      <c r="U18185" s="275"/>
    </row>
    <row r="18186" spans="21:21" x14ac:dyDescent="0.3">
      <c r="U18186" s="275"/>
    </row>
    <row r="18187" spans="21:21" x14ac:dyDescent="0.3">
      <c r="U18187" s="275"/>
    </row>
    <row r="18188" spans="21:21" x14ac:dyDescent="0.3">
      <c r="U18188" s="275"/>
    </row>
    <row r="18189" spans="21:21" x14ac:dyDescent="0.3">
      <c r="U18189" s="275"/>
    </row>
    <row r="18190" spans="21:21" x14ac:dyDescent="0.3">
      <c r="U18190" s="275"/>
    </row>
    <row r="18191" spans="21:21" x14ac:dyDescent="0.3">
      <c r="U18191" s="275"/>
    </row>
    <row r="18192" spans="21:21" x14ac:dyDescent="0.3">
      <c r="U18192" s="275"/>
    </row>
    <row r="18193" spans="21:21" x14ac:dyDescent="0.3">
      <c r="U18193" s="275"/>
    </row>
    <row r="18194" spans="21:21" x14ac:dyDescent="0.3">
      <c r="U18194" s="275"/>
    </row>
    <row r="18195" spans="21:21" x14ac:dyDescent="0.3">
      <c r="U18195" s="275"/>
    </row>
    <row r="18196" spans="21:21" x14ac:dyDescent="0.3">
      <c r="U18196" s="275"/>
    </row>
    <row r="18197" spans="21:21" x14ac:dyDescent="0.3">
      <c r="U18197" s="275"/>
    </row>
    <row r="18198" spans="21:21" x14ac:dyDescent="0.3">
      <c r="U18198" s="275"/>
    </row>
    <row r="18199" spans="21:21" x14ac:dyDescent="0.3">
      <c r="U18199" s="275"/>
    </row>
    <row r="18200" spans="21:21" x14ac:dyDescent="0.3">
      <c r="U18200" s="275"/>
    </row>
    <row r="18201" spans="21:21" x14ac:dyDescent="0.3">
      <c r="U18201" s="275"/>
    </row>
    <row r="18202" spans="21:21" x14ac:dyDescent="0.3">
      <c r="U18202" s="275"/>
    </row>
    <row r="18203" spans="21:21" x14ac:dyDescent="0.3">
      <c r="U18203" s="275"/>
    </row>
    <row r="18204" spans="21:21" x14ac:dyDescent="0.3">
      <c r="U18204" s="275"/>
    </row>
    <row r="18205" spans="21:21" x14ac:dyDescent="0.3">
      <c r="U18205" s="275"/>
    </row>
    <row r="18206" spans="21:21" x14ac:dyDescent="0.3">
      <c r="U18206" s="275"/>
    </row>
    <row r="18207" spans="21:21" x14ac:dyDescent="0.3">
      <c r="U18207" s="275"/>
    </row>
    <row r="18208" spans="21:21" x14ac:dyDescent="0.3">
      <c r="U18208" s="275"/>
    </row>
    <row r="18209" spans="21:21" x14ac:dyDescent="0.3">
      <c r="U18209" s="275"/>
    </row>
    <row r="18210" spans="21:21" x14ac:dyDescent="0.3">
      <c r="U18210" s="275"/>
    </row>
    <row r="18211" spans="21:21" x14ac:dyDescent="0.3">
      <c r="U18211" s="275"/>
    </row>
    <row r="18212" spans="21:21" x14ac:dyDescent="0.3">
      <c r="U18212" s="275"/>
    </row>
    <row r="18213" spans="21:21" x14ac:dyDescent="0.3">
      <c r="U18213" s="275"/>
    </row>
    <row r="18214" spans="21:21" x14ac:dyDescent="0.3">
      <c r="U18214" s="275"/>
    </row>
    <row r="18215" spans="21:21" x14ac:dyDescent="0.3">
      <c r="U18215" s="275"/>
    </row>
    <row r="18216" spans="21:21" x14ac:dyDescent="0.3">
      <c r="U18216" s="275"/>
    </row>
    <row r="18217" spans="21:21" x14ac:dyDescent="0.3">
      <c r="U18217" s="275"/>
    </row>
    <row r="18218" spans="21:21" x14ac:dyDescent="0.3">
      <c r="U18218" s="275"/>
    </row>
    <row r="18219" spans="21:21" x14ac:dyDescent="0.3">
      <c r="U18219" s="275"/>
    </row>
    <row r="18220" spans="21:21" x14ac:dyDescent="0.3">
      <c r="U18220" s="275"/>
    </row>
    <row r="18221" spans="21:21" x14ac:dyDescent="0.3">
      <c r="U18221" s="275"/>
    </row>
    <row r="18222" spans="21:21" x14ac:dyDescent="0.3">
      <c r="U18222" s="275"/>
    </row>
    <row r="18223" spans="21:21" x14ac:dyDescent="0.3">
      <c r="U18223" s="275"/>
    </row>
    <row r="18224" spans="21:21" x14ac:dyDescent="0.3">
      <c r="U18224" s="275"/>
    </row>
    <row r="18225" spans="21:21" x14ac:dyDescent="0.3">
      <c r="U18225" s="275"/>
    </row>
    <row r="18226" spans="21:21" x14ac:dyDescent="0.3">
      <c r="U18226" s="275"/>
    </row>
    <row r="18227" spans="21:21" x14ac:dyDescent="0.3">
      <c r="U18227" s="275"/>
    </row>
    <row r="18228" spans="21:21" x14ac:dyDescent="0.3">
      <c r="U18228" s="275"/>
    </row>
    <row r="18229" spans="21:21" x14ac:dyDescent="0.3">
      <c r="U18229" s="275"/>
    </row>
    <row r="18230" spans="21:21" x14ac:dyDescent="0.3">
      <c r="U18230" s="275"/>
    </row>
    <row r="18231" spans="21:21" x14ac:dyDescent="0.3">
      <c r="U18231" s="275"/>
    </row>
    <row r="18232" spans="21:21" x14ac:dyDescent="0.3">
      <c r="U18232" s="275"/>
    </row>
    <row r="18233" spans="21:21" x14ac:dyDescent="0.3">
      <c r="U18233" s="275"/>
    </row>
    <row r="18234" spans="21:21" x14ac:dyDescent="0.3">
      <c r="U18234" s="275"/>
    </row>
    <row r="18235" spans="21:21" x14ac:dyDescent="0.3">
      <c r="U18235" s="275"/>
    </row>
    <row r="18236" spans="21:21" x14ac:dyDescent="0.3">
      <c r="U18236" s="275"/>
    </row>
    <row r="18237" spans="21:21" x14ac:dyDescent="0.3">
      <c r="U18237" s="275"/>
    </row>
    <row r="18238" spans="21:21" x14ac:dyDescent="0.3">
      <c r="U18238" s="275"/>
    </row>
    <row r="18239" spans="21:21" x14ac:dyDescent="0.3">
      <c r="U18239" s="275"/>
    </row>
    <row r="18240" spans="21:21" x14ac:dyDescent="0.3">
      <c r="U18240" s="275"/>
    </row>
    <row r="18241" spans="21:21" x14ac:dyDescent="0.3">
      <c r="U18241" s="275"/>
    </row>
    <row r="18242" spans="21:21" x14ac:dyDescent="0.3">
      <c r="U18242" s="275"/>
    </row>
    <row r="18243" spans="21:21" x14ac:dyDescent="0.3">
      <c r="U18243" s="275"/>
    </row>
    <row r="18244" spans="21:21" x14ac:dyDescent="0.3">
      <c r="U18244" s="275"/>
    </row>
    <row r="18245" spans="21:21" x14ac:dyDescent="0.3">
      <c r="U18245" s="275"/>
    </row>
    <row r="18246" spans="21:21" x14ac:dyDescent="0.3">
      <c r="U18246" s="275"/>
    </row>
    <row r="18247" spans="21:21" x14ac:dyDescent="0.3">
      <c r="U18247" s="275"/>
    </row>
    <row r="18248" spans="21:21" x14ac:dyDescent="0.3">
      <c r="U18248" s="275"/>
    </row>
    <row r="18249" spans="21:21" x14ac:dyDescent="0.3">
      <c r="U18249" s="275"/>
    </row>
    <row r="18250" spans="21:21" x14ac:dyDescent="0.3">
      <c r="U18250" s="275"/>
    </row>
    <row r="18251" spans="21:21" x14ac:dyDescent="0.3">
      <c r="U18251" s="275"/>
    </row>
    <row r="18252" spans="21:21" x14ac:dyDescent="0.3">
      <c r="U18252" s="275"/>
    </row>
    <row r="18253" spans="21:21" x14ac:dyDescent="0.3">
      <c r="U18253" s="275"/>
    </row>
    <row r="18254" spans="21:21" x14ac:dyDescent="0.3">
      <c r="U18254" s="275"/>
    </row>
    <row r="18255" spans="21:21" x14ac:dyDescent="0.3">
      <c r="U18255" s="275"/>
    </row>
    <row r="18256" spans="21:21" x14ac:dyDescent="0.3">
      <c r="U18256" s="275"/>
    </row>
    <row r="18257" spans="21:21" x14ac:dyDescent="0.3">
      <c r="U18257" s="275"/>
    </row>
    <row r="18258" spans="21:21" x14ac:dyDescent="0.3">
      <c r="U18258" s="275"/>
    </row>
    <row r="18259" spans="21:21" x14ac:dyDescent="0.3">
      <c r="U18259" s="275"/>
    </row>
    <row r="18260" spans="21:21" x14ac:dyDescent="0.3">
      <c r="U18260" s="275"/>
    </row>
    <row r="18261" spans="21:21" x14ac:dyDescent="0.3">
      <c r="U18261" s="275"/>
    </row>
    <row r="18262" spans="21:21" x14ac:dyDescent="0.3">
      <c r="U18262" s="275"/>
    </row>
    <row r="18263" spans="21:21" x14ac:dyDescent="0.3">
      <c r="U18263" s="275"/>
    </row>
    <row r="18264" spans="21:21" x14ac:dyDescent="0.3">
      <c r="U18264" s="275"/>
    </row>
    <row r="18265" spans="21:21" x14ac:dyDescent="0.3">
      <c r="U18265" s="275"/>
    </row>
    <row r="18266" spans="21:21" x14ac:dyDescent="0.3">
      <c r="U18266" s="275"/>
    </row>
    <row r="18267" spans="21:21" x14ac:dyDescent="0.3">
      <c r="U18267" s="275"/>
    </row>
    <row r="18268" spans="21:21" x14ac:dyDescent="0.3">
      <c r="U18268" s="275"/>
    </row>
    <row r="18269" spans="21:21" x14ac:dyDescent="0.3">
      <c r="U18269" s="275"/>
    </row>
    <row r="18270" spans="21:21" x14ac:dyDescent="0.3">
      <c r="U18270" s="275"/>
    </row>
    <row r="18271" spans="21:21" x14ac:dyDescent="0.3">
      <c r="U18271" s="275"/>
    </row>
    <row r="18272" spans="21:21" x14ac:dyDescent="0.3">
      <c r="U18272" s="275"/>
    </row>
    <row r="18273" spans="21:21" x14ac:dyDescent="0.3">
      <c r="U18273" s="275"/>
    </row>
    <row r="18274" spans="21:21" x14ac:dyDescent="0.3">
      <c r="U18274" s="275"/>
    </row>
    <row r="18275" spans="21:21" x14ac:dyDescent="0.3">
      <c r="U18275" s="275"/>
    </row>
    <row r="18276" spans="21:21" x14ac:dyDescent="0.3">
      <c r="U18276" s="275"/>
    </row>
    <row r="18277" spans="21:21" x14ac:dyDescent="0.3">
      <c r="U18277" s="275"/>
    </row>
    <row r="18278" spans="21:21" x14ac:dyDescent="0.3">
      <c r="U18278" s="275"/>
    </row>
    <row r="18279" spans="21:21" x14ac:dyDescent="0.3">
      <c r="U18279" s="275"/>
    </row>
    <row r="18280" spans="21:21" x14ac:dyDescent="0.3">
      <c r="U18280" s="275"/>
    </row>
    <row r="18281" spans="21:21" x14ac:dyDescent="0.3">
      <c r="U18281" s="275"/>
    </row>
    <row r="18282" spans="21:21" x14ac:dyDescent="0.3">
      <c r="U18282" s="275"/>
    </row>
    <row r="18283" spans="21:21" x14ac:dyDescent="0.3">
      <c r="U18283" s="275"/>
    </row>
    <row r="18284" spans="21:21" x14ac:dyDescent="0.3">
      <c r="U18284" s="275"/>
    </row>
    <row r="18285" spans="21:21" x14ac:dyDescent="0.3">
      <c r="U18285" s="275"/>
    </row>
    <row r="18286" spans="21:21" x14ac:dyDescent="0.3">
      <c r="U18286" s="275"/>
    </row>
    <row r="18287" spans="21:21" x14ac:dyDescent="0.3">
      <c r="U18287" s="275"/>
    </row>
    <row r="18288" spans="21:21" x14ac:dyDescent="0.3">
      <c r="U18288" s="275"/>
    </row>
    <row r="18289" spans="21:21" x14ac:dyDescent="0.3">
      <c r="U18289" s="275"/>
    </row>
    <row r="18290" spans="21:21" x14ac:dyDescent="0.3">
      <c r="U18290" s="275"/>
    </row>
    <row r="18291" spans="21:21" x14ac:dyDescent="0.3">
      <c r="U18291" s="275"/>
    </row>
    <row r="18292" spans="21:21" x14ac:dyDescent="0.3">
      <c r="U18292" s="275"/>
    </row>
    <row r="18293" spans="21:21" x14ac:dyDescent="0.3">
      <c r="U18293" s="275"/>
    </row>
    <row r="18294" spans="21:21" x14ac:dyDescent="0.3">
      <c r="U18294" s="275"/>
    </row>
    <row r="18295" spans="21:21" x14ac:dyDescent="0.3">
      <c r="U18295" s="275"/>
    </row>
    <row r="18296" spans="21:21" x14ac:dyDescent="0.3">
      <c r="U18296" s="275"/>
    </row>
    <row r="18297" spans="21:21" x14ac:dyDescent="0.3">
      <c r="U18297" s="275"/>
    </row>
    <row r="18298" spans="21:21" x14ac:dyDescent="0.3">
      <c r="U18298" s="275"/>
    </row>
    <row r="18299" spans="21:21" x14ac:dyDescent="0.3">
      <c r="U18299" s="275"/>
    </row>
    <row r="18300" spans="21:21" x14ac:dyDescent="0.3">
      <c r="U18300" s="275"/>
    </row>
    <row r="18301" spans="21:21" x14ac:dyDescent="0.3">
      <c r="U18301" s="275"/>
    </row>
    <row r="18302" spans="21:21" x14ac:dyDescent="0.3">
      <c r="U18302" s="275"/>
    </row>
    <row r="18303" spans="21:21" x14ac:dyDescent="0.3">
      <c r="U18303" s="275"/>
    </row>
    <row r="18304" spans="21:21" x14ac:dyDescent="0.3">
      <c r="U18304" s="275"/>
    </row>
    <row r="18305" spans="21:21" x14ac:dyDescent="0.3">
      <c r="U18305" s="275"/>
    </row>
    <row r="18306" spans="21:21" x14ac:dyDescent="0.3">
      <c r="U18306" s="275"/>
    </row>
    <row r="18307" spans="21:21" x14ac:dyDescent="0.3">
      <c r="U18307" s="275"/>
    </row>
    <row r="18308" spans="21:21" x14ac:dyDescent="0.3">
      <c r="U18308" s="275"/>
    </row>
    <row r="18309" spans="21:21" x14ac:dyDescent="0.3">
      <c r="U18309" s="275"/>
    </row>
    <row r="18310" spans="21:21" x14ac:dyDescent="0.3">
      <c r="U18310" s="275"/>
    </row>
    <row r="18311" spans="21:21" x14ac:dyDescent="0.3">
      <c r="U18311" s="275"/>
    </row>
    <row r="18312" spans="21:21" x14ac:dyDescent="0.3">
      <c r="U18312" s="275"/>
    </row>
    <row r="18313" spans="21:21" x14ac:dyDescent="0.3">
      <c r="U18313" s="275"/>
    </row>
    <row r="18314" spans="21:21" x14ac:dyDescent="0.3">
      <c r="U18314" s="275"/>
    </row>
    <row r="18315" spans="21:21" x14ac:dyDescent="0.3">
      <c r="U18315" s="275"/>
    </row>
    <row r="18316" spans="21:21" x14ac:dyDescent="0.3">
      <c r="U18316" s="275"/>
    </row>
    <row r="18317" spans="21:21" x14ac:dyDescent="0.3">
      <c r="U18317" s="275"/>
    </row>
    <row r="18318" spans="21:21" x14ac:dyDescent="0.3">
      <c r="U18318" s="275"/>
    </row>
    <row r="18319" spans="21:21" x14ac:dyDescent="0.3">
      <c r="U18319" s="275"/>
    </row>
    <row r="18320" spans="21:21" x14ac:dyDescent="0.3">
      <c r="U18320" s="275"/>
    </row>
    <row r="18321" spans="21:21" x14ac:dyDescent="0.3">
      <c r="U18321" s="275"/>
    </row>
    <row r="18322" spans="21:21" x14ac:dyDescent="0.3">
      <c r="U18322" s="275"/>
    </row>
    <row r="18323" spans="21:21" x14ac:dyDescent="0.3">
      <c r="U18323" s="275"/>
    </row>
    <row r="18324" spans="21:21" x14ac:dyDescent="0.3">
      <c r="U18324" s="275"/>
    </row>
    <row r="18325" spans="21:21" x14ac:dyDescent="0.3">
      <c r="U18325" s="275"/>
    </row>
    <row r="18326" spans="21:21" x14ac:dyDescent="0.3">
      <c r="U18326" s="275"/>
    </row>
    <row r="18327" spans="21:21" x14ac:dyDescent="0.3">
      <c r="U18327" s="275"/>
    </row>
    <row r="18328" spans="21:21" x14ac:dyDescent="0.3">
      <c r="U18328" s="275"/>
    </row>
    <row r="18329" spans="21:21" x14ac:dyDescent="0.3">
      <c r="U18329" s="275"/>
    </row>
    <row r="18330" spans="21:21" x14ac:dyDescent="0.3">
      <c r="U18330" s="275"/>
    </row>
    <row r="18331" spans="21:21" x14ac:dyDescent="0.3">
      <c r="U18331" s="275"/>
    </row>
    <row r="18332" spans="21:21" x14ac:dyDescent="0.3">
      <c r="U18332" s="275"/>
    </row>
    <row r="18333" spans="21:21" x14ac:dyDescent="0.3">
      <c r="U18333" s="275"/>
    </row>
    <row r="18334" spans="21:21" x14ac:dyDescent="0.3">
      <c r="U18334" s="275"/>
    </row>
    <row r="18335" spans="21:21" x14ac:dyDescent="0.3">
      <c r="U18335" s="275"/>
    </row>
    <row r="18336" spans="21:21" x14ac:dyDescent="0.3">
      <c r="U18336" s="275"/>
    </row>
    <row r="18337" spans="21:21" x14ac:dyDescent="0.3">
      <c r="U18337" s="275"/>
    </row>
    <row r="18338" spans="21:21" x14ac:dyDescent="0.3">
      <c r="U18338" s="275"/>
    </row>
    <row r="18339" spans="21:21" x14ac:dyDescent="0.3">
      <c r="U18339" s="275"/>
    </row>
    <row r="18340" spans="21:21" x14ac:dyDescent="0.3">
      <c r="U18340" s="275"/>
    </row>
    <row r="18341" spans="21:21" x14ac:dyDescent="0.3">
      <c r="U18341" s="275"/>
    </row>
    <row r="18342" spans="21:21" x14ac:dyDescent="0.3">
      <c r="U18342" s="275"/>
    </row>
    <row r="18343" spans="21:21" x14ac:dyDescent="0.3">
      <c r="U18343" s="275"/>
    </row>
    <row r="18344" spans="21:21" x14ac:dyDescent="0.3">
      <c r="U18344" s="275"/>
    </row>
    <row r="18345" spans="21:21" x14ac:dyDescent="0.3">
      <c r="U18345" s="275"/>
    </row>
    <row r="18346" spans="21:21" x14ac:dyDescent="0.3">
      <c r="U18346" s="275"/>
    </row>
    <row r="18347" spans="21:21" x14ac:dyDescent="0.3">
      <c r="U18347" s="275"/>
    </row>
    <row r="18348" spans="21:21" x14ac:dyDescent="0.3">
      <c r="U18348" s="275"/>
    </row>
    <row r="18349" spans="21:21" x14ac:dyDescent="0.3">
      <c r="U18349" s="275"/>
    </row>
    <row r="18350" spans="21:21" x14ac:dyDescent="0.3">
      <c r="U18350" s="275"/>
    </row>
    <row r="18351" spans="21:21" x14ac:dyDescent="0.3">
      <c r="U18351" s="275"/>
    </row>
    <row r="18352" spans="21:21" x14ac:dyDescent="0.3">
      <c r="U18352" s="275"/>
    </row>
    <row r="18353" spans="21:21" x14ac:dyDescent="0.3">
      <c r="U18353" s="275"/>
    </row>
    <row r="18354" spans="21:21" x14ac:dyDescent="0.3">
      <c r="U18354" s="275"/>
    </row>
    <row r="18355" spans="21:21" x14ac:dyDescent="0.3">
      <c r="U18355" s="275"/>
    </row>
    <row r="18356" spans="21:21" x14ac:dyDescent="0.3">
      <c r="U18356" s="275"/>
    </row>
    <row r="18357" spans="21:21" x14ac:dyDescent="0.3">
      <c r="U18357" s="275"/>
    </row>
    <row r="18358" spans="21:21" x14ac:dyDescent="0.3">
      <c r="U18358" s="275"/>
    </row>
    <row r="18359" spans="21:21" x14ac:dyDescent="0.3">
      <c r="U18359" s="275"/>
    </row>
    <row r="18360" spans="21:21" x14ac:dyDescent="0.3">
      <c r="U18360" s="275"/>
    </row>
    <row r="18361" spans="21:21" x14ac:dyDescent="0.3">
      <c r="U18361" s="275"/>
    </row>
    <row r="18362" spans="21:21" x14ac:dyDescent="0.3">
      <c r="U18362" s="275"/>
    </row>
    <row r="18363" spans="21:21" x14ac:dyDescent="0.3">
      <c r="U18363" s="275"/>
    </row>
    <row r="18364" spans="21:21" x14ac:dyDescent="0.3">
      <c r="U18364" s="275"/>
    </row>
    <row r="18365" spans="21:21" x14ac:dyDescent="0.3">
      <c r="U18365" s="275"/>
    </row>
    <row r="18366" spans="21:21" x14ac:dyDescent="0.3">
      <c r="U18366" s="275"/>
    </row>
    <row r="18367" spans="21:21" x14ac:dyDescent="0.3">
      <c r="U18367" s="275"/>
    </row>
    <row r="18368" spans="21:21" x14ac:dyDescent="0.3">
      <c r="U18368" s="275"/>
    </row>
    <row r="18369" spans="21:21" x14ac:dyDescent="0.3">
      <c r="U18369" s="275"/>
    </row>
    <row r="18370" spans="21:21" x14ac:dyDescent="0.3">
      <c r="U18370" s="275"/>
    </row>
    <row r="18371" spans="21:21" x14ac:dyDescent="0.3">
      <c r="U18371" s="275"/>
    </row>
    <row r="18372" spans="21:21" x14ac:dyDescent="0.3">
      <c r="U18372" s="275"/>
    </row>
    <row r="18373" spans="21:21" x14ac:dyDescent="0.3">
      <c r="U18373" s="275"/>
    </row>
    <row r="18374" spans="21:21" x14ac:dyDescent="0.3">
      <c r="U18374" s="275"/>
    </row>
    <row r="18375" spans="21:21" x14ac:dyDescent="0.3">
      <c r="U18375" s="275"/>
    </row>
    <row r="18376" spans="21:21" x14ac:dyDescent="0.3">
      <c r="U18376" s="275"/>
    </row>
    <row r="18377" spans="21:21" x14ac:dyDescent="0.3">
      <c r="U18377" s="275"/>
    </row>
    <row r="18378" spans="21:21" x14ac:dyDescent="0.3">
      <c r="U18378" s="275"/>
    </row>
    <row r="18379" spans="21:21" x14ac:dyDescent="0.3">
      <c r="U18379" s="275"/>
    </row>
    <row r="18380" spans="21:21" x14ac:dyDescent="0.3">
      <c r="U18380" s="275"/>
    </row>
    <row r="18381" spans="21:21" x14ac:dyDescent="0.3">
      <c r="U18381" s="275"/>
    </row>
    <row r="18382" spans="21:21" x14ac:dyDescent="0.3">
      <c r="U18382" s="275"/>
    </row>
    <row r="18383" spans="21:21" x14ac:dyDescent="0.3">
      <c r="U18383" s="275"/>
    </row>
    <row r="18384" spans="21:21" x14ac:dyDescent="0.3">
      <c r="U18384" s="275"/>
    </row>
    <row r="18385" spans="21:21" x14ac:dyDescent="0.3">
      <c r="U18385" s="275"/>
    </row>
    <row r="18386" spans="21:21" x14ac:dyDescent="0.3">
      <c r="U18386" s="275"/>
    </row>
    <row r="18387" spans="21:21" x14ac:dyDescent="0.3">
      <c r="U18387" s="275"/>
    </row>
    <row r="18388" spans="21:21" x14ac:dyDescent="0.3">
      <c r="U18388" s="275"/>
    </row>
    <row r="18389" spans="21:21" x14ac:dyDescent="0.3">
      <c r="U18389" s="275"/>
    </row>
    <row r="18390" spans="21:21" x14ac:dyDescent="0.3">
      <c r="U18390" s="275"/>
    </row>
    <row r="18391" spans="21:21" x14ac:dyDescent="0.3">
      <c r="U18391" s="275"/>
    </row>
    <row r="18392" spans="21:21" x14ac:dyDescent="0.3">
      <c r="U18392" s="275"/>
    </row>
    <row r="18393" spans="21:21" x14ac:dyDescent="0.3">
      <c r="U18393" s="275"/>
    </row>
    <row r="18394" spans="21:21" x14ac:dyDescent="0.3">
      <c r="U18394" s="275"/>
    </row>
    <row r="18395" spans="21:21" x14ac:dyDescent="0.3">
      <c r="U18395" s="275"/>
    </row>
    <row r="18396" spans="21:21" x14ac:dyDescent="0.3">
      <c r="U18396" s="275"/>
    </row>
    <row r="18397" spans="21:21" x14ac:dyDescent="0.3">
      <c r="U18397" s="275"/>
    </row>
    <row r="18398" spans="21:21" x14ac:dyDescent="0.3">
      <c r="U18398" s="275"/>
    </row>
    <row r="18399" spans="21:21" x14ac:dyDescent="0.3">
      <c r="U18399" s="275"/>
    </row>
    <row r="18400" spans="21:21" x14ac:dyDescent="0.3">
      <c r="U18400" s="275"/>
    </row>
    <row r="18401" spans="21:21" x14ac:dyDescent="0.3">
      <c r="U18401" s="275"/>
    </row>
    <row r="18402" spans="21:21" x14ac:dyDescent="0.3">
      <c r="U18402" s="275"/>
    </row>
    <row r="18403" spans="21:21" x14ac:dyDescent="0.3">
      <c r="U18403" s="275"/>
    </row>
    <row r="18404" spans="21:21" x14ac:dyDescent="0.3">
      <c r="U18404" s="275"/>
    </row>
    <row r="18405" spans="21:21" x14ac:dyDescent="0.3">
      <c r="U18405" s="275"/>
    </row>
    <row r="18406" spans="21:21" x14ac:dyDescent="0.3">
      <c r="U18406" s="275"/>
    </row>
    <row r="18407" spans="21:21" x14ac:dyDescent="0.3">
      <c r="U18407" s="275"/>
    </row>
    <row r="18408" spans="21:21" x14ac:dyDescent="0.3">
      <c r="U18408" s="275"/>
    </row>
    <row r="18409" spans="21:21" x14ac:dyDescent="0.3">
      <c r="U18409" s="275"/>
    </row>
    <row r="18410" spans="21:21" x14ac:dyDescent="0.3">
      <c r="U18410" s="275"/>
    </row>
    <row r="18411" spans="21:21" x14ac:dyDescent="0.3">
      <c r="U18411" s="275"/>
    </row>
    <row r="18412" spans="21:21" x14ac:dyDescent="0.3">
      <c r="U18412" s="275"/>
    </row>
    <row r="18413" spans="21:21" x14ac:dyDescent="0.3">
      <c r="U18413" s="275"/>
    </row>
    <row r="18414" spans="21:21" x14ac:dyDescent="0.3">
      <c r="U18414" s="275"/>
    </row>
    <row r="18415" spans="21:21" x14ac:dyDescent="0.3">
      <c r="U18415" s="275"/>
    </row>
    <row r="18416" spans="21:21" x14ac:dyDescent="0.3">
      <c r="U18416" s="275"/>
    </row>
    <row r="18417" spans="21:21" x14ac:dyDescent="0.3">
      <c r="U18417" s="275"/>
    </row>
    <row r="18418" spans="21:21" x14ac:dyDescent="0.3">
      <c r="U18418" s="275"/>
    </row>
    <row r="18419" spans="21:21" x14ac:dyDescent="0.3">
      <c r="U18419" s="275"/>
    </row>
    <row r="18420" spans="21:21" x14ac:dyDescent="0.3">
      <c r="U18420" s="275"/>
    </row>
    <row r="18421" spans="21:21" x14ac:dyDescent="0.3">
      <c r="U18421" s="275"/>
    </row>
    <row r="18422" spans="21:21" x14ac:dyDescent="0.3">
      <c r="U18422" s="275"/>
    </row>
    <row r="18423" spans="21:21" x14ac:dyDescent="0.3">
      <c r="U18423" s="275"/>
    </row>
    <row r="18424" spans="21:21" x14ac:dyDescent="0.3">
      <c r="U18424" s="275"/>
    </row>
    <row r="18425" spans="21:21" x14ac:dyDescent="0.3">
      <c r="U18425" s="275"/>
    </row>
    <row r="18426" spans="21:21" x14ac:dyDescent="0.3">
      <c r="U18426" s="275"/>
    </row>
    <row r="18427" spans="21:21" x14ac:dyDescent="0.3">
      <c r="U18427" s="275"/>
    </row>
    <row r="18428" spans="21:21" x14ac:dyDescent="0.3">
      <c r="U18428" s="275"/>
    </row>
    <row r="18429" spans="21:21" x14ac:dyDescent="0.3">
      <c r="U18429" s="275"/>
    </row>
    <row r="18430" spans="21:21" x14ac:dyDescent="0.3">
      <c r="U18430" s="275"/>
    </row>
    <row r="18431" spans="21:21" x14ac:dyDescent="0.3">
      <c r="U18431" s="275"/>
    </row>
    <row r="18432" spans="21:21" x14ac:dyDescent="0.3">
      <c r="U18432" s="275"/>
    </row>
    <row r="18433" spans="21:21" x14ac:dyDescent="0.3">
      <c r="U18433" s="275"/>
    </row>
    <row r="18434" spans="21:21" x14ac:dyDescent="0.3">
      <c r="U18434" s="275"/>
    </row>
    <row r="18435" spans="21:21" x14ac:dyDescent="0.3">
      <c r="U18435" s="275"/>
    </row>
    <row r="18436" spans="21:21" x14ac:dyDescent="0.3">
      <c r="U18436" s="275"/>
    </row>
    <row r="18437" spans="21:21" x14ac:dyDescent="0.3">
      <c r="U18437" s="275"/>
    </row>
    <row r="18438" spans="21:21" x14ac:dyDescent="0.3">
      <c r="U18438" s="275"/>
    </row>
    <row r="18439" spans="21:21" x14ac:dyDescent="0.3">
      <c r="U18439" s="275"/>
    </row>
    <row r="18440" spans="21:21" x14ac:dyDescent="0.3">
      <c r="U18440" s="275"/>
    </row>
    <row r="18441" spans="21:21" x14ac:dyDescent="0.3">
      <c r="U18441" s="275"/>
    </row>
    <row r="18442" spans="21:21" x14ac:dyDescent="0.3">
      <c r="U18442" s="275"/>
    </row>
    <row r="18443" spans="21:21" x14ac:dyDescent="0.3">
      <c r="U18443" s="275"/>
    </row>
    <row r="18444" spans="21:21" x14ac:dyDescent="0.3">
      <c r="U18444" s="275"/>
    </row>
    <row r="18445" spans="21:21" x14ac:dyDescent="0.3">
      <c r="U18445" s="275"/>
    </row>
    <row r="18446" spans="21:21" x14ac:dyDescent="0.3">
      <c r="U18446" s="275"/>
    </row>
    <row r="18447" spans="21:21" x14ac:dyDescent="0.3">
      <c r="U18447" s="275"/>
    </row>
    <row r="18448" spans="21:21" x14ac:dyDescent="0.3">
      <c r="U18448" s="275"/>
    </row>
    <row r="18449" spans="21:21" x14ac:dyDescent="0.3">
      <c r="U18449" s="275"/>
    </row>
    <row r="18450" spans="21:21" x14ac:dyDescent="0.3">
      <c r="U18450" s="275"/>
    </row>
    <row r="18451" spans="21:21" x14ac:dyDescent="0.3">
      <c r="U18451" s="275"/>
    </row>
    <row r="18452" spans="21:21" x14ac:dyDescent="0.3">
      <c r="U18452" s="275"/>
    </row>
    <row r="18453" spans="21:21" x14ac:dyDescent="0.3">
      <c r="U18453" s="275"/>
    </row>
    <row r="18454" spans="21:21" x14ac:dyDescent="0.3">
      <c r="U18454" s="275"/>
    </row>
    <row r="18455" spans="21:21" x14ac:dyDescent="0.3">
      <c r="U18455" s="275"/>
    </row>
    <row r="18456" spans="21:21" x14ac:dyDescent="0.3">
      <c r="U18456" s="275"/>
    </row>
    <row r="18457" spans="21:21" x14ac:dyDescent="0.3">
      <c r="U18457" s="275"/>
    </row>
    <row r="18458" spans="21:21" x14ac:dyDescent="0.3">
      <c r="U18458" s="275"/>
    </row>
    <row r="18459" spans="21:21" x14ac:dyDescent="0.3">
      <c r="U18459" s="275"/>
    </row>
    <row r="18460" spans="21:21" x14ac:dyDescent="0.3">
      <c r="U18460" s="275"/>
    </row>
    <row r="18461" spans="21:21" x14ac:dyDescent="0.3">
      <c r="U18461" s="275"/>
    </row>
    <row r="18462" spans="21:21" x14ac:dyDescent="0.3">
      <c r="U18462" s="275"/>
    </row>
    <row r="18463" spans="21:21" x14ac:dyDescent="0.3">
      <c r="U18463" s="275"/>
    </row>
    <row r="18464" spans="21:21" x14ac:dyDescent="0.3">
      <c r="U18464" s="275"/>
    </row>
    <row r="18465" spans="21:21" x14ac:dyDescent="0.3">
      <c r="U18465" s="275"/>
    </row>
    <row r="18466" spans="21:21" x14ac:dyDescent="0.3">
      <c r="U18466" s="275"/>
    </row>
    <row r="18467" spans="21:21" x14ac:dyDescent="0.3">
      <c r="U18467" s="275"/>
    </row>
    <row r="18468" spans="21:21" x14ac:dyDescent="0.3">
      <c r="U18468" s="275"/>
    </row>
    <row r="18469" spans="21:21" x14ac:dyDescent="0.3">
      <c r="U18469" s="275"/>
    </row>
    <row r="18470" spans="21:21" x14ac:dyDescent="0.3">
      <c r="U18470" s="275"/>
    </row>
    <row r="18471" spans="21:21" x14ac:dyDescent="0.3">
      <c r="U18471" s="275"/>
    </row>
    <row r="18472" spans="21:21" x14ac:dyDescent="0.3">
      <c r="U18472" s="275"/>
    </row>
    <row r="18473" spans="21:21" x14ac:dyDescent="0.3">
      <c r="U18473" s="275"/>
    </row>
    <row r="18474" spans="21:21" x14ac:dyDescent="0.3">
      <c r="U18474" s="275"/>
    </row>
    <row r="18475" spans="21:21" x14ac:dyDescent="0.3">
      <c r="U18475" s="275"/>
    </row>
    <row r="18476" spans="21:21" x14ac:dyDescent="0.3">
      <c r="U18476" s="275"/>
    </row>
    <row r="18477" spans="21:21" x14ac:dyDescent="0.3">
      <c r="U18477" s="275"/>
    </row>
    <row r="18478" spans="21:21" x14ac:dyDescent="0.3">
      <c r="U18478" s="275"/>
    </row>
    <row r="18479" spans="21:21" x14ac:dyDescent="0.3">
      <c r="U18479" s="275"/>
    </row>
    <row r="18480" spans="21:21" x14ac:dyDescent="0.3">
      <c r="U18480" s="275"/>
    </row>
    <row r="18481" spans="21:21" x14ac:dyDescent="0.3">
      <c r="U18481" s="275"/>
    </row>
    <row r="18482" spans="21:21" x14ac:dyDescent="0.3">
      <c r="U18482" s="275"/>
    </row>
    <row r="18483" spans="21:21" x14ac:dyDescent="0.3">
      <c r="U18483" s="275"/>
    </row>
    <row r="18484" spans="21:21" x14ac:dyDescent="0.3">
      <c r="U18484" s="275"/>
    </row>
    <row r="18485" spans="21:21" x14ac:dyDescent="0.3">
      <c r="U18485" s="275"/>
    </row>
    <row r="18486" spans="21:21" x14ac:dyDescent="0.3">
      <c r="U18486" s="275"/>
    </row>
    <row r="18487" spans="21:21" x14ac:dyDescent="0.3">
      <c r="U18487" s="275"/>
    </row>
    <row r="18488" spans="21:21" x14ac:dyDescent="0.3">
      <c r="U18488" s="275"/>
    </row>
    <row r="18489" spans="21:21" x14ac:dyDescent="0.3">
      <c r="U18489" s="275"/>
    </row>
    <row r="18490" spans="21:21" x14ac:dyDescent="0.3">
      <c r="U18490" s="275"/>
    </row>
    <row r="18491" spans="21:21" x14ac:dyDescent="0.3">
      <c r="U18491" s="275"/>
    </row>
    <row r="18492" spans="21:21" x14ac:dyDescent="0.3">
      <c r="U18492" s="275"/>
    </row>
    <row r="18493" spans="21:21" x14ac:dyDescent="0.3">
      <c r="U18493" s="275"/>
    </row>
    <row r="18494" spans="21:21" x14ac:dyDescent="0.3">
      <c r="U18494" s="275"/>
    </row>
    <row r="18495" spans="21:21" x14ac:dyDescent="0.3">
      <c r="U18495" s="275"/>
    </row>
    <row r="18496" spans="21:21" x14ac:dyDescent="0.3">
      <c r="U18496" s="275"/>
    </row>
    <row r="18497" spans="21:21" x14ac:dyDescent="0.3">
      <c r="U18497" s="275"/>
    </row>
    <row r="18498" spans="21:21" x14ac:dyDescent="0.3">
      <c r="U18498" s="275"/>
    </row>
    <row r="18499" spans="21:21" x14ac:dyDescent="0.3">
      <c r="U18499" s="275"/>
    </row>
    <row r="18500" spans="21:21" x14ac:dyDescent="0.3">
      <c r="U18500" s="275"/>
    </row>
    <row r="18501" spans="21:21" x14ac:dyDescent="0.3">
      <c r="U18501" s="275"/>
    </row>
    <row r="18502" spans="21:21" x14ac:dyDescent="0.3">
      <c r="U18502" s="275"/>
    </row>
    <row r="18503" spans="21:21" x14ac:dyDescent="0.3">
      <c r="U18503" s="275"/>
    </row>
    <row r="18504" spans="21:21" x14ac:dyDescent="0.3">
      <c r="U18504" s="275"/>
    </row>
    <row r="18505" spans="21:21" x14ac:dyDescent="0.3">
      <c r="U18505" s="275"/>
    </row>
    <row r="18506" spans="21:21" x14ac:dyDescent="0.3">
      <c r="U18506" s="275"/>
    </row>
    <row r="18507" spans="21:21" x14ac:dyDescent="0.3">
      <c r="U18507" s="275"/>
    </row>
    <row r="18508" spans="21:21" x14ac:dyDescent="0.3">
      <c r="U18508" s="275"/>
    </row>
    <row r="18509" spans="21:21" x14ac:dyDescent="0.3">
      <c r="U18509" s="275"/>
    </row>
    <row r="18510" spans="21:21" x14ac:dyDescent="0.3">
      <c r="U18510" s="275"/>
    </row>
    <row r="18511" spans="21:21" x14ac:dyDescent="0.3">
      <c r="U18511" s="275"/>
    </row>
    <row r="18512" spans="21:21" x14ac:dyDescent="0.3">
      <c r="U18512" s="275"/>
    </row>
    <row r="18513" spans="21:21" x14ac:dyDescent="0.3">
      <c r="U18513" s="275"/>
    </row>
    <row r="18514" spans="21:21" x14ac:dyDescent="0.3">
      <c r="U18514" s="275"/>
    </row>
    <row r="18515" spans="21:21" x14ac:dyDescent="0.3">
      <c r="U18515" s="275"/>
    </row>
    <row r="18516" spans="21:21" x14ac:dyDescent="0.3">
      <c r="U18516" s="275"/>
    </row>
    <row r="18517" spans="21:21" x14ac:dyDescent="0.3">
      <c r="U18517" s="275"/>
    </row>
    <row r="18518" spans="21:21" x14ac:dyDescent="0.3">
      <c r="U18518" s="275"/>
    </row>
    <row r="18519" spans="21:21" x14ac:dyDescent="0.3">
      <c r="U18519" s="275"/>
    </row>
    <row r="18520" spans="21:21" x14ac:dyDescent="0.3">
      <c r="U18520" s="275"/>
    </row>
    <row r="18521" spans="21:21" x14ac:dyDescent="0.3">
      <c r="U18521" s="275"/>
    </row>
    <row r="18522" spans="21:21" x14ac:dyDescent="0.3">
      <c r="U18522" s="275"/>
    </row>
    <row r="18523" spans="21:21" x14ac:dyDescent="0.3">
      <c r="U18523" s="275"/>
    </row>
    <row r="18524" spans="21:21" x14ac:dyDescent="0.3">
      <c r="U18524" s="275"/>
    </row>
    <row r="18525" spans="21:21" x14ac:dyDescent="0.3">
      <c r="U18525" s="275"/>
    </row>
    <row r="18526" spans="21:21" x14ac:dyDescent="0.3">
      <c r="U18526" s="275"/>
    </row>
    <row r="18527" spans="21:21" x14ac:dyDescent="0.3">
      <c r="U18527" s="275"/>
    </row>
    <row r="18528" spans="21:21" x14ac:dyDescent="0.3">
      <c r="U18528" s="275"/>
    </row>
    <row r="18529" spans="21:21" x14ac:dyDescent="0.3">
      <c r="U18529" s="275"/>
    </row>
    <row r="18530" spans="21:21" x14ac:dyDescent="0.3">
      <c r="U18530" s="275"/>
    </row>
    <row r="18531" spans="21:21" x14ac:dyDescent="0.3">
      <c r="U18531" s="275"/>
    </row>
    <row r="18532" spans="21:21" x14ac:dyDescent="0.3">
      <c r="U18532" s="275"/>
    </row>
    <row r="18533" spans="21:21" x14ac:dyDescent="0.3">
      <c r="U18533" s="275"/>
    </row>
    <row r="18534" spans="21:21" x14ac:dyDescent="0.3">
      <c r="U18534" s="275"/>
    </row>
    <row r="18535" spans="21:21" x14ac:dyDescent="0.3">
      <c r="U18535" s="275"/>
    </row>
    <row r="18536" spans="21:21" x14ac:dyDescent="0.3">
      <c r="U18536" s="275"/>
    </row>
    <row r="18537" spans="21:21" x14ac:dyDescent="0.3">
      <c r="U18537" s="275"/>
    </row>
    <row r="18538" spans="21:21" x14ac:dyDescent="0.3">
      <c r="U18538" s="275"/>
    </row>
    <row r="18539" spans="21:21" x14ac:dyDescent="0.3">
      <c r="U18539" s="275"/>
    </row>
    <row r="18540" spans="21:21" x14ac:dyDescent="0.3">
      <c r="U18540" s="275"/>
    </row>
    <row r="18541" spans="21:21" x14ac:dyDescent="0.3">
      <c r="U18541" s="275"/>
    </row>
    <row r="18542" spans="21:21" x14ac:dyDescent="0.3">
      <c r="U18542" s="275"/>
    </row>
    <row r="18543" spans="21:21" x14ac:dyDescent="0.3">
      <c r="U18543" s="275"/>
    </row>
    <row r="18544" spans="21:21" x14ac:dyDescent="0.3">
      <c r="U18544" s="275"/>
    </row>
    <row r="18545" spans="21:21" x14ac:dyDescent="0.3">
      <c r="U18545" s="275"/>
    </row>
    <row r="18546" spans="21:21" x14ac:dyDescent="0.3">
      <c r="U18546" s="275"/>
    </row>
    <row r="18547" spans="21:21" x14ac:dyDescent="0.3">
      <c r="U18547" s="275"/>
    </row>
    <row r="18548" spans="21:21" x14ac:dyDescent="0.3">
      <c r="U18548" s="275"/>
    </row>
    <row r="18549" spans="21:21" x14ac:dyDescent="0.3">
      <c r="U18549" s="275"/>
    </row>
    <row r="18550" spans="21:21" x14ac:dyDescent="0.3">
      <c r="U18550" s="275"/>
    </row>
    <row r="18551" spans="21:21" x14ac:dyDescent="0.3">
      <c r="U18551" s="275"/>
    </row>
    <row r="18552" spans="21:21" x14ac:dyDescent="0.3">
      <c r="U18552" s="275"/>
    </row>
    <row r="18553" spans="21:21" x14ac:dyDescent="0.3">
      <c r="U18553" s="275"/>
    </row>
    <row r="18554" spans="21:21" x14ac:dyDescent="0.3">
      <c r="U18554" s="275"/>
    </row>
    <row r="18555" spans="21:21" x14ac:dyDescent="0.3">
      <c r="U18555" s="275"/>
    </row>
    <row r="18556" spans="21:21" x14ac:dyDescent="0.3">
      <c r="U18556" s="275"/>
    </row>
    <row r="18557" spans="21:21" x14ac:dyDescent="0.3">
      <c r="U18557" s="275"/>
    </row>
    <row r="18558" spans="21:21" x14ac:dyDescent="0.3">
      <c r="U18558" s="275"/>
    </row>
    <row r="18559" spans="21:21" x14ac:dyDescent="0.3">
      <c r="U18559" s="275"/>
    </row>
    <row r="18560" spans="21:21" x14ac:dyDescent="0.3">
      <c r="U18560" s="275"/>
    </row>
    <row r="18561" spans="21:21" x14ac:dyDescent="0.3">
      <c r="U18561" s="275"/>
    </row>
    <row r="18562" spans="21:21" x14ac:dyDescent="0.3">
      <c r="U18562" s="275"/>
    </row>
    <row r="18563" spans="21:21" x14ac:dyDescent="0.3">
      <c r="U18563" s="275"/>
    </row>
    <row r="18564" spans="21:21" x14ac:dyDescent="0.3">
      <c r="U18564" s="275"/>
    </row>
    <row r="18565" spans="21:21" x14ac:dyDescent="0.3">
      <c r="U18565" s="275"/>
    </row>
    <row r="18566" spans="21:21" x14ac:dyDescent="0.3">
      <c r="U18566" s="275"/>
    </row>
    <row r="18567" spans="21:21" x14ac:dyDescent="0.3">
      <c r="U18567" s="275"/>
    </row>
    <row r="18568" spans="21:21" x14ac:dyDescent="0.3">
      <c r="U18568" s="275"/>
    </row>
    <row r="18569" spans="21:21" x14ac:dyDescent="0.3">
      <c r="U18569" s="275"/>
    </row>
    <row r="18570" spans="21:21" x14ac:dyDescent="0.3">
      <c r="U18570" s="275"/>
    </row>
    <row r="18571" spans="21:21" x14ac:dyDescent="0.3">
      <c r="U18571" s="275"/>
    </row>
    <row r="18572" spans="21:21" x14ac:dyDescent="0.3">
      <c r="U18572" s="275"/>
    </row>
    <row r="18573" spans="21:21" x14ac:dyDescent="0.3">
      <c r="U18573" s="275"/>
    </row>
    <row r="18574" spans="21:21" x14ac:dyDescent="0.3">
      <c r="U18574" s="275"/>
    </row>
    <row r="18575" spans="21:21" x14ac:dyDescent="0.3">
      <c r="U18575" s="275"/>
    </row>
    <row r="18576" spans="21:21" x14ac:dyDescent="0.3">
      <c r="U18576" s="275"/>
    </row>
    <row r="18577" spans="21:21" x14ac:dyDescent="0.3">
      <c r="U18577" s="275"/>
    </row>
    <row r="18578" spans="21:21" x14ac:dyDescent="0.3">
      <c r="U18578" s="275"/>
    </row>
    <row r="18579" spans="21:21" x14ac:dyDescent="0.3">
      <c r="U18579" s="275"/>
    </row>
    <row r="18580" spans="21:21" x14ac:dyDescent="0.3">
      <c r="U18580" s="275"/>
    </row>
    <row r="18581" spans="21:21" x14ac:dyDescent="0.3">
      <c r="U18581" s="275"/>
    </row>
    <row r="18582" spans="21:21" x14ac:dyDescent="0.3">
      <c r="U18582" s="275"/>
    </row>
    <row r="18583" spans="21:21" x14ac:dyDescent="0.3">
      <c r="U18583" s="275"/>
    </row>
    <row r="18584" spans="21:21" x14ac:dyDescent="0.3">
      <c r="U18584" s="275"/>
    </row>
    <row r="18585" spans="21:21" x14ac:dyDescent="0.3">
      <c r="U18585" s="275"/>
    </row>
    <row r="18586" spans="21:21" x14ac:dyDescent="0.3">
      <c r="U18586" s="275"/>
    </row>
    <row r="18587" spans="21:21" x14ac:dyDescent="0.3">
      <c r="U18587" s="275"/>
    </row>
    <row r="18588" spans="21:21" x14ac:dyDescent="0.3">
      <c r="U18588" s="275"/>
    </row>
    <row r="18589" spans="21:21" x14ac:dyDescent="0.3">
      <c r="U18589" s="275"/>
    </row>
    <row r="18590" spans="21:21" x14ac:dyDescent="0.3">
      <c r="U18590" s="275"/>
    </row>
    <row r="18591" spans="21:21" x14ac:dyDescent="0.3">
      <c r="U18591" s="275"/>
    </row>
    <row r="18592" spans="21:21" x14ac:dyDescent="0.3">
      <c r="U18592" s="275"/>
    </row>
    <row r="18593" spans="21:21" x14ac:dyDescent="0.3">
      <c r="U18593" s="275"/>
    </row>
    <row r="18594" spans="21:21" x14ac:dyDescent="0.3">
      <c r="U18594" s="275"/>
    </row>
    <row r="18595" spans="21:21" x14ac:dyDescent="0.3">
      <c r="U18595" s="275"/>
    </row>
    <row r="18596" spans="21:21" x14ac:dyDescent="0.3">
      <c r="U18596" s="275"/>
    </row>
    <row r="18597" spans="21:21" x14ac:dyDescent="0.3">
      <c r="U18597" s="275"/>
    </row>
    <row r="18598" spans="21:21" x14ac:dyDescent="0.3">
      <c r="U18598" s="275"/>
    </row>
    <row r="18599" spans="21:21" x14ac:dyDescent="0.3">
      <c r="U18599" s="275"/>
    </row>
    <row r="18600" spans="21:21" x14ac:dyDescent="0.3">
      <c r="U18600" s="275"/>
    </row>
    <row r="18601" spans="21:21" x14ac:dyDescent="0.3">
      <c r="U18601" s="275"/>
    </row>
    <row r="18602" spans="21:21" x14ac:dyDescent="0.3">
      <c r="U18602" s="275"/>
    </row>
    <row r="18603" spans="21:21" x14ac:dyDescent="0.3">
      <c r="U18603" s="275"/>
    </row>
    <row r="18604" spans="21:21" x14ac:dyDescent="0.3">
      <c r="U18604" s="275"/>
    </row>
    <row r="18605" spans="21:21" x14ac:dyDescent="0.3">
      <c r="U18605" s="275"/>
    </row>
    <row r="18606" spans="21:21" x14ac:dyDescent="0.3">
      <c r="U18606" s="275"/>
    </row>
    <row r="18607" spans="21:21" x14ac:dyDescent="0.3">
      <c r="U18607" s="275"/>
    </row>
    <row r="18608" spans="21:21" x14ac:dyDescent="0.3">
      <c r="U18608" s="275"/>
    </row>
    <row r="18609" spans="21:21" x14ac:dyDescent="0.3">
      <c r="U18609" s="275"/>
    </row>
    <row r="18610" spans="21:21" x14ac:dyDescent="0.3">
      <c r="U18610" s="275"/>
    </row>
    <row r="18611" spans="21:21" x14ac:dyDescent="0.3">
      <c r="U18611" s="275"/>
    </row>
    <row r="18612" spans="21:21" x14ac:dyDescent="0.3">
      <c r="U18612" s="275"/>
    </row>
    <row r="18613" spans="21:21" x14ac:dyDescent="0.3">
      <c r="U18613" s="275"/>
    </row>
    <row r="18614" spans="21:21" x14ac:dyDescent="0.3">
      <c r="U18614" s="275"/>
    </row>
    <row r="18615" spans="21:21" x14ac:dyDescent="0.3">
      <c r="U18615" s="275"/>
    </row>
    <row r="18616" spans="21:21" x14ac:dyDescent="0.3">
      <c r="U18616" s="275"/>
    </row>
    <row r="18617" spans="21:21" x14ac:dyDescent="0.3">
      <c r="U18617" s="275"/>
    </row>
    <row r="18618" spans="21:21" x14ac:dyDescent="0.3">
      <c r="U18618" s="275"/>
    </row>
    <row r="18619" spans="21:21" x14ac:dyDescent="0.3">
      <c r="U18619" s="275"/>
    </row>
    <row r="18620" spans="21:21" x14ac:dyDescent="0.3">
      <c r="U18620" s="275"/>
    </row>
    <row r="18621" spans="21:21" x14ac:dyDescent="0.3">
      <c r="U18621" s="275"/>
    </row>
    <row r="18622" spans="21:21" x14ac:dyDescent="0.3">
      <c r="U18622" s="275"/>
    </row>
    <row r="18623" spans="21:21" x14ac:dyDescent="0.3">
      <c r="U18623" s="275"/>
    </row>
    <row r="18624" spans="21:21" x14ac:dyDescent="0.3">
      <c r="U18624" s="275"/>
    </row>
    <row r="18625" spans="21:21" x14ac:dyDescent="0.3">
      <c r="U18625" s="275"/>
    </row>
    <row r="18626" spans="21:21" x14ac:dyDescent="0.3">
      <c r="U18626" s="275"/>
    </row>
    <row r="18627" spans="21:21" x14ac:dyDescent="0.3">
      <c r="U18627" s="275"/>
    </row>
    <row r="18628" spans="21:21" x14ac:dyDescent="0.3">
      <c r="U18628" s="275"/>
    </row>
    <row r="18629" spans="21:21" x14ac:dyDescent="0.3">
      <c r="U18629" s="275"/>
    </row>
    <row r="18630" spans="21:21" x14ac:dyDescent="0.3">
      <c r="U18630" s="275"/>
    </row>
    <row r="18631" spans="21:21" x14ac:dyDescent="0.3">
      <c r="U18631" s="275"/>
    </row>
    <row r="18632" spans="21:21" x14ac:dyDescent="0.3">
      <c r="U18632" s="275"/>
    </row>
    <row r="18633" spans="21:21" x14ac:dyDescent="0.3">
      <c r="U18633" s="275"/>
    </row>
    <row r="18634" spans="21:21" x14ac:dyDescent="0.3">
      <c r="U18634" s="275"/>
    </row>
    <row r="18635" spans="21:21" x14ac:dyDescent="0.3">
      <c r="U18635" s="275"/>
    </row>
    <row r="18636" spans="21:21" x14ac:dyDescent="0.3">
      <c r="U18636" s="275"/>
    </row>
    <row r="18637" spans="21:21" x14ac:dyDescent="0.3">
      <c r="U18637" s="275"/>
    </row>
    <row r="18638" spans="21:21" x14ac:dyDescent="0.3">
      <c r="U18638" s="275"/>
    </row>
    <row r="18639" spans="21:21" x14ac:dyDescent="0.3">
      <c r="U18639" s="275"/>
    </row>
    <row r="18640" spans="21:21" x14ac:dyDescent="0.3">
      <c r="U18640" s="275"/>
    </row>
    <row r="18641" spans="21:21" x14ac:dyDescent="0.3">
      <c r="U18641" s="275"/>
    </row>
    <row r="18642" spans="21:21" x14ac:dyDescent="0.3">
      <c r="U18642" s="275"/>
    </row>
    <row r="18643" spans="21:21" x14ac:dyDescent="0.3">
      <c r="U18643" s="275"/>
    </row>
    <row r="18644" spans="21:21" x14ac:dyDescent="0.3">
      <c r="U18644" s="275"/>
    </row>
    <row r="18645" spans="21:21" x14ac:dyDescent="0.3">
      <c r="U18645" s="275"/>
    </row>
    <row r="18646" spans="21:21" x14ac:dyDescent="0.3">
      <c r="U18646" s="275"/>
    </row>
    <row r="18647" spans="21:21" x14ac:dyDescent="0.3">
      <c r="U18647" s="275"/>
    </row>
    <row r="18648" spans="21:21" x14ac:dyDescent="0.3">
      <c r="U18648" s="275"/>
    </row>
    <row r="18649" spans="21:21" x14ac:dyDescent="0.3">
      <c r="U18649" s="275"/>
    </row>
    <row r="18650" spans="21:21" x14ac:dyDescent="0.3">
      <c r="U18650" s="275"/>
    </row>
    <row r="18651" spans="21:21" x14ac:dyDescent="0.3">
      <c r="U18651" s="275"/>
    </row>
    <row r="18652" spans="21:21" x14ac:dyDescent="0.3">
      <c r="U18652" s="275"/>
    </row>
    <row r="18653" spans="21:21" x14ac:dyDescent="0.3">
      <c r="U18653" s="275"/>
    </row>
    <row r="18654" spans="21:21" x14ac:dyDescent="0.3">
      <c r="U18654" s="275"/>
    </row>
    <row r="18655" spans="21:21" x14ac:dyDescent="0.3">
      <c r="U18655" s="275"/>
    </row>
    <row r="18656" spans="21:21" x14ac:dyDescent="0.3">
      <c r="U18656" s="275"/>
    </row>
    <row r="18657" spans="21:21" x14ac:dyDescent="0.3">
      <c r="U18657" s="275"/>
    </row>
    <row r="18658" spans="21:21" x14ac:dyDescent="0.3">
      <c r="U18658" s="275"/>
    </row>
    <row r="18659" spans="21:21" x14ac:dyDescent="0.3">
      <c r="U18659" s="275"/>
    </row>
    <row r="18660" spans="21:21" x14ac:dyDescent="0.3">
      <c r="U18660" s="275"/>
    </row>
    <row r="18661" spans="21:21" x14ac:dyDescent="0.3">
      <c r="U18661" s="275"/>
    </row>
    <row r="18662" spans="21:21" x14ac:dyDescent="0.3">
      <c r="U18662" s="275"/>
    </row>
    <row r="18663" spans="21:21" x14ac:dyDescent="0.3">
      <c r="U18663" s="275"/>
    </row>
    <row r="18664" spans="21:21" x14ac:dyDescent="0.3">
      <c r="U18664" s="275"/>
    </row>
    <row r="18665" spans="21:21" x14ac:dyDescent="0.3">
      <c r="U18665" s="275"/>
    </row>
    <row r="18666" spans="21:21" x14ac:dyDescent="0.3">
      <c r="U18666" s="275"/>
    </row>
    <row r="18667" spans="21:21" x14ac:dyDescent="0.3">
      <c r="U18667" s="275"/>
    </row>
    <row r="18668" spans="21:21" x14ac:dyDescent="0.3">
      <c r="U18668" s="275"/>
    </row>
    <row r="18669" spans="21:21" x14ac:dyDescent="0.3">
      <c r="U18669" s="275"/>
    </row>
    <row r="18670" spans="21:21" x14ac:dyDescent="0.3">
      <c r="U18670" s="275"/>
    </row>
    <row r="18671" spans="21:21" x14ac:dyDescent="0.3">
      <c r="U18671" s="275"/>
    </row>
    <row r="18672" spans="21:21" x14ac:dyDescent="0.3">
      <c r="U18672" s="275"/>
    </row>
    <row r="18673" spans="21:21" x14ac:dyDescent="0.3">
      <c r="U18673" s="275"/>
    </row>
    <row r="18674" spans="21:21" x14ac:dyDescent="0.3">
      <c r="U18674" s="275"/>
    </row>
    <row r="18675" spans="21:21" x14ac:dyDescent="0.3">
      <c r="U18675" s="275"/>
    </row>
    <row r="18676" spans="21:21" x14ac:dyDescent="0.3">
      <c r="U18676" s="275"/>
    </row>
    <row r="18677" spans="21:21" x14ac:dyDescent="0.3">
      <c r="U18677" s="275"/>
    </row>
    <row r="18678" spans="21:21" x14ac:dyDescent="0.3">
      <c r="U18678" s="275"/>
    </row>
    <row r="18679" spans="21:21" x14ac:dyDescent="0.3">
      <c r="U18679" s="275"/>
    </row>
    <row r="18680" spans="21:21" x14ac:dyDescent="0.3">
      <c r="U18680" s="275"/>
    </row>
    <row r="18681" spans="21:21" x14ac:dyDescent="0.3">
      <c r="U18681" s="275"/>
    </row>
    <row r="18682" spans="21:21" x14ac:dyDescent="0.3">
      <c r="U18682" s="275"/>
    </row>
    <row r="18683" spans="21:21" x14ac:dyDescent="0.3">
      <c r="U18683" s="275"/>
    </row>
    <row r="18684" spans="21:21" x14ac:dyDescent="0.3">
      <c r="U18684" s="275"/>
    </row>
    <row r="18685" spans="21:21" x14ac:dyDescent="0.3">
      <c r="U18685" s="275"/>
    </row>
    <row r="18686" spans="21:21" x14ac:dyDescent="0.3">
      <c r="U18686" s="275"/>
    </row>
    <row r="18687" spans="21:21" x14ac:dyDescent="0.3">
      <c r="U18687" s="275"/>
    </row>
    <row r="18688" spans="21:21" x14ac:dyDescent="0.3">
      <c r="U18688" s="275"/>
    </row>
    <row r="18689" spans="21:21" x14ac:dyDescent="0.3">
      <c r="U18689" s="275"/>
    </row>
    <row r="18690" spans="21:21" x14ac:dyDescent="0.3">
      <c r="U18690" s="275"/>
    </row>
    <row r="18691" spans="21:21" x14ac:dyDescent="0.3">
      <c r="U18691" s="275"/>
    </row>
    <row r="18692" spans="21:21" x14ac:dyDescent="0.3">
      <c r="U18692" s="275"/>
    </row>
    <row r="18693" spans="21:21" x14ac:dyDescent="0.3">
      <c r="U18693" s="275"/>
    </row>
    <row r="18694" spans="21:21" x14ac:dyDescent="0.3">
      <c r="U18694" s="275"/>
    </row>
    <row r="18695" spans="21:21" x14ac:dyDescent="0.3">
      <c r="U18695" s="275"/>
    </row>
    <row r="18696" spans="21:21" x14ac:dyDescent="0.3">
      <c r="U18696" s="275"/>
    </row>
    <row r="18697" spans="21:21" x14ac:dyDescent="0.3">
      <c r="U18697" s="275"/>
    </row>
    <row r="18698" spans="21:21" x14ac:dyDescent="0.3">
      <c r="U18698" s="275"/>
    </row>
    <row r="18699" spans="21:21" x14ac:dyDescent="0.3">
      <c r="U18699" s="275"/>
    </row>
    <row r="18700" spans="21:21" x14ac:dyDescent="0.3">
      <c r="U18700" s="275"/>
    </row>
    <row r="18701" spans="21:21" x14ac:dyDescent="0.3">
      <c r="U18701" s="275"/>
    </row>
    <row r="18702" spans="21:21" x14ac:dyDescent="0.3">
      <c r="U18702" s="275"/>
    </row>
    <row r="18703" spans="21:21" x14ac:dyDescent="0.3">
      <c r="U18703" s="275"/>
    </row>
    <row r="18704" spans="21:21" x14ac:dyDescent="0.3">
      <c r="U18704" s="275"/>
    </row>
    <row r="18705" spans="21:21" x14ac:dyDescent="0.3">
      <c r="U18705" s="275"/>
    </row>
    <row r="18706" spans="21:21" x14ac:dyDescent="0.3">
      <c r="U18706" s="275"/>
    </row>
    <row r="18707" spans="21:21" x14ac:dyDescent="0.3">
      <c r="U18707" s="275"/>
    </row>
    <row r="18708" spans="21:21" x14ac:dyDescent="0.3">
      <c r="U18708" s="275"/>
    </row>
    <row r="18709" spans="21:21" x14ac:dyDescent="0.3">
      <c r="U18709" s="275"/>
    </row>
    <row r="18710" spans="21:21" x14ac:dyDescent="0.3">
      <c r="U18710" s="275"/>
    </row>
    <row r="18711" spans="21:21" x14ac:dyDescent="0.3">
      <c r="U18711" s="275"/>
    </row>
    <row r="18712" spans="21:21" x14ac:dyDescent="0.3">
      <c r="U18712" s="275"/>
    </row>
    <row r="18713" spans="21:21" x14ac:dyDescent="0.3">
      <c r="U18713" s="275"/>
    </row>
    <row r="18714" spans="21:21" x14ac:dyDescent="0.3">
      <c r="U18714" s="275"/>
    </row>
    <row r="18715" spans="21:21" x14ac:dyDescent="0.3">
      <c r="U18715" s="275"/>
    </row>
    <row r="18716" spans="21:21" x14ac:dyDescent="0.3">
      <c r="U18716" s="275"/>
    </row>
    <row r="18717" spans="21:21" x14ac:dyDescent="0.3">
      <c r="U18717" s="275"/>
    </row>
    <row r="18718" spans="21:21" x14ac:dyDescent="0.3">
      <c r="U18718" s="275"/>
    </row>
    <row r="18719" spans="21:21" x14ac:dyDescent="0.3">
      <c r="U18719" s="275"/>
    </row>
    <row r="18720" spans="21:21" x14ac:dyDescent="0.3">
      <c r="U18720" s="275"/>
    </row>
    <row r="18721" spans="21:21" x14ac:dyDescent="0.3">
      <c r="U18721" s="275"/>
    </row>
    <row r="18722" spans="21:21" x14ac:dyDescent="0.3">
      <c r="U18722" s="275"/>
    </row>
    <row r="18723" spans="21:21" x14ac:dyDescent="0.3">
      <c r="U18723" s="275"/>
    </row>
    <row r="18724" spans="21:21" x14ac:dyDescent="0.3">
      <c r="U18724" s="275"/>
    </row>
    <row r="18725" spans="21:21" x14ac:dyDescent="0.3">
      <c r="U18725" s="275"/>
    </row>
    <row r="18726" spans="21:21" x14ac:dyDescent="0.3">
      <c r="U18726" s="275"/>
    </row>
    <row r="18727" spans="21:21" x14ac:dyDescent="0.3">
      <c r="U18727" s="275"/>
    </row>
    <row r="18728" spans="21:21" x14ac:dyDescent="0.3">
      <c r="U18728" s="275"/>
    </row>
    <row r="18729" spans="21:21" x14ac:dyDescent="0.3">
      <c r="U18729" s="275"/>
    </row>
    <row r="18730" spans="21:21" x14ac:dyDescent="0.3">
      <c r="U18730" s="275"/>
    </row>
    <row r="18731" spans="21:21" x14ac:dyDescent="0.3">
      <c r="U18731" s="275"/>
    </row>
    <row r="18732" spans="21:21" x14ac:dyDescent="0.3">
      <c r="U18732" s="275"/>
    </row>
    <row r="18733" spans="21:21" x14ac:dyDescent="0.3">
      <c r="U18733" s="275"/>
    </row>
    <row r="18734" spans="21:21" x14ac:dyDescent="0.3">
      <c r="U18734" s="275"/>
    </row>
    <row r="18735" spans="21:21" x14ac:dyDescent="0.3">
      <c r="U18735" s="275"/>
    </row>
    <row r="18736" spans="21:21" x14ac:dyDescent="0.3">
      <c r="U18736" s="275"/>
    </row>
    <row r="18737" spans="21:21" x14ac:dyDescent="0.3">
      <c r="U18737" s="275"/>
    </row>
    <row r="18738" spans="21:21" x14ac:dyDescent="0.3">
      <c r="U18738" s="275"/>
    </row>
    <row r="18739" spans="21:21" x14ac:dyDescent="0.3">
      <c r="U18739" s="275"/>
    </row>
    <row r="18740" spans="21:21" x14ac:dyDescent="0.3">
      <c r="U18740" s="275"/>
    </row>
    <row r="18741" spans="21:21" x14ac:dyDescent="0.3">
      <c r="U18741" s="275"/>
    </row>
    <row r="18742" spans="21:21" x14ac:dyDescent="0.3">
      <c r="U18742" s="275"/>
    </row>
    <row r="18743" spans="21:21" x14ac:dyDescent="0.3">
      <c r="U18743" s="275"/>
    </row>
    <row r="18744" spans="21:21" x14ac:dyDescent="0.3">
      <c r="U18744" s="275"/>
    </row>
    <row r="18745" spans="21:21" x14ac:dyDescent="0.3">
      <c r="U18745" s="275"/>
    </row>
    <row r="18746" spans="21:21" x14ac:dyDescent="0.3">
      <c r="U18746" s="275"/>
    </row>
    <row r="18747" spans="21:21" x14ac:dyDescent="0.3">
      <c r="U18747" s="275"/>
    </row>
    <row r="18748" spans="21:21" x14ac:dyDescent="0.3">
      <c r="U18748" s="275"/>
    </row>
    <row r="18749" spans="21:21" x14ac:dyDescent="0.3">
      <c r="U18749" s="275"/>
    </row>
    <row r="18750" spans="21:21" x14ac:dyDescent="0.3">
      <c r="U18750" s="275"/>
    </row>
    <row r="18751" spans="21:21" x14ac:dyDescent="0.3">
      <c r="U18751" s="275"/>
    </row>
    <row r="18752" spans="21:21" x14ac:dyDescent="0.3">
      <c r="U18752" s="275"/>
    </row>
    <row r="18753" spans="21:21" x14ac:dyDescent="0.3">
      <c r="U18753" s="275"/>
    </row>
    <row r="18754" spans="21:21" x14ac:dyDescent="0.3">
      <c r="U18754" s="275"/>
    </row>
    <row r="18755" spans="21:21" x14ac:dyDescent="0.3">
      <c r="U18755" s="275"/>
    </row>
    <row r="18756" spans="21:21" x14ac:dyDescent="0.3">
      <c r="U18756" s="275"/>
    </row>
    <row r="18757" spans="21:21" x14ac:dyDescent="0.3">
      <c r="U18757" s="275"/>
    </row>
    <row r="18758" spans="21:21" x14ac:dyDescent="0.3">
      <c r="U18758" s="275"/>
    </row>
    <row r="18759" spans="21:21" x14ac:dyDescent="0.3">
      <c r="U18759" s="275"/>
    </row>
    <row r="18760" spans="21:21" x14ac:dyDescent="0.3">
      <c r="U18760" s="275"/>
    </row>
    <row r="18761" spans="21:21" x14ac:dyDescent="0.3">
      <c r="U18761" s="275"/>
    </row>
    <row r="18762" spans="21:21" x14ac:dyDescent="0.3">
      <c r="U18762" s="275"/>
    </row>
    <row r="18763" spans="21:21" x14ac:dyDescent="0.3">
      <c r="U18763" s="275"/>
    </row>
    <row r="18764" spans="21:21" x14ac:dyDescent="0.3">
      <c r="U18764" s="275"/>
    </row>
    <row r="18765" spans="21:21" x14ac:dyDescent="0.3">
      <c r="U18765" s="275"/>
    </row>
    <row r="18766" spans="21:21" x14ac:dyDescent="0.3">
      <c r="U18766" s="275"/>
    </row>
    <row r="18767" spans="21:21" x14ac:dyDescent="0.3">
      <c r="U18767" s="275"/>
    </row>
    <row r="18768" spans="21:21" x14ac:dyDescent="0.3">
      <c r="U18768" s="275"/>
    </row>
    <row r="18769" spans="21:21" x14ac:dyDescent="0.3">
      <c r="U18769" s="275"/>
    </row>
    <row r="18770" spans="21:21" x14ac:dyDescent="0.3">
      <c r="U18770" s="275"/>
    </row>
    <row r="18771" spans="21:21" x14ac:dyDescent="0.3">
      <c r="U18771" s="275"/>
    </row>
    <row r="18772" spans="21:21" x14ac:dyDescent="0.3">
      <c r="U18772" s="275"/>
    </row>
    <row r="18773" spans="21:21" x14ac:dyDescent="0.3">
      <c r="U18773" s="275"/>
    </row>
    <row r="18774" spans="21:21" x14ac:dyDescent="0.3">
      <c r="U18774" s="275"/>
    </row>
    <row r="18775" spans="21:21" x14ac:dyDescent="0.3">
      <c r="U18775" s="275"/>
    </row>
    <row r="18776" spans="21:21" x14ac:dyDescent="0.3">
      <c r="U18776" s="275"/>
    </row>
    <row r="18777" spans="21:21" x14ac:dyDescent="0.3">
      <c r="U18777" s="275"/>
    </row>
    <row r="18778" spans="21:21" x14ac:dyDescent="0.3">
      <c r="U18778" s="275"/>
    </row>
    <row r="18779" spans="21:21" x14ac:dyDescent="0.3">
      <c r="U18779" s="275"/>
    </row>
    <row r="18780" spans="21:21" x14ac:dyDescent="0.3">
      <c r="U18780" s="275"/>
    </row>
    <row r="18781" spans="21:21" x14ac:dyDescent="0.3">
      <c r="U18781" s="275"/>
    </row>
    <row r="18782" spans="21:21" x14ac:dyDescent="0.3">
      <c r="U18782" s="275"/>
    </row>
    <row r="18783" spans="21:21" x14ac:dyDescent="0.3">
      <c r="U18783" s="275"/>
    </row>
    <row r="18784" spans="21:21" x14ac:dyDescent="0.3">
      <c r="U18784" s="275"/>
    </row>
    <row r="18785" spans="21:21" x14ac:dyDescent="0.3">
      <c r="U18785" s="275"/>
    </row>
    <row r="18786" spans="21:21" x14ac:dyDescent="0.3">
      <c r="U18786" s="275"/>
    </row>
    <row r="18787" spans="21:21" x14ac:dyDescent="0.3">
      <c r="U18787" s="275"/>
    </row>
    <row r="18788" spans="21:21" x14ac:dyDescent="0.3">
      <c r="U18788" s="275"/>
    </row>
    <row r="18789" spans="21:21" x14ac:dyDescent="0.3">
      <c r="U18789" s="275"/>
    </row>
    <row r="18790" spans="21:21" x14ac:dyDescent="0.3">
      <c r="U18790" s="275"/>
    </row>
    <row r="18791" spans="21:21" x14ac:dyDescent="0.3">
      <c r="U18791" s="275"/>
    </row>
    <row r="18792" spans="21:21" x14ac:dyDescent="0.3">
      <c r="U18792" s="275"/>
    </row>
    <row r="18793" spans="21:21" x14ac:dyDescent="0.3">
      <c r="U18793" s="275"/>
    </row>
    <row r="18794" spans="21:21" x14ac:dyDescent="0.3">
      <c r="U18794" s="275"/>
    </row>
    <row r="18795" spans="21:21" x14ac:dyDescent="0.3">
      <c r="U18795" s="275"/>
    </row>
    <row r="18796" spans="21:21" x14ac:dyDescent="0.3">
      <c r="U18796" s="275"/>
    </row>
    <row r="18797" spans="21:21" x14ac:dyDescent="0.3">
      <c r="U18797" s="275"/>
    </row>
    <row r="18798" spans="21:21" x14ac:dyDescent="0.3">
      <c r="U18798" s="275"/>
    </row>
    <row r="18799" spans="21:21" x14ac:dyDescent="0.3">
      <c r="U18799" s="275"/>
    </row>
    <row r="18800" spans="21:21" x14ac:dyDescent="0.3">
      <c r="U18800" s="275"/>
    </row>
    <row r="18801" spans="21:21" x14ac:dyDescent="0.3">
      <c r="U18801" s="275"/>
    </row>
    <row r="18802" spans="21:21" x14ac:dyDescent="0.3">
      <c r="U18802" s="275"/>
    </row>
    <row r="18803" spans="21:21" x14ac:dyDescent="0.3">
      <c r="U18803" s="275"/>
    </row>
    <row r="18804" spans="21:21" x14ac:dyDescent="0.3">
      <c r="U18804" s="275"/>
    </row>
    <row r="18805" spans="21:21" x14ac:dyDescent="0.3">
      <c r="U18805" s="275"/>
    </row>
    <row r="18806" spans="21:21" x14ac:dyDescent="0.3">
      <c r="U18806" s="275"/>
    </row>
    <row r="18807" spans="21:21" x14ac:dyDescent="0.3">
      <c r="U18807" s="275"/>
    </row>
    <row r="18808" spans="21:21" x14ac:dyDescent="0.3">
      <c r="U18808" s="275"/>
    </row>
    <row r="18809" spans="21:21" x14ac:dyDescent="0.3">
      <c r="U18809" s="275"/>
    </row>
    <row r="18810" spans="21:21" x14ac:dyDescent="0.3">
      <c r="U18810" s="275"/>
    </row>
    <row r="18811" spans="21:21" x14ac:dyDescent="0.3">
      <c r="U18811" s="275"/>
    </row>
    <row r="18812" spans="21:21" x14ac:dyDescent="0.3">
      <c r="U18812" s="275"/>
    </row>
    <row r="18813" spans="21:21" x14ac:dyDescent="0.3">
      <c r="U18813" s="275"/>
    </row>
    <row r="18814" spans="21:21" x14ac:dyDescent="0.3">
      <c r="U18814" s="275"/>
    </row>
    <row r="18815" spans="21:21" x14ac:dyDescent="0.3">
      <c r="U18815" s="275"/>
    </row>
    <row r="18816" spans="21:21" x14ac:dyDescent="0.3">
      <c r="U18816" s="275"/>
    </row>
    <row r="18817" spans="21:21" x14ac:dyDescent="0.3">
      <c r="U18817" s="275"/>
    </row>
    <row r="18818" spans="21:21" x14ac:dyDescent="0.3">
      <c r="U18818" s="275"/>
    </row>
    <row r="18819" spans="21:21" x14ac:dyDescent="0.3">
      <c r="U18819" s="275"/>
    </row>
    <row r="18820" spans="21:21" x14ac:dyDescent="0.3">
      <c r="U18820" s="275"/>
    </row>
    <row r="18821" spans="21:21" x14ac:dyDescent="0.3">
      <c r="U18821" s="275"/>
    </row>
    <row r="18822" spans="21:21" x14ac:dyDescent="0.3">
      <c r="U18822" s="275"/>
    </row>
    <row r="18823" spans="21:21" x14ac:dyDescent="0.3">
      <c r="U18823" s="275"/>
    </row>
    <row r="18824" spans="21:21" x14ac:dyDescent="0.3">
      <c r="U18824" s="275"/>
    </row>
    <row r="18825" spans="21:21" x14ac:dyDescent="0.3">
      <c r="U18825" s="275"/>
    </row>
    <row r="18826" spans="21:21" x14ac:dyDescent="0.3">
      <c r="U18826" s="275"/>
    </row>
    <row r="18827" spans="21:21" x14ac:dyDescent="0.3">
      <c r="U18827" s="275"/>
    </row>
    <row r="18828" spans="21:21" x14ac:dyDescent="0.3">
      <c r="U18828" s="275"/>
    </row>
    <row r="18829" spans="21:21" x14ac:dyDescent="0.3">
      <c r="U18829" s="275"/>
    </row>
    <row r="18830" spans="21:21" x14ac:dyDescent="0.3">
      <c r="U18830" s="275"/>
    </row>
    <row r="18831" spans="21:21" x14ac:dyDescent="0.3">
      <c r="U18831" s="275"/>
    </row>
    <row r="18832" spans="21:21" x14ac:dyDescent="0.3">
      <c r="U18832" s="275"/>
    </row>
    <row r="18833" spans="21:21" x14ac:dyDescent="0.3">
      <c r="U18833" s="275"/>
    </row>
    <row r="18834" spans="21:21" x14ac:dyDescent="0.3">
      <c r="U18834" s="275"/>
    </row>
    <row r="18835" spans="21:21" x14ac:dyDescent="0.3">
      <c r="U18835" s="275"/>
    </row>
    <row r="18836" spans="21:21" x14ac:dyDescent="0.3">
      <c r="U18836" s="275"/>
    </row>
    <row r="18837" spans="21:21" x14ac:dyDescent="0.3">
      <c r="U18837" s="275"/>
    </row>
    <row r="18838" spans="21:21" x14ac:dyDescent="0.3">
      <c r="U18838" s="275"/>
    </row>
    <row r="18839" spans="21:21" x14ac:dyDescent="0.3">
      <c r="U18839" s="275"/>
    </row>
    <row r="18840" spans="21:21" x14ac:dyDescent="0.3">
      <c r="U18840" s="275"/>
    </row>
    <row r="18841" spans="21:21" x14ac:dyDescent="0.3">
      <c r="U18841" s="275"/>
    </row>
    <row r="18842" spans="21:21" x14ac:dyDescent="0.3">
      <c r="U18842" s="275"/>
    </row>
    <row r="18843" spans="21:21" x14ac:dyDescent="0.3">
      <c r="U18843" s="275"/>
    </row>
    <row r="18844" spans="21:21" x14ac:dyDescent="0.3">
      <c r="U18844" s="275"/>
    </row>
    <row r="18845" spans="21:21" x14ac:dyDescent="0.3">
      <c r="U18845" s="275"/>
    </row>
    <row r="18846" spans="21:21" x14ac:dyDescent="0.3">
      <c r="U18846" s="275"/>
    </row>
    <row r="18847" spans="21:21" x14ac:dyDescent="0.3">
      <c r="U18847" s="275"/>
    </row>
    <row r="18848" spans="21:21" x14ac:dyDescent="0.3">
      <c r="U18848" s="275"/>
    </row>
    <row r="18849" spans="21:21" x14ac:dyDescent="0.3">
      <c r="U18849" s="275"/>
    </row>
    <row r="18850" spans="21:21" x14ac:dyDescent="0.3">
      <c r="U18850" s="275"/>
    </row>
    <row r="18851" spans="21:21" x14ac:dyDescent="0.3">
      <c r="U18851" s="275"/>
    </row>
    <row r="18852" spans="21:21" x14ac:dyDescent="0.3">
      <c r="U18852" s="275"/>
    </row>
    <row r="18853" spans="21:21" x14ac:dyDescent="0.3">
      <c r="U18853" s="275"/>
    </row>
    <row r="18854" spans="21:21" x14ac:dyDescent="0.3">
      <c r="U18854" s="275"/>
    </row>
    <row r="18855" spans="21:21" x14ac:dyDescent="0.3">
      <c r="U18855" s="275"/>
    </row>
    <row r="18856" spans="21:21" x14ac:dyDescent="0.3">
      <c r="U18856" s="275"/>
    </row>
    <row r="18857" spans="21:21" x14ac:dyDescent="0.3">
      <c r="U18857" s="275"/>
    </row>
    <row r="18858" spans="21:21" x14ac:dyDescent="0.3">
      <c r="U18858" s="275"/>
    </row>
    <row r="18859" spans="21:21" x14ac:dyDescent="0.3">
      <c r="U18859" s="275"/>
    </row>
    <row r="18860" spans="21:21" x14ac:dyDescent="0.3">
      <c r="U18860" s="275"/>
    </row>
    <row r="18861" spans="21:21" x14ac:dyDescent="0.3">
      <c r="U18861" s="275"/>
    </row>
    <row r="18862" spans="21:21" x14ac:dyDescent="0.3">
      <c r="U18862" s="275"/>
    </row>
    <row r="18863" spans="21:21" x14ac:dyDescent="0.3">
      <c r="U18863" s="275"/>
    </row>
    <row r="18864" spans="21:21" x14ac:dyDescent="0.3">
      <c r="U18864" s="275"/>
    </row>
    <row r="18865" spans="21:21" x14ac:dyDescent="0.3">
      <c r="U18865" s="275"/>
    </row>
    <row r="18866" spans="21:21" x14ac:dyDescent="0.3">
      <c r="U18866" s="275"/>
    </row>
    <row r="18867" spans="21:21" x14ac:dyDescent="0.3">
      <c r="U18867" s="275"/>
    </row>
    <row r="18868" spans="21:21" x14ac:dyDescent="0.3">
      <c r="U18868" s="275"/>
    </row>
    <row r="18869" spans="21:21" x14ac:dyDescent="0.3">
      <c r="U18869" s="275"/>
    </row>
    <row r="18870" spans="21:21" x14ac:dyDescent="0.3">
      <c r="U18870" s="275"/>
    </row>
    <row r="18871" spans="21:21" x14ac:dyDescent="0.3">
      <c r="U18871" s="275"/>
    </row>
    <row r="18872" spans="21:21" x14ac:dyDescent="0.3">
      <c r="U18872" s="275"/>
    </row>
    <row r="18873" spans="21:21" x14ac:dyDescent="0.3">
      <c r="U18873" s="275"/>
    </row>
    <row r="18874" spans="21:21" x14ac:dyDescent="0.3">
      <c r="U18874" s="275"/>
    </row>
    <row r="18875" spans="21:21" x14ac:dyDescent="0.3">
      <c r="U18875" s="275"/>
    </row>
    <row r="18876" spans="21:21" x14ac:dyDescent="0.3">
      <c r="U18876" s="275"/>
    </row>
    <row r="18877" spans="21:21" x14ac:dyDescent="0.3">
      <c r="U18877" s="275"/>
    </row>
    <row r="18878" spans="21:21" x14ac:dyDescent="0.3">
      <c r="U18878" s="275"/>
    </row>
    <row r="18879" spans="21:21" x14ac:dyDescent="0.3">
      <c r="U18879" s="275"/>
    </row>
    <row r="18880" spans="21:21" x14ac:dyDescent="0.3">
      <c r="U18880" s="275"/>
    </row>
    <row r="18881" spans="21:21" x14ac:dyDescent="0.3">
      <c r="U18881" s="275"/>
    </row>
    <row r="18882" spans="21:21" x14ac:dyDescent="0.3">
      <c r="U18882" s="275"/>
    </row>
    <row r="18883" spans="21:21" x14ac:dyDescent="0.3">
      <c r="U18883" s="275"/>
    </row>
    <row r="18884" spans="21:21" x14ac:dyDescent="0.3">
      <c r="U18884" s="275"/>
    </row>
    <row r="18885" spans="21:21" x14ac:dyDescent="0.3">
      <c r="U18885" s="275"/>
    </row>
    <row r="18886" spans="21:21" x14ac:dyDescent="0.3">
      <c r="U18886" s="275"/>
    </row>
    <row r="18887" spans="21:21" x14ac:dyDescent="0.3">
      <c r="U18887" s="275"/>
    </row>
    <row r="18888" spans="21:21" x14ac:dyDescent="0.3">
      <c r="U18888" s="275"/>
    </row>
    <row r="18889" spans="21:21" x14ac:dyDescent="0.3">
      <c r="U18889" s="275"/>
    </row>
    <row r="18890" spans="21:21" x14ac:dyDescent="0.3">
      <c r="U18890" s="275"/>
    </row>
    <row r="18891" spans="21:21" x14ac:dyDescent="0.3">
      <c r="U18891" s="275"/>
    </row>
    <row r="18892" spans="21:21" x14ac:dyDescent="0.3">
      <c r="U18892" s="275"/>
    </row>
    <row r="18893" spans="21:21" x14ac:dyDescent="0.3">
      <c r="U18893" s="275"/>
    </row>
    <row r="18894" spans="21:21" x14ac:dyDescent="0.3">
      <c r="U18894" s="275"/>
    </row>
    <row r="18895" spans="21:21" x14ac:dyDescent="0.3">
      <c r="U18895" s="275"/>
    </row>
    <row r="18896" spans="21:21" x14ac:dyDescent="0.3">
      <c r="U18896" s="275"/>
    </row>
    <row r="18897" spans="21:21" x14ac:dyDescent="0.3">
      <c r="U18897" s="275"/>
    </row>
    <row r="18898" spans="21:21" x14ac:dyDescent="0.3">
      <c r="U18898" s="275"/>
    </row>
    <row r="18899" spans="21:21" x14ac:dyDescent="0.3">
      <c r="U18899" s="275"/>
    </row>
    <row r="18900" spans="21:21" x14ac:dyDescent="0.3">
      <c r="U18900" s="275"/>
    </row>
    <row r="18901" spans="21:21" x14ac:dyDescent="0.3">
      <c r="U18901" s="275"/>
    </row>
    <row r="18902" spans="21:21" x14ac:dyDescent="0.3">
      <c r="U18902" s="275"/>
    </row>
    <row r="18903" spans="21:21" x14ac:dyDescent="0.3">
      <c r="U18903" s="275"/>
    </row>
    <row r="18904" spans="21:21" x14ac:dyDescent="0.3">
      <c r="U18904" s="275"/>
    </row>
    <row r="18905" spans="21:21" x14ac:dyDescent="0.3">
      <c r="U18905" s="275"/>
    </row>
    <row r="18906" spans="21:21" x14ac:dyDescent="0.3">
      <c r="U18906" s="275"/>
    </row>
    <row r="18907" spans="21:21" x14ac:dyDescent="0.3">
      <c r="U18907" s="275"/>
    </row>
    <row r="18908" spans="21:21" x14ac:dyDescent="0.3">
      <c r="U18908" s="275"/>
    </row>
    <row r="18909" spans="21:21" x14ac:dyDescent="0.3">
      <c r="U18909" s="275"/>
    </row>
    <row r="18910" spans="21:21" x14ac:dyDescent="0.3">
      <c r="U18910" s="275"/>
    </row>
    <row r="18911" spans="21:21" x14ac:dyDescent="0.3">
      <c r="U18911" s="275"/>
    </row>
    <row r="18912" spans="21:21" x14ac:dyDescent="0.3">
      <c r="U18912" s="275"/>
    </row>
    <row r="18913" spans="21:21" x14ac:dyDescent="0.3">
      <c r="U18913" s="275"/>
    </row>
    <row r="18914" spans="21:21" x14ac:dyDescent="0.3">
      <c r="U18914" s="275"/>
    </row>
    <row r="18915" spans="21:21" x14ac:dyDescent="0.3">
      <c r="U18915" s="275"/>
    </row>
    <row r="18916" spans="21:21" x14ac:dyDescent="0.3">
      <c r="U18916" s="275"/>
    </row>
    <row r="18917" spans="21:21" x14ac:dyDescent="0.3">
      <c r="U18917" s="275"/>
    </row>
    <row r="18918" spans="21:21" x14ac:dyDescent="0.3">
      <c r="U18918" s="275"/>
    </row>
    <row r="18919" spans="21:21" x14ac:dyDescent="0.3">
      <c r="U18919" s="275"/>
    </row>
    <row r="18920" spans="21:21" x14ac:dyDescent="0.3">
      <c r="U18920" s="275"/>
    </row>
    <row r="18921" spans="21:21" x14ac:dyDescent="0.3">
      <c r="U18921" s="275"/>
    </row>
    <row r="18922" spans="21:21" x14ac:dyDescent="0.3">
      <c r="U18922" s="275"/>
    </row>
    <row r="18923" spans="21:21" x14ac:dyDescent="0.3">
      <c r="U18923" s="275"/>
    </row>
    <row r="18924" spans="21:21" x14ac:dyDescent="0.3">
      <c r="U18924" s="275"/>
    </row>
    <row r="18925" spans="21:21" x14ac:dyDescent="0.3">
      <c r="U18925" s="275"/>
    </row>
    <row r="18926" spans="21:21" x14ac:dyDescent="0.3">
      <c r="U18926" s="275"/>
    </row>
    <row r="18927" spans="21:21" x14ac:dyDescent="0.3">
      <c r="U18927" s="275"/>
    </row>
    <row r="18928" spans="21:21" x14ac:dyDescent="0.3">
      <c r="U18928" s="275"/>
    </row>
    <row r="18929" spans="21:21" x14ac:dyDescent="0.3">
      <c r="U18929" s="275"/>
    </row>
    <row r="18930" spans="21:21" x14ac:dyDescent="0.3">
      <c r="U18930" s="275"/>
    </row>
    <row r="18931" spans="21:21" x14ac:dyDescent="0.3">
      <c r="U18931" s="275"/>
    </row>
    <row r="18932" spans="21:21" x14ac:dyDescent="0.3">
      <c r="U18932" s="275"/>
    </row>
    <row r="18933" spans="21:21" x14ac:dyDescent="0.3">
      <c r="U18933" s="275"/>
    </row>
    <row r="18934" spans="21:21" x14ac:dyDescent="0.3">
      <c r="U18934" s="275"/>
    </row>
    <row r="18935" spans="21:21" x14ac:dyDescent="0.3">
      <c r="U18935" s="275"/>
    </row>
    <row r="18936" spans="21:21" x14ac:dyDescent="0.3">
      <c r="U18936" s="275"/>
    </row>
    <row r="18937" spans="21:21" x14ac:dyDescent="0.3">
      <c r="U18937" s="275"/>
    </row>
    <row r="18938" spans="21:21" x14ac:dyDescent="0.3">
      <c r="U18938" s="275"/>
    </row>
    <row r="18939" spans="21:21" x14ac:dyDescent="0.3">
      <c r="U18939" s="275"/>
    </row>
    <row r="18940" spans="21:21" x14ac:dyDescent="0.3">
      <c r="U18940" s="275"/>
    </row>
    <row r="18941" spans="21:21" x14ac:dyDescent="0.3">
      <c r="U18941" s="275"/>
    </row>
    <row r="18942" spans="21:21" x14ac:dyDescent="0.3">
      <c r="U18942" s="275"/>
    </row>
    <row r="18943" spans="21:21" x14ac:dyDescent="0.3">
      <c r="U18943" s="275"/>
    </row>
    <row r="18944" spans="21:21" x14ac:dyDescent="0.3">
      <c r="U18944" s="275"/>
    </row>
    <row r="18945" spans="21:21" x14ac:dyDescent="0.3">
      <c r="U18945" s="275"/>
    </row>
    <row r="18946" spans="21:21" x14ac:dyDescent="0.3">
      <c r="U18946" s="275"/>
    </row>
    <row r="18947" spans="21:21" x14ac:dyDescent="0.3">
      <c r="U18947" s="275"/>
    </row>
    <row r="18948" spans="21:21" x14ac:dyDescent="0.3">
      <c r="U18948" s="275"/>
    </row>
    <row r="18949" spans="21:21" x14ac:dyDescent="0.3">
      <c r="U18949" s="275"/>
    </row>
    <row r="18950" spans="21:21" x14ac:dyDescent="0.3">
      <c r="U18950" s="275"/>
    </row>
    <row r="18951" spans="21:21" x14ac:dyDescent="0.3">
      <c r="U18951" s="275"/>
    </row>
    <row r="18952" spans="21:21" x14ac:dyDescent="0.3">
      <c r="U18952" s="275"/>
    </row>
    <row r="18953" spans="21:21" x14ac:dyDescent="0.3">
      <c r="U18953" s="275"/>
    </row>
    <row r="18954" spans="21:21" x14ac:dyDescent="0.3">
      <c r="U18954" s="275"/>
    </row>
    <row r="18955" spans="21:21" x14ac:dyDescent="0.3">
      <c r="U18955" s="275"/>
    </row>
    <row r="18956" spans="21:21" x14ac:dyDescent="0.3">
      <c r="U18956" s="275"/>
    </row>
    <row r="18957" spans="21:21" x14ac:dyDescent="0.3">
      <c r="U18957" s="275"/>
    </row>
    <row r="18958" spans="21:21" x14ac:dyDescent="0.3">
      <c r="U18958" s="275"/>
    </row>
    <row r="18959" spans="21:21" x14ac:dyDescent="0.3">
      <c r="U18959" s="275"/>
    </row>
    <row r="18960" spans="21:21" x14ac:dyDescent="0.3">
      <c r="U18960" s="275"/>
    </row>
    <row r="18961" spans="21:21" x14ac:dyDescent="0.3">
      <c r="U18961" s="275"/>
    </row>
    <row r="18962" spans="21:21" x14ac:dyDescent="0.3">
      <c r="U18962" s="275"/>
    </row>
    <row r="18963" spans="21:21" x14ac:dyDescent="0.3">
      <c r="U18963" s="275"/>
    </row>
    <row r="18964" spans="21:21" x14ac:dyDescent="0.3">
      <c r="U18964" s="275"/>
    </row>
    <row r="18965" spans="21:21" x14ac:dyDescent="0.3">
      <c r="U18965" s="275"/>
    </row>
    <row r="18966" spans="21:21" x14ac:dyDescent="0.3">
      <c r="U18966" s="275"/>
    </row>
    <row r="18967" spans="21:21" x14ac:dyDescent="0.3">
      <c r="U18967" s="275"/>
    </row>
    <row r="18968" spans="21:21" x14ac:dyDescent="0.3">
      <c r="U18968" s="275"/>
    </row>
    <row r="18969" spans="21:21" x14ac:dyDescent="0.3">
      <c r="U18969" s="275"/>
    </row>
    <row r="18970" spans="21:21" x14ac:dyDescent="0.3">
      <c r="U18970" s="275"/>
    </row>
    <row r="18971" spans="21:21" x14ac:dyDescent="0.3">
      <c r="U18971" s="275"/>
    </row>
    <row r="18972" spans="21:21" x14ac:dyDescent="0.3">
      <c r="U18972" s="275"/>
    </row>
    <row r="18973" spans="21:21" x14ac:dyDescent="0.3">
      <c r="U18973" s="275"/>
    </row>
    <row r="18974" spans="21:21" x14ac:dyDescent="0.3">
      <c r="U18974" s="275"/>
    </row>
    <row r="18975" spans="21:21" x14ac:dyDescent="0.3">
      <c r="U18975" s="275"/>
    </row>
    <row r="18976" spans="21:21" x14ac:dyDescent="0.3">
      <c r="U18976" s="275"/>
    </row>
    <row r="18977" spans="21:21" x14ac:dyDescent="0.3">
      <c r="U18977" s="275"/>
    </row>
    <row r="18978" spans="21:21" x14ac:dyDescent="0.3">
      <c r="U18978" s="275"/>
    </row>
    <row r="18979" spans="21:21" x14ac:dyDescent="0.3">
      <c r="U18979" s="275"/>
    </row>
    <row r="18980" spans="21:21" x14ac:dyDescent="0.3">
      <c r="U18980" s="275"/>
    </row>
    <row r="18981" spans="21:21" x14ac:dyDescent="0.3">
      <c r="U18981" s="275"/>
    </row>
    <row r="18982" spans="21:21" x14ac:dyDescent="0.3">
      <c r="U18982" s="275"/>
    </row>
    <row r="18983" spans="21:21" x14ac:dyDescent="0.3">
      <c r="U18983" s="275"/>
    </row>
    <row r="18984" spans="21:21" x14ac:dyDescent="0.3">
      <c r="U18984" s="275"/>
    </row>
    <row r="18985" spans="21:21" x14ac:dyDescent="0.3">
      <c r="U18985" s="275"/>
    </row>
    <row r="18986" spans="21:21" x14ac:dyDescent="0.3">
      <c r="U18986" s="275"/>
    </row>
    <row r="18987" spans="21:21" x14ac:dyDescent="0.3">
      <c r="U18987" s="275"/>
    </row>
    <row r="18988" spans="21:21" x14ac:dyDescent="0.3">
      <c r="U18988" s="275"/>
    </row>
    <row r="18989" spans="21:21" x14ac:dyDescent="0.3">
      <c r="U18989" s="275"/>
    </row>
    <row r="18990" spans="21:21" x14ac:dyDescent="0.3">
      <c r="U18990" s="275"/>
    </row>
    <row r="18991" spans="21:21" x14ac:dyDescent="0.3">
      <c r="U18991" s="275"/>
    </row>
    <row r="18992" spans="21:21" x14ac:dyDescent="0.3">
      <c r="U18992" s="275"/>
    </row>
    <row r="18993" spans="21:21" x14ac:dyDescent="0.3">
      <c r="U18993" s="275"/>
    </row>
    <row r="18994" spans="21:21" x14ac:dyDescent="0.3">
      <c r="U18994" s="275"/>
    </row>
    <row r="18995" spans="21:21" x14ac:dyDescent="0.3">
      <c r="U18995" s="275"/>
    </row>
    <row r="18996" spans="21:21" x14ac:dyDescent="0.3">
      <c r="U18996" s="275"/>
    </row>
    <row r="18997" spans="21:21" x14ac:dyDescent="0.3">
      <c r="U18997" s="275"/>
    </row>
    <row r="18998" spans="21:21" x14ac:dyDescent="0.3">
      <c r="U18998" s="275"/>
    </row>
    <row r="18999" spans="21:21" x14ac:dyDescent="0.3">
      <c r="U18999" s="275"/>
    </row>
    <row r="19000" spans="21:21" x14ac:dyDescent="0.3">
      <c r="U19000" s="275"/>
    </row>
    <row r="19001" spans="21:21" x14ac:dyDescent="0.3">
      <c r="U19001" s="275"/>
    </row>
    <row r="19002" spans="21:21" x14ac:dyDescent="0.3">
      <c r="U19002" s="275"/>
    </row>
    <row r="19003" spans="21:21" x14ac:dyDescent="0.3">
      <c r="U19003" s="275"/>
    </row>
    <row r="19004" spans="21:21" x14ac:dyDescent="0.3">
      <c r="U19004" s="275"/>
    </row>
    <row r="19005" spans="21:21" x14ac:dyDescent="0.3">
      <c r="U19005" s="275"/>
    </row>
    <row r="19006" spans="21:21" x14ac:dyDescent="0.3">
      <c r="U19006" s="275"/>
    </row>
    <row r="19007" spans="21:21" x14ac:dyDescent="0.3">
      <c r="U19007" s="275"/>
    </row>
    <row r="19008" spans="21:21" x14ac:dyDescent="0.3">
      <c r="U19008" s="275"/>
    </row>
    <row r="19009" spans="21:21" x14ac:dyDescent="0.3">
      <c r="U19009" s="275"/>
    </row>
    <row r="19010" spans="21:21" x14ac:dyDescent="0.3">
      <c r="U19010" s="275"/>
    </row>
    <row r="19011" spans="21:21" x14ac:dyDescent="0.3">
      <c r="U19011" s="275"/>
    </row>
    <row r="19012" spans="21:21" x14ac:dyDescent="0.3">
      <c r="U19012" s="275"/>
    </row>
    <row r="19013" spans="21:21" x14ac:dyDescent="0.3">
      <c r="U19013" s="275"/>
    </row>
    <row r="19014" spans="21:21" x14ac:dyDescent="0.3">
      <c r="U19014" s="275"/>
    </row>
    <row r="19015" spans="21:21" x14ac:dyDescent="0.3">
      <c r="U19015" s="275"/>
    </row>
    <row r="19016" spans="21:21" x14ac:dyDescent="0.3">
      <c r="U19016" s="275"/>
    </row>
    <row r="19017" spans="21:21" x14ac:dyDescent="0.3">
      <c r="U19017" s="275"/>
    </row>
    <row r="19018" spans="21:21" x14ac:dyDescent="0.3">
      <c r="U19018" s="275"/>
    </row>
    <row r="19019" spans="21:21" x14ac:dyDescent="0.3">
      <c r="U19019" s="275"/>
    </row>
    <row r="19020" spans="21:21" x14ac:dyDescent="0.3">
      <c r="U19020" s="275"/>
    </row>
    <row r="19021" spans="21:21" x14ac:dyDescent="0.3">
      <c r="U19021" s="275"/>
    </row>
    <row r="19022" spans="21:21" x14ac:dyDescent="0.3">
      <c r="U19022" s="275"/>
    </row>
    <row r="19023" spans="21:21" x14ac:dyDescent="0.3">
      <c r="U19023" s="275"/>
    </row>
    <row r="19024" spans="21:21" x14ac:dyDescent="0.3">
      <c r="U19024" s="275"/>
    </row>
    <row r="19025" spans="21:21" x14ac:dyDescent="0.3">
      <c r="U19025" s="275"/>
    </row>
    <row r="19026" spans="21:21" x14ac:dyDescent="0.3">
      <c r="U19026" s="275"/>
    </row>
    <row r="19027" spans="21:21" x14ac:dyDescent="0.3">
      <c r="U19027" s="275"/>
    </row>
    <row r="19028" spans="21:21" x14ac:dyDescent="0.3">
      <c r="U19028" s="275"/>
    </row>
    <row r="19029" spans="21:21" x14ac:dyDescent="0.3">
      <c r="U19029" s="275"/>
    </row>
    <row r="19030" spans="21:21" x14ac:dyDescent="0.3">
      <c r="U19030" s="275"/>
    </row>
    <row r="19031" spans="21:21" x14ac:dyDescent="0.3">
      <c r="U19031" s="275"/>
    </row>
    <row r="19032" spans="21:21" x14ac:dyDescent="0.3">
      <c r="U19032" s="275"/>
    </row>
    <row r="19033" spans="21:21" x14ac:dyDescent="0.3">
      <c r="U19033" s="275"/>
    </row>
    <row r="19034" spans="21:21" x14ac:dyDescent="0.3">
      <c r="U19034" s="275"/>
    </row>
    <row r="19035" spans="21:21" x14ac:dyDescent="0.3">
      <c r="U19035" s="275"/>
    </row>
    <row r="19036" spans="21:21" x14ac:dyDescent="0.3">
      <c r="U19036" s="275"/>
    </row>
    <row r="19037" spans="21:21" x14ac:dyDescent="0.3">
      <c r="U19037" s="275"/>
    </row>
    <row r="19038" spans="21:21" x14ac:dyDescent="0.3">
      <c r="U19038" s="275"/>
    </row>
    <row r="19039" spans="21:21" x14ac:dyDescent="0.3">
      <c r="U19039" s="275"/>
    </row>
    <row r="19040" spans="21:21" x14ac:dyDescent="0.3">
      <c r="U19040" s="275"/>
    </row>
    <row r="19041" spans="21:21" x14ac:dyDescent="0.3">
      <c r="U19041" s="275"/>
    </row>
    <row r="19042" spans="21:21" x14ac:dyDescent="0.3">
      <c r="U19042" s="275"/>
    </row>
    <row r="19043" spans="21:21" x14ac:dyDescent="0.3">
      <c r="U19043" s="275"/>
    </row>
    <row r="19044" spans="21:21" x14ac:dyDescent="0.3">
      <c r="U19044" s="275"/>
    </row>
    <row r="19045" spans="21:21" x14ac:dyDescent="0.3">
      <c r="U19045" s="275"/>
    </row>
    <row r="19046" spans="21:21" x14ac:dyDescent="0.3">
      <c r="U19046" s="275"/>
    </row>
    <row r="19047" spans="21:21" x14ac:dyDescent="0.3">
      <c r="U19047" s="275"/>
    </row>
    <row r="19048" spans="21:21" x14ac:dyDescent="0.3">
      <c r="U19048" s="275"/>
    </row>
    <row r="19049" spans="21:21" x14ac:dyDescent="0.3">
      <c r="U19049" s="275"/>
    </row>
    <row r="19050" spans="21:21" x14ac:dyDescent="0.3">
      <c r="U19050" s="275"/>
    </row>
    <row r="19051" spans="21:21" x14ac:dyDescent="0.3">
      <c r="U19051" s="275"/>
    </row>
    <row r="19052" spans="21:21" x14ac:dyDescent="0.3">
      <c r="U19052" s="275"/>
    </row>
    <row r="19053" spans="21:21" x14ac:dyDescent="0.3">
      <c r="U19053" s="275"/>
    </row>
    <row r="19054" spans="21:21" x14ac:dyDescent="0.3">
      <c r="U19054" s="275"/>
    </row>
    <row r="19055" spans="21:21" x14ac:dyDescent="0.3">
      <c r="U19055" s="275"/>
    </row>
    <row r="19056" spans="21:21" x14ac:dyDescent="0.3">
      <c r="U19056" s="275"/>
    </row>
    <row r="19057" spans="21:21" x14ac:dyDescent="0.3">
      <c r="U19057" s="275"/>
    </row>
    <row r="19058" spans="21:21" x14ac:dyDescent="0.3">
      <c r="U19058" s="275"/>
    </row>
    <row r="19059" spans="21:21" x14ac:dyDescent="0.3">
      <c r="U19059" s="275"/>
    </row>
    <row r="19060" spans="21:21" x14ac:dyDescent="0.3">
      <c r="U19060" s="275"/>
    </row>
    <row r="19061" spans="21:21" x14ac:dyDescent="0.3">
      <c r="U19061" s="275"/>
    </row>
    <row r="19062" spans="21:21" x14ac:dyDescent="0.3">
      <c r="U19062" s="275"/>
    </row>
    <row r="19063" spans="21:21" x14ac:dyDescent="0.3">
      <c r="U19063" s="275"/>
    </row>
    <row r="19064" spans="21:21" x14ac:dyDescent="0.3">
      <c r="U19064" s="275"/>
    </row>
    <row r="19065" spans="21:21" x14ac:dyDescent="0.3">
      <c r="U19065" s="275"/>
    </row>
    <row r="19066" spans="21:21" x14ac:dyDescent="0.3">
      <c r="U19066" s="275"/>
    </row>
    <row r="19067" spans="21:21" x14ac:dyDescent="0.3">
      <c r="U19067" s="275"/>
    </row>
    <row r="19068" spans="21:21" x14ac:dyDescent="0.3">
      <c r="U19068" s="275"/>
    </row>
    <row r="19069" spans="21:21" x14ac:dyDescent="0.3">
      <c r="U19069" s="275"/>
    </row>
    <row r="19070" spans="21:21" x14ac:dyDescent="0.3">
      <c r="U19070" s="275"/>
    </row>
    <row r="19071" spans="21:21" x14ac:dyDescent="0.3">
      <c r="U19071" s="275"/>
    </row>
    <row r="19072" spans="21:21" x14ac:dyDescent="0.3">
      <c r="U19072" s="275"/>
    </row>
    <row r="19073" spans="21:21" x14ac:dyDescent="0.3">
      <c r="U19073" s="275"/>
    </row>
    <row r="19074" spans="21:21" x14ac:dyDescent="0.3">
      <c r="U19074" s="275"/>
    </row>
    <row r="19075" spans="21:21" x14ac:dyDescent="0.3">
      <c r="U19075" s="275"/>
    </row>
    <row r="19076" spans="21:21" x14ac:dyDescent="0.3">
      <c r="U19076" s="275"/>
    </row>
    <row r="19077" spans="21:21" x14ac:dyDescent="0.3">
      <c r="U19077" s="275"/>
    </row>
    <row r="19078" spans="21:21" x14ac:dyDescent="0.3">
      <c r="U19078" s="275"/>
    </row>
    <row r="19079" spans="21:21" x14ac:dyDescent="0.3">
      <c r="U19079" s="275"/>
    </row>
    <row r="19080" spans="21:21" x14ac:dyDescent="0.3">
      <c r="U19080" s="275"/>
    </row>
    <row r="19081" spans="21:21" x14ac:dyDescent="0.3">
      <c r="U19081" s="275"/>
    </row>
    <row r="19082" spans="21:21" x14ac:dyDescent="0.3">
      <c r="U19082" s="275"/>
    </row>
    <row r="19083" spans="21:21" x14ac:dyDescent="0.3">
      <c r="U19083" s="275"/>
    </row>
    <row r="19084" spans="21:21" x14ac:dyDescent="0.3">
      <c r="U19084" s="275"/>
    </row>
    <row r="19085" spans="21:21" x14ac:dyDescent="0.3">
      <c r="U19085" s="275"/>
    </row>
    <row r="19086" spans="21:21" x14ac:dyDescent="0.3">
      <c r="U19086" s="275"/>
    </row>
    <row r="19087" spans="21:21" x14ac:dyDescent="0.3">
      <c r="U19087" s="275"/>
    </row>
    <row r="19088" spans="21:21" x14ac:dyDescent="0.3">
      <c r="U19088" s="275"/>
    </row>
    <row r="19089" spans="21:21" x14ac:dyDescent="0.3">
      <c r="U19089" s="275"/>
    </row>
    <row r="19090" spans="21:21" x14ac:dyDescent="0.3">
      <c r="U19090" s="275"/>
    </row>
    <row r="19091" spans="21:21" x14ac:dyDescent="0.3">
      <c r="U19091" s="275"/>
    </row>
    <row r="19092" spans="21:21" x14ac:dyDescent="0.3">
      <c r="U19092" s="275"/>
    </row>
    <row r="19093" spans="21:21" x14ac:dyDescent="0.3">
      <c r="U19093" s="275"/>
    </row>
    <row r="19094" spans="21:21" x14ac:dyDescent="0.3">
      <c r="U19094" s="275"/>
    </row>
    <row r="19095" spans="21:21" x14ac:dyDescent="0.3">
      <c r="U19095" s="275"/>
    </row>
    <row r="19096" spans="21:21" x14ac:dyDescent="0.3">
      <c r="U19096" s="275"/>
    </row>
    <row r="19097" spans="21:21" x14ac:dyDescent="0.3">
      <c r="U19097" s="275"/>
    </row>
    <row r="19098" spans="21:21" x14ac:dyDescent="0.3">
      <c r="U19098" s="275"/>
    </row>
    <row r="19099" spans="21:21" x14ac:dyDescent="0.3">
      <c r="U19099" s="275"/>
    </row>
    <row r="19100" spans="21:21" x14ac:dyDescent="0.3">
      <c r="U19100" s="275"/>
    </row>
    <row r="19101" spans="21:21" x14ac:dyDescent="0.3">
      <c r="U19101" s="275"/>
    </row>
    <row r="19102" spans="21:21" x14ac:dyDescent="0.3">
      <c r="U19102" s="275"/>
    </row>
    <row r="19103" spans="21:21" x14ac:dyDescent="0.3">
      <c r="U19103" s="275"/>
    </row>
    <row r="19104" spans="21:21" x14ac:dyDescent="0.3">
      <c r="U19104" s="275"/>
    </row>
    <row r="19105" spans="21:21" x14ac:dyDescent="0.3">
      <c r="U19105" s="275"/>
    </row>
    <row r="19106" spans="21:21" x14ac:dyDescent="0.3">
      <c r="U19106" s="275"/>
    </row>
    <row r="19107" spans="21:21" x14ac:dyDescent="0.3">
      <c r="U19107" s="275"/>
    </row>
    <row r="19108" spans="21:21" x14ac:dyDescent="0.3">
      <c r="U19108" s="275"/>
    </row>
    <row r="19109" spans="21:21" x14ac:dyDescent="0.3">
      <c r="U19109" s="275"/>
    </row>
    <row r="19110" spans="21:21" x14ac:dyDescent="0.3">
      <c r="U19110" s="275"/>
    </row>
    <row r="19111" spans="21:21" x14ac:dyDescent="0.3">
      <c r="U19111" s="275"/>
    </row>
    <row r="19112" spans="21:21" x14ac:dyDescent="0.3">
      <c r="U19112" s="275"/>
    </row>
    <row r="19113" spans="21:21" x14ac:dyDescent="0.3">
      <c r="U19113" s="275"/>
    </row>
    <row r="19114" spans="21:21" x14ac:dyDescent="0.3">
      <c r="U19114" s="275"/>
    </row>
    <row r="19115" spans="21:21" x14ac:dyDescent="0.3">
      <c r="U19115" s="275"/>
    </row>
    <row r="19116" spans="21:21" x14ac:dyDescent="0.3">
      <c r="U19116" s="275"/>
    </row>
    <row r="19117" spans="21:21" x14ac:dyDescent="0.3">
      <c r="U19117" s="275"/>
    </row>
    <row r="19118" spans="21:21" x14ac:dyDescent="0.3">
      <c r="U19118" s="275"/>
    </row>
    <row r="19119" spans="21:21" x14ac:dyDescent="0.3">
      <c r="U19119" s="275"/>
    </row>
    <row r="19120" spans="21:21" x14ac:dyDescent="0.3">
      <c r="U19120" s="275"/>
    </row>
    <row r="19121" spans="21:21" x14ac:dyDescent="0.3">
      <c r="U19121" s="275"/>
    </row>
    <row r="19122" spans="21:21" x14ac:dyDescent="0.3">
      <c r="U19122" s="275"/>
    </row>
    <row r="19123" spans="21:21" x14ac:dyDescent="0.3">
      <c r="U19123" s="275"/>
    </row>
    <row r="19124" spans="21:21" x14ac:dyDescent="0.3">
      <c r="U19124" s="275"/>
    </row>
    <row r="19125" spans="21:21" x14ac:dyDescent="0.3">
      <c r="U19125" s="275"/>
    </row>
    <row r="19126" spans="21:21" x14ac:dyDescent="0.3">
      <c r="U19126" s="275"/>
    </row>
    <row r="19127" spans="21:21" x14ac:dyDescent="0.3">
      <c r="U19127" s="275"/>
    </row>
    <row r="19128" spans="21:21" x14ac:dyDescent="0.3">
      <c r="U19128" s="275"/>
    </row>
    <row r="19129" spans="21:21" x14ac:dyDescent="0.3">
      <c r="U19129" s="275"/>
    </row>
    <row r="19130" spans="21:21" x14ac:dyDescent="0.3">
      <c r="U19130" s="275"/>
    </row>
    <row r="19131" spans="21:21" x14ac:dyDescent="0.3">
      <c r="U19131" s="275"/>
    </row>
    <row r="19132" spans="21:21" x14ac:dyDescent="0.3">
      <c r="U19132" s="275"/>
    </row>
    <row r="19133" spans="21:21" x14ac:dyDescent="0.3">
      <c r="U19133" s="275"/>
    </row>
    <row r="19134" spans="21:21" x14ac:dyDescent="0.3">
      <c r="U19134" s="275"/>
    </row>
    <row r="19135" spans="21:21" x14ac:dyDescent="0.3">
      <c r="U19135" s="275"/>
    </row>
    <row r="19136" spans="21:21" x14ac:dyDescent="0.3">
      <c r="U19136" s="275"/>
    </row>
    <row r="19137" spans="21:21" x14ac:dyDescent="0.3">
      <c r="U19137" s="275"/>
    </row>
    <row r="19138" spans="21:21" x14ac:dyDescent="0.3">
      <c r="U19138" s="275"/>
    </row>
    <row r="19139" spans="21:21" x14ac:dyDescent="0.3">
      <c r="U19139" s="275"/>
    </row>
    <row r="19140" spans="21:21" x14ac:dyDescent="0.3">
      <c r="U19140" s="275"/>
    </row>
    <row r="19141" spans="21:21" x14ac:dyDescent="0.3">
      <c r="U19141" s="275"/>
    </row>
    <row r="19142" spans="21:21" x14ac:dyDescent="0.3">
      <c r="U19142" s="275"/>
    </row>
    <row r="19143" spans="21:21" x14ac:dyDescent="0.3">
      <c r="U19143" s="275"/>
    </row>
    <row r="19144" spans="21:21" x14ac:dyDescent="0.3">
      <c r="U19144" s="275"/>
    </row>
    <row r="19145" spans="21:21" x14ac:dyDescent="0.3">
      <c r="U19145" s="275"/>
    </row>
    <row r="19146" spans="21:21" x14ac:dyDescent="0.3">
      <c r="U19146" s="275"/>
    </row>
    <row r="19147" spans="21:21" x14ac:dyDescent="0.3">
      <c r="U19147" s="275"/>
    </row>
    <row r="19148" spans="21:21" x14ac:dyDescent="0.3">
      <c r="U19148" s="275"/>
    </row>
    <row r="19149" spans="21:21" x14ac:dyDescent="0.3">
      <c r="U19149" s="275"/>
    </row>
    <row r="19150" spans="21:21" x14ac:dyDescent="0.3">
      <c r="U19150" s="275"/>
    </row>
    <row r="19151" spans="21:21" x14ac:dyDescent="0.3">
      <c r="U19151" s="275"/>
    </row>
    <row r="19152" spans="21:21" x14ac:dyDescent="0.3">
      <c r="U19152" s="275"/>
    </row>
    <row r="19153" spans="21:21" x14ac:dyDescent="0.3">
      <c r="U19153" s="275"/>
    </row>
    <row r="19154" spans="21:21" x14ac:dyDescent="0.3">
      <c r="U19154" s="275"/>
    </row>
    <row r="19155" spans="21:21" x14ac:dyDescent="0.3">
      <c r="U19155" s="275"/>
    </row>
    <row r="19156" spans="21:21" x14ac:dyDescent="0.3">
      <c r="U19156" s="275"/>
    </row>
    <row r="19157" spans="21:21" x14ac:dyDescent="0.3">
      <c r="U19157" s="275"/>
    </row>
    <row r="19158" spans="21:21" x14ac:dyDescent="0.3">
      <c r="U19158" s="275"/>
    </row>
    <row r="19159" spans="21:21" x14ac:dyDescent="0.3">
      <c r="U19159" s="275"/>
    </row>
    <row r="19160" spans="21:21" x14ac:dyDescent="0.3">
      <c r="U19160" s="275"/>
    </row>
    <row r="19161" spans="21:21" x14ac:dyDescent="0.3">
      <c r="U19161" s="275"/>
    </row>
    <row r="19162" spans="21:21" x14ac:dyDescent="0.3">
      <c r="U19162" s="275"/>
    </row>
    <row r="19163" spans="21:21" x14ac:dyDescent="0.3">
      <c r="U19163" s="275"/>
    </row>
    <row r="19164" spans="21:21" x14ac:dyDescent="0.3">
      <c r="U19164" s="275"/>
    </row>
    <row r="19165" spans="21:21" x14ac:dyDescent="0.3">
      <c r="U19165" s="275"/>
    </row>
    <row r="19166" spans="21:21" x14ac:dyDescent="0.3">
      <c r="U19166" s="275"/>
    </row>
    <row r="19167" spans="21:21" x14ac:dyDescent="0.3">
      <c r="U19167" s="275"/>
    </row>
    <row r="19168" spans="21:21" x14ac:dyDescent="0.3">
      <c r="U19168" s="275"/>
    </row>
    <row r="19169" spans="21:21" x14ac:dyDescent="0.3">
      <c r="U19169" s="275"/>
    </row>
    <row r="19170" spans="21:21" x14ac:dyDescent="0.3">
      <c r="U19170" s="275"/>
    </row>
    <row r="19171" spans="21:21" x14ac:dyDescent="0.3">
      <c r="U19171" s="275"/>
    </row>
    <row r="19172" spans="21:21" x14ac:dyDescent="0.3">
      <c r="U19172" s="275"/>
    </row>
    <row r="19173" spans="21:21" x14ac:dyDescent="0.3">
      <c r="U19173" s="275"/>
    </row>
    <row r="19174" spans="21:21" x14ac:dyDescent="0.3">
      <c r="U19174" s="275"/>
    </row>
    <row r="19175" spans="21:21" x14ac:dyDescent="0.3">
      <c r="U19175" s="275"/>
    </row>
    <row r="19176" spans="21:21" x14ac:dyDescent="0.3">
      <c r="U19176" s="275"/>
    </row>
    <row r="19177" spans="21:21" x14ac:dyDescent="0.3">
      <c r="U19177" s="275"/>
    </row>
    <row r="19178" spans="21:21" x14ac:dyDescent="0.3">
      <c r="U19178" s="275"/>
    </row>
    <row r="19179" spans="21:21" x14ac:dyDescent="0.3">
      <c r="U19179" s="275"/>
    </row>
    <row r="19180" spans="21:21" x14ac:dyDescent="0.3">
      <c r="U19180" s="275"/>
    </row>
    <row r="19181" spans="21:21" x14ac:dyDescent="0.3">
      <c r="U19181" s="275"/>
    </row>
    <row r="19182" spans="21:21" x14ac:dyDescent="0.3">
      <c r="U19182" s="275"/>
    </row>
    <row r="19183" spans="21:21" x14ac:dyDescent="0.3">
      <c r="U19183" s="275"/>
    </row>
    <row r="19184" spans="21:21" x14ac:dyDescent="0.3">
      <c r="U19184" s="275"/>
    </row>
    <row r="19185" spans="21:21" x14ac:dyDescent="0.3">
      <c r="U19185" s="275"/>
    </row>
    <row r="19186" spans="21:21" x14ac:dyDescent="0.3">
      <c r="U19186" s="275"/>
    </row>
    <row r="19187" spans="21:21" x14ac:dyDescent="0.3">
      <c r="U19187" s="275"/>
    </row>
    <row r="19188" spans="21:21" x14ac:dyDescent="0.3">
      <c r="U19188" s="275"/>
    </row>
    <row r="19189" spans="21:21" x14ac:dyDescent="0.3">
      <c r="U19189" s="275"/>
    </row>
    <row r="19190" spans="21:21" x14ac:dyDescent="0.3">
      <c r="U19190" s="275"/>
    </row>
    <row r="19191" spans="21:21" x14ac:dyDescent="0.3">
      <c r="U19191" s="275"/>
    </row>
    <row r="19192" spans="21:21" x14ac:dyDescent="0.3">
      <c r="U19192" s="275"/>
    </row>
    <row r="19193" spans="21:21" x14ac:dyDescent="0.3">
      <c r="U19193" s="275"/>
    </row>
    <row r="19194" spans="21:21" x14ac:dyDescent="0.3">
      <c r="U19194" s="275"/>
    </row>
    <row r="19195" spans="21:21" x14ac:dyDescent="0.3">
      <c r="U19195" s="275"/>
    </row>
    <row r="19196" spans="21:21" x14ac:dyDescent="0.3">
      <c r="U19196" s="275"/>
    </row>
    <row r="19197" spans="21:21" x14ac:dyDescent="0.3">
      <c r="U19197" s="275"/>
    </row>
    <row r="19198" spans="21:21" x14ac:dyDescent="0.3">
      <c r="U19198" s="275"/>
    </row>
    <row r="19199" spans="21:21" x14ac:dyDescent="0.3">
      <c r="U19199" s="275"/>
    </row>
    <row r="19200" spans="21:21" x14ac:dyDescent="0.3">
      <c r="U19200" s="275"/>
    </row>
    <row r="19201" spans="21:21" x14ac:dyDescent="0.3">
      <c r="U19201" s="275"/>
    </row>
    <row r="19202" spans="21:21" x14ac:dyDescent="0.3">
      <c r="U19202" s="275"/>
    </row>
    <row r="19203" spans="21:21" x14ac:dyDescent="0.3">
      <c r="U19203" s="275"/>
    </row>
    <row r="19204" spans="21:21" x14ac:dyDescent="0.3">
      <c r="U19204" s="275"/>
    </row>
    <row r="19205" spans="21:21" x14ac:dyDescent="0.3">
      <c r="U19205" s="275"/>
    </row>
    <row r="19206" spans="21:21" x14ac:dyDescent="0.3">
      <c r="U19206" s="275"/>
    </row>
    <row r="19207" spans="21:21" x14ac:dyDescent="0.3">
      <c r="U19207" s="275"/>
    </row>
    <row r="19208" spans="21:21" x14ac:dyDescent="0.3">
      <c r="U19208" s="275"/>
    </row>
    <row r="19209" spans="21:21" x14ac:dyDescent="0.3">
      <c r="U19209" s="275"/>
    </row>
    <row r="19210" spans="21:21" x14ac:dyDescent="0.3">
      <c r="U19210" s="275"/>
    </row>
    <row r="19211" spans="21:21" x14ac:dyDescent="0.3">
      <c r="U19211" s="275"/>
    </row>
    <row r="19212" spans="21:21" x14ac:dyDescent="0.3">
      <c r="U19212" s="275"/>
    </row>
    <row r="19213" spans="21:21" x14ac:dyDescent="0.3">
      <c r="U19213" s="275"/>
    </row>
    <row r="19214" spans="21:21" x14ac:dyDescent="0.3">
      <c r="U19214" s="275"/>
    </row>
    <row r="19215" spans="21:21" x14ac:dyDescent="0.3">
      <c r="U19215" s="275"/>
    </row>
    <row r="19216" spans="21:21" x14ac:dyDescent="0.3">
      <c r="U19216" s="275"/>
    </row>
    <row r="19217" spans="21:21" x14ac:dyDescent="0.3">
      <c r="U19217" s="275"/>
    </row>
    <row r="19218" spans="21:21" x14ac:dyDescent="0.3">
      <c r="U19218" s="275"/>
    </row>
    <row r="19219" spans="21:21" x14ac:dyDescent="0.3">
      <c r="U19219" s="275"/>
    </row>
    <row r="19220" spans="21:21" x14ac:dyDescent="0.3">
      <c r="U19220" s="275"/>
    </row>
    <row r="19221" spans="21:21" x14ac:dyDescent="0.3">
      <c r="U19221" s="275"/>
    </row>
    <row r="19222" spans="21:21" x14ac:dyDescent="0.3">
      <c r="U19222" s="275"/>
    </row>
    <row r="19223" spans="21:21" x14ac:dyDescent="0.3">
      <c r="U19223" s="275"/>
    </row>
    <row r="19224" spans="21:21" x14ac:dyDescent="0.3">
      <c r="U19224" s="275"/>
    </row>
    <row r="19225" spans="21:21" x14ac:dyDescent="0.3">
      <c r="U19225" s="275"/>
    </row>
    <row r="19226" spans="21:21" x14ac:dyDescent="0.3">
      <c r="U19226" s="275"/>
    </row>
    <row r="19227" spans="21:21" x14ac:dyDescent="0.3">
      <c r="U19227" s="275"/>
    </row>
    <row r="19228" spans="21:21" x14ac:dyDescent="0.3">
      <c r="U19228" s="275"/>
    </row>
    <row r="19229" spans="21:21" x14ac:dyDescent="0.3">
      <c r="U19229" s="275"/>
    </row>
    <row r="19230" spans="21:21" x14ac:dyDescent="0.3">
      <c r="U19230" s="275"/>
    </row>
    <row r="19231" spans="21:21" x14ac:dyDescent="0.3">
      <c r="U19231" s="275"/>
    </row>
    <row r="19232" spans="21:21" x14ac:dyDescent="0.3">
      <c r="U19232" s="275"/>
    </row>
    <row r="19233" spans="21:21" x14ac:dyDescent="0.3">
      <c r="U19233" s="275"/>
    </row>
    <row r="19234" spans="21:21" x14ac:dyDescent="0.3">
      <c r="U19234" s="275"/>
    </row>
    <row r="19235" spans="21:21" x14ac:dyDescent="0.3">
      <c r="U19235" s="275"/>
    </row>
    <row r="19236" spans="21:21" x14ac:dyDescent="0.3">
      <c r="U19236" s="275"/>
    </row>
    <row r="19237" spans="21:21" x14ac:dyDescent="0.3">
      <c r="U19237" s="275"/>
    </row>
    <row r="19238" spans="21:21" x14ac:dyDescent="0.3">
      <c r="U19238" s="275"/>
    </row>
    <row r="19239" spans="21:21" x14ac:dyDescent="0.3">
      <c r="U19239" s="275"/>
    </row>
    <row r="19240" spans="21:21" x14ac:dyDescent="0.3">
      <c r="U19240" s="275"/>
    </row>
    <row r="19241" spans="21:21" x14ac:dyDescent="0.3">
      <c r="U19241" s="275"/>
    </row>
    <row r="19242" spans="21:21" x14ac:dyDescent="0.3">
      <c r="U19242" s="275"/>
    </row>
    <row r="19243" spans="21:21" x14ac:dyDescent="0.3">
      <c r="U19243" s="275"/>
    </row>
    <row r="19244" spans="21:21" x14ac:dyDescent="0.3">
      <c r="U19244" s="275"/>
    </row>
    <row r="19245" spans="21:21" x14ac:dyDescent="0.3">
      <c r="U19245" s="275"/>
    </row>
    <row r="19246" spans="21:21" x14ac:dyDescent="0.3">
      <c r="U19246" s="275"/>
    </row>
    <row r="19247" spans="21:21" x14ac:dyDescent="0.3">
      <c r="U19247" s="275"/>
    </row>
    <row r="19248" spans="21:21" x14ac:dyDescent="0.3">
      <c r="U19248" s="275"/>
    </row>
    <row r="19249" spans="21:21" x14ac:dyDescent="0.3">
      <c r="U19249" s="275"/>
    </row>
    <row r="19250" spans="21:21" x14ac:dyDescent="0.3">
      <c r="U19250" s="275"/>
    </row>
    <row r="19251" spans="21:21" x14ac:dyDescent="0.3">
      <c r="U19251" s="275"/>
    </row>
    <row r="19252" spans="21:21" x14ac:dyDescent="0.3">
      <c r="U19252" s="275"/>
    </row>
    <row r="19253" spans="21:21" x14ac:dyDescent="0.3">
      <c r="U19253" s="275"/>
    </row>
    <row r="19254" spans="21:21" x14ac:dyDescent="0.3">
      <c r="U19254" s="275"/>
    </row>
    <row r="19255" spans="21:21" x14ac:dyDescent="0.3">
      <c r="U19255" s="275"/>
    </row>
    <row r="19256" spans="21:21" x14ac:dyDescent="0.3">
      <c r="U19256" s="275"/>
    </row>
    <row r="19257" spans="21:21" x14ac:dyDescent="0.3">
      <c r="U19257" s="275"/>
    </row>
    <row r="19258" spans="21:21" x14ac:dyDescent="0.3">
      <c r="U19258" s="275"/>
    </row>
    <row r="19259" spans="21:21" x14ac:dyDescent="0.3">
      <c r="U19259" s="275"/>
    </row>
    <row r="19260" spans="21:21" x14ac:dyDescent="0.3">
      <c r="U19260" s="275"/>
    </row>
    <row r="19261" spans="21:21" x14ac:dyDescent="0.3">
      <c r="U19261" s="275"/>
    </row>
    <row r="19262" spans="21:21" x14ac:dyDescent="0.3">
      <c r="U19262" s="275"/>
    </row>
    <row r="19263" spans="21:21" x14ac:dyDescent="0.3">
      <c r="U19263" s="275"/>
    </row>
    <row r="19264" spans="21:21" x14ac:dyDescent="0.3">
      <c r="U19264" s="275"/>
    </row>
    <row r="19265" spans="21:21" x14ac:dyDescent="0.3">
      <c r="U19265" s="275"/>
    </row>
    <row r="19266" spans="21:21" x14ac:dyDescent="0.3">
      <c r="U19266" s="275"/>
    </row>
    <row r="19267" spans="21:21" x14ac:dyDescent="0.3">
      <c r="U19267" s="275"/>
    </row>
    <row r="19268" spans="21:21" x14ac:dyDescent="0.3">
      <c r="U19268" s="275"/>
    </row>
    <row r="19269" spans="21:21" x14ac:dyDescent="0.3">
      <c r="U19269" s="275"/>
    </row>
    <row r="19270" spans="21:21" x14ac:dyDescent="0.3">
      <c r="U19270" s="275"/>
    </row>
    <row r="19271" spans="21:21" x14ac:dyDescent="0.3">
      <c r="U19271" s="275"/>
    </row>
    <row r="19272" spans="21:21" x14ac:dyDescent="0.3">
      <c r="U19272" s="275"/>
    </row>
    <row r="19273" spans="21:21" x14ac:dyDescent="0.3">
      <c r="U19273" s="275"/>
    </row>
    <row r="19274" spans="21:21" x14ac:dyDescent="0.3">
      <c r="U19274" s="275"/>
    </row>
    <row r="19275" spans="21:21" x14ac:dyDescent="0.3">
      <c r="U19275" s="275"/>
    </row>
    <row r="19276" spans="21:21" x14ac:dyDescent="0.3">
      <c r="U19276" s="275"/>
    </row>
    <row r="19277" spans="21:21" x14ac:dyDescent="0.3">
      <c r="U19277" s="275"/>
    </row>
    <row r="19278" spans="21:21" x14ac:dyDescent="0.3">
      <c r="U19278" s="275"/>
    </row>
    <row r="19279" spans="21:21" x14ac:dyDescent="0.3">
      <c r="U19279" s="275"/>
    </row>
    <row r="19280" spans="21:21" x14ac:dyDescent="0.3">
      <c r="U19280" s="275"/>
    </row>
    <row r="19281" spans="21:21" x14ac:dyDescent="0.3">
      <c r="U19281" s="275"/>
    </row>
    <row r="19282" spans="21:21" x14ac:dyDescent="0.3">
      <c r="U19282" s="275"/>
    </row>
    <row r="19283" spans="21:21" x14ac:dyDescent="0.3">
      <c r="U19283" s="275"/>
    </row>
    <row r="19284" spans="21:21" x14ac:dyDescent="0.3">
      <c r="U19284" s="275"/>
    </row>
    <row r="19285" spans="21:21" x14ac:dyDescent="0.3">
      <c r="U19285" s="275"/>
    </row>
    <row r="19286" spans="21:21" x14ac:dyDescent="0.3">
      <c r="U19286" s="275"/>
    </row>
    <row r="19287" spans="21:21" x14ac:dyDescent="0.3">
      <c r="U19287" s="275"/>
    </row>
    <row r="19288" spans="21:21" x14ac:dyDescent="0.3">
      <c r="U19288" s="275"/>
    </row>
    <row r="19289" spans="21:21" x14ac:dyDescent="0.3">
      <c r="U19289" s="275"/>
    </row>
    <row r="19290" spans="21:21" x14ac:dyDescent="0.3">
      <c r="U19290" s="275"/>
    </row>
    <row r="19291" spans="21:21" x14ac:dyDescent="0.3">
      <c r="U19291" s="275"/>
    </row>
    <row r="19292" spans="21:21" x14ac:dyDescent="0.3">
      <c r="U19292" s="275"/>
    </row>
    <row r="19293" spans="21:21" x14ac:dyDescent="0.3">
      <c r="U19293" s="275"/>
    </row>
    <row r="19294" spans="21:21" x14ac:dyDescent="0.3">
      <c r="U19294" s="275"/>
    </row>
    <row r="19295" spans="21:21" x14ac:dyDescent="0.3">
      <c r="U19295" s="275"/>
    </row>
    <row r="19296" spans="21:21" x14ac:dyDescent="0.3">
      <c r="U19296" s="275"/>
    </row>
    <row r="19297" spans="21:21" x14ac:dyDescent="0.3">
      <c r="U19297" s="275"/>
    </row>
    <row r="19298" spans="21:21" x14ac:dyDescent="0.3">
      <c r="U19298" s="275"/>
    </row>
    <row r="19299" spans="21:21" x14ac:dyDescent="0.3">
      <c r="U19299" s="275"/>
    </row>
    <row r="19300" spans="21:21" x14ac:dyDescent="0.3">
      <c r="U19300" s="275"/>
    </row>
    <row r="19301" spans="21:21" x14ac:dyDescent="0.3">
      <c r="U19301" s="275"/>
    </row>
    <row r="19302" spans="21:21" x14ac:dyDescent="0.3">
      <c r="U19302" s="275"/>
    </row>
    <row r="19303" spans="21:21" x14ac:dyDescent="0.3">
      <c r="U19303" s="275"/>
    </row>
    <row r="19304" spans="21:21" x14ac:dyDescent="0.3">
      <c r="U19304" s="275"/>
    </row>
    <row r="19305" spans="21:21" x14ac:dyDescent="0.3">
      <c r="U19305" s="275"/>
    </row>
    <row r="19306" spans="21:21" x14ac:dyDescent="0.3">
      <c r="U19306" s="275"/>
    </row>
    <row r="19307" spans="21:21" x14ac:dyDescent="0.3">
      <c r="U19307" s="275"/>
    </row>
    <row r="19308" spans="21:21" x14ac:dyDescent="0.3">
      <c r="U19308" s="275"/>
    </row>
    <row r="19309" spans="21:21" x14ac:dyDescent="0.3">
      <c r="U19309" s="275"/>
    </row>
    <row r="19310" spans="21:21" x14ac:dyDescent="0.3">
      <c r="U19310" s="275"/>
    </row>
    <row r="19311" spans="21:21" x14ac:dyDescent="0.3">
      <c r="U19311" s="275"/>
    </row>
    <row r="19312" spans="21:21" x14ac:dyDescent="0.3">
      <c r="U19312" s="275"/>
    </row>
    <row r="19313" spans="21:21" x14ac:dyDescent="0.3">
      <c r="U19313" s="275"/>
    </row>
    <row r="19314" spans="21:21" x14ac:dyDescent="0.3">
      <c r="U19314" s="275"/>
    </row>
    <row r="19315" spans="21:21" x14ac:dyDescent="0.3">
      <c r="U19315" s="275"/>
    </row>
    <row r="19316" spans="21:21" x14ac:dyDescent="0.3">
      <c r="U19316" s="275"/>
    </row>
    <row r="19317" spans="21:21" x14ac:dyDescent="0.3">
      <c r="U19317" s="275"/>
    </row>
    <row r="19318" spans="21:21" x14ac:dyDescent="0.3">
      <c r="U19318" s="275"/>
    </row>
    <row r="19319" spans="21:21" x14ac:dyDescent="0.3">
      <c r="U19319" s="275"/>
    </row>
    <row r="19320" spans="21:21" x14ac:dyDescent="0.3">
      <c r="U19320" s="275"/>
    </row>
    <row r="19321" spans="21:21" x14ac:dyDescent="0.3">
      <c r="U19321" s="275"/>
    </row>
    <row r="19322" spans="21:21" x14ac:dyDescent="0.3">
      <c r="U19322" s="275"/>
    </row>
    <row r="19323" spans="21:21" x14ac:dyDescent="0.3">
      <c r="U19323" s="275"/>
    </row>
    <row r="19324" spans="21:21" x14ac:dyDescent="0.3">
      <c r="U19324" s="275"/>
    </row>
    <row r="19325" spans="21:21" x14ac:dyDescent="0.3">
      <c r="U19325" s="275"/>
    </row>
    <row r="19326" spans="21:21" x14ac:dyDescent="0.3">
      <c r="U19326" s="275"/>
    </row>
    <row r="19327" spans="21:21" x14ac:dyDescent="0.3">
      <c r="U19327" s="275"/>
    </row>
    <row r="19328" spans="21:21" x14ac:dyDescent="0.3">
      <c r="U19328" s="275"/>
    </row>
    <row r="19329" spans="21:21" x14ac:dyDescent="0.3">
      <c r="U19329" s="275"/>
    </row>
    <row r="19330" spans="21:21" x14ac:dyDescent="0.3">
      <c r="U19330" s="275"/>
    </row>
    <row r="19331" spans="21:21" x14ac:dyDescent="0.3">
      <c r="U19331" s="275"/>
    </row>
    <row r="19332" spans="21:21" x14ac:dyDescent="0.3">
      <c r="U19332" s="275"/>
    </row>
    <row r="19333" spans="21:21" x14ac:dyDescent="0.3">
      <c r="U19333" s="275"/>
    </row>
    <row r="19334" spans="21:21" x14ac:dyDescent="0.3">
      <c r="U19334" s="275"/>
    </row>
    <row r="19335" spans="21:21" x14ac:dyDescent="0.3">
      <c r="U19335" s="275"/>
    </row>
    <row r="19336" spans="21:21" x14ac:dyDescent="0.3">
      <c r="U19336" s="275"/>
    </row>
    <row r="19337" spans="21:21" x14ac:dyDescent="0.3">
      <c r="U19337" s="275"/>
    </row>
    <row r="19338" spans="21:21" x14ac:dyDescent="0.3">
      <c r="U19338" s="275"/>
    </row>
    <row r="19339" spans="21:21" x14ac:dyDescent="0.3">
      <c r="U19339" s="275"/>
    </row>
    <row r="19340" spans="21:21" x14ac:dyDescent="0.3">
      <c r="U19340" s="275"/>
    </row>
    <row r="19341" spans="21:21" x14ac:dyDescent="0.3">
      <c r="U19341" s="275"/>
    </row>
    <row r="19342" spans="21:21" x14ac:dyDescent="0.3">
      <c r="U19342" s="275"/>
    </row>
    <row r="19343" spans="21:21" x14ac:dyDescent="0.3">
      <c r="U19343" s="275"/>
    </row>
    <row r="19344" spans="21:21" x14ac:dyDescent="0.3">
      <c r="U19344" s="275"/>
    </row>
    <row r="19345" spans="21:21" x14ac:dyDescent="0.3">
      <c r="U19345" s="275"/>
    </row>
    <row r="19346" spans="21:21" x14ac:dyDescent="0.3">
      <c r="U19346" s="275"/>
    </row>
    <row r="19347" spans="21:21" x14ac:dyDescent="0.3">
      <c r="U19347" s="275"/>
    </row>
    <row r="19348" spans="21:21" x14ac:dyDescent="0.3">
      <c r="U19348" s="275"/>
    </row>
    <row r="19349" spans="21:21" x14ac:dyDescent="0.3">
      <c r="U19349" s="275"/>
    </row>
    <row r="19350" spans="21:21" x14ac:dyDescent="0.3">
      <c r="U19350" s="275"/>
    </row>
    <row r="19351" spans="21:21" x14ac:dyDescent="0.3">
      <c r="U19351" s="275"/>
    </row>
    <row r="19352" spans="21:21" x14ac:dyDescent="0.3">
      <c r="U19352" s="275"/>
    </row>
    <row r="19353" spans="21:21" x14ac:dyDescent="0.3">
      <c r="U19353" s="275"/>
    </row>
    <row r="19354" spans="21:21" x14ac:dyDescent="0.3">
      <c r="U19354" s="275"/>
    </row>
    <row r="19355" spans="21:21" x14ac:dyDescent="0.3">
      <c r="U19355" s="275"/>
    </row>
    <row r="19356" spans="21:21" x14ac:dyDescent="0.3">
      <c r="U19356" s="275"/>
    </row>
    <row r="19357" spans="21:21" x14ac:dyDescent="0.3">
      <c r="U19357" s="275"/>
    </row>
    <row r="19358" spans="21:21" x14ac:dyDescent="0.3">
      <c r="U19358" s="275"/>
    </row>
    <row r="19359" spans="21:21" x14ac:dyDescent="0.3">
      <c r="U19359" s="275"/>
    </row>
    <row r="19360" spans="21:21" x14ac:dyDescent="0.3">
      <c r="U19360" s="275"/>
    </row>
    <row r="19361" spans="21:21" x14ac:dyDescent="0.3">
      <c r="U19361" s="275"/>
    </row>
    <row r="19362" spans="21:21" x14ac:dyDescent="0.3">
      <c r="U19362" s="275"/>
    </row>
    <row r="19363" spans="21:21" x14ac:dyDescent="0.3">
      <c r="U19363" s="275"/>
    </row>
    <row r="19364" spans="21:21" x14ac:dyDescent="0.3">
      <c r="U19364" s="275"/>
    </row>
    <row r="19365" spans="21:21" x14ac:dyDescent="0.3">
      <c r="U19365" s="275"/>
    </row>
    <row r="19366" spans="21:21" x14ac:dyDescent="0.3">
      <c r="U19366" s="275"/>
    </row>
    <row r="19367" spans="21:21" x14ac:dyDescent="0.3">
      <c r="U19367" s="275"/>
    </row>
    <row r="19368" spans="21:21" x14ac:dyDescent="0.3">
      <c r="U19368" s="275"/>
    </row>
    <row r="19369" spans="21:21" x14ac:dyDescent="0.3">
      <c r="U19369" s="275"/>
    </row>
    <row r="19370" spans="21:21" x14ac:dyDescent="0.3">
      <c r="U19370" s="275"/>
    </row>
    <row r="19371" spans="21:21" x14ac:dyDescent="0.3">
      <c r="U19371" s="275"/>
    </row>
    <row r="19372" spans="21:21" x14ac:dyDescent="0.3">
      <c r="U19372" s="275"/>
    </row>
    <row r="19373" spans="21:21" x14ac:dyDescent="0.3">
      <c r="U19373" s="275"/>
    </row>
    <row r="19374" spans="21:21" x14ac:dyDescent="0.3">
      <c r="U19374" s="275"/>
    </row>
    <row r="19375" spans="21:21" x14ac:dyDescent="0.3">
      <c r="U19375" s="275"/>
    </row>
    <row r="19376" spans="21:21" x14ac:dyDescent="0.3">
      <c r="U19376" s="275"/>
    </row>
    <row r="19377" spans="21:21" x14ac:dyDescent="0.3">
      <c r="U19377" s="275"/>
    </row>
    <row r="19378" spans="21:21" x14ac:dyDescent="0.3">
      <c r="U19378" s="275"/>
    </row>
    <row r="19379" spans="21:21" x14ac:dyDescent="0.3">
      <c r="U19379" s="275"/>
    </row>
    <row r="19380" spans="21:21" x14ac:dyDescent="0.3">
      <c r="U19380" s="275"/>
    </row>
    <row r="19381" spans="21:21" x14ac:dyDescent="0.3">
      <c r="U19381" s="275"/>
    </row>
    <row r="19382" spans="21:21" x14ac:dyDescent="0.3">
      <c r="U19382" s="275"/>
    </row>
    <row r="19383" spans="21:21" x14ac:dyDescent="0.3">
      <c r="U19383" s="275"/>
    </row>
    <row r="19384" spans="21:21" x14ac:dyDescent="0.3">
      <c r="U19384" s="275"/>
    </row>
    <row r="19385" spans="21:21" x14ac:dyDescent="0.3">
      <c r="U19385" s="275"/>
    </row>
    <row r="19386" spans="21:21" x14ac:dyDescent="0.3">
      <c r="U19386" s="275"/>
    </row>
    <row r="19387" spans="21:21" x14ac:dyDescent="0.3">
      <c r="U19387" s="275"/>
    </row>
    <row r="19388" spans="21:21" x14ac:dyDescent="0.3">
      <c r="U19388" s="275"/>
    </row>
    <row r="19389" spans="21:21" x14ac:dyDescent="0.3">
      <c r="U19389" s="275"/>
    </row>
    <row r="19390" spans="21:21" x14ac:dyDescent="0.3">
      <c r="U19390" s="275"/>
    </row>
    <row r="19391" spans="21:21" x14ac:dyDescent="0.3">
      <c r="U19391" s="275"/>
    </row>
    <row r="19392" spans="21:21" x14ac:dyDescent="0.3">
      <c r="U19392" s="275"/>
    </row>
    <row r="19393" spans="21:21" x14ac:dyDescent="0.3">
      <c r="U19393" s="275"/>
    </row>
    <row r="19394" spans="21:21" x14ac:dyDescent="0.3">
      <c r="U19394" s="275"/>
    </row>
    <row r="19395" spans="21:21" x14ac:dyDescent="0.3">
      <c r="U19395" s="275"/>
    </row>
    <row r="19396" spans="21:21" x14ac:dyDescent="0.3">
      <c r="U19396" s="275"/>
    </row>
    <row r="19397" spans="21:21" x14ac:dyDescent="0.3">
      <c r="U19397" s="275"/>
    </row>
    <row r="19398" spans="21:21" x14ac:dyDescent="0.3">
      <c r="U19398" s="275"/>
    </row>
    <row r="19399" spans="21:21" x14ac:dyDescent="0.3">
      <c r="U19399" s="275"/>
    </row>
    <row r="19400" spans="21:21" x14ac:dyDescent="0.3">
      <c r="U19400" s="275"/>
    </row>
    <row r="19401" spans="21:21" x14ac:dyDescent="0.3">
      <c r="U19401" s="275"/>
    </row>
    <row r="19402" spans="21:21" x14ac:dyDescent="0.3">
      <c r="U19402" s="275"/>
    </row>
    <row r="19403" spans="21:21" x14ac:dyDescent="0.3">
      <c r="U19403" s="275"/>
    </row>
    <row r="19404" spans="21:21" x14ac:dyDescent="0.3">
      <c r="U19404" s="275"/>
    </row>
    <row r="19405" spans="21:21" x14ac:dyDescent="0.3">
      <c r="U19405" s="275"/>
    </row>
    <row r="19406" spans="21:21" x14ac:dyDescent="0.3">
      <c r="U19406" s="275"/>
    </row>
    <row r="19407" spans="21:21" x14ac:dyDescent="0.3">
      <c r="U19407" s="275"/>
    </row>
    <row r="19408" spans="21:21" x14ac:dyDescent="0.3">
      <c r="U19408" s="275"/>
    </row>
    <row r="19409" spans="21:21" x14ac:dyDescent="0.3">
      <c r="U19409" s="275"/>
    </row>
    <row r="19410" spans="21:21" x14ac:dyDescent="0.3">
      <c r="U19410" s="275"/>
    </row>
    <row r="19411" spans="21:21" x14ac:dyDescent="0.3">
      <c r="U19411" s="275"/>
    </row>
    <row r="19412" spans="21:21" x14ac:dyDescent="0.3">
      <c r="U19412" s="275"/>
    </row>
    <row r="19413" spans="21:21" x14ac:dyDescent="0.3">
      <c r="U19413" s="275"/>
    </row>
    <row r="19414" spans="21:21" x14ac:dyDescent="0.3">
      <c r="U19414" s="275"/>
    </row>
    <row r="19415" spans="21:21" x14ac:dyDescent="0.3">
      <c r="U19415" s="275"/>
    </row>
    <row r="19416" spans="21:21" x14ac:dyDescent="0.3">
      <c r="U19416" s="275"/>
    </row>
    <row r="19417" spans="21:21" x14ac:dyDescent="0.3">
      <c r="U19417" s="275"/>
    </row>
    <row r="19418" spans="21:21" x14ac:dyDescent="0.3">
      <c r="U19418" s="275"/>
    </row>
    <row r="19419" spans="21:21" x14ac:dyDescent="0.3">
      <c r="U19419" s="275"/>
    </row>
    <row r="19420" spans="21:21" x14ac:dyDescent="0.3">
      <c r="U19420" s="275"/>
    </row>
    <row r="19421" spans="21:21" x14ac:dyDescent="0.3">
      <c r="U19421" s="275"/>
    </row>
    <row r="19422" spans="21:21" x14ac:dyDescent="0.3">
      <c r="U19422" s="275"/>
    </row>
    <row r="19423" spans="21:21" x14ac:dyDescent="0.3">
      <c r="U19423" s="275"/>
    </row>
    <row r="19424" spans="21:21" x14ac:dyDescent="0.3">
      <c r="U19424" s="275"/>
    </row>
    <row r="19425" spans="21:21" x14ac:dyDescent="0.3">
      <c r="U19425" s="275"/>
    </row>
    <row r="19426" spans="21:21" x14ac:dyDescent="0.3">
      <c r="U19426" s="275"/>
    </row>
    <row r="19427" spans="21:21" x14ac:dyDescent="0.3">
      <c r="U19427" s="275"/>
    </row>
    <row r="19428" spans="21:21" x14ac:dyDescent="0.3">
      <c r="U19428" s="275"/>
    </row>
    <row r="19429" spans="21:21" x14ac:dyDescent="0.3">
      <c r="U19429" s="275"/>
    </row>
    <row r="19430" spans="21:21" x14ac:dyDescent="0.3">
      <c r="U19430" s="275"/>
    </row>
    <row r="19431" spans="21:21" x14ac:dyDescent="0.3">
      <c r="U19431" s="275"/>
    </row>
    <row r="19432" spans="21:21" x14ac:dyDescent="0.3">
      <c r="U19432" s="275"/>
    </row>
    <row r="19433" spans="21:21" x14ac:dyDescent="0.3">
      <c r="U19433" s="275"/>
    </row>
    <row r="19434" spans="21:21" x14ac:dyDescent="0.3">
      <c r="U19434" s="275"/>
    </row>
    <row r="19435" spans="21:21" x14ac:dyDescent="0.3">
      <c r="U19435" s="275"/>
    </row>
    <row r="19436" spans="21:21" x14ac:dyDescent="0.3">
      <c r="U19436" s="275"/>
    </row>
    <row r="19437" spans="21:21" x14ac:dyDescent="0.3">
      <c r="U19437" s="275"/>
    </row>
    <row r="19438" spans="21:21" x14ac:dyDescent="0.3">
      <c r="U19438" s="275"/>
    </row>
    <row r="19439" spans="21:21" x14ac:dyDescent="0.3">
      <c r="U19439" s="275"/>
    </row>
    <row r="19440" spans="21:21" x14ac:dyDescent="0.3">
      <c r="U19440" s="275"/>
    </row>
    <row r="19441" spans="21:21" x14ac:dyDescent="0.3">
      <c r="U19441" s="275"/>
    </row>
    <row r="19442" spans="21:21" x14ac:dyDescent="0.3">
      <c r="U19442" s="275"/>
    </row>
    <row r="19443" spans="21:21" x14ac:dyDescent="0.3">
      <c r="U19443" s="275"/>
    </row>
    <row r="19444" spans="21:21" x14ac:dyDescent="0.3">
      <c r="U19444" s="275"/>
    </row>
    <row r="19445" spans="21:21" x14ac:dyDescent="0.3">
      <c r="U19445" s="275"/>
    </row>
    <row r="19446" spans="21:21" x14ac:dyDescent="0.3">
      <c r="U19446" s="275"/>
    </row>
    <row r="19447" spans="21:21" x14ac:dyDescent="0.3">
      <c r="U19447" s="275"/>
    </row>
    <row r="19448" spans="21:21" x14ac:dyDescent="0.3">
      <c r="U19448" s="275"/>
    </row>
    <row r="19449" spans="21:21" x14ac:dyDescent="0.3">
      <c r="U19449" s="275"/>
    </row>
    <row r="19450" spans="21:21" x14ac:dyDescent="0.3">
      <c r="U19450" s="275"/>
    </row>
    <row r="19451" spans="21:21" x14ac:dyDescent="0.3">
      <c r="U19451" s="275"/>
    </row>
    <row r="19452" spans="21:21" x14ac:dyDescent="0.3">
      <c r="U19452" s="275"/>
    </row>
    <row r="19453" spans="21:21" x14ac:dyDescent="0.3">
      <c r="U19453" s="275"/>
    </row>
    <row r="19454" spans="21:21" x14ac:dyDescent="0.3">
      <c r="U19454" s="275"/>
    </row>
    <row r="19455" spans="21:21" x14ac:dyDescent="0.3">
      <c r="U19455" s="275"/>
    </row>
    <row r="19456" spans="21:21" x14ac:dyDescent="0.3">
      <c r="U19456" s="275"/>
    </row>
    <row r="19457" spans="21:21" x14ac:dyDescent="0.3">
      <c r="U19457" s="275"/>
    </row>
    <row r="19458" spans="21:21" x14ac:dyDescent="0.3">
      <c r="U19458" s="275"/>
    </row>
    <row r="19459" spans="21:21" x14ac:dyDescent="0.3">
      <c r="U19459" s="275"/>
    </row>
    <row r="19460" spans="21:21" x14ac:dyDescent="0.3">
      <c r="U19460" s="275"/>
    </row>
    <row r="19461" spans="21:21" x14ac:dyDescent="0.3">
      <c r="U19461" s="275"/>
    </row>
    <row r="19462" spans="21:21" x14ac:dyDescent="0.3">
      <c r="U19462" s="275"/>
    </row>
    <row r="19463" spans="21:21" x14ac:dyDescent="0.3">
      <c r="U19463" s="275"/>
    </row>
    <row r="19464" spans="21:21" x14ac:dyDescent="0.3">
      <c r="U19464" s="275"/>
    </row>
    <row r="19465" spans="21:21" x14ac:dyDescent="0.3">
      <c r="U19465" s="275"/>
    </row>
    <row r="19466" spans="21:21" x14ac:dyDescent="0.3">
      <c r="U19466" s="275"/>
    </row>
    <row r="19467" spans="21:21" x14ac:dyDescent="0.3">
      <c r="U19467" s="275"/>
    </row>
    <row r="19468" spans="21:21" x14ac:dyDescent="0.3">
      <c r="U19468" s="275"/>
    </row>
    <row r="19469" spans="21:21" x14ac:dyDescent="0.3">
      <c r="U19469" s="275"/>
    </row>
    <row r="19470" spans="21:21" x14ac:dyDescent="0.3">
      <c r="U19470" s="275"/>
    </row>
    <row r="19471" spans="21:21" x14ac:dyDescent="0.3">
      <c r="U19471" s="275"/>
    </row>
    <row r="19472" spans="21:21" x14ac:dyDescent="0.3">
      <c r="U19472" s="275"/>
    </row>
    <row r="19473" spans="21:21" x14ac:dyDescent="0.3">
      <c r="U19473" s="275"/>
    </row>
    <row r="19474" spans="21:21" x14ac:dyDescent="0.3">
      <c r="U19474" s="275"/>
    </row>
    <row r="19475" spans="21:21" x14ac:dyDescent="0.3">
      <c r="U19475" s="275"/>
    </row>
    <row r="19476" spans="21:21" x14ac:dyDescent="0.3">
      <c r="U19476" s="275"/>
    </row>
    <row r="19477" spans="21:21" x14ac:dyDescent="0.3">
      <c r="U19477" s="275"/>
    </row>
    <row r="19478" spans="21:21" x14ac:dyDescent="0.3">
      <c r="U19478" s="275"/>
    </row>
    <row r="19479" spans="21:21" x14ac:dyDescent="0.3">
      <c r="U19479" s="275"/>
    </row>
    <row r="19480" spans="21:21" x14ac:dyDescent="0.3">
      <c r="U19480" s="275"/>
    </row>
    <row r="19481" spans="21:21" x14ac:dyDescent="0.3">
      <c r="U19481" s="275"/>
    </row>
    <row r="19482" spans="21:21" x14ac:dyDescent="0.3">
      <c r="U19482" s="275"/>
    </row>
    <row r="19483" spans="21:21" x14ac:dyDescent="0.3">
      <c r="U19483" s="275"/>
    </row>
    <row r="19484" spans="21:21" x14ac:dyDescent="0.3">
      <c r="U19484" s="275"/>
    </row>
    <row r="19485" spans="21:21" x14ac:dyDescent="0.3">
      <c r="U19485" s="275"/>
    </row>
    <row r="19486" spans="21:21" x14ac:dyDescent="0.3">
      <c r="U19486" s="275"/>
    </row>
    <row r="19487" spans="21:21" x14ac:dyDescent="0.3">
      <c r="U19487" s="275"/>
    </row>
    <row r="19488" spans="21:21" x14ac:dyDescent="0.3">
      <c r="U19488" s="275"/>
    </row>
    <row r="19489" spans="21:21" x14ac:dyDescent="0.3">
      <c r="U19489" s="275"/>
    </row>
    <row r="19490" spans="21:21" x14ac:dyDescent="0.3">
      <c r="U19490" s="275"/>
    </row>
    <row r="19491" spans="21:21" x14ac:dyDescent="0.3">
      <c r="U19491" s="275"/>
    </row>
    <row r="19492" spans="21:21" x14ac:dyDescent="0.3">
      <c r="U19492" s="275"/>
    </row>
    <row r="19493" spans="21:21" x14ac:dyDescent="0.3">
      <c r="U19493" s="275"/>
    </row>
    <row r="19494" spans="21:21" x14ac:dyDescent="0.3">
      <c r="U19494" s="275"/>
    </row>
    <row r="19495" spans="21:21" x14ac:dyDescent="0.3">
      <c r="U19495" s="275"/>
    </row>
    <row r="19496" spans="21:21" x14ac:dyDescent="0.3">
      <c r="U19496" s="275"/>
    </row>
    <row r="19497" spans="21:21" x14ac:dyDescent="0.3">
      <c r="U19497" s="275"/>
    </row>
    <row r="19498" spans="21:21" x14ac:dyDescent="0.3">
      <c r="U19498" s="275"/>
    </row>
    <row r="19499" spans="21:21" x14ac:dyDescent="0.3">
      <c r="U19499" s="275"/>
    </row>
    <row r="19500" spans="21:21" x14ac:dyDescent="0.3">
      <c r="U19500" s="275"/>
    </row>
    <row r="19501" spans="21:21" x14ac:dyDescent="0.3">
      <c r="U19501" s="275"/>
    </row>
    <row r="19502" spans="21:21" x14ac:dyDescent="0.3">
      <c r="U19502" s="275"/>
    </row>
    <row r="19503" spans="21:21" x14ac:dyDescent="0.3">
      <c r="U19503" s="275"/>
    </row>
    <row r="19504" spans="21:21" x14ac:dyDescent="0.3">
      <c r="U19504" s="275"/>
    </row>
    <row r="19505" spans="21:21" x14ac:dyDescent="0.3">
      <c r="U19505" s="275"/>
    </row>
    <row r="19506" spans="21:21" x14ac:dyDescent="0.3">
      <c r="U19506" s="275"/>
    </row>
    <row r="19507" spans="21:21" x14ac:dyDescent="0.3">
      <c r="U19507" s="275"/>
    </row>
    <row r="19508" spans="21:21" x14ac:dyDescent="0.3">
      <c r="U19508" s="275"/>
    </row>
    <row r="19509" spans="21:21" x14ac:dyDescent="0.3">
      <c r="U19509" s="275"/>
    </row>
    <row r="19510" spans="21:21" x14ac:dyDescent="0.3">
      <c r="U19510" s="275"/>
    </row>
    <row r="19511" spans="21:21" x14ac:dyDescent="0.3">
      <c r="U19511" s="275"/>
    </row>
    <row r="19512" spans="21:21" x14ac:dyDescent="0.3">
      <c r="U19512" s="275"/>
    </row>
    <row r="19513" spans="21:21" x14ac:dyDescent="0.3">
      <c r="U19513" s="275"/>
    </row>
    <row r="19514" spans="21:21" x14ac:dyDescent="0.3">
      <c r="U19514" s="275"/>
    </row>
    <row r="19515" spans="21:21" x14ac:dyDescent="0.3">
      <c r="U19515" s="275"/>
    </row>
    <row r="19516" spans="21:21" x14ac:dyDescent="0.3">
      <c r="U19516" s="275"/>
    </row>
    <row r="19517" spans="21:21" x14ac:dyDescent="0.3">
      <c r="U19517" s="275"/>
    </row>
    <row r="19518" spans="21:21" x14ac:dyDescent="0.3">
      <c r="U19518" s="275"/>
    </row>
    <row r="19519" spans="21:21" x14ac:dyDescent="0.3">
      <c r="U19519" s="275"/>
    </row>
    <row r="19520" spans="21:21" x14ac:dyDescent="0.3">
      <c r="U19520" s="275"/>
    </row>
    <row r="19521" spans="21:21" x14ac:dyDescent="0.3">
      <c r="U19521" s="275"/>
    </row>
    <row r="19522" spans="21:21" x14ac:dyDescent="0.3">
      <c r="U19522" s="275"/>
    </row>
    <row r="19523" spans="21:21" x14ac:dyDescent="0.3">
      <c r="U19523" s="275"/>
    </row>
    <row r="19524" spans="21:21" x14ac:dyDescent="0.3">
      <c r="U19524" s="275"/>
    </row>
    <row r="19525" spans="21:21" x14ac:dyDescent="0.3">
      <c r="U19525" s="275"/>
    </row>
    <row r="19526" spans="21:21" x14ac:dyDescent="0.3">
      <c r="U19526" s="275"/>
    </row>
    <row r="19527" spans="21:21" x14ac:dyDescent="0.3">
      <c r="U19527" s="275"/>
    </row>
    <row r="19528" spans="21:21" x14ac:dyDescent="0.3">
      <c r="U19528" s="275"/>
    </row>
    <row r="19529" spans="21:21" x14ac:dyDescent="0.3">
      <c r="U19529" s="275"/>
    </row>
    <row r="19530" spans="21:21" x14ac:dyDescent="0.3">
      <c r="U19530" s="275"/>
    </row>
    <row r="19531" spans="21:21" x14ac:dyDescent="0.3">
      <c r="U19531" s="275"/>
    </row>
    <row r="19532" spans="21:21" x14ac:dyDescent="0.3">
      <c r="U19532" s="275"/>
    </row>
    <row r="19533" spans="21:21" x14ac:dyDescent="0.3">
      <c r="U19533" s="275"/>
    </row>
    <row r="19534" spans="21:21" x14ac:dyDescent="0.3">
      <c r="U19534" s="275"/>
    </row>
    <row r="19535" spans="21:21" x14ac:dyDescent="0.3">
      <c r="U19535" s="275"/>
    </row>
    <row r="19536" spans="21:21" x14ac:dyDescent="0.3">
      <c r="U19536" s="275"/>
    </row>
    <row r="19537" spans="21:21" x14ac:dyDescent="0.3">
      <c r="U19537" s="275"/>
    </row>
    <row r="19538" spans="21:21" x14ac:dyDescent="0.3">
      <c r="U19538" s="275"/>
    </row>
    <row r="19539" spans="21:21" x14ac:dyDescent="0.3">
      <c r="U19539" s="275"/>
    </row>
    <row r="19540" spans="21:21" x14ac:dyDescent="0.3">
      <c r="U19540" s="275"/>
    </row>
    <row r="19541" spans="21:21" x14ac:dyDescent="0.3">
      <c r="U19541" s="275"/>
    </row>
    <row r="19542" spans="21:21" x14ac:dyDescent="0.3">
      <c r="U19542" s="275"/>
    </row>
    <row r="19543" spans="21:21" x14ac:dyDescent="0.3">
      <c r="U19543" s="275"/>
    </row>
    <row r="19544" spans="21:21" x14ac:dyDescent="0.3">
      <c r="U19544" s="275"/>
    </row>
    <row r="19545" spans="21:21" x14ac:dyDescent="0.3">
      <c r="U19545" s="275"/>
    </row>
    <row r="19546" spans="21:21" x14ac:dyDescent="0.3">
      <c r="U19546" s="275"/>
    </row>
    <row r="19547" spans="21:21" x14ac:dyDescent="0.3">
      <c r="U19547" s="275"/>
    </row>
    <row r="19548" spans="21:21" x14ac:dyDescent="0.3">
      <c r="U19548" s="275"/>
    </row>
    <row r="19549" spans="21:21" x14ac:dyDescent="0.3">
      <c r="U19549" s="275"/>
    </row>
    <row r="19550" spans="21:21" x14ac:dyDescent="0.3">
      <c r="U19550" s="275"/>
    </row>
    <row r="19551" spans="21:21" x14ac:dyDescent="0.3">
      <c r="U19551" s="275"/>
    </row>
    <row r="19552" spans="21:21" x14ac:dyDescent="0.3">
      <c r="U19552" s="275"/>
    </row>
    <row r="19553" spans="21:21" x14ac:dyDescent="0.3">
      <c r="U19553" s="275"/>
    </row>
    <row r="19554" spans="21:21" x14ac:dyDescent="0.3">
      <c r="U19554" s="275"/>
    </row>
    <row r="19555" spans="21:21" x14ac:dyDescent="0.3">
      <c r="U19555" s="275"/>
    </row>
    <row r="19556" spans="21:21" x14ac:dyDescent="0.3">
      <c r="U19556" s="275"/>
    </row>
    <row r="19557" spans="21:21" x14ac:dyDescent="0.3">
      <c r="U19557" s="275"/>
    </row>
    <row r="19558" spans="21:21" x14ac:dyDescent="0.3">
      <c r="U19558" s="275"/>
    </row>
    <row r="19559" spans="21:21" x14ac:dyDescent="0.3">
      <c r="U19559" s="275"/>
    </row>
    <row r="19560" spans="21:21" x14ac:dyDescent="0.3">
      <c r="U19560" s="275"/>
    </row>
    <row r="19561" spans="21:21" x14ac:dyDescent="0.3">
      <c r="U19561" s="275"/>
    </row>
    <row r="19562" spans="21:21" x14ac:dyDescent="0.3">
      <c r="U19562" s="275"/>
    </row>
    <row r="19563" spans="21:21" x14ac:dyDescent="0.3">
      <c r="U19563" s="275"/>
    </row>
    <row r="19564" spans="21:21" x14ac:dyDescent="0.3">
      <c r="U19564" s="275"/>
    </row>
    <row r="19565" spans="21:21" x14ac:dyDescent="0.3">
      <c r="U19565" s="275"/>
    </row>
    <row r="19566" spans="21:21" x14ac:dyDescent="0.3">
      <c r="U19566" s="275"/>
    </row>
    <row r="19567" spans="21:21" x14ac:dyDescent="0.3">
      <c r="U19567" s="275"/>
    </row>
    <row r="19568" spans="21:21" x14ac:dyDescent="0.3">
      <c r="U19568" s="275"/>
    </row>
    <row r="19569" spans="21:21" x14ac:dyDescent="0.3">
      <c r="U19569" s="275"/>
    </row>
    <row r="19570" spans="21:21" x14ac:dyDescent="0.3">
      <c r="U19570" s="275"/>
    </row>
    <row r="19571" spans="21:21" x14ac:dyDescent="0.3">
      <c r="U19571" s="275"/>
    </row>
    <row r="19572" spans="21:21" x14ac:dyDescent="0.3">
      <c r="U19572" s="275"/>
    </row>
    <row r="19573" spans="21:21" x14ac:dyDescent="0.3">
      <c r="U19573" s="275"/>
    </row>
    <row r="19574" spans="21:21" x14ac:dyDescent="0.3">
      <c r="U19574" s="275"/>
    </row>
    <row r="19575" spans="21:21" x14ac:dyDescent="0.3">
      <c r="U19575" s="275"/>
    </row>
    <row r="19576" spans="21:21" x14ac:dyDescent="0.3">
      <c r="U19576" s="275"/>
    </row>
    <row r="19577" spans="21:21" x14ac:dyDescent="0.3">
      <c r="U19577" s="275"/>
    </row>
    <row r="19578" spans="21:21" x14ac:dyDescent="0.3">
      <c r="U19578" s="275"/>
    </row>
    <row r="19579" spans="21:21" x14ac:dyDescent="0.3">
      <c r="U19579" s="275"/>
    </row>
    <row r="19580" spans="21:21" x14ac:dyDescent="0.3">
      <c r="U19580" s="275"/>
    </row>
    <row r="19581" spans="21:21" x14ac:dyDescent="0.3">
      <c r="U19581" s="275"/>
    </row>
    <row r="19582" spans="21:21" x14ac:dyDescent="0.3">
      <c r="U19582" s="275"/>
    </row>
    <row r="19583" spans="21:21" x14ac:dyDescent="0.3">
      <c r="U19583" s="275"/>
    </row>
    <row r="19584" spans="21:21" x14ac:dyDescent="0.3">
      <c r="U19584" s="275"/>
    </row>
    <row r="19585" spans="21:21" x14ac:dyDescent="0.3">
      <c r="U19585" s="275"/>
    </row>
    <row r="19586" spans="21:21" x14ac:dyDescent="0.3">
      <c r="U19586" s="275"/>
    </row>
    <row r="19587" spans="21:21" x14ac:dyDescent="0.3">
      <c r="U19587" s="275"/>
    </row>
    <row r="19588" spans="21:21" x14ac:dyDescent="0.3">
      <c r="U19588" s="275"/>
    </row>
    <row r="19589" spans="21:21" x14ac:dyDescent="0.3">
      <c r="U19589" s="275"/>
    </row>
    <row r="19590" spans="21:21" x14ac:dyDescent="0.3">
      <c r="U19590" s="275"/>
    </row>
    <row r="19591" spans="21:21" x14ac:dyDescent="0.3">
      <c r="U19591" s="275"/>
    </row>
    <row r="19592" spans="21:21" x14ac:dyDescent="0.3">
      <c r="U19592" s="275"/>
    </row>
    <row r="19593" spans="21:21" x14ac:dyDescent="0.3">
      <c r="U19593" s="275"/>
    </row>
    <row r="19594" spans="21:21" x14ac:dyDescent="0.3">
      <c r="U19594" s="275"/>
    </row>
    <row r="19595" spans="21:21" x14ac:dyDescent="0.3">
      <c r="U19595" s="275"/>
    </row>
    <row r="19596" spans="21:21" x14ac:dyDescent="0.3">
      <c r="U19596" s="275"/>
    </row>
    <row r="19597" spans="21:21" x14ac:dyDescent="0.3">
      <c r="U19597" s="275"/>
    </row>
    <row r="19598" spans="21:21" x14ac:dyDescent="0.3">
      <c r="U19598" s="275"/>
    </row>
    <row r="19599" spans="21:21" x14ac:dyDescent="0.3">
      <c r="U19599" s="275"/>
    </row>
    <row r="19600" spans="21:21" x14ac:dyDescent="0.3">
      <c r="U19600" s="275"/>
    </row>
    <row r="19601" spans="21:21" x14ac:dyDescent="0.3">
      <c r="U19601" s="275"/>
    </row>
    <row r="19602" spans="21:21" x14ac:dyDescent="0.3">
      <c r="U19602" s="275"/>
    </row>
    <row r="19603" spans="21:21" x14ac:dyDescent="0.3">
      <c r="U19603" s="275"/>
    </row>
    <row r="19604" spans="21:21" x14ac:dyDescent="0.3">
      <c r="U19604" s="275"/>
    </row>
    <row r="19605" spans="21:21" x14ac:dyDescent="0.3">
      <c r="U19605" s="275"/>
    </row>
    <row r="19606" spans="21:21" x14ac:dyDescent="0.3">
      <c r="U19606" s="275"/>
    </row>
    <row r="19607" spans="21:21" x14ac:dyDescent="0.3">
      <c r="U19607" s="275"/>
    </row>
    <row r="19608" spans="21:21" x14ac:dyDescent="0.3">
      <c r="U19608" s="275"/>
    </row>
    <row r="19609" spans="21:21" x14ac:dyDescent="0.3">
      <c r="U19609" s="275"/>
    </row>
    <row r="19610" spans="21:21" x14ac:dyDescent="0.3">
      <c r="U19610" s="275"/>
    </row>
    <row r="19611" spans="21:21" x14ac:dyDescent="0.3">
      <c r="U19611" s="275"/>
    </row>
    <row r="19612" spans="21:21" x14ac:dyDescent="0.3">
      <c r="U19612" s="275"/>
    </row>
    <row r="19613" spans="21:21" x14ac:dyDescent="0.3">
      <c r="U19613" s="275"/>
    </row>
    <row r="19614" spans="21:21" x14ac:dyDescent="0.3">
      <c r="U19614" s="275"/>
    </row>
    <row r="19615" spans="21:21" x14ac:dyDescent="0.3">
      <c r="U19615" s="275"/>
    </row>
    <row r="19616" spans="21:21" x14ac:dyDescent="0.3">
      <c r="U19616" s="275"/>
    </row>
    <row r="19617" spans="21:21" x14ac:dyDescent="0.3">
      <c r="U19617" s="275"/>
    </row>
    <row r="19618" spans="21:21" x14ac:dyDescent="0.3">
      <c r="U19618" s="275"/>
    </row>
    <row r="19619" spans="21:21" x14ac:dyDescent="0.3">
      <c r="U19619" s="275"/>
    </row>
    <row r="19620" spans="21:21" x14ac:dyDescent="0.3">
      <c r="U19620" s="275"/>
    </row>
    <row r="19621" spans="21:21" x14ac:dyDescent="0.3">
      <c r="U19621" s="275"/>
    </row>
    <row r="19622" spans="21:21" x14ac:dyDescent="0.3">
      <c r="U19622" s="275"/>
    </row>
    <row r="19623" spans="21:21" x14ac:dyDescent="0.3">
      <c r="U19623" s="275"/>
    </row>
    <row r="19624" spans="21:21" x14ac:dyDescent="0.3">
      <c r="U19624" s="275"/>
    </row>
    <row r="19625" spans="21:21" x14ac:dyDescent="0.3">
      <c r="U19625" s="275"/>
    </row>
    <row r="19626" spans="21:21" x14ac:dyDescent="0.3">
      <c r="U19626" s="275"/>
    </row>
    <row r="19627" spans="21:21" x14ac:dyDescent="0.3">
      <c r="U19627" s="275"/>
    </row>
    <row r="19628" spans="21:21" x14ac:dyDescent="0.3">
      <c r="U19628" s="275"/>
    </row>
    <row r="19629" spans="21:21" x14ac:dyDescent="0.3">
      <c r="U19629" s="275"/>
    </row>
    <row r="19630" spans="21:21" x14ac:dyDescent="0.3">
      <c r="U19630" s="275"/>
    </row>
    <row r="19631" spans="21:21" x14ac:dyDescent="0.3">
      <c r="U19631" s="275"/>
    </row>
    <row r="19632" spans="21:21" x14ac:dyDescent="0.3">
      <c r="U19632" s="275"/>
    </row>
    <row r="19633" spans="21:21" x14ac:dyDescent="0.3">
      <c r="U19633" s="275"/>
    </row>
    <row r="19634" spans="21:21" x14ac:dyDescent="0.3">
      <c r="U19634" s="275"/>
    </row>
    <row r="19635" spans="21:21" x14ac:dyDescent="0.3">
      <c r="U19635" s="275"/>
    </row>
    <row r="19636" spans="21:21" x14ac:dyDescent="0.3">
      <c r="U19636" s="275"/>
    </row>
    <row r="19637" spans="21:21" x14ac:dyDescent="0.3">
      <c r="U19637" s="275"/>
    </row>
    <row r="19638" spans="21:21" x14ac:dyDescent="0.3">
      <c r="U19638" s="275"/>
    </row>
    <row r="19639" spans="21:21" x14ac:dyDescent="0.3">
      <c r="U19639" s="275"/>
    </row>
    <row r="19640" spans="21:21" x14ac:dyDescent="0.3">
      <c r="U19640" s="275"/>
    </row>
    <row r="19641" spans="21:21" x14ac:dyDescent="0.3">
      <c r="U19641" s="275"/>
    </row>
    <row r="19642" spans="21:21" x14ac:dyDescent="0.3">
      <c r="U19642" s="275"/>
    </row>
    <row r="19643" spans="21:21" x14ac:dyDescent="0.3">
      <c r="U19643" s="275"/>
    </row>
    <row r="19644" spans="21:21" x14ac:dyDescent="0.3">
      <c r="U19644" s="275"/>
    </row>
    <row r="19645" spans="21:21" x14ac:dyDescent="0.3">
      <c r="U19645" s="275"/>
    </row>
    <row r="19646" spans="21:21" x14ac:dyDescent="0.3">
      <c r="U19646" s="275"/>
    </row>
    <row r="19647" spans="21:21" x14ac:dyDescent="0.3">
      <c r="U19647" s="275"/>
    </row>
    <row r="19648" spans="21:21" x14ac:dyDescent="0.3">
      <c r="U19648" s="275"/>
    </row>
    <row r="19649" spans="21:21" x14ac:dyDescent="0.3">
      <c r="U19649" s="275"/>
    </row>
    <row r="19650" spans="21:21" x14ac:dyDescent="0.3">
      <c r="U19650" s="275"/>
    </row>
    <row r="19651" spans="21:21" x14ac:dyDescent="0.3">
      <c r="U19651" s="275"/>
    </row>
    <row r="19652" spans="21:21" x14ac:dyDescent="0.3">
      <c r="U19652" s="275"/>
    </row>
    <row r="19653" spans="21:21" x14ac:dyDescent="0.3">
      <c r="U19653" s="275"/>
    </row>
    <row r="19654" spans="21:21" x14ac:dyDescent="0.3">
      <c r="U19654" s="275"/>
    </row>
    <row r="19655" spans="21:21" x14ac:dyDescent="0.3">
      <c r="U19655" s="275"/>
    </row>
    <row r="19656" spans="21:21" x14ac:dyDescent="0.3">
      <c r="U19656" s="275"/>
    </row>
    <row r="19657" spans="21:21" x14ac:dyDescent="0.3">
      <c r="U19657" s="275"/>
    </row>
    <row r="19658" spans="21:21" x14ac:dyDescent="0.3">
      <c r="U19658" s="275"/>
    </row>
    <row r="19659" spans="21:21" x14ac:dyDescent="0.3">
      <c r="U19659" s="275"/>
    </row>
    <row r="19660" spans="21:21" x14ac:dyDescent="0.3">
      <c r="U19660" s="275"/>
    </row>
    <row r="19661" spans="21:21" x14ac:dyDescent="0.3">
      <c r="U19661" s="275"/>
    </row>
    <row r="19662" spans="21:21" x14ac:dyDescent="0.3">
      <c r="U19662" s="275"/>
    </row>
    <row r="19663" spans="21:21" x14ac:dyDescent="0.3">
      <c r="U19663" s="275"/>
    </row>
    <row r="19664" spans="21:21" x14ac:dyDescent="0.3">
      <c r="U19664" s="275"/>
    </row>
    <row r="19665" spans="21:21" x14ac:dyDescent="0.3">
      <c r="U19665" s="275"/>
    </row>
    <row r="19666" spans="21:21" x14ac:dyDescent="0.3">
      <c r="U19666" s="275"/>
    </row>
    <row r="19667" spans="21:21" x14ac:dyDescent="0.3">
      <c r="U19667" s="275"/>
    </row>
    <row r="19668" spans="21:21" x14ac:dyDescent="0.3">
      <c r="U19668" s="275"/>
    </row>
    <row r="19669" spans="21:21" x14ac:dyDescent="0.3">
      <c r="U19669" s="275"/>
    </row>
    <row r="19670" spans="21:21" x14ac:dyDescent="0.3">
      <c r="U19670" s="275"/>
    </row>
    <row r="19671" spans="21:21" x14ac:dyDescent="0.3">
      <c r="U19671" s="275"/>
    </row>
    <row r="19672" spans="21:21" x14ac:dyDescent="0.3">
      <c r="U19672" s="275"/>
    </row>
    <row r="19673" spans="21:21" x14ac:dyDescent="0.3">
      <c r="U19673" s="275"/>
    </row>
    <row r="19674" spans="21:21" x14ac:dyDescent="0.3">
      <c r="U19674" s="275"/>
    </row>
    <row r="19675" spans="21:21" x14ac:dyDescent="0.3">
      <c r="U19675" s="275"/>
    </row>
    <row r="19676" spans="21:21" x14ac:dyDescent="0.3">
      <c r="U19676" s="275"/>
    </row>
    <row r="19677" spans="21:21" x14ac:dyDescent="0.3">
      <c r="U19677" s="275"/>
    </row>
    <row r="19678" spans="21:21" x14ac:dyDescent="0.3">
      <c r="U19678" s="275"/>
    </row>
    <row r="19679" spans="21:21" x14ac:dyDescent="0.3">
      <c r="U19679" s="275"/>
    </row>
    <row r="19680" spans="21:21" x14ac:dyDescent="0.3">
      <c r="U19680" s="275"/>
    </row>
    <row r="19681" spans="21:21" x14ac:dyDescent="0.3">
      <c r="U19681" s="275"/>
    </row>
    <row r="19682" spans="21:21" x14ac:dyDescent="0.3">
      <c r="U19682" s="275"/>
    </row>
    <row r="19683" spans="21:21" x14ac:dyDescent="0.3">
      <c r="U19683" s="275"/>
    </row>
    <row r="19684" spans="21:21" x14ac:dyDescent="0.3">
      <c r="U19684" s="275"/>
    </row>
    <row r="19685" spans="21:21" x14ac:dyDescent="0.3">
      <c r="U19685" s="275"/>
    </row>
    <row r="19686" spans="21:21" x14ac:dyDescent="0.3">
      <c r="U19686" s="275"/>
    </row>
    <row r="19687" spans="21:21" x14ac:dyDescent="0.3">
      <c r="U19687" s="275"/>
    </row>
    <row r="19688" spans="21:21" x14ac:dyDescent="0.3">
      <c r="U19688" s="275"/>
    </row>
    <row r="19689" spans="21:21" x14ac:dyDescent="0.3">
      <c r="U19689" s="275"/>
    </row>
    <row r="19690" spans="21:21" x14ac:dyDescent="0.3">
      <c r="U19690" s="275"/>
    </row>
    <row r="19691" spans="21:21" x14ac:dyDescent="0.3">
      <c r="U19691" s="275"/>
    </row>
    <row r="19692" spans="21:21" x14ac:dyDescent="0.3">
      <c r="U19692" s="275"/>
    </row>
    <row r="19693" spans="21:21" x14ac:dyDescent="0.3">
      <c r="U19693" s="275"/>
    </row>
    <row r="19694" spans="21:21" x14ac:dyDescent="0.3">
      <c r="U19694" s="275"/>
    </row>
    <row r="19695" spans="21:21" x14ac:dyDescent="0.3">
      <c r="U19695" s="275"/>
    </row>
    <row r="19696" spans="21:21" x14ac:dyDescent="0.3">
      <c r="U19696" s="275"/>
    </row>
    <row r="19697" spans="21:21" x14ac:dyDescent="0.3">
      <c r="U19697" s="275"/>
    </row>
    <row r="19698" spans="21:21" x14ac:dyDescent="0.3">
      <c r="U19698" s="275"/>
    </row>
    <row r="19699" spans="21:21" x14ac:dyDescent="0.3">
      <c r="U19699" s="275"/>
    </row>
    <row r="19700" spans="21:21" x14ac:dyDescent="0.3">
      <c r="U19700" s="275"/>
    </row>
    <row r="19701" spans="21:21" x14ac:dyDescent="0.3">
      <c r="U19701" s="275"/>
    </row>
    <row r="19702" spans="21:21" x14ac:dyDescent="0.3">
      <c r="U19702" s="275"/>
    </row>
    <row r="19703" spans="21:21" x14ac:dyDescent="0.3">
      <c r="U19703" s="275"/>
    </row>
    <row r="19704" spans="21:21" x14ac:dyDescent="0.3">
      <c r="U19704" s="275"/>
    </row>
    <row r="19705" spans="21:21" x14ac:dyDescent="0.3">
      <c r="U19705" s="275"/>
    </row>
    <row r="19706" spans="21:21" x14ac:dyDescent="0.3">
      <c r="U19706" s="275"/>
    </row>
    <row r="19707" spans="21:21" x14ac:dyDescent="0.3">
      <c r="U19707" s="275"/>
    </row>
    <row r="19708" spans="21:21" x14ac:dyDescent="0.3">
      <c r="U19708" s="275"/>
    </row>
    <row r="19709" spans="21:21" x14ac:dyDescent="0.3">
      <c r="U19709" s="275"/>
    </row>
    <row r="19710" spans="21:21" x14ac:dyDescent="0.3">
      <c r="U19710" s="275"/>
    </row>
    <row r="19711" spans="21:21" x14ac:dyDescent="0.3">
      <c r="U19711" s="275"/>
    </row>
    <row r="19712" spans="21:21" x14ac:dyDescent="0.3">
      <c r="U19712" s="275"/>
    </row>
    <row r="19713" spans="21:21" x14ac:dyDescent="0.3">
      <c r="U19713" s="275"/>
    </row>
    <row r="19714" spans="21:21" x14ac:dyDescent="0.3">
      <c r="U19714" s="275"/>
    </row>
    <row r="19715" spans="21:21" x14ac:dyDescent="0.3">
      <c r="U19715" s="275"/>
    </row>
    <row r="19716" spans="21:21" x14ac:dyDescent="0.3">
      <c r="U19716" s="275"/>
    </row>
    <row r="19717" spans="21:21" x14ac:dyDescent="0.3">
      <c r="U19717" s="275"/>
    </row>
    <row r="19718" spans="21:21" x14ac:dyDescent="0.3">
      <c r="U19718" s="275"/>
    </row>
    <row r="19719" spans="21:21" x14ac:dyDescent="0.3">
      <c r="U19719" s="275"/>
    </row>
    <row r="19720" spans="21:21" x14ac:dyDescent="0.3">
      <c r="U19720" s="275"/>
    </row>
    <row r="19721" spans="21:21" x14ac:dyDescent="0.3">
      <c r="U19721" s="275"/>
    </row>
    <row r="19722" spans="21:21" x14ac:dyDescent="0.3">
      <c r="U19722" s="275"/>
    </row>
    <row r="19723" spans="21:21" x14ac:dyDescent="0.3">
      <c r="U19723" s="275"/>
    </row>
    <row r="19724" spans="21:21" x14ac:dyDescent="0.3">
      <c r="U19724" s="275"/>
    </row>
    <row r="19725" spans="21:21" x14ac:dyDescent="0.3">
      <c r="U19725" s="275"/>
    </row>
    <row r="19726" spans="21:21" x14ac:dyDescent="0.3">
      <c r="U19726" s="275"/>
    </row>
    <row r="19727" spans="21:21" x14ac:dyDescent="0.3">
      <c r="U19727" s="275"/>
    </row>
    <row r="19728" spans="21:21" x14ac:dyDescent="0.3">
      <c r="U19728" s="275"/>
    </row>
    <row r="19729" spans="21:21" x14ac:dyDescent="0.3">
      <c r="U19729" s="275"/>
    </row>
    <row r="19730" spans="21:21" x14ac:dyDescent="0.3">
      <c r="U19730" s="275"/>
    </row>
    <row r="19731" spans="21:21" x14ac:dyDescent="0.3">
      <c r="U19731" s="275"/>
    </row>
    <row r="19732" spans="21:21" x14ac:dyDescent="0.3">
      <c r="U19732" s="275"/>
    </row>
    <row r="19733" spans="21:21" x14ac:dyDescent="0.3">
      <c r="U19733" s="275"/>
    </row>
    <row r="19734" spans="21:21" x14ac:dyDescent="0.3">
      <c r="U19734" s="275"/>
    </row>
    <row r="19735" spans="21:21" x14ac:dyDescent="0.3">
      <c r="U19735" s="275"/>
    </row>
    <row r="19736" spans="21:21" x14ac:dyDescent="0.3">
      <c r="U19736" s="275"/>
    </row>
    <row r="19737" spans="21:21" x14ac:dyDescent="0.3">
      <c r="U19737" s="275"/>
    </row>
    <row r="19738" spans="21:21" x14ac:dyDescent="0.3">
      <c r="U19738" s="275"/>
    </row>
    <row r="19739" spans="21:21" x14ac:dyDescent="0.3">
      <c r="U19739" s="275"/>
    </row>
    <row r="19740" spans="21:21" x14ac:dyDescent="0.3">
      <c r="U19740" s="275"/>
    </row>
    <row r="19741" spans="21:21" x14ac:dyDescent="0.3">
      <c r="U19741" s="275"/>
    </row>
    <row r="19742" spans="21:21" x14ac:dyDescent="0.3">
      <c r="U19742" s="275"/>
    </row>
    <row r="19743" spans="21:21" x14ac:dyDescent="0.3">
      <c r="U19743" s="275"/>
    </row>
    <row r="19744" spans="21:21" x14ac:dyDescent="0.3">
      <c r="U19744" s="275"/>
    </row>
    <row r="19745" spans="21:21" x14ac:dyDescent="0.3">
      <c r="U19745" s="275"/>
    </row>
    <row r="19746" spans="21:21" x14ac:dyDescent="0.3">
      <c r="U19746" s="275"/>
    </row>
    <row r="19747" spans="21:21" x14ac:dyDescent="0.3">
      <c r="U19747" s="275"/>
    </row>
    <row r="19748" spans="21:21" x14ac:dyDescent="0.3">
      <c r="U19748" s="275"/>
    </row>
    <row r="19749" spans="21:21" x14ac:dyDescent="0.3">
      <c r="U19749" s="275"/>
    </row>
    <row r="19750" spans="21:21" x14ac:dyDescent="0.3">
      <c r="U19750" s="275"/>
    </row>
    <row r="19751" spans="21:21" x14ac:dyDescent="0.3">
      <c r="U19751" s="275"/>
    </row>
    <row r="19752" spans="21:21" x14ac:dyDescent="0.3">
      <c r="U19752" s="275"/>
    </row>
    <row r="19753" spans="21:21" x14ac:dyDescent="0.3">
      <c r="U19753" s="275"/>
    </row>
    <row r="19754" spans="21:21" x14ac:dyDescent="0.3">
      <c r="U19754" s="275"/>
    </row>
    <row r="19755" spans="21:21" x14ac:dyDescent="0.3">
      <c r="U19755" s="275"/>
    </row>
    <row r="19756" spans="21:21" x14ac:dyDescent="0.3">
      <c r="U19756" s="275"/>
    </row>
    <row r="19757" spans="21:21" x14ac:dyDescent="0.3">
      <c r="U19757" s="275"/>
    </row>
    <row r="19758" spans="21:21" x14ac:dyDescent="0.3">
      <c r="U19758" s="275"/>
    </row>
    <row r="19759" spans="21:21" x14ac:dyDescent="0.3">
      <c r="U19759" s="275"/>
    </row>
    <row r="19760" spans="21:21" x14ac:dyDescent="0.3">
      <c r="U19760" s="275"/>
    </row>
    <row r="19761" spans="21:21" x14ac:dyDescent="0.3">
      <c r="U19761" s="275"/>
    </row>
    <row r="19762" spans="21:21" x14ac:dyDescent="0.3">
      <c r="U19762" s="275"/>
    </row>
    <row r="19763" spans="21:21" x14ac:dyDescent="0.3">
      <c r="U19763" s="275"/>
    </row>
    <row r="19764" spans="21:21" x14ac:dyDescent="0.3">
      <c r="U19764" s="275"/>
    </row>
    <row r="19765" spans="21:21" x14ac:dyDescent="0.3">
      <c r="U19765" s="275"/>
    </row>
    <row r="19766" spans="21:21" x14ac:dyDescent="0.3">
      <c r="U19766" s="275"/>
    </row>
    <row r="19767" spans="21:21" x14ac:dyDescent="0.3">
      <c r="U19767" s="275"/>
    </row>
    <row r="19768" spans="21:21" x14ac:dyDescent="0.3">
      <c r="U19768" s="275"/>
    </row>
    <row r="19769" spans="21:21" x14ac:dyDescent="0.3">
      <c r="U19769" s="275"/>
    </row>
    <row r="19770" spans="21:21" x14ac:dyDescent="0.3">
      <c r="U19770" s="275"/>
    </row>
    <row r="19771" spans="21:21" x14ac:dyDescent="0.3">
      <c r="U19771" s="275"/>
    </row>
    <row r="19772" spans="21:21" x14ac:dyDescent="0.3">
      <c r="U19772" s="275"/>
    </row>
    <row r="19773" spans="21:21" x14ac:dyDescent="0.3">
      <c r="U19773" s="275"/>
    </row>
    <row r="19774" spans="21:21" x14ac:dyDescent="0.3">
      <c r="U19774" s="275"/>
    </row>
    <row r="19775" spans="21:21" x14ac:dyDescent="0.3">
      <c r="U19775" s="275"/>
    </row>
    <row r="19776" spans="21:21" x14ac:dyDescent="0.3">
      <c r="U19776" s="275"/>
    </row>
    <row r="19777" spans="21:21" x14ac:dyDescent="0.3">
      <c r="U19777" s="275"/>
    </row>
    <row r="19778" spans="21:21" x14ac:dyDescent="0.3">
      <c r="U19778" s="275"/>
    </row>
    <row r="19779" spans="21:21" x14ac:dyDescent="0.3">
      <c r="U19779" s="275"/>
    </row>
    <row r="19780" spans="21:21" x14ac:dyDescent="0.3">
      <c r="U19780" s="275"/>
    </row>
    <row r="19781" spans="21:21" x14ac:dyDescent="0.3">
      <c r="U19781" s="275"/>
    </row>
    <row r="19782" spans="21:21" x14ac:dyDescent="0.3">
      <c r="U19782" s="275"/>
    </row>
    <row r="19783" spans="21:21" x14ac:dyDescent="0.3">
      <c r="U19783" s="275"/>
    </row>
    <row r="19784" spans="21:21" x14ac:dyDescent="0.3">
      <c r="U19784" s="275"/>
    </row>
    <row r="19785" spans="21:21" x14ac:dyDescent="0.3">
      <c r="U19785" s="275"/>
    </row>
    <row r="19786" spans="21:21" x14ac:dyDescent="0.3">
      <c r="U19786" s="275"/>
    </row>
    <row r="19787" spans="21:21" x14ac:dyDescent="0.3">
      <c r="U19787" s="275"/>
    </row>
    <row r="19788" spans="21:21" x14ac:dyDescent="0.3">
      <c r="U19788" s="275"/>
    </row>
    <row r="19789" spans="21:21" x14ac:dyDescent="0.3">
      <c r="U19789" s="275"/>
    </row>
    <row r="19790" spans="21:21" x14ac:dyDescent="0.3">
      <c r="U19790" s="275"/>
    </row>
    <row r="19791" spans="21:21" x14ac:dyDescent="0.3">
      <c r="U19791" s="275"/>
    </row>
    <row r="19792" spans="21:21" x14ac:dyDescent="0.3">
      <c r="U19792" s="275"/>
    </row>
    <row r="19793" spans="21:21" x14ac:dyDescent="0.3">
      <c r="U19793" s="275"/>
    </row>
    <row r="19794" spans="21:21" x14ac:dyDescent="0.3">
      <c r="U19794" s="275"/>
    </row>
    <row r="19795" spans="21:21" x14ac:dyDescent="0.3">
      <c r="U19795" s="275"/>
    </row>
    <row r="19796" spans="21:21" x14ac:dyDescent="0.3">
      <c r="U19796" s="275"/>
    </row>
    <row r="19797" spans="21:21" x14ac:dyDescent="0.3">
      <c r="U19797" s="275"/>
    </row>
    <row r="19798" spans="21:21" x14ac:dyDescent="0.3">
      <c r="U19798" s="275"/>
    </row>
    <row r="19799" spans="21:21" x14ac:dyDescent="0.3">
      <c r="U19799" s="275"/>
    </row>
    <row r="19800" spans="21:21" x14ac:dyDescent="0.3">
      <c r="U19800" s="275"/>
    </row>
    <row r="19801" spans="21:21" x14ac:dyDescent="0.3">
      <c r="U19801" s="275"/>
    </row>
    <row r="19802" spans="21:21" x14ac:dyDescent="0.3">
      <c r="U19802" s="275"/>
    </row>
    <row r="19803" spans="21:21" x14ac:dyDescent="0.3">
      <c r="U19803" s="275"/>
    </row>
    <row r="19804" spans="21:21" x14ac:dyDescent="0.3">
      <c r="U19804" s="275"/>
    </row>
    <row r="19805" spans="21:21" x14ac:dyDescent="0.3">
      <c r="U19805" s="275"/>
    </row>
    <row r="19806" spans="21:21" x14ac:dyDescent="0.3">
      <c r="U19806" s="275"/>
    </row>
    <row r="19807" spans="21:21" x14ac:dyDescent="0.3">
      <c r="U19807" s="275"/>
    </row>
    <row r="19808" spans="21:21" x14ac:dyDescent="0.3">
      <c r="U19808" s="275"/>
    </row>
    <row r="19809" spans="21:21" x14ac:dyDescent="0.3">
      <c r="U19809" s="275"/>
    </row>
    <row r="19810" spans="21:21" x14ac:dyDescent="0.3">
      <c r="U19810" s="275"/>
    </row>
    <row r="19811" spans="21:21" x14ac:dyDescent="0.3">
      <c r="U19811" s="275"/>
    </row>
    <row r="19812" spans="21:21" x14ac:dyDescent="0.3">
      <c r="U19812" s="275"/>
    </row>
    <row r="19813" spans="21:21" x14ac:dyDescent="0.3">
      <c r="U19813" s="275"/>
    </row>
    <row r="19814" spans="21:21" x14ac:dyDescent="0.3">
      <c r="U19814" s="275"/>
    </row>
    <row r="19815" spans="21:21" x14ac:dyDescent="0.3">
      <c r="U19815" s="275"/>
    </row>
    <row r="19816" spans="21:21" x14ac:dyDescent="0.3">
      <c r="U19816" s="275"/>
    </row>
    <row r="19817" spans="21:21" x14ac:dyDescent="0.3">
      <c r="U19817" s="275"/>
    </row>
    <row r="19818" spans="21:21" x14ac:dyDescent="0.3">
      <c r="U19818" s="275"/>
    </row>
    <row r="19819" spans="21:21" x14ac:dyDescent="0.3">
      <c r="U19819" s="275"/>
    </row>
    <row r="19820" spans="21:21" x14ac:dyDescent="0.3">
      <c r="U19820" s="275"/>
    </row>
    <row r="19821" spans="21:21" x14ac:dyDescent="0.3">
      <c r="U19821" s="275"/>
    </row>
    <row r="19822" spans="21:21" x14ac:dyDescent="0.3">
      <c r="U19822" s="275"/>
    </row>
    <row r="19823" spans="21:21" x14ac:dyDescent="0.3">
      <c r="U19823" s="275"/>
    </row>
    <row r="19824" spans="21:21" x14ac:dyDescent="0.3">
      <c r="U19824" s="275"/>
    </row>
    <row r="19825" spans="21:21" x14ac:dyDescent="0.3">
      <c r="U19825" s="275"/>
    </row>
    <row r="19826" spans="21:21" x14ac:dyDescent="0.3">
      <c r="U19826" s="275"/>
    </row>
    <row r="19827" spans="21:21" x14ac:dyDescent="0.3">
      <c r="U19827" s="275"/>
    </row>
    <row r="19828" spans="21:21" x14ac:dyDescent="0.3">
      <c r="U19828" s="275"/>
    </row>
    <row r="19829" spans="21:21" x14ac:dyDescent="0.3">
      <c r="U19829" s="275"/>
    </row>
    <row r="19830" spans="21:21" x14ac:dyDescent="0.3">
      <c r="U19830" s="275"/>
    </row>
    <row r="19831" spans="21:21" x14ac:dyDescent="0.3">
      <c r="U19831" s="275"/>
    </row>
    <row r="19832" spans="21:21" x14ac:dyDescent="0.3">
      <c r="U19832" s="275"/>
    </row>
    <row r="19833" spans="21:21" x14ac:dyDescent="0.3">
      <c r="U19833" s="275"/>
    </row>
    <row r="19834" spans="21:21" x14ac:dyDescent="0.3">
      <c r="U19834" s="275"/>
    </row>
    <row r="19835" spans="21:21" x14ac:dyDescent="0.3">
      <c r="U19835" s="275"/>
    </row>
    <row r="19836" spans="21:21" x14ac:dyDescent="0.3">
      <c r="U19836" s="275"/>
    </row>
    <row r="19837" spans="21:21" x14ac:dyDescent="0.3">
      <c r="U19837" s="275"/>
    </row>
    <row r="19838" spans="21:21" x14ac:dyDescent="0.3">
      <c r="U19838" s="275"/>
    </row>
    <row r="19839" spans="21:21" x14ac:dyDescent="0.3">
      <c r="U19839" s="275"/>
    </row>
    <row r="19840" spans="21:21" x14ac:dyDescent="0.3">
      <c r="U19840" s="275"/>
    </row>
    <row r="19841" spans="21:21" x14ac:dyDescent="0.3">
      <c r="U19841" s="275"/>
    </row>
    <row r="19842" spans="21:21" x14ac:dyDescent="0.3">
      <c r="U19842" s="275"/>
    </row>
    <row r="19843" spans="21:21" x14ac:dyDescent="0.3">
      <c r="U19843" s="275"/>
    </row>
    <row r="19844" spans="21:21" x14ac:dyDescent="0.3">
      <c r="U19844" s="275"/>
    </row>
    <row r="19845" spans="21:21" x14ac:dyDescent="0.3">
      <c r="U19845" s="275"/>
    </row>
    <row r="19846" spans="21:21" x14ac:dyDescent="0.3">
      <c r="U19846" s="275"/>
    </row>
    <row r="19847" spans="21:21" x14ac:dyDescent="0.3">
      <c r="U19847" s="275"/>
    </row>
    <row r="19848" spans="21:21" x14ac:dyDescent="0.3">
      <c r="U19848" s="275"/>
    </row>
    <row r="19849" spans="21:21" x14ac:dyDescent="0.3">
      <c r="U19849" s="275"/>
    </row>
    <row r="19850" spans="21:21" x14ac:dyDescent="0.3">
      <c r="U19850" s="275"/>
    </row>
    <row r="19851" spans="21:21" x14ac:dyDescent="0.3">
      <c r="U19851" s="275"/>
    </row>
    <row r="19852" spans="21:21" x14ac:dyDescent="0.3">
      <c r="U19852" s="275"/>
    </row>
    <row r="19853" spans="21:21" x14ac:dyDescent="0.3">
      <c r="U19853" s="275"/>
    </row>
    <row r="19854" spans="21:21" x14ac:dyDescent="0.3">
      <c r="U19854" s="275"/>
    </row>
    <row r="19855" spans="21:21" x14ac:dyDescent="0.3">
      <c r="U19855" s="275"/>
    </row>
    <row r="19856" spans="21:21" x14ac:dyDescent="0.3">
      <c r="U19856" s="275"/>
    </row>
    <row r="19857" spans="21:21" x14ac:dyDescent="0.3">
      <c r="U19857" s="275"/>
    </row>
    <row r="19858" spans="21:21" x14ac:dyDescent="0.3">
      <c r="U19858" s="275"/>
    </row>
    <row r="19859" spans="21:21" x14ac:dyDescent="0.3">
      <c r="U19859" s="275"/>
    </row>
    <row r="19860" spans="21:21" x14ac:dyDescent="0.3">
      <c r="U19860" s="275"/>
    </row>
    <row r="19861" spans="21:21" x14ac:dyDescent="0.3">
      <c r="U19861" s="275"/>
    </row>
    <row r="19862" spans="21:21" x14ac:dyDescent="0.3">
      <c r="U19862" s="275"/>
    </row>
    <row r="19863" spans="21:21" x14ac:dyDescent="0.3">
      <c r="U19863" s="275"/>
    </row>
    <row r="19864" spans="21:21" x14ac:dyDescent="0.3">
      <c r="U19864" s="275"/>
    </row>
    <row r="19865" spans="21:21" x14ac:dyDescent="0.3">
      <c r="U19865" s="275"/>
    </row>
    <row r="19866" spans="21:21" x14ac:dyDescent="0.3">
      <c r="U19866" s="275"/>
    </row>
    <row r="19867" spans="21:21" x14ac:dyDescent="0.3">
      <c r="U19867" s="275"/>
    </row>
    <row r="19868" spans="21:21" x14ac:dyDescent="0.3">
      <c r="U19868" s="275"/>
    </row>
    <row r="19869" spans="21:21" x14ac:dyDescent="0.3">
      <c r="U19869" s="275"/>
    </row>
    <row r="19870" spans="21:21" x14ac:dyDescent="0.3">
      <c r="U19870" s="275"/>
    </row>
    <row r="19871" spans="21:21" x14ac:dyDescent="0.3">
      <c r="U19871" s="275"/>
    </row>
    <row r="19872" spans="21:21" x14ac:dyDescent="0.3">
      <c r="U19872" s="275"/>
    </row>
    <row r="19873" spans="21:21" x14ac:dyDescent="0.3">
      <c r="U19873" s="275"/>
    </row>
    <row r="19874" spans="21:21" x14ac:dyDescent="0.3">
      <c r="U19874" s="275"/>
    </row>
    <row r="19875" spans="21:21" x14ac:dyDescent="0.3">
      <c r="U19875" s="275"/>
    </row>
    <row r="19876" spans="21:21" x14ac:dyDescent="0.3">
      <c r="U19876" s="275"/>
    </row>
    <row r="19877" spans="21:21" x14ac:dyDescent="0.3">
      <c r="U19877" s="275"/>
    </row>
    <row r="19878" spans="21:21" x14ac:dyDescent="0.3">
      <c r="U19878" s="275"/>
    </row>
    <row r="19879" spans="21:21" x14ac:dyDescent="0.3">
      <c r="U19879" s="275"/>
    </row>
    <row r="19880" spans="21:21" x14ac:dyDescent="0.3">
      <c r="U19880" s="275"/>
    </row>
    <row r="19881" spans="21:21" x14ac:dyDescent="0.3">
      <c r="U19881" s="275"/>
    </row>
    <row r="19882" spans="21:21" x14ac:dyDescent="0.3">
      <c r="U19882" s="275"/>
    </row>
    <row r="19883" spans="21:21" x14ac:dyDescent="0.3">
      <c r="U19883" s="275"/>
    </row>
    <row r="19884" spans="21:21" x14ac:dyDescent="0.3">
      <c r="U19884" s="275"/>
    </row>
    <row r="19885" spans="21:21" x14ac:dyDescent="0.3">
      <c r="U19885" s="275"/>
    </row>
    <row r="19886" spans="21:21" x14ac:dyDescent="0.3">
      <c r="U19886" s="275"/>
    </row>
    <row r="19887" spans="21:21" x14ac:dyDescent="0.3">
      <c r="U19887" s="275"/>
    </row>
    <row r="19888" spans="21:21" x14ac:dyDescent="0.3">
      <c r="U19888" s="275"/>
    </row>
    <row r="19889" spans="21:21" x14ac:dyDescent="0.3">
      <c r="U19889" s="275"/>
    </row>
    <row r="19890" spans="21:21" x14ac:dyDescent="0.3">
      <c r="U19890" s="275"/>
    </row>
    <row r="19891" spans="21:21" x14ac:dyDescent="0.3">
      <c r="U19891" s="275"/>
    </row>
    <row r="19892" spans="21:21" x14ac:dyDescent="0.3">
      <c r="U19892" s="275"/>
    </row>
    <row r="19893" spans="21:21" x14ac:dyDescent="0.3">
      <c r="U19893" s="275"/>
    </row>
    <row r="19894" spans="21:21" x14ac:dyDescent="0.3">
      <c r="U19894" s="275"/>
    </row>
    <row r="19895" spans="21:21" x14ac:dyDescent="0.3">
      <c r="U19895" s="275"/>
    </row>
    <row r="19896" spans="21:21" x14ac:dyDescent="0.3">
      <c r="U19896" s="275"/>
    </row>
    <row r="19897" spans="21:21" x14ac:dyDescent="0.3">
      <c r="U19897" s="275"/>
    </row>
    <row r="19898" spans="21:21" x14ac:dyDescent="0.3">
      <c r="U19898" s="275"/>
    </row>
    <row r="19899" spans="21:21" x14ac:dyDescent="0.3">
      <c r="U19899" s="275"/>
    </row>
    <row r="19900" spans="21:21" x14ac:dyDescent="0.3">
      <c r="U19900" s="275"/>
    </row>
    <row r="19901" spans="21:21" x14ac:dyDescent="0.3">
      <c r="U19901" s="275"/>
    </row>
    <row r="19902" spans="21:21" x14ac:dyDescent="0.3">
      <c r="U19902" s="275"/>
    </row>
    <row r="19903" spans="21:21" x14ac:dyDescent="0.3">
      <c r="U19903" s="275"/>
    </row>
    <row r="19904" spans="21:21" x14ac:dyDescent="0.3">
      <c r="U19904" s="275"/>
    </row>
    <row r="19905" spans="21:21" x14ac:dyDescent="0.3">
      <c r="U19905" s="275"/>
    </row>
    <row r="19906" spans="21:21" x14ac:dyDescent="0.3">
      <c r="U19906" s="275"/>
    </row>
    <row r="19907" spans="21:21" x14ac:dyDescent="0.3">
      <c r="U19907" s="275"/>
    </row>
    <row r="19908" spans="21:21" x14ac:dyDescent="0.3">
      <c r="U19908" s="275"/>
    </row>
    <row r="19909" spans="21:21" x14ac:dyDescent="0.3">
      <c r="U19909" s="275"/>
    </row>
    <row r="19910" spans="21:21" x14ac:dyDescent="0.3">
      <c r="U19910" s="275"/>
    </row>
    <row r="19911" spans="21:21" x14ac:dyDescent="0.3">
      <c r="U19911" s="275"/>
    </row>
    <row r="19912" spans="21:21" x14ac:dyDescent="0.3">
      <c r="U19912" s="275"/>
    </row>
    <row r="19913" spans="21:21" x14ac:dyDescent="0.3">
      <c r="U19913" s="275"/>
    </row>
    <row r="19914" spans="21:21" x14ac:dyDescent="0.3">
      <c r="U19914" s="275"/>
    </row>
    <row r="19915" spans="21:21" x14ac:dyDescent="0.3">
      <c r="U19915" s="275"/>
    </row>
    <row r="19916" spans="21:21" x14ac:dyDescent="0.3">
      <c r="U19916" s="275"/>
    </row>
    <row r="19917" spans="21:21" x14ac:dyDescent="0.3">
      <c r="U19917" s="275"/>
    </row>
    <row r="19918" spans="21:21" x14ac:dyDescent="0.3">
      <c r="U19918" s="275"/>
    </row>
    <row r="19919" spans="21:21" x14ac:dyDescent="0.3">
      <c r="U19919" s="275"/>
    </row>
    <row r="19920" spans="21:21" x14ac:dyDescent="0.3">
      <c r="U19920" s="275"/>
    </row>
    <row r="19921" spans="21:21" x14ac:dyDescent="0.3">
      <c r="U19921" s="275"/>
    </row>
    <row r="19922" spans="21:21" x14ac:dyDescent="0.3">
      <c r="U19922" s="275"/>
    </row>
    <row r="19923" spans="21:21" x14ac:dyDescent="0.3">
      <c r="U19923" s="275"/>
    </row>
    <row r="19924" spans="21:21" x14ac:dyDescent="0.3">
      <c r="U19924" s="275"/>
    </row>
    <row r="19925" spans="21:21" x14ac:dyDescent="0.3">
      <c r="U19925" s="275"/>
    </row>
    <row r="19926" spans="21:21" x14ac:dyDescent="0.3">
      <c r="U19926" s="275"/>
    </row>
    <row r="19927" spans="21:21" x14ac:dyDescent="0.3">
      <c r="U19927" s="275"/>
    </row>
    <row r="19928" spans="21:21" x14ac:dyDescent="0.3">
      <c r="U19928" s="275"/>
    </row>
    <row r="19929" spans="21:21" x14ac:dyDescent="0.3">
      <c r="U19929" s="275"/>
    </row>
    <row r="19930" spans="21:21" x14ac:dyDescent="0.3">
      <c r="U19930" s="275"/>
    </row>
    <row r="19931" spans="21:21" x14ac:dyDescent="0.3">
      <c r="U19931" s="275"/>
    </row>
    <row r="19932" spans="21:21" x14ac:dyDescent="0.3">
      <c r="U19932" s="275"/>
    </row>
    <row r="19933" spans="21:21" x14ac:dyDescent="0.3">
      <c r="U19933" s="275"/>
    </row>
    <row r="19934" spans="21:21" x14ac:dyDescent="0.3">
      <c r="U19934" s="275"/>
    </row>
    <row r="19935" spans="21:21" x14ac:dyDescent="0.3">
      <c r="U19935" s="275"/>
    </row>
    <row r="19936" spans="21:21" x14ac:dyDescent="0.3">
      <c r="U19936" s="275"/>
    </row>
    <row r="19937" spans="21:21" x14ac:dyDescent="0.3">
      <c r="U19937" s="275"/>
    </row>
    <row r="19938" spans="21:21" x14ac:dyDescent="0.3">
      <c r="U19938" s="275"/>
    </row>
    <row r="19939" spans="21:21" x14ac:dyDescent="0.3">
      <c r="U19939" s="275"/>
    </row>
    <row r="19940" spans="21:21" x14ac:dyDescent="0.3">
      <c r="U19940" s="275"/>
    </row>
    <row r="19941" spans="21:21" x14ac:dyDescent="0.3">
      <c r="U19941" s="275"/>
    </row>
    <row r="19942" spans="21:21" x14ac:dyDescent="0.3">
      <c r="U19942" s="275"/>
    </row>
    <row r="19943" spans="21:21" x14ac:dyDescent="0.3">
      <c r="U19943" s="275"/>
    </row>
    <row r="19944" spans="21:21" x14ac:dyDescent="0.3">
      <c r="U19944" s="275"/>
    </row>
    <row r="19945" spans="21:21" x14ac:dyDescent="0.3">
      <c r="U19945" s="275"/>
    </row>
    <row r="19946" spans="21:21" x14ac:dyDescent="0.3">
      <c r="U19946" s="275"/>
    </row>
    <row r="19947" spans="21:21" x14ac:dyDescent="0.3">
      <c r="U19947" s="275"/>
    </row>
    <row r="19948" spans="21:21" x14ac:dyDescent="0.3">
      <c r="U19948" s="275"/>
    </row>
    <row r="19949" spans="21:21" x14ac:dyDescent="0.3">
      <c r="U19949" s="275"/>
    </row>
    <row r="19950" spans="21:21" x14ac:dyDescent="0.3">
      <c r="U19950" s="275"/>
    </row>
    <row r="19951" spans="21:21" x14ac:dyDescent="0.3">
      <c r="U19951" s="275"/>
    </row>
    <row r="19952" spans="21:21" x14ac:dyDescent="0.3">
      <c r="U19952" s="275"/>
    </row>
    <row r="19953" spans="21:21" x14ac:dyDescent="0.3">
      <c r="U19953" s="275"/>
    </row>
    <row r="19954" spans="21:21" x14ac:dyDescent="0.3">
      <c r="U19954" s="275"/>
    </row>
    <row r="19955" spans="21:21" x14ac:dyDescent="0.3">
      <c r="U19955" s="275"/>
    </row>
    <row r="19956" spans="21:21" x14ac:dyDescent="0.3">
      <c r="U19956" s="275"/>
    </row>
    <row r="19957" spans="21:21" x14ac:dyDescent="0.3">
      <c r="U19957" s="275"/>
    </row>
    <row r="19958" spans="21:21" x14ac:dyDescent="0.3">
      <c r="U19958" s="275"/>
    </row>
    <row r="19959" spans="21:21" x14ac:dyDescent="0.3">
      <c r="U19959" s="275"/>
    </row>
    <row r="19960" spans="21:21" x14ac:dyDescent="0.3">
      <c r="U19960" s="275"/>
    </row>
    <row r="19961" spans="21:21" x14ac:dyDescent="0.3">
      <c r="U19961" s="275"/>
    </row>
    <row r="19962" spans="21:21" x14ac:dyDescent="0.3">
      <c r="U19962" s="275"/>
    </row>
    <row r="19963" spans="21:21" x14ac:dyDescent="0.3">
      <c r="U19963" s="275"/>
    </row>
    <row r="19964" spans="21:21" x14ac:dyDescent="0.3">
      <c r="U19964" s="275"/>
    </row>
    <row r="19965" spans="21:21" x14ac:dyDescent="0.3">
      <c r="U19965" s="275"/>
    </row>
    <row r="19966" spans="21:21" x14ac:dyDescent="0.3">
      <c r="U19966" s="275"/>
    </row>
    <row r="19967" spans="21:21" x14ac:dyDescent="0.3">
      <c r="U19967" s="275"/>
    </row>
    <row r="19968" spans="21:21" x14ac:dyDescent="0.3">
      <c r="U19968" s="275"/>
    </row>
    <row r="19969" spans="21:21" x14ac:dyDescent="0.3">
      <c r="U19969" s="275"/>
    </row>
    <row r="19970" spans="21:21" x14ac:dyDescent="0.3">
      <c r="U19970" s="275"/>
    </row>
    <row r="19971" spans="21:21" x14ac:dyDescent="0.3">
      <c r="U19971" s="275"/>
    </row>
    <row r="19972" spans="21:21" x14ac:dyDescent="0.3">
      <c r="U19972" s="275"/>
    </row>
    <row r="19973" spans="21:21" x14ac:dyDescent="0.3">
      <c r="U19973" s="275"/>
    </row>
    <row r="19974" spans="21:21" x14ac:dyDescent="0.3">
      <c r="U19974" s="275"/>
    </row>
    <row r="19975" spans="21:21" x14ac:dyDescent="0.3">
      <c r="U19975" s="275"/>
    </row>
    <row r="19976" spans="21:21" x14ac:dyDescent="0.3">
      <c r="U19976" s="275"/>
    </row>
    <row r="19977" spans="21:21" x14ac:dyDescent="0.3">
      <c r="U19977" s="275"/>
    </row>
    <row r="19978" spans="21:21" x14ac:dyDescent="0.3">
      <c r="U19978" s="275"/>
    </row>
    <row r="19979" spans="21:21" x14ac:dyDescent="0.3">
      <c r="U19979" s="275"/>
    </row>
    <row r="19980" spans="21:21" x14ac:dyDescent="0.3">
      <c r="U19980" s="275"/>
    </row>
    <row r="19981" spans="21:21" x14ac:dyDescent="0.3">
      <c r="U19981" s="275"/>
    </row>
    <row r="19982" spans="21:21" x14ac:dyDescent="0.3">
      <c r="U19982" s="275"/>
    </row>
    <row r="19983" spans="21:21" x14ac:dyDescent="0.3">
      <c r="U19983" s="275"/>
    </row>
    <row r="19984" spans="21:21" x14ac:dyDescent="0.3">
      <c r="U19984" s="275"/>
    </row>
    <row r="19985" spans="21:21" x14ac:dyDescent="0.3">
      <c r="U19985" s="275"/>
    </row>
    <row r="19986" spans="21:21" x14ac:dyDescent="0.3">
      <c r="U19986" s="275"/>
    </row>
    <row r="19987" spans="21:21" x14ac:dyDescent="0.3">
      <c r="U19987" s="275"/>
    </row>
    <row r="19988" spans="21:21" x14ac:dyDescent="0.3">
      <c r="U19988" s="275"/>
    </row>
    <row r="19989" spans="21:21" x14ac:dyDescent="0.3">
      <c r="U19989" s="275"/>
    </row>
    <row r="19990" spans="21:21" x14ac:dyDescent="0.3">
      <c r="U19990" s="275"/>
    </row>
    <row r="19991" spans="21:21" x14ac:dyDescent="0.3">
      <c r="U19991" s="275"/>
    </row>
    <row r="19992" spans="21:21" x14ac:dyDescent="0.3">
      <c r="U19992" s="275"/>
    </row>
    <row r="19993" spans="21:21" x14ac:dyDescent="0.3">
      <c r="U19993" s="275"/>
    </row>
    <row r="19994" spans="21:21" x14ac:dyDescent="0.3">
      <c r="U19994" s="275"/>
    </row>
    <row r="19995" spans="21:21" x14ac:dyDescent="0.3">
      <c r="U19995" s="275"/>
    </row>
    <row r="19996" spans="21:21" x14ac:dyDescent="0.3">
      <c r="U19996" s="275"/>
    </row>
    <row r="19997" spans="21:21" x14ac:dyDescent="0.3">
      <c r="U19997" s="275"/>
    </row>
    <row r="19998" spans="21:21" x14ac:dyDescent="0.3">
      <c r="U19998" s="275"/>
    </row>
    <row r="19999" spans="21:21" x14ac:dyDescent="0.3">
      <c r="U19999" s="275"/>
    </row>
    <row r="20000" spans="21:21" x14ac:dyDescent="0.3">
      <c r="U20000" s="275"/>
    </row>
    <row r="20001" spans="21:21" x14ac:dyDescent="0.3">
      <c r="U20001" s="275"/>
    </row>
    <row r="20002" spans="21:21" x14ac:dyDescent="0.3">
      <c r="U20002" s="275"/>
    </row>
    <row r="20003" spans="21:21" x14ac:dyDescent="0.3">
      <c r="U20003" s="275"/>
    </row>
    <row r="20004" spans="21:21" x14ac:dyDescent="0.3">
      <c r="U20004" s="275"/>
    </row>
    <row r="20005" spans="21:21" x14ac:dyDescent="0.3">
      <c r="U20005" s="275"/>
    </row>
    <row r="20006" spans="21:21" x14ac:dyDescent="0.3">
      <c r="U20006" s="275"/>
    </row>
    <row r="20007" spans="21:21" x14ac:dyDescent="0.3">
      <c r="U20007" s="275"/>
    </row>
    <row r="20008" spans="21:21" x14ac:dyDescent="0.3">
      <c r="U20008" s="275"/>
    </row>
    <row r="20009" spans="21:21" x14ac:dyDescent="0.3">
      <c r="U20009" s="275"/>
    </row>
    <row r="20010" spans="21:21" x14ac:dyDescent="0.3">
      <c r="U20010" s="275"/>
    </row>
    <row r="20011" spans="21:21" x14ac:dyDescent="0.3">
      <c r="U20011" s="275"/>
    </row>
    <row r="20012" spans="21:21" x14ac:dyDescent="0.3">
      <c r="U20012" s="275"/>
    </row>
    <row r="20013" spans="21:21" x14ac:dyDescent="0.3">
      <c r="U20013" s="275"/>
    </row>
    <row r="20014" spans="21:21" x14ac:dyDescent="0.3">
      <c r="U20014" s="275"/>
    </row>
    <row r="20015" spans="21:21" x14ac:dyDescent="0.3">
      <c r="U20015" s="275"/>
    </row>
    <row r="20016" spans="21:21" x14ac:dyDescent="0.3">
      <c r="U20016" s="275"/>
    </row>
    <row r="20017" spans="21:21" x14ac:dyDescent="0.3">
      <c r="U20017" s="275"/>
    </row>
    <row r="20018" spans="21:21" x14ac:dyDescent="0.3">
      <c r="U20018" s="275"/>
    </row>
    <row r="20019" spans="21:21" x14ac:dyDescent="0.3">
      <c r="U20019" s="275"/>
    </row>
    <row r="20020" spans="21:21" x14ac:dyDescent="0.3">
      <c r="U20020" s="275"/>
    </row>
    <row r="20021" spans="21:21" x14ac:dyDescent="0.3">
      <c r="U20021" s="275"/>
    </row>
    <row r="20022" spans="21:21" x14ac:dyDescent="0.3">
      <c r="U20022" s="275"/>
    </row>
    <row r="20023" spans="21:21" x14ac:dyDescent="0.3">
      <c r="U20023" s="275"/>
    </row>
    <row r="20024" spans="21:21" x14ac:dyDescent="0.3">
      <c r="U20024" s="275"/>
    </row>
    <row r="20025" spans="21:21" x14ac:dyDescent="0.3">
      <c r="U20025" s="275"/>
    </row>
    <row r="20026" spans="21:21" x14ac:dyDescent="0.3">
      <c r="U20026" s="275"/>
    </row>
    <row r="20027" spans="21:21" x14ac:dyDescent="0.3">
      <c r="U20027" s="275"/>
    </row>
    <row r="20028" spans="21:21" x14ac:dyDescent="0.3">
      <c r="U20028" s="275"/>
    </row>
    <row r="20029" spans="21:21" x14ac:dyDescent="0.3">
      <c r="U20029" s="275"/>
    </row>
    <row r="20030" spans="21:21" x14ac:dyDescent="0.3">
      <c r="U20030" s="275"/>
    </row>
    <row r="20031" spans="21:21" x14ac:dyDescent="0.3">
      <c r="U20031" s="275"/>
    </row>
    <row r="20032" spans="21:21" x14ac:dyDescent="0.3">
      <c r="U20032" s="275"/>
    </row>
    <row r="20033" spans="21:21" x14ac:dyDescent="0.3">
      <c r="U20033" s="275"/>
    </row>
    <row r="20034" spans="21:21" x14ac:dyDescent="0.3">
      <c r="U20034" s="275"/>
    </row>
    <row r="20035" spans="21:21" x14ac:dyDescent="0.3">
      <c r="U20035" s="275"/>
    </row>
    <row r="20036" spans="21:21" x14ac:dyDescent="0.3">
      <c r="U20036" s="275"/>
    </row>
    <row r="20037" spans="21:21" x14ac:dyDescent="0.3">
      <c r="U20037" s="275"/>
    </row>
    <row r="20038" spans="21:21" x14ac:dyDescent="0.3">
      <c r="U20038" s="275"/>
    </row>
    <row r="20039" spans="21:21" x14ac:dyDescent="0.3">
      <c r="U20039" s="275"/>
    </row>
    <row r="20040" spans="21:21" x14ac:dyDescent="0.3">
      <c r="U20040" s="275"/>
    </row>
    <row r="20041" spans="21:21" x14ac:dyDescent="0.3">
      <c r="U20041" s="275"/>
    </row>
    <row r="20042" spans="21:21" x14ac:dyDescent="0.3">
      <c r="U20042" s="275"/>
    </row>
    <row r="20043" spans="21:21" x14ac:dyDescent="0.3">
      <c r="U20043" s="275"/>
    </row>
    <row r="20044" spans="21:21" x14ac:dyDescent="0.3">
      <c r="U20044" s="275"/>
    </row>
    <row r="20045" spans="21:21" x14ac:dyDescent="0.3">
      <c r="U20045" s="275"/>
    </row>
    <row r="20046" spans="21:21" x14ac:dyDescent="0.3">
      <c r="U20046" s="275"/>
    </row>
    <row r="20047" spans="21:21" x14ac:dyDescent="0.3">
      <c r="U20047" s="275"/>
    </row>
    <row r="20048" spans="21:21" x14ac:dyDescent="0.3">
      <c r="U20048" s="275"/>
    </row>
    <row r="20049" spans="21:21" x14ac:dyDescent="0.3">
      <c r="U20049" s="275"/>
    </row>
    <row r="20050" spans="21:21" x14ac:dyDescent="0.3">
      <c r="U20050" s="275"/>
    </row>
    <row r="20051" spans="21:21" x14ac:dyDescent="0.3">
      <c r="U20051" s="275"/>
    </row>
    <row r="20052" spans="21:21" x14ac:dyDescent="0.3">
      <c r="U20052" s="275"/>
    </row>
    <row r="20053" spans="21:21" x14ac:dyDescent="0.3">
      <c r="U20053" s="275"/>
    </row>
    <row r="20054" spans="21:21" x14ac:dyDescent="0.3">
      <c r="U20054" s="275"/>
    </row>
    <row r="20055" spans="21:21" x14ac:dyDescent="0.3">
      <c r="U20055" s="275"/>
    </row>
    <row r="20056" spans="21:21" x14ac:dyDescent="0.3">
      <c r="U20056" s="275"/>
    </row>
    <row r="20057" spans="21:21" x14ac:dyDescent="0.3">
      <c r="U20057" s="275"/>
    </row>
    <row r="20058" spans="21:21" x14ac:dyDescent="0.3">
      <c r="U20058" s="275"/>
    </row>
    <row r="20059" spans="21:21" x14ac:dyDescent="0.3">
      <c r="U20059" s="275"/>
    </row>
    <row r="20060" spans="21:21" x14ac:dyDescent="0.3">
      <c r="U20060" s="275"/>
    </row>
    <row r="20061" spans="21:21" x14ac:dyDescent="0.3">
      <c r="U20061" s="275"/>
    </row>
    <row r="20062" spans="21:21" x14ac:dyDescent="0.3">
      <c r="U20062" s="275"/>
    </row>
    <row r="20063" spans="21:21" x14ac:dyDescent="0.3">
      <c r="U20063" s="275"/>
    </row>
    <row r="20064" spans="21:21" x14ac:dyDescent="0.3">
      <c r="U20064" s="275"/>
    </row>
    <row r="20065" spans="21:21" x14ac:dyDescent="0.3">
      <c r="U20065" s="275"/>
    </row>
    <row r="20066" spans="21:21" x14ac:dyDescent="0.3">
      <c r="U20066" s="275"/>
    </row>
    <row r="20067" spans="21:21" x14ac:dyDescent="0.3">
      <c r="U20067" s="275"/>
    </row>
    <row r="20068" spans="21:21" x14ac:dyDescent="0.3">
      <c r="U20068" s="275"/>
    </row>
    <row r="20069" spans="21:21" x14ac:dyDescent="0.3">
      <c r="U20069" s="275"/>
    </row>
    <row r="20070" spans="21:21" x14ac:dyDescent="0.3">
      <c r="U20070" s="275"/>
    </row>
    <row r="20071" spans="21:21" x14ac:dyDescent="0.3">
      <c r="U20071" s="275"/>
    </row>
    <row r="20072" spans="21:21" x14ac:dyDescent="0.3">
      <c r="U20072" s="275"/>
    </row>
    <row r="20073" spans="21:21" x14ac:dyDescent="0.3">
      <c r="U20073" s="275"/>
    </row>
    <row r="20074" spans="21:21" x14ac:dyDescent="0.3">
      <c r="U20074" s="275"/>
    </row>
    <row r="20075" spans="21:21" x14ac:dyDescent="0.3">
      <c r="U20075" s="275"/>
    </row>
    <row r="20076" spans="21:21" x14ac:dyDescent="0.3">
      <c r="U20076" s="275"/>
    </row>
    <row r="20077" spans="21:21" x14ac:dyDescent="0.3">
      <c r="U20077" s="275"/>
    </row>
    <row r="20078" spans="21:21" x14ac:dyDescent="0.3">
      <c r="U20078" s="275"/>
    </row>
    <row r="20079" spans="21:21" x14ac:dyDescent="0.3">
      <c r="U20079" s="275"/>
    </row>
    <row r="20080" spans="21:21" x14ac:dyDescent="0.3">
      <c r="U20080" s="275"/>
    </row>
    <row r="20081" spans="21:21" x14ac:dyDescent="0.3">
      <c r="U20081" s="275"/>
    </row>
    <row r="20082" spans="21:21" x14ac:dyDescent="0.3">
      <c r="U20082" s="275"/>
    </row>
    <row r="20083" spans="21:21" x14ac:dyDescent="0.3">
      <c r="U20083" s="275"/>
    </row>
    <row r="20084" spans="21:21" x14ac:dyDescent="0.3">
      <c r="U20084" s="275"/>
    </row>
    <row r="20085" spans="21:21" x14ac:dyDescent="0.3">
      <c r="U20085" s="275"/>
    </row>
    <row r="20086" spans="21:21" x14ac:dyDescent="0.3">
      <c r="U20086" s="275"/>
    </row>
    <row r="20087" spans="21:21" x14ac:dyDescent="0.3">
      <c r="U20087" s="275"/>
    </row>
    <row r="20088" spans="21:21" x14ac:dyDescent="0.3">
      <c r="U20088" s="275"/>
    </row>
    <row r="20089" spans="21:21" x14ac:dyDescent="0.3">
      <c r="U20089" s="275"/>
    </row>
    <row r="20090" spans="21:21" x14ac:dyDescent="0.3">
      <c r="U20090" s="275"/>
    </row>
    <row r="20091" spans="21:21" x14ac:dyDescent="0.3">
      <c r="U20091" s="275"/>
    </row>
    <row r="20092" spans="21:21" x14ac:dyDescent="0.3">
      <c r="U20092" s="275"/>
    </row>
    <row r="20093" spans="21:21" x14ac:dyDescent="0.3">
      <c r="U20093" s="275"/>
    </row>
    <row r="20094" spans="21:21" x14ac:dyDescent="0.3">
      <c r="U20094" s="275"/>
    </row>
    <row r="20095" spans="21:21" x14ac:dyDescent="0.3">
      <c r="U20095" s="275"/>
    </row>
    <row r="20096" spans="21:21" x14ac:dyDescent="0.3">
      <c r="U20096" s="275"/>
    </row>
    <row r="20097" spans="21:21" x14ac:dyDescent="0.3">
      <c r="U20097" s="275"/>
    </row>
    <row r="20098" spans="21:21" x14ac:dyDescent="0.3">
      <c r="U20098" s="275"/>
    </row>
    <row r="20099" spans="21:21" x14ac:dyDescent="0.3">
      <c r="U20099" s="275"/>
    </row>
    <row r="20100" spans="21:21" x14ac:dyDescent="0.3">
      <c r="U20100" s="275"/>
    </row>
    <row r="20101" spans="21:21" x14ac:dyDescent="0.3">
      <c r="U20101" s="275"/>
    </row>
    <row r="20102" spans="21:21" x14ac:dyDescent="0.3">
      <c r="U20102" s="275"/>
    </row>
    <row r="20103" spans="21:21" x14ac:dyDescent="0.3">
      <c r="U20103" s="275"/>
    </row>
    <row r="20104" spans="21:21" x14ac:dyDescent="0.3">
      <c r="U20104" s="275"/>
    </row>
    <row r="20105" spans="21:21" x14ac:dyDescent="0.3">
      <c r="U20105" s="275"/>
    </row>
    <row r="20106" spans="21:21" x14ac:dyDescent="0.3">
      <c r="U20106" s="275"/>
    </row>
    <row r="20107" spans="21:21" x14ac:dyDescent="0.3">
      <c r="U20107" s="275"/>
    </row>
    <row r="20108" spans="21:21" x14ac:dyDescent="0.3">
      <c r="U20108" s="275"/>
    </row>
    <row r="20109" spans="21:21" x14ac:dyDescent="0.3">
      <c r="U20109" s="275"/>
    </row>
    <row r="20110" spans="21:21" x14ac:dyDescent="0.3">
      <c r="U20110" s="275"/>
    </row>
    <row r="20111" spans="21:21" x14ac:dyDescent="0.3">
      <c r="U20111" s="275"/>
    </row>
    <row r="20112" spans="21:21" x14ac:dyDescent="0.3">
      <c r="U20112" s="275"/>
    </row>
    <row r="20113" spans="21:21" x14ac:dyDescent="0.3">
      <c r="U20113" s="275"/>
    </row>
    <row r="20114" spans="21:21" x14ac:dyDescent="0.3">
      <c r="U20114" s="275"/>
    </row>
    <row r="20115" spans="21:21" x14ac:dyDescent="0.3">
      <c r="U20115" s="275"/>
    </row>
    <row r="20116" spans="21:21" x14ac:dyDescent="0.3">
      <c r="U20116" s="275"/>
    </row>
    <row r="20117" spans="21:21" x14ac:dyDescent="0.3">
      <c r="U20117" s="275"/>
    </row>
    <row r="20118" spans="21:21" x14ac:dyDescent="0.3">
      <c r="U20118" s="275"/>
    </row>
    <row r="20119" spans="21:21" x14ac:dyDescent="0.3">
      <c r="U20119" s="275"/>
    </row>
    <row r="20120" spans="21:21" x14ac:dyDescent="0.3">
      <c r="U20120" s="275"/>
    </row>
    <row r="20121" spans="21:21" x14ac:dyDescent="0.3">
      <c r="U20121" s="275"/>
    </row>
    <row r="20122" spans="21:21" x14ac:dyDescent="0.3">
      <c r="U20122" s="275"/>
    </row>
    <row r="20123" spans="21:21" x14ac:dyDescent="0.3">
      <c r="U20123" s="275"/>
    </row>
    <row r="20124" spans="21:21" x14ac:dyDescent="0.3">
      <c r="U20124" s="275"/>
    </row>
    <row r="20125" spans="21:21" x14ac:dyDescent="0.3">
      <c r="U20125" s="275"/>
    </row>
    <row r="20126" spans="21:21" x14ac:dyDescent="0.3">
      <c r="U20126" s="275"/>
    </row>
    <row r="20127" spans="21:21" x14ac:dyDescent="0.3">
      <c r="U20127" s="275"/>
    </row>
    <row r="20128" spans="21:21" x14ac:dyDescent="0.3">
      <c r="U20128" s="275"/>
    </row>
    <row r="20129" spans="21:21" x14ac:dyDescent="0.3">
      <c r="U20129" s="275"/>
    </row>
    <row r="20130" spans="21:21" x14ac:dyDescent="0.3">
      <c r="U20130" s="275"/>
    </row>
    <row r="20131" spans="21:21" x14ac:dyDescent="0.3">
      <c r="U20131" s="275"/>
    </row>
    <row r="20132" spans="21:21" x14ac:dyDescent="0.3">
      <c r="U20132" s="275"/>
    </row>
    <row r="20133" spans="21:21" x14ac:dyDescent="0.3">
      <c r="U20133" s="275"/>
    </row>
    <row r="20134" spans="21:21" x14ac:dyDescent="0.3">
      <c r="U20134" s="275"/>
    </row>
    <row r="20135" spans="21:21" x14ac:dyDescent="0.3">
      <c r="U20135" s="275"/>
    </row>
    <row r="20136" spans="21:21" x14ac:dyDescent="0.3">
      <c r="U20136" s="275"/>
    </row>
    <row r="20137" spans="21:21" x14ac:dyDescent="0.3">
      <c r="U20137" s="275"/>
    </row>
    <row r="20138" spans="21:21" x14ac:dyDescent="0.3">
      <c r="U20138" s="275"/>
    </row>
    <row r="20139" spans="21:21" x14ac:dyDescent="0.3">
      <c r="U20139" s="275"/>
    </row>
    <row r="20140" spans="21:21" x14ac:dyDescent="0.3">
      <c r="U20140" s="275"/>
    </row>
    <row r="20141" spans="21:21" x14ac:dyDescent="0.3">
      <c r="U20141" s="275"/>
    </row>
    <row r="20142" spans="21:21" x14ac:dyDescent="0.3">
      <c r="U20142" s="275"/>
    </row>
    <row r="20143" spans="21:21" x14ac:dyDescent="0.3">
      <c r="U20143" s="275"/>
    </row>
    <row r="20144" spans="21:21" x14ac:dyDescent="0.3">
      <c r="U20144" s="275"/>
    </row>
    <row r="20145" spans="21:21" x14ac:dyDescent="0.3">
      <c r="U20145" s="275"/>
    </row>
    <row r="20146" spans="21:21" x14ac:dyDescent="0.3">
      <c r="U20146" s="275"/>
    </row>
    <row r="20147" spans="21:21" x14ac:dyDescent="0.3">
      <c r="U20147" s="275"/>
    </row>
    <row r="20148" spans="21:21" x14ac:dyDescent="0.3">
      <c r="U20148" s="275"/>
    </row>
    <row r="20149" spans="21:21" x14ac:dyDescent="0.3">
      <c r="U20149" s="275"/>
    </row>
    <row r="20150" spans="21:21" x14ac:dyDescent="0.3">
      <c r="U20150" s="275"/>
    </row>
    <row r="20151" spans="21:21" x14ac:dyDescent="0.3">
      <c r="U20151" s="275"/>
    </row>
    <row r="20152" spans="21:21" x14ac:dyDescent="0.3">
      <c r="U20152" s="275"/>
    </row>
    <row r="20153" spans="21:21" x14ac:dyDescent="0.3">
      <c r="U20153" s="275"/>
    </row>
    <row r="20154" spans="21:21" x14ac:dyDescent="0.3">
      <c r="U20154" s="275"/>
    </row>
    <row r="20155" spans="21:21" x14ac:dyDescent="0.3">
      <c r="U20155" s="275"/>
    </row>
    <row r="20156" spans="21:21" x14ac:dyDescent="0.3">
      <c r="U20156" s="275"/>
    </row>
    <row r="20157" spans="21:21" x14ac:dyDescent="0.3">
      <c r="U20157" s="275"/>
    </row>
    <row r="20158" spans="21:21" x14ac:dyDescent="0.3">
      <c r="U20158" s="275"/>
    </row>
    <row r="20159" spans="21:21" x14ac:dyDescent="0.3">
      <c r="U20159" s="275"/>
    </row>
    <row r="20160" spans="21:21" x14ac:dyDescent="0.3">
      <c r="U20160" s="275"/>
    </row>
    <row r="20161" spans="21:21" x14ac:dyDescent="0.3">
      <c r="U20161" s="275"/>
    </row>
    <row r="20162" spans="21:21" x14ac:dyDescent="0.3">
      <c r="U20162" s="275"/>
    </row>
    <row r="20163" spans="21:21" x14ac:dyDescent="0.3">
      <c r="U20163" s="275"/>
    </row>
    <row r="20164" spans="21:21" x14ac:dyDescent="0.3">
      <c r="U20164" s="275"/>
    </row>
    <row r="20165" spans="21:21" x14ac:dyDescent="0.3">
      <c r="U20165" s="275"/>
    </row>
    <row r="20166" spans="21:21" x14ac:dyDescent="0.3">
      <c r="U20166" s="275"/>
    </row>
    <row r="20167" spans="21:21" x14ac:dyDescent="0.3">
      <c r="U20167" s="275"/>
    </row>
    <row r="20168" spans="21:21" x14ac:dyDescent="0.3">
      <c r="U20168" s="275"/>
    </row>
    <row r="20169" spans="21:21" x14ac:dyDescent="0.3">
      <c r="U20169" s="275"/>
    </row>
    <row r="20170" spans="21:21" x14ac:dyDescent="0.3">
      <c r="U20170" s="275"/>
    </row>
    <row r="20171" spans="21:21" x14ac:dyDescent="0.3">
      <c r="U20171" s="275"/>
    </row>
    <row r="20172" spans="21:21" x14ac:dyDescent="0.3">
      <c r="U20172" s="275"/>
    </row>
    <row r="20173" spans="21:21" x14ac:dyDescent="0.3">
      <c r="U20173" s="275"/>
    </row>
    <row r="20174" spans="21:21" x14ac:dyDescent="0.3">
      <c r="U20174" s="275"/>
    </row>
    <row r="20175" spans="21:21" x14ac:dyDescent="0.3">
      <c r="U20175" s="275"/>
    </row>
    <row r="20176" spans="21:21" x14ac:dyDescent="0.3">
      <c r="U20176" s="275"/>
    </row>
    <row r="20177" spans="21:21" x14ac:dyDescent="0.3">
      <c r="U20177" s="275"/>
    </row>
    <row r="20178" spans="21:21" x14ac:dyDescent="0.3">
      <c r="U20178" s="275"/>
    </row>
    <row r="20179" spans="21:21" x14ac:dyDescent="0.3">
      <c r="U20179" s="275"/>
    </row>
    <row r="20180" spans="21:21" x14ac:dyDescent="0.3">
      <c r="U20180" s="275"/>
    </row>
    <row r="20181" spans="21:21" x14ac:dyDescent="0.3">
      <c r="U20181" s="275"/>
    </row>
    <row r="20182" spans="21:21" x14ac:dyDescent="0.3">
      <c r="U20182" s="275"/>
    </row>
    <row r="20183" spans="21:21" x14ac:dyDescent="0.3">
      <c r="U20183" s="275"/>
    </row>
    <row r="20184" spans="21:21" x14ac:dyDescent="0.3">
      <c r="U20184" s="275"/>
    </row>
    <row r="20185" spans="21:21" x14ac:dyDescent="0.3">
      <c r="U20185" s="275"/>
    </row>
    <row r="20186" spans="21:21" x14ac:dyDescent="0.3">
      <c r="U20186" s="275"/>
    </row>
    <row r="20187" spans="21:21" x14ac:dyDescent="0.3">
      <c r="U20187" s="275"/>
    </row>
    <row r="20188" spans="21:21" x14ac:dyDescent="0.3">
      <c r="U20188" s="275"/>
    </row>
    <row r="20189" spans="21:21" x14ac:dyDescent="0.3">
      <c r="U20189" s="275"/>
    </row>
    <row r="20190" spans="21:21" x14ac:dyDescent="0.3">
      <c r="U20190" s="275"/>
    </row>
    <row r="20191" spans="21:21" x14ac:dyDescent="0.3">
      <c r="U20191" s="275"/>
    </row>
    <row r="20192" spans="21:21" x14ac:dyDescent="0.3">
      <c r="U20192" s="275"/>
    </row>
    <row r="20193" spans="21:21" x14ac:dyDescent="0.3">
      <c r="U20193" s="275"/>
    </row>
    <row r="20194" spans="21:21" x14ac:dyDescent="0.3">
      <c r="U20194" s="275"/>
    </row>
    <row r="20195" spans="21:21" x14ac:dyDescent="0.3">
      <c r="U20195" s="275"/>
    </row>
    <row r="20196" spans="21:21" x14ac:dyDescent="0.3">
      <c r="U20196" s="275"/>
    </row>
    <row r="20197" spans="21:21" x14ac:dyDescent="0.3">
      <c r="U20197" s="275"/>
    </row>
    <row r="20198" spans="21:21" x14ac:dyDescent="0.3">
      <c r="U20198" s="275"/>
    </row>
    <row r="20199" spans="21:21" x14ac:dyDescent="0.3">
      <c r="U20199" s="275"/>
    </row>
    <row r="20200" spans="21:21" x14ac:dyDescent="0.3">
      <c r="U20200" s="275"/>
    </row>
    <row r="20201" spans="21:21" x14ac:dyDescent="0.3">
      <c r="U20201" s="275"/>
    </row>
    <row r="20202" spans="21:21" x14ac:dyDescent="0.3">
      <c r="U20202" s="275"/>
    </row>
    <row r="20203" spans="21:21" x14ac:dyDescent="0.3">
      <c r="U20203" s="275"/>
    </row>
    <row r="20204" spans="21:21" x14ac:dyDescent="0.3">
      <c r="U20204" s="275"/>
    </row>
    <row r="20205" spans="21:21" x14ac:dyDescent="0.3">
      <c r="U20205" s="275"/>
    </row>
    <row r="20206" spans="21:21" x14ac:dyDescent="0.3">
      <c r="U20206" s="275"/>
    </row>
    <row r="20207" spans="21:21" x14ac:dyDescent="0.3">
      <c r="U20207" s="275"/>
    </row>
    <row r="20208" spans="21:21" x14ac:dyDescent="0.3">
      <c r="U20208" s="275"/>
    </row>
    <row r="20209" spans="21:21" x14ac:dyDescent="0.3">
      <c r="U20209" s="275"/>
    </row>
    <row r="20210" spans="21:21" x14ac:dyDescent="0.3">
      <c r="U20210" s="275"/>
    </row>
    <row r="20211" spans="21:21" x14ac:dyDescent="0.3">
      <c r="U20211" s="275"/>
    </row>
    <row r="20212" spans="21:21" x14ac:dyDescent="0.3">
      <c r="U20212" s="275"/>
    </row>
    <row r="20213" spans="21:21" x14ac:dyDescent="0.3">
      <c r="U20213" s="275"/>
    </row>
    <row r="20214" spans="21:21" x14ac:dyDescent="0.3">
      <c r="U20214" s="275"/>
    </row>
    <row r="20215" spans="21:21" x14ac:dyDescent="0.3">
      <c r="U20215" s="275"/>
    </row>
    <row r="20216" spans="21:21" x14ac:dyDescent="0.3">
      <c r="U20216" s="275"/>
    </row>
    <row r="20217" spans="21:21" x14ac:dyDescent="0.3">
      <c r="U20217" s="275"/>
    </row>
    <row r="20218" spans="21:21" x14ac:dyDescent="0.3">
      <c r="U20218" s="275"/>
    </row>
    <row r="20219" spans="21:21" x14ac:dyDescent="0.3">
      <c r="U20219" s="275"/>
    </row>
    <row r="20220" spans="21:21" x14ac:dyDescent="0.3">
      <c r="U20220" s="275"/>
    </row>
    <row r="20221" spans="21:21" x14ac:dyDescent="0.3">
      <c r="U20221" s="275"/>
    </row>
    <row r="20222" spans="21:21" x14ac:dyDescent="0.3">
      <c r="U20222" s="275"/>
    </row>
    <row r="20223" spans="21:21" x14ac:dyDescent="0.3">
      <c r="U20223" s="275"/>
    </row>
    <row r="20224" spans="21:21" x14ac:dyDescent="0.3">
      <c r="U20224" s="275"/>
    </row>
    <row r="20225" spans="21:21" x14ac:dyDescent="0.3">
      <c r="U20225" s="275"/>
    </row>
    <row r="20226" spans="21:21" x14ac:dyDescent="0.3">
      <c r="U20226" s="275"/>
    </row>
    <row r="20227" spans="21:21" x14ac:dyDescent="0.3">
      <c r="U20227" s="275"/>
    </row>
    <row r="20228" spans="21:21" x14ac:dyDescent="0.3">
      <c r="U20228" s="275"/>
    </row>
    <row r="20229" spans="21:21" x14ac:dyDescent="0.3">
      <c r="U20229" s="275"/>
    </row>
    <row r="20230" spans="21:21" x14ac:dyDescent="0.3">
      <c r="U20230" s="275"/>
    </row>
    <row r="20231" spans="21:21" x14ac:dyDescent="0.3">
      <c r="U20231" s="275"/>
    </row>
    <row r="20232" spans="21:21" x14ac:dyDescent="0.3">
      <c r="U20232" s="275"/>
    </row>
    <row r="20233" spans="21:21" x14ac:dyDescent="0.3">
      <c r="U20233" s="275"/>
    </row>
    <row r="20234" spans="21:21" x14ac:dyDescent="0.3">
      <c r="U20234" s="275"/>
    </row>
    <row r="20235" spans="21:21" x14ac:dyDescent="0.3">
      <c r="U20235" s="275"/>
    </row>
    <row r="20236" spans="21:21" x14ac:dyDescent="0.3">
      <c r="U20236" s="275"/>
    </row>
    <row r="20237" spans="21:21" x14ac:dyDescent="0.3">
      <c r="U20237" s="275"/>
    </row>
    <row r="20238" spans="21:21" x14ac:dyDescent="0.3">
      <c r="U20238" s="275"/>
    </row>
    <row r="20239" spans="21:21" x14ac:dyDescent="0.3">
      <c r="U20239" s="275"/>
    </row>
    <row r="20240" spans="21:21" x14ac:dyDescent="0.3">
      <c r="U20240" s="275"/>
    </row>
    <row r="20241" spans="21:21" x14ac:dyDescent="0.3">
      <c r="U20241" s="275"/>
    </row>
    <row r="20242" spans="21:21" x14ac:dyDescent="0.3">
      <c r="U20242" s="275"/>
    </row>
    <row r="20243" spans="21:21" x14ac:dyDescent="0.3">
      <c r="U20243" s="275"/>
    </row>
    <row r="20244" spans="21:21" x14ac:dyDescent="0.3">
      <c r="U20244" s="275"/>
    </row>
    <row r="20245" spans="21:21" x14ac:dyDescent="0.3">
      <c r="U20245" s="275"/>
    </row>
    <row r="20246" spans="21:21" x14ac:dyDescent="0.3">
      <c r="U20246" s="275"/>
    </row>
    <row r="20247" spans="21:21" x14ac:dyDescent="0.3">
      <c r="U20247" s="275"/>
    </row>
    <row r="20248" spans="21:21" x14ac:dyDescent="0.3">
      <c r="U20248" s="275"/>
    </row>
    <row r="20249" spans="21:21" x14ac:dyDescent="0.3">
      <c r="U20249" s="275"/>
    </row>
    <row r="20250" spans="21:21" x14ac:dyDescent="0.3">
      <c r="U20250" s="275"/>
    </row>
    <row r="20251" spans="21:21" x14ac:dyDescent="0.3">
      <c r="U20251" s="275"/>
    </row>
    <row r="20252" spans="21:21" x14ac:dyDescent="0.3">
      <c r="U20252" s="275"/>
    </row>
    <row r="20253" spans="21:21" x14ac:dyDescent="0.3">
      <c r="U20253" s="275"/>
    </row>
    <row r="20254" spans="21:21" x14ac:dyDescent="0.3">
      <c r="U20254" s="275"/>
    </row>
    <row r="20255" spans="21:21" x14ac:dyDescent="0.3">
      <c r="U20255" s="275"/>
    </row>
    <row r="20256" spans="21:21" x14ac:dyDescent="0.3">
      <c r="U20256" s="275"/>
    </row>
    <row r="20257" spans="21:21" x14ac:dyDescent="0.3">
      <c r="U20257" s="275"/>
    </row>
    <row r="20258" spans="21:21" x14ac:dyDescent="0.3">
      <c r="U20258" s="275"/>
    </row>
    <row r="20259" spans="21:21" x14ac:dyDescent="0.3">
      <c r="U20259" s="275"/>
    </row>
    <row r="20260" spans="21:21" x14ac:dyDescent="0.3">
      <c r="U20260" s="275"/>
    </row>
    <row r="20261" spans="21:21" x14ac:dyDescent="0.3">
      <c r="U20261" s="275"/>
    </row>
    <row r="20262" spans="21:21" x14ac:dyDescent="0.3">
      <c r="U20262" s="275"/>
    </row>
    <row r="20263" spans="21:21" x14ac:dyDescent="0.3">
      <c r="U20263" s="275"/>
    </row>
    <row r="20264" spans="21:21" x14ac:dyDescent="0.3">
      <c r="U20264" s="275"/>
    </row>
    <row r="20265" spans="21:21" x14ac:dyDescent="0.3">
      <c r="U20265" s="275"/>
    </row>
    <row r="20266" spans="21:21" x14ac:dyDescent="0.3">
      <c r="U20266" s="275"/>
    </row>
    <row r="20267" spans="21:21" x14ac:dyDescent="0.3">
      <c r="U20267" s="275"/>
    </row>
    <row r="20268" spans="21:21" x14ac:dyDescent="0.3">
      <c r="U20268" s="275"/>
    </row>
    <row r="20269" spans="21:21" x14ac:dyDescent="0.3">
      <c r="U20269" s="275"/>
    </row>
    <row r="20270" spans="21:21" x14ac:dyDescent="0.3">
      <c r="U20270" s="275"/>
    </row>
    <row r="20271" spans="21:21" x14ac:dyDescent="0.3">
      <c r="U20271" s="275"/>
    </row>
    <row r="20272" spans="21:21" x14ac:dyDescent="0.3">
      <c r="U20272" s="275"/>
    </row>
    <row r="20273" spans="21:21" x14ac:dyDescent="0.3">
      <c r="U20273" s="275"/>
    </row>
    <row r="20274" spans="21:21" x14ac:dyDescent="0.3">
      <c r="U20274" s="275"/>
    </row>
    <row r="20275" spans="21:21" x14ac:dyDescent="0.3">
      <c r="U20275" s="275"/>
    </row>
    <row r="20276" spans="21:21" x14ac:dyDescent="0.3">
      <c r="U20276" s="275"/>
    </row>
    <row r="20277" spans="21:21" x14ac:dyDescent="0.3">
      <c r="U20277" s="275"/>
    </row>
    <row r="20278" spans="21:21" x14ac:dyDescent="0.3">
      <c r="U20278" s="275"/>
    </row>
    <row r="20279" spans="21:21" x14ac:dyDescent="0.3">
      <c r="U20279" s="275"/>
    </row>
    <row r="20280" spans="21:21" x14ac:dyDescent="0.3">
      <c r="U20280" s="275"/>
    </row>
    <row r="20281" spans="21:21" x14ac:dyDescent="0.3">
      <c r="U20281" s="275"/>
    </row>
    <row r="20282" spans="21:21" x14ac:dyDescent="0.3">
      <c r="U20282" s="275"/>
    </row>
    <row r="20283" spans="21:21" x14ac:dyDescent="0.3">
      <c r="U20283" s="275"/>
    </row>
    <row r="20284" spans="21:21" x14ac:dyDescent="0.3">
      <c r="U20284" s="275"/>
    </row>
    <row r="20285" spans="21:21" x14ac:dyDescent="0.3">
      <c r="U20285" s="275"/>
    </row>
    <row r="20286" spans="21:21" x14ac:dyDescent="0.3">
      <c r="U20286" s="275"/>
    </row>
    <row r="20287" spans="21:21" x14ac:dyDescent="0.3">
      <c r="U20287" s="275"/>
    </row>
    <row r="20288" spans="21:21" x14ac:dyDescent="0.3">
      <c r="U20288" s="275"/>
    </row>
    <row r="20289" spans="21:21" x14ac:dyDescent="0.3">
      <c r="U20289" s="275"/>
    </row>
    <row r="20290" spans="21:21" x14ac:dyDescent="0.3">
      <c r="U20290" s="275"/>
    </row>
    <row r="20291" spans="21:21" x14ac:dyDescent="0.3">
      <c r="U20291" s="275"/>
    </row>
    <row r="20292" spans="21:21" x14ac:dyDescent="0.3">
      <c r="U20292" s="275"/>
    </row>
    <row r="20293" spans="21:21" x14ac:dyDescent="0.3">
      <c r="U20293" s="275"/>
    </row>
    <row r="20294" spans="21:21" x14ac:dyDescent="0.3">
      <c r="U20294" s="275"/>
    </row>
    <row r="20295" spans="21:21" x14ac:dyDescent="0.3">
      <c r="U20295" s="275"/>
    </row>
    <row r="20296" spans="21:21" x14ac:dyDescent="0.3">
      <c r="U20296" s="275"/>
    </row>
    <row r="20297" spans="21:21" x14ac:dyDescent="0.3">
      <c r="U20297" s="275"/>
    </row>
    <row r="20298" spans="21:21" x14ac:dyDescent="0.3">
      <c r="U20298" s="275"/>
    </row>
    <row r="20299" spans="21:21" x14ac:dyDescent="0.3">
      <c r="U20299" s="275"/>
    </row>
    <row r="20300" spans="21:21" x14ac:dyDescent="0.3">
      <c r="U20300" s="275"/>
    </row>
    <row r="20301" spans="21:21" x14ac:dyDescent="0.3">
      <c r="U20301" s="275"/>
    </row>
    <row r="20302" spans="21:21" x14ac:dyDescent="0.3">
      <c r="U20302" s="275"/>
    </row>
    <row r="20303" spans="21:21" x14ac:dyDescent="0.3">
      <c r="U20303" s="275"/>
    </row>
    <row r="20304" spans="21:21" x14ac:dyDescent="0.3">
      <c r="U20304" s="275"/>
    </row>
    <row r="20305" spans="21:21" x14ac:dyDescent="0.3">
      <c r="U20305" s="275"/>
    </row>
    <row r="20306" spans="21:21" x14ac:dyDescent="0.3">
      <c r="U20306" s="275"/>
    </row>
    <row r="20307" spans="21:21" x14ac:dyDescent="0.3">
      <c r="U20307" s="275"/>
    </row>
    <row r="20308" spans="21:21" x14ac:dyDescent="0.3">
      <c r="U20308" s="275"/>
    </row>
    <row r="20309" spans="21:21" x14ac:dyDescent="0.3">
      <c r="U20309" s="275"/>
    </row>
    <row r="20310" spans="21:21" x14ac:dyDescent="0.3">
      <c r="U20310" s="275"/>
    </row>
    <row r="20311" spans="21:21" x14ac:dyDescent="0.3">
      <c r="U20311" s="275"/>
    </row>
    <row r="20312" spans="21:21" x14ac:dyDescent="0.3">
      <c r="U20312" s="275"/>
    </row>
    <row r="20313" spans="21:21" x14ac:dyDescent="0.3">
      <c r="U20313" s="275"/>
    </row>
    <row r="20314" spans="21:21" x14ac:dyDescent="0.3">
      <c r="U20314" s="275"/>
    </row>
    <row r="20315" spans="21:21" x14ac:dyDescent="0.3">
      <c r="U20315" s="275"/>
    </row>
    <row r="20316" spans="21:21" x14ac:dyDescent="0.3">
      <c r="U20316" s="275"/>
    </row>
    <row r="20317" spans="21:21" x14ac:dyDescent="0.3">
      <c r="U20317" s="275"/>
    </row>
    <row r="20318" spans="21:21" x14ac:dyDescent="0.3">
      <c r="U20318" s="275"/>
    </row>
    <row r="20319" spans="21:21" x14ac:dyDescent="0.3">
      <c r="U20319" s="275"/>
    </row>
    <row r="20320" spans="21:21" x14ac:dyDescent="0.3">
      <c r="U20320" s="275"/>
    </row>
    <row r="20321" spans="21:21" x14ac:dyDescent="0.3">
      <c r="U20321" s="275"/>
    </row>
    <row r="20322" spans="21:21" x14ac:dyDescent="0.3">
      <c r="U20322" s="275"/>
    </row>
    <row r="20323" spans="21:21" x14ac:dyDescent="0.3">
      <c r="U20323" s="275"/>
    </row>
    <row r="20324" spans="21:21" x14ac:dyDescent="0.3">
      <c r="U20324" s="275"/>
    </row>
    <row r="20325" spans="21:21" x14ac:dyDescent="0.3">
      <c r="U20325" s="275"/>
    </row>
    <row r="20326" spans="21:21" x14ac:dyDescent="0.3">
      <c r="U20326" s="275"/>
    </row>
    <row r="20327" spans="21:21" x14ac:dyDescent="0.3">
      <c r="U20327" s="275"/>
    </row>
    <row r="20328" spans="21:21" x14ac:dyDescent="0.3">
      <c r="U20328" s="275"/>
    </row>
    <row r="20329" spans="21:21" x14ac:dyDescent="0.3">
      <c r="U20329" s="275"/>
    </row>
    <row r="20330" spans="21:21" x14ac:dyDescent="0.3">
      <c r="U20330" s="275"/>
    </row>
    <row r="20331" spans="21:21" x14ac:dyDescent="0.3">
      <c r="U20331" s="275"/>
    </row>
    <row r="20332" spans="21:21" x14ac:dyDescent="0.3">
      <c r="U20332" s="275"/>
    </row>
    <row r="20333" spans="21:21" x14ac:dyDescent="0.3">
      <c r="U20333" s="275"/>
    </row>
    <row r="20334" spans="21:21" x14ac:dyDescent="0.3">
      <c r="U20334" s="275"/>
    </row>
    <row r="20335" spans="21:21" x14ac:dyDescent="0.3">
      <c r="U20335" s="275"/>
    </row>
    <row r="20336" spans="21:21" x14ac:dyDescent="0.3">
      <c r="U20336" s="275"/>
    </row>
    <row r="20337" spans="21:21" x14ac:dyDescent="0.3">
      <c r="U20337" s="275"/>
    </row>
    <row r="20338" spans="21:21" x14ac:dyDescent="0.3">
      <c r="U20338" s="275"/>
    </row>
    <row r="20339" spans="21:21" x14ac:dyDescent="0.3">
      <c r="U20339" s="275"/>
    </row>
    <row r="20340" spans="21:21" x14ac:dyDescent="0.3">
      <c r="U20340" s="275"/>
    </row>
    <row r="20341" spans="21:21" x14ac:dyDescent="0.3">
      <c r="U20341" s="275"/>
    </row>
    <row r="20342" spans="21:21" x14ac:dyDescent="0.3">
      <c r="U20342" s="275"/>
    </row>
    <row r="20343" spans="21:21" x14ac:dyDescent="0.3">
      <c r="U20343" s="275"/>
    </row>
    <row r="20344" spans="21:21" x14ac:dyDescent="0.3">
      <c r="U20344" s="275"/>
    </row>
    <row r="20345" spans="21:21" x14ac:dyDescent="0.3">
      <c r="U20345" s="275"/>
    </row>
    <row r="20346" spans="21:21" x14ac:dyDescent="0.3">
      <c r="U20346" s="275"/>
    </row>
    <row r="20347" spans="21:21" x14ac:dyDescent="0.3">
      <c r="U20347" s="275"/>
    </row>
    <row r="20348" spans="21:21" x14ac:dyDescent="0.3">
      <c r="U20348" s="275"/>
    </row>
    <row r="20349" spans="21:21" x14ac:dyDescent="0.3">
      <c r="U20349" s="275"/>
    </row>
    <row r="20350" spans="21:21" x14ac:dyDescent="0.3">
      <c r="U20350" s="275"/>
    </row>
    <row r="20351" spans="21:21" x14ac:dyDescent="0.3">
      <c r="U20351" s="275"/>
    </row>
    <row r="20352" spans="21:21" x14ac:dyDescent="0.3">
      <c r="U20352" s="275"/>
    </row>
    <row r="20353" spans="21:21" x14ac:dyDescent="0.3">
      <c r="U20353" s="275"/>
    </row>
    <row r="20354" spans="21:21" x14ac:dyDescent="0.3">
      <c r="U20354" s="275"/>
    </row>
    <row r="20355" spans="21:21" x14ac:dyDescent="0.3">
      <c r="U20355" s="275"/>
    </row>
    <row r="20356" spans="21:21" x14ac:dyDescent="0.3">
      <c r="U20356" s="275"/>
    </row>
    <row r="20357" spans="21:21" x14ac:dyDescent="0.3">
      <c r="U20357" s="275"/>
    </row>
    <row r="20358" spans="21:21" x14ac:dyDescent="0.3">
      <c r="U20358" s="275"/>
    </row>
    <row r="20359" spans="21:21" x14ac:dyDescent="0.3">
      <c r="U20359" s="275"/>
    </row>
    <row r="20360" spans="21:21" x14ac:dyDescent="0.3">
      <c r="U20360" s="275"/>
    </row>
    <row r="20361" spans="21:21" x14ac:dyDescent="0.3">
      <c r="U20361" s="275"/>
    </row>
    <row r="20362" spans="21:21" x14ac:dyDescent="0.3">
      <c r="U20362" s="275"/>
    </row>
    <row r="20363" spans="21:21" x14ac:dyDescent="0.3">
      <c r="U20363" s="275"/>
    </row>
    <row r="20364" spans="21:21" x14ac:dyDescent="0.3">
      <c r="U20364" s="275"/>
    </row>
    <row r="20365" spans="21:21" x14ac:dyDescent="0.3">
      <c r="U20365" s="275"/>
    </row>
    <row r="20366" spans="21:21" x14ac:dyDescent="0.3">
      <c r="U20366" s="275"/>
    </row>
    <row r="20367" spans="21:21" x14ac:dyDescent="0.3">
      <c r="U20367" s="275"/>
    </row>
    <row r="20368" spans="21:21" x14ac:dyDescent="0.3">
      <c r="U20368" s="275"/>
    </row>
    <row r="20369" spans="21:21" x14ac:dyDescent="0.3">
      <c r="U20369" s="275"/>
    </row>
    <row r="20370" spans="21:21" x14ac:dyDescent="0.3">
      <c r="U20370" s="275"/>
    </row>
    <row r="20371" spans="21:21" x14ac:dyDescent="0.3">
      <c r="U20371" s="275"/>
    </row>
    <row r="20372" spans="21:21" x14ac:dyDescent="0.3">
      <c r="U20372" s="275"/>
    </row>
    <row r="20373" spans="21:21" x14ac:dyDescent="0.3">
      <c r="U20373" s="275"/>
    </row>
    <row r="20374" spans="21:21" x14ac:dyDescent="0.3">
      <c r="U20374" s="275"/>
    </row>
    <row r="20375" spans="21:21" x14ac:dyDescent="0.3">
      <c r="U20375" s="275"/>
    </row>
    <row r="20376" spans="21:21" x14ac:dyDescent="0.3">
      <c r="U20376" s="275"/>
    </row>
    <row r="20377" spans="21:21" x14ac:dyDescent="0.3">
      <c r="U20377" s="275"/>
    </row>
    <row r="20378" spans="21:21" x14ac:dyDescent="0.3">
      <c r="U20378" s="275"/>
    </row>
    <row r="20379" spans="21:21" x14ac:dyDescent="0.3">
      <c r="U20379" s="275"/>
    </row>
    <row r="20380" spans="21:21" x14ac:dyDescent="0.3">
      <c r="U20380" s="275"/>
    </row>
    <row r="20381" spans="21:21" x14ac:dyDescent="0.3">
      <c r="U20381" s="275"/>
    </row>
    <row r="20382" spans="21:21" x14ac:dyDescent="0.3">
      <c r="U20382" s="275"/>
    </row>
    <row r="20383" spans="21:21" x14ac:dyDescent="0.3">
      <c r="U20383" s="275"/>
    </row>
    <row r="20384" spans="21:21" x14ac:dyDescent="0.3">
      <c r="U20384" s="275"/>
    </row>
    <row r="20385" spans="21:21" x14ac:dyDescent="0.3">
      <c r="U20385" s="275"/>
    </row>
    <row r="20386" spans="21:21" x14ac:dyDescent="0.3">
      <c r="U20386" s="275"/>
    </row>
    <row r="20387" spans="21:21" x14ac:dyDescent="0.3">
      <c r="U20387" s="275"/>
    </row>
    <row r="20388" spans="21:21" x14ac:dyDescent="0.3">
      <c r="U20388" s="275"/>
    </row>
    <row r="20389" spans="21:21" x14ac:dyDescent="0.3">
      <c r="U20389" s="275"/>
    </row>
    <row r="20390" spans="21:21" x14ac:dyDescent="0.3">
      <c r="U20390" s="275"/>
    </row>
    <row r="20391" spans="21:21" x14ac:dyDescent="0.3">
      <c r="U20391" s="275"/>
    </row>
    <row r="20392" spans="21:21" x14ac:dyDescent="0.3">
      <c r="U20392" s="275"/>
    </row>
    <row r="20393" spans="21:21" x14ac:dyDescent="0.3">
      <c r="U20393" s="275"/>
    </row>
    <row r="20394" spans="21:21" x14ac:dyDescent="0.3">
      <c r="U20394" s="275"/>
    </row>
    <row r="20395" spans="21:21" x14ac:dyDescent="0.3">
      <c r="U20395" s="275"/>
    </row>
    <row r="20396" spans="21:21" x14ac:dyDescent="0.3">
      <c r="U20396" s="275"/>
    </row>
    <row r="20397" spans="21:21" x14ac:dyDescent="0.3">
      <c r="U20397" s="275"/>
    </row>
    <row r="20398" spans="21:21" x14ac:dyDescent="0.3">
      <c r="U20398" s="275"/>
    </row>
    <row r="20399" spans="21:21" x14ac:dyDescent="0.3">
      <c r="U20399" s="275"/>
    </row>
    <row r="20400" spans="21:21" x14ac:dyDescent="0.3">
      <c r="U20400" s="275"/>
    </row>
    <row r="20401" spans="21:21" x14ac:dyDescent="0.3">
      <c r="U20401" s="275"/>
    </row>
    <row r="20402" spans="21:21" x14ac:dyDescent="0.3">
      <c r="U20402" s="275"/>
    </row>
    <row r="20403" spans="21:21" x14ac:dyDescent="0.3">
      <c r="U20403" s="275"/>
    </row>
    <row r="20404" spans="21:21" x14ac:dyDescent="0.3">
      <c r="U20404" s="275"/>
    </row>
    <row r="20405" spans="21:21" x14ac:dyDescent="0.3">
      <c r="U20405" s="275"/>
    </row>
    <row r="20406" spans="21:21" x14ac:dyDescent="0.3">
      <c r="U20406" s="275"/>
    </row>
    <row r="20407" spans="21:21" x14ac:dyDescent="0.3">
      <c r="U20407" s="275"/>
    </row>
    <row r="20408" spans="21:21" x14ac:dyDescent="0.3">
      <c r="U20408" s="275"/>
    </row>
    <row r="20409" spans="21:21" x14ac:dyDescent="0.3">
      <c r="U20409" s="275"/>
    </row>
    <row r="20410" spans="21:21" x14ac:dyDescent="0.3">
      <c r="U20410" s="275"/>
    </row>
    <row r="20411" spans="21:21" x14ac:dyDescent="0.3">
      <c r="U20411" s="275"/>
    </row>
    <row r="20412" spans="21:21" x14ac:dyDescent="0.3">
      <c r="U20412" s="275"/>
    </row>
    <row r="20413" spans="21:21" x14ac:dyDescent="0.3">
      <c r="U20413" s="275"/>
    </row>
    <row r="20414" spans="21:21" x14ac:dyDescent="0.3">
      <c r="U20414" s="275"/>
    </row>
    <row r="20415" spans="21:21" x14ac:dyDescent="0.3">
      <c r="U20415" s="275"/>
    </row>
    <row r="20416" spans="21:21" x14ac:dyDescent="0.3">
      <c r="U20416" s="275"/>
    </row>
    <row r="20417" spans="21:21" x14ac:dyDescent="0.3">
      <c r="U20417" s="275"/>
    </row>
    <row r="20418" spans="21:21" x14ac:dyDescent="0.3">
      <c r="U20418" s="275"/>
    </row>
    <row r="20419" spans="21:21" x14ac:dyDescent="0.3">
      <c r="U20419" s="275"/>
    </row>
    <row r="20420" spans="21:21" x14ac:dyDescent="0.3">
      <c r="U20420" s="275"/>
    </row>
    <row r="20421" spans="21:21" x14ac:dyDescent="0.3">
      <c r="U20421" s="275"/>
    </row>
    <row r="20422" spans="21:21" x14ac:dyDescent="0.3">
      <c r="U20422" s="275"/>
    </row>
    <row r="20423" spans="21:21" x14ac:dyDescent="0.3">
      <c r="U20423" s="275"/>
    </row>
    <row r="20424" spans="21:21" x14ac:dyDescent="0.3">
      <c r="U20424" s="275"/>
    </row>
    <row r="20425" spans="21:21" x14ac:dyDescent="0.3">
      <c r="U20425" s="275"/>
    </row>
    <row r="20426" spans="21:21" x14ac:dyDescent="0.3">
      <c r="U20426" s="275"/>
    </row>
    <row r="20427" spans="21:21" x14ac:dyDescent="0.3">
      <c r="U20427" s="275"/>
    </row>
    <row r="20428" spans="21:21" x14ac:dyDescent="0.3">
      <c r="U20428" s="275"/>
    </row>
    <row r="20429" spans="21:21" x14ac:dyDescent="0.3">
      <c r="U20429" s="275"/>
    </row>
    <row r="20430" spans="21:21" x14ac:dyDescent="0.3">
      <c r="U20430" s="275"/>
    </row>
    <row r="20431" spans="21:21" x14ac:dyDescent="0.3">
      <c r="U20431" s="275"/>
    </row>
    <row r="20432" spans="21:21" x14ac:dyDescent="0.3">
      <c r="U20432" s="275"/>
    </row>
    <row r="20433" spans="21:21" x14ac:dyDescent="0.3">
      <c r="U20433" s="275"/>
    </row>
    <row r="20434" spans="21:21" x14ac:dyDescent="0.3">
      <c r="U20434" s="275"/>
    </row>
    <row r="20435" spans="21:21" x14ac:dyDescent="0.3">
      <c r="U20435" s="275"/>
    </row>
    <row r="20436" spans="21:21" x14ac:dyDescent="0.3">
      <c r="U20436" s="275"/>
    </row>
    <row r="20437" spans="21:21" x14ac:dyDescent="0.3">
      <c r="U20437" s="275"/>
    </row>
    <row r="20438" spans="21:21" x14ac:dyDescent="0.3">
      <c r="U20438" s="275"/>
    </row>
    <row r="20439" spans="21:21" x14ac:dyDescent="0.3">
      <c r="U20439" s="275"/>
    </row>
    <row r="20440" spans="21:21" x14ac:dyDescent="0.3">
      <c r="U20440" s="275"/>
    </row>
    <row r="20441" spans="21:21" x14ac:dyDescent="0.3">
      <c r="U20441" s="275"/>
    </row>
    <row r="20442" spans="21:21" x14ac:dyDescent="0.3">
      <c r="U20442" s="275"/>
    </row>
    <row r="20443" spans="21:21" x14ac:dyDescent="0.3">
      <c r="U20443" s="275"/>
    </row>
    <row r="20444" spans="21:21" x14ac:dyDescent="0.3">
      <c r="U20444" s="275"/>
    </row>
    <row r="20445" spans="21:21" x14ac:dyDescent="0.3">
      <c r="U20445" s="275"/>
    </row>
    <row r="20446" spans="21:21" x14ac:dyDescent="0.3">
      <c r="U20446" s="275"/>
    </row>
    <row r="20447" spans="21:21" x14ac:dyDescent="0.3">
      <c r="U20447" s="275"/>
    </row>
    <row r="20448" spans="21:21" x14ac:dyDescent="0.3">
      <c r="U20448" s="275"/>
    </row>
    <row r="20449" spans="21:21" x14ac:dyDescent="0.3">
      <c r="U20449" s="275"/>
    </row>
    <row r="20450" spans="21:21" x14ac:dyDescent="0.3">
      <c r="U20450" s="275"/>
    </row>
    <row r="20451" spans="21:21" x14ac:dyDescent="0.3">
      <c r="U20451" s="275"/>
    </row>
    <row r="20452" spans="21:21" x14ac:dyDescent="0.3">
      <c r="U20452" s="275"/>
    </row>
    <row r="20453" spans="21:21" x14ac:dyDescent="0.3">
      <c r="U20453" s="275"/>
    </row>
    <row r="20454" spans="21:21" x14ac:dyDescent="0.3">
      <c r="U20454" s="275"/>
    </row>
    <row r="20455" spans="21:21" x14ac:dyDescent="0.3">
      <c r="U20455" s="275"/>
    </row>
    <row r="20456" spans="21:21" x14ac:dyDescent="0.3">
      <c r="U20456" s="275"/>
    </row>
    <row r="20457" spans="21:21" x14ac:dyDescent="0.3">
      <c r="U20457" s="275"/>
    </row>
    <row r="20458" spans="21:21" x14ac:dyDescent="0.3">
      <c r="U20458" s="275"/>
    </row>
    <row r="20459" spans="21:21" x14ac:dyDescent="0.3">
      <c r="U20459" s="275"/>
    </row>
    <row r="20460" spans="21:21" x14ac:dyDescent="0.3">
      <c r="U20460" s="275"/>
    </row>
    <row r="20461" spans="21:21" x14ac:dyDescent="0.3">
      <c r="U20461" s="275"/>
    </row>
    <row r="20462" spans="21:21" x14ac:dyDescent="0.3">
      <c r="U20462" s="275"/>
    </row>
    <row r="20463" spans="21:21" x14ac:dyDescent="0.3">
      <c r="U20463" s="275"/>
    </row>
    <row r="20464" spans="21:21" x14ac:dyDescent="0.3">
      <c r="U20464" s="275"/>
    </row>
    <row r="20465" spans="21:21" x14ac:dyDescent="0.3">
      <c r="U20465" s="275"/>
    </row>
    <row r="20466" spans="21:21" x14ac:dyDescent="0.3">
      <c r="U20466" s="275"/>
    </row>
    <row r="20467" spans="21:21" x14ac:dyDescent="0.3">
      <c r="U20467" s="275"/>
    </row>
    <row r="20468" spans="21:21" x14ac:dyDescent="0.3">
      <c r="U20468" s="275"/>
    </row>
    <row r="20469" spans="21:21" x14ac:dyDescent="0.3">
      <c r="U20469" s="275"/>
    </row>
    <row r="20470" spans="21:21" x14ac:dyDescent="0.3">
      <c r="U20470" s="275"/>
    </row>
    <row r="20471" spans="21:21" x14ac:dyDescent="0.3">
      <c r="U20471" s="275"/>
    </row>
    <row r="20472" spans="21:21" x14ac:dyDescent="0.3">
      <c r="U20472" s="275"/>
    </row>
    <row r="20473" spans="21:21" x14ac:dyDescent="0.3">
      <c r="U20473" s="275"/>
    </row>
    <row r="20474" spans="21:21" x14ac:dyDescent="0.3">
      <c r="U20474" s="275"/>
    </row>
    <row r="20475" spans="21:21" x14ac:dyDescent="0.3">
      <c r="U20475" s="275"/>
    </row>
    <row r="20476" spans="21:21" x14ac:dyDescent="0.3">
      <c r="U20476" s="275"/>
    </row>
    <row r="20477" spans="21:21" x14ac:dyDescent="0.3">
      <c r="U20477" s="275"/>
    </row>
    <row r="20478" spans="21:21" x14ac:dyDescent="0.3">
      <c r="U20478" s="275"/>
    </row>
    <row r="20479" spans="21:21" x14ac:dyDescent="0.3">
      <c r="U20479" s="275"/>
    </row>
    <row r="20480" spans="21:21" x14ac:dyDescent="0.3">
      <c r="U20480" s="275"/>
    </row>
    <row r="20481" spans="21:21" x14ac:dyDescent="0.3">
      <c r="U20481" s="275"/>
    </row>
    <row r="20482" spans="21:21" x14ac:dyDescent="0.3">
      <c r="U20482" s="275"/>
    </row>
    <row r="20483" spans="21:21" x14ac:dyDescent="0.3">
      <c r="U20483" s="275"/>
    </row>
    <row r="20484" spans="21:21" x14ac:dyDescent="0.3">
      <c r="U20484" s="275"/>
    </row>
    <row r="20485" spans="21:21" x14ac:dyDescent="0.3">
      <c r="U20485" s="275"/>
    </row>
    <row r="20486" spans="21:21" x14ac:dyDescent="0.3">
      <c r="U20486" s="275"/>
    </row>
    <row r="20487" spans="21:21" x14ac:dyDescent="0.3">
      <c r="U20487" s="275"/>
    </row>
    <row r="20488" spans="21:21" x14ac:dyDescent="0.3">
      <c r="U20488" s="275"/>
    </row>
    <row r="20489" spans="21:21" x14ac:dyDescent="0.3">
      <c r="U20489" s="275"/>
    </row>
    <row r="20490" spans="21:21" x14ac:dyDescent="0.3">
      <c r="U20490" s="275"/>
    </row>
    <row r="20491" spans="21:21" x14ac:dyDescent="0.3">
      <c r="U20491" s="275"/>
    </row>
    <row r="20492" spans="21:21" x14ac:dyDescent="0.3">
      <c r="U20492" s="275"/>
    </row>
    <row r="20493" spans="21:21" x14ac:dyDescent="0.3">
      <c r="U20493" s="275"/>
    </row>
    <row r="20494" spans="21:21" x14ac:dyDescent="0.3">
      <c r="U20494" s="275"/>
    </row>
    <row r="20495" spans="21:21" x14ac:dyDescent="0.3">
      <c r="U20495" s="275"/>
    </row>
    <row r="20496" spans="21:21" x14ac:dyDescent="0.3">
      <c r="U20496" s="275"/>
    </row>
    <row r="20497" spans="21:21" x14ac:dyDescent="0.3">
      <c r="U20497" s="275"/>
    </row>
    <row r="20498" spans="21:21" x14ac:dyDescent="0.3">
      <c r="U20498" s="275"/>
    </row>
    <row r="20499" spans="21:21" x14ac:dyDescent="0.3">
      <c r="U20499" s="275"/>
    </row>
    <row r="20500" spans="21:21" x14ac:dyDescent="0.3">
      <c r="U20500" s="275"/>
    </row>
    <row r="20501" spans="21:21" x14ac:dyDescent="0.3">
      <c r="U20501" s="275"/>
    </row>
    <row r="20502" spans="21:21" x14ac:dyDescent="0.3">
      <c r="U20502" s="275"/>
    </row>
    <row r="20503" spans="21:21" x14ac:dyDescent="0.3">
      <c r="U20503" s="275"/>
    </row>
    <row r="20504" spans="21:21" x14ac:dyDescent="0.3">
      <c r="U20504" s="275"/>
    </row>
    <row r="20505" spans="21:21" x14ac:dyDescent="0.3">
      <c r="U20505" s="275"/>
    </row>
    <row r="20506" spans="21:21" x14ac:dyDescent="0.3">
      <c r="U20506" s="275"/>
    </row>
    <row r="20507" spans="21:21" x14ac:dyDescent="0.3">
      <c r="U20507" s="275"/>
    </row>
    <row r="20508" spans="21:21" x14ac:dyDescent="0.3">
      <c r="U20508" s="275"/>
    </row>
    <row r="20509" spans="21:21" x14ac:dyDescent="0.3">
      <c r="U20509" s="275"/>
    </row>
    <row r="20510" spans="21:21" x14ac:dyDescent="0.3">
      <c r="U20510" s="275"/>
    </row>
    <row r="20511" spans="21:21" x14ac:dyDescent="0.3">
      <c r="U20511" s="275"/>
    </row>
    <row r="20512" spans="21:21" x14ac:dyDescent="0.3">
      <c r="U20512" s="275"/>
    </row>
    <row r="20513" spans="21:21" x14ac:dyDescent="0.3">
      <c r="U20513" s="275"/>
    </row>
    <row r="20514" spans="21:21" x14ac:dyDescent="0.3">
      <c r="U20514" s="275"/>
    </row>
    <row r="20515" spans="21:21" x14ac:dyDescent="0.3">
      <c r="U20515" s="275"/>
    </row>
    <row r="20516" spans="21:21" x14ac:dyDescent="0.3">
      <c r="U20516" s="275"/>
    </row>
    <row r="20517" spans="21:21" x14ac:dyDescent="0.3">
      <c r="U20517" s="275"/>
    </row>
    <row r="20518" spans="21:21" x14ac:dyDescent="0.3">
      <c r="U20518" s="275"/>
    </row>
    <row r="20519" spans="21:21" x14ac:dyDescent="0.3">
      <c r="U20519" s="275"/>
    </row>
    <row r="20520" spans="21:21" x14ac:dyDescent="0.3">
      <c r="U20520" s="275"/>
    </row>
    <row r="20521" spans="21:21" x14ac:dyDescent="0.3">
      <c r="U20521" s="275"/>
    </row>
    <row r="20522" spans="21:21" x14ac:dyDescent="0.3">
      <c r="U20522" s="275"/>
    </row>
    <row r="20523" spans="21:21" x14ac:dyDescent="0.3">
      <c r="U20523" s="275"/>
    </row>
    <row r="20524" spans="21:21" x14ac:dyDescent="0.3">
      <c r="U20524" s="275"/>
    </row>
    <row r="20525" spans="21:21" x14ac:dyDescent="0.3">
      <c r="U20525" s="275"/>
    </row>
    <row r="20526" spans="21:21" x14ac:dyDescent="0.3">
      <c r="U20526" s="275"/>
    </row>
    <row r="20527" spans="21:21" x14ac:dyDescent="0.3">
      <c r="U20527" s="275"/>
    </row>
    <row r="20528" spans="21:21" x14ac:dyDescent="0.3">
      <c r="U20528" s="275"/>
    </row>
    <row r="20529" spans="21:21" x14ac:dyDescent="0.3">
      <c r="U20529" s="275"/>
    </row>
    <row r="20530" spans="21:21" x14ac:dyDescent="0.3">
      <c r="U20530" s="275"/>
    </row>
    <row r="20531" spans="21:21" x14ac:dyDescent="0.3">
      <c r="U20531" s="275"/>
    </row>
    <row r="20532" spans="21:21" x14ac:dyDescent="0.3">
      <c r="U20532" s="275"/>
    </row>
    <row r="20533" spans="21:21" x14ac:dyDescent="0.3">
      <c r="U20533" s="275"/>
    </row>
    <row r="20534" spans="21:21" x14ac:dyDescent="0.3">
      <c r="U20534" s="275"/>
    </row>
    <row r="20535" spans="21:21" x14ac:dyDescent="0.3">
      <c r="U20535" s="275"/>
    </row>
    <row r="20536" spans="21:21" x14ac:dyDescent="0.3">
      <c r="U20536" s="275"/>
    </row>
    <row r="20537" spans="21:21" x14ac:dyDescent="0.3">
      <c r="U20537" s="275"/>
    </row>
    <row r="20538" spans="21:21" x14ac:dyDescent="0.3">
      <c r="U20538" s="275"/>
    </row>
    <row r="20539" spans="21:21" x14ac:dyDescent="0.3">
      <c r="U20539" s="275"/>
    </row>
    <row r="20540" spans="21:21" x14ac:dyDescent="0.3">
      <c r="U20540" s="275"/>
    </row>
    <row r="20541" spans="21:21" x14ac:dyDescent="0.3">
      <c r="U20541" s="275"/>
    </row>
    <row r="20542" spans="21:21" x14ac:dyDescent="0.3">
      <c r="U20542" s="275"/>
    </row>
    <row r="20543" spans="21:21" x14ac:dyDescent="0.3">
      <c r="U20543" s="275"/>
    </row>
    <row r="20544" spans="21:21" x14ac:dyDescent="0.3">
      <c r="U20544" s="275"/>
    </row>
    <row r="20545" spans="21:21" x14ac:dyDescent="0.3">
      <c r="U20545" s="275"/>
    </row>
    <row r="20546" spans="21:21" x14ac:dyDescent="0.3">
      <c r="U20546" s="275"/>
    </row>
    <row r="20547" spans="21:21" x14ac:dyDescent="0.3">
      <c r="U20547" s="275"/>
    </row>
    <row r="20548" spans="21:21" x14ac:dyDescent="0.3">
      <c r="U20548" s="275"/>
    </row>
    <row r="20549" spans="21:21" x14ac:dyDescent="0.3">
      <c r="U20549" s="275"/>
    </row>
    <row r="20550" spans="21:21" x14ac:dyDescent="0.3">
      <c r="U20550" s="275"/>
    </row>
    <row r="20551" spans="21:21" x14ac:dyDescent="0.3">
      <c r="U20551" s="275"/>
    </row>
    <row r="20552" spans="21:21" x14ac:dyDescent="0.3">
      <c r="U20552" s="275"/>
    </row>
    <row r="20553" spans="21:21" x14ac:dyDescent="0.3">
      <c r="U20553" s="275"/>
    </row>
    <row r="20554" spans="21:21" x14ac:dyDescent="0.3">
      <c r="U20554" s="275"/>
    </row>
    <row r="20555" spans="21:21" x14ac:dyDescent="0.3">
      <c r="U20555" s="275"/>
    </row>
    <row r="20556" spans="21:21" x14ac:dyDescent="0.3">
      <c r="U20556" s="275"/>
    </row>
    <row r="20557" spans="21:21" x14ac:dyDescent="0.3">
      <c r="U20557" s="275"/>
    </row>
    <row r="20558" spans="21:21" x14ac:dyDescent="0.3">
      <c r="U20558" s="275"/>
    </row>
    <row r="20559" spans="21:21" x14ac:dyDescent="0.3">
      <c r="U20559" s="275"/>
    </row>
    <row r="20560" spans="21:21" x14ac:dyDescent="0.3">
      <c r="U20560" s="275"/>
    </row>
    <row r="20561" spans="21:21" x14ac:dyDescent="0.3">
      <c r="U20561" s="275"/>
    </row>
    <row r="20562" spans="21:21" x14ac:dyDescent="0.3">
      <c r="U20562" s="275"/>
    </row>
    <row r="20563" spans="21:21" x14ac:dyDescent="0.3">
      <c r="U20563" s="275"/>
    </row>
    <row r="20564" spans="21:21" x14ac:dyDescent="0.3">
      <c r="U20564" s="275"/>
    </row>
    <row r="20565" spans="21:21" x14ac:dyDescent="0.3">
      <c r="U20565" s="275"/>
    </row>
    <row r="20566" spans="21:21" x14ac:dyDescent="0.3">
      <c r="U20566" s="275"/>
    </row>
    <row r="20567" spans="21:21" x14ac:dyDescent="0.3">
      <c r="U20567" s="275"/>
    </row>
    <row r="20568" spans="21:21" x14ac:dyDescent="0.3">
      <c r="U20568" s="275"/>
    </row>
    <row r="20569" spans="21:21" x14ac:dyDescent="0.3">
      <c r="U20569" s="275"/>
    </row>
    <row r="20570" spans="21:21" x14ac:dyDescent="0.3">
      <c r="U20570" s="275"/>
    </row>
    <row r="20571" spans="21:21" x14ac:dyDescent="0.3">
      <c r="U20571" s="275"/>
    </row>
    <row r="20572" spans="21:21" x14ac:dyDescent="0.3">
      <c r="U20572" s="275"/>
    </row>
    <row r="20573" spans="21:21" x14ac:dyDescent="0.3">
      <c r="U20573" s="275"/>
    </row>
    <row r="20574" spans="21:21" x14ac:dyDescent="0.3">
      <c r="U20574" s="275"/>
    </row>
    <row r="20575" spans="21:21" x14ac:dyDescent="0.3">
      <c r="U20575" s="275"/>
    </row>
    <row r="20576" spans="21:21" x14ac:dyDescent="0.3">
      <c r="U20576" s="275"/>
    </row>
    <row r="20577" spans="21:21" x14ac:dyDescent="0.3">
      <c r="U20577" s="275"/>
    </row>
    <row r="20578" spans="21:21" x14ac:dyDescent="0.3">
      <c r="U20578" s="275"/>
    </row>
    <row r="20579" spans="21:21" x14ac:dyDescent="0.3">
      <c r="U20579" s="275"/>
    </row>
    <row r="20580" spans="21:21" x14ac:dyDescent="0.3">
      <c r="U20580" s="275"/>
    </row>
    <row r="20581" spans="21:21" x14ac:dyDescent="0.3">
      <c r="U20581" s="275"/>
    </row>
    <row r="20582" spans="21:21" x14ac:dyDescent="0.3">
      <c r="U20582" s="275"/>
    </row>
    <row r="20583" spans="21:21" x14ac:dyDescent="0.3">
      <c r="U20583" s="275"/>
    </row>
    <row r="20584" spans="21:21" x14ac:dyDescent="0.3">
      <c r="U20584" s="275"/>
    </row>
    <row r="20585" spans="21:21" x14ac:dyDescent="0.3">
      <c r="U20585" s="275"/>
    </row>
    <row r="20586" spans="21:21" x14ac:dyDescent="0.3">
      <c r="U20586" s="275"/>
    </row>
    <row r="20587" spans="21:21" x14ac:dyDescent="0.3">
      <c r="U20587" s="275"/>
    </row>
    <row r="20588" spans="21:21" x14ac:dyDescent="0.3">
      <c r="U20588" s="275"/>
    </row>
    <row r="20589" spans="21:21" x14ac:dyDescent="0.3">
      <c r="U20589" s="275"/>
    </row>
    <row r="20590" spans="21:21" x14ac:dyDescent="0.3">
      <c r="U20590" s="275"/>
    </row>
    <row r="20591" spans="21:21" x14ac:dyDescent="0.3">
      <c r="U20591" s="275"/>
    </row>
    <row r="20592" spans="21:21" x14ac:dyDescent="0.3">
      <c r="U20592" s="275"/>
    </row>
    <row r="20593" spans="21:21" x14ac:dyDescent="0.3">
      <c r="U20593" s="275"/>
    </row>
    <row r="20594" spans="21:21" x14ac:dyDescent="0.3">
      <c r="U20594" s="275"/>
    </row>
    <row r="20595" spans="21:21" x14ac:dyDescent="0.3">
      <c r="U20595" s="275"/>
    </row>
    <row r="20596" spans="21:21" x14ac:dyDescent="0.3">
      <c r="U20596" s="275"/>
    </row>
    <row r="20597" spans="21:21" x14ac:dyDescent="0.3">
      <c r="U20597" s="275"/>
    </row>
    <row r="20598" spans="21:21" x14ac:dyDescent="0.3">
      <c r="U20598" s="275"/>
    </row>
    <row r="20599" spans="21:21" x14ac:dyDescent="0.3">
      <c r="U20599" s="275"/>
    </row>
    <row r="20600" spans="21:21" x14ac:dyDescent="0.3">
      <c r="U20600" s="275"/>
    </row>
    <row r="20601" spans="21:21" x14ac:dyDescent="0.3">
      <c r="U20601" s="275"/>
    </row>
    <row r="20602" spans="21:21" x14ac:dyDescent="0.3">
      <c r="U20602" s="275"/>
    </row>
    <row r="20603" spans="21:21" x14ac:dyDescent="0.3">
      <c r="U20603" s="275"/>
    </row>
    <row r="20604" spans="21:21" x14ac:dyDescent="0.3">
      <c r="U20604" s="275"/>
    </row>
    <row r="20605" spans="21:21" x14ac:dyDescent="0.3">
      <c r="U20605" s="275"/>
    </row>
    <row r="20606" spans="21:21" x14ac:dyDescent="0.3">
      <c r="U20606" s="275"/>
    </row>
    <row r="20607" spans="21:21" x14ac:dyDescent="0.3">
      <c r="U20607" s="275"/>
    </row>
    <row r="20608" spans="21:21" x14ac:dyDescent="0.3">
      <c r="U20608" s="275"/>
    </row>
    <row r="20609" spans="21:21" x14ac:dyDescent="0.3">
      <c r="U20609" s="275"/>
    </row>
    <row r="20610" spans="21:21" x14ac:dyDescent="0.3">
      <c r="U20610" s="275"/>
    </row>
    <row r="20611" spans="21:21" x14ac:dyDescent="0.3">
      <c r="U20611" s="275"/>
    </row>
    <row r="20612" spans="21:21" x14ac:dyDescent="0.3">
      <c r="U20612" s="275"/>
    </row>
    <row r="20613" spans="21:21" x14ac:dyDescent="0.3">
      <c r="U20613" s="275"/>
    </row>
    <row r="20614" spans="21:21" x14ac:dyDescent="0.3">
      <c r="U20614" s="275"/>
    </row>
    <row r="20615" spans="21:21" x14ac:dyDescent="0.3">
      <c r="U20615" s="275"/>
    </row>
    <row r="20616" spans="21:21" x14ac:dyDescent="0.3">
      <c r="U20616" s="275"/>
    </row>
    <row r="20617" spans="21:21" x14ac:dyDescent="0.3">
      <c r="U20617" s="275"/>
    </row>
    <row r="20618" spans="21:21" x14ac:dyDescent="0.3">
      <c r="U20618" s="275"/>
    </row>
    <row r="20619" spans="21:21" x14ac:dyDescent="0.3">
      <c r="U20619" s="275"/>
    </row>
    <row r="20620" spans="21:21" x14ac:dyDescent="0.3">
      <c r="U20620" s="275"/>
    </row>
    <row r="20621" spans="21:21" x14ac:dyDescent="0.3">
      <c r="U20621" s="275"/>
    </row>
    <row r="20622" spans="21:21" x14ac:dyDescent="0.3">
      <c r="U20622" s="275"/>
    </row>
    <row r="20623" spans="21:21" x14ac:dyDescent="0.3">
      <c r="U20623" s="275"/>
    </row>
    <row r="20624" spans="21:21" x14ac:dyDescent="0.3">
      <c r="U20624" s="275"/>
    </row>
    <row r="20625" spans="21:21" x14ac:dyDescent="0.3">
      <c r="U20625" s="275"/>
    </row>
    <row r="20626" spans="21:21" x14ac:dyDescent="0.3">
      <c r="U20626" s="275"/>
    </row>
    <row r="20627" spans="21:21" x14ac:dyDescent="0.3">
      <c r="U20627" s="275"/>
    </row>
    <row r="20628" spans="21:21" x14ac:dyDescent="0.3">
      <c r="U20628" s="275"/>
    </row>
    <row r="20629" spans="21:21" x14ac:dyDescent="0.3">
      <c r="U20629" s="275"/>
    </row>
    <row r="20630" spans="21:21" x14ac:dyDescent="0.3">
      <c r="U20630" s="275"/>
    </row>
    <row r="20631" spans="21:21" x14ac:dyDescent="0.3">
      <c r="U20631" s="275"/>
    </row>
    <row r="20632" spans="21:21" x14ac:dyDescent="0.3">
      <c r="U20632" s="275"/>
    </row>
    <row r="20633" spans="21:21" x14ac:dyDescent="0.3">
      <c r="U20633" s="275"/>
    </row>
    <row r="20634" spans="21:21" x14ac:dyDescent="0.3">
      <c r="U20634" s="275"/>
    </row>
    <row r="20635" spans="21:21" x14ac:dyDescent="0.3">
      <c r="U20635" s="275"/>
    </row>
    <row r="20636" spans="21:21" x14ac:dyDescent="0.3">
      <c r="U20636" s="275"/>
    </row>
    <row r="20637" spans="21:21" x14ac:dyDescent="0.3">
      <c r="U20637" s="275"/>
    </row>
    <row r="20638" spans="21:21" x14ac:dyDescent="0.3">
      <c r="U20638" s="275"/>
    </row>
    <row r="20639" spans="21:21" x14ac:dyDescent="0.3">
      <c r="U20639" s="275"/>
    </row>
    <row r="20640" spans="21:21" x14ac:dyDescent="0.3">
      <c r="U20640" s="275"/>
    </row>
    <row r="20641" spans="21:21" x14ac:dyDescent="0.3">
      <c r="U20641" s="275"/>
    </row>
    <row r="20642" spans="21:21" x14ac:dyDescent="0.3">
      <c r="U20642" s="275"/>
    </row>
    <row r="20643" spans="21:21" x14ac:dyDescent="0.3">
      <c r="U20643" s="275"/>
    </row>
    <row r="20644" spans="21:21" x14ac:dyDescent="0.3">
      <c r="U20644" s="275"/>
    </row>
    <row r="20645" spans="21:21" x14ac:dyDescent="0.3">
      <c r="U20645" s="275"/>
    </row>
    <row r="20646" spans="21:21" x14ac:dyDescent="0.3">
      <c r="U20646" s="275"/>
    </row>
    <row r="20647" spans="21:21" x14ac:dyDescent="0.3">
      <c r="U20647" s="275"/>
    </row>
    <row r="20648" spans="21:21" x14ac:dyDescent="0.3">
      <c r="U20648" s="275"/>
    </row>
    <row r="20649" spans="21:21" x14ac:dyDescent="0.3">
      <c r="U20649" s="275"/>
    </row>
    <row r="20650" spans="21:21" x14ac:dyDescent="0.3">
      <c r="U20650" s="275"/>
    </row>
    <row r="20651" spans="21:21" x14ac:dyDescent="0.3">
      <c r="U20651" s="275"/>
    </row>
    <row r="20652" spans="21:21" x14ac:dyDescent="0.3">
      <c r="U20652" s="275"/>
    </row>
    <row r="20653" spans="21:21" x14ac:dyDescent="0.3">
      <c r="U20653" s="275"/>
    </row>
    <row r="20654" spans="21:21" x14ac:dyDescent="0.3">
      <c r="U20654" s="275"/>
    </row>
    <row r="20655" spans="21:21" x14ac:dyDescent="0.3">
      <c r="U20655" s="275"/>
    </row>
    <row r="20656" spans="21:21" x14ac:dyDescent="0.3">
      <c r="U20656" s="275"/>
    </row>
    <row r="20657" spans="21:21" x14ac:dyDescent="0.3">
      <c r="U20657" s="275"/>
    </row>
    <row r="20658" spans="21:21" x14ac:dyDescent="0.3">
      <c r="U20658" s="275"/>
    </row>
    <row r="20659" spans="21:21" x14ac:dyDescent="0.3">
      <c r="U20659" s="275"/>
    </row>
    <row r="20660" spans="21:21" x14ac:dyDescent="0.3">
      <c r="U20660" s="275"/>
    </row>
    <row r="20661" spans="21:21" x14ac:dyDescent="0.3">
      <c r="U20661" s="275"/>
    </row>
    <row r="20662" spans="21:21" x14ac:dyDescent="0.3">
      <c r="U20662" s="275"/>
    </row>
    <row r="20663" spans="21:21" x14ac:dyDescent="0.3">
      <c r="U20663" s="275"/>
    </row>
    <row r="20664" spans="21:21" x14ac:dyDescent="0.3">
      <c r="U20664" s="275"/>
    </row>
    <row r="20665" spans="21:21" x14ac:dyDescent="0.3">
      <c r="U20665" s="275"/>
    </row>
    <row r="20666" spans="21:21" x14ac:dyDescent="0.3">
      <c r="U20666" s="275"/>
    </row>
    <row r="20667" spans="21:21" x14ac:dyDescent="0.3">
      <c r="U20667" s="275"/>
    </row>
    <row r="20668" spans="21:21" x14ac:dyDescent="0.3">
      <c r="U20668" s="275"/>
    </row>
    <row r="20669" spans="21:21" x14ac:dyDescent="0.3">
      <c r="U20669" s="275"/>
    </row>
    <row r="20670" spans="21:21" x14ac:dyDescent="0.3">
      <c r="U20670" s="275"/>
    </row>
    <row r="20671" spans="21:21" x14ac:dyDescent="0.3">
      <c r="U20671" s="275"/>
    </row>
    <row r="20672" spans="21:21" x14ac:dyDescent="0.3">
      <c r="U20672" s="275"/>
    </row>
    <row r="20673" spans="21:21" x14ac:dyDescent="0.3">
      <c r="U20673" s="275"/>
    </row>
    <row r="20674" spans="21:21" x14ac:dyDescent="0.3">
      <c r="U20674" s="275"/>
    </row>
    <row r="20675" spans="21:21" x14ac:dyDescent="0.3">
      <c r="U20675" s="275"/>
    </row>
    <row r="20676" spans="21:21" x14ac:dyDescent="0.3">
      <c r="U20676" s="275"/>
    </row>
    <row r="20677" spans="21:21" x14ac:dyDescent="0.3">
      <c r="U20677" s="275"/>
    </row>
    <row r="20678" spans="21:21" x14ac:dyDescent="0.3">
      <c r="U20678" s="275"/>
    </row>
    <row r="20679" spans="21:21" x14ac:dyDescent="0.3">
      <c r="U20679" s="275"/>
    </row>
    <row r="20680" spans="21:21" x14ac:dyDescent="0.3">
      <c r="U20680" s="275"/>
    </row>
    <row r="20681" spans="21:21" x14ac:dyDescent="0.3">
      <c r="U20681" s="275"/>
    </row>
    <row r="20682" spans="21:21" x14ac:dyDescent="0.3">
      <c r="U20682" s="275"/>
    </row>
    <row r="20683" spans="21:21" x14ac:dyDescent="0.3">
      <c r="U20683" s="275"/>
    </row>
    <row r="20684" spans="21:21" x14ac:dyDescent="0.3">
      <c r="U20684" s="275"/>
    </row>
    <row r="20685" spans="21:21" x14ac:dyDescent="0.3">
      <c r="U20685" s="275"/>
    </row>
    <row r="20686" spans="21:21" x14ac:dyDescent="0.3">
      <c r="U20686" s="275"/>
    </row>
    <row r="20687" spans="21:21" x14ac:dyDescent="0.3">
      <c r="U20687" s="275"/>
    </row>
    <row r="20688" spans="21:21" x14ac:dyDescent="0.3">
      <c r="U20688" s="275"/>
    </row>
    <row r="20689" spans="21:21" x14ac:dyDescent="0.3">
      <c r="U20689" s="275"/>
    </row>
    <row r="20690" spans="21:21" x14ac:dyDescent="0.3">
      <c r="U20690" s="275"/>
    </row>
    <row r="20691" spans="21:21" x14ac:dyDescent="0.3">
      <c r="U20691" s="275"/>
    </row>
    <row r="20692" spans="21:21" x14ac:dyDescent="0.3">
      <c r="U20692" s="275"/>
    </row>
    <row r="20693" spans="21:21" x14ac:dyDescent="0.3">
      <c r="U20693" s="275"/>
    </row>
    <row r="20694" spans="21:21" x14ac:dyDescent="0.3">
      <c r="U20694" s="275"/>
    </row>
    <row r="20695" spans="21:21" x14ac:dyDescent="0.3">
      <c r="U20695" s="275"/>
    </row>
    <row r="20696" spans="21:21" x14ac:dyDescent="0.3">
      <c r="U20696" s="275"/>
    </row>
    <row r="20697" spans="21:21" x14ac:dyDescent="0.3">
      <c r="U20697" s="275"/>
    </row>
    <row r="20698" spans="21:21" x14ac:dyDescent="0.3">
      <c r="U20698" s="275"/>
    </row>
    <row r="20699" spans="21:21" x14ac:dyDescent="0.3">
      <c r="U20699" s="275"/>
    </row>
    <row r="20700" spans="21:21" x14ac:dyDescent="0.3">
      <c r="U20700" s="275"/>
    </row>
    <row r="20701" spans="21:21" x14ac:dyDescent="0.3">
      <c r="U20701" s="275"/>
    </row>
    <row r="20702" spans="21:21" x14ac:dyDescent="0.3">
      <c r="U20702" s="275"/>
    </row>
    <row r="20703" spans="21:21" x14ac:dyDescent="0.3">
      <c r="U20703" s="275"/>
    </row>
    <row r="20704" spans="21:21" x14ac:dyDescent="0.3">
      <c r="U20704" s="275"/>
    </row>
    <row r="20705" spans="21:21" x14ac:dyDescent="0.3">
      <c r="U20705" s="275"/>
    </row>
    <row r="20706" spans="21:21" x14ac:dyDescent="0.3">
      <c r="U20706" s="275"/>
    </row>
    <row r="20707" spans="21:21" x14ac:dyDescent="0.3">
      <c r="U20707" s="275"/>
    </row>
    <row r="20708" spans="21:21" x14ac:dyDescent="0.3">
      <c r="U20708" s="275"/>
    </row>
    <row r="20709" spans="21:21" x14ac:dyDescent="0.3">
      <c r="U20709" s="275"/>
    </row>
    <row r="20710" spans="21:21" x14ac:dyDescent="0.3">
      <c r="U20710" s="275"/>
    </row>
    <row r="20711" spans="21:21" x14ac:dyDescent="0.3">
      <c r="U20711" s="275"/>
    </row>
    <row r="20712" spans="21:21" x14ac:dyDescent="0.3">
      <c r="U20712" s="275"/>
    </row>
    <row r="20713" spans="21:21" x14ac:dyDescent="0.3">
      <c r="U20713" s="275"/>
    </row>
    <row r="20714" spans="21:21" x14ac:dyDescent="0.3">
      <c r="U20714" s="275"/>
    </row>
    <row r="20715" spans="21:21" x14ac:dyDescent="0.3">
      <c r="U20715" s="275"/>
    </row>
    <row r="20716" spans="21:21" x14ac:dyDescent="0.3">
      <c r="U20716" s="275"/>
    </row>
    <row r="20717" spans="21:21" x14ac:dyDescent="0.3">
      <c r="U20717" s="275"/>
    </row>
    <row r="20718" spans="21:21" x14ac:dyDescent="0.3">
      <c r="U20718" s="275"/>
    </row>
    <row r="20719" spans="21:21" x14ac:dyDescent="0.3">
      <c r="U20719" s="275"/>
    </row>
    <row r="20720" spans="21:21" x14ac:dyDescent="0.3">
      <c r="U20720" s="275"/>
    </row>
    <row r="20721" spans="21:21" x14ac:dyDescent="0.3">
      <c r="U20721" s="275"/>
    </row>
    <row r="20722" spans="21:21" x14ac:dyDescent="0.3">
      <c r="U20722" s="275"/>
    </row>
    <row r="20723" spans="21:21" x14ac:dyDescent="0.3">
      <c r="U20723" s="275"/>
    </row>
    <row r="20724" spans="21:21" x14ac:dyDescent="0.3">
      <c r="U20724" s="275"/>
    </row>
    <row r="20725" spans="21:21" x14ac:dyDescent="0.3">
      <c r="U20725" s="275"/>
    </row>
    <row r="20726" spans="21:21" x14ac:dyDescent="0.3">
      <c r="U20726" s="275"/>
    </row>
    <row r="20727" spans="21:21" x14ac:dyDescent="0.3">
      <c r="U20727" s="275"/>
    </row>
    <row r="20728" spans="21:21" x14ac:dyDescent="0.3">
      <c r="U20728" s="275"/>
    </row>
    <row r="20729" spans="21:21" x14ac:dyDescent="0.3">
      <c r="U20729" s="275"/>
    </row>
    <row r="20730" spans="21:21" x14ac:dyDescent="0.3">
      <c r="U20730" s="275"/>
    </row>
    <row r="20731" spans="21:21" x14ac:dyDescent="0.3">
      <c r="U20731" s="275"/>
    </row>
    <row r="20732" spans="21:21" x14ac:dyDescent="0.3">
      <c r="U20732" s="275"/>
    </row>
    <row r="20733" spans="21:21" x14ac:dyDescent="0.3">
      <c r="U20733" s="275"/>
    </row>
    <row r="20734" spans="21:21" x14ac:dyDescent="0.3">
      <c r="U20734" s="275"/>
    </row>
    <row r="20735" spans="21:21" x14ac:dyDescent="0.3">
      <c r="U20735" s="275"/>
    </row>
    <row r="20736" spans="21:21" x14ac:dyDescent="0.3">
      <c r="U20736" s="275"/>
    </row>
    <row r="20737" spans="21:21" x14ac:dyDescent="0.3">
      <c r="U20737" s="275"/>
    </row>
    <row r="20738" spans="21:21" x14ac:dyDescent="0.3">
      <c r="U20738" s="275"/>
    </row>
    <row r="20739" spans="21:21" x14ac:dyDescent="0.3">
      <c r="U20739" s="275"/>
    </row>
    <row r="20740" spans="21:21" x14ac:dyDescent="0.3">
      <c r="U20740" s="275"/>
    </row>
    <row r="20741" spans="21:21" x14ac:dyDescent="0.3">
      <c r="U20741" s="275"/>
    </row>
    <row r="20742" spans="21:21" x14ac:dyDescent="0.3">
      <c r="U20742" s="275"/>
    </row>
    <row r="20743" spans="21:21" x14ac:dyDescent="0.3">
      <c r="U20743" s="275"/>
    </row>
    <row r="20744" spans="21:21" x14ac:dyDescent="0.3">
      <c r="U20744" s="275"/>
    </row>
    <row r="20745" spans="21:21" x14ac:dyDescent="0.3">
      <c r="U20745" s="275"/>
    </row>
    <row r="20746" spans="21:21" x14ac:dyDescent="0.3">
      <c r="U20746" s="275"/>
    </row>
    <row r="20747" spans="21:21" x14ac:dyDescent="0.3">
      <c r="U20747" s="275"/>
    </row>
    <row r="20748" spans="21:21" x14ac:dyDescent="0.3">
      <c r="U20748" s="275"/>
    </row>
    <row r="20749" spans="21:21" x14ac:dyDescent="0.3">
      <c r="U20749" s="275"/>
    </row>
    <row r="20750" spans="21:21" x14ac:dyDescent="0.3">
      <c r="U20750" s="275"/>
    </row>
    <row r="20751" spans="21:21" x14ac:dyDescent="0.3">
      <c r="U20751" s="275"/>
    </row>
    <row r="20752" spans="21:21" x14ac:dyDescent="0.3">
      <c r="U20752" s="275"/>
    </row>
    <row r="20753" spans="21:21" x14ac:dyDescent="0.3">
      <c r="U20753" s="275"/>
    </row>
    <row r="20754" spans="21:21" x14ac:dyDescent="0.3">
      <c r="U20754" s="275"/>
    </row>
    <row r="20755" spans="21:21" x14ac:dyDescent="0.3">
      <c r="U20755" s="275"/>
    </row>
    <row r="20756" spans="21:21" x14ac:dyDescent="0.3">
      <c r="U20756" s="275"/>
    </row>
    <row r="20757" spans="21:21" x14ac:dyDescent="0.3">
      <c r="U20757" s="275"/>
    </row>
    <row r="20758" spans="21:21" x14ac:dyDescent="0.3">
      <c r="U20758" s="275"/>
    </row>
    <row r="20759" spans="21:21" x14ac:dyDescent="0.3">
      <c r="U20759" s="275"/>
    </row>
    <row r="20760" spans="21:21" x14ac:dyDescent="0.3">
      <c r="U20760" s="275"/>
    </row>
    <row r="20761" spans="21:21" x14ac:dyDescent="0.3">
      <c r="U20761" s="275"/>
    </row>
    <row r="20762" spans="21:21" x14ac:dyDescent="0.3">
      <c r="U20762" s="275"/>
    </row>
    <row r="20763" spans="21:21" x14ac:dyDescent="0.3">
      <c r="U20763" s="275"/>
    </row>
    <row r="20764" spans="21:21" x14ac:dyDescent="0.3">
      <c r="U20764" s="275"/>
    </row>
    <row r="20765" spans="21:21" x14ac:dyDescent="0.3">
      <c r="U20765" s="275"/>
    </row>
    <row r="20766" spans="21:21" x14ac:dyDescent="0.3">
      <c r="U20766" s="275"/>
    </row>
    <row r="20767" spans="21:21" x14ac:dyDescent="0.3">
      <c r="U20767" s="275"/>
    </row>
    <row r="20768" spans="21:21" x14ac:dyDescent="0.3">
      <c r="U20768" s="275"/>
    </row>
    <row r="20769" spans="21:21" x14ac:dyDescent="0.3">
      <c r="U20769" s="275"/>
    </row>
    <row r="20770" spans="21:21" x14ac:dyDescent="0.3">
      <c r="U20770" s="275"/>
    </row>
    <row r="20771" spans="21:21" x14ac:dyDescent="0.3">
      <c r="U20771" s="275"/>
    </row>
    <row r="20772" spans="21:21" x14ac:dyDescent="0.3">
      <c r="U20772" s="275"/>
    </row>
    <row r="20773" spans="21:21" x14ac:dyDescent="0.3">
      <c r="U20773" s="275"/>
    </row>
    <row r="20774" spans="21:21" x14ac:dyDescent="0.3">
      <c r="U20774" s="275"/>
    </row>
    <row r="20775" spans="21:21" x14ac:dyDescent="0.3">
      <c r="U20775" s="275"/>
    </row>
    <row r="20776" spans="21:21" x14ac:dyDescent="0.3">
      <c r="U20776" s="275"/>
    </row>
    <row r="20777" spans="21:21" x14ac:dyDescent="0.3">
      <c r="U20777" s="275"/>
    </row>
    <row r="20778" spans="21:21" x14ac:dyDescent="0.3">
      <c r="U20778" s="275"/>
    </row>
    <row r="20779" spans="21:21" x14ac:dyDescent="0.3">
      <c r="U20779" s="275"/>
    </row>
    <row r="20780" spans="21:21" x14ac:dyDescent="0.3">
      <c r="U20780" s="275"/>
    </row>
    <row r="20781" spans="21:21" x14ac:dyDescent="0.3">
      <c r="U20781" s="275"/>
    </row>
    <row r="20782" spans="21:21" x14ac:dyDescent="0.3">
      <c r="U20782" s="275"/>
    </row>
    <row r="20783" spans="21:21" x14ac:dyDescent="0.3">
      <c r="U20783" s="275"/>
    </row>
    <row r="20784" spans="21:21" x14ac:dyDescent="0.3">
      <c r="U20784" s="275"/>
    </row>
    <row r="20785" spans="21:21" x14ac:dyDescent="0.3">
      <c r="U20785" s="275"/>
    </row>
    <row r="20786" spans="21:21" x14ac:dyDescent="0.3">
      <c r="U20786" s="275"/>
    </row>
    <row r="20787" spans="21:21" x14ac:dyDescent="0.3">
      <c r="U20787" s="275"/>
    </row>
    <row r="20788" spans="21:21" x14ac:dyDescent="0.3">
      <c r="U20788" s="275"/>
    </row>
    <row r="20789" spans="21:21" x14ac:dyDescent="0.3">
      <c r="U20789" s="275"/>
    </row>
    <row r="20790" spans="21:21" x14ac:dyDescent="0.3">
      <c r="U20790" s="275"/>
    </row>
    <row r="20791" spans="21:21" x14ac:dyDescent="0.3">
      <c r="U20791" s="275"/>
    </row>
    <row r="20792" spans="21:21" x14ac:dyDescent="0.3">
      <c r="U20792" s="275"/>
    </row>
    <row r="20793" spans="21:21" x14ac:dyDescent="0.3">
      <c r="U20793" s="275"/>
    </row>
    <row r="20794" spans="21:21" x14ac:dyDescent="0.3">
      <c r="U20794" s="275"/>
    </row>
    <row r="20795" spans="21:21" x14ac:dyDescent="0.3">
      <c r="U20795" s="275"/>
    </row>
    <row r="20796" spans="21:21" x14ac:dyDescent="0.3">
      <c r="U20796" s="275"/>
    </row>
    <row r="20797" spans="21:21" x14ac:dyDescent="0.3">
      <c r="U20797" s="275"/>
    </row>
    <row r="20798" spans="21:21" x14ac:dyDescent="0.3">
      <c r="U20798" s="275"/>
    </row>
    <row r="20799" spans="21:21" x14ac:dyDescent="0.3">
      <c r="U20799" s="275"/>
    </row>
    <row r="20800" spans="21:21" x14ac:dyDescent="0.3">
      <c r="U20800" s="275"/>
    </row>
    <row r="20801" spans="21:21" x14ac:dyDescent="0.3">
      <c r="U20801" s="275"/>
    </row>
    <row r="20802" spans="21:21" x14ac:dyDescent="0.3">
      <c r="U20802" s="275"/>
    </row>
    <row r="20803" spans="21:21" x14ac:dyDescent="0.3">
      <c r="U20803" s="275"/>
    </row>
    <row r="20804" spans="21:21" x14ac:dyDescent="0.3">
      <c r="U20804" s="275"/>
    </row>
    <row r="20805" spans="21:21" x14ac:dyDescent="0.3">
      <c r="U20805" s="275"/>
    </row>
    <row r="20806" spans="21:21" x14ac:dyDescent="0.3">
      <c r="U20806" s="275"/>
    </row>
    <row r="20807" spans="21:21" x14ac:dyDescent="0.3">
      <c r="U20807" s="275"/>
    </row>
    <row r="20808" spans="21:21" x14ac:dyDescent="0.3">
      <c r="U20808" s="275"/>
    </row>
    <row r="20809" spans="21:21" x14ac:dyDescent="0.3">
      <c r="U20809" s="275"/>
    </row>
    <row r="20810" spans="21:21" x14ac:dyDescent="0.3">
      <c r="U20810" s="275"/>
    </row>
    <row r="20811" spans="21:21" x14ac:dyDescent="0.3">
      <c r="U20811" s="275"/>
    </row>
    <row r="20812" spans="21:21" x14ac:dyDescent="0.3">
      <c r="U20812" s="275"/>
    </row>
    <row r="20813" spans="21:21" x14ac:dyDescent="0.3">
      <c r="U20813" s="275"/>
    </row>
    <row r="20814" spans="21:21" x14ac:dyDescent="0.3">
      <c r="U20814" s="275"/>
    </row>
    <row r="20815" spans="21:21" x14ac:dyDescent="0.3">
      <c r="U20815" s="275"/>
    </row>
    <row r="20816" spans="21:21" x14ac:dyDescent="0.3">
      <c r="U20816" s="275"/>
    </row>
    <row r="20817" spans="21:21" x14ac:dyDescent="0.3">
      <c r="U20817" s="275"/>
    </row>
    <row r="20818" spans="21:21" x14ac:dyDescent="0.3">
      <c r="U20818" s="275"/>
    </row>
    <row r="20819" spans="21:21" x14ac:dyDescent="0.3">
      <c r="U20819" s="275"/>
    </row>
    <row r="20820" spans="21:21" x14ac:dyDescent="0.3">
      <c r="U20820" s="275"/>
    </row>
    <row r="20821" spans="21:21" x14ac:dyDescent="0.3">
      <c r="U20821" s="275"/>
    </row>
    <row r="20822" spans="21:21" x14ac:dyDescent="0.3">
      <c r="U20822" s="275"/>
    </row>
    <row r="20823" spans="21:21" x14ac:dyDescent="0.3">
      <c r="U20823" s="275"/>
    </row>
    <row r="20824" spans="21:21" x14ac:dyDescent="0.3">
      <c r="U20824" s="275"/>
    </row>
    <row r="20825" spans="21:21" x14ac:dyDescent="0.3">
      <c r="U20825" s="275"/>
    </row>
    <row r="20826" spans="21:21" x14ac:dyDescent="0.3">
      <c r="U20826" s="275"/>
    </row>
    <row r="20827" spans="21:21" x14ac:dyDescent="0.3">
      <c r="U20827" s="275"/>
    </row>
    <row r="20828" spans="21:21" x14ac:dyDescent="0.3">
      <c r="U20828" s="275"/>
    </row>
    <row r="20829" spans="21:21" x14ac:dyDescent="0.3">
      <c r="U20829" s="275"/>
    </row>
    <row r="20830" spans="21:21" x14ac:dyDescent="0.3">
      <c r="U20830" s="275"/>
    </row>
    <row r="20831" spans="21:21" x14ac:dyDescent="0.3">
      <c r="U20831" s="275"/>
    </row>
    <row r="20832" spans="21:21" x14ac:dyDescent="0.3">
      <c r="U20832" s="275"/>
    </row>
    <row r="20833" spans="21:21" x14ac:dyDescent="0.3">
      <c r="U20833" s="275"/>
    </row>
    <row r="20834" spans="21:21" x14ac:dyDescent="0.3">
      <c r="U20834" s="275"/>
    </row>
    <row r="20835" spans="21:21" x14ac:dyDescent="0.3">
      <c r="U20835" s="275"/>
    </row>
    <row r="20836" spans="21:21" x14ac:dyDescent="0.3">
      <c r="U20836" s="275"/>
    </row>
    <row r="20837" spans="21:21" x14ac:dyDescent="0.3">
      <c r="U20837" s="275"/>
    </row>
    <row r="20838" spans="21:21" x14ac:dyDescent="0.3">
      <c r="U20838" s="275"/>
    </row>
    <row r="20839" spans="21:21" x14ac:dyDescent="0.3">
      <c r="U20839" s="275"/>
    </row>
    <row r="20840" spans="21:21" x14ac:dyDescent="0.3">
      <c r="U20840" s="275"/>
    </row>
    <row r="20841" spans="21:21" x14ac:dyDescent="0.3">
      <c r="U20841" s="275"/>
    </row>
    <row r="20842" spans="21:21" x14ac:dyDescent="0.3">
      <c r="U20842" s="275"/>
    </row>
    <row r="20843" spans="21:21" x14ac:dyDescent="0.3">
      <c r="U20843" s="275"/>
    </row>
    <row r="20844" spans="21:21" x14ac:dyDescent="0.3">
      <c r="U20844" s="275"/>
    </row>
    <row r="20845" spans="21:21" x14ac:dyDescent="0.3">
      <c r="U20845" s="275"/>
    </row>
    <row r="20846" spans="21:21" x14ac:dyDescent="0.3">
      <c r="U20846" s="275"/>
    </row>
    <row r="20847" spans="21:21" x14ac:dyDescent="0.3">
      <c r="U20847" s="275"/>
    </row>
    <row r="20848" spans="21:21" x14ac:dyDescent="0.3">
      <c r="U20848" s="275"/>
    </row>
    <row r="20849" spans="21:21" x14ac:dyDescent="0.3">
      <c r="U20849" s="275"/>
    </row>
    <row r="20850" spans="21:21" x14ac:dyDescent="0.3">
      <c r="U20850" s="275"/>
    </row>
    <row r="20851" spans="21:21" x14ac:dyDescent="0.3">
      <c r="U20851" s="275"/>
    </row>
    <row r="20852" spans="21:21" x14ac:dyDescent="0.3">
      <c r="U20852" s="275"/>
    </row>
    <row r="20853" spans="21:21" x14ac:dyDescent="0.3">
      <c r="U20853" s="275"/>
    </row>
    <row r="20854" spans="21:21" x14ac:dyDescent="0.3">
      <c r="U20854" s="275"/>
    </row>
    <row r="20855" spans="21:21" x14ac:dyDescent="0.3">
      <c r="U20855" s="275"/>
    </row>
    <row r="20856" spans="21:21" x14ac:dyDescent="0.3">
      <c r="U20856" s="275"/>
    </row>
    <row r="20857" spans="21:21" x14ac:dyDescent="0.3">
      <c r="U20857" s="275"/>
    </row>
    <row r="20858" spans="21:21" x14ac:dyDescent="0.3">
      <c r="U20858" s="275"/>
    </row>
    <row r="20859" spans="21:21" x14ac:dyDescent="0.3">
      <c r="U20859" s="275"/>
    </row>
    <row r="20860" spans="21:21" x14ac:dyDescent="0.3">
      <c r="U20860" s="275"/>
    </row>
    <row r="20861" spans="21:21" x14ac:dyDescent="0.3">
      <c r="U20861" s="275"/>
    </row>
    <row r="20862" spans="21:21" x14ac:dyDescent="0.3">
      <c r="U20862" s="275"/>
    </row>
    <row r="20863" spans="21:21" x14ac:dyDescent="0.3">
      <c r="U20863" s="275"/>
    </row>
    <row r="20864" spans="21:21" x14ac:dyDescent="0.3">
      <c r="U20864" s="275"/>
    </row>
    <row r="20865" spans="21:21" x14ac:dyDescent="0.3">
      <c r="U20865" s="275"/>
    </row>
    <row r="20866" spans="21:21" x14ac:dyDescent="0.3">
      <c r="U20866" s="275"/>
    </row>
    <row r="20867" spans="21:21" x14ac:dyDescent="0.3">
      <c r="U20867" s="275"/>
    </row>
    <row r="20868" spans="21:21" x14ac:dyDescent="0.3">
      <c r="U20868" s="275"/>
    </row>
    <row r="20869" spans="21:21" x14ac:dyDescent="0.3">
      <c r="U20869" s="275"/>
    </row>
    <row r="20870" spans="21:21" x14ac:dyDescent="0.3">
      <c r="U20870" s="275"/>
    </row>
    <row r="20871" spans="21:21" x14ac:dyDescent="0.3">
      <c r="U20871" s="275"/>
    </row>
    <row r="20872" spans="21:21" x14ac:dyDescent="0.3">
      <c r="U20872" s="275"/>
    </row>
    <row r="20873" spans="21:21" x14ac:dyDescent="0.3">
      <c r="U20873" s="275"/>
    </row>
    <row r="20874" spans="21:21" x14ac:dyDescent="0.3">
      <c r="U20874" s="275"/>
    </row>
    <row r="20875" spans="21:21" x14ac:dyDescent="0.3">
      <c r="U20875" s="275"/>
    </row>
    <row r="20876" spans="21:21" x14ac:dyDescent="0.3">
      <c r="U20876" s="275"/>
    </row>
    <row r="20877" spans="21:21" x14ac:dyDescent="0.3">
      <c r="U20877" s="275"/>
    </row>
    <row r="20878" spans="21:21" x14ac:dyDescent="0.3">
      <c r="U20878" s="275"/>
    </row>
    <row r="20879" spans="21:21" x14ac:dyDescent="0.3">
      <c r="U20879" s="275"/>
    </row>
    <row r="20880" spans="21:21" x14ac:dyDescent="0.3">
      <c r="U20880" s="275"/>
    </row>
    <row r="20881" spans="21:21" x14ac:dyDescent="0.3">
      <c r="U20881" s="275"/>
    </row>
    <row r="20882" spans="21:21" x14ac:dyDescent="0.3">
      <c r="U20882" s="275"/>
    </row>
    <row r="20883" spans="21:21" x14ac:dyDescent="0.3">
      <c r="U20883" s="275"/>
    </row>
    <row r="20884" spans="21:21" x14ac:dyDescent="0.3">
      <c r="U20884" s="275"/>
    </row>
    <row r="20885" spans="21:21" x14ac:dyDescent="0.3">
      <c r="U20885" s="275"/>
    </row>
    <row r="20886" spans="21:21" x14ac:dyDescent="0.3">
      <c r="U20886" s="275"/>
    </row>
    <row r="20887" spans="21:21" x14ac:dyDescent="0.3">
      <c r="U20887" s="275"/>
    </row>
    <row r="20888" spans="21:21" x14ac:dyDescent="0.3">
      <c r="U20888" s="275"/>
    </row>
    <row r="20889" spans="21:21" x14ac:dyDescent="0.3">
      <c r="U20889" s="275"/>
    </row>
    <row r="20890" spans="21:21" x14ac:dyDescent="0.3">
      <c r="U20890" s="275"/>
    </row>
    <row r="20891" spans="21:21" x14ac:dyDescent="0.3">
      <c r="U20891" s="275"/>
    </row>
    <row r="20892" spans="21:21" x14ac:dyDescent="0.3">
      <c r="U20892" s="275"/>
    </row>
    <row r="20893" spans="21:21" x14ac:dyDescent="0.3">
      <c r="U20893" s="275"/>
    </row>
    <row r="20894" spans="21:21" x14ac:dyDescent="0.3">
      <c r="U20894" s="275"/>
    </row>
    <row r="20895" spans="21:21" x14ac:dyDescent="0.3">
      <c r="U20895" s="275"/>
    </row>
    <row r="20896" spans="21:21" x14ac:dyDescent="0.3">
      <c r="U20896" s="275"/>
    </row>
    <row r="20897" spans="21:21" x14ac:dyDescent="0.3">
      <c r="U20897" s="275"/>
    </row>
    <row r="20898" spans="21:21" x14ac:dyDescent="0.3">
      <c r="U20898" s="275"/>
    </row>
    <row r="20899" spans="21:21" x14ac:dyDescent="0.3">
      <c r="U20899" s="275"/>
    </row>
    <row r="20900" spans="21:21" x14ac:dyDescent="0.3">
      <c r="U20900" s="275"/>
    </row>
    <row r="20901" spans="21:21" x14ac:dyDescent="0.3">
      <c r="U20901" s="275"/>
    </row>
    <row r="20902" spans="21:21" x14ac:dyDescent="0.3">
      <c r="U20902" s="275"/>
    </row>
    <row r="20903" spans="21:21" x14ac:dyDescent="0.3">
      <c r="U20903" s="275"/>
    </row>
    <row r="20904" spans="21:21" x14ac:dyDescent="0.3">
      <c r="U20904" s="275"/>
    </row>
    <row r="20905" spans="21:21" x14ac:dyDescent="0.3">
      <c r="U20905" s="275"/>
    </row>
    <row r="20906" spans="21:21" x14ac:dyDescent="0.3">
      <c r="U20906" s="275"/>
    </row>
    <row r="20907" spans="21:21" x14ac:dyDescent="0.3">
      <c r="U20907" s="275"/>
    </row>
    <row r="20908" spans="21:21" x14ac:dyDescent="0.3">
      <c r="U20908" s="275"/>
    </row>
    <row r="20909" spans="21:21" x14ac:dyDescent="0.3">
      <c r="U20909" s="275"/>
    </row>
    <row r="20910" spans="21:21" x14ac:dyDescent="0.3">
      <c r="U20910" s="275"/>
    </row>
    <row r="20911" spans="21:21" x14ac:dyDescent="0.3">
      <c r="U20911" s="275"/>
    </row>
    <row r="20912" spans="21:21" x14ac:dyDescent="0.3">
      <c r="U20912" s="275"/>
    </row>
    <row r="20913" spans="21:21" x14ac:dyDescent="0.3">
      <c r="U20913" s="275"/>
    </row>
    <row r="20914" spans="21:21" x14ac:dyDescent="0.3">
      <c r="U20914" s="275"/>
    </row>
    <row r="20915" spans="21:21" x14ac:dyDescent="0.3">
      <c r="U20915" s="275"/>
    </row>
    <row r="20916" spans="21:21" x14ac:dyDescent="0.3">
      <c r="U20916" s="275"/>
    </row>
    <row r="20917" spans="21:21" x14ac:dyDescent="0.3">
      <c r="U20917" s="275"/>
    </row>
    <row r="20918" spans="21:21" x14ac:dyDescent="0.3">
      <c r="U20918" s="275"/>
    </row>
    <row r="20919" spans="21:21" x14ac:dyDescent="0.3">
      <c r="U20919" s="275"/>
    </row>
    <row r="20920" spans="21:21" x14ac:dyDescent="0.3">
      <c r="U20920" s="275"/>
    </row>
    <row r="20921" spans="21:21" x14ac:dyDescent="0.3">
      <c r="U20921" s="275"/>
    </row>
    <row r="20922" spans="21:21" x14ac:dyDescent="0.3">
      <c r="U20922" s="275"/>
    </row>
    <row r="20923" spans="21:21" x14ac:dyDescent="0.3">
      <c r="U20923" s="275"/>
    </row>
    <row r="20924" spans="21:21" x14ac:dyDescent="0.3">
      <c r="U20924" s="275"/>
    </row>
    <row r="20925" spans="21:21" x14ac:dyDescent="0.3">
      <c r="U20925" s="275"/>
    </row>
    <row r="20926" spans="21:21" x14ac:dyDescent="0.3">
      <c r="U20926" s="275"/>
    </row>
    <row r="20927" spans="21:21" x14ac:dyDescent="0.3">
      <c r="U20927" s="275"/>
    </row>
    <row r="20928" spans="21:21" x14ac:dyDescent="0.3">
      <c r="U20928" s="275"/>
    </row>
    <row r="20929" spans="21:21" x14ac:dyDescent="0.3">
      <c r="U20929" s="275"/>
    </row>
    <row r="20930" spans="21:21" x14ac:dyDescent="0.3">
      <c r="U20930" s="275"/>
    </row>
    <row r="20931" spans="21:21" x14ac:dyDescent="0.3">
      <c r="U20931" s="275"/>
    </row>
    <row r="20932" spans="21:21" x14ac:dyDescent="0.3">
      <c r="U20932" s="275"/>
    </row>
    <row r="20933" spans="21:21" x14ac:dyDescent="0.3">
      <c r="U20933" s="275"/>
    </row>
    <row r="20934" spans="21:21" x14ac:dyDescent="0.3">
      <c r="U20934" s="275"/>
    </row>
    <row r="20935" spans="21:21" x14ac:dyDescent="0.3">
      <c r="U20935" s="275"/>
    </row>
    <row r="20936" spans="21:21" x14ac:dyDescent="0.3">
      <c r="U20936" s="275"/>
    </row>
    <row r="20937" spans="21:21" x14ac:dyDescent="0.3">
      <c r="U20937" s="275"/>
    </row>
    <row r="20938" spans="21:21" x14ac:dyDescent="0.3">
      <c r="U20938" s="275"/>
    </row>
    <row r="20939" spans="21:21" x14ac:dyDescent="0.3">
      <c r="U20939" s="275"/>
    </row>
    <row r="20940" spans="21:21" x14ac:dyDescent="0.3">
      <c r="U20940" s="275"/>
    </row>
    <row r="20941" spans="21:21" x14ac:dyDescent="0.3">
      <c r="U20941" s="275"/>
    </row>
    <row r="20942" spans="21:21" x14ac:dyDescent="0.3">
      <c r="U20942" s="275"/>
    </row>
    <row r="20943" spans="21:21" x14ac:dyDescent="0.3">
      <c r="U20943" s="275"/>
    </row>
    <row r="20944" spans="21:21" x14ac:dyDescent="0.3">
      <c r="U20944" s="275"/>
    </row>
    <row r="20945" spans="21:21" x14ac:dyDescent="0.3">
      <c r="U20945" s="275"/>
    </row>
    <row r="20946" spans="21:21" x14ac:dyDescent="0.3">
      <c r="U20946" s="275"/>
    </row>
    <row r="20947" spans="21:21" x14ac:dyDescent="0.3">
      <c r="U20947" s="275"/>
    </row>
    <row r="20948" spans="21:21" x14ac:dyDescent="0.3">
      <c r="U20948" s="275"/>
    </row>
    <row r="20949" spans="21:21" x14ac:dyDescent="0.3">
      <c r="U20949" s="275"/>
    </row>
    <row r="20950" spans="21:21" x14ac:dyDescent="0.3">
      <c r="U20950" s="275"/>
    </row>
    <row r="20951" spans="21:21" x14ac:dyDescent="0.3">
      <c r="U20951" s="275"/>
    </row>
    <row r="20952" spans="21:21" x14ac:dyDescent="0.3">
      <c r="U20952" s="275"/>
    </row>
    <row r="20953" spans="21:21" x14ac:dyDescent="0.3">
      <c r="U20953" s="275"/>
    </row>
    <row r="20954" spans="21:21" x14ac:dyDescent="0.3">
      <c r="U20954" s="275"/>
    </row>
    <row r="20955" spans="21:21" x14ac:dyDescent="0.3">
      <c r="U20955" s="275"/>
    </row>
    <row r="20956" spans="21:21" x14ac:dyDescent="0.3">
      <c r="U20956" s="275"/>
    </row>
    <row r="20957" spans="21:21" x14ac:dyDescent="0.3">
      <c r="U20957" s="275"/>
    </row>
    <row r="20958" spans="21:21" x14ac:dyDescent="0.3">
      <c r="U20958" s="275"/>
    </row>
    <row r="20959" spans="21:21" x14ac:dyDescent="0.3">
      <c r="U20959" s="275"/>
    </row>
    <row r="20960" spans="21:21" x14ac:dyDescent="0.3">
      <c r="U20960" s="275"/>
    </row>
    <row r="20961" spans="21:21" x14ac:dyDescent="0.3">
      <c r="U20961" s="275"/>
    </row>
    <row r="20962" spans="21:21" x14ac:dyDescent="0.3">
      <c r="U20962" s="275"/>
    </row>
    <row r="20963" spans="21:21" x14ac:dyDescent="0.3">
      <c r="U20963" s="275"/>
    </row>
    <row r="20964" spans="21:21" x14ac:dyDescent="0.3">
      <c r="U20964" s="275"/>
    </row>
    <row r="20965" spans="21:21" x14ac:dyDescent="0.3">
      <c r="U20965" s="275"/>
    </row>
    <row r="20966" spans="21:21" x14ac:dyDescent="0.3">
      <c r="U20966" s="275"/>
    </row>
    <row r="20967" spans="21:21" x14ac:dyDescent="0.3">
      <c r="U20967" s="275"/>
    </row>
    <row r="20968" spans="21:21" x14ac:dyDescent="0.3">
      <c r="U20968" s="275"/>
    </row>
    <row r="20969" spans="21:21" x14ac:dyDescent="0.3">
      <c r="U20969" s="275"/>
    </row>
    <row r="20970" spans="21:21" x14ac:dyDescent="0.3">
      <c r="U20970" s="275"/>
    </row>
    <row r="20971" spans="21:21" x14ac:dyDescent="0.3">
      <c r="U20971" s="275"/>
    </row>
    <row r="20972" spans="21:21" x14ac:dyDescent="0.3">
      <c r="U20972" s="275"/>
    </row>
    <row r="20973" spans="21:21" x14ac:dyDescent="0.3">
      <c r="U20973" s="275"/>
    </row>
    <row r="20974" spans="21:21" x14ac:dyDescent="0.3">
      <c r="U20974" s="275"/>
    </row>
    <row r="20975" spans="21:21" x14ac:dyDescent="0.3">
      <c r="U20975" s="275"/>
    </row>
    <row r="20976" spans="21:21" x14ac:dyDescent="0.3">
      <c r="U20976" s="275"/>
    </row>
    <row r="20977" spans="21:21" x14ac:dyDescent="0.3">
      <c r="U20977" s="275"/>
    </row>
    <row r="20978" spans="21:21" x14ac:dyDescent="0.3">
      <c r="U20978" s="275"/>
    </row>
    <row r="20979" spans="21:21" x14ac:dyDescent="0.3">
      <c r="U20979" s="275"/>
    </row>
    <row r="20980" spans="21:21" x14ac:dyDescent="0.3">
      <c r="U20980" s="275"/>
    </row>
    <row r="20981" spans="21:21" x14ac:dyDescent="0.3">
      <c r="U20981" s="275"/>
    </row>
    <row r="20982" spans="21:21" x14ac:dyDescent="0.3">
      <c r="U20982" s="275"/>
    </row>
    <row r="20983" spans="21:21" x14ac:dyDescent="0.3">
      <c r="U20983" s="275"/>
    </row>
    <row r="20984" spans="21:21" x14ac:dyDescent="0.3">
      <c r="U20984" s="275"/>
    </row>
    <row r="20985" spans="21:21" x14ac:dyDescent="0.3">
      <c r="U20985" s="275"/>
    </row>
    <row r="20986" spans="21:21" x14ac:dyDescent="0.3">
      <c r="U20986" s="275"/>
    </row>
    <row r="20987" spans="21:21" x14ac:dyDescent="0.3">
      <c r="U20987" s="275"/>
    </row>
    <row r="20988" spans="21:21" x14ac:dyDescent="0.3">
      <c r="U20988" s="275"/>
    </row>
    <row r="20989" spans="21:21" x14ac:dyDescent="0.3">
      <c r="U20989" s="275"/>
    </row>
    <row r="20990" spans="21:21" x14ac:dyDescent="0.3">
      <c r="U20990" s="275"/>
    </row>
    <row r="20991" spans="21:21" x14ac:dyDescent="0.3">
      <c r="U20991" s="275"/>
    </row>
    <row r="20992" spans="21:21" x14ac:dyDescent="0.3">
      <c r="U20992" s="275"/>
    </row>
    <row r="20993" spans="21:21" x14ac:dyDescent="0.3">
      <c r="U20993" s="275"/>
    </row>
    <row r="20994" spans="21:21" x14ac:dyDescent="0.3">
      <c r="U20994" s="275"/>
    </row>
    <row r="20995" spans="21:21" x14ac:dyDescent="0.3">
      <c r="U20995" s="275"/>
    </row>
    <row r="20996" spans="21:21" x14ac:dyDescent="0.3">
      <c r="U20996" s="275"/>
    </row>
    <row r="20997" spans="21:21" x14ac:dyDescent="0.3">
      <c r="U20997" s="275"/>
    </row>
    <row r="20998" spans="21:21" x14ac:dyDescent="0.3">
      <c r="U20998" s="275"/>
    </row>
    <row r="20999" spans="21:21" x14ac:dyDescent="0.3">
      <c r="U20999" s="275"/>
    </row>
    <row r="21000" spans="21:21" x14ac:dyDescent="0.3">
      <c r="U21000" s="275"/>
    </row>
    <row r="21001" spans="21:21" x14ac:dyDescent="0.3">
      <c r="U21001" s="275"/>
    </row>
    <row r="21002" spans="21:21" x14ac:dyDescent="0.3">
      <c r="U21002" s="275"/>
    </row>
    <row r="21003" spans="21:21" x14ac:dyDescent="0.3">
      <c r="U21003" s="275"/>
    </row>
    <row r="21004" spans="21:21" x14ac:dyDescent="0.3">
      <c r="U21004" s="275"/>
    </row>
    <row r="21005" spans="21:21" x14ac:dyDescent="0.3">
      <c r="U21005" s="275"/>
    </row>
    <row r="21006" spans="21:21" x14ac:dyDescent="0.3">
      <c r="U21006" s="275"/>
    </row>
    <row r="21007" spans="21:21" x14ac:dyDescent="0.3">
      <c r="U21007" s="275"/>
    </row>
    <row r="21008" spans="21:21" x14ac:dyDescent="0.3">
      <c r="U21008" s="275"/>
    </row>
    <row r="21009" spans="21:21" x14ac:dyDescent="0.3">
      <c r="U21009" s="275"/>
    </row>
    <row r="21010" spans="21:21" x14ac:dyDescent="0.3">
      <c r="U21010" s="275"/>
    </row>
    <row r="21011" spans="21:21" x14ac:dyDescent="0.3">
      <c r="U21011" s="275"/>
    </row>
    <row r="21012" spans="21:21" x14ac:dyDescent="0.3">
      <c r="U21012" s="275"/>
    </row>
    <row r="21013" spans="21:21" x14ac:dyDescent="0.3">
      <c r="U21013" s="275"/>
    </row>
    <row r="21014" spans="21:21" x14ac:dyDescent="0.3">
      <c r="U21014" s="275"/>
    </row>
    <row r="21015" spans="21:21" x14ac:dyDescent="0.3">
      <c r="U21015" s="275"/>
    </row>
    <row r="21016" spans="21:21" x14ac:dyDescent="0.3">
      <c r="U21016" s="275"/>
    </row>
    <row r="21017" spans="21:21" x14ac:dyDescent="0.3">
      <c r="U21017" s="275"/>
    </row>
    <row r="21018" spans="21:21" x14ac:dyDescent="0.3">
      <c r="U21018" s="275"/>
    </row>
    <row r="21019" spans="21:21" x14ac:dyDescent="0.3">
      <c r="U21019" s="275"/>
    </row>
    <row r="21020" spans="21:21" x14ac:dyDescent="0.3">
      <c r="U21020" s="275"/>
    </row>
    <row r="21021" spans="21:21" x14ac:dyDescent="0.3">
      <c r="U21021" s="275"/>
    </row>
    <row r="21022" spans="21:21" x14ac:dyDescent="0.3">
      <c r="U21022" s="275"/>
    </row>
    <row r="21023" spans="21:21" x14ac:dyDescent="0.3">
      <c r="U21023" s="275"/>
    </row>
    <row r="21024" spans="21:21" x14ac:dyDescent="0.3">
      <c r="U21024" s="275"/>
    </row>
    <row r="21025" spans="21:21" x14ac:dyDescent="0.3">
      <c r="U21025" s="275"/>
    </row>
    <row r="21026" spans="21:21" x14ac:dyDescent="0.3">
      <c r="U21026" s="275"/>
    </row>
    <row r="21027" spans="21:21" x14ac:dyDescent="0.3">
      <c r="U21027" s="275"/>
    </row>
    <row r="21028" spans="21:21" x14ac:dyDescent="0.3">
      <c r="U21028" s="275"/>
    </row>
    <row r="21029" spans="21:21" x14ac:dyDescent="0.3">
      <c r="U21029" s="275"/>
    </row>
    <row r="21030" spans="21:21" x14ac:dyDescent="0.3">
      <c r="U21030" s="275"/>
    </row>
    <row r="21031" spans="21:21" x14ac:dyDescent="0.3">
      <c r="U21031" s="275"/>
    </row>
    <row r="21032" spans="21:21" x14ac:dyDescent="0.3">
      <c r="U21032" s="275"/>
    </row>
    <row r="21033" spans="21:21" x14ac:dyDescent="0.3">
      <c r="U21033" s="275"/>
    </row>
    <row r="21034" spans="21:21" x14ac:dyDescent="0.3">
      <c r="U21034" s="275"/>
    </row>
    <row r="21035" spans="21:21" x14ac:dyDescent="0.3">
      <c r="U21035" s="275"/>
    </row>
    <row r="21036" spans="21:21" x14ac:dyDescent="0.3">
      <c r="U21036" s="275"/>
    </row>
    <row r="21037" spans="21:21" x14ac:dyDescent="0.3">
      <c r="U21037" s="275"/>
    </row>
    <row r="21038" spans="21:21" x14ac:dyDescent="0.3">
      <c r="U21038" s="275"/>
    </row>
    <row r="21039" spans="21:21" x14ac:dyDescent="0.3">
      <c r="U21039" s="275"/>
    </row>
    <row r="21040" spans="21:21" x14ac:dyDescent="0.3">
      <c r="U21040" s="275"/>
    </row>
    <row r="21041" spans="21:21" x14ac:dyDescent="0.3">
      <c r="U21041" s="275"/>
    </row>
    <row r="21042" spans="21:21" x14ac:dyDescent="0.3">
      <c r="U21042" s="275"/>
    </row>
    <row r="21043" spans="21:21" x14ac:dyDescent="0.3">
      <c r="U21043" s="275"/>
    </row>
    <row r="21044" spans="21:21" x14ac:dyDescent="0.3">
      <c r="U21044" s="275"/>
    </row>
    <row r="21045" spans="21:21" x14ac:dyDescent="0.3">
      <c r="U21045" s="275"/>
    </row>
    <row r="21046" spans="21:21" x14ac:dyDescent="0.3">
      <c r="U21046" s="275"/>
    </row>
    <row r="21047" spans="21:21" x14ac:dyDescent="0.3">
      <c r="U21047" s="275"/>
    </row>
    <row r="21048" spans="21:21" x14ac:dyDescent="0.3">
      <c r="U21048" s="275"/>
    </row>
    <row r="21049" spans="21:21" x14ac:dyDescent="0.3">
      <c r="U21049" s="275"/>
    </row>
    <row r="21050" spans="21:21" x14ac:dyDescent="0.3">
      <c r="U21050" s="275"/>
    </row>
    <row r="21051" spans="21:21" x14ac:dyDescent="0.3">
      <c r="U21051" s="275"/>
    </row>
    <row r="21052" spans="21:21" x14ac:dyDescent="0.3">
      <c r="U21052" s="275"/>
    </row>
    <row r="21053" spans="21:21" x14ac:dyDescent="0.3">
      <c r="U21053" s="275"/>
    </row>
    <row r="21054" spans="21:21" x14ac:dyDescent="0.3">
      <c r="U21054" s="275"/>
    </row>
    <row r="21055" spans="21:21" x14ac:dyDescent="0.3">
      <c r="U21055" s="275"/>
    </row>
    <row r="21056" spans="21:21" x14ac:dyDescent="0.3">
      <c r="U21056" s="275"/>
    </row>
    <row r="21057" spans="21:21" x14ac:dyDescent="0.3">
      <c r="U21057" s="275"/>
    </row>
    <row r="21058" spans="21:21" x14ac:dyDescent="0.3">
      <c r="U21058" s="275"/>
    </row>
    <row r="21059" spans="21:21" x14ac:dyDescent="0.3">
      <c r="U21059" s="275"/>
    </row>
    <row r="21060" spans="21:21" x14ac:dyDescent="0.3">
      <c r="U21060" s="275"/>
    </row>
    <row r="21061" spans="21:21" x14ac:dyDescent="0.3">
      <c r="U21061" s="275"/>
    </row>
    <row r="21062" spans="21:21" x14ac:dyDescent="0.3">
      <c r="U21062" s="275"/>
    </row>
    <row r="21063" spans="21:21" x14ac:dyDescent="0.3">
      <c r="U21063" s="275"/>
    </row>
    <row r="21064" spans="21:21" x14ac:dyDescent="0.3">
      <c r="U21064" s="275"/>
    </row>
    <row r="21065" spans="21:21" x14ac:dyDescent="0.3">
      <c r="U21065" s="275"/>
    </row>
    <row r="21066" spans="21:21" x14ac:dyDescent="0.3">
      <c r="U21066" s="275"/>
    </row>
    <row r="21067" spans="21:21" x14ac:dyDescent="0.3">
      <c r="U21067" s="275"/>
    </row>
    <row r="21068" spans="21:21" x14ac:dyDescent="0.3">
      <c r="U21068" s="275"/>
    </row>
    <row r="21069" spans="21:21" x14ac:dyDescent="0.3">
      <c r="U21069" s="275"/>
    </row>
    <row r="21070" spans="21:21" x14ac:dyDescent="0.3">
      <c r="U21070" s="275"/>
    </row>
    <row r="21071" spans="21:21" x14ac:dyDescent="0.3">
      <c r="U21071" s="275"/>
    </row>
    <row r="21072" spans="21:21" x14ac:dyDescent="0.3">
      <c r="U21072" s="275"/>
    </row>
    <row r="21073" spans="21:21" x14ac:dyDescent="0.3">
      <c r="U21073" s="275"/>
    </row>
    <row r="21074" spans="21:21" x14ac:dyDescent="0.3">
      <c r="U21074" s="275"/>
    </row>
    <row r="21075" spans="21:21" x14ac:dyDescent="0.3">
      <c r="U21075" s="275"/>
    </row>
    <row r="21076" spans="21:21" x14ac:dyDescent="0.3">
      <c r="U21076" s="275"/>
    </row>
    <row r="21077" spans="21:21" x14ac:dyDescent="0.3">
      <c r="U21077" s="275"/>
    </row>
    <row r="21078" spans="21:21" x14ac:dyDescent="0.3">
      <c r="U21078" s="275"/>
    </row>
    <row r="21079" spans="21:21" x14ac:dyDescent="0.3">
      <c r="U21079" s="275"/>
    </row>
    <row r="21080" spans="21:21" x14ac:dyDescent="0.3">
      <c r="U21080" s="275"/>
    </row>
    <row r="21081" spans="21:21" x14ac:dyDescent="0.3">
      <c r="U21081" s="275"/>
    </row>
    <row r="21082" spans="21:21" x14ac:dyDescent="0.3">
      <c r="U21082" s="275"/>
    </row>
    <row r="21083" spans="21:21" x14ac:dyDescent="0.3">
      <c r="U21083" s="275"/>
    </row>
    <row r="21084" spans="21:21" x14ac:dyDescent="0.3">
      <c r="U21084" s="275"/>
    </row>
    <row r="21085" spans="21:21" x14ac:dyDescent="0.3">
      <c r="U21085" s="275"/>
    </row>
    <row r="21086" spans="21:21" x14ac:dyDescent="0.3">
      <c r="U21086" s="275"/>
    </row>
    <row r="21087" spans="21:21" x14ac:dyDescent="0.3">
      <c r="U21087" s="275"/>
    </row>
    <row r="21088" spans="21:21" x14ac:dyDescent="0.3">
      <c r="U21088" s="275"/>
    </row>
    <row r="21089" spans="21:21" x14ac:dyDescent="0.3">
      <c r="U21089" s="275"/>
    </row>
    <row r="21090" spans="21:21" x14ac:dyDescent="0.3">
      <c r="U21090" s="275"/>
    </row>
    <row r="21091" spans="21:21" x14ac:dyDescent="0.3">
      <c r="U21091" s="275"/>
    </row>
    <row r="21092" spans="21:21" x14ac:dyDescent="0.3">
      <c r="U21092" s="275"/>
    </row>
    <row r="21093" spans="21:21" x14ac:dyDescent="0.3">
      <c r="U21093" s="275"/>
    </row>
    <row r="21094" spans="21:21" x14ac:dyDescent="0.3">
      <c r="U21094" s="275"/>
    </row>
    <row r="21095" spans="21:21" x14ac:dyDescent="0.3">
      <c r="U21095" s="275"/>
    </row>
    <row r="21096" spans="21:21" x14ac:dyDescent="0.3">
      <c r="U21096" s="275"/>
    </row>
    <row r="21097" spans="21:21" x14ac:dyDescent="0.3">
      <c r="U21097" s="275"/>
    </row>
    <row r="21098" spans="21:21" x14ac:dyDescent="0.3">
      <c r="U21098" s="275"/>
    </row>
    <row r="21099" spans="21:21" x14ac:dyDescent="0.3">
      <c r="U21099" s="275"/>
    </row>
    <row r="21100" spans="21:21" x14ac:dyDescent="0.3">
      <c r="U21100" s="275"/>
    </row>
    <row r="21101" spans="21:21" x14ac:dyDescent="0.3">
      <c r="U21101" s="275"/>
    </row>
    <row r="21102" spans="21:21" x14ac:dyDescent="0.3">
      <c r="U21102" s="275"/>
    </row>
    <row r="21103" spans="21:21" x14ac:dyDescent="0.3">
      <c r="U21103" s="275"/>
    </row>
    <row r="21104" spans="21:21" x14ac:dyDescent="0.3">
      <c r="U21104" s="275"/>
    </row>
    <row r="21105" spans="21:21" x14ac:dyDescent="0.3">
      <c r="U21105" s="275"/>
    </row>
    <row r="21106" spans="21:21" x14ac:dyDescent="0.3">
      <c r="U21106" s="275"/>
    </row>
    <row r="21107" spans="21:21" x14ac:dyDescent="0.3">
      <c r="U21107" s="275"/>
    </row>
    <row r="21108" spans="21:21" x14ac:dyDescent="0.3">
      <c r="U21108" s="275"/>
    </row>
    <row r="21109" spans="21:21" x14ac:dyDescent="0.3">
      <c r="U21109" s="275"/>
    </row>
    <row r="21110" spans="21:21" x14ac:dyDescent="0.3">
      <c r="U21110" s="275"/>
    </row>
    <row r="21111" spans="21:21" x14ac:dyDescent="0.3">
      <c r="U21111" s="275"/>
    </row>
    <row r="21112" spans="21:21" x14ac:dyDescent="0.3">
      <c r="U21112" s="275"/>
    </row>
    <row r="21113" spans="21:21" x14ac:dyDescent="0.3">
      <c r="U21113" s="275"/>
    </row>
    <row r="21114" spans="21:21" x14ac:dyDescent="0.3">
      <c r="U21114" s="275"/>
    </row>
    <row r="21115" spans="21:21" x14ac:dyDescent="0.3">
      <c r="U21115" s="275"/>
    </row>
    <row r="21116" spans="21:21" x14ac:dyDescent="0.3">
      <c r="U21116" s="275"/>
    </row>
    <row r="21117" spans="21:21" x14ac:dyDescent="0.3">
      <c r="U21117" s="275"/>
    </row>
    <row r="21118" spans="21:21" x14ac:dyDescent="0.3">
      <c r="U21118" s="275"/>
    </row>
    <row r="21119" spans="21:21" x14ac:dyDescent="0.3">
      <c r="U21119" s="275"/>
    </row>
    <row r="21120" spans="21:21" x14ac:dyDescent="0.3">
      <c r="U21120" s="275"/>
    </row>
    <row r="21121" spans="21:21" x14ac:dyDescent="0.3">
      <c r="U21121" s="275"/>
    </row>
    <row r="21122" spans="21:21" x14ac:dyDescent="0.3">
      <c r="U21122" s="275"/>
    </row>
    <row r="21123" spans="21:21" x14ac:dyDescent="0.3">
      <c r="U21123" s="275"/>
    </row>
    <row r="21124" spans="21:21" x14ac:dyDescent="0.3">
      <c r="U21124" s="275"/>
    </row>
    <row r="21125" spans="21:21" x14ac:dyDescent="0.3">
      <c r="U21125" s="275"/>
    </row>
    <row r="21126" spans="21:21" x14ac:dyDescent="0.3">
      <c r="U21126" s="275"/>
    </row>
    <row r="21127" spans="21:21" x14ac:dyDescent="0.3">
      <c r="U21127" s="275"/>
    </row>
    <row r="21128" spans="21:21" x14ac:dyDescent="0.3">
      <c r="U21128" s="275"/>
    </row>
    <row r="21129" spans="21:21" x14ac:dyDescent="0.3">
      <c r="U21129" s="275"/>
    </row>
    <row r="21130" spans="21:21" x14ac:dyDescent="0.3">
      <c r="U21130" s="275"/>
    </row>
    <row r="21131" spans="21:21" x14ac:dyDescent="0.3">
      <c r="U21131" s="275"/>
    </row>
    <row r="21132" spans="21:21" x14ac:dyDescent="0.3">
      <c r="U21132" s="275"/>
    </row>
    <row r="21133" spans="21:21" x14ac:dyDescent="0.3">
      <c r="U21133" s="275"/>
    </row>
    <row r="21134" spans="21:21" x14ac:dyDescent="0.3">
      <c r="U21134" s="275"/>
    </row>
    <row r="21135" spans="21:21" x14ac:dyDescent="0.3">
      <c r="U21135" s="275"/>
    </row>
    <row r="21136" spans="21:21" x14ac:dyDescent="0.3">
      <c r="U21136" s="275"/>
    </row>
    <row r="21137" spans="21:21" x14ac:dyDescent="0.3">
      <c r="U21137" s="275"/>
    </row>
    <row r="21138" spans="21:21" x14ac:dyDescent="0.3">
      <c r="U21138" s="275"/>
    </row>
    <row r="21139" spans="21:21" x14ac:dyDescent="0.3">
      <c r="U21139" s="275"/>
    </row>
    <row r="21140" spans="21:21" x14ac:dyDescent="0.3">
      <c r="U21140" s="275"/>
    </row>
    <row r="21141" spans="21:21" x14ac:dyDescent="0.3">
      <c r="U21141" s="275"/>
    </row>
    <row r="21142" spans="21:21" x14ac:dyDescent="0.3">
      <c r="U21142" s="275"/>
    </row>
    <row r="21143" spans="21:21" x14ac:dyDescent="0.3">
      <c r="U21143" s="275"/>
    </row>
    <row r="21144" spans="21:21" x14ac:dyDescent="0.3">
      <c r="U21144" s="275"/>
    </row>
    <row r="21145" spans="21:21" x14ac:dyDescent="0.3">
      <c r="U21145" s="275"/>
    </row>
    <row r="21146" spans="21:21" x14ac:dyDescent="0.3">
      <c r="U21146" s="275"/>
    </row>
    <row r="21147" spans="21:21" x14ac:dyDescent="0.3">
      <c r="U21147" s="275"/>
    </row>
    <row r="21148" spans="21:21" x14ac:dyDescent="0.3">
      <c r="U21148" s="275"/>
    </row>
    <row r="21149" spans="21:21" x14ac:dyDescent="0.3">
      <c r="U21149" s="275"/>
    </row>
    <row r="21150" spans="21:21" x14ac:dyDescent="0.3">
      <c r="U21150" s="275"/>
    </row>
    <row r="21151" spans="21:21" x14ac:dyDescent="0.3">
      <c r="U21151" s="275"/>
    </row>
    <row r="21152" spans="21:21" x14ac:dyDescent="0.3">
      <c r="U21152" s="275"/>
    </row>
    <row r="21153" spans="21:21" x14ac:dyDescent="0.3">
      <c r="U21153" s="275"/>
    </row>
    <row r="21154" spans="21:21" x14ac:dyDescent="0.3">
      <c r="U21154" s="275"/>
    </row>
    <row r="21155" spans="21:21" x14ac:dyDescent="0.3">
      <c r="U21155" s="275"/>
    </row>
    <row r="21156" spans="21:21" x14ac:dyDescent="0.3">
      <c r="U21156" s="275"/>
    </row>
    <row r="21157" spans="21:21" x14ac:dyDescent="0.3">
      <c r="U21157" s="275"/>
    </row>
    <row r="21158" spans="21:21" x14ac:dyDescent="0.3">
      <c r="U21158" s="275"/>
    </row>
    <row r="21159" spans="21:21" x14ac:dyDescent="0.3">
      <c r="U21159" s="275"/>
    </row>
    <row r="21160" spans="21:21" x14ac:dyDescent="0.3">
      <c r="U21160" s="275"/>
    </row>
    <row r="21161" spans="21:21" x14ac:dyDescent="0.3">
      <c r="U21161" s="275"/>
    </row>
    <row r="21162" spans="21:21" x14ac:dyDescent="0.3">
      <c r="U21162" s="275"/>
    </row>
    <row r="21163" spans="21:21" x14ac:dyDescent="0.3">
      <c r="U21163" s="275"/>
    </row>
    <row r="21164" spans="21:21" x14ac:dyDescent="0.3">
      <c r="U21164" s="275"/>
    </row>
    <row r="21165" spans="21:21" x14ac:dyDescent="0.3">
      <c r="U21165" s="275"/>
    </row>
    <row r="21166" spans="21:21" x14ac:dyDescent="0.3">
      <c r="U21166" s="275"/>
    </row>
    <row r="21167" spans="21:21" x14ac:dyDescent="0.3">
      <c r="U21167" s="275"/>
    </row>
    <row r="21168" spans="21:21" x14ac:dyDescent="0.3">
      <c r="U21168" s="275"/>
    </row>
    <row r="21169" spans="21:21" x14ac:dyDescent="0.3">
      <c r="U21169" s="275"/>
    </row>
    <row r="21170" spans="21:21" x14ac:dyDescent="0.3">
      <c r="U21170" s="275"/>
    </row>
    <row r="21171" spans="21:21" x14ac:dyDescent="0.3">
      <c r="U21171" s="275"/>
    </row>
    <row r="21172" spans="21:21" x14ac:dyDescent="0.3">
      <c r="U21172" s="275"/>
    </row>
    <row r="21173" spans="21:21" x14ac:dyDescent="0.3">
      <c r="U21173" s="275"/>
    </row>
    <row r="21174" spans="21:21" x14ac:dyDescent="0.3">
      <c r="U21174" s="275"/>
    </row>
    <row r="21175" spans="21:21" x14ac:dyDescent="0.3">
      <c r="U21175" s="275"/>
    </row>
    <row r="21176" spans="21:21" x14ac:dyDescent="0.3">
      <c r="U21176" s="275"/>
    </row>
    <row r="21177" spans="21:21" x14ac:dyDescent="0.3">
      <c r="U21177" s="275"/>
    </row>
    <row r="21178" spans="21:21" x14ac:dyDescent="0.3">
      <c r="U21178" s="275"/>
    </row>
    <row r="21179" spans="21:21" x14ac:dyDescent="0.3">
      <c r="U21179" s="275"/>
    </row>
    <row r="21180" spans="21:21" x14ac:dyDescent="0.3">
      <c r="U21180" s="275"/>
    </row>
    <row r="21181" spans="21:21" x14ac:dyDescent="0.3">
      <c r="U21181" s="275"/>
    </row>
    <row r="21182" spans="21:21" x14ac:dyDescent="0.3">
      <c r="U21182" s="275"/>
    </row>
    <row r="21183" spans="21:21" x14ac:dyDescent="0.3">
      <c r="U21183" s="275"/>
    </row>
    <row r="21184" spans="21:21" x14ac:dyDescent="0.3">
      <c r="U21184" s="275"/>
    </row>
    <row r="21185" spans="21:21" x14ac:dyDescent="0.3">
      <c r="U21185" s="275"/>
    </row>
    <row r="21186" spans="21:21" x14ac:dyDescent="0.3">
      <c r="U21186" s="275"/>
    </row>
    <row r="21187" spans="21:21" x14ac:dyDescent="0.3">
      <c r="U21187" s="275"/>
    </row>
    <row r="21188" spans="21:21" x14ac:dyDescent="0.3">
      <c r="U21188" s="275"/>
    </row>
    <row r="21189" spans="21:21" x14ac:dyDescent="0.3">
      <c r="U21189" s="275"/>
    </row>
    <row r="21190" spans="21:21" x14ac:dyDescent="0.3">
      <c r="U21190" s="275"/>
    </row>
    <row r="21191" spans="21:21" x14ac:dyDescent="0.3">
      <c r="U21191" s="275"/>
    </row>
    <row r="21192" spans="21:21" x14ac:dyDescent="0.3">
      <c r="U21192" s="275"/>
    </row>
    <row r="21193" spans="21:21" x14ac:dyDescent="0.3">
      <c r="U21193" s="275"/>
    </row>
    <row r="21194" spans="21:21" x14ac:dyDescent="0.3">
      <c r="U21194" s="275"/>
    </row>
    <row r="21195" spans="21:21" x14ac:dyDescent="0.3">
      <c r="U21195" s="275"/>
    </row>
    <row r="21196" spans="21:21" x14ac:dyDescent="0.3">
      <c r="U21196" s="275"/>
    </row>
    <row r="21197" spans="21:21" x14ac:dyDescent="0.3">
      <c r="U21197" s="275"/>
    </row>
    <row r="21198" spans="21:21" x14ac:dyDescent="0.3">
      <c r="U21198" s="275"/>
    </row>
    <row r="21199" spans="21:21" x14ac:dyDescent="0.3">
      <c r="U21199" s="275"/>
    </row>
    <row r="21200" spans="21:21" x14ac:dyDescent="0.3">
      <c r="U21200" s="275"/>
    </row>
    <row r="21201" spans="21:21" x14ac:dyDescent="0.3">
      <c r="U21201" s="275"/>
    </row>
    <row r="21202" spans="21:21" x14ac:dyDescent="0.3">
      <c r="U21202" s="275"/>
    </row>
    <row r="21203" spans="21:21" x14ac:dyDescent="0.3">
      <c r="U21203" s="275"/>
    </row>
    <row r="21204" spans="21:21" x14ac:dyDescent="0.3">
      <c r="U21204" s="275"/>
    </row>
    <row r="21205" spans="21:21" x14ac:dyDescent="0.3">
      <c r="U21205" s="275"/>
    </row>
    <row r="21206" spans="21:21" x14ac:dyDescent="0.3">
      <c r="U21206" s="275"/>
    </row>
    <row r="21207" spans="21:21" x14ac:dyDescent="0.3">
      <c r="U21207" s="275"/>
    </row>
    <row r="21208" spans="21:21" x14ac:dyDescent="0.3">
      <c r="U21208" s="275"/>
    </row>
    <row r="21209" spans="21:21" x14ac:dyDescent="0.3">
      <c r="U21209" s="275"/>
    </row>
    <row r="21210" spans="21:21" x14ac:dyDescent="0.3">
      <c r="U21210" s="275"/>
    </row>
    <row r="21211" spans="21:21" x14ac:dyDescent="0.3">
      <c r="U21211" s="275"/>
    </row>
    <row r="21212" spans="21:21" x14ac:dyDescent="0.3">
      <c r="U21212" s="275"/>
    </row>
    <row r="21213" spans="21:21" x14ac:dyDescent="0.3">
      <c r="U21213" s="275"/>
    </row>
    <row r="21214" spans="21:21" x14ac:dyDescent="0.3">
      <c r="U21214" s="275"/>
    </row>
    <row r="21215" spans="21:21" x14ac:dyDescent="0.3">
      <c r="U21215" s="275"/>
    </row>
    <row r="21216" spans="21:21" x14ac:dyDescent="0.3">
      <c r="U21216" s="275"/>
    </row>
    <row r="21217" spans="21:21" x14ac:dyDescent="0.3">
      <c r="U21217" s="275"/>
    </row>
    <row r="21218" spans="21:21" x14ac:dyDescent="0.3">
      <c r="U21218" s="275"/>
    </row>
    <row r="21219" spans="21:21" x14ac:dyDescent="0.3">
      <c r="U21219" s="275"/>
    </row>
    <row r="21220" spans="21:21" x14ac:dyDescent="0.3">
      <c r="U21220" s="275"/>
    </row>
    <row r="21221" spans="21:21" x14ac:dyDescent="0.3">
      <c r="U21221" s="275"/>
    </row>
    <row r="21222" spans="21:21" x14ac:dyDescent="0.3">
      <c r="U21222" s="275"/>
    </row>
    <row r="21223" spans="21:21" x14ac:dyDescent="0.3">
      <c r="U21223" s="275"/>
    </row>
    <row r="21224" spans="21:21" x14ac:dyDescent="0.3">
      <c r="U21224" s="275"/>
    </row>
    <row r="21225" spans="21:21" x14ac:dyDescent="0.3">
      <c r="U21225" s="275"/>
    </row>
    <row r="21226" spans="21:21" x14ac:dyDescent="0.3">
      <c r="U21226" s="275"/>
    </row>
    <row r="21227" spans="21:21" x14ac:dyDescent="0.3">
      <c r="U21227" s="275"/>
    </row>
    <row r="21228" spans="21:21" x14ac:dyDescent="0.3">
      <c r="U21228" s="275"/>
    </row>
    <row r="21229" spans="21:21" x14ac:dyDescent="0.3">
      <c r="U21229" s="275"/>
    </row>
    <row r="21230" spans="21:21" x14ac:dyDescent="0.3">
      <c r="U21230" s="275"/>
    </row>
    <row r="21231" spans="21:21" x14ac:dyDescent="0.3">
      <c r="U21231" s="275"/>
    </row>
    <row r="21232" spans="21:21" x14ac:dyDescent="0.3">
      <c r="U21232" s="275"/>
    </row>
    <row r="21233" spans="21:21" x14ac:dyDescent="0.3">
      <c r="U21233" s="275"/>
    </row>
    <row r="21234" spans="21:21" x14ac:dyDescent="0.3">
      <c r="U21234" s="275"/>
    </row>
    <row r="21235" spans="21:21" x14ac:dyDescent="0.3">
      <c r="U21235" s="275"/>
    </row>
    <row r="21236" spans="21:21" x14ac:dyDescent="0.3">
      <c r="U21236" s="275"/>
    </row>
    <row r="21237" spans="21:21" x14ac:dyDescent="0.3">
      <c r="U21237" s="275"/>
    </row>
    <row r="21238" spans="21:21" x14ac:dyDescent="0.3">
      <c r="U21238" s="275"/>
    </row>
    <row r="21239" spans="21:21" x14ac:dyDescent="0.3">
      <c r="U21239" s="275"/>
    </row>
    <row r="21240" spans="21:21" x14ac:dyDescent="0.3">
      <c r="U21240" s="275"/>
    </row>
    <row r="21241" spans="21:21" x14ac:dyDescent="0.3">
      <c r="U21241" s="275"/>
    </row>
    <row r="21242" spans="21:21" x14ac:dyDescent="0.3">
      <c r="U21242" s="275"/>
    </row>
    <row r="21243" spans="21:21" x14ac:dyDescent="0.3">
      <c r="U21243" s="275"/>
    </row>
    <row r="21244" spans="21:21" x14ac:dyDescent="0.3">
      <c r="U21244" s="275"/>
    </row>
    <row r="21245" spans="21:21" x14ac:dyDescent="0.3">
      <c r="U21245" s="275"/>
    </row>
    <row r="21246" spans="21:21" x14ac:dyDescent="0.3">
      <c r="U21246" s="275"/>
    </row>
    <row r="21247" spans="21:21" x14ac:dyDescent="0.3">
      <c r="U21247" s="275"/>
    </row>
    <row r="21248" spans="21:21" x14ac:dyDescent="0.3">
      <c r="U21248" s="275"/>
    </row>
    <row r="21249" spans="21:21" x14ac:dyDescent="0.3">
      <c r="U21249" s="275"/>
    </row>
    <row r="21250" spans="21:21" x14ac:dyDescent="0.3">
      <c r="U21250" s="275"/>
    </row>
    <row r="21251" spans="21:21" x14ac:dyDescent="0.3">
      <c r="U21251" s="275"/>
    </row>
    <row r="21252" spans="21:21" x14ac:dyDescent="0.3">
      <c r="U21252" s="275"/>
    </row>
    <row r="21253" spans="21:21" x14ac:dyDescent="0.3">
      <c r="U21253" s="275"/>
    </row>
    <row r="21254" spans="21:21" x14ac:dyDescent="0.3">
      <c r="U21254" s="275"/>
    </row>
    <row r="21255" spans="21:21" x14ac:dyDescent="0.3">
      <c r="U21255" s="275"/>
    </row>
    <row r="21256" spans="21:21" x14ac:dyDescent="0.3">
      <c r="U21256" s="275"/>
    </row>
    <row r="21257" spans="21:21" x14ac:dyDescent="0.3">
      <c r="U21257" s="275"/>
    </row>
    <row r="21258" spans="21:21" x14ac:dyDescent="0.3">
      <c r="U21258" s="275"/>
    </row>
    <row r="21259" spans="21:21" x14ac:dyDescent="0.3">
      <c r="U21259" s="275"/>
    </row>
    <row r="21260" spans="21:21" x14ac:dyDescent="0.3">
      <c r="U21260" s="275"/>
    </row>
    <row r="21261" spans="21:21" x14ac:dyDescent="0.3">
      <c r="U21261" s="275"/>
    </row>
    <row r="21262" spans="21:21" x14ac:dyDescent="0.3">
      <c r="U21262" s="275"/>
    </row>
    <row r="21263" spans="21:21" x14ac:dyDescent="0.3">
      <c r="U21263" s="275"/>
    </row>
    <row r="21264" spans="21:21" x14ac:dyDescent="0.3">
      <c r="U21264" s="275"/>
    </row>
    <row r="21265" spans="21:21" x14ac:dyDescent="0.3">
      <c r="U21265" s="275"/>
    </row>
    <row r="21266" spans="21:21" x14ac:dyDescent="0.3">
      <c r="U21266" s="275"/>
    </row>
    <row r="21267" spans="21:21" x14ac:dyDescent="0.3">
      <c r="U21267" s="275"/>
    </row>
    <row r="21268" spans="21:21" x14ac:dyDescent="0.3">
      <c r="U21268" s="275"/>
    </row>
    <row r="21269" spans="21:21" x14ac:dyDescent="0.3">
      <c r="U21269" s="275"/>
    </row>
    <row r="21270" spans="21:21" x14ac:dyDescent="0.3">
      <c r="U21270" s="275"/>
    </row>
    <row r="21271" spans="21:21" x14ac:dyDescent="0.3">
      <c r="U21271" s="275"/>
    </row>
    <row r="21272" spans="21:21" x14ac:dyDescent="0.3">
      <c r="U21272" s="275"/>
    </row>
    <row r="21273" spans="21:21" x14ac:dyDescent="0.3">
      <c r="U21273" s="275"/>
    </row>
    <row r="21274" spans="21:21" x14ac:dyDescent="0.3">
      <c r="U21274" s="275"/>
    </row>
    <row r="21275" spans="21:21" x14ac:dyDescent="0.3">
      <c r="U21275" s="275"/>
    </row>
    <row r="21276" spans="21:21" x14ac:dyDescent="0.3">
      <c r="U21276" s="275"/>
    </row>
    <row r="21277" spans="21:21" x14ac:dyDescent="0.3">
      <c r="U21277" s="275"/>
    </row>
    <row r="21278" spans="21:21" x14ac:dyDescent="0.3">
      <c r="U21278" s="275"/>
    </row>
    <row r="21279" spans="21:21" x14ac:dyDescent="0.3">
      <c r="U21279" s="275"/>
    </row>
    <row r="21280" spans="21:21" x14ac:dyDescent="0.3">
      <c r="U21280" s="275"/>
    </row>
    <row r="21281" spans="21:21" x14ac:dyDescent="0.3">
      <c r="U21281" s="275"/>
    </row>
    <row r="21282" spans="21:21" x14ac:dyDescent="0.3">
      <c r="U21282" s="275"/>
    </row>
    <row r="21283" spans="21:21" x14ac:dyDescent="0.3">
      <c r="U21283" s="275"/>
    </row>
    <row r="21284" spans="21:21" x14ac:dyDescent="0.3">
      <c r="U21284" s="275"/>
    </row>
    <row r="21285" spans="21:21" x14ac:dyDescent="0.3">
      <c r="U21285" s="275"/>
    </row>
    <row r="21286" spans="21:21" x14ac:dyDescent="0.3">
      <c r="U21286" s="275"/>
    </row>
    <row r="21287" spans="21:21" x14ac:dyDescent="0.3">
      <c r="U21287" s="275"/>
    </row>
    <row r="21288" spans="21:21" x14ac:dyDescent="0.3">
      <c r="U21288" s="275"/>
    </row>
    <row r="21289" spans="21:21" x14ac:dyDescent="0.3">
      <c r="U21289" s="275"/>
    </row>
    <row r="21290" spans="21:21" x14ac:dyDescent="0.3">
      <c r="U21290" s="275"/>
    </row>
    <row r="21291" spans="21:21" x14ac:dyDescent="0.3">
      <c r="U21291" s="275"/>
    </row>
    <row r="21292" spans="21:21" x14ac:dyDescent="0.3">
      <c r="U21292" s="275"/>
    </row>
    <row r="21293" spans="21:21" x14ac:dyDescent="0.3">
      <c r="U21293" s="275"/>
    </row>
    <row r="21294" spans="21:21" x14ac:dyDescent="0.3">
      <c r="U21294" s="275"/>
    </row>
    <row r="21295" spans="21:21" x14ac:dyDescent="0.3">
      <c r="U21295" s="275"/>
    </row>
    <row r="21296" spans="21:21" x14ac:dyDescent="0.3">
      <c r="U21296" s="275"/>
    </row>
    <row r="21297" spans="21:21" x14ac:dyDescent="0.3">
      <c r="U21297" s="275"/>
    </row>
    <row r="21298" spans="21:21" x14ac:dyDescent="0.3">
      <c r="U21298" s="275"/>
    </row>
    <row r="21299" spans="21:21" x14ac:dyDescent="0.3">
      <c r="U21299" s="275"/>
    </row>
    <row r="21300" spans="21:21" x14ac:dyDescent="0.3">
      <c r="U21300" s="275"/>
    </row>
    <row r="21301" spans="21:21" x14ac:dyDescent="0.3">
      <c r="U21301" s="275"/>
    </row>
    <row r="21302" spans="21:21" x14ac:dyDescent="0.3">
      <c r="U21302" s="275"/>
    </row>
    <row r="21303" spans="21:21" x14ac:dyDescent="0.3">
      <c r="U21303" s="275"/>
    </row>
    <row r="21304" spans="21:21" x14ac:dyDescent="0.3">
      <c r="U21304" s="275"/>
    </row>
    <row r="21305" spans="21:21" x14ac:dyDescent="0.3">
      <c r="U21305" s="275"/>
    </row>
    <row r="21306" spans="21:21" x14ac:dyDescent="0.3">
      <c r="U21306" s="275"/>
    </row>
    <row r="21307" spans="21:21" x14ac:dyDescent="0.3">
      <c r="U21307" s="275"/>
    </row>
    <row r="21308" spans="21:21" x14ac:dyDescent="0.3">
      <c r="U21308" s="275"/>
    </row>
    <row r="21309" spans="21:21" x14ac:dyDescent="0.3">
      <c r="U21309" s="275"/>
    </row>
    <row r="21310" spans="21:21" x14ac:dyDescent="0.3">
      <c r="U21310" s="275"/>
    </row>
    <row r="21311" spans="21:21" x14ac:dyDescent="0.3">
      <c r="U21311" s="275"/>
    </row>
    <row r="21312" spans="21:21" x14ac:dyDescent="0.3">
      <c r="U21312" s="275"/>
    </row>
    <row r="21313" spans="21:21" x14ac:dyDescent="0.3">
      <c r="U21313" s="275"/>
    </row>
    <row r="21314" spans="21:21" x14ac:dyDescent="0.3">
      <c r="U21314" s="275"/>
    </row>
    <row r="21315" spans="21:21" x14ac:dyDescent="0.3">
      <c r="U21315" s="275"/>
    </row>
    <row r="21316" spans="21:21" x14ac:dyDescent="0.3">
      <c r="U21316" s="275"/>
    </row>
    <row r="21317" spans="21:21" x14ac:dyDescent="0.3">
      <c r="U21317" s="275"/>
    </row>
    <row r="21318" spans="21:21" x14ac:dyDescent="0.3">
      <c r="U21318" s="275"/>
    </row>
    <row r="21319" spans="21:21" x14ac:dyDescent="0.3">
      <c r="U21319" s="275"/>
    </row>
    <row r="21320" spans="21:21" x14ac:dyDescent="0.3">
      <c r="U21320" s="275"/>
    </row>
    <row r="21321" spans="21:21" x14ac:dyDescent="0.3">
      <c r="U21321" s="275"/>
    </row>
    <row r="21322" spans="21:21" x14ac:dyDescent="0.3">
      <c r="U21322" s="275"/>
    </row>
    <row r="21323" spans="21:21" x14ac:dyDescent="0.3">
      <c r="U21323" s="275"/>
    </row>
    <row r="21324" spans="21:21" x14ac:dyDescent="0.3">
      <c r="U21324" s="275"/>
    </row>
    <row r="21325" spans="21:21" x14ac:dyDescent="0.3">
      <c r="U21325" s="275"/>
    </row>
    <row r="21326" spans="21:21" x14ac:dyDescent="0.3">
      <c r="U21326" s="275"/>
    </row>
    <row r="21327" spans="21:21" x14ac:dyDescent="0.3">
      <c r="U21327" s="275"/>
    </row>
    <row r="21328" spans="21:21" x14ac:dyDescent="0.3">
      <c r="U21328" s="275"/>
    </row>
    <row r="21329" spans="21:21" x14ac:dyDescent="0.3">
      <c r="U21329" s="275"/>
    </row>
    <row r="21330" spans="21:21" x14ac:dyDescent="0.3">
      <c r="U21330" s="275"/>
    </row>
    <row r="21331" spans="21:21" x14ac:dyDescent="0.3">
      <c r="U21331" s="275"/>
    </row>
    <row r="21332" spans="21:21" x14ac:dyDescent="0.3">
      <c r="U21332" s="275"/>
    </row>
    <row r="21333" spans="21:21" x14ac:dyDescent="0.3">
      <c r="U21333" s="275"/>
    </row>
    <row r="21334" spans="21:21" x14ac:dyDescent="0.3">
      <c r="U21334" s="275"/>
    </row>
    <row r="21335" spans="21:21" x14ac:dyDescent="0.3">
      <c r="U21335" s="275"/>
    </row>
    <row r="21336" spans="21:21" x14ac:dyDescent="0.3">
      <c r="U21336" s="275"/>
    </row>
    <row r="21337" spans="21:21" x14ac:dyDescent="0.3">
      <c r="U21337" s="275"/>
    </row>
    <row r="21338" spans="21:21" x14ac:dyDescent="0.3">
      <c r="U21338" s="275"/>
    </row>
    <row r="21339" spans="21:21" x14ac:dyDescent="0.3">
      <c r="U21339" s="275"/>
    </row>
    <row r="21340" spans="21:21" x14ac:dyDescent="0.3">
      <c r="U21340" s="275"/>
    </row>
    <row r="21341" spans="21:21" x14ac:dyDescent="0.3">
      <c r="U21341" s="275"/>
    </row>
    <row r="21342" spans="21:21" x14ac:dyDescent="0.3">
      <c r="U21342" s="275"/>
    </row>
    <row r="21343" spans="21:21" x14ac:dyDescent="0.3">
      <c r="U21343" s="275"/>
    </row>
    <row r="21344" spans="21:21" x14ac:dyDescent="0.3">
      <c r="U21344" s="275"/>
    </row>
    <row r="21345" spans="21:21" x14ac:dyDescent="0.3">
      <c r="U21345" s="275"/>
    </row>
    <row r="21346" spans="21:21" x14ac:dyDescent="0.3">
      <c r="U21346" s="275"/>
    </row>
    <row r="21347" spans="21:21" x14ac:dyDescent="0.3">
      <c r="U21347" s="275"/>
    </row>
    <row r="21348" spans="21:21" x14ac:dyDescent="0.3">
      <c r="U21348" s="275"/>
    </row>
    <row r="21349" spans="21:21" x14ac:dyDescent="0.3">
      <c r="U21349" s="275"/>
    </row>
    <row r="21350" spans="21:21" x14ac:dyDescent="0.3">
      <c r="U21350" s="275"/>
    </row>
    <row r="21351" spans="21:21" x14ac:dyDescent="0.3">
      <c r="U21351" s="275"/>
    </row>
    <row r="21352" spans="21:21" x14ac:dyDescent="0.3">
      <c r="U21352" s="275"/>
    </row>
    <row r="21353" spans="21:21" x14ac:dyDescent="0.3">
      <c r="U21353" s="275"/>
    </row>
    <row r="21354" spans="21:21" x14ac:dyDescent="0.3">
      <c r="U21354" s="275"/>
    </row>
    <row r="21355" spans="21:21" x14ac:dyDescent="0.3">
      <c r="U21355" s="275"/>
    </row>
    <row r="21356" spans="21:21" x14ac:dyDescent="0.3">
      <c r="U21356" s="275"/>
    </row>
    <row r="21357" spans="21:21" x14ac:dyDescent="0.3">
      <c r="U21357" s="275"/>
    </row>
    <row r="21358" spans="21:21" x14ac:dyDescent="0.3">
      <c r="U21358" s="275"/>
    </row>
    <row r="21359" spans="21:21" x14ac:dyDescent="0.3">
      <c r="U21359" s="275"/>
    </row>
    <row r="21360" spans="21:21" x14ac:dyDescent="0.3">
      <c r="U21360" s="275"/>
    </row>
    <row r="21361" spans="21:21" x14ac:dyDescent="0.3">
      <c r="U21361" s="275"/>
    </row>
    <row r="21362" spans="21:21" x14ac:dyDescent="0.3">
      <c r="U21362" s="275"/>
    </row>
    <row r="21363" spans="21:21" x14ac:dyDescent="0.3">
      <c r="U21363" s="275"/>
    </row>
    <row r="21364" spans="21:21" x14ac:dyDescent="0.3">
      <c r="U21364" s="275"/>
    </row>
    <row r="21365" spans="21:21" x14ac:dyDescent="0.3">
      <c r="U21365" s="275"/>
    </row>
    <row r="21366" spans="21:21" x14ac:dyDescent="0.3">
      <c r="U21366" s="275"/>
    </row>
    <row r="21367" spans="21:21" x14ac:dyDescent="0.3">
      <c r="U21367" s="275"/>
    </row>
    <row r="21368" spans="21:21" x14ac:dyDescent="0.3">
      <c r="U21368" s="275"/>
    </row>
    <row r="21369" spans="21:21" x14ac:dyDescent="0.3">
      <c r="U21369" s="275"/>
    </row>
    <row r="21370" spans="21:21" x14ac:dyDescent="0.3">
      <c r="U21370" s="275"/>
    </row>
    <row r="21371" spans="21:21" x14ac:dyDescent="0.3">
      <c r="U21371" s="275"/>
    </row>
    <row r="21372" spans="21:21" x14ac:dyDescent="0.3">
      <c r="U21372" s="275"/>
    </row>
    <row r="21373" spans="21:21" x14ac:dyDescent="0.3">
      <c r="U21373" s="275"/>
    </row>
    <row r="21374" spans="21:21" x14ac:dyDescent="0.3">
      <c r="U21374" s="275"/>
    </row>
    <row r="21375" spans="21:21" x14ac:dyDescent="0.3">
      <c r="U21375" s="275"/>
    </row>
    <row r="21376" spans="21:21" x14ac:dyDescent="0.3">
      <c r="U21376" s="275"/>
    </row>
    <row r="21377" spans="21:21" x14ac:dyDescent="0.3">
      <c r="U21377" s="275"/>
    </row>
    <row r="21378" spans="21:21" x14ac:dyDescent="0.3">
      <c r="U21378" s="275"/>
    </row>
    <row r="21379" spans="21:21" x14ac:dyDescent="0.3">
      <c r="U21379" s="275"/>
    </row>
    <row r="21380" spans="21:21" x14ac:dyDescent="0.3">
      <c r="U21380" s="275"/>
    </row>
    <row r="21381" spans="21:21" x14ac:dyDescent="0.3">
      <c r="U21381" s="275"/>
    </row>
    <row r="21382" spans="21:21" x14ac:dyDescent="0.3">
      <c r="U21382" s="275"/>
    </row>
    <row r="21383" spans="21:21" x14ac:dyDescent="0.3">
      <c r="U21383" s="275"/>
    </row>
    <row r="21384" spans="21:21" x14ac:dyDescent="0.3">
      <c r="U21384" s="275"/>
    </row>
    <row r="21385" spans="21:21" x14ac:dyDescent="0.3">
      <c r="U21385" s="275"/>
    </row>
    <row r="21386" spans="21:21" x14ac:dyDescent="0.3">
      <c r="U21386" s="275"/>
    </row>
    <row r="21387" spans="21:21" x14ac:dyDescent="0.3">
      <c r="U21387" s="275"/>
    </row>
    <row r="21388" spans="21:21" x14ac:dyDescent="0.3">
      <c r="U21388" s="275"/>
    </row>
    <row r="21389" spans="21:21" x14ac:dyDescent="0.3">
      <c r="U21389" s="275"/>
    </row>
    <row r="21390" spans="21:21" x14ac:dyDescent="0.3">
      <c r="U21390" s="275"/>
    </row>
    <row r="21391" spans="21:21" x14ac:dyDescent="0.3">
      <c r="U21391" s="275"/>
    </row>
    <row r="21392" spans="21:21" x14ac:dyDescent="0.3">
      <c r="U21392" s="275"/>
    </row>
    <row r="21393" spans="21:21" x14ac:dyDescent="0.3">
      <c r="U21393" s="275"/>
    </row>
    <row r="21394" spans="21:21" x14ac:dyDescent="0.3">
      <c r="U21394" s="275"/>
    </row>
    <row r="21395" spans="21:21" x14ac:dyDescent="0.3">
      <c r="U21395" s="275"/>
    </row>
    <row r="21396" spans="21:21" x14ac:dyDescent="0.3">
      <c r="U21396" s="275"/>
    </row>
    <row r="21397" spans="21:21" x14ac:dyDescent="0.3">
      <c r="U21397" s="275"/>
    </row>
    <row r="21398" spans="21:21" x14ac:dyDescent="0.3">
      <c r="U21398" s="275"/>
    </row>
    <row r="21399" spans="21:21" x14ac:dyDescent="0.3">
      <c r="U21399" s="275"/>
    </row>
    <row r="21400" spans="21:21" x14ac:dyDescent="0.3">
      <c r="U21400" s="275"/>
    </row>
    <row r="21401" spans="21:21" x14ac:dyDescent="0.3">
      <c r="U21401" s="275"/>
    </row>
    <row r="21402" spans="21:21" x14ac:dyDescent="0.3">
      <c r="U21402" s="275"/>
    </row>
    <row r="21403" spans="21:21" x14ac:dyDescent="0.3">
      <c r="U21403" s="275"/>
    </row>
    <row r="21404" spans="21:21" x14ac:dyDescent="0.3">
      <c r="U21404" s="275"/>
    </row>
    <row r="21405" spans="21:21" x14ac:dyDescent="0.3">
      <c r="U21405" s="275"/>
    </row>
    <row r="21406" spans="21:21" x14ac:dyDescent="0.3">
      <c r="U21406" s="275"/>
    </row>
    <row r="21407" spans="21:21" x14ac:dyDescent="0.3">
      <c r="U21407" s="275"/>
    </row>
    <row r="21408" spans="21:21" x14ac:dyDescent="0.3">
      <c r="U21408" s="275"/>
    </row>
    <row r="21409" spans="21:21" x14ac:dyDescent="0.3">
      <c r="U21409" s="275"/>
    </row>
    <row r="21410" spans="21:21" x14ac:dyDescent="0.3">
      <c r="U21410" s="275"/>
    </row>
    <row r="21411" spans="21:21" x14ac:dyDescent="0.3">
      <c r="U21411" s="275"/>
    </row>
    <row r="21412" spans="21:21" x14ac:dyDescent="0.3">
      <c r="U21412" s="275"/>
    </row>
    <row r="21413" spans="21:21" x14ac:dyDescent="0.3">
      <c r="U21413" s="275"/>
    </row>
    <row r="21414" spans="21:21" x14ac:dyDescent="0.3">
      <c r="U21414" s="275"/>
    </row>
    <row r="21415" spans="21:21" x14ac:dyDescent="0.3">
      <c r="U21415" s="275"/>
    </row>
    <row r="21416" spans="21:21" x14ac:dyDescent="0.3">
      <c r="U21416" s="275"/>
    </row>
    <row r="21417" spans="21:21" x14ac:dyDescent="0.3">
      <c r="U21417" s="275"/>
    </row>
    <row r="21418" spans="21:21" x14ac:dyDescent="0.3">
      <c r="U21418" s="275"/>
    </row>
    <row r="21419" spans="21:21" x14ac:dyDescent="0.3">
      <c r="U21419" s="275"/>
    </row>
    <row r="21420" spans="21:21" x14ac:dyDescent="0.3">
      <c r="U21420" s="275"/>
    </row>
    <row r="21421" spans="21:21" x14ac:dyDescent="0.3">
      <c r="U21421" s="275"/>
    </row>
    <row r="21422" spans="21:21" x14ac:dyDescent="0.3">
      <c r="U21422" s="275"/>
    </row>
    <row r="21423" spans="21:21" x14ac:dyDescent="0.3">
      <c r="U21423" s="275"/>
    </row>
    <row r="21424" spans="21:21" x14ac:dyDescent="0.3">
      <c r="U21424" s="275"/>
    </row>
    <row r="21425" spans="21:21" x14ac:dyDescent="0.3">
      <c r="U21425" s="275"/>
    </row>
    <row r="21426" spans="21:21" x14ac:dyDescent="0.3">
      <c r="U21426" s="275"/>
    </row>
    <row r="21427" spans="21:21" x14ac:dyDescent="0.3">
      <c r="U21427" s="275"/>
    </row>
    <row r="21428" spans="21:21" x14ac:dyDescent="0.3">
      <c r="U21428" s="275"/>
    </row>
    <row r="21429" spans="21:21" x14ac:dyDescent="0.3">
      <c r="U21429" s="275"/>
    </row>
    <row r="21430" spans="21:21" x14ac:dyDescent="0.3">
      <c r="U21430" s="275"/>
    </row>
    <row r="21431" spans="21:21" x14ac:dyDescent="0.3">
      <c r="U21431" s="275"/>
    </row>
    <row r="21432" spans="21:21" x14ac:dyDescent="0.3">
      <c r="U21432" s="275"/>
    </row>
    <row r="21433" spans="21:21" x14ac:dyDescent="0.3">
      <c r="U21433" s="275"/>
    </row>
    <row r="21434" spans="21:21" x14ac:dyDescent="0.3">
      <c r="U21434" s="275"/>
    </row>
    <row r="21435" spans="21:21" x14ac:dyDescent="0.3">
      <c r="U21435" s="275"/>
    </row>
    <row r="21436" spans="21:21" x14ac:dyDescent="0.3">
      <c r="U21436" s="275"/>
    </row>
    <row r="21437" spans="21:21" x14ac:dyDescent="0.3">
      <c r="U21437" s="275"/>
    </row>
    <row r="21438" spans="21:21" x14ac:dyDescent="0.3">
      <c r="U21438" s="275"/>
    </row>
    <row r="21439" spans="21:21" x14ac:dyDescent="0.3">
      <c r="U21439" s="275"/>
    </row>
    <row r="21440" spans="21:21" x14ac:dyDescent="0.3">
      <c r="U21440" s="275"/>
    </row>
    <row r="21441" spans="21:21" x14ac:dyDescent="0.3">
      <c r="U21441" s="275"/>
    </row>
    <row r="21442" spans="21:21" x14ac:dyDescent="0.3">
      <c r="U21442" s="275"/>
    </row>
    <row r="21443" spans="21:21" x14ac:dyDescent="0.3">
      <c r="U21443" s="275"/>
    </row>
    <row r="21444" spans="21:21" x14ac:dyDescent="0.3">
      <c r="U21444" s="275"/>
    </row>
    <row r="21445" spans="21:21" x14ac:dyDescent="0.3">
      <c r="U21445" s="275"/>
    </row>
    <row r="21446" spans="21:21" x14ac:dyDescent="0.3">
      <c r="U21446" s="275"/>
    </row>
    <row r="21447" spans="21:21" x14ac:dyDescent="0.3">
      <c r="U21447" s="275"/>
    </row>
    <row r="21448" spans="21:21" x14ac:dyDescent="0.3">
      <c r="U21448" s="275"/>
    </row>
    <row r="21449" spans="21:21" x14ac:dyDescent="0.3">
      <c r="U21449" s="275"/>
    </row>
    <row r="21450" spans="21:21" x14ac:dyDescent="0.3">
      <c r="U21450" s="275"/>
    </row>
    <row r="21451" spans="21:21" x14ac:dyDescent="0.3">
      <c r="U21451" s="275"/>
    </row>
    <row r="21452" spans="21:21" x14ac:dyDescent="0.3">
      <c r="U21452" s="275"/>
    </row>
    <row r="21453" spans="21:21" x14ac:dyDescent="0.3">
      <c r="U21453" s="275"/>
    </row>
    <row r="21454" spans="21:21" x14ac:dyDescent="0.3">
      <c r="U21454" s="275"/>
    </row>
    <row r="21455" spans="21:21" x14ac:dyDescent="0.3">
      <c r="U21455" s="275"/>
    </row>
    <row r="21456" spans="21:21" x14ac:dyDescent="0.3">
      <c r="U21456" s="275"/>
    </row>
    <row r="21457" spans="21:21" x14ac:dyDescent="0.3">
      <c r="U21457" s="275"/>
    </row>
    <row r="21458" spans="21:21" x14ac:dyDescent="0.3">
      <c r="U21458" s="275"/>
    </row>
    <row r="21459" spans="21:21" x14ac:dyDescent="0.3">
      <c r="U21459" s="275"/>
    </row>
    <row r="21460" spans="21:21" x14ac:dyDescent="0.3">
      <c r="U21460" s="275"/>
    </row>
    <row r="21461" spans="21:21" x14ac:dyDescent="0.3">
      <c r="U21461" s="275"/>
    </row>
    <row r="21462" spans="21:21" x14ac:dyDescent="0.3">
      <c r="U21462" s="275"/>
    </row>
    <row r="21463" spans="21:21" x14ac:dyDescent="0.3">
      <c r="U21463" s="275"/>
    </row>
    <row r="21464" spans="21:21" x14ac:dyDescent="0.3">
      <c r="U21464" s="275"/>
    </row>
    <row r="21465" spans="21:21" x14ac:dyDescent="0.3">
      <c r="U21465" s="275"/>
    </row>
    <row r="21466" spans="21:21" x14ac:dyDescent="0.3">
      <c r="U21466" s="275"/>
    </row>
    <row r="21467" spans="21:21" x14ac:dyDescent="0.3">
      <c r="U21467" s="275"/>
    </row>
    <row r="21468" spans="21:21" x14ac:dyDescent="0.3">
      <c r="U21468" s="275"/>
    </row>
    <row r="21469" spans="21:21" x14ac:dyDescent="0.3">
      <c r="U21469" s="275"/>
    </row>
    <row r="21470" spans="21:21" x14ac:dyDescent="0.3">
      <c r="U21470" s="275"/>
    </row>
    <row r="21471" spans="21:21" x14ac:dyDescent="0.3">
      <c r="U21471" s="275"/>
    </row>
    <row r="21472" spans="21:21" x14ac:dyDescent="0.3">
      <c r="U21472" s="275"/>
    </row>
    <row r="21473" spans="21:21" x14ac:dyDescent="0.3">
      <c r="U21473" s="275"/>
    </row>
    <row r="21474" spans="21:21" x14ac:dyDescent="0.3">
      <c r="U21474" s="275"/>
    </row>
    <row r="21475" spans="21:21" x14ac:dyDescent="0.3">
      <c r="U21475" s="275"/>
    </row>
    <row r="21476" spans="21:21" x14ac:dyDescent="0.3">
      <c r="U21476" s="275"/>
    </row>
    <row r="21477" spans="21:21" x14ac:dyDescent="0.3">
      <c r="U21477" s="275"/>
    </row>
    <row r="21478" spans="21:21" x14ac:dyDescent="0.3">
      <c r="U21478" s="275"/>
    </row>
    <row r="21479" spans="21:21" x14ac:dyDescent="0.3">
      <c r="U21479" s="275"/>
    </row>
    <row r="21480" spans="21:21" x14ac:dyDescent="0.3">
      <c r="U21480" s="275"/>
    </row>
    <row r="21481" spans="21:21" x14ac:dyDescent="0.3">
      <c r="U21481" s="275"/>
    </row>
    <row r="21482" spans="21:21" x14ac:dyDescent="0.3">
      <c r="U21482" s="275"/>
    </row>
    <row r="21483" spans="21:21" x14ac:dyDescent="0.3">
      <c r="U21483" s="275"/>
    </row>
    <row r="21484" spans="21:21" x14ac:dyDescent="0.3">
      <c r="U21484" s="275"/>
    </row>
    <row r="21485" spans="21:21" x14ac:dyDescent="0.3">
      <c r="U21485" s="275"/>
    </row>
    <row r="21486" spans="21:21" x14ac:dyDescent="0.3">
      <c r="U21486" s="275"/>
    </row>
    <row r="21487" spans="21:21" x14ac:dyDescent="0.3">
      <c r="U21487" s="275"/>
    </row>
    <row r="21488" spans="21:21" x14ac:dyDescent="0.3">
      <c r="U21488" s="275"/>
    </row>
    <row r="21489" spans="21:21" x14ac:dyDescent="0.3">
      <c r="U21489" s="275"/>
    </row>
    <row r="21490" spans="21:21" x14ac:dyDescent="0.3">
      <c r="U21490" s="275"/>
    </row>
    <row r="21491" spans="21:21" x14ac:dyDescent="0.3">
      <c r="U21491" s="275"/>
    </row>
    <row r="21492" spans="21:21" x14ac:dyDescent="0.3">
      <c r="U21492" s="275"/>
    </row>
    <row r="21493" spans="21:21" x14ac:dyDescent="0.3">
      <c r="U21493" s="275"/>
    </row>
    <row r="21494" spans="21:21" x14ac:dyDescent="0.3">
      <c r="U21494" s="275"/>
    </row>
    <row r="21495" spans="21:21" x14ac:dyDescent="0.3">
      <c r="U21495" s="275"/>
    </row>
    <row r="21496" spans="21:21" x14ac:dyDescent="0.3">
      <c r="U21496" s="275"/>
    </row>
    <row r="21497" spans="21:21" x14ac:dyDescent="0.3">
      <c r="U21497" s="275"/>
    </row>
    <row r="21498" spans="21:21" x14ac:dyDescent="0.3">
      <c r="U21498" s="275"/>
    </row>
    <row r="21499" spans="21:21" x14ac:dyDescent="0.3">
      <c r="U21499" s="275"/>
    </row>
    <row r="21500" spans="21:21" x14ac:dyDescent="0.3">
      <c r="U21500" s="275"/>
    </row>
    <row r="21501" spans="21:21" x14ac:dyDescent="0.3">
      <c r="U21501" s="275"/>
    </row>
    <row r="21502" spans="21:21" x14ac:dyDescent="0.3">
      <c r="U21502" s="275"/>
    </row>
    <row r="21503" spans="21:21" x14ac:dyDescent="0.3">
      <c r="U21503" s="275"/>
    </row>
    <row r="21504" spans="21:21" x14ac:dyDescent="0.3">
      <c r="U21504" s="275"/>
    </row>
    <row r="21505" spans="21:21" x14ac:dyDescent="0.3">
      <c r="U21505" s="275"/>
    </row>
    <row r="21506" spans="21:21" x14ac:dyDescent="0.3">
      <c r="U21506" s="275"/>
    </row>
    <row r="21507" spans="21:21" x14ac:dyDescent="0.3">
      <c r="U21507" s="275"/>
    </row>
    <row r="21508" spans="21:21" x14ac:dyDescent="0.3">
      <c r="U21508" s="275"/>
    </row>
    <row r="21509" spans="21:21" x14ac:dyDescent="0.3">
      <c r="U21509" s="275"/>
    </row>
    <row r="21510" spans="21:21" x14ac:dyDescent="0.3">
      <c r="U21510" s="275"/>
    </row>
    <row r="21511" spans="21:21" x14ac:dyDescent="0.3">
      <c r="U21511" s="275"/>
    </row>
    <row r="21512" spans="21:21" x14ac:dyDescent="0.3">
      <c r="U21512" s="275"/>
    </row>
    <row r="21513" spans="21:21" x14ac:dyDescent="0.3">
      <c r="U21513" s="275"/>
    </row>
    <row r="21514" spans="21:21" x14ac:dyDescent="0.3">
      <c r="U21514" s="275"/>
    </row>
    <row r="21515" spans="21:21" x14ac:dyDescent="0.3">
      <c r="U21515" s="275"/>
    </row>
    <row r="21516" spans="21:21" x14ac:dyDescent="0.3">
      <c r="U21516" s="275"/>
    </row>
    <row r="21517" spans="21:21" x14ac:dyDescent="0.3">
      <c r="U21517" s="275"/>
    </row>
    <row r="21518" spans="21:21" x14ac:dyDescent="0.3">
      <c r="U21518" s="275"/>
    </row>
    <row r="21519" spans="21:21" x14ac:dyDescent="0.3">
      <c r="U21519" s="275"/>
    </row>
    <row r="21520" spans="21:21" x14ac:dyDescent="0.3">
      <c r="U21520" s="275"/>
    </row>
    <row r="21521" spans="21:21" x14ac:dyDescent="0.3">
      <c r="U21521" s="275"/>
    </row>
    <row r="21522" spans="21:21" x14ac:dyDescent="0.3">
      <c r="U21522" s="275"/>
    </row>
    <row r="21523" spans="21:21" x14ac:dyDescent="0.3">
      <c r="U21523" s="275"/>
    </row>
    <row r="21524" spans="21:21" x14ac:dyDescent="0.3">
      <c r="U21524" s="275"/>
    </row>
    <row r="21525" spans="21:21" x14ac:dyDescent="0.3">
      <c r="U21525" s="275"/>
    </row>
    <row r="21526" spans="21:21" x14ac:dyDescent="0.3">
      <c r="U21526" s="275"/>
    </row>
    <row r="21527" spans="21:21" x14ac:dyDescent="0.3">
      <c r="U21527" s="275"/>
    </row>
    <row r="21528" spans="21:21" x14ac:dyDescent="0.3">
      <c r="U21528" s="275"/>
    </row>
    <row r="21529" spans="21:21" x14ac:dyDescent="0.3">
      <c r="U21529" s="275"/>
    </row>
    <row r="21530" spans="21:21" x14ac:dyDescent="0.3">
      <c r="U21530" s="275"/>
    </row>
    <row r="21531" spans="21:21" x14ac:dyDescent="0.3">
      <c r="U21531" s="275"/>
    </row>
    <row r="21532" spans="21:21" x14ac:dyDescent="0.3">
      <c r="U21532" s="275"/>
    </row>
    <row r="21533" spans="21:21" x14ac:dyDescent="0.3">
      <c r="U21533" s="275"/>
    </row>
    <row r="21534" spans="21:21" x14ac:dyDescent="0.3">
      <c r="U21534" s="275"/>
    </row>
    <row r="21535" spans="21:21" x14ac:dyDescent="0.3">
      <c r="U21535" s="275"/>
    </row>
    <row r="21536" spans="21:21" x14ac:dyDescent="0.3">
      <c r="U21536" s="275"/>
    </row>
    <row r="21537" spans="21:21" x14ac:dyDescent="0.3">
      <c r="U21537" s="275"/>
    </row>
    <row r="21538" spans="21:21" x14ac:dyDescent="0.3">
      <c r="U21538" s="275"/>
    </row>
    <row r="21539" spans="21:21" x14ac:dyDescent="0.3">
      <c r="U21539" s="275"/>
    </row>
    <row r="21540" spans="21:21" x14ac:dyDescent="0.3">
      <c r="U21540" s="275"/>
    </row>
    <row r="21541" spans="21:21" x14ac:dyDescent="0.3">
      <c r="U21541" s="275"/>
    </row>
    <row r="21542" spans="21:21" x14ac:dyDescent="0.3">
      <c r="U21542" s="275"/>
    </row>
    <row r="21543" spans="21:21" x14ac:dyDescent="0.3">
      <c r="U21543" s="275"/>
    </row>
    <row r="21544" spans="21:21" x14ac:dyDescent="0.3">
      <c r="U21544" s="275"/>
    </row>
    <row r="21545" spans="21:21" x14ac:dyDescent="0.3">
      <c r="U21545" s="275"/>
    </row>
    <row r="21546" spans="21:21" x14ac:dyDescent="0.3">
      <c r="U21546" s="275"/>
    </row>
    <row r="21547" spans="21:21" x14ac:dyDescent="0.3">
      <c r="U21547" s="275"/>
    </row>
    <row r="21548" spans="21:21" x14ac:dyDescent="0.3">
      <c r="U21548" s="275"/>
    </row>
    <row r="21549" spans="21:21" x14ac:dyDescent="0.3">
      <c r="U21549" s="275"/>
    </row>
    <row r="21550" spans="21:21" x14ac:dyDescent="0.3">
      <c r="U21550" s="275"/>
    </row>
    <row r="21551" spans="21:21" x14ac:dyDescent="0.3">
      <c r="U21551" s="275"/>
    </row>
    <row r="21552" spans="21:21" x14ac:dyDescent="0.3">
      <c r="U21552" s="275"/>
    </row>
    <row r="21553" spans="21:21" x14ac:dyDescent="0.3">
      <c r="U21553" s="275"/>
    </row>
    <row r="21554" spans="21:21" x14ac:dyDescent="0.3">
      <c r="U21554" s="275"/>
    </row>
    <row r="21555" spans="21:21" x14ac:dyDescent="0.3">
      <c r="U21555" s="275"/>
    </row>
    <row r="21556" spans="21:21" x14ac:dyDescent="0.3">
      <c r="U21556" s="275"/>
    </row>
    <row r="21557" spans="21:21" x14ac:dyDescent="0.3">
      <c r="U21557" s="275"/>
    </row>
    <row r="21558" spans="21:21" x14ac:dyDescent="0.3">
      <c r="U21558" s="275"/>
    </row>
    <row r="21559" spans="21:21" x14ac:dyDescent="0.3">
      <c r="U21559" s="275"/>
    </row>
    <row r="21560" spans="21:21" x14ac:dyDescent="0.3">
      <c r="U21560" s="275"/>
    </row>
    <row r="21561" spans="21:21" x14ac:dyDescent="0.3">
      <c r="U21561" s="275"/>
    </row>
    <row r="21562" spans="21:21" x14ac:dyDescent="0.3">
      <c r="U21562" s="275"/>
    </row>
    <row r="21563" spans="21:21" x14ac:dyDescent="0.3">
      <c r="U21563" s="275"/>
    </row>
    <row r="21564" spans="21:21" x14ac:dyDescent="0.3">
      <c r="U21564" s="275"/>
    </row>
    <row r="21565" spans="21:21" x14ac:dyDescent="0.3">
      <c r="U21565" s="275"/>
    </row>
    <row r="21566" spans="21:21" x14ac:dyDescent="0.3">
      <c r="U21566" s="275"/>
    </row>
    <row r="21567" spans="21:21" x14ac:dyDescent="0.3">
      <c r="U21567" s="275"/>
    </row>
    <row r="21568" spans="21:21" x14ac:dyDescent="0.3">
      <c r="U21568" s="275"/>
    </row>
    <row r="21569" spans="21:21" x14ac:dyDescent="0.3">
      <c r="U21569" s="275"/>
    </row>
    <row r="21570" spans="21:21" x14ac:dyDescent="0.3">
      <c r="U21570" s="275"/>
    </row>
    <row r="21571" spans="21:21" x14ac:dyDescent="0.3">
      <c r="U21571" s="275"/>
    </row>
    <row r="21572" spans="21:21" x14ac:dyDescent="0.3">
      <c r="U21572" s="275"/>
    </row>
    <row r="21573" spans="21:21" x14ac:dyDescent="0.3">
      <c r="U21573" s="275"/>
    </row>
    <row r="21574" spans="21:21" x14ac:dyDescent="0.3">
      <c r="U21574" s="275"/>
    </row>
    <row r="21575" spans="21:21" x14ac:dyDescent="0.3">
      <c r="U21575" s="275"/>
    </row>
    <row r="21576" spans="21:21" x14ac:dyDescent="0.3">
      <c r="U21576" s="275"/>
    </row>
    <row r="21577" spans="21:21" x14ac:dyDescent="0.3">
      <c r="U21577" s="275"/>
    </row>
    <row r="21578" spans="21:21" x14ac:dyDescent="0.3">
      <c r="U21578" s="275"/>
    </row>
    <row r="21579" spans="21:21" x14ac:dyDescent="0.3">
      <c r="U21579" s="275"/>
    </row>
    <row r="21580" spans="21:21" x14ac:dyDescent="0.3">
      <c r="U21580" s="275"/>
    </row>
    <row r="21581" spans="21:21" x14ac:dyDescent="0.3">
      <c r="U21581" s="275"/>
    </row>
    <row r="21582" spans="21:21" x14ac:dyDescent="0.3">
      <c r="U21582" s="275"/>
    </row>
    <row r="21583" spans="21:21" x14ac:dyDescent="0.3">
      <c r="U21583" s="275"/>
    </row>
    <row r="21584" spans="21:21" x14ac:dyDescent="0.3">
      <c r="U21584" s="275"/>
    </row>
    <row r="21585" spans="21:21" x14ac:dyDescent="0.3">
      <c r="U21585" s="275"/>
    </row>
    <row r="21586" spans="21:21" x14ac:dyDescent="0.3">
      <c r="U21586" s="275"/>
    </row>
    <row r="21587" spans="21:21" x14ac:dyDescent="0.3">
      <c r="U21587" s="275"/>
    </row>
    <row r="21588" spans="21:21" x14ac:dyDescent="0.3">
      <c r="U21588" s="275"/>
    </row>
    <row r="21589" spans="21:21" x14ac:dyDescent="0.3">
      <c r="U21589" s="275"/>
    </row>
    <row r="21590" spans="21:21" x14ac:dyDescent="0.3">
      <c r="U21590" s="275"/>
    </row>
    <row r="21591" spans="21:21" x14ac:dyDescent="0.3">
      <c r="U21591" s="275"/>
    </row>
    <row r="21592" spans="21:21" x14ac:dyDescent="0.3">
      <c r="U21592" s="275"/>
    </row>
    <row r="21593" spans="21:21" x14ac:dyDescent="0.3">
      <c r="U21593" s="275"/>
    </row>
    <row r="21594" spans="21:21" x14ac:dyDescent="0.3">
      <c r="U21594" s="275"/>
    </row>
    <row r="21595" spans="21:21" x14ac:dyDescent="0.3">
      <c r="U21595" s="275"/>
    </row>
    <row r="21596" spans="21:21" x14ac:dyDescent="0.3">
      <c r="U21596" s="275"/>
    </row>
    <row r="21597" spans="21:21" x14ac:dyDescent="0.3">
      <c r="U21597" s="275"/>
    </row>
    <row r="21598" spans="21:21" x14ac:dyDescent="0.3">
      <c r="U21598" s="275"/>
    </row>
    <row r="21599" spans="21:21" x14ac:dyDescent="0.3">
      <c r="U21599" s="275"/>
    </row>
    <row r="21600" spans="21:21" x14ac:dyDescent="0.3">
      <c r="U21600" s="275"/>
    </row>
    <row r="21601" spans="21:21" x14ac:dyDescent="0.3">
      <c r="U21601" s="275"/>
    </row>
    <row r="21602" spans="21:21" x14ac:dyDescent="0.3">
      <c r="U21602" s="275"/>
    </row>
    <row r="21603" spans="21:21" x14ac:dyDescent="0.3">
      <c r="U21603" s="275"/>
    </row>
    <row r="21604" spans="21:21" x14ac:dyDescent="0.3">
      <c r="U21604" s="275"/>
    </row>
    <row r="21605" spans="21:21" x14ac:dyDescent="0.3">
      <c r="U21605" s="275"/>
    </row>
    <row r="21606" spans="21:21" x14ac:dyDescent="0.3">
      <c r="U21606" s="275"/>
    </row>
    <row r="21607" spans="21:21" x14ac:dyDescent="0.3">
      <c r="U21607" s="275"/>
    </row>
    <row r="21608" spans="21:21" x14ac:dyDescent="0.3">
      <c r="U21608" s="275"/>
    </row>
    <row r="21609" spans="21:21" x14ac:dyDescent="0.3">
      <c r="U21609" s="275"/>
    </row>
    <row r="21610" spans="21:21" x14ac:dyDescent="0.3">
      <c r="U21610" s="275"/>
    </row>
    <row r="21611" spans="21:21" x14ac:dyDescent="0.3">
      <c r="U21611" s="275"/>
    </row>
    <row r="21612" spans="21:21" x14ac:dyDescent="0.3">
      <c r="U21612" s="275"/>
    </row>
    <row r="21613" spans="21:21" x14ac:dyDescent="0.3">
      <c r="U21613" s="275"/>
    </row>
    <row r="21614" spans="21:21" x14ac:dyDescent="0.3">
      <c r="U21614" s="275"/>
    </row>
    <row r="21615" spans="21:21" x14ac:dyDescent="0.3">
      <c r="U21615" s="275"/>
    </row>
    <row r="21616" spans="21:21" x14ac:dyDescent="0.3">
      <c r="U21616" s="275"/>
    </row>
    <row r="21617" spans="21:21" x14ac:dyDescent="0.3">
      <c r="U21617" s="275"/>
    </row>
    <row r="21618" spans="21:21" x14ac:dyDescent="0.3">
      <c r="U21618" s="275"/>
    </row>
    <row r="21619" spans="21:21" x14ac:dyDescent="0.3">
      <c r="U21619" s="275"/>
    </row>
    <row r="21620" spans="21:21" x14ac:dyDescent="0.3">
      <c r="U21620" s="275"/>
    </row>
    <row r="21621" spans="21:21" x14ac:dyDescent="0.3">
      <c r="U21621" s="275"/>
    </row>
    <row r="21622" spans="21:21" x14ac:dyDescent="0.3">
      <c r="U21622" s="275"/>
    </row>
    <row r="21623" spans="21:21" x14ac:dyDescent="0.3">
      <c r="U21623" s="275"/>
    </row>
    <row r="21624" spans="21:21" x14ac:dyDescent="0.3">
      <c r="U21624" s="275"/>
    </row>
    <row r="21625" spans="21:21" x14ac:dyDescent="0.3">
      <c r="U21625" s="275"/>
    </row>
    <row r="21626" spans="21:21" x14ac:dyDescent="0.3">
      <c r="U21626" s="275"/>
    </row>
    <row r="21627" spans="21:21" x14ac:dyDescent="0.3">
      <c r="U21627" s="275"/>
    </row>
    <row r="21628" spans="21:21" x14ac:dyDescent="0.3">
      <c r="U21628" s="275"/>
    </row>
    <row r="21629" spans="21:21" x14ac:dyDescent="0.3">
      <c r="U21629" s="275"/>
    </row>
    <row r="21630" spans="21:21" x14ac:dyDescent="0.3">
      <c r="U21630" s="275"/>
    </row>
    <row r="21631" spans="21:21" x14ac:dyDescent="0.3">
      <c r="U21631" s="275"/>
    </row>
    <row r="21632" spans="21:21" x14ac:dyDescent="0.3">
      <c r="U21632" s="275"/>
    </row>
    <row r="21633" spans="21:21" x14ac:dyDescent="0.3">
      <c r="U21633" s="275"/>
    </row>
    <row r="21634" spans="21:21" x14ac:dyDescent="0.3">
      <c r="U21634" s="275"/>
    </row>
    <row r="21635" spans="21:21" x14ac:dyDescent="0.3">
      <c r="U21635" s="275"/>
    </row>
    <row r="21636" spans="21:21" x14ac:dyDescent="0.3">
      <c r="U21636" s="275"/>
    </row>
    <row r="21637" spans="21:21" x14ac:dyDescent="0.3">
      <c r="U21637" s="275"/>
    </row>
    <row r="21638" spans="21:21" x14ac:dyDescent="0.3">
      <c r="U21638" s="275"/>
    </row>
    <row r="21639" spans="21:21" x14ac:dyDescent="0.3">
      <c r="U21639" s="275"/>
    </row>
    <row r="21640" spans="21:21" x14ac:dyDescent="0.3">
      <c r="U21640" s="275"/>
    </row>
    <row r="21641" spans="21:21" x14ac:dyDescent="0.3">
      <c r="U21641" s="275"/>
    </row>
    <row r="21642" spans="21:21" x14ac:dyDescent="0.3">
      <c r="U21642" s="275"/>
    </row>
    <row r="21643" spans="21:21" x14ac:dyDescent="0.3">
      <c r="U21643" s="275"/>
    </row>
    <row r="21644" spans="21:21" x14ac:dyDescent="0.3">
      <c r="U21644" s="275"/>
    </row>
    <row r="21645" spans="21:21" x14ac:dyDescent="0.3">
      <c r="U21645" s="275"/>
    </row>
    <row r="21646" spans="21:21" x14ac:dyDescent="0.3">
      <c r="U21646" s="275"/>
    </row>
    <row r="21647" spans="21:21" x14ac:dyDescent="0.3">
      <c r="U21647" s="275"/>
    </row>
    <row r="21648" spans="21:21" x14ac:dyDescent="0.3">
      <c r="U21648" s="275"/>
    </row>
    <row r="21649" spans="21:21" x14ac:dyDescent="0.3">
      <c r="U21649" s="275"/>
    </row>
    <row r="21650" spans="21:21" x14ac:dyDescent="0.3">
      <c r="U21650" s="275"/>
    </row>
    <row r="21651" spans="21:21" x14ac:dyDescent="0.3">
      <c r="U21651" s="275"/>
    </row>
    <row r="21652" spans="21:21" x14ac:dyDescent="0.3">
      <c r="U21652" s="275"/>
    </row>
    <row r="21653" spans="21:21" x14ac:dyDescent="0.3">
      <c r="U21653" s="275"/>
    </row>
    <row r="21654" spans="21:21" x14ac:dyDescent="0.3">
      <c r="U21654" s="275"/>
    </row>
    <row r="21655" spans="21:21" x14ac:dyDescent="0.3">
      <c r="U21655" s="275"/>
    </row>
    <row r="21656" spans="21:21" x14ac:dyDescent="0.3">
      <c r="U21656" s="275"/>
    </row>
    <row r="21657" spans="21:21" x14ac:dyDescent="0.3">
      <c r="U21657" s="275"/>
    </row>
    <row r="21658" spans="21:21" x14ac:dyDescent="0.3">
      <c r="U21658" s="275"/>
    </row>
    <row r="21659" spans="21:21" x14ac:dyDescent="0.3">
      <c r="U21659" s="275"/>
    </row>
    <row r="21660" spans="21:21" x14ac:dyDescent="0.3">
      <c r="U21660" s="275"/>
    </row>
    <row r="21661" spans="21:21" x14ac:dyDescent="0.3">
      <c r="U21661" s="275"/>
    </row>
    <row r="21662" spans="21:21" x14ac:dyDescent="0.3">
      <c r="U21662" s="275"/>
    </row>
    <row r="21663" spans="21:21" x14ac:dyDescent="0.3">
      <c r="U21663" s="275"/>
    </row>
    <row r="21664" spans="21:21" x14ac:dyDescent="0.3">
      <c r="U21664" s="275"/>
    </row>
    <row r="21665" spans="21:21" x14ac:dyDescent="0.3">
      <c r="U21665" s="275"/>
    </row>
    <row r="21666" spans="21:21" x14ac:dyDescent="0.3">
      <c r="U21666" s="275"/>
    </row>
    <row r="21667" spans="21:21" x14ac:dyDescent="0.3">
      <c r="U21667" s="275"/>
    </row>
    <row r="21668" spans="21:21" x14ac:dyDescent="0.3">
      <c r="U21668" s="275"/>
    </row>
    <row r="21669" spans="21:21" x14ac:dyDescent="0.3">
      <c r="U21669" s="275"/>
    </row>
    <row r="21670" spans="21:21" x14ac:dyDescent="0.3">
      <c r="U21670" s="275"/>
    </row>
    <row r="21671" spans="21:21" x14ac:dyDescent="0.3">
      <c r="U21671" s="275"/>
    </row>
    <row r="21672" spans="21:21" x14ac:dyDescent="0.3">
      <c r="U21672" s="275"/>
    </row>
    <row r="21673" spans="21:21" x14ac:dyDescent="0.3">
      <c r="U21673" s="275"/>
    </row>
    <row r="21674" spans="21:21" x14ac:dyDescent="0.3">
      <c r="U21674" s="275"/>
    </row>
    <row r="21675" spans="21:21" x14ac:dyDescent="0.3">
      <c r="U21675" s="275"/>
    </row>
    <row r="21676" spans="21:21" x14ac:dyDescent="0.3">
      <c r="U21676" s="275"/>
    </row>
    <row r="21677" spans="21:21" x14ac:dyDescent="0.3">
      <c r="U21677" s="275"/>
    </row>
    <row r="21678" spans="21:21" x14ac:dyDescent="0.3">
      <c r="U21678" s="275"/>
    </row>
    <row r="21679" spans="21:21" x14ac:dyDescent="0.3">
      <c r="U21679" s="275"/>
    </row>
    <row r="21680" spans="21:21" x14ac:dyDescent="0.3">
      <c r="U21680" s="275"/>
    </row>
    <row r="21681" spans="21:21" x14ac:dyDescent="0.3">
      <c r="U21681" s="275"/>
    </row>
    <row r="21682" spans="21:21" x14ac:dyDescent="0.3">
      <c r="U21682" s="275"/>
    </row>
    <row r="21683" spans="21:21" x14ac:dyDescent="0.3">
      <c r="U21683" s="275"/>
    </row>
    <row r="21684" spans="21:21" x14ac:dyDescent="0.3">
      <c r="U21684" s="275"/>
    </row>
    <row r="21685" spans="21:21" x14ac:dyDescent="0.3">
      <c r="U21685" s="275"/>
    </row>
    <row r="21686" spans="21:21" x14ac:dyDescent="0.3">
      <c r="U21686" s="275"/>
    </row>
    <row r="21687" spans="21:21" x14ac:dyDescent="0.3">
      <c r="U21687" s="275"/>
    </row>
    <row r="21688" spans="21:21" x14ac:dyDescent="0.3">
      <c r="U21688" s="275"/>
    </row>
    <row r="21689" spans="21:21" x14ac:dyDescent="0.3">
      <c r="U21689" s="275"/>
    </row>
    <row r="21690" spans="21:21" x14ac:dyDescent="0.3">
      <c r="U21690" s="275"/>
    </row>
    <row r="21691" spans="21:21" x14ac:dyDescent="0.3">
      <c r="U21691" s="275"/>
    </row>
    <row r="21692" spans="21:21" x14ac:dyDescent="0.3">
      <c r="U21692" s="275"/>
    </row>
    <row r="21693" spans="21:21" x14ac:dyDescent="0.3">
      <c r="U21693" s="275"/>
    </row>
    <row r="21694" spans="21:21" x14ac:dyDescent="0.3">
      <c r="U21694" s="275"/>
    </row>
    <row r="21695" spans="21:21" x14ac:dyDescent="0.3">
      <c r="U21695" s="275"/>
    </row>
    <row r="21696" spans="21:21" x14ac:dyDescent="0.3">
      <c r="U21696" s="275"/>
    </row>
    <row r="21697" spans="21:21" x14ac:dyDescent="0.3">
      <c r="U21697" s="275"/>
    </row>
    <row r="21698" spans="21:21" x14ac:dyDescent="0.3">
      <c r="U21698" s="275"/>
    </row>
    <row r="21699" spans="21:21" x14ac:dyDescent="0.3">
      <c r="U21699" s="275"/>
    </row>
    <row r="21700" spans="21:21" x14ac:dyDescent="0.3">
      <c r="U21700" s="275"/>
    </row>
    <row r="21701" spans="21:21" x14ac:dyDescent="0.3">
      <c r="U21701" s="275"/>
    </row>
    <row r="21702" spans="21:21" x14ac:dyDescent="0.3">
      <c r="U21702" s="275"/>
    </row>
    <row r="21703" spans="21:21" x14ac:dyDescent="0.3">
      <c r="U21703" s="275"/>
    </row>
    <row r="21704" spans="21:21" x14ac:dyDescent="0.3">
      <c r="U21704" s="275"/>
    </row>
    <row r="21705" spans="21:21" x14ac:dyDescent="0.3">
      <c r="U21705" s="275"/>
    </row>
    <row r="21706" spans="21:21" x14ac:dyDescent="0.3">
      <c r="U21706" s="275"/>
    </row>
    <row r="21707" spans="21:21" x14ac:dyDescent="0.3">
      <c r="U21707" s="275"/>
    </row>
    <row r="21708" spans="21:21" x14ac:dyDescent="0.3">
      <c r="U21708" s="275"/>
    </row>
    <row r="21709" spans="21:21" x14ac:dyDescent="0.3">
      <c r="U21709" s="275"/>
    </row>
    <row r="21710" spans="21:21" x14ac:dyDescent="0.3">
      <c r="U21710" s="275"/>
    </row>
    <row r="21711" spans="21:21" x14ac:dyDescent="0.3">
      <c r="U21711" s="275"/>
    </row>
    <row r="21712" spans="21:21" x14ac:dyDescent="0.3">
      <c r="U21712" s="275"/>
    </row>
    <row r="21713" spans="21:21" x14ac:dyDescent="0.3">
      <c r="U21713" s="275"/>
    </row>
    <row r="21714" spans="21:21" x14ac:dyDescent="0.3">
      <c r="U21714" s="275"/>
    </row>
    <row r="21715" spans="21:21" x14ac:dyDescent="0.3">
      <c r="U21715" s="275"/>
    </row>
    <row r="21716" spans="21:21" x14ac:dyDescent="0.3">
      <c r="U21716" s="275"/>
    </row>
    <row r="21717" spans="21:21" x14ac:dyDescent="0.3">
      <c r="U21717" s="275"/>
    </row>
    <row r="21718" spans="21:21" x14ac:dyDescent="0.3">
      <c r="U21718" s="275"/>
    </row>
    <row r="21719" spans="21:21" x14ac:dyDescent="0.3">
      <c r="U21719" s="275"/>
    </row>
    <row r="21720" spans="21:21" x14ac:dyDescent="0.3">
      <c r="U21720" s="275"/>
    </row>
    <row r="21721" spans="21:21" x14ac:dyDescent="0.3">
      <c r="U21721" s="275"/>
    </row>
    <row r="21722" spans="21:21" x14ac:dyDescent="0.3">
      <c r="U21722" s="275"/>
    </row>
    <row r="21723" spans="21:21" x14ac:dyDescent="0.3">
      <c r="U21723" s="275"/>
    </row>
    <row r="21724" spans="21:21" x14ac:dyDescent="0.3">
      <c r="U21724" s="275"/>
    </row>
    <row r="21725" spans="21:21" x14ac:dyDescent="0.3">
      <c r="U21725" s="275"/>
    </row>
    <row r="21726" spans="21:21" x14ac:dyDescent="0.3">
      <c r="U21726" s="275"/>
    </row>
    <row r="21727" spans="21:21" x14ac:dyDescent="0.3">
      <c r="U21727" s="275"/>
    </row>
    <row r="21728" spans="21:21" x14ac:dyDescent="0.3">
      <c r="U21728" s="275"/>
    </row>
    <row r="21729" spans="21:21" x14ac:dyDescent="0.3">
      <c r="U21729" s="275"/>
    </row>
    <row r="21730" spans="21:21" x14ac:dyDescent="0.3">
      <c r="U21730" s="275"/>
    </row>
    <row r="21731" spans="21:21" x14ac:dyDescent="0.3">
      <c r="U21731" s="275"/>
    </row>
    <row r="21732" spans="21:21" x14ac:dyDescent="0.3">
      <c r="U21732" s="275"/>
    </row>
    <row r="21733" spans="21:21" x14ac:dyDescent="0.3">
      <c r="U21733" s="275"/>
    </row>
    <row r="21734" spans="21:21" x14ac:dyDescent="0.3">
      <c r="U21734" s="275"/>
    </row>
    <row r="21735" spans="21:21" x14ac:dyDescent="0.3">
      <c r="U21735" s="275"/>
    </row>
    <row r="21736" spans="21:21" x14ac:dyDescent="0.3">
      <c r="U21736" s="275"/>
    </row>
    <row r="21737" spans="21:21" x14ac:dyDescent="0.3">
      <c r="U21737" s="275"/>
    </row>
    <row r="21738" spans="21:21" x14ac:dyDescent="0.3">
      <c r="U21738" s="275"/>
    </row>
    <row r="21739" spans="21:21" x14ac:dyDescent="0.3">
      <c r="U21739" s="275"/>
    </row>
    <row r="21740" spans="21:21" x14ac:dyDescent="0.3">
      <c r="U21740" s="275"/>
    </row>
    <row r="21741" spans="21:21" x14ac:dyDescent="0.3">
      <c r="U21741" s="275"/>
    </row>
    <row r="21742" spans="21:21" x14ac:dyDescent="0.3">
      <c r="U21742" s="275"/>
    </row>
    <row r="21743" spans="21:21" x14ac:dyDescent="0.3">
      <c r="U21743" s="275"/>
    </row>
    <row r="21744" spans="21:21" x14ac:dyDescent="0.3">
      <c r="U21744" s="275"/>
    </row>
    <row r="21745" spans="21:21" x14ac:dyDescent="0.3">
      <c r="U21745" s="275"/>
    </row>
    <row r="21746" spans="21:21" x14ac:dyDescent="0.3">
      <c r="U21746" s="275"/>
    </row>
    <row r="21747" spans="21:21" x14ac:dyDescent="0.3">
      <c r="U21747" s="275"/>
    </row>
    <row r="21748" spans="21:21" x14ac:dyDescent="0.3">
      <c r="U21748" s="275"/>
    </row>
    <row r="21749" spans="21:21" x14ac:dyDescent="0.3">
      <c r="U21749" s="275"/>
    </row>
    <row r="21750" spans="21:21" x14ac:dyDescent="0.3">
      <c r="U21750" s="275"/>
    </row>
    <row r="21751" spans="21:21" x14ac:dyDescent="0.3">
      <c r="U21751" s="275"/>
    </row>
    <row r="21752" spans="21:21" x14ac:dyDescent="0.3">
      <c r="U21752" s="275"/>
    </row>
    <row r="21753" spans="21:21" x14ac:dyDescent="0.3">
      <c r="U21753" s="275"/>
    </row>
    <row r="21754" spans="21:21" x14ac:dyDescent="0.3">
      <c r="U21754" s="275"/>
    </row>
    <row r="21755" spans="21:21" x14ac:dyDescent="0.3">
      <c r="U21755" s="275"/>
    </row>
    <row r="21756" spans="21:21" x14ac:dyDescent="0.3">
      <c r="U21756" s="275"/>
    </row>
    <row r="21757" spans="21:21" x14ac:dyDescent="0.3">
      <c r="U21757" s="275"/>
    </row>
    <row r="21758" spans="21:21" x14ac:dyDescent="0.3">
      <c r="U21758" s="275"/>
    </row>
    <row r="21759" spans="21:21" x14ac:dyDescent="0.3">
      <c r="U21759" s="275"/>
    </row>
    <row r="21760" spans="21:21" x14ac:dyDescent="0.3">
      <c r="U21760" s="275"/>
    </row>
    <row r="21761" spans="21:21" x14ac:dyDescent="0.3">
      <c r="U21761" s="275"/>
    </row>
    <row r="21762" spans="21:21" x14ac:dyDescent="0.3">
      <c r="U21762" s="275"/>
    </row>
    <row r="21763" spans="21:21" x14ac:dyDescent="0.3">
      <c r="U21763" s="275"/>
    </row>
    <row r="21764" spans="21:21" x14ac:dyDescent="0.3">
      <c r="U21764" s="275"/>
    </row>
    <row r="21765" spans="21:21" x14ac:dyDescent="0.3">
      <c r="U21765" s="275"/>
    </row>
    <row r="21766" spans="21:21" x14ac:dyDescent="0.3">
      <c r="U21766" s="275"/>
    </row>
    <row r="21767" spans="21:21" x14ac:dyDescent="0.3">
      <c r="U21767" s="275"/>
    </row>
    <row r="21768" spans="21:21" x14ac:dyDescent="0.3">
      <c r="U21768" s="275"/>
    </row>
    <row r="21769" spans="21:21" x14ac:dyDescent="0.3">
      <c r="U21769" s="275"/>
    </row>
    <row r="21770" spans="21:21" x14ac:dyDescent="0.3">
      <c r="U21770" s="275"/>
    </row>
    <row r="21771" spans="21:21" x14ac:dyDescent="0.3">
      <c r="U21771" s="275"/>
    </row>
    <row r="21772" spans="21:21" x14ac:dyDescent="0.3">
      <c r="U21772" s="275"/>
    </row>
    <row r="21773" spans="21:21" x14ac:dyDescent="0.3">
      <c r="U21773" s="275"/>
    </row>
    <row r="21774" spans="21:21" x14ac:dyDescent="0.3">
      <c r="U21774" s="275"/>
    </row>
    <row r="21775" spans="21:21" x14ac:dyDescent="0.3">
      <c r="U21775" s="275"/>
    </row>
    <row r="21776" spans="21:21" x14ac:dyDescent="0.3">
      <c r="U21776" s="275"/>
    </row>
    <row r="21777" spans="21:21" x14ac:dyDescent="0.3">
      <c r="U21777" s="275"/>
    </row>
    <row r="21778" spans="21:21" x14ac:dyDescent="0.3">
      <c r="U21778" s="275"/>
    </row>
    <row r="21779" spans="21:21" x14ac:dyDescent="0.3">
      <c r="U21779" s="275"/>
    </row>
    <row r="21780" spans="21:21" x14ac:dyDescent="0.3">
      <c r="U21780" s="275"/>
    </row>
    <row r="21781" spans="21:21" x14ac:dyDescent="0.3">
      <c r="U21781" s="275"/>
    </row>
    <row r="21782" spans="21:21" x14ac:dyDescent="0.3">
      <c r="U21782" s="275"/>
    </row>
    <row r="21783" spans="21:21" x14ac:dyDescent="0.3">
      <c r="U21783" s="275"/>
    </row>
    <row r="21784" spans="21:21" x14ac:dyDescent="0.3">
      <c r="U21784" s="275"/>
    </row>
    <row r="21785" spans="21:21" x14ac:dyDescent="0.3">
      <c r="U21785" s="275"/>
    </row>
    <row r="21786" spans="21:21" x14ac:dyDescent="0.3">
      <c r="U21786" s="275"/>
    </row>
    <row r="21787" spans="21:21" x14ac:dyDescent="0.3">
      <c r="U21787" s="275"/>
    </row>
    <row r="21788" spans="21:21" x14ac:dyDescent="0.3">
      <c r="U21788" s="275"/>
    </row>
    <row r="21789" spans="21:21" x14ac:dyDescent="0.3">
      <c r="U21789" s="275"/>
    </row>
    <row r="21790" spans="21:21" x14ac:dyDescent="0.3">
      <c r="U21790" s="275"/>
    </row>
    <row r="21791" spans="21:21" x14ac:dyDescent="0.3">
      <c r="U21791" s="275"/>
    </row>
    <row r="21792" spans="21:21" x14ac:dyDescent="0.3">
      <c r="U21792" s="275"/>
    </row>
    <row r="21793" spans="21:21" x14ac:dyDescent="0.3">
      <c r="U21793" s="275"/>
    </row>
    <row r="21794" spans="21:21" x14ac:dyDescent="0.3">
      <c r="U21794" s="275"/>
    </row>
    <row r="21795" spans="21:21" x14ac:dyDescent="0.3">
      <c r="U21795" s="275"/>
    </row>
    <row r="21796" spans="21:21" x14ac:dyDescent="0.3">
      <c r="U21796" s="275"/>
    </row>
    <row r="21797" spans="21:21" x14ac:dyDescent="0.3">
      <c r="U21797" s="275"/>
    </row>
    <row r="21798" spans="21:21" x14ac:dyDescent="0.3">
      <c r="U21798" s="275"/>
    </row>
    <row r="21799" spans="21:21" x14ac:dyDescent="0.3">
      <c r="U21799" s="275"/>
    </row>
    <row r="21800" spans="21:21" x14ac:dyDescent="0.3">
      <c r="U21800" s="275"/>
    </row>
    <row r="21801" spans="21:21" x14ac:dyDescent="0.3">
      <c r="U21801" s="275"/>
    </row>
    <row r="21802" spans="21:21" x14ac:dyDescent="0.3">
      <c r="U21802" s="275"/>
    </row>
    <row r="21803" spans="21:21" x14ac:dyDescent="0.3">
      <c r="U21803" s="275"/>
    </row>
    <row r="21804" spans="21:21" x14ac:dyDescent="0.3">
      <c r="U21804" s="275"/>
    </row>
    <row r="21805" spans="21:21" x14ac:dyDescent="0.3">
      <c r="U21805" s="275"/>
    </row>
    <row r="21806" spans="21:21" x14ac:dyDescent="0.3">
      <c r="U21806" s="275"/>
    </row>
    <row r="21807" spans="21:21" x14ac:dyDescent="0.3">
      <c r="U21807" s="275"/>
    </row>
    <row r="21808" spans="21:21" x14ac:dyDescent="0.3">
      <c r="U21808" s="275"/>
    </row>
    <row r="21809" spans="21:21" x14ac:dyDescent="0.3">
      <c r="U21809" s="275"/>
    </row>
    <row r="21810" spans="21:21" x14ac:dyDescent="0.3">
      <c r="U21810" s="275"/>
    </row>
    <row r="21811" spans="21:21" x14ac:dyDescent="0.3">
      <c r="U21811" s="275"/>
    </row>
    <row r="21812" spans="21:21" x14ac:dyDescent="0.3">
      <c r="U21812" s="275"/>
    </row>
    <row r="21813" spans="21:21" x14ac:dyDescent="0.3">
      <c r="U21813" s="275"/>
    </row>
    <row r="21814" spans="21:21" x14ac:dyDescent="0.3">
      <c r="U21814" s="275"/>
    </row>
    <row r="21815" spans="21:21" x14ac:dyDescent="0.3">
      <c r="U21815" s="275"/>
    </row>
    <row r="21816" spans="21:21" x14ac:dyDescent="0.3">
      <c r="U21816" s="275"/>
    </row>
    <row r="21817" spans="21:21" x14ac:dyDescent="0.3">
      <c r="U21817" s="275"/>
    </row>
    <row r="21818" spans="21:21" x14ac:dyDescent="0.3">
      <c r="U21818" s="275"/>
    </row>
    <row r="21819" spans="21:21" x14ac:dyDescent="0.3">
      <c r="U21819" s="275"/>
    </row>
    <row r="21820" spans="21:21" x14ac:dyDescent="0.3">
      <c r="U21820" s="275"/>
    </row>
    <row r="21821" spans="21:21" x14ac:dyDescent="0.3">
      <c r="U21821" s="275"/>
    </row>
    <row r="21822" spans="21:21" x14ac:dyDescent="0.3">
      <c r="U21822" s="275"/>
    </row>
    <row r="21823" spans="21:21" x14ac:dyDescent="0.3">
      <c r="U21823" s="275"/>
    </row>
    <row r="21824" spans="21:21" x14ac:dyDescent="0.3">
      <c r="U21824" s="275"/>
    </row>
    <row r="21825" spans="21:21" x14ac:dyDescent="0.3">
      <c r="U21825" s="275"/>
    </row>
    <row r="21826" spans="21:21" x14ac:dyDescent="0.3">
      <c r="U21826" s="275"/>
    </row>
    <row r="21827" spans="21:21" x14ac:dyDescent="0.3">
      <c r="U21827" s="275"/>
    </row>
    <row r="21828" spans="21:21" x14ac:dyDescent="0.3">
      <c r="U21828" s="275"/>
    </row>
    <row r="21829" spans="21:21" x14ac:dyDescent="0.3">
      <c r="U21829" s="275"/>
    </row>
    <row r="21830" spans="21:21" x14ac:dyDescent="0.3">
      <c r="U21830" s="275"/>
    </row>
    <row r="21831" spans="21:21" x14ac:dyDescent="0.3">
      <c r="U21831" s="275"/>
    </row>
    <row r="21832" spans="21:21" x14ac:dyDescent="0.3">
      <c r="U21832" s="275"/>
    </row>
    <row r="21833" spans="21:21" x14ac:dyDescent="0.3">
      <c r="U21833" s="275"/>
    </row>
    <row r="21834" spans="21:21" x14ac:dyDescent="0.3">
      <c r="U21834" s="275"/>
    </row>
    <row r="21835" spans="21:21" x14ac:dyDescent="0.3">
      <c r="U21835" s="275"/>
    </row>
    <row r="21836" spans="21:21" x14ac:dyDescent="0.3">
      <c r="U21836" s="275"/>
    </row>
    <row r="21837" spans="21:21" x14ac:dyDescent="0.3">
      <c r="U21837" s="275"/>
    </row>
    <row r="21838" spans="21:21" x14ac:dyDescent="0.3">
      <c r="U21838" s="275"/>
    </row>
    <row r="21839" spans="21:21" x14ac:dyDescent="0.3">
      <c r="U21839" s="275"/>
    </row>
    <row r="21840" spans="21:21" x14ac:dyDescent="0.3">
      <c r="U21840" s="275"/>
    </row>
    <row r="21841" spans="21:21" x14ac:dyDescent="0.3">
      <c r="U21841" s="275"/>
    </row>
    <row r="21842" spans="21:21" x14ac:dyDescent="0.3">
      <c r="U21842" s="275"/>
    </row>
    <row r="21843" spans="21:21" x14ac:dyDescent="0.3">
      <c r="U21843" s="275"/>
    </row>
    <row r="21844" spans="21:21" x14ac:dyDescent="0.3">
      <c r="U21844" s="275"/>
    </row>
    <row r="21845" spans="21:21" x14ac:dyDescent="0.3">
      <c r="U21845" s="275"/>
    </row>
    <row r="21846" spans="21:21" x14ac:dyDescent="0.3">
      <c r="U21846" s="275"/>
    </row>
    <row r="21847" spans="21:21" x14ac:dyDescent="0.3">
      <c r="U21847" s="275"/>
    </row>
    <row r="21848" spans="21:21" x14ac:dyDescent="0.3">
      <c r="U21848" s="275"/>
    </row>
    <row r="21849" spans="21:21" x14ac:dyDescent="0.3">
      <c r="U21849" s="275"/>
    </row>
    <row r="21850" spans="21:21" x14ac:dyDescent="0.3">
      <c r="U21850" s="275"/>
    </row>
    <row r="21851" spans="21:21" x14ac:dyDescent="0.3">
      <c r="U21851" s="275"/>
    </row>
    <row r="21852" spans="21:21" x14ac:dyDescent="0.3">
      <c r="U21852" s="275"/>
    </row>
    <row r="21853" spans="21:21" x14ac:dyDescent="0.3">
      <c r="U21853" s="275"/>
    </row>
    <row r="21854" spans="21:21" x14ac:dyDescent="0.3">
      <c r="U21854" s="275"/>
    </row>
    <row r="21855" spans="21:21" x14ac:dyDescent="0.3">
      <c r="U21855" s="275"/>
    </row>
    <row r="21856" spans="21:21" x14ac:dyDescent="0.3">
      <c r="U21856" s="275"/>
    </row>
    <row r="21857" spans="21:21" x14ac:dyDescent="0.3">
      <c r="U21857" s="275"/>
    </row>
    <row r="21858" spans="21:21" x14ac:dyDescent="0.3">
      <c r="U21858" s="275"/>
    </row>
    <row r="21859" spans="21:21" x14ac:dyDescent="0.3">
      <c r="U21859" s="275"/>
    </row>
    <row r="21860" spans="21:21" x14ac:dyDescent="0.3">
      <c r="U21860" s="275"/>
    </row>
    <row r="21861" spans="21:21" x14ac:dyDescent="0.3">
      <c r="U21861" s="275"/>
    </row>
    <row r="21862" spans="21:21" x14ac:dyDescent="0.3">
      <c r="U21862" s="275"/>
    </row>
    <row r="21863" spans="21:21" x14ac:dyDescent="0.3">
      <c r="U21863" s="275"/>
    </row>
    <row r="21864" spans="21:21" x14ac:dyDescent="0.3">
      <c r="U21864" s="275"/>
    </row>
    <row r="21865" spans="21:21" x14ac:dyDescent="0.3">
      <c r="U21865" s="275"/>
    </row>
    <row r="21866" spans="21:21" x14ac:dyDescent="0.3">
      <c r="U21866" s="275"/>
    </row>
    <row r="21867" spans="21:21" x14ac:dyDescent="0.3">
      <c r="U21867" s="275"/>
    </row>
    <row r="21868" spans="21:21" x14ac:dyDescent="0.3">
      <c r="U21868" s="275"/>
    </row>
    <row r="21869" spans="21:21" x14ac:dyDescent="0.3">
      <c r="U21869" s="275"/>
    </row>
    <row r="21870" spans="21:21" x14ac:dyDescent="0.3">
      <c r="U21870" s="275"/>
    </row>
    <row r="21871" spans="21:21" x14ac:dyDescent="0.3">
      <c r="U21871" s="275"/>
    </row>
    <row r="21872" spans="21:21" x14ac:dyDescent="0.3">
      <c r="U21872" s="275"/>
    </row>
    <row r="21873" spans="21:21" x14ac:dyDescent="0.3">
      <c r="U21873" s="275"/>
    </row>
    <row r="21874" spans="21:21" x14ac:dyDescent="0.3">
      <c r="U21874" s="275"/>
    </row>
    <row r="21875" spans="21:21" x14ac:dyDescent="0.3">
      <c r="U21875" s="275"/>
    </row>
    <row r="21876" spans="21:21" x14ac:dyDescent="0.3">
      <c r="U21876" s="275"/>
    </row>
    <row r="21877" spans="21:21" x14ac:dyDescent="0.3">
      <c r="U21877" s="275"/>
    </row>
    <row r="21878" spans="21:21" x14ac:dyDescent="0.3">
      <c r="U21878" s="275"/>
    </row>
    <row r="21879" spans="21:21" x14ac:dyDescent="0.3">
      <c r="U21879" s="275"/>
    </row>
    <row r="21880" spans="21:21" x14ac:dyDescent="0.3">
      <c r="U21880" s="275"/>
    </row>
    <row r="21881" spans="21:21" x14ac:dyDescent="0.3">
      <c r="U21881" s="275"/>
    </row>
    <row r="21882" spans="21:21" x14ac:dyDescent="0.3">
      <c r="U21882" s="275"/>
    </row>
    <row r="21883" spans="21:21" x14ac:dyDescent="0.3">
      <c r="U21883" s="275"/>
    </row>
    <row r="21884" spans="21:21" x14ac:dyDescent="0.3">
      <c r="U21884" s="275"/>
    </row>
    <row r="21885" spans="21:21" x14ac:dyDescent="0.3">
      <c r="U21885" s="275"/>
    </row>
    <row r="21886" spans="21:21" x14ac:dyDescent="0.3">
      <c r="U21886" s="275"/>
    </row>
    <row r="21887" spans="21:21" x14ac:dyDescent="0.3">
      <c r="U21887" s="275"/>
    </row>
    <row r="21888" spans="21:21" x14ac:dyDescent="0.3">
      <c r="U21888" s="275"/>
    </row>
    <row r="21889" spans="21:21" x14ac:dyDescent="0.3">
      <c r="U21889" s="275"/>
    </row>
    <row r="21890" spans="21:21" x14ac:dyDescent="0.3">
      <c r="U21890" s="275"/>
    </row>
    <row r="21891" spans="21:21" x14ac:dyDescent="0.3">
      <c r="U21891" s="275"/>
    </row>
    <row r="21892" spans="21:21" x14ac:dyDescent="0.3">
      <c r="U21892" s="275"/>
    </row>
    <row r="21893" spans="21:21" x14ac:dyDescent="0.3">
      <c r="U21893" s="275"/>
    </row>
    <row r="21894" spans="21:21" x14ac:dyDescent="0.3">
      <c r="U21894" s="275"/>
    </row>
    <row r="21895" spans="21:21" x14ac:dyDescent="0.3">
      <c r="U21895" s="275"/>
    </row>
    <row r="21896" spans="21:21" x14ac:dyDescent="0.3">
      <c r="U21896" s="275"/>
    </row>
    <row r="21897" spans="21:21" x14ac:dyDescent="0.3">
      <c r="U21897" s="275"/>
    </row>
    <row r="21898" spans="21:21" x14ac:dyDescent="0.3">
      <c r="U21898" s="275"/>
    </row>
    <row r="21899" spans="21:21" x14ac:dyDescent="0.3">
      <c r="U21899" s="275"/>
    </row>
    <row r="21900" spans="21:21" x14ac:dyDescent="0.3">
      <c r="U21900" s="275"/>
    </row>
    <row r="21901" spans="21:21" x14ac:dyDescent="0.3">
      <c r="U21901" s="275"/>
    </row>
    <row r="21902" spans="21:21" x14ac:dyDescent="0.3">
      <c r="U21902" s="275"/>
    </row>
    <row r="21903" spans="21:21" x14ac:dyDescent="0.3">
      <c r="U21903" s="275"/>
    </row>
    <row r="21904" spans="21:21" x14ac:dyDescent="0.3">
      <c r="U21904" s="275"/>
    </row>
    <row r="21905" spans="21:21" x14ac:dyDescent="0.3">
      <c r="U21905" s="275"/>
    </row>
    <row r="21906" spans="21:21" x14ac:dyDescent="0.3">
      <c r="U21906" s="275"/>
    </row>
    <row r="21907" spans="21:21" x14ac:dyDescent="0.3">
      <c r="U21907" s="275"/>
    </row>
    <row r="21908" spans="21:21" x14ac:dyDescent="0.3">
      <c r="U21908" s="275"/>
    </row>
    <row r="21909" spans="21:21" x14ac:dyDescent="0.3">
      <c r="U21909" s="275"/>
    </row>
    <row r="21910" spans="21:21" x14ac:dyDescent="0.3">
      <c r="U21910" s="275"/>
    </row>
    <row r="21911" spans="21:21" x14ac:dyDescent="0.3">
      <c r="U21911" s="275"/>
    </row>
    <row r="21912" spans="21:21" x14ac:dyDescent="0.3">
      <c r="U21912" s="275"/>
    </row>
    <row r="21913" spans="21:21" x14ac:dyDescent="0.3">
      <c r="U21913" s="275"/>
    </row>
    <row r="21914" spans="21:21" x14ac:dyDescent="0.3">
      <c r="U21914" s="275"/>
    </row>
    <row r="21915" spans="21:21" x14ac:dyDescent="0.3">
      <c r="U21915" s="275"/>
    </row>
    <row r="21916" spans="21:21" x14ac:dyDescent="0.3">
      <c r="U21916" s="275"/>
    </row>
    <row r="21917" spans="21:21" x14ac:dyDescent="0.3">
      <c r="U21917" s="275"/>
    </row>
    <row r="21918" spans="21:21" x14ac:dyDescent="0.3">
      <c r="U21918" s="275"/>
    </row>
    <row r="21919" spans="21:21" x14ac:dyDescent="0.3">
      <c r="U21919" s="275"/>
    </row>
    <row r="21920" spans="21:21" x14ac:dyDescent="0.3">
      <c r="U21920" s="275"/>
    </row>
    <row r="21921" spans="21:21" x14ac:dyDescent="0.3">
      <c r="U21921" s="275"/>
    </row>
    <row r="21922" spans="21:21" x14ac:dyDescent="0.3">
      <c r="U21922" s="275"/>
    </row>
    <row r="21923" spans="21:21" x14ac:dyDescent="0.3">
      <c r="U21923" s="275"/>
    </row>
    <row r="21924" spans="21:21" x14ac:dyDescent="0.3">
      <c r="U21924" s="275"/>
    </row>
    <row r="21925" spans="21:21" x14ac:dyDescent="0.3">
      <c r="U21925" s="275"/>
    </row>
    <row r="21926" spans="21:21" x14ac:dyDescent="0.3">
      <c r="U21926" s="275"/>
    </row>
    <row r="21927" spans="21:21" x14ac:dyDescent="0.3">
      <c r="U21927" s="275"/>
    </row>
    <row r="21928" spans="21:21" x14ac:dyDescent="0.3">
      <c r="U21928" s="275"/>
    </row>
    <row r="21929" spans="21:21" x14ac:dyDescent="0.3">
      <c r="U21929" s="275"/>
    </row>
    <row r="21930" spans="21:21" x14ac:dyDescent="0.3">
      <c r="U21930" s="275"/>
    </row>
    <row r="21931" spans="21:21" x14ac:dyDescent="0.3">
      <c r="U21931" s="275"/>
    </row>
    <row r="21932" spans="21:21" x14ac:dyDescent="0.3">
      <c r="U21932" s="275"/>
    </row>
    <row r="21933" spans="21:21" x14ac:dyDescent="0.3">
      <c r="U21933" s="275"/>
    </row>
    <row r="21934" spans="21:21" x14ac:dyDescent="0.3">
      <c r="U21934" s="275"/>
    </row>
    <row r="21935" spans="21:21" x14ac:dyDescent="0.3">
      <c r="U21935" s="275"/>
    </row>
    <row r="21936" spans="21:21" x14ac:dyDescent="0.3">
      <c r="U21936" s="275"/>
    </row>
    <row r="21937" spans="21:21" x14ac:dyDescent="0.3">
      <c r="U21937" s="275"/>
    </row>
    <row r="21938" spans="21:21" x14ac:dyDescent="0.3">
      <c r="U21938" s="275"/>
    </row>
    <row r="21939" spans="21:21" x14ac:dyDescent="0.3">
      <c r="U21939" s="275"/>
    </row>
    <row r="21940" spans="21:21" x14ac:dyDescent="0.3">
      <c r="U21940" s="275"/>
    </row>
    <row r="21941" spans="21:21" x14ac:dyDescent="0.3">
      <c r="U21941" s="275"/>
    </row>
    <row r="21942" spans="21:21" x14ac:dyDescent="0.3">
      <c r="U21942" s="275"/>
    </row>
    <row r="21943" spans="21:21" x14ac:dyDescent="0.3">
      <c r="U21943" s="275"/>
    </row>
    <row r="21944" spans="21:21" x14ac:dyDescent="0.3">
      <c r="U21944" s="275"/>
    </row>
    <row r="21945" spans="21:21" x14ac:dyDescent="0.3">
      <c r="U21945" s="275"/>
    </row>
    <row r="21946" spans="21:21" x14ac:dyDescent="0.3">
      <c r="U21946" s="275"/>
    </row>
    <row r="21947" spans="21:21" x14ac:dyDescent="0.3">
      <c r="U21947" s="275"/>
    </row>
    <row r="21948" spans="21:21" x14ac:dyDescent="0.3">
      <c r="U21948" s="275"/>
    </row>
    <row r="21949" spans="21:21" x14ac:dyDescent="0.3">
      <c r="U21949" s="275"/>
    </row>
    <row r="21950" spans="21:21" x14ac:dyDescent="0.3">
      <c r="U21950" s="275"/>
    </row>
    <row r="21951" spans="21:21" x14ac:dyDescent="0.3">
      <c r="U21951" s="275"/>
    </row>
    <row r="21952" spans="21:21" x14ac:dyDescent="0.3">
      <c r="U21952" s="275"/>
    </row>
    <row r="21953" spans="21:21" x14ac:dyDescent="0.3">
      <c r="U21953" s="275"/>
    </row>
    <row r="21954" spans="21:21" x14ac:dyDescent="0.3">
      <c r="U21954" s="275"/>
    </row>
    <row r="21955" spans="21:21" x14ac:dyDescent="0.3">
      <c r="U21955" s="275"/>
    </row>
    <row r="21956" spans="21:21" x14ac:dyDescent="0.3">
      <c r="U21956" s="275"/>
    </row>
    <row r="21957" spans="21:21" x14ac:dyDescent="0.3">
      <c r="U21957" s="275"/>
    </row>
    <row r="21958" spans="21:21" x14ac:dyDescent="0.3">
      <c r="U21958" s="275"/>
    </row>
    <row r="21959" spans="21:21" x14ac:dyDescent="0.3">
      <c r="U21959" s="275"/>
    </row>
    <row r="21960" spans="21:21" x14ac:dyDescent="0.3">
      <c r="U21960" s="275"/>
    </row>
    <row r="21961" spans="21:21" x14ac:dyDescent="0.3">
      <c r="U21961" s="275"/>
    </row>
    <row r="21962" spans="21:21" x14ac:dyDescent="0.3">
      <c r="U21962" s="275"/>
    </row>
    <row r="21963" spans="21:21" x14ac:dyDescent="0.3">
      <c r="U21963" s="275"/>
    </row>
    <row r="21964" spans="21:21" x14ac:dyDescent="0.3">
      <c r="U21964" s="275"/>
    </row>
    <row r="21965" spans="21:21" x14ac:dyDescent="0.3">
      <c r="U21965" s="275"/>
    </row>
    <row r="21966" spans="21:21" x14ac:dyDescent="0.3">
      <c r="U21966" s="275"/>
    </row>
    <row r="21967" spans="21:21" x14ac:dyDescent="0.3">
      <c r="U21967" s="275"/>
    </row>
    <row r="21968" spans="21:21" x14ac:dyDescent="0.3">
      <c r="U21968" s="275"/>
    </row>
    <row r="21969" spans="21:21" x14ac:dyDescent="0.3">
      <c r="U21969" s="275"/>
    </row>
    <row r="21970" spans="21:21" x14ac:dyDescent="0.3">
      <c r="U21970" s="275"/>
    </row>
    <row r="21971" spans="21:21" x14ac:dyDescent="0.3">
      <c r="U21971" s="275"/>
    </row>
    <row r="21972" spans="21:21" x14ac:dyDescent="0.3">
      <c r="U21972" s="275"/>
    </row>
    <row r="21973" spans="21:21" x14ac:dyDescent="0.3">
      <c r="U21973" s="275"/>
    </row>
    <row r="21974" spans="21:21" x14ac:dyDescent="0.3">
      <c r="U21974" s="275"/>
    </row>
    <row r="21975" spans="21:21" x14ac:dyDescent="0.3">
      <c r="U21975" s="275"/>
    </row>
    <row r="21976" spans="21:21" x14ac:dyDescent="0.3">
      <c r="U21976" s="275"/>
    </row>
    <row r="21977" spans="21:21" x14ac:dyDescent="0.3">
      <c r="U21977" s="275"/>
    </row>
    <row r="21978" spans="21:21" x14ac:dyDescent="0.3">
      <c r="U21978" s="275"/>
    </row>
    <row r="21979" spans="21:21" x14ac:dyDescent="0.3">
      <c r="U21979" s="275"/>
    </row>
    <row r="21980" spans="21:21" x14ac:dyDescent="0.3">
      <c r="U21980" s="275"/>
    </row>
    <row r="21981" spans="21:21" x14ac:dyDescent="0.3">
      <c r="U21981" s="275"/>
    </row>
    <row r="21982" spans="21:21" x14ac:dyDescent="0.3">
      <c r="U21982" s="275"/>
    </row>
    <row r="21983" spans="21:21" x14ac:dyDescent="0.3">
      <c r="U21983" s="275"/>
    </row>
    <row r="21984" spans="21:21" x14ac:dyDescent="0.3">
      <c r="U21984" s="275"/>
    </row>
    <row r="21985" spans="21:21" x14ac:dyDescent="0.3">
      <c r="U21985" s="275"/>
    </row>
    <row r="21986" spans="21:21" x14ac:dyDescent="0.3">
      <c r="U21986" s="275"/>
    </row>
    <row r="21987" spans="21:21" x14ac:dyDescent="0.3">
      <c r="U21987" s="275"/>
    </row>
    <row r="21988" spans="21:21" x14ac:dyDescent="0.3">
      <c r="U21988" s="275"/>
    </row>
    <row r="21989" spans="21:21" x14ac:dyDescent="0.3">
      <c r="U21989" s="275"/>
    </row>
    <row r="21990" spans="21:21" x14ac:dyDescent="0.3">
      <c r="U21990" s="275"/>
    </row>
    <row r="21991" spans="21:21" x14ac:dyDescent="0.3">
      <c r="U21991" s="275"/>
    </row>
    <row r="21992" spans="21:21" x14ac:dyDescent="0.3">
      <c r="U21992" s="275"/>
    </row>
    <row r="21993" spans="21:21" x14ac:dyDescent="0.3">
      <c r="U21993" s="275"/>
    </row>
    <row r="21994" spans="21:21" x14ac:dyDescent="0.3">
      <c r="U21994" s="275"/>
    </row>
    <row r="21995" spans="21:21" x14ac:dyDescent="0.3">
      <c r="U21995" s="275"/>
    </row>
    <row r="21996" spans="21:21" x14ac:dyDescent="0.3">
      <c r="U21996" s="275"/>
    </row>
    <row r="21997" spans="21:21" x14ac:dyDescent="0.3">
      <c r="U21997" s="275"/>
    </row>
    <row r="21998" spans="21:21" x14ac:dyDescent="0.3">
      <c r="U21998" s="275"/>
    </row>
    <row r="21999" spans="21:21" x14ac:dyDescent="0.3">
      <c r="U21999" s="275"/>
    </row>
    <row r="22000" spans="21:21" x14ac:dyDescent="0.3">
      <c r="U22000" s="275"/>
    </row>
    <row r="22001" spans="21:21" x14ac:dyDescent="0.3">
      <c r="U22001" s="275"/>
    </row>
    <row r="22002" spans="21:21" x14ac:dyDescent="0.3">
      <c r="U22002" s="275"/>
    </row>
    <row r="22003" spans="21:21" x14ac:dyDescent="0.3">
      <c r="U22003" s="275"/>
    </row>
    <row r="22004" spans="21:21" x14ac:dyDescent="0.3">
      <c r="U22004" s="275"/>
    </row>
    <row r="22005" spans="21:21" x14ac:dyDescent="0.3">
      <c r="U22005" s="275"/>
    </row>
    <row r="22006" spans="21:21" x14ac:dyDescent="0.3">
      <c r="U22006" s="275"/>
    </row>
    <row r="22007" spans="21:21" x14ac:dyDescent="0.3">
      <c r="U22007" s="275"/>
    </row>
    <row r="22008" spans="21:21" x14ac:dyDescent="0.3">
      <c r="U22008" s="275"/>
    </row>
    <row r="22009" spans="21:21" x14ac:dyDescent="0.3">
      <c r="U22009" s="275"/>
    </row>
    <row r="22010" spans="21:21" x14ac:dyDescent="0.3">
      <c r="U22010" s="275"/>
    </row>
    <row r="22011" spans="21:21" x14ac:dyDescent="0.3">
      <c r="U22011" s="275"/>
    </row>
    <row r="22012" spans="21:21" x14ac:dyDescent="0.3">
      <c r="U22012" s="275"/>
    </row>
    <row r="22013" spans="21:21" x14ac:dyDescent="0.3">
      <c r="U22013" s="275"/>
    </row>
    <row r="22014" spans="21:21" x14ac:dyDescent="0.3">
      <c r="U22014" s="275"/>
    </row>
    <row r="22015" spans="21:21" x14ac:dyDescent="0.3">
      <c r="U22015" s="275"/>
    </row>
    <row r="22016" spans="21:21" x14ac:dyDescent="0.3">
      <c r="U22016" s="275"/>
    </row>
    <row r="22017" spans="21:21" x14ac:dyDescent="0.3">
      <c r="U22017" s="275"/>
    </row>
    <row r="22018" spans="21:21" x14ac:dyDescent="0.3">
      <c r="U22018" s="275"/>
    </row>
    <row r="22019" spans="21:21" x14ac:dyDescent="0.3">
      <c r="U22019" s="275"/>
    </row>
    <row r="22020" spans="21:21" x14ac:dyDescent="0.3">
      <c r="U22020" s="275"/>
    </row>
    <row r="22021" spans="21:21" x14ac:dyDescent="0.3">
      <c r="U22021" s="275"/>
    </row>
    <row r="22022" spans="21:21" x14ac:dyDescent="0.3">
      <c r="U22022" s="275"/>
    </row>
    <row r="22023" spans="21:21" x14ac:dyDescent="0.3">
      <c r="U22023" s="275"/>
    </row>
    <row r="22024" spans="21:21" x14ac:dyDescent="0.3">
      <c r="U22024" s="275"/>
    </row>
    <row r="22025" spans="21:21" x14ac:dyDescent="0.3">
      <c r="U22025" s="275"/>
    </row>
    <row r="22026" spans="21:21" x14ac:dyDescent="0.3">
      <c r="U22026" s="275"/>
    </row>
    <row r="22027" spans="21:21" x14ac:dyDescent="0.3">
      <c r="U22027" s="275"/>
    </row>
    <row r="22028" spans="21:21" x14ac:dyDescent="0.3">
      <c r="U22028" s="275"/>
    </row>
    <row r="22029" spans="21:21" x14ac:dyDescent="0.3">
      <c r="U22029" s="275"/>
    </row>
    <row r="22030" spans="21:21" x14ac:dyDescent="0.3">
      <c r="U22030" s="275"/>
    </row>
    <row r="22031" spans="21:21" x14ac:dyDescent="0.3">
      <c r="U22031" s="275"/>
    </row>
    <row r="22032" spans="21:21" x14ac:dyDescent="0.3">
      <c r="U22032" s="275"/>
    </row>
    <row r="22033" spans="21:21" x14ac:dyDescent="0.3">
      <c r="U22033" s="275"/>
    </row>
    <row r="22034" spans="21:21" x14ac:dyDescent="0.3">
      <c r="U22034" s="275"/>
    </row>
    <row r="22035" spans="21:21" x14ac:dyDescent="0.3">
      <c r="U22035" s="275"/>
    </row>
    <row r="22036" spans="21:21" x14ac:dyDescent="0.3">
      <c r="U22036" s="275"/>
    </row>
    <row r="22037" spans="21:21" x14ac:dyDescent="0.3">
      <c r="U22037" s="275"/>
    </row>
    <row r="22038" spans="21:21" x14ac:dyDescent="0.3">
      <c r="U22038" s="275"/>
    </row>
    <row r="22039" spans="21:21" x14ac:dyDescent="0.3">
      <c r="U22039" s="275"/>
    </row>
    <row r="22040" spans="21:21" x14ac:dyDescent="0.3">
      <c r="U22040" s="275"/>
    </row>
    <row r="22041" spans="21:21" x14ac:dyDescent="0.3">
      <c r="U22041" s="275"/>
    </row>
    <row r="22042" spans="21:21" x14ac:dyDescent="0.3">
      <c r="U22042" s="275"/>
    </row>
    <row r="22043" spans="21:21" x14ac:dyDescent="0.3">
      <c r="U22043" s="275"/>
    </row>
    <row r="22044" spans="21:21" x14ac:dyDescent="0.3">
      <c r="U22044" s="275"/>
    </row>
    <row r="22045" spans="21:21" x14ac:dyDescent="0.3">
      <c r="U22045" s="275"/>
    </row>
    <row r="22046" spans="21:21" x14ac:dyDescent="0.3">
      <c r="U22046" s="275"/>
    </row>
    <row r="22047" spans="21:21" x14ac:dyDescent="0.3">
      <c r="U22047" s="275"/>
    </row>
    <row r="22048" spans="21:21" x14ac:dyDescent="0.3">
      <c r="U22048" s="275"/>
    </row>
    <row r="22049" spans="21:21" x14ac:dyDescent="0.3">
      <c r="U22049" s="275"/>
    </row>
    <row r="22050" spans="21:21" x14ac:dyDescent="0.3">
      <c r="U22050" s="275"/>
    </row>
    <row r="22051" spans="21:21" x14ac:dyDescent="0.3">
      <c r="U22051" s="275"/>
    </row>
    <row r="22052" spans="21:21" x14ac:dyDescent="0.3">
      <c r="U22052" s="275"/>
    </row>
    <row r="22053" spans="21:21" x14ac:dyDescent="0.3">
      <c r="U22053" s="275"/>
    </row>
    <row r="22054" spans="21:21" x14ac:dyDescent="0.3">
      <c r="U22054" s="275"/>
    </row>
    <row r="22055" spans="21:21" x14ac:dyDescent="0.3">
      <c r="U22055" s="275"/>
    </row>
    <row r="22056" spans="21:21" x14ac:dyDescent="0.3">
      <c r="U22056" s="275"/>
    </row>
    <row r="22057" spans="21:21" x14ac:dyDescent="0.3">
      <c r="U22057" s="275"/>
    </row>
    <row r="22058" spans="21:21" x14ac:dyDescent="0.3">
      <c r="U22058" s="275"/>
    </row>
    <row r="22059" spans="21:21" x14ac:dyDescent="0.3">
      <c r="U22059" s="275"/>
    </row>
    <row r="22060" spans="21:21" x14ac:dyDescent="0.3">
      <c r="U22060" s="275"/>
    </row>
    <row r="22061" spans="21:21" x14ac:dyDescent="0.3">
      <c r="U22061" s="275"/>
    </row>
    <row r="22062" spans="21:21" x14ac:dyDescent="0.3">
      <c r="U22062" s="275"/>
    </row>
    <row r="22063" spans="21:21" x14ac:dyDescent="0.3">
      <c r="U22063" s="275"/>
    </row>
    <row r="22064" spans="21:21" x14ac:dyDescent="0.3">
      <c r="U22064" s="275"/>
    </row>
    <row r="22065" spans="21:21" x14ac:dyDescent="0.3">
      <c r="U22065" s="275"/>
    </row>
    <row r="22066" spans="21:21" x14ac:dyDescent="0.3">
      <c r="U22066" s="275"/>
    </row>
    <row r="22067" spans="21:21" x14ac:dyDescent="0.3">
      <c r="U22067" s="275"/>
    </row>
    <row r="22068" spans="21:21" x14ac:dyDescent="0.3">
      <c r="U22068" s="275"/>
    </row>
    <row r="22069" spans="21:21" x14ac:dyDescent="0.3">
      <c r="U22069" s="275"/>
    </row>
    <row r="22070" spans="21:21" x14ac:dyDescent="0.3">
      <c r="U22070" s="275"/>
    </row>
    <row r="22071" spans="21:21" x14ac:dyDescent="0.3">
      <c r="U22071" s="275"/>
    </row>
    <row r="22072" spans="21:21" x14ac:dyDescent="0.3">
      <c r="U22072" s="275"/>
    </row>
    <row r="22073" spans="21:21" x14ac:dyDescent="0.3">
      <c r="U22073" s="275"/>
    </row>
    <row r="22074" spans="21:21" x14ac:dyDescent="0.3">
      <c r="U22074" s="275"/>
    </row>
    <row r="22075" spans="21:21" x14ac:dyDescent="0.3">
      <c r="U22075" s="275"/>
    </row>
    <row r="22076" spans="21:21" x14ac:dyDescent="0.3">
      <c r="U22076" s="275"/>
    </row>
    <row r="22077" spans="21:21" x14ac:dyDescent="0.3">
      <c r="U22077" s="275"/>
    </row>
    <row r="22078" spans="21:21" x14ac:dyDescent="0.3">
      <c r="U22078" s="275"/>
    </row>
    <row r="22079" spans="21:21" x14ac:dyDescent="0.3">
      <c r="U22079" s="275"/>
    </row>
    <row r="22080" spans="21:21" x14ac:dyDescent="0.3">
      <c r="U22080" s="275"/>
    </row>
    <row r="22081" spans="21:21" x14ac:dyDescent="0.3">
      <c r="U22081" s="275"/>
    </row>
    <row r="22082" spans="21:21" x14ac:dyDescent="0.3">
      <c r="U22082" s="275"/>
    </row>
    <row r="22083" spans="21:21" x14ac:dyDescent="0.3">
      <c r="U22083" s="275"/>
    </row>
    <row r="22084" spans="21:21" x14ac:dyDescent="0.3">
      <c r="U22084" s="275"/>
    </row>
    <row r="22085" spans="21:21" x14ac:dyDescent="0.3">
      <c r="U22085" s="275"/>
    </row>
    <row r="22086" spans="21:21" x14ac:dyDescent="0.3">
      <c r="U22086" s="275"/>
    </row>
    <row r="22087" spans="21:21" x14ac:dyDescent="0.3">
      <c r="U22087" s="275"/>
    </row>
    <row r="22088" spans="21:21" x14ac:dyDescent="0.3">
      <c r="U22088" s="275"/>
    </row>
    <row r="22089" spans="21:21" x14ac:dyDescent="0.3">
      <c r="U22089" s="275"/>
    </row>
    <row r="22090" spans="21:21" x14ac:dyDescent="0.3">
      <c r="U22090" s="275"/>
    </row>
    <row r="22091" spans="21:21" x14ac:dyDescent="0.3">
      <c r="U22091" s="275"/>
    </row>
    <row r="22092" spans="21:21" x14ac:dyDescent="0.3">
      <c r="U22092" s="275"/>
    </row>
    <row r="22093" spans="21:21" x14ac:dyDescent="0.3">
      <c r="U22093" s="275"/>
    </row>
    <row r="22094" spans="21:21" x14ac:dyDescent="0.3">
      <c r="U22094" s="275"/>
    </row>
    <row r="22095" spans="21:21" x14ac:dyDescent="0.3">
      <c r="U22095" s="275"/>
    </row>
    <row r="22096" spans="21:21" x14ac:dyDescent="0.3">
      <c r="U22096" s="275"/>
    </row>
    <row r="22097" spans="21:21" x14ac:dyDescent="0.3">
      <c r="U22097" s="275"/>
    </row>
    <row r="22098" spans="21:21" x14ac:dyDescent="0.3">
      <c r="U22098" s="275"/>
    </row>
    <row r="22099" spans="21:21" x14ac:dyDescent="0.3">
      <c r="U22099" s="275"/>
    </row>
    <row r="22100" spans="21:21" x14ac:dyDescent="0.3">
      <c r="U22100" s="275"/>
    </row>
    <row r="22101" spans="21:21" x14ac:dyDescent="0.3">
      <c r="U22101" s="275"/>
    </row>
    <row r="22102" spans="21:21" x14ac:dyDescent="0.3">
      <c r="U22102" s="275"/>
    </row>
    <row r="22103" spans="21:21" x14ac:dyDescent="0.3">
      <c r="U22103" s="275"/>
    </row>
    <row r="22104" spans="21:21" x14ac:dyDescent="0.3">
      <c r="U22104" s="275"/>
    </row>
    <row r="22105" spans="21:21" x14ac:dyDescent="0.3">
      <c r="U22105" s="275"/>
    </row>
    <row r="22106" spans="21:21" x14ac:dyDescent="0.3">
      <c r="U22106" s="275"/>
    </row>
    <row r="22107" spans="21:21" x14ac:dyDescent="0.3">
      <c r="U22107" s="275"/>
    </row>
    <row r="22108" spans="21:21" x14ac:dyDescent="0.3">
      <c r="U22108" s="275"/>
    </row>
    <row r="22109" spans="21:21" x14ac:dyDescent="0.3">
      <c r="U22109" s="275"/>
    </row>
    <row r="22110" spans="21:21" x14ac:dyDescent="0.3">
      <c r="U22110" s="275"/>
    </row>
    <row r="22111" spans="21:21" x14ac:dyDescent="0.3">
      <c r="U22111" s="275"/>
    </row>
    <row r="22112" spans="21:21" x14ac:dyDescent="0.3">
      <c r="U22112" s="275"/>
    </row>
    <row r="22113" spans="21:21" x14ac:dyDescent="0.3">
      <c r="U22113" s="275"/>
    </row>
    <row r="22114" spans="21:21" x14ac:dyDescent="0.3">
      <c r="U22114" s="275"/>
    </row>
    <row r="22115" spans="21:21" x14ac:dyDescent="0.3">
      <c r="U22115" s="275"/>
    </row>
    <row r="22116" spans="21:21" x14ac:dyDescent="0.3">
      <c r="U22116" s="275"/>
    </row>
    <row r="22117" spans="21:21" x14ac:dyDescent="0.3">
      <c r="U22117" s="275"/>
    </row>
    <row r="22118" spans="21:21" x14ac:dyDescent="0.3">
      <c r="U22118" s="275"/>
    </row>
    <row r="22119" spans="21:21" x14ac:dyDescent="0.3">
      <c r="U22119" s="275"/>
    </row>
    <row r="22120" spans="21:21" x14ac:dyDescent="0.3">
      <c r="U22120" s="275"/>
    </row>
    <row r="22121" spans="21:21" x14ac:dyDescent="0.3">
      <c r="U22121" s="275"/>
    </row>
    <row r="22122" spans="21:21" x14ac:dyDescent="0.3">
      <c r="U22122" s="275"/>
    </row>
    <row r="22123" spans="21:21" x14ac:dyDescent="0.3">
      <c r="U22123" s="275"/>
    </row>
    <row r="22124" spans="21:21" x14ac:dyDescent="0.3">
      <c r="U22124" s="275"/>
    </row>
    <row r="22125" spans="21:21" x14ac:dyDescent="0.3">
      <c r="U22125" s="275"/>
    </row>
    <row r="22126" spans="21:21" x14ac:dyDescent="0.3">
      <c r="U22126" s="275"/>
    </row>
    <row r="22127" spans="21:21" x14ac:dyDescent="0.3">
      <c r="U22127" s="275"/>
    </row>
    <row r="22128" spans="21:21" x14ac:dyDescent="0.3">
      <c r="U22128" s="275"/>
    </row>
    <row r="22129" spans="21:21" x14ac:dyDescent="0.3">
      <c r="U22129" s="275"/>
    </row>
    <row r="22130" spans="21:21" x14ac:dyDescent="0.3">
      <c r="U22130" s="275"/>
    </row>
    <row r="22131" spans="21:21" x14ac:dyDescent="0.3">
      <c r="U22131" s="275"/>
    </row>
    <row r="22132" spans="21:21" x14ac:dyDescent="0.3">
      <c r="U22132" s="275"/>
    </row>
    <row r="22133" spans="21:21" x14ac:dyDescent="0.3">
      <c r="U22133" s="275"/>
    </row>
    <row r="22134" spans="21:21" x14ac:dyDescent="0.3">
      <c r="U22134" s="275"/>
    </row>
    <row r="22135" spans="21:21" x14ac:dyDescent="0.3">
      <c r="U22135" s="275"/>
    </row>
    <row r="22136" spans="21:21" x14ac:dyDescent="0.3">
      <c r="U22136" s="275"/>
    </row>
    <row r="22137" spans="21:21" x14ac:dyDescent="0.3">
      <c r="U22137" s="275"/>
    </row>
    <row r="22138" spans="21:21" x14ac:dyDescent="0.3">
      <c r="U22138" s="275"/>
    </row>
    <row r="22139" spans="21:21" x14ac:dyDescent="0.3">
      <c r="U22139" s="275"/>
    </row>
    <row r="22140" spans="21:21" x14ac:dyDescent="0.3">
      <c r="U22140" s="275"/>
    </row>
    <row r="22141" spans="21:21" x14ac:dyDescent="0.3">
      <c r="U22141" s="275"/>
    </row>
    <row r="22142" spans="21:21" x14ac:dyDescent="0.3">
      <c r="U22142" s="275"/>
    </row>
    <row r="22143" spans="21:21" x14ac:dyDescent="0.3">
      <c r="U22143" s="275"/>
    </row>
    <row r="22144" spans="21:21" x14ac:dyDescent="0.3">
      <c r="U22144" s="275"/>
    </row>
    <row r="22145" spans="21:21" x14ac:dyDescent="0.3">
      <c r="U22145" s="275"/>
    </row>
    <row r="22146" spans="21:21" x14ac:dyDescent="0.3">
      <c r="U22146" s="275"/>
    </row>
    <row r="22147" spans="21:21" x14ac:dyDescent="0.3">
      <c r="U22147" s="275"/>
    </row>
    <row r="22148" spans="21:21" x14ac:dyDescent="0.3">
      <c r="U22148" s="275"/>
    </row>
    <row r="22149" spans="21:21" x14ac:dyDescent="0.3">
      <c r="U22149" s="275"/>
    </row>
    <row r="22150" spans="21:21" x14ac:dyDescent="0.3">
      <c r="U22150" s="275"/>
    </row>
    <row r="22151" spans="21:21" x14ac:dyDescent="0.3">
      <c r="U22151" s="275"/>
    </row>
    <row r="22152" spans="21:21" x14ac:dyDescent="0.3">
      <c r="U22152" s="275"/>
    </row>
    <row r="22153" spans="21:21" x14ac:dyDescent="0.3">
      <c r="U22153" s="275"/>
    </row>
    <row r="22154" spans="21:21" x14ac:dyDescent="0.3">
      <c r="U22154" s="275"/>
    </row>
    <row r="22155" spans="21:21" x14ac:dyDescent="0.3">
      <c r="U22155" s="275"/>
    </row>
    <row r="22156" spans="21:21" x14ac:dyDescent="0.3">
      <c r="U22156" s="275"/>
    </row>
    <row r="22157" spans="21:21" x14ac:dyDescent="0.3">
      <c r="U22157" s="275"/>
    </row>
    <row r="22158" spans="21:21" x14ac:dyDescent="0.3">
      <c r="U22158" s="275"/>
    </row>
    <row r="22159" spans="21:21" x14ac:dyDescent="0.3">
      <c r="U22159" s="275"/>
    </row>
    <row r="22160" spans="21:21" x14ac:dyDescent="0.3">
      <c r="U22160" s="275"/>
    </row>
    <row r="22161" spans="21:21" x14ac:dyDescent="0.3">
      <c r="U22161" s="275"/>
    </row>
    <row r="22162" spans="21:21" x14ac:dyDescent="0.3">
      <c r="U22162" s="275"/>
    </row>
    <row r="22163" spans="21:21" x14ac:dyDescent="0.3">
      <c r="U22163" s="275"/>
    </row>
    <row r="22164" spans="21:21" x14ac:dyDescent="0.3">
      <c r="U22164" s="275"/>
    </row>
    <row r="22165" spans="21:21" x14ac:dyDescent="0.3">
      <c r="U22165" s="275"/>
    </row>
    <row r="22166" spans="21:21" x14ac:dyDescent="0.3">
      <c r="U22166" s="275"/>
    </row>
    <row r="22167" spans="21:21" x14ac:dyDescent="0.3">
      <c r="U22167" s="275"/>
    </row>
    <row r="22168" spans="21:21" x14ac:dyDescent="0.3">
      <c r="U22168" s="275"/>
    </row>
    <row r="22169" spans="21:21" x14ac:dyDescent="0.3">
      <c r="U22169" s="275"/>
    </row>
    <row r="22170" spans="21:21" x14ac:dyDescent="0.3">
      <c r="U22170" s="275"/>
    </row>
    <row r="22171" spans="21:21" x14ac:dyDescent="0.3">
      <c r="U22171" s="275"/>
    </row>
    <row r="22172" spans="21:21" x14ac:dyDescent="0.3">
      <c r="U22172" s="275"/>
    </row>
    <row r="22173" spans="21:21" x14ac:dyDescent="0.3">
      <c r="U22173" s="275"/>
    </row>
    <row r="22174" spans="21:21" x14ac:dyDescent="0.3">
      <c r="U22174" s="275"/>
    </row>
    <row r="22175" spans="21:21" x14ac:dyDescent="0.3">
      <c r="U22175" s="275"/>
    </row>
    <row r="22176" spans="21:21" x14ac:dyDescent="0.3">
      <c r="U22176" s="275"/>
    </row>
    <row r="22177" spans="21:21" x14ac:dyDescent="0.3">
      <c r="U22177" s="275"/>
    </row>
    <row r="22178" spans="21:21" x14ac:dyDescent="0.3">
      <c r="U22178" s="275"/>
    </row>
    <row r="22179" spans="21:21" x14ac:dyDescent="0.3">
      <c r="U22179" s="275"/>
    </row>
    <row r="22180" spans="21:21" x14ac:dyDescent="0.3">
      <c r="U22180" s="275"/>
    </row>
    <row r="22181" spans="21:21" x14ac:dyDescent="0.3">
      <c r="U22181" s="275"/>
    </row>
    <row r="22182" spans="21:21" x14ac:dyDescent="0.3">
      <c r="U22182" s="275"/>
    </row>
    <row r="22183" spans="21:21" x14ac:dyDescent="0.3">
      <c r="U22183" s="275"/>
    </row>
    <row r="22184" spans="21:21" x14ac:dyDescent="0.3">
      <c r="U22184" s="275"/>
    </row>
    <row r="22185" spans="21:21" x14ac:dyDescent="0.3">
      <c r="U22185" s="275"/>
    </row>
    <row r="22186" spans="21:21" x14ac:dyDescent="0.3">
      <c r="U22186" s="275"/>
    </row>
    <row r="22187" spans="21:21" x14ac:dyDescent="0.3">
      <c r="U22187" s="275"/>
    </row>
    <row r="22188" spans="21:21" x14ac:dyDescent="0.3">
      <c r="U22188" s="275"/>
    </row>
    <row r="22189" spans="21:21" x14ac:dyDescent="0.3">
      <c r="U22189" s="275"/>
    </row>
    <row r="22190" spans="21:21" x14ac:dyDescent="0.3">
      <c r="U22190" s="275"/>
    </row>
    <row r="22191" spans="21:21" x14ac:dyDescent="0.3">
      <c r="U22191" s="275"/>
    </row>
    <row r="22192" spans="21:21" x14ac:dyDescent="0.3">
      <c r="U22192" s="275"/>
    </row>
    <row r="22193" spans="21:21" x14ac:dyDescent="0.3">
      <c r="U22193" s="275"/>
    </row>
    <row r="22194" spans="21:21" x14ac:dyDescent="0.3">
      <c r="U22194" s="275"/>
    </row>
    <row r="22195" spans="21:21" x14ac:dyDescent="0.3">
      <c r="U22195" s="275"/>
    </row>
    <row r="22196" spans="21:21" x14ac:dyDescent="0.3">
      <c r="U22196" s="275"/>
    </row>
    <row r="22197" spans="21:21" x14ac:dyDescent="0.3">
      <c r="U22197" s="275"/>
    </row>
    <row r="22198" spans="21:21" x14ac:dyDescent="0.3">
      <c r="U22198" s="275"/>
    </row>
    <row r="22199" spans="21:21" x14ac:dyDescent="0.3">
      <c r="U22199" s="275"/>
    </row>
    <row r="22200" spans="21:21" x14ac:dyDescent="0.3">
      <c r="U22200" s="275"/>
    </row>
    <row r="22201" spans="21:21" x14ac:dyDescent="0.3">
      <c r="U22201" s="275"/>
    </row>
    <row r="22202" spans="21:21" x14ac:dyDescent="0.3">
      <c r="U22202" s="275"/>
    </row>
    <row r="22203" spans="21:21" x14ac:dyDescent="0.3">
      <c r="U22203" s="275"/>
    </row>
    <row r="22204" spans="21:21" x14ac:dyDescent="0.3">
      <c r="U22204" s="275"/>
    </row>
    <row r="22205" spans="21:21" x14ac:dyDescent="0.3">
      <c r="U22205" s="275"/>
    </row>
    <row r="22206" spans="21:21" x14ac:dyDescent="0.3">
      <c r="U22206" s="275"/>
    </row>
    <row r="22207" spans="21:21" x14ac:dyDescent="0.3">
      <c r="U22207" s="275"/>
    </row>
    <row r="22208" spans="21:21" x14ac:dyDescent="0.3">
      <c r="U22208" s="275"/>
    </row>
    <row r="22209" spans="21:21" x14ac:dyDescent="0.3">
      <c r="U22209" s="275"/>
    </row>
    <row r="22210" spans="21:21" x14ac:dyDescent="0.3">
      <c r="U22210" s="275"/>
    </row>
    <row r="22211" spans="21:21" x14ac:dyDescent="0.3">
      <c r="U22211" s="275"/>
    </row>
    <row r="22212" spans="21:21" x14ac:dyDescent="0.3">
      <c r="U22212" s="275"/>
    </row>
    <row r="22213" spans="21:21" x14ac:dyDescent="0.3">
      <c r="U22213" s="275"/>
    </row>
    <row r="22214" spans="21:21" x14ac:dyDescent="0.3">
      <c r="U22214" s="275"/>
    </row>
    <row r="22215" spans="21:21" x14ac:dyDescent="0.3">
      <c r="U22215" s="275"/>
    </row>
    <row r="22216" spans="21:21" x14ac:dyDescent="0.3">
      <c r="U22216" s="275"/>
    </row>
    <row r="22217" spans="21:21" x14ac:dyDescent="0.3">
      <c r="U22217" s="275"/>
    </row>
    <row r="22218" spans="21:21" x14ac:dyDescent="0.3">
      <c r="U22218" s="275"/>
    </row>
    <row r="22219" spans="21:21" x14ac:dyDescent="0.3">
      <c r="U22219" s="275"/>
    </row>
    <row r="22220" spans="21:21" x14ac:dyDescent="0.3">
      <c r="U22220" s="275"/>
    </row>
    <row r="22221" spans="21:21" x14ac:dyDescent="0.3">
      <c r="U22221" s="275"/>
    </row>
    <row r="22222" spans="21:21" x14ac:dyDescent="0.3">
      <c r="U22222" s="275"/>
    </row>
    <row r="22223" spans="21:21" x14ac:dyDescent="0.3">
      <c r="U22223" s="275"/>
    </row>
    <row r="22224" spans="21:21" x14ac:dyDescent="0.3">
      <c r="U22224" s="275"/>
    </row>
    <row r="22225" spans="21:21" x14ac:dyDescent="0.3">
      <c r="U22225" s="275"/>
    </row>
    <row r="22226" spans="21:21" x14ac:dyDescent="0.3">
      <c r="U22226" s="275"/>
    </row>
    <row r="22227" spans="21:21" x14ac:dyDescent="0.3">
      <c r="U22227" s="275"/>
    </row>
    <row r="22228" spans="21:21" x14ac:dyDescent="0.3">
      <c r="U22228" s="275"/>
    </row>
    <row r="22229" spans="21:21" x14ac:dyDescent="0.3">
      <c r="U22229" s="275"/>
    </row>
    <row r="22230" spans="21:21" x14ac:dyDescent="0.3">
      <c r="U22230" s="275"/>
    </row>
    <row r="22231" spans="21:21" x14ac:dyDescent="0.3">
      <c r="U22231" s="275"/>
    </row>
    <row r="22232" spans="21:21" x14ac:dyDescent="0.3">
      <c r="U22232" s="275"/>
    </row>
    <row r="22233" spans="21:21" x14ac:dyDescent="0.3">
      <c r="U22233" s="275"/>
    </row>
    <row r="22234" spans="21:21" x14ac:dyDescent="0.3">
      <c r="U22234" s="275"/>
    </row>
    <row r="22235" spans="21:21" x14ac:dyDescent="0.3">
      <c r="U22235" s="275"/>
    </row>
    <row r="22236" spans="21:21" x14ac:dyDescent="0.3">
      <c r="U22236" s="275"/>
    </row>
    <row r="22237" spans="21:21" x14ac:dyDescent="0.3">
      <c r="U22237" s="275"/>
    </row>
    <row r="22238" spans="21:21" x14ac:dyDescent="0.3">
      <c r="U22238" s="275"/>
    </row>
    <row r="22239" spans="21:21" x14ac:dyDescent="0.3">
      <c r="U22239" s="275"/>
    </row>
    <row r="22240" spans="21:21" x14ac:dyDescent="0.3">
      <c r="U22240" s="275"/>
    </row>
    <row r="22241" spans="21:21" x14ac:dyDescent="0.3">
      <c r="U22241" s="275"/>
    </row>
    <row r="22242" spans="21:21" x14ac:dyDescent="0.3">
      <c r="U22242" s="275"/>
    </row>
    <row r="22243" spans="21:21" x14ac:dyDescent="0.3">
      <c r="U22243" s="275"/>
    </row>
    <row r="22244" spans="21:21" x14ac:dyDescent="0.3">
      <c r="U22244" s="275"/>
    </row>
    <row r="22245" spans="21:21" x14ac:dyDescent="0.3">
      <c r="U22245" s="275"/>
    </row>
    <row r="22246" spans="21:21" x14ac:dyDescent="0.3">
      <c r="U22246" s="275"/>
    </row>
    <row r="22247" spans="21:21" x14ac:dyDescent="0.3">
      <c r="U22247" s="275"/>
    </row>
    <row r="22248" spans="21:21" x14ac:dyDescent="0.3">
      <c r="U22248" s="275"/>
    </row>
    <row r="22249" spans="21:21" x14ac:dyDescent="0.3">
      <c r="U22249" s="275"/>
    </row>
    <row r="22250" spans="21:21" x14ac:dyDescent="0.3">
      <c r="U22250" s="275"/>
    </row>
    <row r="22251" spans="21:21" x14ac:dyDescent="0.3">
      <c r="U22251" s="275"/>
    </row>
    <row r="22252" spans="21:21" x14ac:dyDescent="0.3">
      <c r="U22252" s="275"/>
    </row>
    <row r="22253" spans="21:21" x14ac:dyDescent="0.3">
      <c r="U22253" s="275"/>
    </row>
    <row r="22254" spans="21:21" x14ac:dyDescent="0.3">
      <c r="U22254" s="275"/>
    </row>
    <row r="22255" spans="21:21" x14ac:dyDescent="0.3">
      <c r="U22255" s="275"/>
    </row>
    <row r="22256" spans="21:21" x14ac:dyDescent="0.3">
      <c r="U22256" s="275"/>
    </row>
    <row r="22257" spans="21:21" x14ac:dyDescent="0.3">
      <c r="U22257" s="275"/>
    </row>
    <row r="22258" spans="21:21" x14ac:dyDescent="0.3">
      <c r="U22258" s="275"/>
    </row>
    <row r="22259" spans="21:21" x14ac:dyDescent="0.3">
      <c r="U22259" s="275"/>
    </row>
    <row r="22260" spans="21:21" x14ac:dyDescent="0.3">
      <c r="U22260" s="275"/>
    </row>
    <row r="22261" spans="21:21" x14ac:dyDescent="0.3">
      <c r="U22261" s="275"/>
    </row>
    <row r="22262" spans="21:21" x14ac:dyDescent="0.3">
      <c r="U22262" s="275"/>
    </row>
    <row r="22263" spans="21:21" x14ac:dyDescent="0.3">
      <c r="U22263" s="275"/>
    </row>
    <row r="22264" spans="21:21" x14ac:dyDescent="0.3">
      <c r="U22264" s="275"/>
    </row>
    <row r="22265" spans="21:21" x14ac:dyDescent="0.3">
      <c r="U22265" s="275"/>
    </row>
    <row r="22266" spans="21:21" x14ac:dyDescent="0.3">
      <c r="U22266" s="275"/>
    </row>
    <row r="22267" spans="21:21" x14ac:dyDescent="0.3">
      <c r="U22267" s="275"/>
    </row>
    <row r="22268" spans="21:21" x14ac:dyDescent="0.3">
      <c r="U22268" s="275"/>
    </row>
    <row r="22269" spans="21:21" x14ac:dyDescent="0.3">
      <c r="U22269" s="275"/>
    </row>
    <row r="22270" spans="21:21" x14ac:dyDescent="0.3">
      <c r="U22270" s="275"/>
    </row>
    <row r="22271" spans="21:21" x14ac:dyDescent="0.3">
      <c r="U22271" s="275"/>
    </row>
    <row r="22272" spans="21:21" x14ac:dyDescent="0.3">
      <c r="U22272" s="275"/>
    </row>
    <row r="22273" spans="21:21" x14ac:dyDescent="0.3">
      <c r="U22273" s="275"/>
    </row>
    <row r="22274" spans="21:21" x14ac:dyDescent="0.3">
      <c r="U22274" s="275"/>
    </row>
    <row r="22275" spans="21:21" x14ac:dyDescent="0.3">
      <c r="U22275" s="275"/>
    </row>
    <row r="22276" spans="21:21" x14ac:dyDescent="0.3">
      <c r="U22276" s="275"/>
    </row>
    <row r="22277" spans="21:21" x14ac:dyDescent="0.3">
      <c r="U22277" s="275"/>
    </row>
    <row r="22278" spans="21:21" x14ac:dyDescent="0.3">
      <c r="U22278" s="275"/>
    </row>
    <row r="22279" spans="21:21" x14ac:dyDescent="0.3">
      <c r="U22279" s="275"/>
    </row>
    <row r="22280" spans="21:21" x14ac:dyDescent="0.3">
      <c r="U22280" s="275"/>
    </row>
    <row r="22281" spans="21:21" x14ac:dyDescent="0.3">
      <c r="U22281" s="275"/>
    </row>
    <row r="22282" spans="21:21" x14ac:dyDescent="0.3">
      <c r="U22282" s="275"/>
    </row>
    <row r="22283" spans="21:21" x14ac:dyDescent="0.3">
      <c r="U22283" s="275"/>
    </row>
    <row r="22284" spans="21:21" x14ac:dyDescent="0.3">
      <c r="U22284" s="275"/>
    </row>
    <row r="22285" spans="21:21" x14ac:dyDescent="0.3">
      <c r="U22285" s="275"/>
    </row>
    <row r="22286" spans="21:21" x14ac:dyDescent="0.3">
      <c r="U22286" s="275"/>
    </row>
    <row r="22287" spans="21:21" x14ac:dyDescent="0.3">
      <c r="U22287" s="275"/>
    </row>
    <row r="22288" spans="21:21" x14ac:dyDescent="0.3">
      <c r="U22288" s="275"/>
    </row>
    <row r="22289" spans="21:21" x14ac:dyDescent="0.3">
      <c r="U22289" s="275"/>
    </row>
    <row r="22290" spans="21:21" x14ac:dyDescent="0.3">
      <c r="U22290" s="275"/>
    </row>
    <row r="22291" spans="21:21" x14ac:dyDescent="0.3">
      <c r="U22291" s="275"/>
    </row>
    <row r="22292" spans="21:21" x14ac:dyDescent="0.3">
      <c r="U22292" s="275"/>
    </row>
    <row r="22293" spans="21:21" x14ac:dyDescent="0.3">
      <c r="U22293" s="275"/>
    </row>
    <row r="22294" spans="21:21" x14ac:dyDescent="0.3">
      <c r="U22294" s="275"/>
    </row>
    <row r="22295" spans="21:21" x14ac:dyDescent="0.3">
      <c r="U22295" s="275"/>
    </row>
    <row r="22296" spans="21:21" x14ac:dyDescent="0.3">
      <c r="U22296" s="275"/>
    </row>
    <row r="22297" spans="21:21" x14ac:dyDescent="0.3">
      <c r="U22297" s="275"/>
    </row>
    <row r="22298" spans="21:21" x14ac:dyDescent="0.3">
      <c r="U22298" s="275"/>
    </row>
    <row r="22299" spans="21:21" x14ac:dyDescent="0.3">
      <c r="U22299" s="275"/>
    </row>
    <row r="22300" spans="21:21" x14ac:dyDescent="0.3">
      <c r="U22300" s="275"/>
    </row>
    <row r="22301" spans="21:21" x14ac:dyDescent="0.3">
      <c r="U22301" s="275"/>
    </row>
    <row r="22302" spans="21:21" x14ac:dyDescent="0.3">
      <c r="U22302" s="275"/>
    </row>
    <row r="22303" spans="21:21" x14ac:dyDescent="0.3">
      <c r="U22303" s="275"/>
    </row>
    <row r="22304" spans="21:21" x14ac:dyDescent="0.3">
      <c r="U22304" s="275"/>
    </row>
    <row r="22305" spans="21:21" x14ac:dyDescent="0.3">
      <c r="U22305" s="275"/>
    </row>
    <row r="22306" spans="21:21" x14ac:dyDescent="0.3">
      <c r="U22306" s="275"/>
    </row>
    <row r="22307" spans="21:21" x14ac:dyDescent="0.3">
      <c r="U22307" s="275"/>
    </row>
    <row r="22308" spans="21:21" x14ac:dyDescent="0.3">
      <c r="U22308" s="275"/>
    </row>
    <row r="22309" spans="21:21" x14ac:dyDescent="0.3">
      <c r="U22309" s="275"/>
    </row>
    <row r="22310" spans="21:21" x14ac:dyDescent="0.3">
      <c r="U22310" s="275"/>
    </row>
    <row r="22311" spans="21:21" x14ac:dyDescent="0.3">
      <c r="U22311" s="275"/>
    </row>
    <row r="22312" spans="21:21" x14ac:dyDescent="0.3">
      <c r="U22312" s="275"/>
    </row>
    <row r="22313" spans="21:21" x14ac:dyDescent="0.3">
      <c r="U22313" s="275"/>
    </row>
    <row r="22314" spans="21:21" x14ac:dyDescent="0.3">
      <c r="U22314" s="275"/>
    </row>
    <row r="22315" spans="21:21" x14ac:dyDescent="0.3">
      <c r="U22315" s="275"/>
    </row>
    <row r="22316" spans="21:21" x14ac:dyDescent="0.3">
      <c r="U22316" s="275"/>
    </row>
    <row r="22317" spans="21:21" x14ac:dyDescent="0.3">
      <c r="U22317" s="275"/>
    </row>
    <row r="22318" spans="21:21" x14ac:dyDescent="0.3">
      <c r="U22318" s="275"/>
    </row>
    <row r="22319" spans="21:21" x14ac:dyDescent="0.3">
      <c r="U22319" s="275"/>
    </row>
    <row r="22320" spans="21:21" x14ac:dyDescent="0.3">
      <c r="U22320" s="275"/>
    </row>
    <row r="22321" spans="21:21" x14ac:dyDescent="0.3">
      <c r="U22321" s="275"/>
    </row>
    <row r="22322" spans="21:21" x14ac:dyDescent="0.3">
      <c r="U22322" s="275"/>
    </row>
    <row r="22323" spans="21:21" x14ac:dyDescent="0.3">
      <c r="U22323" s="275"/>
    </row>
    <row r="22324" spans="21:21" x14ac:dyDescent="0.3">
      <c r="U22324" s="275"/>
    </row>
    <row r="22325" spans="21:21" x14ac:dyDescent="0.3">
      <c r="U22325" s="275"/>
    </row>
    <row r="22326" spans="21:21" x14ac:dyDescent="0.3">
      <c r="U22326" s="275"/>
    </row>
    <row r="22327" spans="21:21" x14ac:dyDescent="0.3">
      <c r="U22327" s="275"/>
    </row>
    <row r="22328" spans="21:21" x14ac:dyDescent="0.3">
      <c r="U22328" s="275"/>
    </row>
    <row r="22329" spans="21:21" x14ac:dyDescent="0.3">
      <c r="U22329" s="275"/>
    </row>
    <row r="22330" spans="21:21" x14ac:dyDescent="0.3">
      <c r="U22330" s="275"/>
    </row>
    <row r="22331" spans="21:21" x14ac:dyDescent="0.3">
      <c r="U22331" s="275"/>
    </row>
    <row r="22332" spans="21:21" x14ac:dyDescent="0.3">
      <c r="U22332" s="275"/>
    </row>
    <row r="22333" spans="21:21" x14ac:dyDescent="0.3">
      <c r="U22333" s="275"/>
    </row>
    <row r="22334" spans="21:21" x14ac:dyDescent="0.3">
      <c r="U22334" s="275"/>
    </row>
    <row r="22335" spans="21:21" x14ac:dyDescent="0.3">
      <c r="U22335" s="275"/>
    </row>
    <row r="22336" spans="21:21" x14ac:dyDescent="0.3">
      <c r="U22336" s="275"/>
    </row>
    <row r="22337" spans="21:21" x14ac:dyDescent="0.3">
      <c r="U22337" s="275"/>
    </row>
    <row r="22338" spans="21:21" x14ac:dyDescent="0.3">
      <c r="U22338" s="275"/>
    </row>
    <row r="22339" spans="21:21" x14ac:dyDescent="0.3">
      <c r="U22339" s="275"/>
    </row>
    <row r="22340" spans="21:21" x14ac:dyDescent="0.3">
      <c r="U22340" s="275"/>
    </row>
    <row r="22341" spans="21:21" x14ac:dyDescent="0.3">
      <c r="U22341" s="275"/>
    </row>
    <row r="22342" spans="21:21" x14ac:dyDescent="0.3">
      <c r="U22342" s="275"/>
    </row>
    <row r="22343" spans="21:21" x14ac:dyDescent="0.3">
      <c r="U22343" s="275"/>
    </row>
    <row r="22344" spans="21:21" x14ac:dyDescent="0.3">
      <c r="U22344" s="275"/>
    </row>
    <row r="22345" spans="21:21" x14ac:dyDescent="0.3">
      <c r="U22345" s="275"/>
    </row>
    <row r="22346" spans="21:21" x14ac:dyDescent="0.3">
      <c r="U22346" s="275"/>
    </row>
    <row r="22347" spans="21:21" x14ac:dyDescent="0.3">
      <c r="U22347" s="275"/>
    </row>
    <row r="22348" spans="21:21" x14ac:dyDescent="0.3">
      <c r="U22348" s="275"/>
    </row>
    <row r="22349" spans="21:21" x14ac:dyDescent="0.3">
      <c r="U22349" s="275"/>
    </row>
    <row r="22350" spans="21:21" x14ac:dyDescent="0.3">
      <c r="U22350" s="275"/>
    </row>
    <row r="22351" spans="21:21" x14ac:dyDescent="0.3">
      <c r="U22351" s="275"/>
    </row>
    <row r="22352" spans="21:21" x14ac:dyDescent="0.3">
      <c r="U22352" s="275"/>
    </row>
    <row r="22353" spans="21:21" x14ac:dyDescent="0.3">
      <c r="U22353" s="275"/>
    </row>
    <row r="22354" spans="21:21" x14ac:dyDescent="0.3">
      <c r="U22354" s="275"/>
    </row>
    <row r="22355" spans="21:21" x14ac:dyDescent="0.3">
      <c r="U22355" s="275"/>
    </row>
    <row r="22356" spans="21:21" x14ac:dyDescent="0.3">
      <c r="U22356" s="275"/>
    </row>
    <row r="22357" spans="21:21" x14ac:dyDescent="0.3">
      <c r="U22357" s="275"/>
    </row>
    <row r="22358" spans="21:21" x14ac:dyDescent="0.3">
      <c r="U22358" s="275"/>
    </row>
    <row r="22359" spans="21:21" x14ac:dyDescent="0.3">
      <c r="U22359" s="275"/>
    </row>
    <row r="22360" spans="21:21" x14ac:dyDescent="0.3">
      <c r="U22360" s="275"/>
    </row>
    <row r="22361" spans="21:21" x14ac:dyDescent="0.3">
      <c r="U22361" s="275"/>
    </row>
    <row r="22362" spans="21:21" x14ac:dyDescent="0.3">
      <c r="U22362" s="275"/>
    </row>
    <row r="22363" spans="21:21" x14ac:dyDescent="0.3">
      <c r="U22363" s="275"/>
    </row>
    <row r="22364" spans="21:21" x14ac:dyDescent="0.3">
      <c r="U22364" s="275"/>
    </row>
    <row r="22365" spans="21:21" x14ac:dyDescent="0.3">
      <c r="U22365" s="275"/>
    </row>
    <row r="22366" spans="21:21" x14ac:dyDescent="0.3">
      <c r="U22366" s="275"/>
    </row>
    <row r="22367" spans="21:21" x14ac:dyDescent="0.3">
      <c r="U22367" s="275"/>
    </row>
    <row r="22368" spans="21:21" x14ac:dyDescent="0.3">
      <c r="U22368" s="275"/>
    </row>
    <row r="22369" spans="21:21" x14ac:dyDescent="0.3">
      <c r="U22369" s="275"/>
    </row>
    <row r="22370" spans="21:21" x14ac:dyDescent="0.3">
      <c r="U22370" s="275"/>
    </row>
    <row r="22371" spans="21:21" x14ac:dyDescent="0.3">
      <c r="U22371" s="275"/>
    </row>
    <row r="22372" spans="21:21" x14ac:dyDescent="0.3">
      <c r="U22372" s="275"/>
    </row>
    <row r="22373" spans="21:21" x14ac:dyDescent="0.3">
      <c r="U22373" s="275"/>
    </row>
    <row r="22374" spans="21:21" x14ac:dyDescent="0.3">
      <c r="U22374" s="275"/>
    </row>
    <row r="22375" spans="21:21" x14ac:dyDescent="0.3">
      <c r="U22375" s="275"/>
    </row>
    <row r="22376" spans="21:21" x14ac:dyDescent="0.3">
      <c r="U22376" s="275"/>
    </row>
    <row r="22377" spans="21:21" x14ac:dyDescent="0.3">
      <c r="U22377" s="275"/>
    </row>
    <row r="22378" spans="21:21" x14ac:dyDescent="0.3">
      <c r="U22378" s="275"/>
    </row>
    <row r="22379" spans="21:21" x14ac:dyDescent="0.3">
      <c r="U22379" s="275"/>
    </row>
    <row r="22380" spans="21:21" x14ac:dyDescent="0.3">
      <c r="U22380" s="275"/>
    </row>
    <row r="22381" spans="21:21" x14ac:dyDescent="0.3">
      <c r="U22381" s="275"/>
    </row>
    <row r="22382" spans="21:21" x14ac:dyDescent="0.3">
      <c r="U22382" s="275"/>
    </row>
    <row r="22383" spans="21:21" x14ac:dyDescent="0.3">
      <c r="U22383" s="275"/>
    </row>
    <row r="22384" spans="21:21" x14ac:dyDescent="0.3">
      <c r="U22384" s="275"/>
    </row>
    <row r="22385" spans="21:21" x14ac:dyDescent="0.3">
      <c r="U22385" s="275"/>
    </row>
    <row r="22386" spans="21:21" x14ac:dyDescent="0.3">
      <c r="U22386" s="275"/>
    </row>
    <row r="22387" spans="21:21" x14ac:dyDescent="0.3">
      <c r="U22387" s="275"/>
    </row>
    <row r="22388" spans="21:21" x14ac:dyDescent="0.3">
      <c r="U22388" s="275"/>
    </row>
    <row r="22389" spans="21:21" x14ac:dyDescent="0.3">
      <c r="U22389" s="275"/>
    </row>
    <row r="22390" spans="21:21" x14ac:dyDescent="0.3">
      <c r="U22390" s="275"/>
    </row>
    <row r="22391" spans="21:21" x14ac:dyDescent="0.3">
      <c r="U22391" s="275"/>
    </row>
    <row r="22392" spans="21:21" x14ac:dyDescent="0.3">
      <c r="U22392" s="275"/>
    </row>
    <row r="22393" spans="21:21" x14ac:dyDescent="0.3">
      <c r="U22393" s="275"/>
    </row>
    <row r="22394" spans="21:21" x14ac:dyDescent="0.3">
      <c r="U22394" s="275"/>
    </row>
    <row r="22395" spans="21:21" x14ac:dyDescent="0.3">
      <c r="U22395" s="275"/>
    </row>
    <row r="22396" spans="21:21" x14ac:dyDescent="0.3">
      <c r="U22396" s="275"/>
    </row>
    <row r="22397" spans="21:21" x14ac:dyDescent="0.3">
      <c r="U22397" s="275"/>
    </row>
    <row r="22398" spans="21:21" x14ac:dyDescent="0.3">
      <c r="U22398" s="275"/>
    </row>
    <row r="22399" spans="21:21" x14ac:dyDescent="0.3">
      <c r="U22399" s="275"/>
    </row>
    <row r="22400" spans="21:21" x14ac:dyDescent="0.3">
      <c r="U22400" s="275"/>
    </row>
    <row r="22401" spans="21:21" x14ac:dyDescent="0.3">
      <c r="U22401" s="275"/>
    </row>
    <row r="22402" spans="21:21" x14ac:dyDescent="0.3">
      <c r="U22402" s="275"/>
    </row>
    <row r="22403" spans="21:21" x14ac:dyDescent="0.3">
      <c r="U22403" s="275"/>
    </row>
    <row r="22404" spans="21:21" x14ac:dyDescent="0.3">
      <c r="U22404" s="275"/>
    </row>
    <row r="22405" spans="21:21" x14ac:dyDescent="0.3">
      <c r="U22405" s="275"/>
    </row>
    <row r="22406" spans="21:21" x14ac:dyDescent="0.3">
      <c r="U22406" s="275"/>
    </row>
    <row r="22407" spans="21:21" x14ac:dyDescent="0.3">
      <c r="U22407" s="275"/>
    </row>
    <row r="22408" spans="21:21" x14ac:dyDescent="0.3">
      <c r="U22408" s="275"/>
    </row>
    <row r="22409" spans="21:21" x14ac:dyDescent="0.3">
      <c r="U22409" s="275"/>
    </row>
    <row r="22410" spans="21:21" x14ac:dyDescent="0.3">
      <c r="U22410" s="275"/>
    </row>
    <row r="22411" spans="21:21" x14ac:dyDescent="0.3">
      <c r="U22411" s="275"/>
    </row>
    <row r="22412" spans="21:21" x14ac:dyDescent="0.3">
      <c r="U22412" s="275"/>
    </row>
    <row r="22413" spans="21:21" x14ac:dyDescent="0.3">
      <c r="U22413" s="275"/>
    </row>
    <row r="22414" spans="21:21" x14ac:dyDescent="0.3">
      <c r="U22414" s="275"/>
    </row>
    <row r="22415" spans="21:21" x14ac:dyDescent="0.3">
      <c r="U22415" s="275"/>
    </row>
    <row r="22416" spans="21:21" x14ac:dyDescent="0.3">
      <c r="U22416" s="275"/>
    </row>
    <row r="22417" spans="21:21" x14ac:dyDescent="0.3">
      <c r="U22417" s="275"/>
    </row>
    <row r="22418" spans="21:21" x14ac:dyDescent="0.3">
      <c r="U22418" s="275"/>
    </row>
    <row r="22419" spans="21:21" x14ac:dyDescent="0.3">
      <c r="U22419" s="275"/>
    </row>
    <row r="22420" spans="21:21" x14ac:dyDescent="0.3">
      <c r="U22420" s="275"/>
    </row>
    <row r="22421" spans="21:21" x14ac:dyDescent="0.3">
      <c r="U22421" s="275"/>
    </row>
    <row r="22422" spans="21:21" x14ac:dyDescent="0.3">
      <c r="U22422" s="275"/>
    </row>
    <row r="22423" spans="21:21" x14ac:dyDescent="0.3">
      <c r="U22423" s="275"/>
    </row>
    <row r="22424" spans="21:21" x14ac:dyDescent="0.3">
      <c r="U22424" s="275"/>
    </row>
    <row r="22425" spans="21:21" x14ac:dyDescent="0.3">
      <c r="U22425" s="275"/>
    </row>
    <row r="22426" spans="21:21" x14ac:dyDescent="0.3">
      <c r="U22426" s="275"/>
    </row>
    <row r="22427" spans="21:21" x14ac:dyDescent="0.3">
      <c r="U22427" s="275"/>
    </row>
    <row r="22428" spans="21:21" x14ac:dyDescent="0.3">
      <c r="U22428" s="275"/>
    </row>
    <row r="22429" spans="21:21" x14ac:dyDescent="0.3">
      <c r="U22429" s="275"/>
    </row>
    <row r="22430" spans="21:21" x14ac:dyDescent="0.3">
      <c r="U22430" s="275"/>
    </row>
    <row r="22431" spans="21:21" x14ac:dyDescent="0.3">
      <c r="U22431" s="275"/>
    </row>
    <row r="22432" spans="21:21" x14ac:dyDescent="0.3">
      <c r="U22432" s="275"/>
    </row>
    <row r="22433" spans="21:21" x14ac:dyDescent="0.3">
      <c r="U22433" s="275"/>
    </row>
    <row r="22434" spans="21:21" x14ac:dyDescent="0.3">
      <c r="U22434" s="275"/>
    </row>
    <row r="22435" spans="21:21" x14ac:dyDescent="0.3">
      <c r="U22435" s="275"/>
    </row>
    <row r="22436" spans="21:21" x14ac:dyDescent="0.3">
      <c r="U22436" s="275"/>
    </row>
    <row r="22437" spans="21:21" x14ac:dyDescent="0.3">
      <c r="U22437" s="275"/>
    </row>
    <row r="22438" spans="21:21" x14ac:dyDescent="0.3">
      <c r="U22438" s="275"/>
    </row>
    <row r="22439" spans="21:21" x14ac:dyDescent="0.3">
      <c r="U22439" s="275"/>
    </row>
    <row r="22440" spans="21:21" x14ac:dyDescent="0.3">
      <c r="U22440" s="275"/>
    </row>
    <row r="22441" spans="21:21" x14ac:dyDescent="0.3">
      <c r="U22441" s="275"/>
    </row>
    <row r="22442" spans="21:21" x14ac:dyDescent="0.3">
      <c r="U22442" s="275"/>
    </row>
    <row r="22443" spans="21:21" x14ac:dyDescent="0.3">
      <c r="U22443" s="275"/>
    </row>
    <row r="22444" spans="21:21" x14ac:dyDescent="0.3">
      <c r="U22444" s="275"/>
    </row>
    <row r="22445" spans="21:21" x14ac:dyDescent="0.3">
      <c r="U22445" s="275"/>
    </row>
    <row r="22446" spans="21:21" x14ac:dyDescent="0.3">
      <c r="U22446" s="275"/>
    </row>
    <row r="22447" spans="21:21" x14ac:dyDescent="0.3">
      <c r="U22447" s="275"/>
    </row>
    <row r="22448" spans="21:21" x14ac:dyDescent="0.3">
      <c r="U22448" s="275"/>
    </row>
    <row r="22449" spans="21:21" x14ac:dyDescent="0.3">
      <c r="U22449" s="275"/>
    </row>
    <row r="22450" spans="21:21" x14ac:dyDescent="0.3">
      <c r="U22450" s="275"/>
    </row>
    <row r="22451" spans="21:21" x14ac:dyDescent="0.3">
      <c r="U22451" s="275"/>
    </row>
    <row r="22452" spans="21:21" x14ac:dyDescent="0.3">
      <c r="U22452" s="275"/>
    </row>
    <row r="22453" spans="21:21" x14ac:dyDescent="0.3">
      <c r="U22453" s="275"/>
    </row>
    <row r="22454" spans="21:21" x14ac:dyDescent="0.3">
      <c r="U22454" s="275"/>
    </row>
    <row r="22455" spans="21:21" x14ac:dyDescent="0.3">
      <c r="U22455" s="275"/>
    </row>
    <row r="22456" spans="21:21" x14ac:dyDescent="0.3">
      <c r="U22456" s="275"/>
    </row>
    <row r="22457" spans="21:21" x14ac:dyDescent="0.3">
      <c r="U22457" s="275"/>
    </row>
    <row r="22458" spans="21:21" x14ac:dyDescent="0.3">
      <c r="U22458" s="275"/>
    </row>
    <row r="22459" spans="21:21" x14ac:dyDescent="0.3">
      <c r="U22459" s="275"/>
    </row>
    <row r="22460" spans="21:21" x14ac:dyDescent="0.3">
      <c r="U22460" s="275"/>
    </row>
    <row r="22461" spans="21:21" x14ac:dyDescent="0.3">
      <c r="U22461" s="275"/>
    </row>
    <row r="22462" spans="21:21" x14ac:dyDescent="0.3">
      <c r="U22462" s="275"/>
    </row>
    <row r="22463" spans="21:21" x14ac:dyDescent="0.3">
      <c r="U22463" s="275"/>
    </row>
    <row r="22464" spans="21:21" x14ac:dyDescent="0.3">
      <c r="U22464" s="275"/>
    </row>
    <row r="22465" spans="21:21" x14ac:dyDescent="0.3">
      <c r="U22465" s="275"/>
    </row>
    <row r="22466" spans="21:21" x14ac:dyDescent="0.3">
      <c r="U22466" s="275"/>
    </row>
    <row r="22467" spans="21:21" x14ac:dyDescent="0.3">
      <c r="U22467" s="275"/>
    </row>
    <row r="22468" spans="21:21" x14ac:dyDescent="0.3">
      <c r="U22468" s="275"/>
    </row>
    <row r="22469" spans="21:21" x14ac:dyDescent="0.3">
      <c r="U22469" s="275"/>
    </row>
    <row r="22470" spans="21:21" x14ac:dyDescent="0.3">
      <c r="U22470" s="275"/>
    </row>
    <row r="22471" spans="21:21" x14ac:dyDescent="0.3">
      <c r="U22471" s="275"/>
    </row>
    <row r="22472" spans="21:21" x14ac:dyDescent="0.3">
      <c r="U22472" s="275"/>
    </row>
    <row r="22473" spans="21:21" x14ac:dyDescent="0.3">
      <c r="U22473" s="275"/>
    </row>
    <row r="22474" spans="21:21" x14ac:dyDescent="0.3">
      <c r="U22474" s="275"/>
    </row>
    <row r="22475" spans="21:21" x14ac:dyDescent="0.3">
      <c r="U22475" s="275"/>
    </row>
    <row r="22476" spans="21:21" x14ac:dyDescent="0.3">
      <c r="U22476" s="275"/>
    </row>
    <row r="22477" spans="21:21" x14ac:dyDescent="0.3">
      <c r="U22477" s="275"/>
    </row>
    <row r="22478" spans="21:21" x14ac:dyDescent="0.3">
      <c r="U22478" s="275"/>
    </row>
    <row r="22479" spans="21:21" x14ac:dyDescent="0.3">
      <c r="U22479" s="275"/>
    </row>
    <row r="22480" spans="21:21" x14ac:dyDescent="0.3">
      <c r="U22480" s="275"/>
    </row>
    <row r="22481" spans="21:21" x14ac:dyDescent="0.3">
      <c r="U22481" s="275"/>
    </row>
    <row r="22482" spans="21:21" x14ac:dyDescent="0.3">
      <c r="U22482" s="275"/>
    </row>
    <row r="22483" spans="21:21" x14ac:dyDescent="0.3">
      <c r="U22483" s="275"/>
    </row>
    <row r="22484" spans="21:21" x14ac:dyDescent="0.3">
      <c r="U22484" s="275"/>
    </row>
    <row r="22485" spans="21:21" x14ac:dyDescent="0.3">
      <c r="U22485" s="275"/>
    </row>
    <row r="22486" spans="21:21" x14ac:dyDescent="0.3">
      <c r="U22486" s="275"/>
    </row>
    <row r="22487" spans="21:21" x14ac:dyDescent="0.3">
      <c r="U22487" s="275"/>
    </row>
    <row r="22488" spans="21:21" x14ac:dyDescent="0.3">
      <c r="U22488" s="275"/>
    </row>
    <row r="22489" spans="21:21" x14ac:dyDescent="0.3">
      <c r="U22489" s="275"/>
    </row>
    <row r="22490" spans="21:21" x14ac:dyDescent="0.3">
      <c r="U22490" s="275"/>
    </row>
    <row r="22491" spans="21:21" x14ac:dyDescent="0.3">
      <c r="U22491" s="275"/>
    </row>
    <row r="22492" spans="21:21" x14ac:dyDescent="0.3">
      <c r="U22492" s="275"/>
    </row>
    <row r="22493" spans="21:21" x14ac:dyDescent="0.3">
      <c r="U22493" s="275"/>
    </row>
    <row r="22494" spans="21:21" x14ac:dyDescent="0.3">
      <c r="U22494" s="275"/>
    </row>
    <row r="22495" spans="21:21" x14ac:dyDescent="0.3">
      <c r="U22495" s="275"/>
    </row>
    <row r="22496" spans="21:21" x14ac:dyDescent="0.3">
      <c r="U22496" s="275"/>
    </row>
    <row r="22497" spans="21:21" x14ac:dyDescent="0.3">
      <c r="U22497" s="275"/>
    </row>
    <row r="22498" spans="21:21" x14ac:dyDescent="0.3">
      <c r="U22498" s="275"/>
    </row>
    <row r="22499" spans="21:21" x14ac:dyDescent="0.3">
      <c r="U22499" s="275"/>
    </row>
    <row r="22500" spans="21:21" x14ac:dyDescent="0.3">
      <c r="U22500" s="275"/>
    </row>
    <row r="22501" spans="21:21" x14ac:dyDescent="0.3">
      <c r="U22501" s="275"/>
    </row>
    <row r="22502" spans="21:21" x14ac:dyDescent="0.3">
      <c r="U22502" s="275"/>
    </row>
    <row r="22503" spans="21:21" x14ac:dyDescent="0.3">
      <c r="U22503" s="275"/>
    </row>
    <row r="22504" spans="21:21" x14ac:dyDescent="0.3">
      <c r="U22504" s="275"/>
    </row>
    <row r="22505" spans="21:21" x14ac:dyDescent="0.3">
      <c r="U22505" s="275"/>
    </row>
    <row r="22506" spans="21:21" x14ac:dyDescent="0.3">
      <c r="U22506" s="275"/>
    </row>
    <row r="22507" spans="21:21" x14ac:dyDescent="0.3">
      <c r="U22507" s="275"/>
    </row>
    <row r="22508" spans="21:21" x14ac:dyDescent="0.3">
      <c r="U22508" s="275"/>
    </row>
    <row r="22509" spans="21:21" x14ac:dyDescent="0.3">
      <c r="U22509" s="275"/>
    </row>
    <row r="22510" spans="21:21" x14ac:dyDescent="0.3">
      <c r="U22510" s="275"/>
    </row>
    <row r="22511" spans="21:21" x14ac:dyDescent="0.3">
      <c r="U22511" s="275"/>
    </row>
    <row r="22512" spans="21:21" x14ac:dyDescent="0.3">
      <c r="U22512" s="275"/>
    </row>
    <row r="22513" spans="21:21" x14ac:dyDescent="0.3">
      <c r="U22513" s="275"/>
    </row>
    <row r="22514" spans="21:21" x14ac:dyDescent="0.3">
      <c r="U22514" s="275"/>
    </row>
    <row r="22515" spans="21:21" x14ac:dyDescent="0.3">
      <c r="U22515" s="275"/>
    </row>
    <row r="22516" spans="21:21" x14ac:dyDescent="0.3">
      <c r="U22516" s="275"/>
    </row>
    <row r="22517" spans="21:21" x14ac:dyDescent="0.3">
      <c r="U22517" s="275"/>
    </row>
    <row r="22518" spans="21:21" x14ac:dyDescent="0.3">
      <c r="U22518" s="275"/>
    </row>
    <row r="22519" spans="21:21" x14ac:dyDescent="0.3">
      <c r="U22519" s="275"/>
    </row>
    <row r="22520" spans="21:21" x14ac:dyDescent="0.3">
      <c r="U22520" s="275"/>
    </row>
    <row r="22521" spans="21:21" x14ac:dyDescent="0.3">
      <c r="U22521" s="275"/>
    </row>
    <row r="22522" spans="21:21" x14ac:dyDescent="0.3">
      <c r="U22522" s="275"/>
    </row>
    <row r="22523" spans="21:21" x14ac:dyDescent="0.3">
      <c r="U22523" s="275"/>
    </row>
    <row r="22524" spans="21:21" x14ac:dyDescent="0.3">
      <c r="U22524" s="275"/>
    </row>
    <row r="22525" spans="21:21" x14ac:dyDescent="0.3">
      <c r="U22525" s="275"/>
    </row>
    <row r="22526" spans="21:21" x14ac:dyDescent="0.3">
      <c r="U22526" s="275"/>
    </row>
    <row r="22527" spans="21:21" x14ac:dyDescent="0.3">
      <c r="U22527" s="275"/>
    </row>
    <row r="22528" spans="21:21" x14ac:dyDescent="0.3">
      <c r="U22528" s="275"/>
    </row>
    <row r="22529" spans="21:21" x14ac:dyDescent="0.3">
      <c r="U22529" s="275"/>
    </row>
    <row r="22530" spans="21:21" x14ac:dyDescent="0.3">
      <c r="U22530" s="275"/>
    </row>
    <row r="22531" spans="21:21" x14ac:dyDescent="0.3">
      <c r="U22531" s="275"/>
    </row>
    <row r="22532" spans="21:21" x14ac:dyDescent="0.3">
      <c r="U22532" s="275"/>
    </row>
    <row r="22533" spans="21:21" x14ac:dyDescent="0.3">
      <c r="U22533" s="275"/>
    </row>
    <row r="22534" spans="21:21" x14ac:dyDescent="0.3">
      <c r="U22534" s="275"/>
    </row>
    <row r="22535" spans="21:21" x14ac:dyDescent="0.3">
      <c r="U22535" s="275"/>
    </row>
    <row r="22536" spans="21:21" x14ac:dyDescent="0.3">
      <c r="U22536" s="275"/>
    </row>
    <row r="22537" spans="21:21" x14ac:dyDescent="0.3">
      <c r="U22537" s="275"/>
    </row>
    <row r="22538" spans="21:21" x14ac:dyDescent="0.3">
      <c r="U22538" s="275"/>
    </row>
    <row r="22539" spans="21:21" x14ac:dyDescent="0.3">
      <c r="U22539" s="275"/>
    </row>
    <row r="22540" spans="21:21" x14ac:dyDescent="0.3">
      <c r="U22540" s="275"/>
    </row>
    <row r="22541" spans="21:21" x14ac:dyDescent="0.3">
      <c r="U22541" s="275"/>
    </row>
    <row r="22542" spans="21:21" x14ac:dyDescent="0.3">
      <c r="U22542" s="275"/>
    </row>
    <row r="22543" spans="21:21" x14ac:dyDescent="0.3">
      <c r="U22543" s="275"/>
    </row>
    <row r="22544" spans="21:21" x14ac:dyDescent="0.3">
      <c r="U22544" s="275"/>
    </row>
    <row r="22545" spans="21:21" x14ac:dyDescent="0.3">
      <c r="U22545" s="275"/>
    </row>
    <row r="22546" spans="21:21" x14ac:dyDescent="0.3">
      <c r="U22546" s="275"/>
    </row>
    <row r="22547" spans="21:21" x14ac:dyDescent="0.3">
      <c r="U22547" s="275"/>
    </row>
    <row r="22548" spans="21:21" x14ac:dyDescent="0.3">
      <c r="U22548" s="275"/>
    </row>
    <row r="22549" spans="21:21" x14ac:dyDescent="0.3">
      <c r="U22549" s="275"/>
    </row>
    <row r="22550" spans="21:21" x14ac:dyDescent="0.3">
      <c r="U22550" s="275"/>
    </row>
    <row r="22551" spans="21:21" x14ac:dyDescent="0.3">
      <c r="U22551" s="275"/>
    </row>
    <row r="22552" spans="21:21" x14ac:dyDescent="0.3">
      <c r="U22552" s="275"/>
    </row>
    <row r="22553" spans="21:21" x14ac:dyDescent="0.3">
      <c r="U22553" s="275"/>
    </row>
    <row r="22554" spans="21:21" x14ac:dyDescent="0.3">
      <c r="U22554" s="275"/>
    </row>
    <row r="22555" spans="21:21" x14ac:dyDescent="0.3">
      <c r="U22555" s="275"/>
    </row>
    <row r="22556" spans="21:21" x14ac:dyDescent="0.3">
      <c r="U22556" s="275"/>
    </row>
    <row r="22557" spans="21:21" x14ac:dyDescent="0.3">
      <c r="U22557" s="275"/>
    </row>
    <row r="22558" spans="21:21" x14ac:dyDescent="0.3">
      <c r="U22558" s="275"/>
    </row>
    <row r="22559" spans="21:21" x14ac:dyDescent="0.3">
      <c r="U22559" s="275"/>
    </row>
    <row r="22560" spans="21:21" x14ac:dyDescent="0.3">
      <c r="U22560" s="275"/>
    </row>
    <row r="22561" spans="21:21" x14ac:dyDescent="0.3">
      <c r="U22561" s="275"/>
    </row>
    <row r="22562" spans="21:21" x14ac:dyDescent="0.3">
      <c r="U22562" s="275"/>
    </row>
    <row r="22563" spans="21:21" x14ac:dyDescent="0.3">
      <c r="U22563" s="275"/>
    </row>
    <row r="22564" spans="21:21" x14ac:dyDescent="0.3">
      <c r="U22564" s="275"/>
    </row>
    <row r="22565" spans="21:21" x14ac:dyDescent="0.3">
      <c r="U22565" s="275"/>
    </row>
    <row r="22566" spans="21:21" x14ac:dyDescent="0.3">
      <c r="U22566" s="275"/>
    </row>
    <row r="22567" spans="21:21" x14ac:dyDescent="0.3">
      <c r="U22567" s="275"/>
    </row>
    <row r="22568" spans="21:21" x14ac:dyDescent="0.3">
      <c r="U22568" s="275"/>
    </row>
    <row r="22569" spans="21:21" x14ac:dyDescent="0.3">
      <c r="U22569" s="275"/>
    </row>
    <row r="22570" spans="21:21" x14ac:dyDescent="0.3">
      <c r="U22570" s="275"/>
    </row>
    <row r="22571" spans="21:21" x14ac:dyDescent="0.3">
      <c r="U22571" s="275"/>
    </row>
    <row r="22572" spans="21:21" x14ac:dyDescent="0.3">
      <c r="U22572" s="275"/>
    </row>
    <row r="22573" spans="21:21" x14ac:dyDescent="0.3">
      <c r="U22573" s="275"/>
    </row>
    <row r="22574" spans="21:21" x14ac:dyDescent="0.3">
      <c r="U22574" s="275"/>
    </row>
    <row r="22575" spans="21:21" x14ac:dyDescent="0.3">
      <c r="U22575" s="275"/>
    </row>
    <row r="22576" spans="21:21" x14ac:dyDescent="0.3">
      <c r="U22576" s="275"/>
    </row>
    <row r="22577" spans="21:21" x14ac:dyDescent="0.3">
      <c r="U22577" s="275"/>
    </row>
    <row r="22578" spans="21:21" x14ac:dyDescent="0.3">
      <c r="U22578" s="275"/>
    </row>
    <row r="22579" spans="21:21" x14ac:dyDescent="0.3">
      <c r="U22579" s="275"/>
    </row>
    <row r="22580" spans="21:21" x14ac:dyDescent="0.3">
      <c r="U22580" s="275"/>
    </row>
    <row r="22581" spans="21:21" x14ac:dyDescent="0.3">
      <c r="U22581" s="275"/>
    </row>
    <row r="22582" spans="21:21" x14ac:dyDescent="0.3">
      <c r="U22582" s="275"/>
    </row>
    <row r="22583" spans="21:21" x14ac:dyDescent="0.3">
      <c r="U22583" s="275"/>
    </row>
    <row r="22584" spans="21:21" x14ac:dyDescent="0.3">
      <c r="U22584" s="275"/>
    </row>
    <row r="22585" spans="21:21" x14ac:dyDescent="0.3">
      <c r="U22585" s="275"/>
    </row>
    <row r="22586" spans="21:21" x14ac:dyDescent="0.3">
      <c r="U22586" s="275"/>
    </row>
    <row r="22587" spans="21:21" x14ac:dyDescent="0.3">
      <c r="U22587" s="275"/>
    </row>
    <row r="22588" spans="21:21" x14ac:dyDescent="0.3">
      <c r="U22588" s="275"/>
    </row>
    <row r="22589" spans="21:21" x14ac:dyDescent="0.3">
      <c r="U22589" s="275"/>
    </row>
    <row r="22590" spans="21:21" x14ac:dyDescent="0.3">
      <c r="U22590" s="275"/>
    </row>
    <row r="22591" spans="21:21" x14ac:dyDescent="0.3">
      <c r="U22591" s="275"/>
    </row>
    <row r="22592" spans="21:21" x14ac:dyDescent="0.3">
      <c r="U22592" s="275"/>
    </row>
    <row r="22593" spans="21:21" x14ac:dyDescent="0.3">
      <c r="U22593" s="275"/>
    </row>
    <row r="22594" spans="21:21" x14ac:dyDescent="0.3">
      <c r="U22594" s="275"/>
    </row>
    <row r="22595" spans="21:21" x14ac:dyDescent="0.3">
      <c r="U22595" s="275"/>
    </row>
    <row r="22596" spans="21:21" x14ac:dyDescent="0.3">
      <c r="U22596" s="275"/>
    </row>
    <row r="22597" spans="21:21" x14ac:dyDescent="0.3">
      <c r="U22597" s="275"/>
    </row>
    <row r="22598" spans="21:21" x14ac:dyDescent="0.3">
      <c r="U22598" s="275"/>
    </row>
    <row r="22599" spans="21:21" x14ac:dyDescent="0.3">
      <c r="U22599" s="275"/>
    </row>
    <row r="22600" spans="21:21" x14ac:dyDescent="0.3">
      <c r="U22600" s="275"/>
    </row>
    <row r="22601" spans="21:21" x14ac:dyDescent="0.3">
      <c r="U22601" s="275"/>
    </row>
    <row r="22602" spans="21:21" x14ac:dyDescent="0.3">
      <c r="U22602" s="275"/>
    </row>
    <row r="22603" spans="21:21" x14ac:dyDescent="0.3">
      <c r="U22603" s="275"/>
    </row>
    <row r="22604" spans="21:21" x14ac:dyDescent="0.3">
      <c r="U22604" s="275"/>
    </row>
    <row r="22605" spans="21:21" x14ac:dyDescent="0.3">
      <c r="U22605" s="275"/>
    </row>
    <row r="22606" spans="21:21" x14ac:dyDescent="0.3">
      <c r="U22606" s="275"/>
    </row>
    <row r="22607" spans="21:21" x14ac:dyDescent="0.3">
      <c r="U22607" s="275"/>
    </row>
    <row r="22608" spans="21:21" x14ac:dyDescent="0.3">
      <c r="U22608" s="275"/>
    </row>
    <row r="22609" spans="21:21" x14ac:dyDescent="0.3">
      <c r="U22609" s="275"/>
    </row>
    <row r="22610" spans="21:21" x14ac:dyDescent="0.3">
      <c r="U22610" s="275"/>
    </row>
    <row r="22611" spans="21:21" x14ac:dyDescent="0.3">
      <c r="U22611" s="275"/>
    </row>
    <row r="22612" spans="21:21" x14ac:dyDescent="0.3">
      <c r="U22612" s="275"/>
    </row>
    <row r="22613" spans="21:21" x14ac:dyDescent="0.3">
      <c r="U22613" s="275"/>
    </row>
    <row r="22614" spans="21:21" x14ac:dyDescent="0.3">
      <c r="U22614" s="275"/>
    </row>
    <row r="22615" spans="21:21" x14ac:dyDescent="0.3">
      <c r="U22615" s="275"/>
    </row>
    <row r="22616" spans="21:21" x14ac:dyDescent="0.3">
      <c r="U22616" s="275"/>
    </row>
    <row r="22617" spans="21:21" x14ac:dyDescent="0.3">
      <c r="U22617" s="275"/>
    </row>
    <row r="22618" spans="21:21" x14ac:dyDescent="0.3">
      <c r="U22618" s="275"/>
    </row>
    <row r="22619" spans="21:21" x14ac:dyDescent="0.3">
      <c r="U22619" s="275"/>
    </row>
    <row r="22620" spans="21:21" x14ac:dyDescent="0.3">
      <c r="U22620" s="275"/>
    </row>
    <row r="22621" spans="21:21" x14ac:dyDescent="0.3">
      <c r="U22621" s="275"/>
    </row>
    <row r="22622" spans="21:21" x14ac:dyDescent="0.3">
      <c r="U22622" s="275"/>
    </row>
    <row r="22623" spans="21:21" x14ac:dyDescent="0.3">
      <c r="U22623" s="275"/>
    </row>
    <row r="22624" spans="21:21" x14ac:dyDescent="0.3">
      <c r="U22624" s="275"/>
    </row>
    <row r="22625" spans="21:21" x14ac:dyDescent="0.3">
      <c r="U22625" s="275"/>
    </row>
    <row r="22626" spans="21:21" x14ac:dyDescent="0.3">
      <c r="U22626" s="275"/>
    </row>
    <row r="22627" spans="21:21" x14ac:dyDescent="0.3">
      <c r="U22627" s="275"/>
    </row>
    <row r="22628" spans="21:21" x14ac:dyDescent="0.3">
      <c r="U22628" s="275"/>
    </row>
    <row r="22629" spans="21:21" x14ac:dyDescent="0.3">
      <c r="U22629" s="275"/>
    </row>
    <row r="22630" spans="21:21" x14ac:dyDescent="0.3">
      <c r="U22630" s="275"/>
    </row>
    <row r="22631" spans="21:21" x14ac:dyDescent="0.3">
      <c r="U22631" s="275"/>
    </row>
    <row r="22632" spans="21:21" x14ac:dyDescent="0.3">
      <c r="U22632" s="275"/>
    </row>
    <row r="22633" spans="21:21" x14ac:dyDescent="0.3">
      <c r="U22633" s="275"/>
    </row>
    <row r="22634" spans="21:21" x14ac:dyDescent="0.3">
      <c r="U22634" s="275"/>
    </row>
    <row r="22635" spans="21:21" x14ac:dyDescent="0.3">
      <c r="U22635" s="275"/>
    </row>
    <row r="22636" spans="21:21" x14ac:dyDescent="0.3">
      <c r="U22636" s="275"/>
    </row>
    <row r="22637" spans="21:21" x14ac:dyDescent="0.3">
      <c r="U22637" s="275"/>
    </row>
    <row r="22638" spans="21:21" x14ac:dyDescent="0.3">
      <c r="U22638" s="275"/>
    </row>
    <row r="22639" spans="21:21" x14ac:dyDescent="0.3">
      <c r="U22639" s="275"/>
    </row>
    <row r="22640" spans="21:21" x14ac:dyDescent="0.3">
      <c r="U22640" s="275"/>
    </row>
    <row r="22641" spans="21:21" x14ac:dyDescent="0.3">
      <c r="U22641" s="275"/>
    </row>
    <row r="22642" spans="21:21" x14ac:dyDescent="0.3">
      <c r="U22642" s="275"/>
    </row>
    <row r="22643" spans="21:21" x14ac:dyDescent="0.3">
      <c r="U22643" s="275"/>
    </row>
    <row r="22644" spans="21:21" x14ac:dyDescent="0.3">
      <c r="U22644" s="275"/>
    </row>
    <row r="22645" spans="21:21" x14ac:dyDescent="0.3">
      <c r="U22645" s="275"/>
    </row>
    <row r="22646" spans="21:21" x14ac:dyDescent="0.3">
      <c r="U22646" s="275"/>
    </row>
    <row r="22647" spans="21:21" x14ac:dyDescent="0.3">
      <c r="U22647" s="275"/>
    </row>
    <row r="22648" spans="21:21" x14ac:dyDescent="0.3">
      <c r="U22648" s="275"/>
    </row>
    <row r="22649" spans="21:21" x14ac:dyDescent="0.3">
      <c r="U22649" s="275"/>
    </row>
    <row r="22650" spans="21:21" x14ac:dyDescent="0.3">
      <c r="U22650" s="275"/>
    </row>
    <row r="22651" spans="21:21" x14ac:dyDescent="0.3">
      <c r="U22651" s="275"/>
    </row>
    <row r="22652" spans="21:21" x14ac:dyDescent="0.3">
      <c r="U22652" s="275"/>
    </row>
    <row r="22653" spans="21:21" x14ac:dyDescent="0.3">
      <c r="U22653" s="275"/>
    </row>
    <row r="22654" spans="21:21" x14ac:dyDescent="0.3">
      <c r="U22654" s="275"/>
    </row>
    <row r="22655" spans="21:21" x14ac:dyDescent="0.3">
      <c r="U22655" s="275"/>
    </row>
    <row r="22656" spans="21:21" x14ac:dyDescent="0.3">
      <c r="U22656" s="275"/>
    </row>
    <row r="22657" spans="21:21" x14ac:dyDescent="0.3">
      <c r="U22657" s="275"/>
    </row>
    <row r="22658" spans="21:21" x14ac:dyDescent="0.3">
      <c r="U22658" s="275"/>
    </row>
    <row r="22659" spans="21:21" x14ac:dyDescent="0.3">
      <c r="U22659" s="275"/>
    </row>
    <row r="22660" spans="21:21" x14ac:dyDescent="0.3">
      <c r="U22660" s="275"/>
    </row>
    <row r="22661" spans="21:21" x14ac:dyDescent="0.3">
      <c r="U22661" s="275"/>
    </row>
    <row r="22662" spans="21:21" x14ac:dyDescent="0.3">
      <c r="U22662" s="275"/>
    </row>
    <row r="22663" spans="21:21" x14ac:dyDescent="0.3">
      <c r="U22663" s="275"/>
    </row>
    <row r="22664" spans="21:21" x14ac:dyDescent="0.3">
      <c r="U22664" s="275"/>
    </row>
    <row r="22665" spans="21:21" x14ac:dyDescent="0.3">
      <c r="U22665" s="275"/>
    </row>
    <row r="22666" spans="21:21" x14ac:dyDescent="0.3">
      <c r="U22666" s="275"/>
    </row>
    <row r="22667" spans="21:21" x14ac:dyDescent="0.3">
      <c r="U22667" s="275"/>
    </row>
    <row r="22668" spans="21:21" x14ac:dyDescent="0.3">
      <c r="U22668" s="275"/>
    </row>
    <row r="22669" spans="21:21" x14ac:dyDescent="0.3">
      <c r="U22669" s="275"/>
    </row>
    <row r="22670" spans="21:21" x14ac:dyDescent="0.3">
      <c r="U22670" s="275"/>
    </row>
    <row r="22671" spans="21:21" x14ac:dyDescent="0.3">
      <c r="U22671" s="275"/>
    </row>
    <row r="22672" spans="21:21" x14ac:dyDescent="0.3">
      <c r="U22672" s="275"/>
    </row>
    <row r="22673" spans="21:21" x14ac:dyDescent="0.3">
      <c r="U22673" s="275"/>
    </row>
    <row r="22674" spans="21:21" x14ac:dyDescent="0.3">
      <c r="U22674" s="275"/>
    </row>
    <row r="22675" spans="21:21" x14ac:dyDescent="0.3">
      <c r="U22675" s="275"/>
    </row>
    <row r="22676" spans="21:21" x14ac:dyDescent="0.3">
      <c r="U22676" s="275"/>
    </row>
    <row r="22677" spans="21:21" x14ac:dyDescent="0.3">
      <c r="U22677" s="275"/>
    </row>
    <row r="22678" spans="21:21" x14ac:dyDescent="0.3">
      <c r="U22678" s="275"/>
    </row>
    <row r="22679" spans="21:21" x14ac:dyDescent="0.3">
      <c r="U22679" s="275"/>
    </row>
    <row r="22680" spans="21:21" x14ac:dyDescent="0.3">
      <c r="U22680" s="275"/>
    </row>
    <row r="22681" spans="21:21" x14ac:dyDescent="0.3">
      <c r="U22681" s="275"/>
    </row>
    <row r="22682" spans="21:21" x14ac:dyDescent="0.3">
      <c r="U22682" s="275"/>
    </row>
    <row r="22683" spans="21:21" x14ac:dyDescent="0.3">
      <c r="U22683" s="275"/>
    </row>
    <row r="22684" spans="21:21" x14ac:dyDescent="0.3">
      <c r="U22684" s="275"/>
    </row>
    <row r="22685" spans="21:21" x14ac:dyDescent="0.3">
      <c r="U22685" s="275"/>
    </row>
    <row r="22686" spans="21:21" x14ac:dyDescent="0.3">
      <c r="U22686" s="275"/>
    </row>
    <row r="22687" spans="21:21" x14ac:dyDescent="0.3">
      <c r="U22687" s="275"/>
    </row>
    <row r="22688" spans="21:21" x14ac:dyDescent="0.3">
      <c r="U22688" s="275"/>
    </row>
    <row r="22689" spans="21:21" x14ac:dyDescent="0.3">
      <c r="U22689" s="275"/>
    </row>
    <row r="22690" spans="21:21" x14ac:dyDescent="0.3">
      <c r="U22690" s="275"/>
    </row>
    <row r="22691" spans="21:21" x14ac:dyDescent="0.3">
      <c r="U22691" s="275"/>
    </row>
    <row r="22692" spans="21:21" x14ac:dyDescent="0.3">
      <c r="U22692" s="275"/>
    </row>
    <row r="22693" spans="21:21" x14ac:dyDescent="0.3">
      <c r="U22693" s="275"/>
    </row>
    <row r="22694" spans="21:21" x14ac:dyDescent="0.3">
      <c r="U22694" s="275"/>
    </row>
    <row r="22695" spans="21:21" x14ac:dyDescent="0.3">
      <c r="U22695" s="275"/>
    </row>
    <row r="22696" spans="21:21" x14ac:dyDescent="0.3">
      <c r="U22696" s="275"/>
    </row>
    <row r="22697" spans="21:21" x14ac:dyDescent="0.3">
      <c r="U22697" s="275"/>
    </row>
    <row r="22698" spans="21:21" x14ac:dyDescent="0.3">
      <c r="U22698" s="275"/>
    </row>
    <row r="22699" spans="21:21" x14ac:dyDescent="0.3">
      <c r="U22699" s="275"/>
    </row>
    <row r="22700" spans="21:21" x14ac:dyDescent="0.3">
      <c r="U22700" s="275"/>
    </row>
    <row r="22701" spans="21:21" x14ac:dyDescent="0.3">
      <c r="U22701" s="275"/>
    </row>
    <row r="22702" spans="21:21" x14ac:dyDescent="0.3">
      <c r="U22702" s="275"/>
    </row>
    <row r="22703" spans="21:21" x14ac:dyDescent="0.3">
      <c r="U22703" s="275"/>
    </row>
    <row r="22704" spans="21:21" x14ac:dyDescent="0.3">
      <c r="U22704" s="275"/>
    </row>
    <row r="22705" spans="21:21" x14ac:dyDescent="0.3">
      <c r="U22705" s="275"/>
    </row>
    <row r="22706" spans="21:21" x14ac:dyDescent="0.3">
      <c r="U22706" s="275"/>
    </row>
    <row r="22707" spans="21:21" x14ac:dyDescent="0.3">
      <c r="U22707" s="275"/>
    </row>
    <row r="22708" spans="21:21" x14ac:dyDescent="0.3">
      <c r="U22708" s="275"/>
    </row>
    <row r="22709" spans="21:21" x14ac:dyDescent="0.3">
      <c r="U22709" s="275"/>
    </row>
    <row r="22710" spans="21:21" x14ac:dyDescent="0.3">
      <c r="U22710" s="275"/>
    </row>
    <row r="22711" spans="21:21" x14ac:dyDescent="0.3">
      <c r="U22711" s="275"/>
    </row>
    <row r="22712" spans="21:21" x14ac:dyDescent="0.3">
      <c r="U22712" s="275"/>
    </row>
    <row r="22713" spans="21:21" x14ac:dyDescent="0.3">
      <c r="U22713" s="275"/>
    </row>
    <row r="22714" spans="21:21" x14ac:dyDescent="0.3">
      <c r="U22714" s="275"/>
    </row>
    <row r="22715" spans="21:21" x14ac:dyDescent="0.3">
      <c r="U22715" s="275"/>
    </row>
    <row r="22716" spans="21:21" x14ac:dyDescent="0.3">
      <c r="U22716" s="275"/>
    </row>
    <row r="22717" spans="21:21" x14ac:dyDescent="0.3">
      <c r="U22717" s="275"/>
    </row>
    <row r="22718" spans="21:21" x14ac:dyDescent="0.3">
      <c r="U22718" s="275"/>
    </row>
    <row r="22719" spans="21:21" x14ac:dyDescent="0.3">
      <c r="U22719" s="275"/>
    </row>
    <row r="22720" spans="21:21" x14ac:dyDescent="0.3">
      <c r="U22720" s="275"/>
    </row>
    <row r="22721" spans="21:21" x14ac:dyDescent="0.3">
      <c r="U22721" s="275"/>
    </row>
    <row r="22722" spans="21:21" x14ac:dyDescent="0.3">
      <c r="U22722" s="275"/>
    </row>
    <row r="22723" spans="21:21" x14ac:dyDescent="0.3">
      <c r="U22723" s="275"/>
    </row>
    <row r="22724" spans="21:21" x14ac:dyDescent="0.3">
      <c r="U22724" s="275"/>
    </row>
    <row r="22725" spans="21:21" x14ac:dyDescent="0.3">
      <c r="U22725" s="275"/>
    </row>
    <row r="22726" spans="21:21" x14ac:dyDescent="0.3">
      <c r="U22726" s="275"/>
    </row>
    <row r="22727" spans="21:21" x14ac:dyDescent="0.3">
      <c r="U22727" s="275"/>
    </row>
    <row r="22728" spans="21:21" x14ac:dyDescent="0.3">
      <c r="U22728" s="275"/>
    </row>
    <row r="22729" spans="21:21" x14ac:dyDescent="0.3">
      <c r="U22729" s="275"/>
    </row>
    <row r="22730" spans="21:21" x14ac:dyDescent="0.3">
      <c r="U22730" s="275"/>
    </row>
    <row r="22731" spans="21:21" x14ac:dyDescent="0.3">
      <c r="U22731" s="275"/>
    </row>
    <row r="22732" spans="21:21" x14ac:dyDescent="0.3">
      <c r="U22732" s="275"/>
    </row>
    <row r="22733" spans="21:21" x14ac:dyDescent="0.3">
      <c r="U22733" s="275"/>
    </row>
    <row r="22734" spans="21:21" x14ac:dyDescent="0.3">
      <c r="U22734" s="275"/>
    </row>
    <row r="22735" spans="21:21" x14ac:dyDescent="0.3">
      <c r="U22735" s="275"/>
    </row>
    <row r="22736" spans="21:21" x14ac:dyDescent="0.3">
      <c r="U22736" s="275"/>
    </row>
    <row r="22737" spans="21:21" x14ac:dyDescent="0.3">
      <c r="U22737" s="275"/>
    </row>
    <row r="22738" spans="21:21" x14ac:dyDescent="0.3">
      <c r="U22738" s="275"/>
    </row>
    <row r="22739" spans="21:21" x14ac:dyDescent="0.3">
      <c r="U22739" s="275"/>
    </row>
    <row r="22740" spans="21:21" x14ac:dyDescent="0.3">
      <c r="U22740" s="275"/>
    </row>
    <row r="22741" spans="21:21" x14ac:dyDescent="0.3">
      <c r="U22741" s="275"/>
    </row>
    <row r="22742" spans="21:21" x14ac:dyDescent="0.3">
      <c r="U22742" s="275"/>
    </row>
    <row r="22743" spans="21:21" x14ac:dyDescent="0.3">
      <c r="U22743" s="275"/>
    </row>
    <row r="22744" spans="21:21" x14ac:dyDescent="0.3">
      <c r="U22744" s="275"/>
    </row>
    <row r="22745" spans="21:21" x14ac:dyDescent="0.3">
      <c r="U22745" s="275"/>
    </row>
    <row r="22746" spans="21:21" x14ac:dyDescent="0.3">
      <c r="U22746" s="275"/>
    </row>
    <row r="22747" spans="21:21" x14ac:dyDescent="0.3">
      <c r="U22747" s="275"/>
    </row>
    <row r="22748" spans="21:21" x14ac:dyDescent="0.3">
      <c r="U22748" s="275"/>
    </row>
    <row r="22749" spans="21:21" x14ac:dyDescent="0.3">
      <c r="U22749" s="275"/>
    </row>
    <row r="22750" spans="21:21" x14ac:dyDescent="0.3">
      <c r="U22750" s="275"/>
    </row>
    <row r="22751" spans="21:21" x14ac:dyDescent="0.3">
      <c r="U22751" s="275"/>
    </row>
    <row r="22752" spans="21:21" x14ac:dyDescent="0.3">
      <c r="U22752" s="275"/>
    </row>
    <row r="22753" spans="21:21" x14ac:dyDescent="0.3">
      <c r="U22753" s="275"/>
    </row>
    <row r="22754" spans="21:21" x14ac:dyDescent="0.3">
      <c r="U22754" s="275"/>
    </row>
    <row r="22755" spans="21:21" x14ac:dyDescent="0.3">
      <c r="U22755" s="275"/>
    </row>
    <row r="22756" spans="21:21" x14ac:dyDescent="0.3">
      <c r="U22756" s="275"/>
    </row>
    <row r="22757" spans="21:21" x14ac:dyDescent="0.3">
      <c r="U22757" s="275"/>
    </row>
    <row r="22758" spans="21:21" x14ac:dyDescent="0.3">
      <c r="U22758" s="275"/>
    </row>
    <row r="22759" spans="21:21" x14ac:dyDescent="0.3">
      <c r="U22759" s="275"/>
    </row>
    <row r="22760" spans="21:21" x14ac:dyDescent="0.3">
      <c r="U22760" s="275"/>
    </row>
    <row r="22761" spans="21:21" x14ac:dyDescent="0.3">
      <c r="U22761" s="275"/>
    </row>
    <row r="22762" spans="21:21" x14ac:dyDescent="0.3">
      <c r="U22762" s="275"/>
    </row>
    <row r="22763" spans="21:21" x14ac:dyDescent="0.3">
      <c r="U22763" s="275"/>
    </row>
    <row r="22764" spans="21:21" x14ac:dyDescent="0.3">
      <c r="U22764" s="275"/>
    </row>
    <row r="22765" spans="21:21" x14ac:dyDescent="0.3">
      <c r="U22765" s="275"/>
    </row>
    <row r="22766" spans="21:21" x14ac:dyDescent="0.3">
      <c r="U22766" s="275"/>
    </row>
    <row r="22767" spans="21:21" x14ac:dyDescent="0.3">
      <c r="U22767" s="275"/>
    </row>
    <row r="22768" spans="21:21" x14ac:dyDescent="0.3">
      <c r="U22768" s="275"/>
    </row>
    <row r="22769" spans="21:21" x14ac:dyDescent="0.3">
      <c r="U22769" s="275"/>
    </row>
    <row r="22770" spans="21:21" x14ac:dyDescent="0.3">
      <c r="U22770" s="275"/>
    </row>
    <row r="22771" spans="21:21" x14ac:dyDescent="0.3">
      <c r="U22771" s="275"/>
    </row>
    <row r="22772" spans="21:21" x14ac:dyDescent="0.3">
      <c r="U22772" s="275"/>
    </row>
    <row r="22773" spans="21:21" x14ac:dyDescent="0.3">
      <c r="U22773" s="275"/>
    </row>
    <row r="22774" spans="21:21" x14ac:dyDescent="0.3">
      <c r="U22774" s="275"/>
    </row>
    <row r="22775" spans="21:21" x14ac:dyDescent="0.3">
      <c r="U22775" s="275"/>
    </row>
    <row r="22776" spans="21:21" x14ac:dyDescent="0.3">
      <c r="U22776" s="275"/>
    </row>
    <row r="22777" spans="21:21" x14ac:dyDescent="0.3">
      <c r="U22777" s="275"/>
    </row>
    <row r="22778" spans="21:21" x14ac:dyDescent="0.3">
      <c r="U22778" s="275"/>
    </row>
    <row r="22779" spans="21:21" x14ac:dyDescent="0.3">
      <c r="U22779" s="275"/>
    </row>
    <row r="22780" spans="21:21" x14ac:dyDescent="0.3">
      <c r="U22780" s="275"/>
    </row>
    <row r="22781" spans="21:21" x14ac:dyDescent="0.3">
      <c r="U22781" s="275"/>
    </row>
    <row r="22782" spans="21:21" x14ac:dyDescent="0.3">
      <c r="U22782" s="275"/>
    </row>
    <row r="22783" spans="21:21" x14ac:dyDescent="0.3">
      <c r="U22783" s="275"/>
    </row>
    <row r="22784" spans="21:21" x14ac:dyDescent="0.3">
      <c r="U22784" s="275"/>
    </row>
    <row r="22785" spans="21:21" x14ac:dyDescent="0.3">
      <c r="U22785" s="275"/>
    </row>
    <row r="22786" spans="21:21" x14ac:dyDescent="0.3">
      <c r="U22786" s="275"/>
    </row>
    <row r="22787" spans="21:21" x14ac:dyDescent="0.3">
      <c r="U22787" s="275"/>
    </row>
    <row r="22788" spans="21:21" x14ac:dyDescent="0.3">
      <c r="U22788" s="275"/>
    </row>
    <row r="22789" spans="21:21" x14ac:dyDescent="0.3">
      <c r="U22789" s="275"/>
    </row>
    <row r="22790" spans="21:21" x14ac:dyDescent="0.3">
      <c r="U22790" s="275"/>
    </row>
    <row r="22791" spans="21:21" x14ac:dyDescent="0.3">
      <c r="U22791" s="275"/>
    </row>
    <row r="22792" spans="21:21" x14ac:dyDescent="0.3">
      <c r="U22792" s="275"/>
    </row>
    <row r="22793" spans="21:21" x14ac:dyDescent="0.3">
      <c r="U22793" s="275"/>
    </row>
    <row r="22794" spans="21:21" x14ac:dyDescent="0.3">
      <c r="U22794" s="275"/>
    </row>
    <row r="22795" spans="21:21" x14ac:dyDescent="0.3">
      <c r="U22795" s="275"/>
    </row>
    <row r="22796" spans="21:21" x14ac:dyDescent="0.3">
      <c r="U22796" s="275"/>
    </row>
    <row r="22797" spans="21:21" x14ac:dyDescent="0.3">
      <c r="U22797" s="275"/>
    </row>
    <row r="22798" spans="21:21" x14ac:dyDescent="0.3">
      <c r="U22798" s="275"/>
    </row>
    <row r="22799" spans="21:21" x14ac:dyDescent="0.3">
      <c r="U22799" s="275"/>
    </row>
    <row r="22800" spans="21:21" x14ac:dyDescent="0.3">
      <c r="U22800" s="275"/>
    </row>
    <row r="22801" spans="21:21" x14ac:dyDescent="0.3">
      <c r="U22801" s="275"/>
    </row>
    <row r="22802" spans="21:21" x14ac:dyDescent="0.3">
      <c r="U22802" s="275"/>
    </row>
    <row r="22803" spans="21:21" x14ac:dyDescent="0.3">
      <c r="U22803" s="275"/>
    </row>
    <row r="22804" spans="21:21" x14ac:dyDescent="0.3">
      <c r="U22804" s="275"/>
    </row>
    <row r="22805" spans="21:21" x14ac:dyDescent="0.3">
      <c r="U22805" s="275"/>
    </row>
    <row r="22806" spans="21:21" x14ac:dyDescent="0.3">
      <c r="U22806" s="275"/>
    </row>
    <row r="22807" spans="21:21" x14ac:dyDescent="0.3">
      <c r="U22807" s="275"/>
    </row>
    <row r="22808" spans="21:21" x14ac:dyDescent="0.3">
      <c r="U22808" s="275"/>
    </row>
    <row r="22809" spans="21:21" x14ac:dyDescent="0.3">
      <c r="U22809" s="275"/>
    </row>
    <row r="22810" spans="21:21" x14ac:dyDescent="0.3">
      <c r="U22810" s="275"/>
    </row>
    <row r="22811" spans="21:21" x14ac:dyDescent="0.3">
      <c r="U22811" s="275"/>
    </row>
    <row r="22812" spans="21:21" x14ac:dyDescent="0.3">
      <c r="U22812" s="275"/>
    </row>
    <row r="22813" spans="21:21" x14ac:dyDescent="0.3">
      <c r="U22813" s="275"/>
    </row>
    <row r="22814" spans="21:21" x14ac:dyDescent="0.3">
      <c r="U22814" s="275"/>
    </row>
    <row r="22815" spans="21:21" x14ac:dyDescent="0.3">
      <c r="U22815" s="275"/>
    </row>
    <row r="22816" spans="21:21" x14ac:dyDescent="0.3">
      <c r="U22816" s="275"/>
    </row>
    <row r="22817" spans="21:21" x14ac:dyDescent="0.3">
      <c r="U22817" s="275"/>
    </row>
    <row r="22818" spans="21:21" x14ac:dyDescent="0.3">
      <c r="U22818" s="275"/>
    </row>
    <row r="22819" spans="21:21" x14ac:dyDescent="0.3">
      <c r="U22819" s="275"/>
    </row>
    <row r="22820" spans="21:21" x14ac:dyDescent="0.3">
      <c r="U22820" s="275"/>
    </row>
    <row r="22821" spans="21:21" x14ac:dyDescent="0.3">
      <c r="U22821" s="275"/>
    </row>
    <row r="22822" spans="21:21" x14ac:dyDescent="0.3">
      <c r="U22822" s="275"/>
    </row>
    <row r="22823" spans="21:21" x14ac:dyDescent="0.3">
      <c r="U22823" s="275"/>
    </row>
    <row r="22824" spans="21:21" x14ac:dyDescent="0.3">
      <c r="U22824" s="275"/>
    </row>
    <row r="22825" spans="21:21" x14ac:dyDescent="0.3">
      <c r="U22825" s="275"/>
    </row>
    <row r="22826" spans="21:21" x14ac:dyDescent="0.3">
      <c r="U22826" s="275"/>
    </row>
    <row r="22827" spans="21:21" x14ac:dyDescent="0.3">
      <c r="U22827" s="275"/>
    </row>
    <row r="22828" spans="21:21" x14ac:dyDescent="0.3">
      <c r="U22828" s="275"/>
    </row>
    <row r="22829" spans="21:21" x14ac:dyDescent="0.3">
      <c r="U22829" s="275"/>
    </row>
    <row r="22830" spans="21:21" x14ac:dyDescent="0.3">
      <c r="U22830" s="275"/>
    </row>
    <row r="22831" spans="21:21" x14ac:dyDescent="0.3">
      <c r="U22831" s="275"/>
    </row>
    <row r="22832" spans="21:21" x14ac:dyDescent="0.3">
      <c r="U22832" s="275"/>
    </row>
    <row r="22833" spans="21:21" x14ac:dyDescent="0.3">
      <c r="U22833" s="275"/>
    </row>
    <row r="22834" spans="21:21" x14ac:dyDescent="0.3">
      <c r="U22834" s="275"/>
    </row>
    <row r="22835" spans="21:21" x14ac:dyDescent="0.3">
      <c r="U22835" s="275"/>
    </row>
    <row r="22836" spans="21:21" x14ac:dyDescent="0.3">
      <c r="U22836" s="275"/>
    </row>
    <row r="22837" spans="21:21" x14ac:dyDescent="0.3">
      <c r="U22837" s="275"/>
    </row>
    <row r="22838" spans="21:21" x14ac:dyDescent="0.3">
      <c r="U22838" s="275"/>
    </row>
    <row r="22839" spans="21:21" x14ac:dyDescent="0.3">
      <c r="U22839" s="275"/>
    </row>
    <row r="22840" spans="21:21" x14ac:dyDescent="0.3">
      <c r="U22840" s="275"/>
    </row>
    <row r="22841" spans="21:21" x14ac:dyDescent="0.3">
      <c r="U22841" s="275"/>
    </row>
    <row r="22842" spans="21:21" x14ac:dyDescent="0.3">
      <c r="U22842" s="275"/>
    </row>
    <row r="22843" spans="21:21" x14ac:dyDescent="0.3">
      <c r="U22843" s="275"/>
    </row>
    <row r="22844" spans="21:21" x14ac:dyDescent="0.3">
      <c r="U22844" s="275"/>
    </row>
    <row r="22845" spans="21:21" x14ac:dyDescent="0.3">
      <c r="U22845" s="275"/>
    </row>
    <row r="22846" spans="21:21" x14ac:dyDescent="0.3">
      <c r="U22846" s="275"/>
    </row>
    <row r="22847" spans="21:21" x14ac:dyDescent="0.3">
      <c r="U22847" s="275"/>
    </row>
    <row r="22848" spans="21:21" x14ac:dyDescent="0.3">
      <c r="U22848" s="275"/>
    </row>
    <row r="22849" spans="21:21" x14ac:dyDescent="0.3">
      <c r="U22849" s="275"/>
    </row>
    <row r="22850" spans="21:21" x14ac:dyDescent="0.3">
      <c r="U22850" s="275"/>
    </row>
    <row r="22851" spans="21:21" x14ac:dyDescent="0.3">
      <c r="U22851" s="275"/>
    </row>
    <row r="22852" spans="21:21" x14ac:dyDescent="0.3">
      <c r="U22852" s="275"/>
    </row>
    <row r="22853" spans="21:21" x14ac:dyDescent="0.3">
      <c r="U22853" s="275"/>
    </row>
    <row r="22854" spans="21:21" x14ac:dyDescent="0.3">
      <c r="U22854" s="275"/>
    </row>
    <row r="22855" spans="21:21" x14ac:dyDescent="0.3">
      <c r="U22855" s="275"/>
    </row>
    <row r="22856" spans="21:21" x14ac:dyDescent="0.3">
      <c r="U22856" s="275"/>
    </row>
    <row r="22857" spans="21:21" x14ac:dyDescent="0.3">
      <c r="U22857" s="275"/>
    </row>
    <row r="22858" spans="21:21" x14ac:dyDescent="0.3">
      <c r="U22858" s="275"/>
    </row>
    <row r="22859" spans="21:21" x14ac:dyDescent="0.3">
      <c r="U22859" s="275"/>
    </row>
    <row r="22860" spans="21:21" x14ac:dyDescent="0.3">
      <c r="U22860" s="275"/>
    </row>
    <row r="22861" spans="21:21" x14ac:dyDescent="0.3">
      <c r="U22861" s="275"/>
    </row>
    <row r="22862" spans="21:21" x14ac:dyDescent="0.3">
      <c r="U22862" s="275"/>
    </row>
    <row r="22863" spans="21:21" x14ac:dyDescent="0.3">
      <c r="U22863" s="275"/>
    </row>
    <row r="22864" spans="21:21" x14ac:dyDescent="0.3">
      <c r="U22864" s="275"/>
    </row>
    <row r="22865" spans="21:21" x14ac:dyDescent="0.3">
      <c r="U22865" s="275"/>
    </row>
    <row r="22866" spans="21:21" x14ac:dyDescent="0.3">
      <c r="U22866" s="275"/>
    </row>
    <row r="22867" spans="21:21" x14ac:dyDescent="0.3">
      <c r="U22867" s="275"/>
    </row>
    <row r="22868" spans="21:21" x14ac:dyDescent="0.3">
      <c r="U22868" s="275"/>
    </row>
    <row r="22869" spans="21:21" x14ac:dyDescent="0.3">
      <c r="U22869" s="275"/>
    </row>
    <row r="22870" spans="21:21" x14ac:dyDescent="0.3">
      <c r="U22870" s="275"/>
    </row>
    <row r="22871" spans="21:21" x14ac:dyDescent="0.3">
      <c r="U22871" s="275"/>
    </row>
    <row r="22872" spans="21:21" x14ac:dyDescent="0.3">
      <c r="U22872" s="275"/>
    </row>
    <row r="22873" spans="21:21" x14ac:dyDescent="0.3">
      <c r="U22873" s="275"/>
    </row>
    <row r="22874" spans="21:21" x14ac:dyDescent="0.3">
      <c r="U22874" s="275"/>
    </row>
    <row r="22875" spans="21:21" x14ac:dyDescent="0.3">
      <c r="U22875" s="275"/>
    </row>
    <row r="22876" spans="21:21" x14ac:dyDescent="0.3">
      <c r="U22876" s="275"/>
    </row>
    <row r="22877" spans="21:21" x14ac:dyDescent="0.3">
      <c r="U22877" s="275"/>
    </row>
    <row r="22878" spans="21:21" x14ac:dyDescent="0.3">
      <c r="U22878" s="275"/>
    </row>
    <row r="22879" spans="21:21" x14ac:dyDescent="0.3">
      <c r="U22879" s="275"/>
    </row>
    <row r="22880" spans="21:21" x14ac:dyDescent="0.3">
      <c r="U22880" s="275"/>
    </row>
    <row r="22881" spans="21:21" x14ac:dyDescent="0.3">
      <c r="U22881" s="275"/>
    </row>
    <row r="22882" spans="21:21" x14ac:dyDescent="0.3">
      <c r="U22882" s="275"/>
    </row>
    <row r="22883" spans="21:21" x14ac:dyDescent="0.3">
      <c r="U22883" s="275"/>
    </row>
    <row r="22884" spans="21:21" x14ac:dyDescent="0.3">
      <c r="U22884" s="275"/>
    </row>
    <row r="22885" spans="21:21" x14ac:dyDescent="0.3">
      <c r="U22885" s="275"/>
    </row>
    <row r="22886" spans="21:21" x14ac:dyDescent="0.3">
      <c r="U22886" s="275"/>
    </row>
    <row r="22887" spans="21:21" x14ac:dyDescent="0.3">
      <c r="U22887" s="275"/>
    </row>
    <row r="22888" spans="21:21" x14ac:dyDescent="0.3">
      <c r="U22888" s="275"/>
    </row>
    <row r="22889" spans="21:21" x14ac:dyDescent="0.3">
      <c r="U22889" s="275"/>
    </row>
    <row r="22890" spans="21:21" x14ac:dyDescent="0.3">
      <c r="U22890" s="275"/>
    </row>
    <row r="22891" spans="21:21" x14ac:dyDescent="0.3">
      <c r="U22891" s="275"/>
    </row>
    <row r="22892" spans="21:21" x14ac:dyDescent="0.3">
      <c r="U22892" s="275"/>
    </row>
    <row r="22893" spans="21:21" x14ac:dyDescent="0.3">
      <c r="U22893" s="275"/>
    </row>
    <row r="22894" spans="21:21" x14ac:dyDescent="0.3">
      <c r="U22894" s="275"/>
    </row>
    <row r="22895" spans="21:21" x14ac:dyDescent="0.3">
      <c r="U22895" s="275"/>
    </row>
    <row r="22896" spans="21:21" x14ac:dyDescent="0.3">
      <c r="U22896" s="275"/>
    </row>
    <row r="22897" spans="21:21" x14ac:dyDescent="0.3">
      <c r="U22897" s="275"/>
    </row>
    <row r="22898" spans="21:21" x14ac:dyDescent="0.3">
      <c r="U22898" s="275"/>
    </row>
    <row r="22899" spans="21:21" x14ac:dyDescent="0.3">
      <c r="U22899" s="275"/>
    </row>
    <row r="22900" spans="21:21" x14ac:dyDescent="0.3">
      <c r="U22900" s="275"/>
    </row>
    <row r="22901" spans="21:21" x14ac:dyDescent="0.3">
      <c r="U22901" s="275"/>
    </row>
    <row r="22902" spans="21:21" x14ac:dyDescent="0.3">
      <c r="U22902" s="275"/>
    </row>
    <row r="22903" spans="21:21" x14ac:dyDescent="0.3">
      <c r="U22903" s="275"/>
    </row>
    <row r="22904" spans="21:21" x14ac:dyDescent="0.3">
      <c r="U22904" s="275"/>
    </row>
    <row r="22905" spans="21:21" x14ac:dyDescent="0.3">
      <c r="U22905" s="275"/>
    </row>
    <row r="22906" spans="21:21" x14ac:dyDescent="0.3">
      <c r="U22906" s="275"/>
    </row>
    <row r="22907" spans="21:21" x14ac:dyDescent="0.3">
      <c r="U22907" s="275"/>
    </row>
    <row r="22908" spans="21:21" x14ac:dyDescent="0.3">
      <c r="U22908" s="275"/>
    </row>
    <row r="22909" spans="21:21" x14ac:dyDescent="0.3">
      <c r="U22909" s="275"/>
    </row>
    <row r="22910" spans="21:21" x14ac:dyDescent="0.3">
      <c r="U22910" s="275"/>
    </row>
    <row r="22911" spans="21:21" x14ac:dyDescent="0.3">
      <c r="U22911" s="275"/>
    </row>
    <row r="22912" spans="21:21" x14ac:dyDescent="0.3">
      <c r="U22912" s="275"/>
    </row>
    <row r="22913" spans="21:21" x14ac:dyDescent="0.3">
      <c r="U22913" s="275"/>
    </row>
    <row r="22914" spans="21:21" x14ac:dyDescent="0.3">
      <c r="U22914" s="275"/>
    </row>
    <row r="22915" spans="21:21" x14ac:dyDescent="0.3">
      <c r="U22915" s="275"/>
    </row>
    <row r="22916" spans="21:21" x14ac:dyDescent="0.3">
      <c r="U22916" s="275"/>
    </row>
    <row r="22917" spans="21:21" x14ac:dyDescent="0.3">
      <c r="U22917" s="275"/>
    </row>
    <row r="22918" spans="21:21" x14ac:dyDescent="0.3">
      <c r="U22918" s="275"/>
    </row>
    <row r="22919" spans="21:21" x14ac:dyDescent="0.3">
      <c r="U22919" s="275"/>
    </row>
    <row r="22920" spans="21:21" x14ac:dyDescent="0.3">
      <c r="U22920" s="275"/>
    </row>
    <row r="22921" spans="21:21" x14ac:dyDescent="0.3">
      <c r="U22921" s="275"/>
    </row>
    <row r="22922" spans="21:21" x14ac:dyDescent="0.3">
      <c r="U22922" s="275"/>
    </row>
    <row r="22923" spans="21:21" x14ac:dyDescent="0.3">
      <c r="U22923" s="275"/>
    </row>
    <row r="22924" spans="21:21" x14ac:dyDescent="0.3">
      <c r="U22924" s="275"/>
    </row>
    <row r="22925" spans="21:21" x14ac:dyDescent="0.3">
      <c r="U22925" s="275"/>
    </row>
    <row r="22926" spans="21:21" x14ac:dyDescent="0.3">
      <c r="U22926" s="275"/>
    </row>
    <row r="22927" spans="21:21" x14ac:dyDescent="0.3">
      <c r="U22927" s="275"/>
    </row>
    <row r="22928" spans="21:21" x14ac:dyDescent="0.3">
      <c r="U22928" s="275"/>
    </row>
    <row r="22929" spans="21:21" x14ac:dyDescent="0.3">
      <c r="U22929" s="275"/>
    </row>
    <row r="22930" spans="21:21" x14ac:dyDescent="0.3">
      <c r="U22930" s="275"/>
    </row>
    <row r="22931" spans="21:21" x14ac:dyDescent="0.3">
      <c r="U22931" s="275"/>
    </row>
    <row r="22932" spans="21:21" x14ac:dyDescent="0.3">
      <c r="U22932" s="275"/>
    </row>
    <row r="22933" spans="21:21" x14ac:dyDescent="0.3">
      <c r="U22933" s="275"/>
    </row>
    <row r="22934" spans="21:21" x14ac:dyDescent="0.3">
      <c r="U22934" s="275"/>
    </row>
    <row r="22935" spans="21:21" x14ac:dyDescent="0.3">
      <c r="U22935" s="275"/>
    </row>
    <row r="22936" spans="21:21" x14ac:dyDescent="0.3">
      <c r="U22936" s="275"/>
    </row>
    <row r="22937" spans="21:21" x14ac:dyDescent="0.3">
      <c r="U22937" s="275"/>
    </row>
    <row r="22938" spans="21:21" x14ac:dyDescent="0.3">
      <c r="U22938" s="275"/>
    </row>
    <row r="22939" spans="21:21" x14ac:dyDescent="0.3">
      <c r="U22939" s="275"/>
    </row>
    <row r="22940" spans="21:21" x14ac:dyDescent="0.3">
      <c r="U22940" s="275"/>
    </row>
    <row r="22941" spans="21:21" x14ac:dyDescent="0.3">
      <c r="U22941" s="275"/>
    </row>
    <row r="22942" spans="21:21" x14ac:dyDescent="0.3">
      <c r="U22942" s="275"/>
    </row>
    <row r="22943" spans="21:21" x14ac:dyDescent="0.3">
      <c r="U22943" s="275"/>
    </row>
    <row r="22944" spans="21:21" x14ac:dyDescent="0.3">
      <c r="U22944" s="275"/>
    </row>
    <row r="22945" spans="21:21" x14ac:dyDescent="0.3">
      <c r="U22945" s="275"/>
    </row>
    <row r="22946" spans="21:21" x14ac:dyDescent="0.3">
      <c r="U22946" s="275"/>
    </row>
    <row r="22947" spans="21:21" x14ac:dyDescent="0.3">
      <c r="U22947" s="275"/>
    </row>
    <row r="22948" spans="21:21" x14ac:dyDescent="0.3">
      <c r="U22948" s="275"/>
    </row>
    <row r="22949" spans="21:21" x14ac:dyDescent="0.3">
      <c r="U22949" s="275"/>
    </row>
    <row r="22950" spans="21:21" x14ac:dyDescent="0.3">
      <c r="U22950" s="275"/>
    </row>
    <row r="22951" spans="21:21" x14ac:dyDescent="0.3">
      <c r="U22951" s="275"/>
    </row>
    <row r="22952" spans="21:21" x14ac:dyDescent="0.3">
      <c r="U22952" s="275"/>
    </row>
    <row r="22953" spans="21:21" x14ac:dyDescent="0.3">
      <c r="U22953" s="275"/>
    </row>
    <row r="22954" spans="21:21" x14ac:dyDescent="0.3">
      <c r="U22954" s="275"/>
    </row>
    <row r="22955" spans="21:21" x14ac:dyDescent="0.3">
      <c r="U22955" s="275"/>
    </row>
    <row r="22956" spans="21:21" x14ac:dyDescent="0.3">
      <c r="U22956" s="275"/>
    </row>
    <row r="22957" spans="21:21" x14ac:dyDescent="0.3">
      <c r="U22957" s="275"/>
    </row>
    <row r="22958" spans="21:21" x14ac:dyDescent="0.3">
      <c r="U22958" s="275"/>
    </row>
    <row r="22959" spans="21:21" x14ac:dyDescent="0.3">
      <c r="U22959" s="275"/>
    </row>
    <row r="22960" spans="21:21" x14ac:dyDescent="0.3">
      <c r="U22960" s="275"/>
    </row>
    <row r="22961" spans="21:21" x14ac:dyDescent="0.3">
      <c r="U22961" s="275"/>
    </row>
    <row r="22962" spans="21:21" x14ac:dyDescent="0.3">
      <c r="U22962" s="275"/>
    </row>
    <row r="22963" spans="21:21" x14ac:dyDescent="0.3">
      <c r="U22963" s="275"/>
    </row>
    <row r="22964" spans="21:21" x14ac:dyDescent="0.3">
      <c r="U22964" s="275"/>
    </row>
    <row r="22965" spans="21:21" x14ac:dyDescent="0.3">
      <c r="U22965" s="275"/>
    </row>
    <row r="22966" spans="21:21" x14ac:dyDescent="0.3">
      <c r="U22966" s="275"/>
    </row>
    <row r="22967" spans="21:21" x14ac:dyDescent="0.3">
      <c r="U22967" s="275"/>
    </row>
    <row r="22968" spans="21:21" x14ac:dyDescent="0.3">
      <c r="U22968" s="275"/>
    </row>
    <row r="22969" spans="21:21" x14ac:dyDescent="0.3">
      <c r="U22969" s="275"/>
    </row>
    <row r="22970" spans="21:21" x14ac:dyDescent="0.3">
      <c r="U22970" s="275"/>
    </row>
    <row r="22971" spans="21:21" x14ac:dyDescent="0.3">
      <c r="U22971" s="275"/>
    </row>
    <row r="22972" spans="21:21" x14ac:dyDescent="0.3">
      <c r="U22972" s="275"/>
    </row>
    <row r="22973" spans="21:21" x14ac:dyDescent="0.3">
      <c r="U22973" s="275"/>
    </row>
    <row r="22974" spans="21:21" x14ac:dyDescent="0.3">
      <c r="U22974" s="275"/>
    </row>
    <row r="22975" spans="21:21" x14ac:dyDescent="0.3">
      <c r="U22975" s="275"/>
    </row>
    <row r="22976" spans="21:21" x14ac:dyDescent="0.3">
      <c r="U22976" s="275"/>
    </row>
    <row r="22977" spans="21:21" x14ac:dyDescent="0.3">
      <c r="U22977" s="275"/>
    </row>
    <row r="22978" spans="21:21" x14ac:dyDescent="0.3">
      <c r="U22978" s="275"/>
    </row>
    <row r="22979" spans="21:21" x14ac:dyDescent="0.3">
      <c r="U22979" s="275"/>
    </row>
    <row r="22980" spans="21:21" x14ac:dyDescent="0.3">
      <c r="U22980" s="275"/>
    </row>
    <row r="22981" spans="21:21" x14ac:dyDescent="0.3">
      <c r="U22981" s="275"/>
    </row>
    <row r="22982" spans="21:21" x14ac:dyDescent="0.3">
      <c r="U22982" s="275"/>
    </row>
    <row r="22983" spans="21:21" x14ac:dyDescent="0.3">
      <c r="U22983" s="275"/>
    </row>
    <row r="22984" spans="21:21" x14ac:dyDescent="0.3">
      <c r="U22984" s="275"/>
    </row>
    <row r="22985" spans="21:21" x14ac:dyDescent="0.3">
      <c r="U22985" s="275"/>
    </row>
    <row r="22986" spans="21:21" x14ac:dyDescent="0.3">
      <c r="U22986" s="275"/>
    </row>
    <row r="22987" spans="21:21" x14ac:dyDescent="0.3">
      <c r="U22987" s="275"/>
    </row>
    <row r="22988" spans="21:21" x14ac:dyDescent="0.3">
      <c r="U22988" s="275"/>
    </row>
    <row r="22989" spans="21:21" x14ac:dyDescent="0.3">
      <c r="U22989" s="275"/>
    </row>
    <row r="22990" spans="21:21" x14ac:dyDescent="0.3">
      <c r="U22990" s="275"/>
    </row>
    <row r="22991" spans="21:21" x14ac:dyDescent="0.3">
      <c r="U22991" s="275"/>
    </row>
    <row r="22992" spans="21:21" x14ac:dyDescent="0.3">
      <c r="U22992" s="275"/>
    </row>
    <row r="22993" spans="21:21" x14ac:dyDescent="0.3">
      <c r="U22993" s="275"/>
    </row>
    <row r="22994" spans="21:21" x14ac:dyDescent="0.3">
      <c r="U22994" s="275"/>
    </row>
    <row r="22995" spans="21:21" x14ac:dyDescent="0.3">
      <c r="U22995" s="275"/>
    </row>
    <row r="22996" spans="21:21" x14ac:dyDescent="0.3">
      <c r="U22996" s="275"/>
    </row>
    <row r="22997" spans="21:21" x14ac:dyDescent="0.3">
      <c r="U22997" s="275"/>
    </row>
    <row r="22998" spans="21:21" x14ac:dyDescent="0.3">
      <c r="U22998" s="275"/>
    </row>
    <row r="22999" spans="21:21" x14ac:dyDescent="0.3">
      <c r="U22999" s="275"/>
    </row>
    <row r="23000" spans="21:21" x14ac:dyDescent="0.3">
      <c r="U23000" s="275"/>
    </row>
    <row r="23001" spans="21:21" x14ac:dyDescent="0.3">
      <c r="U23001" s="275"/>
    </row>
    <row r="23002" spans="21:21" x14ac:dyDescent="0.3">
      <c r="U23002" s="275"/>
    </row>
    <row r="23003" spans="21:21" x14ac:dyDescent="0.3">
      <c r="U23003" s="275"/>
    </row>
    <row r="23004" spans="21:21" x14ac:dyDescent="0.3">
      <c r="U23004" s="275"/>
    </row>
    <row r="23005" spans="21:21" x14ac:dyDescent="0.3">
      <c r="U23005" s="275"/>
    </row>
    <row r="23006" spans="21:21" x14ac:dyDescent="0.3">
      <c r="U23006" s="275"/>
    </row>
    <row r="23007" spans="21:21" x14ac:dyDescent="0.3">
      <c r="U23007" s="275"/>
    </row>
    <row r="23008" spans="21:21" x14ac:dyDescent="0.3">
      <c r="U23008" s="275"/>
    </row>
    <row r="23009" spans="21:21" x14ac:dyDescent="0.3">
      <c r="U23009" s="275"/>
    </row>
    <row r="23010" spans="21:21" x14ac:dyDescent="0.3">
      <c r="U23010" s="275"/>
    </row>
    <row r="23011" spans="21:21" x14ac:dyDescent="0.3">
      <c r="U23011" s="275"/>
    </row>
    <row r="23012" spans="21:21" x14ac:dyDescent="0.3">
      <c r="U23012" s="275"/>
    </row>
    <row r="23013" spans="21:21" x14ac:dyDescent="0.3">
      <c r="U23013" s="275"/>
    </row>
    <row r="23014" spans="21:21" x14ac:dyDescent="0.3">
      <c r="U23014" s="275"/>
    </row>
    <row r="23015" spans="21:21" x14ac:dyDescent="0.3">
      <c r="U23015" s="275"/>
    </row>
    <row r="23016" spans="21:21" x14ac:dyDescent="0.3">
      <c r="U23016" s="275"/>
    </row>
    <row r="23017" spans="21:21" x14ac:dyDescent="0.3">
      <c r="U23017" s="275"/>
    </row>
    <row r="23018" spans="21:21" x14ac:dyDescent="0.3">
      <c r="U23018" s="275"/>
    </row>
    <row r="23019" spans="21:21" x14ac:dyDescent="0.3">
      <c r="U23019" s="275"/>
    </row>
    <row r="23020" spans="21:21" x14ac:dyDescent="0.3">
      <c r="U23020" s="275"/>
    </row>
    <row r="23021" spans="21:21" x14ac:dyDescent="0.3">
      <c r="U23021" s="275"/>
    </row>
    <row r="23022" spans="21:21" x14ac:dyDescent="0.3">
      <c r="U23022" s="275"/>
    </row>
    <row r="23023" spans="21:21" x14ac:dyDescent="0.3">
      <c r="U23023" s="275"/>
    </row>
    <row r="23024" spans="21:21" x14ac:dyDescent="0.3">
      <c r="U23024" s="275"/>
    </row>
    <row r="23025" spans="21:21" x14ac:dyDescent="0.3">
      <c r="U23025" s="275"/>
    </row>
    <row r="23026" spans="21:21" x14ac:dyDescent="0.3">
      <c r="U23026" s="275"/>
    </row>
    <row r="23027" spans="21:21" x14ac:dyDescent="0.3">
      <c r="U23027" s="275"/>
    </row>
    <row r="23028" spans="21:21" x14ac:dyDescent="0.3">
      <c r="U23028" s="275"/>
    </row>
    <row r="23029" spans="21:21" x14ac:dyDescent="0.3">
      <c r="U23029" s="275"/>
    </row>
    <row r="23030" spans="21:21" x14ac:dyDescent="0.3">
      <c r="U23030" s="275"/>
    </row>
    <row r="23031" spans="21:21" x14ac:dyDescent="0.3">
      <c r="U23031" s="275"/>
    </row>
    <row r="23032" spans="21:21" x14ac:dyDescent="0.3">
      <c r="U23032" s="275"/>
    </row>
    <row r="23033" spans="21:21" x14ac:dyDescent="0.3">
      <c r="U23033" s="275"/>
    </row>
    <row r="23034" spans="21:21" x14ac:dyDescent="0.3">
      <c r="U23034" s="275"/>
    </row>
    <row r="23035" spans="21:21" x14ac:dyDescent="0.3">
      <c r="U23035" s="275"/>
    </row>
    <row r="23036" spans="21:21" x14ac:dyDescent="0.3">
      <c r="U23036" s="275"/>
    </row>
    <row r="23037" spans="21:21" x14ac:dyDescent="0.3">
      <c r="U23037" s="275"/>
    </row>
    <row r="23038" spans="21:21" x14ac:dyDescent="0.3">
      <c r="U23038" s="275"/>
    </row>
    <row r="23039" spans="21:21" x14ac:dyDescent="0.3">
      <c r="U23039" s="275"/>
    </row>
    <row r="23040" spans="21:21" x14ac:dyDescent="0.3">
      <c r="U23040" s="275"/>
    </row>
    <row r="23041" spans="21:21" x14ac:dyDescent="0.3">
      <c r="U23041" s="275"/>
    </row>
    <row r="23042" spans="21:21" x14ac:dyDescent="0.3">
      <c r="U23042" s="275"/>
    </row>
    <row r="23043" spans="21:21" x14ac:dyDescent="0.3">
      <c r="U23043" s="275"/>
    </row>
    <row r="23044" spans="21:21" x14ac:dyDescent="0.3">
      <c r="U23044" s="275"/>
    </row>
    <row r="23045" spans="21:21" x14ac:dyDescent="0.3">
      <c r="U23045" s="275"/>
    </row>
    <row r="23046" spans="21:21" x14ac:dyDescent="0.3">
      <c r="U23046" s="275"/>
    </row>
    <row r="23047" spans="21:21" x14ac:dyDescent="0.3">
      <c r="U23047" s="275"/>
    </row>
    <row r="23048" spans="21:21" x14ac:dyDescent="0.3">
      <c r="U23048" s="275"/>
    </row>
    <row r="23049" spans="21:21" x14ac:dyDescent="0.3">
      <c r="U23049" s="275"/>
    </row>
    <row r="23050" spans="21:21" x14ac:dyDescent="0.3">
      <c r="U23050" s="275"/>
    </row>
    <row r="23051" spans="21:21" x14ac:dyDescent="0.3">
      <c r="U23051" s="275"/>
    </row>
    <row r="23052" spans="21:21" x14ac:dyDescent="0.3">
      <c r="U23052" s="275"/>
    </row>
    <row r="23053" spans="21:21" x14ac:dyDescent="0.3">
      <c r="U23053" s="275"/>
    </row>
    <row r="23054" spans="21:21" x14ac:dyDescent="0.3">
      <c r="U23054" s="275"/>
    </row>
    <row r="23055" spans="21:21" x14ac:dyDescent="0.3">
      <c r="U23055" s="275"/>
    </row>
    <row r="23056" spans="21:21" x14ac:dyDescent="0.3">
      <c r="U23056" s="275"/>
    </row>
    <row r="23057" spans="21:21" x14ac:dyDescent="0.3">
      <c r="U23057" s="275"/>
    </row>
    <row r="23058" spans="21:21" x14ac:dyDescent="0.3">
      <c r="U23058" s="275"/>
    </row>
    <row r="23059" spans="21:21" x14ac:dyDescent="0.3">
      <c r="U23059" s="275"/>
    </row>
    <row r="23060" spans="21:21" x14ac:dyDescent="0.3">
      <c r="U23060" s="275"/>
    </row>
    <row r="23061" spans="21:21" x14ac:dyDescent="0.3">
      <c r="U23061" s="275"/>
    </row>
    <row r="23062" spans="21:21" x14ac:dyDescent="0.3">
      <c r="U23062" s="275"/>
    </row>
    <row r="23063" spans="21:21" x14ac:dyDescent="0.3">
      <c r="U23063" s="275"/>
    </row>
    <row r="23064" spans="21:21" x14ac:dyDescent="0.3">
      <c r="U23064" s="275"/>
    </row>
    <row r="23065" spans="21:21" x14ac:dyDescent="0.3">
      <c r="U23065" s="275"/>
    </row>
    <row r="23066" spans="21:21" x14ac:dyDescent="0.3">
      <c r="U23066" s="275"/>
    </row>
    <row r="23067" spans="21:21" x14ac:dyDescent="0.3">
      <c r="U23067" s="275"/>
    </row>
    <row r="23068" spans="21:21" x14ac:dyDescent="0.3">
      <c r="U23068" s="275"/>
    </row>
    <row r="23069" spans="21:21" x14ac:dyDescent="0.3">
      <c r="U23069" s="275"/>
    </row>
    <row r="23070" spans="21:21" x14ac:dyDescent="0.3">
      <c r="U23070" s="275"/>
    </row>
    <row r="23071" spans="21:21" x14ac:dyDescent="0.3">
      <c r="U23071" s="275"/>
    </row>
    <row r="23072" spans="21:21" x14ac:dyDescent="0.3">
      <c r="U23072" s="275"/>
    </row>
    <row r="23073" spans="21:21" x14ac:dyDescent="0.3">
      <c r="U23073" s="275"/>
    </row>
    <row r="23074" spans="21:21" x14ac:dyDescent="0.3">
      <c r="U23074" s="275"/>
    </row>
    <row r="23075" spans="21:21" x14ac:dyDescent="0.3">
      <c r="U23075" s="275"/>
    </row>
    <row r="23076" spans="21:21" x14ac:dyDescent="0.3">
      <c r="U23076" s="275"/>
    </row>
    <row r="23077" spans="21:21" x14ac:dyDescent="0.3">
      <c r="U23077" s="275"/>
    </row>
    <row r="23078" spans="21:21" x14ac:dyDescent="0.3">
      <c r="U23078" s="275"/>
    </row>
    <row r="23079" spans="21:21" x14ac:dyDescent="0.3">
      <c r="U23079" s="275"/>
    </row>
    <row r="23080" spans="21:21" x14ac:dyDescent="0.3">
      <c r="U23080" s="275"/>
    </row>
    <row r="23081" spans="21:21" x14ac:dyDescent="0.3">
      <c r="U23081" s="275"/>
    </row>
    <row r="23082" spans="21:21" x14ac:dyDescent="0.3">
      <c r="U23082" s="275"/>
    </row>
    <row r="23083" spans="21:21" x14ac:dyDescent="0.3">
      <c r="U23083" s="275"/>
    </row>
    <row r="23084" spans="21:21" x14ac:dyDescent="0.3">
      <c r="U23084" s="275"/>
    </row>
    <row r="23085" spans="21:21" x14ac:dyDescent="0.3">
      <c r="U23085" s="275"/>
    </row>
    <row r="23086" spans="21:21" x14ac:dyDescent="0.3">
      <c r="U23086" s="275"/>
    </row>
    <row r="23087" spans="21:21" x14ac:dyDescent="0.3">
      <c r="U23087" s="275"/>
    </row>
    <row r="23088" spans="21:21" x14ac:dyDescent="0.3">
      <c r="U23088" s="275"/>
    </row>
    <row r="23089" spans="21:21" x14ac:dyDescent="0.3">
      <c r="U23089" s="275"/>
    </row>
    <row r="23090" spans="21:21" x14ac:dyDescent="0.3">
      <c r="U23090" s="275"/>
    </row>
    <row r="23091" spans="21:21" x14ac:dyDescent="0.3">
      <c r="U23091" s="275"/>
    </row>
    <row r="23092" spans="21:21" x14ac:dyDescent="0.3">
      <c r="U23092" s="275"/>
    </row>
    <row r="23093" spans="21:21" x14ac:dyDescent="0.3">
      <c r="U23093" s="275"/>
    </row>
    <row r="23094" spans="21:21" x14ac:dyDescent="0.3">
      <c r="U23094" s="275"/>
    </row>
    <row r="23095" spans="21:21" x14ac:dyDescent="0.3">
      <c r="U23095" s="275"/>
    </row>
    <row r="23096" spans="21:21" x14ac:dyDescent="0.3">
      <c r="U23096" s="275"/>
    </row>
    <row r="23097" spans="21:21" x14ac:dyDescent="0.3">
      <c r="U23097" s="275"/>
    </row>
    <row r="23098" spans="21:21" x14ac:dyDescent="0.3">
      <c r="U23098" s="275"/>
    </row>
    <row r="23099" spans="21:21" x14ac:dyDescent="0.3">
      <c r="U23099" s="275"/>
    </row>
    <row r="23100" spans="21:21" x14ac:dyDescent="0.3">
      <c r="U23100" s="275"/>
    </row>
    <row r="23101" spans="21:21" x14ac:dyDescent="0.3">
      <c r="U23101" s="275"/>
    </row>
    <row r="23102" spans="21:21" x14ac:dyDescent="0.3">
      <c r="U23102" s="275"/>
    </row>
    <row r="23103" spans="21:21" x14ac:dyDescent="0.3">
      <c r="U23103" s="275"/>
    </row>
    <row r="23104" spans="21:21" x14ac:dyDescent="0.3">
      <c r="U23104" s="275"/>
    </row>
    <row r="23105" spans="21:21" x14ac:dyDescent="0.3">
      <c r="U23105" s="275"/>
    </row>
    <row r="23106" spans="21:21" x14ac:dyDescent="0.3">
      <c r="U23106" s="275"/>
    </row>
    <row r="23107" spans="21:21" x14ac:dyDescent="0.3">
      <c r="U23107" s="275"/>
    </row>
    <row r="23108" spans="21:21" x14ac:dyDescent="0.3">
      <c r="U23108" s="275"/>
    </row>
    <row r="23109" spans="21:21" x14ac:dyDescent="0.3">
      <c r="U23109" s="275"/>
    </row>
    <row r="23110" spans="21:21" x14ac:dyDescent="0.3">
      <c r="U23110" s="275"/>
    </row>
    <row r="23111" spans="21:21" x14ac:dyDescent="0.3">
      <c r="U23111" s="275"/>
    </row>
    <row r="23112" spans="21:21" x14ac:dyDescent="0.3">
      <c r="U23112" s="275"/>
    </row>
    <row r="23113" spans="21:21" x14ac:dyDescent="0.3">
      <c r="U23113" s="275"/>
    </row>
    <row r="23114" spans="21:21" x14ac:dyDescent="0.3">
      <c r="U23114" s="275"/>
    </row>
    <row r="23115" spans="21:21" x14ac:dyDescent="0.3">
      <c r="U23115" s="275"/>
    </row>
    <row r="23116" spans="21:21" x14ac:dyDescent="0.3">
      <c r="U23116" s="275"/>
    </row>
    <row r="23117" spans="21:21" x14ac:dyDescent="0.3">
      <c r="U23117" s="275"/>
    </row>
    <row r="23118" spans="21:21" x14ac:dyDescent="0.3">
      <c r="U23118" s="275"/>
    </row>
    <row r="23119" spans="21:21" x14ac:dyDescent="0.3">
      <c r="U23119" s="275"/>
    </row>
    <row r="23120" spans="21:21" x14ac:dyDescent="0.3">
      <c r="U23120" s="275"/>
    </row>
    <row r="23121" spans="21:21" x14ac:dyDescent="0.3">
      <c r="U23121" s="275"/>
    </row>
    <row r="23122" spans="21:21" x14ac:dyDescent="0.3">
      <c r="U23122" s="275"/>
    </row>
    <row r="23123" spans="21:21" x14ac:dyDescent="0.3">
      <c r="U23123" s="275"/>
    </row>
    <row r="23124" spans="21:21" x14ac:dyDescent="0.3">
      <c r="U23124" s="275"/>
    </row>
    <row r="23125" spans="21:21" x14ac:dyDescent="0.3">
      <c r="U23125" s="275"/>
    </row>
    <row r="23126" spans="21:21" x14ac:dyDescent="0.3">
      <c r="U23126" s="275"/>
    </row>
    <row r="23127" spans="21:21" x14ac:dyDescent="0.3">
      <c r="U23127" s="275"/>
    </row>
    <row r="23128" spans="21:21" x14ac:dyDescent="0.3">
      <c r="U23128" s="275"/>
    </row>
    <row r="23129" spans="21:21" x14ac:dyDescent="0.3">
      <c r="U23129" s="275"/>
    </row>
    <row r="23130" spans="21:21" x14ac:dyDescent="0.3">
      <c r="U23130" s="275"/>
    </row>
    <row r="23131" spans="21:21" x14ac:dyDescent="0.3">
      <c r="U23131" s="275"/>
    </row>
    <row r="23132" spans="21:21" x14ac:dyDescent="0.3">
      <c r="U23132" s="275"/>
    </row>
    <row r="23133" spans="21:21" x14ac:dyDescent="0.3">
      <c r="U23133" s="275"/>
    </row>
    <row r="23134" spans="21:21" x14ac:dyDescent="0.3">
      <c r="U23134" s="275"/>
    </row>
    <row r="23135" spans="21:21" x14ac:dyDescent="0.3">
      <c r="U23135" s="275"/>
    </row>
    <row r="23136" spans="21:21" x14ac:dyDescent="0.3">
      <c r="U23136" s="275"/>
    </row>
    <row r="23137" spans="21:21" x14ac:dyDescent="0.3">
      <c r="U23137" s="275"/>
    </row>
    <row r="23138" spans="21:21" x14ac:dyDescent="0.3">
      <c r="U23138" s="275"/>
    </row>
    <row r="23139" spans="21:21" x14ac:dyDescent="0.3">
      <c r="U23139" s="275"/>
    </row>
    <row r="23140" spans="21:21" x14ac:dyDescent="0.3">
      <c r="U23140" s="275"/>
    </row>
    <row r="23141" spans="21:21" x14ac:dyDescent="0.3">
      <c r="U23141" s="275"/>
    </row>
    <row r="23142" spans="21:21" x14ac:dyDescent="0.3">
      <c r="U23142" s="275"/>
    </row>
    <row r="23143" spans="21:21" x14ac:dyDescent="0.3">
      <c r="U23143" s="275"/>
    </row>
    <row r="23144" spans="21:21" x14ac:dyDescent="0.3">
      <c r="U23144" s="275"/>
    </row>
    <row r="23145" spans="21:21" x14ac:dyDescent="0.3">
      <c r="U23145" s="275"/>
    </row>
    <row r="23146" spans="21:21" x14ac:dyDescent="0.3">
      <c r="U23146" s="275"/>
    </row>
    <row r="23147" spans="21:21" x14ac:dyDescent="0.3">
      <c r="U23147" s="275"/>
    </row>
    <row r="23148" spans="21:21" x14ac:dyDescent="0.3">
      <c r="U23148" s="275"/>
    </row>
    <row r="23149" spans="21:21" x14ac:dyDescent="0.3">
      <c r="U23149" s="275"/>
    </row>
    <row r="23150" spans="21:21" x14ac:dyDescent="0.3">
      <c r="U23150" s="275"/>
    </row>
    <row r="23151" spans="21:21" x14ac:dyDescent="0.3">
      <c r="U23151" s="275"/>
    </row>
    <row r="23152" spans="21:21" x14ac:dyDescent="0.3">
      <c r="U23152" s="275"/>
    </row>
    <row r="23153" spans="21:21" x14ac:dyDescent="0.3">
      <c r="U23153" s="275"/>
    </row>
    <row r="23154" spans="21:21" x14ac:dyDescent="0.3">
      <c r="U23154" s="275"/>
    </row>
    <row r="23155" spans="21:21" x14ac:dyDescent="0.3">
      <c r="U23155" s="275"/>
    </row>
    <row r="23156" spans="21:21" x14ac:dyDescent="0.3">
      <c r="U23156" s="275"/>
    </row>
    <row r="23157" spans="21:21" x14ac:dyDescent="0.3">
      <c r="U23157" s="275"/>
    </row>
    <row r="23158" spans="21:21" x14ac:dyDescent="0.3">
      <c r="U23158" s="275"/>
    </row>
    <row r="23159" spans="21:21" x14ac:dyDescent="0.3">
      <c r="U23159" s="275"/>
    </row>
    <row r="23160" spans="21:21" x14ac:dyDescent="0.3">
      <c r="U23160" s="275"/>
    </row>
    <row r="23161" spans="21:21" x14ac:dyDescent="0.3">
      <c r="U23161" s="275"/>
    </row>
    <row r="23162" spans="21:21" x14ac:dyDescent="0.3">
      <c r="U23162" s="275"/>
    </row>
    <row r="23163" spans="21:21" x14ac:dyDescent="0.3">
      <c r="U23163" s="275"/>
    </row>
    <row r="23164" spans="21:21" x14ac:dyDescent="0.3">
      <c r="U23164" s="275"/>
    </row>
    <row r="23165" spans="21:21" x14ac:dyDescent="0.3">
      <c r="U23165" s="275"/>
    </row>
    <row r="23166" spans="21:21" x14ac:dyDescent="0.3">
      <c r="U23166" s="275"/>
    </row>
    <row r="23167" spans="21:21" x14ac:dyDescent="0.3">
      <c r="U23167" s="275"/>
    </row>
    <row r="23168" spans="21:21" x14ac:dyDescent="0.3">
      <c r="U23168" s="275"/>
    </row>
    <row r="23169" spans="21:21" x14ac:dyDescent="0.3">
      <c r="U23169" s="275"/>
    </row>
    <row r="23170" spans="21:21" x14ac:dyDescent="0.3">
      <c r="U23170" s="275"/>
    </row>
    <row r="23171" spans="21:21" x14ac:dyDescent="0.3">
      <c r="U23171" s="275"/>
    </row>
    <row r="23172" spans="21:21" x14ac:dyDescent="0.3">
      <c r="U23172" s="275"/>
    </row>
    <row r="23173" spans="21:21" x14ac:dyDescent="0.3">
      <c r="U23173" s="275"/>
    </row>
    <row r="23174" spans="21:21" x14ac:dyDescent="0.3">
      <c r="U23174" s="275"/>
    </row>
    <row r="23175" spans="21:21" x14ac:dyDescent="0.3">
      <c r="U23175" s="275"/>
    </row>
    <row r="23176" spans="21:21" x14ac:dyDescent="0.3">
      <c r="U23176" s="275"/>
    </row>
    <row r="23177" spans="21:21" x14ac:dyDescent="0.3">
      <c r="U23177" s="275"/>
    </row>
    <row r="23178" spans="21:21" x14ac:dyDescent="0.3">
      <c r="U23178" s="275"/>
    </row>
    <row r="23179" spans="21:21" x14ac:dyDescent="0.3">
      <c r="U23179" s="275"/>
    </row>
    <row r="23180" spans="21:21" x14ac:dyDescent="0.3">
      <c r="U23180" s="275"/>
    </row>
    <row r="23181" spans="21:21" x14ac:dyDescent="0.3">
      <c r="U23181" s="275"/>
    </row>
    <row r="23182" spans="21:21" x14ac:dyDescent="0.3">
      <c r="U23182" s="275"/>
    </row>
    <row r="23183" spans="21:21" x14ac:dyDescent="0.3">
      <c r="U23183" s="275"/>
    </row>
    <row r="23184" spans="21:21" x14ac:dyDescent="0.3">
      <c r="U23184" s="275"/>
    </row>
    <row r="23185" spans="21:21" x14ac:dyDescent="0.3">
      <c r="U23185" s="275"/>
    </row>
    <row r="23186" spans="21:21" x14ac:dyDescent="0.3">
      <c r="U23186" s="275"/>
    </row>
    <row r="23187" spans="21:21" x14ac:dyDescent="0.3">
      <c r="U23187" s="275"/>
    </row>
    <row r="23188" spans="21:21" x14ac:dyDescent="0.3">
      <c r="U23188" s="275"/>
    </row>
    <row r="23189" spans="21:21" x14ac:dyDescent="0.3">
      <c r="U23189" s="275"/>
    </row>
    <row r="23190" spans="21:21" x14ac:dyDescent="0.3">
      <c r="U23190" s="275"/>
    </row>
    <row r="23191" spans="21:21" x14ac:dyDescent="0.3">
      <c r="U23191" s="275"/>
    </row>
    <row r="23192" spans="21:21" x14ac:dyDescent="0.3">
      <c r="U23192" s="275"/>
    </row>
    <row r="23193" spans="21:21" x14ac:dyDescent="0.3">
      <c r="U23193" s="275"/>
    </row>
    <row r="23194" spans="21:21" x14ac:dyDescent="0.3">
      <c r="U23194" s="275"/>
    </row>
    <row r="23195" spans="21:21" x14ac:dyDescent="0.3">
      <c r="U23195" s="275"/>
    </row>
    <row r="23196" spans="21:21" x14ac:dyDescent="0.3">
      <c r="U23196" s="275"/>
    </row>
    <row r="23197" spans="21:21" x14ac:dyDescent="0.3">
      <c r="U23197" s="275"/>
    </row>
    <row r="23198" spans="21:21" x14ac:dyDescent="0.3">
      <c r="U23198" s="275"/>
    </row>
    <row r="23199" spans="21:21" x14ac:dyDescent="0.3">
      <c r="U23199" s="275"/>
    </row>
    <row r="23200" spans="21:21" x14ac:dyDescent="0.3">
      <c r="U23200" s="275"/>
    </row>
    <row r="23201" spans="21:21" x14ac:dyDescent="0.3">
      <c r="U23201" s="275"/>
    </row>
    <row r="23202" spans="21:21" x14ac:dyDescent="0.3">
      <c r="U23202" s="275"/>
    </row>
    <row r="23203" spans="21:21" x14ac:dyDescent="0.3">
      <c r="U23203" s="275"/>
    </row>
    <row r="23204" spans="21:21" x14ac:dyDescent="0.3">
      <c r="U23204" s="275"/>
    </row>
    <row r="23205" spans="21:21" x14ac:dyDescent="0.3">
      <c r="U23205" s="275"/>
    </row>
    <row r="23206" spans="21:21" x14ac:dyDescent="0.3">
      <c r="U23206" s="275"/>
    </row>
    <row r="23207" spans="21:21" x14ac:dyDescent="0.3">
      <c r="U23207" s="275"/>
    </row>
    <row r="23208" spans="21:21" x14ac:dyDescent="0.3">
      <c r="U23208" s="275"/>
    </row>
    <row r="23209" spans="21:21" x14ac:dyDescent="0.3">
      <c r="U23209" s="275"/>
    </row>
    <row r="23210" spans="21:21" x14ac:dyDescent="0.3">
      <c r="U23210" s="275"/>
    </row>
    <row r="23211" spans="21:21" x14ac:dyDescent="0.3">
      <c r="U23211" s="275"/>
    </row>
    <row r="23212" spans="21:21" x14ac:dyDescent="0.3">
      <c r="U23212" s="275"/>
    </row>
    <row r="23213" spans="21:21" x14ac:dyDescent="0.3">
      <c r="U23213" s="275"/>
    </row>
    <row r="23214" spans="21:21" x14ac:dyDescent="0.3">
      <c r="U23214" s="275"/>
    </row>
    <row r="23215" spans="21:21" x14ac:dyDescent="0.3">
      <c r="U23215" s="275"/>
    </row>
    <row r="23216" spans="21:21" x14ac:dyDescent="0.3">
      <c r="U23216" s="275"/>
    </row>
    <row r="23217" spans="21:21" x14ac:dyDescent="0.3">
      <c r="U23217" s="275"/>
    </row>
    <row r="23218" spans="21:21" x14ac:dyDescent="0.3">
      <c r="U23218" s="275"/>
    </row>
    <row r="23219" spans="21:21" x14ac:dyDescent="0.3">
      <c r="U23219" s="275"/>
    </row>
    <row r="23220" spans="21:21" x14ac:dyDescent="0.3">
      <c r="U23220" s="275"/>
    </row>
    <row r="23221" spans="21:21" x14ac:dyDescent="0.3">
      <c r="U23221" s="275"/>
    </row>
    <row r="23222" spans="21:21" x14ac:dyDescent="0.3">
      <c r="U23222" s="275"/>
    </row>
    <row r="23223" spans="21:21" x14ac:dyDescent="0.3">
      <c r="U23223" s="275"/>
    </row>
    <row r="23224" spans="21:21" x14ac:dyDescent="0.3">
      <c r="U23224" s="275"/>
    </row>
    <row r="23225" spans="21:21" x14ac:dyDescent="0.3">
      <c r="U23225" s="275"/>
    </row>
    <row r="23226" spans="21:21" x14ac:dyDescent="0.3">
      <c r="U23226" s="275"/>
    </row>
    <row r="23227" spans="21:21" x14ac:dyDescent="0.3">
      <c r="U23227" s="275"/>
    </row>
    <row r="23228" spans="21:21" x14ac:dyDescent="0.3">
      <c r="U23228" s="275"/>
    </row>
    <row r="23229" spans="21:21" x14ac:dyDescent="0.3">
      <c r="U23229" s="275"/>
    </row>
    <row r="23230" spans="21:21" x14ac:dyDescent="0.3">
      <c r="U23230" s="275"/>
    </row>
    <row r="23231" spans="21:21" x14ac:dyDescent="0.3">
      <c r="U23231" s="275"/>
    </row>
    <row r="23232" spans="21:21" x14ac:dyDescent="0.3">
      <c r="U23232" s="275"/>
    </row>
    <row r="23233" spans="21:21" x14ac:dyDescent="0.3">
      <c r="U23233" s="275"/>
    </row>
    <row r="23234" spans="21:21" x14ac:dyDescent="0.3">
      <c r="U23234" s="275"/>
    </row>
    <row r="23235" spans="21:21" x14ac:dyDescent="0.3">
      <c r="U23235" s="275"/>
    </row>
    <row r="23236" spans="21:21" x14ac:dyDescent="0.3">
      <c r="U23236" s="275"/>
    </row>
    <row r="23237" spans="21:21" x14ac:dyDescent="0.3">
      <c r="U23237" s="275"/>
    </row>
    <row r="23238" spans="21:21" x14ac:dyDescent="0.3">
      <c r="U23238" s="275"/>
    </row>
    <row r="23239" spans="21:21" x14ac:dyDescent="0.3">
      <c r="U23239" s="275"/>
    </row>
    <row r="23240" spans="21:21" x14ac:dyDescent="0.3">
      <c r="U23240" s="275"/>
    </row>
    <row r="23241" spans="21:21" x14ac:dyDescent="0.3">
      <c r="U23241" s="275"/>
    </row>
    <row r="23242" spans="21:21" x14ac:dyDescent="0.3">
      <c r="U23242" s="275"/>
    </row>
    <row r="23243" spans="21:21" x14ac:dyDescent="0.3">
      <c r="U23243" s="275"/>
    </row>
    <row r="23244" spans="21:21" x14ac:dyDescent="0.3">
      <c r="U23244" s="275"/>
    </row>
    <row r="23245" spans="21:21" x14ac:dyDescent="0.3">
      <c r="U23245" s="275"/>
    </row>
    <row r="23246" spans="21:21" x14ac:dyDescent="0.3">
      <c r="U23246" s="275"/>
    </row>
    <row r="23247" spans="21:21" x14ac:dyDescent="0.3">
      <c r="U23247" s="275"/>
    </row>
    <row r="23248" spans="21:21" x14ac:dyDescent="0.3">
      <c r="U23248" s="275"/>
    </row>
    <row r="23249" spans="21:21" x14ac:dyDescent="0.3">
      <c r="U23249" s="275"/>
    </row>
    <row r="23250" spans="21:21" x14ac:dyDescent="0.3">
      <c r="U23250" s="275"/>
    </row>
    <row r="23251" spans="21:21" x14ac:dyDescent="0.3">
      <c r="U23251" s="275"/>
    </row>
    <row r="23252" spans="21:21" x14ac:dyDescent="0.3">
      <c r="U23252" s="275"/>
    </row>
    <row r="23253" spans="21:21" x14ac:dyDescent="0.3">
      <c r="U23253" s="275"/>
    </row>
    <row r="23254" spans="21:21" x14ac:dyDescent="0.3">
      <c r="U23254" s="275"/>
    </row>
    <row r="23255" spans="21:21" x14ac:dyDescent="0.3">
      <c r="U23255" s="275"/>
    </row>
    <row r="23256" spans="21:21" x14ac:dyDescent="0.3">
      <c r="U23256" s="275"/>
    </row>
    <row r="23257" spans="21:21" x14ac:dyDescent="0.3">
      <c r="U23257" s="275"/>
    </row>
    <row r="23258" spans="21:21" x14ac:dyDescent="0.3">
      <c r="U23258" s="275"/>
    </row>
    <row r="23259" spans="21:21" x14ac:dyDescent="0.3">
      <c r="U23259" s="275"/>
    </row>
    <row r="23260" spans="21:21" x14ac:dyDescent="0.3">
      <c r="U23260" s="275"/>
    </row>
    <row r="23261" spans="21:21" x14ac:dyDescent="0.3">
      <c r="U23261" s="275"/>
    </row>
    <row r="23262" spans="21:21" x14ac:dyDescent="0.3">
      <c r="U23262" s="275"/>
    </row>
    <row r="23263" spans="21:21" x14ac:dyDescent="0.3">
      <c r="U23263" s="275"/>
    </row>
    <row r="23264" spans="21:21" x14ac:dyDescent="0.3">
      <c r="U23264" s="275"/>
    </row>
    <row r="23265" spans="21:21" x14ac:dyDescent="0.3">
      <c r="U23265" s="275"/>
    </row>
    <row r="23266" spans="21:21" x14ac:dyDescent="0.3">
      <c r="U23266" s="275"/>
    </row>
    <row r="23267" spans="21:21" x14ac:dyDescent="0.3">
      <c r="U23267" s="275"/>
    </row>
    <row r="23268" spans="21:21" x14ac:dyDescent="0.3">
      <c r="U23268" s="275"/>
    </row>
    <row r="23269" spans="21:21" x14ac:dyDescent="0.3">
      <c r="U23269" s="275"/>
    </row>
    <row r="23270" spans="21:21" x14ac:dyDescent="0.3">
      <c r="U23270" s="275"/>
    </row>
    <row r="23271" spans="21:21" x14ac:dyDescent="0.3">
      <c r="U23271" s="275"/>
    </row>
    <row r="23272" spans="21:21" x14ac:dyDescent="0.3">
      <c r="U23272" s="275"/>
    </row>
    <row r="23273" spans="21:21" x14ac:dyDescent="0.3">
      <c r="U23273" s="275"/>
    </row>
    <row r="23274" spans="21:21" x14ac:dyDescent="0.3">
      <c r="U23274" s="275"/>
    </row>
    <row r="23275" spans="21:21" x14ac:dyDescent="0.3">
      <c r="U23275" s="275"/>
    </row>
    <row r="23276" spans="21:21" x14ac:dyDescent="0.3">
      <c r="U23276" s="275"/>
    </row>
    <row r="23277" spans="21:21" x14ac:dyDescent="0.3">
      <c r="U23277" s="275"/>
    </row>
    <row r="23278" spans="21:21" x14ac:dyDescent="0.3">
      <c r="U23278" s="275"/>
    </row>
    <row r="23279" spans="21:21" x14ac:dyDescent="0.3">
      <c r="U23279" s="275"/>
    </row>
    <row r="23280" spans="21:21" x14ac:dyDescent="0.3">
      <c r="U23280" s="275"/>
    </row>
    <row r="23281" spans="21:21" x14ac:dyDescent="0.3">
      <c r="U23281" s="275"/>
    </row>
    <row r="23282" spans="21:21" x14ac:dyDescent="0.3">
      <c r="U23282" s="275"/>
    </row>
    <row r="23283" spans="21:21" x14ac:dyDescent="0.3">
      <c r="U23283" s="275"/>
    </row>
    <row r="23284" spans="21:21" x14ac:dyDescent="0.3">
      <c r="U23284" s="275"/>
    </row>
    <row r="23285" spans="21:21" x14ac:dyDescent="0.3">
      <c r="U23285" s="275"/>
    </row>
    <row r="23286" spans="21:21" x14ac:dyDescent="0.3">
      <c r="U23286" s="275"/>
    </row>
    <row r="23287" spans="21:21" x14ac:dyDescent="0.3">
      <c r="U23287" s="275"/>
    </row>
    <row r="23288" spans="21:21" x14ac:dyDescent="0.3">
      <c r="U23288" s="275"/>
    </row>
    <row r="23289" spans="21:21" x14ac:dyDescent="0.3">
      <c r="U23289" s="275"/>
    </row>
    <row r="23290" spans="21:21" x14ac:dyDescent="0.3">
      <c r="U23290" s="275"/>
    </row>
    <row r="23291" spans="21:21" x14ac:dyDescent="0.3">
      <c r="U23291" s="275"/>
    </row>
    <row r="23292" spans="21:21" x14ac:dyDescent="0.3">
      <c r="U23292" s="275"/>
    </row>
    <row r="23293" spans="21:21" x14ac:dyDescent="0.3">
      <c r="U23293" s="275"/>
    </row>
    <row r="23294" spans="21:21" x14ac:dyDescent="0.3">
      <c r="U23294" s="275"/>
    </row>
    <row r="23295" spans="21:21" x14ac:dyDescent="0.3">
      <c r="U23295" s="275"/>
    </row>
    <row r="23296" spans="21:21" x14ac:dyDescent="0.3">
      <c r="U23296" s="275"/>
    </row>
    <row r="23297" spans="21:21" x14ac:dyDescent="0.3">
      <c r="U23297" s="275"/>
    </row>
    <row r="23298" spans="21:21" x14ac:dyDescent="0.3">
      <c r="U23298" s="275"/>
    </row>
    <row r="23299" spans="21:21" x14ac:dyDescent="0.3">
      <c r="U23299" s="275"/>
    </row>
    <row r="23300" spans="21:21" x14ac:dyDescent="0.3">
      <c r="U23300" s="275"/>
    </row>
    <row r="23301" spans="21:21" x14ac:dyDescent="0.3">
      <c r="U23301" s="275"/>
    </row>
    <row r="23302" spans="21:21" x14ac:dyDescent="0.3">
      <c r="U23302" s="275"/>
    </row>
    <row r="23303" spans="21:21" x14ac:dyDescent="0.3">
      <c r="U23303" s="275"/>
    </row>
    <row r="23304" spans="21:21" x14ac:dyDescent="0.3">
      <c r="U23304" s="275"/>
    </row>
    <row r="23305" spans="21:21" x14ac:dyDescent="0.3">
      <c r="U23305" s="275"/>
    </row>
    <row r="23306" spans="21:21" x14ac:dyDescent="0.3">
      <c r="U23306" s="275"/>
    </row>
    <row r="23307" spans="21:21" x14ac:dyDescent="0.3">
      <c r="U23307" s="275"/>
    </row>
    <row r="23308" spans="21:21" x14ac:dyDescent="0.3">
      <c r="U23308" s="275"/>
    </row>
    <row r="23309" spans="21:21" x14ac:dyDescent="0.3">
      <c r="U23309" s="275"/>
    </row>
    <row r="23310" spans="21:21" x14ac:dyDescent="0.3">
      <c r="U23310" s="275"/>
    </row>
    <row r="23311" spans="21:21" x14ac:dyDescent="0.3">
      <c r="U23311" s="275"/>
    </row>
    <row r="23312" spans="21:21" x14ac:dyDescent="0.3">
      <c r="U23312" s="275"/>
    </row>
    <row r="23313" spans="21:21" x14ac:dyDescent="0.3">
      <c r="U23313" s="275"/>
    </row>
    <row r="23314" spans="21:21" x14ac:dyDescent="0.3">
      <c r="U23314" s="275"/>
    </row>
    <row r="23315" spans="21:21" x14ac:dyDescent="0.3">
      <c r="U23315" s="275"/>
    </row>
    <row r="23316" spans="21:21" x14ac:dyDescent="0.3">
      <c r="U23316" s="275"/>
    </row>
    <row r="23317" spans="21:21" x14ac:dyDescent="0.3">
      <c r="U23317" s="275"/>
    </row>
    <row r="23318" spans="21:21" x14ac:dyDescent="0.3">
      <c r="U23318" s="275"/>
    </row>
    <row r="23319" spans="21:21" x14ac:dyDescent="0.3">
      <c r="U23319" s="275"/>
    </row>
    <row r="23320" spans="21:21" x14ac:dyDescent="0.3">
      <c r="U23320" s="275"/>
    </row>
    <row r="23321" spans="21:21" x14ac:dyDescent="0.3">
      <c r="U23321" s="275"/>
    </row>
    <row r="23322" spans="21:21" x14ac:dyDescent="0.3">
      <c r="U23322" s="275"/>
    </row>
    <row r="23323" spans="21:21" x14ac:dyDescent="0.3">
      <c r="U23323" s="275"/>
    </row>
    <row r="23324" spans="21:21" x14ac:dyDescent="0.3">
      <c r="U23324" s="275"/>
    </row>
    <row r="23325" spans="21:21" x14ac:dyDescent="0.3">
      <c r="U23325" s="275"/>
    </row>
    <row r="23326" spans="21:21" x14ac:dyDescent="0.3">
      <c r="U23326" s="275"/>
    </row>
    <row r="23327" spans="21:21" x14ac:dyDescent="0.3">
      <c r="U23327" s="275"/>
    </row>
    <row r="23328" spans="21:21" x14ac:dyDescent="0.3">
      <c r="U23328" s="275"/>
    </row>
    <row r="23329" spans="21:21" x14ac:dyDescent="0.3">
      <c r="U23329" s="275"/>
    </row>
    <row r="23330" spans="21:21" x14ac:dyDescent="0.3">
      <c r="U23330" s="275"/>
    </row>
    <row r="23331" spans="21:21" x14ac:dyDescent="0.3">
      <c r="U23331" s="275"/>
    </row>
    <row r="23332" spans="21:21" x14ac:dyDescent="0.3">
      <c r="U23332" s="275"/>
    </row>
    <row r="23333" spans="21:21" x14ac:dyDescent="0.3">
      <c r="U23333" s="275"/>
    </row>
    <row r="23334" spans="21:21" x14ac:dyDescent="0.3">
      <c r="U23334" s="275"/>
    </row>
    <row r="23335" spans="21:21" x14ac:dyDescent="0.3">
      <c r="U23335" s="275"/>
    </row>
    <row r="23336" spans="21:21" x14ac:dyDescent="0.3">
      <c r="U23336" s="275"/>
    </row>
    <row r="23337" spans="21:21" x14ac:dyDescent="0.3">
      <c r="U23337" s="275"/>
    </row>
    <row r="23338" spans="21:21" x14ac:dyDescent="0.3">
      <c r="U23338" s="275"/>
    </row>
    <row r="23339" spans="21:21" x14ac:dyDescent="0.3">
      <c r="U23339" s="275"/>
    </row>
    <row r="23340" spans="21:21" x14ac:dyDescent="0.3">
      <c r="U23340" s="275"/>
    </row>
    <row r="23341" spans="21:21" x14ac:dyDescent="0.3">
      <c r="U23341" s="275"/>
    </row>
    <row r="23342" spans="21:21" x14ac:dyDescent="0.3">
      <c r="U23342" s="275"/>
    </row>
    <row r="23343" spans="21:21" x14ac:dyDescent="0.3">
      <c r="U23343" s="275"/>
    </row>
    <row r="23344" spans="21:21" x14ac:dyDescent="0.3">
      <c r="U23344" s="275"/>
    </row>
    <row r="23345" spans="21:21" x14ac:dyDescent="0.3">
      <c r="U23345" s="275"/>
    </row>
    <row r="23346" spans="21:21" x14ac:dyDescent="0.3">
      <c r="U23346" s="275"/>
    </row>
    <row r="23347" spans="21:21" x14ac:dyDescent="0.3">
      <c r="U23347" s="275"/>
    </row>
    <row r="23348" spans="21:21" x14ac:dyDescent="0.3">
      <c r="U23348" s="275"/>
    </row>
    <row r="23349" spans="21:21" x14ac:dyDescent="0.3">
      <c r="U23349" s="275"/>
    </row>
    <row r="23350" spans="21:21" x14ac:dyDescent="0.3">
      <c r="U23350" s="275"/>
    </row>
    <row r="23351" spans="21:21" x14ac:dyDescent="0.3">
      <c r="U23351" s="275"/>
    </row>
    <row r="23352" spans="21:21" x14ac:dyDescent="0.3">
      <c r="U23352" s="275"/>
    </row>
    <row r="23353" spans="21:21" x14ac:dyDescent="0.3">
      <c r="U23353" s="275"/>
    </row>
    <row r="23354" spans="21:21" x14ac:dyDescent="0.3">
      <c r="U23354" s="275"/>
    </row>
    <row r="23355" spans="21:21" x14ac:dyDescent="0.3">
      <c r="U23355" s="275"/>
    </row>
    <row r="23356" spans="21:21" x14ac:dyDescent="0.3">
      <c r="U23356" s="275"/>
    </row>
    <row r="23357" spans="21:21" x14ac:dyDescent="0.3">
      <c r="U23357" s="275"/>
    </row>
    <row r="23358" spans="21:21" x14ac:dyDescent="0.3">
      <c r="U23358" s="275"/>
    </row>
    <row r="23359" spans="21:21" x14ac:dyDescent="0.3">
      <c r="U23359" s="275"/>
    </row>
    <row r="23360" spans="21:21" x14ac:dyDescent="0.3">
      <c r="U23360" s="275"/>
    </row>
    <row r="23361" spans="21:21" x14ac:dyDescent="0.3">
      <c r="U23361" s="275"/>
    </row>
    <row r="23362" spans="21:21" x14ac:dyDescent="0.3">
      <c r="U23362" s="275"/>
    </row>
    <row r="23363" spans="21:21" x14ac:dyDescent="0.3">
      <c r="U23363" s="275"/>
    </row>
    <row r="23364" spans="21:21" x14ac:dyDescent="0.3">
      <c r="U23364" s="275"/>
    </row>
    <row r="23365" spans="21:21" x14ac:dyDescent="0.3">
      <c r="U23365" s="275"/>
    </row>
    <row r="23366" spans="21:21" x14ac:dyDescent="0.3">
      <c r="U23366" s="275"/>
    </row>
    <row r="23367" spans="21:21" x14ac:dyDescent="0.3">
      <c r="U23367" s="275"/>
    </row>
    <row r="23368" spans="21:21" x14ac:dyDescent="0.3">
      <c r="U23368" s="275"/>
    </row>
    <row r="23369" spans="21:21" x14ac:dyDescent="0.3">
      <c r="U23369" s="275"/>
    </row>
    <row r="23370" spans="21:21" x14ac:dyDescent="0.3">
      <c r="U23370" s="275"/>
    </row>
    <row r="23371" spans="21:21" x14ac:dyDescent="0.3">
      <c r="U23371" s="275"/>
    </row>
    <row r="23372" spans="21:21" x14ac:dyDescent="0.3">
      <c r="U23372" s="275"/>
    </row>
    <row r="23373" spans="21:21" x14ac:dyDescent="0.3">
      <c r="U23373" s="275"/>
    </row>
    <row r="23374" spans="21:21" x14ac:dyDescent="0.3">
      <c r="U23374" s="275"/>
    </row>
    <row r="23375" spans="21:21" x14ac:dyDescent="0.3">
      <c r="U23375" s="275"/>
    </row>
    <row r="23376" spans="21:21" x14ac:dyDescent="0.3">
      <c r="U23376" s="275"/>
    </row>
    <row r="23377" spans="21:21" x14ac:dyDescent="0.3">
      <c r="U23377" s="275"/>
    </row>
    <row r="23378" spans="21:21" x14ac:dyDescent="0.3">
      <c r="U23378" s="275"/>
    </row>
    <row r="23379" spans="21:21" x14ac:dyDescent="0.3">
      <c r="U23379" s="275"/>
    </row>
    <row r="23380" spans="21:21" x14ac:dyDescent="0.3">
      <c r="U23380" s="275"/>
    </row>
    <row r="23381" spans="21:21" x14ac:dyDescent="0.3">
      <c r="U23381" s="275"/>
    </row>
    <row r="23382" spans="21:21" x14ac:dyDescent="0.3">
      <c r="U23382" s="275"/>
    </row>
    <row r="23383" spans="21:21" x14ac:dyDescent="0.3">
      <c r="U23383" s="275"/>
    </row>
    <row r="23384" spans="21:21" x14ac:dyDescent="0.3">
      <c r="U23384" s="275"/>
    </row>
    <row r="23385" spans="21:21" x14ac:dyDescent="0.3">
      <c r="U23385" s="275"/>
    </row>
    <row r="23386" spans="21:21" x14ac:dyDescent="0.3">
      <c r="U23386" s="275"/>
    </row>
    <row r="23387" spans="21:21" x14ac:dyDescent="0.3">
      <c r="U23387" s="275"/>
    </row>
    <row r="23388" spans="21:21" x14ac:dyDescent="0.3">
      <c r="U23388" s="275"/>
    </row>
    <row r="23389" spans="21:21" x14ac:dyDescent="0.3">
      <c r="U23389" s="275"/>
    </row>
    <row r="23390" spans="21:21" x14ac:dyDescent="0.3">
      <c r="U23390" s="275"/>
    </row>
    <row r="23391" spans="21:21" x14ac:dyDescent="0.3">
      <c r="U23391" s="275"/>
    </row>
    <row r="23392" spans="21:21" x14ac:dyDescent="0.3">
      <c r="U23392" s="275"/>
    </row>
    <row r="23393" spans="21:21" x14ac:dyDescent="0.3">
      <c r="U23393" s="275"/>
    </row>
    <row r="23394" spans="21:21" x14ac:dyDescent="0.3">
      <c r="U23394" s="275"/>
    </row>
    <row r="23395" spans="21:21" x14ac:dyDescent="0.3">
      <c r="U23395" s="275"/>
    </row>
    <row r="23396" spans="21:21" x14ac:dyDescent="0.3">
      <c r="U23396" s="275"/>
    </row>
    <row r="23397" spans="21:21" x14ac:dyDescent="0.3">
      <c r="U23397" s="275"/>
    </row>
    <row r="23398" spans="21:21" x14ac:dyDescent="0.3">
      <c r="U23398" s="275"/>
    </row>
    <row r="23399" spans="21:21" x14ac:dyDescent="0.3">
      <c r="U23399" s="275"/>
    </row>
    <row r="23400" spans="21:21" x14ac:dyDescent="0.3">
      <c r="U23400" s="275"/>
    </row>
    <row r="23401" spans="21:21" x14ac:dyDescent="0.3">
      <c r="U23401" s="275"/>
    </row>
    <row r="23402" spans="21:21" x14ac:dyDescent="0.3">
      <c r="U23402" s="275"/>
    </row>
    <row r="23403" spans="21:21" x14ac:dyDescent="0.3">
      <c r="U23403" s="275"/>
    </row>
    <row r="23404" spans="21:21" x14ac:dyDescent="0.3">
      <c r="U23404" s="275"/>
    </row>
    <row r="23405" spans="21:21" x14ac:dyDescent="0.3">
      <c r="U23405" s="275"/>
    </row>
    <row r="23406" spans="21:21" x14ac:dyDescent="0.3">
      <c r="U23406" s="275"/>
    </row>
    <row r="23407" spans="21:21" x14ac:dyDescent="0.3">
      <c r="U23407" s="275"/>
    </row>
    <row r="23408" spans="21:21" x14ac:dyDescent="0.3">
      <c r="U23408" s="275"/>
    </row>
    <row r="23409" spans="21:21" x14ac:dyDescent="0.3">
      <c r="U23409" s="275"/>
    </row>
    <row r="23410" spans="21:21" x14ac:dyDescent="0.3">
      <c r="U23410" s="275"/>
    </row>
    <row r="23411" spans="21:21" x14ac:dyDescent="0.3">
      <c r="U23411" s="275"/>
    </row>
    <row r="23412" spans="21:21" x14ac:dyDescent="0.3">
      <c r="U23412" s="275"/>
    </row>
    <row r="23413" spans="21:21" x14ac:dyDescent="0.3">
      <c r="U23413" s="275"/>
    </row>
    <row r="23414" spans="21:21" x14ac:dyDescent="0.3">
      <c r="U23414" s="275"/>
    </row>
    <row r="23415" spans="21:21" x14ac:dyDescent="0.3">
      <c r="U23415" s="275"/>
    </row>
    <row r="23416" spans="21:21" x14ac:dyDescent="0.3">
      <c r="U23416" s="275"/>
    </row>
    <row r="23417" spans="21:21" x14ac:dyDescent="0.3">
      <c r="U23417" s="275"/>
    </row>
    <row r="23418" spans="21:21" x14ac:dyDescent="0.3">
      <c r="U23418" s="275"/>
    </row>
    <row r="23419" spans="21:21" x14ac:dyDescent="0.3">
      <c r="U23419" s="275"/>
    </row>
    <row r="23420" spans="21:21" x14ac:dyDescent="0.3">
      <c r="U23420" s="275"/>
    </row>
    <row r="23421" spans="21:21" x14ac:dyDescent="0.3">
      <c r="U23421" s="275"/>
    </row>
    <row r="23422" spans="21:21" x14ac:dyDescent="0.3">
      <c r="U23422" s="275"/>
    </row>
    <row r="23423" spans="21:21" x14ac:dyDescent="0.3">
      <c r="U23423" s="275"/>
    </row>
    <row r="23424" spans="21:21" x14ac:dyDescent="0.3">
      <c r="U23424" s="275"/>
    </row>
    <row r="23425" spans="21:21" x14ac:dyDescent="0.3">
      <c r="U23425" s="275"/>
    </row>
    <row r="23426" spans="21:21" x14ac:dyDescent="0.3">
      <c r="U23426" s="275"/>
    </row>
    <row r="23427" spans="21:21" x14ac:dyDescent="0.3">
      <c r="U23427" s="275"/>
    </row>
    <row r="23428" spans="21:21" x14ac:dyDescent="0.3">
      <c r="U23428" s="275"/>
    </row>
    <row r="23429" spans="21:21" x14ac:dyDescent="0.3">
      <c r="U23429" s="275"/>
    </row>
    <row r="23430" spans="21:21" x14ac:dyDescent="0.3">
      <c r="U23430" s="275"/>
    </row>
    <row r="23431" spans="21:21" x14ac:dyDescent="0.3">
      <c r="U23431" s="275"/>
    </row>
    <row r="23432" spans="21:21" x14ac:dyDescent="0.3">
      <c r="U23432" s="275"/>
    </row>
    <row r="23433" spans="21:21" x14ac:dyDescent="0.3">
      <c r="U23433" s="275"/>
    </row>
    <row r="23434" spans="21:21" x14ac:dyDescent="0.3">
      <c r="U23434" s="275"/>
    </row>
    <row r="23435" spans="21:21" x14ac:dyDescent="0.3">
      <c r="U23435" s="275"/>
    </row>
    <row r="23436" spans="21:21" x14ac:dyDescent="0.3">
      <c r="U23436" s="275"/>
    </row>
    <row r="23437" spans="21:21" x14ac:dyDescent="0.3">
      <c r="U23437" s="275"/>
    </row>
    <row r="23438" spans="21:21" x14ac:dyDescent="0.3">
      <c r="U23438" s="275"/>
    </row>
    <row r="23439" spans="21:21" x14ac:dyDescent="0.3">
      <c r="U23439" s="275"/>
    </row>
    <row r="23440" spans="21:21" x14ac:dyDescent="0.3">
      <c r="U23440" s="275"/>
    </row>
    <row r="23441" spans="21:21" x14ac:dyDescent="0.3">
      <c r="U23441" s="275"/>
    </row>
    <row r="23442" spans="21:21" x14ac:dyDescent="0.3">
      <c r="U23442" s="275"/>
    </row>
    <row r="23443" spans="21:21" x14ac:dyDescent="0.3">
      <c r="U23443" s="275"/>
    </row>
    <row r="23444" spans="21:21" x14ac:dyDescent="0.3">
      <c r="U23444" s="275"/>
    </row>
    <row r="23445" spans="21:21" x14ac:dyDescent="0.3">
      <c r="U23445" s="275"/>
    </row>
    <row r="23446" spans="21:21" x14ac:dyDescent="0.3">
      <c r="U23446" s="275"/>
    </row>
    <row r="23447" spans="21:21" x14ac:dyDescent="0.3">
      <c r="U23447" s="275"/>
    </row>
    <row r="23448" spans="21:21" x14ac:dyDescent="0.3">
      <c r="U23448" s="275"/>
    </row>
    <row r="23449" spans="21:21" x14ac:dyDescent="0.3">
      <c r="U23449" s="275"/>
    </row>
    <row r="23450" spans="21:21" x14ac:dyDescent="0.3">
      <c r="U23450" s="275"/>
    </row>
    <row r="23451" spans="21:21" x14ac:dyDescent="0.3">
      <c r="U23451" s="275"/>
    </row>
    <row r="23452" spans="21:21" x14ac:dyDescent="0.3">
      <c r="U23452" s="275"/>
    </row>
    <row r="23453" spans="21:21" x14ac:dyDescent="0.3">
      <c r="U23453" s="275"/>
    </row>
    <row r="23454" spans="21:21" x14ac:dyDescent="0.3">
      <c r="U23454" s="275"/>
    </row>
    <row r="23455" spans="21:21" x14ac:dyDescent="0.3">
      <c r="U23455" s="275"/>
    </row>
    <row r="23456" spans="21:21" x14ac:dyDescent="0.3">
      <c r="U23456" s="275"/>
    </row>
    <row r="23457" spans="21:21" x14ac:dyDescent="0.3">
      <c r="U23457" s="275"/>
    </row>
    <row r="23458" spans="21:21" x14ac:dyDescent="0.3">
      <c r="U23458" s="275"/>
    </row>
    <row r="23459" spans="21:21" x14ac:dyDescent="0.3">
      <c r="U23459" s="275"/>
    </row>
    <row r="23460" spans="21:21" x14ac:dyDescent="0.3">
      <c r="U23460" s="275"/>
    </row>
    <row r="23461" spans="21:21" x14ac:dyDescent="0.3">
      <c r="U23461" s="275"/>
    </row>
    <row r="23462" spans="21:21" x14ac:dyDescent="0.3">
      <c r="U23462" s="275"/>
    </row>
    <row r="23463" spans="21:21" x14ac:dyDescent="0.3">
      <c r="U23463" s="275"/>
    </row>
    <row r="23464" spans="21:21" x14ac:dyDescent="0.3">
      <c r="U23464" s="275"/>
    </row>
    <row r="23465" spans="21:21" x14ac:dyDescent="0.3">
      <c r="U23465" s="275"/>
    </row>
    <row r="23466" spans="21:21" x14ac:dyDescent="0.3">
      <c r="U23466" s="275"/>
    </row>
    <row r="23467" spans="21:21" x14ac:dyDescent="0.3">
      <c r="U23467" s="275"/>
    </row>
    <row r="23468" spans="21:21" x14ac:dyDescent="0.3">
      <c r="U23468" s="275"/>
    </row>
    <row r="23469" spans="21:21" x14ac:dyDescent="0.3">
      <c r="U23469" s="275"/>
    </row>
    <row r="23470" spans="21:21" x14ac:dyDescent="0.3">
      <c r="U23470" s="275"/>
    </row>
    <row r="23471" spans="21:21" x14ac:dyDescent="0.3">
      <c r="U23471" s="275"/>
    </row>
    <row r="23472" spans="21:21" x14ac:dyDescent="0.3">
      <c r="U23472" s="275"/>
    </row>
    <row r="23473" spans="21:21" x14ac:dyDescent="0.3">
      <c r="U23473" s="275"/>
    </row>
    <row r="23474" spans="21:21" x14ac:dyDescent="0.3">
      <c r="U23474" s="275"/>
    </row>
    <row r="23475" spans="21:21" x14ac:dyDescent="0.3">
      <c r="U23475" s="275"/>
    </row>
    <row r="23476" spans="21:21" x14ac:dyDescent="0.3">
      <c r="U23476" s="275"/>
    </row>
    <row r="23477" spans="21:21" x14ac:dyDescent="0.3">
      <c r="U23477" s="275"/>
    </row>
    <row r="23478" spans="21:21" x14ac:dyDescent="0.3">
      <c r="U23478" s="275"/>
    </row>
    <row r="23479" spans="21:21" x14ac:dyDescent="0.3">
      <c r="U23479" s="275"/>
    </row>
    <row r="23480" spans="21:21" x14ac:dyDescent="0.3">
      <c r="U23480" s="275"/>
    </row>
    <row r="23481" spans="21:21" x14ac:dyDescent="0.3">
      <c r="U23481" s="275"/>
    </row>
    <row r="23482" spans="21:21" x14ac:dyDescent="0.3">
      <c r="U23482" s="275"/>
    </row>
    <row r="23483" spans="21:21" x14ac:dyDescent="0.3">
      <c r="U23483" s="275"/>
    </row>
    <row r="23484" spans="21:21" x14ac:dyDescent="0.3">
      <c r="U23484" s="275"/>
    </row>
    <row r="23485" spans="21:21" x14ac:dyDescent="0.3">
      <c r="U23485" s="275"/>
    </row>
    <row r="23486" spans="21:21" x14ac:dyDescent="0.3">
      <c r="U23486" s="275"/>
    </row>
    <row r="23487" spans="21:21" x14ac:dyDescent="0.3">
      <c r="U23487" s="275"/>
    </row>
    <row r="23488" spans="21:21" x14ac:dyDescent="0.3">
      <c r="U23488" s="275"/>
    </row>
    <row r="23489" spans="21:21" x14ac:dyDescent="0.3">
      <c r="U23489" s="275"/>
    </row>
    <row r="23490" spans="21:21" x14ac:dyDescent="0.3">
      <c r="U23490" s="275"/>
    </row>
    <row r="23491" spans="21:21" x14ac:dyDescent="0.3">
      <c r="U23491" s="275"/>
    </row>
    <row r="23492" spans="21:21" x14ac:dyDescent="0.3">
      <c r="U23492" s="275"/>
    </row>
    <row r="23493" spans="21:21" x14ac:dyDescent="0.3">
      <c r="U23493" s="275"/>
    </row>
    <row r="23494" spans="21:21" x14ac:dyDescent="0.3">
      <c r="U23494" s="275"/>
    </row>
    <row r="23495" spans="21:21" x14ac:dyDescent="0.3">
      <c r="U23495" s="275"/>
    </row>
    <row r="23496" spans="21:21" x14ac:dyDescent="0.3">
      <c r="U23496" s="275"/>
    </row>
    <row r="23497" spans="21:21" x14ac:dyDescent="0.3">
      <c r="U23497" s="275"/>
    </row>
    <row r="23498" spans="21:21" x14ac:dyDescent="0.3">
      <c r="U23498" s="275"/>
    </row>
    <row r="23499" spans="21:21" x14ac:dyDescent="0.3">
      <c r="U23499" s="275"/>
    </row>
    <row r="23500" spans="21:21" x14ac:dyDescent="0.3">
      <c r="U23500" s="275"/>
    </row>
    <row r="23501" spans="21:21" x14ac:dyDescent="0.3">
      <c r="U23501" s="275"/>
    </row>
    <row r="23502" spans="21:21" x14ac:dyDescent="0.3">
      <c r="U23502" s="275"/>
    </row>
    <row r="23503" spans="21:21" x14ac:dyDescent="0.3">
      <c r="U23503" s="275"/>
    </row>
    <row r="23504" spans="21:21" x14ac:dyDescent="0.3">
      <c r="U23504" s="275"/>
    </row>
    <row r="23505" spans="21:21" x14ac:dyDescent="0.3">
      <c r="U23505" s="275"/>
    </row>
    <row r="23506" spans="21:21" x14ac:dyDescent="0.3">
      <c r="U23506" s="275"/>
    </row>
    <row r="23507" spans="21:21" x14ac:dyDescent="0.3">
      <c r="U23507" s="275"/>
    </row>
    <row r="23508" spans="21:21" x14ac:dyDescent="0.3">
      <c r="U23508" s="275"/>
    </row>
    <row r="23509" spans="21:21" x14ac:dyDescent="0.3">
      <c r="U23509" s="275"/>
    </row>
    <row r="23510" spans="21:21" x14ac:dyDescent="0.3">
      <c r="U23510" s="275"/>
    </row>
    <row r="23511" spans="21:21" x14ac:dyDescent="0.3">
      <c r="U23511" s="275"/>
    </row>
    <row r="23512" spans="21:21" x14ac:dyDescent="0.3">
      <c r="U23512" s="275"/>
    </row>
    <row r="23513" spans="21:21" x14ac:dyDescent="0.3">
      <c r="U23513" s="275"/>
    </row>
    <row r="23514" spans="21:21" x14ac:dyDescent="0.3">
      <c r="U23514" s="275"/>
    </row>
    <row r="23515" spans="21:21" x14ac:dyDescent="0.3">
      <c r="U23515" s="275"/>
    </row>
    <row r="23516" spans="21:21" x14ac:dyDescent="0.3">
      <c r="U23516" s="275"/>
    </row>
    <row r="23517" spans="21:21" x14ac:dyDescent="0.3">
      <c r="U23517" s="275"/>
    </row>
    <row r="23518" spans="21:21" x14ac:dyDescent="0.3">
      <c r="U23518" s="275"/>
    </row>
    <row r="23519" spans="21:21" x14ac:dyDescent="0.3">
      <c r="U23519" s="275"/>
    </row>
    <row r="23520" spans="21:21" x14ac:dyDescent="0.3">
      <c r="U23520" s="275"/>
    </row>
    <row r="23521" spans="21:21" x14ac:dyDescent="0.3">
      <c r="U23521" s="275"/>
    </row>
    <row r="23522" spans="21:21" x14ac:dyDescent="0.3">
      <c r="U23522" s="275"/>
    </row>
    <row r="23523" spans="21:21" x14ac:dyDescent="0.3">
      <c r="U23523" s="275"/>
    </row>
    <row r="23524" spans="21:21" x14ac:dyDescent="0.3">
      <c r="U23524" s="275"/>
    </row>
    <row r="23525" spans="21:21" x14ac:dyDescent="0.3">
      <c r="U23525" s="275"/>
    </row>
    <row r="23526" spans="21:21" x14ac:dyDescent="0.3">
      <c r="U23526" s="275"/>
    </row>
    <row r="23527" spans="21:21" x14ac:dyDescent="0.3">
      <c r="U23527" s="275"/>
    </row>
    <row r="23528" spans="21:21" x14ac:dyDescent="0.3">
      <c r="U23528" s="275"/>
    </row>
    <row r="23529" spans="21:21" x14ac:dyDescent="0.3">
      <c r="U23529" s="275"/>
    </row>
    <row r="23530" spans="21:21" x14ac:dyDescent="0.3">
      <c r="U23530" s="275"/>
    </row>
    <row r="23531" spans="21:21" x14ac:dyDescent="0.3">
      <c r="U23531" s="275"/>
    </row>
    <row r="23532" spans="21:21" x14ac:dyDescent="0.3">
      <c r="U23532" s="275"/>
    </row>
    <row r="23533" spans="21:21" x14ac:dyDescent="0.3">
      <c r="U23533" s="275"/>
    </row>
    <row r="23534" spans="21:21" x14ac:dyDescent="0.3">
      <c r="U23534" s="275"/>
    </row>
    <row r="23535" spans="21:21" x14ac:dyDescent="0.3">
      <c r="U23535" s="275"/>
    </row>
    <row r="23536" spans="21:21" x14ac:dyDescent="0.3">
      <c r="U23536" s="275"/>
    </row>
    <row r="23537" spans="21:21" x14ac:dyDescent="0.3">
      <c r="U23537" s="275"/>
    </row>
    <row r="23538" spans="21:21" x14ac:dyDescent="0.3">
      <c r="U23538" s="275"/>
    </row>
    <row r="23539" spans="21:21" x14ac:dyDescent="0.3">
      <c r="U23539" s="275"/>
    </row>
    <row r="23540" spans="21:21" x14ac:dyDescent="0.3">
      <c r="U23540" s="275"/>
    </row>
    <row r="23541" spans="21:21" x14ac:dyDescent="0.3">
      <c r="U23541" s="275"/>
    </row>
    <row r="23542" spans="21:21" x14ac:dyDescent="0.3">
      <c r="U23542" s="275"/>
    </row>
    <row r="23543" spans="21:21" x14ac:dyDescent="0.3">
      <c r="U23543" s="275"/>
    </row>
    <row r="23544" spans="21:21" x14ac:dyDescent="0.3">
      <c r="U23544" s="275"/>
    </row>
    <row r="23545" spans="21:21" x14ac:dyDescent="0.3">
      <c r="U23545" s="275"/>
    </row>
    <row r="23546" spans="21:21" x14ac:dyDescent="0.3">
      <c r="U23546" s="275"/>
    </row>
    <row r="23547" spans="21:21" x14ac:dyDescent="0.3">
      <c r="U23547" s="275"/>
    </row>
    <row r="23548" spans="21:21" x14ac:dyDescent="0.3">
      <c r="U23548" s="275"/>
    </row>
    <row r="23549" spans="21:21" x14ac:dyDescent="0.3">
      <c r="U23549" s="275"/>
    </row>
    <row r="23550" spans="21:21" x14ac:dyDescent="0.3">
      <c r="U23550" s="275"/>
    </row>
    <row r="23551" spans="21:21" x14ac:dyDescent="0.3">
      <c r="U23551" s="275"/>
    </row>
    <row r="23552" spans="21:21" x14ac:dyDescent="0.3">
      <c r="U23552" s="275"/>
    </row>
    <row r="23553" spans="21:21" x14ac:dyDescent="0.3">
      <c r="U23553" s="275"/>
    </row>
    <row r="23554" spans="21:21" x14ac:dyDescent="0.3">
      <c r="U23554" s="275"/>
    </row>
    <row r="23555" spans="21:21" x14ac:dyDescent="0.3">
      <c r="U23555" s="275"/>
    </row>
    <row r="23556" spans="21:21" x14ac:dyDescent="0.3">
      <c r="U23556" s="275"/>
    </row>
    <row r="23557" spans="21:21" x14ac:dyDescent="0.3">
      <c r="U23557" s="275"/>
    </row>
    <row r="23558" spans="21:21" x14ac:dyDescent="0.3">
      <c r="U23558" s="275"/>
    </row>
    <row r="23559" spans="21:21" x14ac:dyDescent="0.3">
      <c r="U23559" s="275"/>
    </row>
    <row r="23560" spans="21:21" x14ac:dyDescent="0.3">
      <c r="U23560" s="275"/>
    </row>
    <row r="23561" spans="21:21" x14ac:dyDescent="0.3">
      <c r="U23561" s="275"/>
    </row>
    <row r="23562" spans="21:21" x14ac:dyDescent="0.3">
      <c r="U23562" s="275"/>
    </row>
    <row r="23563" spans="21:21" x14ac:dyDescent="0.3">
      <c r="U23563" s="275"/>
    </row>
    <row r="23564" spans="21:21" x14ac:dyDescent="0.3">
      <c r="U23564" s="275"/>
    </row>
    <row r="23565" spans="21:21" x14ac:dyDescent="0.3">
      <c r="U23565" s="275"/>
    </row>
    <row r="23566" spans="21:21" x14ac:dyDescent="0.3">
      <c r="U23566" s="275"/>
    </row>
    <row r="23567" spans="21:21" x14ac:dyDescent="0.3">
      <c r="U23567" s="275"/>
    </row>
    <row r="23568" spans="21:21" x14ac:dyDescent="0.3">
      <c r="U23568" s="275"/>
    </row>
    <row r="23569" spans="21:21" x14ac:dyDescent="0.3">
      <c r="U23569" s="275"/>
    </row>
    <row r="23570" spans="21:21" x14ac:dyDescent="0.3">
      <c r="U23570" s="275"/>
    </row>
    <row r="23571" spans="21:21" x14ac:dyDescent="0.3">
      <c r="U23571" s="275"/>
    </row>
    <row r="23572" spans="21:21" x14ac:dyDescent="0.3">
      <c r="U23572" s="275"/>
    </row>
    <row r="23573" spans="21:21" x14ac:dyDescent="0.3">
      <c r="U23573" s="275"/>
    </row>
    <row r="23574" spans="21:21" x14ac:dyDescent="0.3">
      <c r="U23574" s="275"/>
    </row>
    <row r="23575" spans="21:21" x14ac:dyDescent="0.3">
      <c r="U23575" s="275"/>
    </row>
    <row r="23576" spans="21:21" x14ac:dyDescent="0.3">
      <c r="U23576" s="275"/>
    </row>
    <row r="23577" spans="21:21" x14ac:dyDescent="0.3">
      <c r="U23577" s="275"/>
    </row>
    <row r="23578" spans="21:21" x14ac:dyDescent="0.3">
      <c r="U23578" s="275"/>
    </row>
    <row r="23579" spans="21:21" x14ac:dyDescent="0.3">
      <c r="U23579" s="275"/>
    </row>
    <row r="23580" spans="21:21" x14ac:dyDescent="0.3">
      <c r="U23580" s="275"/>
    </row>
    <row r="23581" spans="21:21" x14ac:dyDescent="0.3">
      <c r="U23581" s="275"/>
    </row>
    <row r="23582" spans="21:21" x14ac:dyDescent="0.3">
      <c r="U23582" s="275"/>
    </row>
    <row r="23583" spans="21:21" x14ac:dyDescent="0.3">
      <c r="U23583" s="275"/>
    </row>
    <row r="23584" spans="21:21" x14ac:dyDescent="0.3">
      <c r="U23584" s="275"/>
    </row>
    <row r="23585" spans="21:21" x14ac:dyDescent="0.3">
      <c r="U23585" s="275"/>
    </row>
    <row r="23586" spans="21:21" x14ac:dyDescent="0.3">
      <c r="U23586" s="275"/>
    </row>
    <row r="23587" spans="21:21" x14ac:dyDescent="0.3">
      <c r="U23587" s="275"/>
    </row>
    <row r="23588" spans="21:21" x14ac:dyDescent="0.3">
      <c r="U23588" s="275"/>
    </row>
    <row r="23589" spans="21:21" x14ac:dyDescent="0.3">
      <c r="U23589" s="275"/>
    </row>
    <row r="23590" spans="21:21" x14ac:dyDescent="0.3">
      <c r="U23590" s="275"/>
    </row>
    <row r="23591" spans="21:21" x14ac:dyDescent="0.3">
      <c r="U23591" s="275"/>
    </row>
    <row r="23592" spans="21:21" x14ac:dyDescent="0.3">
      <c r="U23592" s="275"/>
    </row>
    <row r="23593" spans="21:21" x14ac:dyDescent="0.3">
      <c r="U23593" s="275"/>
    </row>
    <row r="23594" spans="21:21" x14ac:dyDescent="0.3">
      <c r="U23594" s="275"/>
    </row>
    <row r="23595" spans="21:21" x14ac:dyDescent="0.3">
      <c r="U23595" s="275"/>
    </row>
    <row r="23596" spans="21:21" x14ac:dyDescent="0.3">
      <c r="U23596" s="275"/>
    </row>
    <row r="23597" spans="21:21" x14ac:dyDescent="0.3">
      <c r="U23597" s="275"/>
    </row>
    <row r="23598" spans="21:21" x14ac:dyDescent="0.3">
      <c r="U23598" s="275"/>
    </row>
    <row r="23599" spans="21:21" x14ac:dyDescent="0.3">
      <c r="U23599" s="275"/>
    </row>
    <row r="23600" spans="21:21" x14ac:dyDescent="0.3">
      <c r="U23600" s="275"/>
    </row>
    <row r="23601" spans="21:21" x14ac:dyDescent="0.3">
      <c r="U23601" s="275"/>
    </row>
    <row r="23602" spans="21:21" x14ac:dyDescent="0.3">
      <c r="U23602" s="275"/>
    </row>
    <row r="23603" spans="21:21" x14ac:dyDescent="0.3">
      <c r="U23603" s="275"/>
    </row>
    <row r="23604" spans="21:21" x14ac:dyDescent="0.3">
      <c r="U23604" s="275"/>
    </row>
    <row r="23605" spans="21:21" x14ac:dyDescent="0.3">
      <c r="U23605" s="275"/>
    </row>
    <row r="23606" spans="21:21" x14ac:dyDescent="0.3">
      <c r="U23606" s="275"/>
    </row>
    <row r="23607" spans="21:21" x14ac:dyDescent="0.3">
      <c r="U23607" s="275"/>
    </row>
    <row r="23608" spans="21:21" x14ac:dyDescent="0.3">
      <c r="U23608" s="275"/>
    </row>
    <row r="23609" spans="21:21" x14ac:dyDescent="0.3">
      <c r="U23609" s="275"/>
    </row>
    <row r="23610" spans="21:21" x14ac:dyDescent="0.3">
      <c r="U23610" s="275"/>
    </row>
    <row r="23611" spans="21:21" x14ac:dyDescent="0.3">
      <c r="U23611" s="275"/>
    </row>
    <row r="23612" spans="21:21" x14ac:dyDescent="0.3">
      <c r="U23612" s="275"/>
    </row>
    <row r="23613" spans="21:21" x14ac:dyDescent="0.3">
      <c r="U23613" s="275"/>
    </row>
    <row r="23614" spans="21:21" x14ac:dyDescent="0.3">
      <c r="U23614" s="275"/>
    </row>
    <row r="23615" spans="21:21" x14ac:dyDescent="0.3">
      <c r="U23615" s="275"/>
    </row>
    <row r="23616" spans="21:21" x14ac:dyDescent="0.3">
      <c r="U23616" s="275"/>
    </row>
    <row r="23617" spans="21:21" x14ac:dyDescent="0.3">
      <c r="U23617" s="275"/>
    </row>
    <row r="23618" spans="21:21" x14ac:dyDescent="0.3">
      <c r="U23618" s="275"/>
    </row>
    <row r="23619" spans="21:21" x14ac:dyDescent="0.3">
      <c r="U23619" s="275"/>
    </row>
    <row r="23620" spans="21:21" x14ac:dyDescent="0.3">
      <c r="U23620" s="275"/>
    </row>
    <row r="23621" spans="21:21" x14ac:dyDescent="0.3">
      <c r="U23621" s="275"/>
    </row>
    <row r="23622" spans="21:21" x14ac:dyDescent="0.3">
      <c r="U23622" s="275"/>
    </row>
    <row r="23623" spans="21:21" x14ac:dyDescent="0.3">
      <c r="U23623" s="275"/>
    </row>
    <row r="23624" spans="21:21" x14ac:dyDescent="0.3">
      <c r="U23624" s="275"/>
    </row>
    <row r="23625" spans="21:21" x14ac:dyDescent="0.3">
      <c r="U23625" s="275"/>
    </row>
    <row r="23626" spans="21:21" x14ac:dyDescent="0.3">
      <c r="U23626" s="275"/>
    </row>
    <row r="23627" spans="21:21" x14ac:dyDescent="0.3">
      <c r="U23627" s="275"/>
    </row>
    <row r="23628" spans="21:21" x14ac:dyDescent="0.3">
      <c r="U23628" s="275"/>
    </row>
    <row r="23629" spans="21:21" x14ac:dyDescent="0.3">
      <c r="U23629" s="275"/>
    </row>
    <row r="23630" spans="21:21" x14ac:dyDescent="0.3">
      <c r="U23630" s="275"/>
    </row>
    <row r="23631" spans="21:21" x14ac:dyDescent="0.3">
      <c r="U23631" s="275"/>
    </row>
    <row r="23632" spans="21:21" x14ac:dyDescent="0.3">
      <c r="U23632" s="275"/>
    </row>
    <row r="23633" spans="21:21" x14ac:dyDescent="0.3">
      <c r="U23633" s="275"/>
    </row>
    <row r="23634" spans="21:21" x14ac:dyDescent="0.3">
      <c r="U23634" s="275"/>
    </row>
    <row r="23635" spans="21:21" x14ac:dyDescent="0.3">
      <c r="U23635" s="275"/>
    </row>
    <row r="23636" spans="21:21" x14ac:dyDescent="0.3">
      <c r="U23636" s="275"/>
    </row>
    <row r="23637" spans="21:21" x14ac:dyDescent="0.3">
      <c r="U23637" s="275"/>
    </row>
    <row r="23638" spans="21:21" x14ac:dyDescent="0.3">
      <c r="U23638" s="275"/>
    </row>
    <row r="23639" spans="21:21" x14ac:dyDescent="0.3">
      <c r="U23639" s="275"/>
    </row>
    <row r="23640" spans="21:21" x14ac:dyDescent="0.3">
      <c r="U23640" s="275"/>
    </row>
    <row r="23641" spans="21:21" x14ac:dyDescent="0.3">
      <c r="U23641" s="275"/>
    </row>
    <row r="23642" spans="21:21" x14ac:dyDescent="0.3">
      <c r="U23642" s="275"/>
    </row>
    <row r="23643" spans="21:21" x14ac:dyDescent="0.3">
      <c r="U23643" s="275"/>
    </row>
    <row r="23644" spans="21:21" x14ac:dyDescent="0.3">
      <c r="U23644" s="275"/>
    </row>
    <row r="23645" spans="21:21" x14ac:dyDescent="0.3">
      <c r="U23645" s="275"/>
    </row>
    <row r="23646" spans="21:21" x14ac:dyDescent="0.3">
      <c r="U23646" s="275"/>
    </row>
    <row r="23647" spans="21:21" x14ac:dyDescent="0.3">
      <c r="U23647" s="275"/>
    </row>
    <row r="23648" spans="21:21" x14ac:dyDescent="0.3">
      <c r="U23648" s="275"/>
    </row>
    <row r="23649" spans="21:21" x14ac:dyDescent="0.3">
      <c r="U23649" s="275"/>
    </row>
    <row r="23650" spans="21:21" x14ac:dyDescent="0.3">
      <c r="U23650" s="275"/>
    </row>
    <row r="23651" spans="21:21" x14ac:dyDescent="0.3">
      <c r="U23651" s="275"/>
    </row>
    <row r="23652" spans="21:21" x14ac:dyDescent="0.3">
      <c r="U23652" s="275"/>
    </row>
    <row r="23653" spans="21:21" x14ac:dyDescent="0.3">
      <c r="U23653" s="275"/>
    </row>
    <row r="23654" spans="21:21" x14ac:dyDescent="0.3">
      <c r="U23654" s="275"/>
    </row>
    <row r="23655" spans="21:21" x14ac:dyDescent="0.3">
      <c r="U23655" s="275"/>
    </row>
    <row r="23656" spans="21:21" x14ac:dyDescent="0.3">
      <c r="U23656" s="275"/>
    </row>
    <row r="23657" spans="21:21" x14ac:dyDescent="0.3">
      <c r="U23657" s="275"/>
    </row>
    <row r="23658" spans="21:21" x14ac:dyDescent="0.3">
      <c r="U23658" s="275"/>
    </row>
    <row r="23659" spans="21:21" x14ac:dyDescent="0.3">
      <c r="U23659" s="275"/>
    </row>
    <row r="23660" spans="21:21" x14ac:dyDescent="0.3">
      <c r="U23660" s="275"/>
    </row>
    <row r="23661" spans="21:21" x14ac:dyDescent="0.3">
      <c r="U23661" s="275"/>
    </row>
    <row r="23662" spans="21:21" x14ac:dyDescent="0.3">
      <c r="U23662" s="275"/>
    </row>
    <row r="23663" spans="21:21" x14ac:dyDescent="0.3">
      <c r="U23663" s="275"/>
    </row>
    <row r="23664" spans="21:21" x14ac:dyDescent="0.3">
      <c r="U23664" s="275"/>
    </row>
    <row r="23665" spans="21:21" x14ac:dyDescent="0.3">
      <c r="U23665" s="275"/>
    </row>
    <row r="23666" spans="21:21" x14ac:dyDescent="0.3">
      <c r="U23666" s="275"/>
    </row>
    <row r="23667" spans="21:21" x14ac:dyDescent="0.3">
      <c r="U23667" s="275"/>
    </row>
    <row r="23668" spans="21:21" x14ac:dyDescent="0.3">
      <c r="U23668" s="275"/>
    </row>
    <row r="23669" spans="21:21" x14ac:dyDescent="0.3">
      <c r="U23669" s="275"/>
    </row>
    <row r="23670" spans="21:21" x14ac:dyDescent="0.3">
      <c r="U23670" s="275"/>
    </row>
    <row r="23671" spans="21:21" x14ac:dyDescent="0.3">
      <c r="U23671" s="275"/>
    </row>
    <row r="23672" spans="21:21" x14ac:dyDescent="0.3">
      <c r="U23672" s="275"/>
    </row>
    <row r="23673" spans="21:21" x14ac:dyDescent="0.3">
      <c r="U23673" s="275"/>
    </row>
    <row r="23674" spans="21:21" x14ac:dyDescent="0.3">
      <c r="U23674" s="275"/>
    </row>
    <row r="23675" spans="21:21" x14ac:dyDescent="0.3">
      <c r="U23675" s="275"/>
    </row>
    <row r="23676" spans="21:21" x14ac:dyDescent="0.3">
      <c r="U23676" s="275"/>
    </row>
    <row r="23677" spans="21:21" x14ac:dyDescent="0.3">
      <c r="U23677" s="275"/>
    </row>
    <row r="23678" spans="21:21" x14ac:dyDescent="0.3">
      <c r="U23678" s="275"/>
    </row>
    <row r="23679" spans="21:21" x14ac:dyDescent="0.3">
      <c r="U23679" s="275"/>
    </row>
    <row r="23680" spans="21:21" x14ac:dyDescent="0.3">
      <c r="U23680" s="275"/>
    </row>
    <row r="23681" spans="21:21" x14ac:dyDescent="0.3">
      <c r="U23681" s="275"/>
    </row>
    <row r="23682" spans="21:21" x14ac:dyDescent="0.3">
      <c r="U23682" s="275"/>
    </row>
    <row r="23683" spans="21:21" x14ac:dyDescent="0.3">
      <c r="U23683" s="275"/>
    </row>
    <row r="23684" spans="21:21" x14ac:dyDescent="0.3">
      <c r="U23684" s="275"/>
    </row>
    <row r="23685" spans="21:21" x14ac:dyDescent="0.3">
      <c r="U23685" s="275"/>
    </row>
    <row r="23686" spans="21:21" x14ac:dyDescent="0.3">
      <c r="U23686" s="275"/>
    </row>
    <row r="23687" spans="21:21" x14ac:dyDescent="0.3">
      <c r="U23687" s="275"/>
    </row>
    <row r="23688" spans="21:21" x14ac:dyDescent="0.3">
      <c r="U23688" s="275"/>
    </row>
    <row r="23689" spans="21:21" x14ac:dyDescent="0.3">
      <c r="U23689" s="275"/>
    </row>
    <row r="23690" spans="21:21" x14ac:dyDescent="0.3">
      <c r="U23690" s="275"/>
    </row>
    <row r="23691" spans="21:21" x14ac:dyDescent="0.3">
      <c r="U23691" s="275"/>
    </row>
    <row r="23692" spans="21:21" x14ac:dyDescent="0.3">
      <c r="U23692" s="275"/>
    </row>
    <row r="23693" spans="21:21" x14ac:dyDescent="0.3">
      <c r="U23693" s="275"/>
    </row>
    <row r="23694" spans="21:21" x14ac:dyDescent="0.3">
      <c r="U23694" s="275"/>
    </row>
    <row r="23695" spans="21:21" x14ac:dyDescent="0.3">
      <c r="U23695" s="275"/>
    </row>
    <row r="23696" spans="21:21" x14ac:dyDescent="0.3">
      <c r="U23696" s="275"/>
    </row>
    <row r="23697" spans="21:21" x14ac:dyDescent="0.3">
      <c r="U23697" s="275"/>
    </row>
    <row r="23698" spans="21:21" x14ac:dyDescent="0.3">
      <c r="U23698" s="275"/>
    </row>
    <row r="23699" spans="21:21" x14ac:dyDescent="0.3">
      <c r="U23699" s="275"/>
    </row>
    <row r="23700" spans="21:21" x14ac:dyDescent="0.3">
      <c r="U23700" s="275"/>
    </row>
    <row r="23701" spans="21:21" x14ac:dyDescent="0.3">
      <c r="U23701" s="275"/>
    </row>
    <row r="23702" spans="21:21" x14ac:dyDescent="0.3">
      <c r="U23702" s="275"/>
    </row>
    <row r="23703" spans="21:21" x14ac:dyDescent="0.3">
      <c r="U23703" s="275"/>
    </row>
    <row r="23704" spans="21:21" x14ac:dyDescent="0.3">
      <c r="U23704" s="275"/>
    </row>
    <row r="23705" spans="21:21" x14ac:dyDescent="0.3">
      <c r="U23705" s="275"/>
    </row>
    <row r="23706" spans="21:21" x14ac:dyDescent="0.3">
      <c r="U23706" s="275"/>
    </row>
    <row r="23707" spans="21:21" x14ac:dyDescent="0.3">
      <c r="U23707" s="275"/>
    </row>
    <row r="23708" spans="21:21" x14ac:dyDescent="0.3">
      <c r="U23708" s="275"/>
    </row>
    <row r="23709" spans="21:21" x14ac:dyDescent="0.3">
      <c r="U23709" s="275"/>
    </row>
    <row r="23710" spans="21:21" x14ac:dyDescent="0.3">
      <c r="U23710" s="275"/>
    </row>
    <row r="23711" spans="21:21" x14ac:dyDescent="0.3">
      <c r="U23711" s="275"/>
    </row>
    <row r="23712" spans="21:21" x14ac:dyDescent="0.3">
      <c r="U23712" s="275"/>
    </row>
    <row r="23713" spans="21:21" x14ac:dyDescent="0.3">
      <c r="U23713" s="275"/>
    </row>
    <row r="23714" spans="21:21" x14ac:dyDescent="0.3">
      <c r="U23714" s="275"/>
    </row>
    <row r="23715" spans="21:21" x14ac:dyDescent="0.3">
      <c r="U23715" s="275"/>
    </row>
    <row r="23716" spans="21:21" x14ac:dyDescent="0.3">
      <c r="U23716" s="275"/>
    </row>
    <row r="23717" spans="21:21" x14ac:dyDescent="0.3">
      <c r="U23717" s="275"/>
    </row>
    <row r="23718" spans="21:21" x14ac:dyDescent="0.3">
      <c r="U23718" s="275"/>
    </row>
    <row r="23719" spans="21:21" x14ac:dyDescent="0.3">
      <c r="U23719" s="275"/>
    </row>
    <row r="23720" spans="21:21" x14ac:dyDescent="0.3">
      <c r="U23720" s="275"/>
    </row>
    <row r="23721" spans="21:21" x14ac:dyDescent="0.3">
      <c r="U23721" s="275"/>
    </row>
    <row r="23722" spans="21:21" x14ac:dyDescent="0.3">
      <c r="U23722" s="275"/>
    </row>
    <row r="23723" spans="21:21" x14ac:dyDescent="0.3">
      <c r="U23723" s="275"/>
    </row>
    <row r="23724" spans="21:21" x14ac:dyDescent="0.3">
      <c r="U23724" s="275"/>
    </row>
    <row r="23725" spans="21:21" x14ac:dyDescent="0.3">
      <c r="U23725" s="275"/>
    </row>
    <row r="23726" spans="21:21" x14ac:dyDescent="0.3">
      <c r="U23726" s="275"/>
    </row>
    <row r="23727" spans="21:21" x14ac:dyDescent="0.3">
      <c r="U23727" s="275"/>
    </row>
    <row r="23728" spans="21:21" x14ac:dyDescent="0.3">
      <c r="U23728" s="275"/>
    </row>
    <row r="23729" spans="21:21" x14ac:dyDescent="0.3">
      <c r="U23729" s="275"/>
    </row>
    <row r="23730" spans="21:21" x14ac:dyDescent="0.3">
      <c r="U23730" s="275"/>
    </row>
    <row r="23731" spans="21:21" x14ac:dyDescent="0.3">
      <c r="U23731" s="275"/>
    </row>
    <row r="23732" spans="21:21" x14ac:dyDescent="0.3">
      <c r="U23732" s="275"/>
    </row>
    <row r="23733" spans="21:21" x14ac:dyDescent="0.3">
      <c r="U23733" s="275"/>
    </row>
    <row r="23734" spans="21:21" x14ac:dyDescent="0.3">
      <c r="U23734" s="275"/>
    </row>
    <row r="23735" spans="21:21" x14ac:dyDescent="0.3">
      <c r="U23735" s="275"/>
    </row>
    <row r="23736" spans="21:21" x14ac:dyDescent="0.3">
      <c r="U23736" s="275"/>
    </row>
    <row r="23737" spans="21:21" x14ac:dyDescent="0.3">
      <c r="U23737" s="275"/>
    </row>
    <row r="23738" spans="21:21" x14ac:dyDescent="0.3">
      <c r="U23738" s="275"/>
    </row>
    <row r="23739" spans="21:21" x14ac:dyDescent="0.3">
      <c r="U23739" s="275"/>
    </row>
    <row r="23740" spans="21:21" x14ac:dyDescent="0.3">
      <c r="U23740" s="275"/>
    </row>
    <row r="23741" spans="21:21" x14ac:dyDescent="0.3">
      <c r="U23741" s="275"/>
    </row>
    <row r="23742" spans="21:21" x14ac:dyDescent="0.3">
      <c r="U23742" s="275"/>
    </row>
    <row r="23743" spans="21:21" x14ac:dyDescent="0.3">
      <c r="U23743" s="275"/>
    </row>
    <row r="23744" spans="21:21" x14ac:dyDescent="0.3">
      <c r="U23744" s="275"/>
    </row>
    <row r="23745" spans="21:21" x14ac:dyDescent="0.3">
      <c r="U23745" s="275"/>
    </row>
    <row r="23746" spans="21:21" x14ac:dyDescent="0.3">
      <c r="U23746" s="275"/>
    </row>
    <row r="23747" spans="21:21" x14ac:dyDescent="0.3">
      <c r="U23747" s="275"/>
    </row>
    <row r="23748" spans="21:21" x14ac:dyDescent="0.3">
      <c r="U23748" s="275"/>
    </row>
    <row r="23749" spans="21:21" x14ac:dyDescent="0.3">
      <c r="U23749" s="275"/>
    </row>
    <row r="23750" spans="21:21" x14ac:dyDescent="0.3">
      <c r="U23750" s="275"/>
    </row>
    <row r="23751" spans="21:21" x14ac:dyDescent="0.3">
      <c r="U23751" s="275"/>
    </row>
    <row r="23752" spans="21:21" x14ac:dyDescent="0.3">
      <c r="U23752" s="275"/>
    </row>
    <row r="23753" spans="21:21" x14ac:dyDescent="0.3">
      <c r="U23753" s="275"/>
    </row>
    <row r="23754" spans="21:21" x14ac:dyDescent="0.3">
      <c r="U23754" s="275"/>
    </row>
    <row r="23755" spans="21:21" x14ac:dyDescent="0.3">
      <c r="U23755" s="275"/>
    </row>
    <row r="23756" spans="21:21" x14ac:dyDescent="0.3">
      <c r="U23756" s="275"/>
    </row>
    <row r="23757" spans="21:21" x14ac:dyDescent="0.3">
      <c r="U23757" s="275"/>
    </row>
    <row r="23758" spans="21:21" x14ac:dyDescent="0.3">
      <c r="U23758" s="275"/>
    </row>
    <row r="23759" spans="21:21" x14ac:dyDescent="0.3">
      <c r="U23759" s="275"/>
    </row>
    <row r="23760" spans="21:21" x14ac:dyDescent="0.3">
      <c r="U23760" s="275"/>
    </row>
    <row r="23761" spans="21:21" x14ac:dyDescent="0.3">
      <c r="U23761" s="275"/>
    </row>
    <row r="23762" spans="21:21" x14ac:dyDescent="0.3">
      <c r="U23762" s="275"/>
    </row>
    <row r="23763" spans="21:21" x14ac:dyDescent="0.3">
      <c r="U23763" s="275"/>
    </row>
    <row r="23764" spans="21:21" x14ac:dyDescent="0.3">
      <c r="U23764" s="275"/>
    </row>
    <row r="23765" spans="21:21" x14ac:dyDescent="0.3">
      <c r="U23765" s="275"/>
    </row>
    <row r="23766" spans="21:21" x14ac:dyDescent="0.3">
      <c r="U23766" s="275"/>
    </row>
    <row r="23767" spans="21:21" x14ac:dyDescent="0.3">
      <c r="U23767" s="275"/>
    </row>
    <row r="23768" spans="21:21" x14ac:dyDescent="0.3">
      <c r="U23768" s="275"/>
    </row>
    <row r="23769" spans="21:21" x14ac:dyDescent="0.3">
      <c r="U23769" s="275"/>
    </row>
    <row r="23770" spans="21:21" x14ac:dyDescent="0.3">
      <c r="U23770" s="275"/>
    </row>
    <row r="23771" spans="21:21" x14ac:dyDescent="0.3">
      <c r="U23771" s="275"/>
    </row>
    <row r="23772" spans="21:21" x14ac:dyDescent="0.3">
      <c r="U23772" s="275"/>
    </row>
    <row r="23773" spans="21:21" x14ac:dyDescent="0.3">
      <c r="U23773" s="275"/>
    </row>
    <row r="23774" spans="21:21" x14ac:dyDescent="0.3">
      <c r="U23774" s="275"/>
    </row>
    <row r="23775" spans="21:21" x14ac:dyDescent="0.3">
      <c r="U23775" s="275"/>
    </row>
    <row r="23776" spans="21:21" x14ac:dyDescent="0.3">
      <c r="U23776" s="275"/>
    </row>
    <row r="23777" spans="21:21" x14ac:dyDescent="0.3">
      <c r="U23777" s="275"/>
    </row>
    <row r="23778" spans="21:21" x14ac:dyDescent="0.3">
      <c r="U23778" s="275"/>
    </row>
    <row r="23779" spans="21:21" x14ac:dyDescent="0.3">
      <c r="U23779" s="275"/>
    </row>
    <row r="23780" spans="21:21" x14ac:dyDescent="0.3">
      <c r="U23780" s="275"/>
    </row>
    <row r="23781" spans="21:21" x14ac:dyDescent="0.3">
      <c r="U23781" s="275"/>
    </row>
    <row r="23782" spans="21:21" x14ac:dyDescent="0.3">
      <c r="U23782" s="275"/>
    </row>
    <row r="23783" spans="21:21" x14ac:dyDescent="0.3">
      <c r="U23783" s="275"/>
    </row>
    <row r="23784" spans="21:21" x14ac:dyDescent="0.3">
      <c r="U23784" s="275"/>
    </row>
    <row r="23785" spans="21:21" x14ac:dyDescent="0.3">
      <c r="U23785" s="275"/>
    </row>
    <row r="23786" spans="21:21" x14ac:dyDescent="0.3">
      <c r="U23786" s="275"/>
    </row>
    <row r="23787" spans="21:21" x14ac:dyDescent="0.3">
      <c r="U23787" s="275"/>
    </row>
    <row r="23788" spans="21:21" x14ac:dyDescent="0.3">
      <c r="U23788" s="275"/>
    </row>
    <row r="23789" spans="21:21" x14ac:dyDescent="0.3">
      <c r="U23789" s="275"/>
    </row>
    <row r="23790" spans="21:21" x14ac:dyDescent="0.3">
      <c r="U23790" s="275"/>
    </row>
    <row r="23791" spans="21:21" x14ac:dyDescent="0.3">
      <c r="U23791" s="275"/>
    </row>
    <row r="23792" spans="21:21" x14ac:dyDescent="0.3">
      <c r="U23792" s="275"/>
    </row>
    <row r="23793" spans="21:21" x14ac:dyDescent="0.3">
      <c r="U23793" s="275"/>
    </row>
    <row r="23794" spans="21:21" x14ac:dyDescent="0.3">
      <c r="U23794" s="275"/>
    </row>
    <row r="23795" spans="21:21" x14ac:dyDescent="0.3">
      <c r="U23795" s="275"/>
    </row>
    <row r="23796" spans="21:21" x14ac:dyDescent="0.3">
      <c r="U23796" s="275"/>
    </row>
    <row r="23797" spans="21:21" x14ac:dyDescent="0.3">
      <c r="U23797" s="275"/>
    </row>
    <row r="23798" spans="21:21" x14ac:dyDescent="0.3">
      <c r="U23798" s="275"/>
    </row>
    <row r="23799" spans="21:21" x14ac:dyDescent="0.3">
      <c r="U23799" s="275"/>
    </row>
    <row r="23800" spans="21:21" x14ac:dyDescent="0.3">
      <c r="U23800" s="275"/>
    </row>
    <row r="23801" spans="21:21" x14ac:dyDescent="0.3">
      <c r="U23801" s="275"/>
    </row>
    <row r="23802" spans="21:21" x14ac:dyDescent="0.3">
      <c r="U23802" s="275"/>
    </row>
    <row r="23803" spans="21:21" x14ac:dyDescent="0.3">
      <c r="U23803" s="275"/>
    </row>
    <row r="23804" spans="21:21" x14ac:dyDescent="0.3">
      <c r="U23804" s="275"/>
    </row>
    <row r="23805" spans="21:21" x14ac:dyDescent="0.3">
      <c r="U23805" s="275"/>
    </row>
    <row r="23806" spans="21:21" x14ac:dyDescent="0.3">
      <c r="U23806" s="275"/>
    </row>
    <row r="23807" spans="21:21" x14ac:dyDescent="0.3">
      <c r="U23807" s="275"/>
    </row>
    <row r="23808" spans="21:21" x14ac:dyDescent="0.3">
      <c r="U23808" s="275"/>
    </row>
    <row r="23809" spans="21:21" x14ac:dyDescent="0.3">
      <c r="U23809" s="275"/>
    </row>
    <row r="23810" spans="21:21" x14ac:dyDescent="0.3">
      <c r="U23810" s="275"/>
    </row>
    <row r="23811" spans="21:21" x14ac:dyDescent="0.3">
      <c r="U23811" s="275"/>
    </row>
    <row r="23812" spans="21:21" x14ac:dyDescent="0.3">
      <c r="U23812" s="275"/>
    </row>
    <row r="23813" spans="21:21" x14ac:dyDescent="0.3">
      <c r="U23813" s="275"/>
    </row>
    <row r="23814" spans="21:21" x14ac:dyDescent="0.3">
      <c r="U23814" s="275"/>
    </row>
    <row r="23815" spans="21:21" x14ac:dyDescent="0.3">
      <c r="U23815" s="275"/>
    </row>
    <row r="23816" spans="21:21" x14ac:dyDescent="0.3">
      <c r="U23816" s="275"/>
    </row>
    <row r="23817" spans="21:21" x14ac:dyDescent="0.3">
      <c r="U23817" s="275"/>
    </row>
    <row r="23818" spans="21:21" x14ac:dyDescent="0.3">
      <c r="U23818" s="275"/>
    </row>
    <row r="23819" spans="21:21" x14ac:dyDescent="0.3">
      <c r="U23819" s="275"/>
    </row>
    <row r="23820" spans="21:21" x14ac:dyDescent="0.3">
      <c r="U23820" s="275"/>
    </row>
    <row r="23821" spans="21:21" x14ac:dyDescent="0.3">
      <c r="U23821" s="275"/>
    </row>
    <row r="23822" spans="21:21" x14ac:dyDescent="0.3">
      <c r="U23822" s="275"/>
    </row>
    <row r="23823" spans="21:21" x14ac:dyDescent="0.3">
      <c r="U23823" s="275"/>
    </row>
    <row r="23824" spans="21:21" x14ac:dyDescent="0.3">
      <c r="U23824" s="275"/>
    </row>
    <row r="23825" spans="21:21" x14ac:dyDescent="0.3">
      <c r="U23825" s="275"/>
    </row>
    <row r="23826" spans="21:21" x14ac:dyDescent="0.3">
      <c r="U23826" s="275"/>
    </row>
    <row r="23827" spans="21:21" x14ac:dyDescent="0.3">
      <c r="U23827" s="275"/>
    </row>
    <row r="23828" spans="21:21" x14ac:dyDescent="0.3">
      <c r="U23828" s="275"/>
    </row>
    <row r="23829" spans="21:21" x14ac:dyDescent="0.3">
      <c r="U23829" s="275"/>
    </row>
    <row r="23830" spans="21:21" x14ac:dyDescent="0.3">
      <c r="U23830" s="275"/>
    </row>
    <row r="23831" spans="21:21" x14ac:dyDescent="0.3">
      <c r="U23831" s="275"/>
    </row>
    <row r="23832" spans="21:21" x14ac:dyDescent="0.3">
      <c r="U23832" s="275"/>
    </row>
    <row r="23833" spans="21:21" x14ac:dyDescent="0.3">
      <c r="U23833" s="275"/>
    </row>
    <row r="23834" spans="21:21" x14ac:dyDescent="0.3">
      <c r="U23834" s="275"/>
    </row>
    <row r="23835" spans="21:21" x14ac:dyDescent="0.3">
      <c r="U23835" s="275"/>
    </row>
    <row r="23836" spans="21:21" x14ac:dyDescent="0.3">
      <c r="U23836" s="275"/>
    </row>
    <row r="23837" spans="21:21" x14ac:dyDescent="0.3">
      <c r="U23837" s="275"/>
    </row>
    <row r="23838" spans="21:21" x14ac:dyDescent="0.3">
      <c r="U23838" s="275"/>
    </row>
    <row r="23839" spans="21:21" x14ac:dyDescent="0.3">
      <c r="U23839" s="275"/>
    </row>
    <row r="23840" spans="21:21" x14ac:dyDescent="0.3">
      <c r="U23840" s="275"/>
    </row>
    <row r="23841" spans="21:21" x14ac:dyDescent="0.3">
      <c r="U23841" s="275"/>
    </row>
    <row r="23842" spans="21:21" x14ac:dyDescent="0.3">
      <c r="U23842" s="275"/>
    </row>
    <row r="23843" spans="21:21" x14ac:dyDescent="0.3">
      <c r="U23843" s="275"/>
    </row>
    <row r="23844" spans="21:21" x14ac:dyDescent="0.3">
      <c r="U23844" s="275"/>
    </row>
    <row r="23845" spans="21:21" x14ac:dyDescent="0.3">
      <c r="U23845" s="275"/>
    </row>
    <row r="23846" spans="21:21" x14ac:dyDescent="0.3">
      <c r="U23846" s="275"/>
    </row>
    <row r="23847" spans="21:21" x14ac:dyDescent="0.3">
      <c r="U23847" s="275"/>
    </row>
    <row r="23848" spans="21:21" x14ac:dyDescent="0.3">
      <c r="U23848" s="275"/>
    </row>
    <row r="23849" spans="21:21" x14ac:dyDescent="0.3">
      <c r="U23849" s="275"/>
    </row>
    <row r="23850" spans="21:21" x14ac:dyDescent="0.3">
      <c r="U23850" s="275"/>
    </row>
    <row r="23851" spans="21:21" x14ac:dyDescent="0.3">
      <c r="U23851" s="275"/>
    </row>
    <row r="23852" spans="21:21" x14ac:dyDescent="0.3">
      <c r="U23852" s="275"/>
    </row>
    <row r="23853" spans="21:21" x14ac:dyDescent="0.3">
      <c r="U23853" s="275"/>
    </row>
    <row r="23854" spans="21:21" x14ac:dyDescent="0.3">
      <c r="U23854" s="275"/>
    </row>
    <row r="23855" spans="21:21" x14ac:dyDescent="0.3">
      <c r="U23855" s="275"/>
    </row>
    <row r="23856" spans="21:21" x14ac:dyDescent="0.3">
      <c r="U23856" s="275"/>
    </row>
    <row r="23857" spans="21:21" x14ac:dyDescent="0.3">
      <c r="U23857" s="275"/>
    </row>
    <row r="23858" spans="21:21" x14ac:dyDescent="0.3">
      <c r="U23858" s="275"/>
    </row>
    <row r="23859" spans="21:21" x14ac:dyDescent="0.3">
      <c r="U23859" s="275"/>
    </row>
    <row r="23860" spans="21:21" x14ac:dyDescent="0.3">
      <c r="U23860" s="275"/>
    </row>
    <row r="23861" spans="21:21" x14ac:dyDescent="0.3">
      <c r="U23861" s="275"/>
    </row>
    <row r="23862" spans="21:21" x14ac:dyDescent="0.3">
      <c r="U23862" s="275"/>
    </row>
    <row r="23863" spans="21:21" x14ac:dyDescent="0.3">
      <c r="U23863" s="275"/>
    </row>
    <row r="23864" spans="21:21" x14ac:dyDescent="0.3">
      <c r="U23864" s="275"/>
    </row>
    <row r="23865" spans="21:21" x14ac:dyDescent="0.3">
      <c r="U23865" s="275"/>
    </row>
    <row r="23866" spans="21:21" x14ac:dyDescent="0.3">
      <c r="U23866" s="275"/>
    </row>
    <row r="23867" spans="21:21" x14ac:dyDescent="0.3">
      <c r="U23867" s="275"/>
    </row>
    <row r="23868" spans="21:21" x14ac:dyDescent="0.3">
      <c r="U23868" s="275"/>
    </row>
    <row r="23869" spans="21:21" x14ac:dyDescent="0.3">
      <c r="U23869" s="275"/>
    </row>
    <row r="23870" spans="21:21" x14ac:dyDescent="0.3">
      <c r="U23870" s="275"/>
    </row>
    <row r="23871" spans="21:21" x14ac:dyDescent="0.3">
      <c r="U23871" s="275"/>
    </row>
    <row r="23872" spans="21:21" x14ac:dyDescent="0.3">
      <c r="U23872" s="275"/>
    </row>
    <row r="23873" spans="21:21" x14ac:dyDescent="0.3">
      <c r="U23873" s="275"/>
    </row>
    <row r="23874" spans="21:21" x14ac:dyDescent="0.3">
      <c r="U23874" s="275"/>
    </row>
    <row r="23875" spans="21:21" x14ac:dyDescent="0.3">
      <c r="U23875" s="275"/>
    </row>
    <row r="23876" spans="21:21" x14ac:dyDescent="0.3">
      <c r="U23876" s="275"/>
    </row>
    <row r="23877" spans="21:21" x14ac:dyDescent="0.3">
      <c r="U23877" s="275"/>
    </row>
    <row r="23878" spans="21:21" x14ac:dyDescent="0.3">
      <c r="U23878" s="275"/>
    </row>
    <row r="23879" spans="21:21" x14ac:dyDescent="0.3">
      <c r="U23879" s="275"/>
    </row>
    <row r="23880" spans="21:21" x14ac:dyDescent="0.3">
      <c r="U23880" s="275"/>
    </row>
    <row r="23881" spans="21:21" x14ac:dyDescent="0.3">
      <c r="U23881" s="275"/>
    </row>
    <row r="23882" spans="21:21" x14ac:dyDescent="0.3">
      <c r="U23882" s="275"/>
    </row>
    <row r="23883" spans="21:21" x14ac:dyDescent="0.3">
      <c r="U23883" s="275"/>
    </row>
    <row r="23884" spans="21:21" x14ac:dyDescent="0.3">
      <c r="U23884" s="275"/>
    </row>
    <row r="23885" spans="21:21" x14ac:dyDescent="0.3">
      <c r="U23885" s="275"/>
    </row>
    <row r="23886" spans="21:21" x14ac:dyDescent="0.3">
      <c r="U23886" s="275"/>
    </row>
    <row r="23887" spans="21:21" x14ac:dyDescent="0.3">
      <c r="U23887" s="275"/>
    </row>
    <row r="23888" spans="21:21" x14ac:dyDescent="0.3">
      <c r="U23888" s="275"/>
    </row>
    <row r="23889" spans="21:21" x14ac:dyDescent="0.3">
      <c r="U23889" s="275"/>
    </row>
    <row r="23890" spans="21:21" x14ac:dyDescent="0.3">
      <c r="U23890" s="275"/>
    </row>
    <row r="23891" spans="21:21" x14ac:dyDescent="0.3">
      <c r="U23891" s="275"/>
    </row>
    <row r="23892" spans="21:21" x14ac:dyDescent="0.3">
      <c r="U23892" s="275"/>
    </row>
    <row r="23893" spans="21:21" x14ac:dyDescent="0.3">
      <c r="U23893" s="275"/>
    </row>
    <row r="23894" spans="21:21" x14ac:dyDescent="0.3">
      <c r="U23894" s="275"/>
    </row>
    <row r="23895" spans="21:21" x14ac:dyDescent="0.3">
      <c r="U23895" s="275"/>
    </row>
    <row r="23896" spans="21:21" x14ac:dyDescent="0.3">
      <c r="U23896" s="275"/>
    </row>
    <row r="23897" spans="21:21" x14ac:dyDescent="0.3">
      <c r="U23897" s="275"/>
    </row>
    <row r="23898" spans="21:21" x14ac:dyDescent="0.3">
      <c r="U23898" s="275"/>
    </row>
    <row r="23899" spans="21:21" x14ac:dyDescent="0.3">
      <c r="U23899" s="275"/>
    </row>
    <row r="23900" spans="21:21" x14ac:dyDescent="0.3">
      <c r="U23900" s="275"/>
    </row>
    <row r="23901" spans="21:21" x14ac:dyDescent="0.3">
      <c r="U23901" s="275"/>
    </row>
    <row r="23902" spans="21:21" x14ac:dyDescent="0.3">
      <c r="U23902" s="275"/>
    </row>
    <row r="23903" spans="21:21" x14ac:dyDescent="0.3">
      <c r="U23903" s="275"/>
    </row>
    <row r="23904" spans="21:21" x14ac:dyDescent="0.3">
      <c r="U23904" s="275"/>
    </row>
    <row r="23905" spans="21:21" x14ac:dyDescent="0.3">
      <c r="U23905" s="275"/>
    </row>
    <row r="23906" spans="21:21" x14ac:dyDescent="0.3">
      <c r="U23906" s="275"/>
    </row>
    <row r="23907" spans="21:21" x14ac:dyDescent="0.3">
      <c r="U23907" s="275"/>
    </row>
    <row r="23908" spans="21:21" x14ac:dyDescent="0.3">
      <c r="U23908" s="275"/>
    </row>
    <row r="23909" spans="21:21" x14ac:dyDescent="0.3">
      <c r="U23909" s="275"/>
    </row>
    <row r="23910" spans="21:21" x14ac:dyDescent="0.3">
      <c r="U23910" s="275"/>
    </row>
    <row r="23911" spans="21:21" x14ac:dyDescent="0.3">
      <c r="U23911" s="275"/>
    </row>
    <row r="23912" spans="21:21" x14ac:dyDescent="0.3">
      <c r="U23912" s="275"/>
    </row>
    <row r="23913" spans="21:21" x14ac:dyDescent="0.3">
      <c r="U23913" s="275"/>
    </row>
    <row r="23914" spans="21:21" x14ac:dyDescent="0.3">
      <c r="U23914" s="275"/>
    </row>
    <row r="23915" spans="21:21" x14ac:dyDescent="0.3">
      <c r="U23915" s="275"/>
    </row>
    <row r="23916" spans="21:21" x14ac:dyDescent="0.3">
      <c r="U23916" s="275"/>
    </row>
    <row r="23917" spans="21:21" x14ac:dyDescent="0.3">
      <c r="U23917" s="275"/>
    </row>
    <row r="23918" spans="21:21" x14ac:dyDescent="0.3">
      <c r="U23918" s="275"/>
    </row>
    <row r="23919" spans="21:21" x14ac:dyDescent="0.3">
      <c r="U23919" s="275"/>
    </row>
    <row r="23920" spans="21:21" x14ac:dyDescent="0.3">
      <c r="U23920" s="275"/>
    </row>
    <row r="23921" spans="21:21" x14ac:dyDescent="0.3">
      <c r="U23921" s="275"/>
    </row>
    <row r="23922" spans="21:21" x14ac:dyDescent="0.3">
      <c r="U23922" s="275"/>
    </row>
    <row r="23923" spans="21:21" x14ac:dyDescent="0.3">
      <c r="U23923" s="275"/>
    </row>
    <row r="23924" spans="21:21" x14ac:dyDescent="0.3">
      <c r="U23924" s="275"/>
    </row>
    <row r="23925" spans="21:21" x14ac:dyDescent="0.3">
      <c r="U23925" s="275"/>
    </row>
    <row r="23926" spans="21:21" x14ac:dyDescent="0.3">
      <c r="U23926" s="275"/>
    </row>
    <row r="23927" spans="21:21" x14ac:dyDescent="0.3">
      <c r="U23927" s="275"/>
    </row>
    <row r="23928" spans="21:21" x14ac:dyDescent="0.3">
      <c r="U23928" s="275"/>
    </row>
    <row r="23929" spans="21:21" x14ac:dyDescent="0.3">
      <c r="U23929" s="275"/>
    </row>
    <row r="23930" spans="21:21" x14ac:dyDescent="0.3">
      <c r="U23930" s="275"/>
    </row>
    <row r="23931" spans="21:21" x14ac:dyDescent="0.3">
      <c r="U23931" s="275"/>
    </row>
    <row r="23932" spans="21:21" x14ac:dyDescent="0.3">
      <c r="U23932" s="275"/>
    </row>
    <row r="23933" spans="21:21" x14ac:dyDescent="0.3">
      <c r="U23933" s="275"/>
    </row>
    <row r="23934" spans="21:21" x14ac:dyDescent="0.3">
      <c r="U23934" s="275"/>
    </row>
    <row r="23935" spans="21:21" x14ac:dyDescent="0.3">
      <c r="U23935" s="275"/>
    </row>
    <row r="23936" spans="21:21" x14ac:dyDescent="0.3">
      <c r="U23936" s="275"/>
    </row>
    <row r="23937" spans="21:21" x14ac:dyDescent="0.3">
      <c r="U23937" s="275"/>
    </row>
    <row r="23938" spans="21:21" x14ac:dyDescent="0.3">
      <c r="U23938" s="275"/>
    </row>
    <row r="23939" spans="21:21" x14ac:dyDescent="0.3">
      <c r="U23939" s="275"/>
    </row>
    <row r="23940" spans="21:21" x14ac:dyDescent="0.3">
      <c r="U23940" s="275"/>
    </row>
    <row r="23941" spans="21:21" x14ac:dyDescent="0.3">
      <c r="U23941" s="275"/>
    </row>
    <row r="23942" spans="21:21" x14ac:dyDescent="0.3">
      <c r="U23942" s="275"/>
    </row>
    <row r="23943" spans="21:21" x14ac:dyDescent="0.3">
      <c r="U23943" s="275"/>
    </row>
    <row r="23944" spans="21:21" x14ac:dyDescent="0.3">
      <c r="U23944" s="275"/>
    </row>
    <row r="23945" spans="21:21" x14ac:dyDescent="0.3">
      <c r="U23945" s="275"/>
    </row>
    <row r="23946" spans="21:21" x14ac:dyDescent="0.3">
      <c r="U23946" s="275"/>
    </row>
    <row r="23947" spans="21:21" x14ac:dyDescent="0.3">
      <c r="U23947" s="275"/>
    </row>
    <row r="23948" spans="21:21" x14ac:dyDescent="0.3">
      <c r="U23948" s="275"/>
    </row>
    <row r="23949" spans="21:21" x14ac:dyDescent="0.3">
      <c r="U23949" s="275"/>
    </row>
    <row r="23950" spans="21:21" x14ac:dyDescent="0.3">
      <c r="U23950" s="275"/>
    </row>
    <row r="23951" spans="21:21" x14ac:dyDescent="0.3">
      <c r="U23951" s="275"/>
    </row>
    <row r="23952" spans="21:21" x14ac:dyDescent="0.3">
      <c r="U23952" s="275"/>
    </row>
    <row r="23953" spans="21:21" x14ac:dyDescent="0.3">
      <c r="U23953" s="275"/>
    </row>
    <row r="23954" spans="21:21" x14ac:dyDescent="0.3">
      <c r="U23954" s="275"/>
    </row>
    <row r="23955" spans="21:21" x14ac:dyDescent="0.3">
      <c r="U23955" s="275"/>
    </row>
    <row r="23956" spans="21:21" x14ac:dyDescent="0.3">
      <c r="U23956" s="275"/>
    </row>
    <row r="23957" spans="21:21" x14ac:dyDescent="0.3">
      <c r="U23957" s="275"/>
    </row>
    <row r="23958" spans="21:21" x14ac:dyDescent="0.3">
      <c r="U23958" s="275"/>
    </row>
    <row r="23959" spans="21:21" x14ac:dyDescent="0.3">
      <c r="U23959" s="275"/>
    </row>
    <row r="23960" spans="21:21" x14ac:dyDescent="0.3">
      <c r="U23960" s="275"/>
    </row>
    <row r="23961" spans="21:21" x14ac:dyDescent="0.3">
      <c r="U23961" s="275"/>
    </row>
    <row r="23962" spans="21:21" x14ac:dyDescent="0.3">
      <c r="U23962" s="275"/>
    </row>
    <row r="23963" spans="21:21" x14ac:dyDescent="0.3">
      <c r="U23963" s="275"/>
    </row>
    <row r="23964" spans="21:21" x14ac:dyDescent="0.3">
      <c r="U23964" s="275"/>
    </row>
    <row r="23965" spans="21:21" x14ac:dyDescent="0.3">
      <c r="U23965" s="275"/>
    </row>
    <row r="23966" spans="21:21" x14ac:dyDescent="0.3">
      <c r="U23966" s="275"/>
    </row>
    <row r="23967" spans="21:21" x14ac:dyDescent="0.3">
      <c r="U23967" s="275"/>
    </row>
    <row r="23968" spans="21:21" x14ac:dyDescent="0.3">
      <c r="U23968" s="275"/>
    </row>
    <row r="23969" spans="21:21" x14ac:dyDescent="0.3">
      <c r="U23969" s="275"/>
    </row>
    <row r="23970" spans="21:21" x14ac:dyDescent="0.3">
      <c r="U23970" s="275"/>
    </row>
    <row r="23971" spans="21:21" x14ac:dyDescent="0.3">
      <c r="U23971" s="275"/>
    </row>
    <row r="23972" spans="21:21" x14ac:dyDescent="0.3">
      <c r="U23972" s="275"/>
    </row>
    <row r="23973" spans="21:21" x14ac:dyDescent="0.3">
      <c r="U23973" s="275"/>
    </row>
    <row r="23974" spans="21:21" x14ac:dyDescent="0.3">
      <c r="U23974" s="275"/>
    </row>
    <row r="23975" spans="21:21" x14ac:dyDescent="0.3">
      <c r="U23975" s="275"/>
    </row>
    <row r="23976" spans="21:21" x14ac:dyDescent="0.3">
      <c r="U23976" s="275"/>
    </row>
    <row r="23977" spans="21:21" x14ac:dyDescent="0.3">
      <c r="U23977" s="275"/>
    </row>
    <row r="23978" spans="21:21" x14ac:dyDescent="0.3">
      <c r="U23978" s="275"/>
    </row>
    <row r="23979" spans="21:21" x14ac:dyDescent="0.3">
      <c r="U23979" s="275"/>
    </row>
    <row r="23980" spans="21:21" x14ac:dyDescent="0.3">
      <c r="U23980" s="275"/>
    </row>
    <row r="23981" spans="21:21" x14ac:dyDescent="0.3">
      <c r="U23981" s="275"/>
    </row>
    <row r="23982" spans="21:21" x14ac:dyDescent="0.3">
      <c r="U23982" s="275"/>
    </row>
    <row r="23983" spans="21:21" x14ac:dyDescent="0.3">
      <c r="U23983" s="275"/>
    </row>
    <row r="23984" spans="21:21" x14ac:dyDescent="0.3">
      <c r="U23984" s="275"/>
    </row>
    <row r="23985" spans="21:21" x14ac:dyDescent="0.3">
      <c r="U23985" s="275"/>
    </row>
    <row r="23986" spans="21:21" x14ac:dyDescent="0.3">
      <c r="U23986" s="275"/>
    </row>
    <row r="23987" spans="21:21" x14ac:dyDescent="0.3">
      <c r="U23987" s="275"/>
    </row>
    <row r="23988" spans="21:21" x14ac:dyDescent="0.3">
      <c r="U23988" s="275"/>
    </row>
    <row r="23989" spans="21:21" x14ac:dyDescent="0.3">
      <c r="U23989" s="275"/>
    </row>
    <row r="23990" spans="21:21" x14ac:dyDescent="0.3">
      <c r="U23990" s="275"/>
    </row>
    <row r="23991" spans="21:21" x14ac:dyDescent="0.3">
      <c r="U23991" s="275"/>
    </row>
    <row r="23992" spans="21:21" x14ac:dyDescent="0.3">
      <c r="U23992" s="275"/>
    </row>
    <row r="23993" spans="21:21" x14ac:dyDescent="0.3">
      <c r="U23993" s="275"/>
    </row>
    <row r="23994" spans="21:21" x14ac:dyDescent="0.3">
      <c r="U23994" s="275"/>
    </row>
    <row r="23995" spans="21:21" x14ac:dyDescent="0.3">
      <c r="U23995" s="275"/>
    </row>
    <row r="23996" spans="21:21" x14ac:dyDescent="0.3">
      <c r="U23996" s="275"/>
    </row>
    <row r="23997" spans="21:21" x14ac:dyDescent="0.3">
      <c r="U23997" s="275"/>
    </row>
    <row r="23998" spans="21:21" x14ac:dyDescent="0.3">
      <c r="U23998" s="275"/>
    </row>
    <row r="23999" spans="21:21" x14ac:dyDescent="0.3">
      <c r="U23999" s="275"/>
    </row>
    <row r="24000" spans="21:21" x14ac:dyDescent="0.3">
      <c r="U24000" s="275"/>
    </row>
    <row r="24001" spans="21:21" x14ac:dyDescent="0.3">
      <c r="U24001" s="275"/>
    </row>
    <row r="24002" spans="21:21" x14ac:dyDescent="0.3">
      <c r="U24002" s="275"/>
    </row>
    <row r="24003" spans="21:21" x14ac:dyDescent="0.3">
      <c r="U24003" s="275"/>
    </row>
    <row r="24004" spans="21:21" x14ac:dyDescent="0.3">
      <c r="U24004" s="275"/>
    </row>
    <row r="24005" spans="21:21" x14ac:dyDescent="0.3">
      <c r="U24005" s="275"/>
    </row>
    <row r="24006" spans="21:21" x14ac:dyDescent="0.3">
      <c r="U24006" s="275"/>
    </row>
    <row r="24007" spans="21:21" x14ac:dyDescent="0.3">
      <c r="U24007" s="275"/>
    </row>
    <row r="24008" spans="21:21" x14ac:dyDescent="0.3">
      <c r="U24008" s="275"/>
    </row>
    <row r="24009" spans="21:21" x14ac:dyDescent="0.3">
      <c r="U24009" s="275"/>
    </row>
    <row r="24010" spans="21:21" x14ac:dyDescent="0.3">
      <c r="U24010" s="275"/>
    </row>
    <row r="24011" spans="21:21" x14ac:dyDescent="0.3">
      <c r="U24011" s="275"/>
    </row>
    <row r="24012" spans="21:21" x14ac:dyDescent="0.3">
      <c r="U24012" s="275"/>
    </row>
    <row r="24013" spans="21:21" x14ac:dyDescent="0.3">
      <c r="U24013" s="275"/>
    </row>
    <row r="24014" spans="21:21" x14ac:dyDescent="0.3">
      <c r="U24014" s="275"/>
    </row>
    <row r="24015" spans="21:21" x14ac:dyDescent="0.3">
      <c r="U24015" s="275"/>
    </row>
    <row r="24016" spans="21:21" x14ac:dyDescent="0.3">
      <c r="U24016" s="275"/>
    </row>
    <row r="24017" spans="21:21" x14ac:dyDescent="0.3">
      <c r="U24017" s="275"/>
    </row>
    <row r="24018" spans="21:21" x14ac:dyDescent="0.3">
      <c r="U24018" s="275"/>
    </row>
    <row r="24019" spans="21:21" x14ac:dyDescent="0.3">
      <c r="U24019" s="275"/>
    </row>
    <row r="24020" spans="21:21" x14ac:dyDescent="0.3">
      <c r="U24020" s="275"/>
    </row>
    <row r="24021" spans="21:21" x14ac:dyDescent="0.3">
      <c r="U24021" s="275"/>
    </row>
    <row r="24022" spans="21:21" x14ac:dyDescent="0.3">
      <c r="U24022" s="275"/>
    </row>
    <row r="24023" spans="21:21" x14ac:dyDescent="0.3">
      <c r="U24023" s="275"/>
    </row>
    <row r="24024" spans="21:21" x14ac:dyDescent="0.3">
      <c r="U24024" s="275"/>
    </row>
    <row r="24025" spans="21:21" x14ac:dyDescent="0.3">
      <c r="U24025" s="275"/>
    </row>
    <row r="24026" spans="21:21" x14ac:dyDescent="0.3">
      <c r="U24026" s="275"/>
    </row>
    <row r="24027" spans="21:21" x14ac:dyDescent="0.3">
      <c r="U24027" s="275"/>
    </row>
    <row r="24028" spans="21:21" x14ac:dyDescent="0.3">
      <c r="U24028" s="275"/>
    </row>
    <row r="24029" spans="21:21" x14ac:dyDescent="0.3">
      <c r="U24029" s="275"/>
    </row>
    <row r="24030" spans="21:21" x14ac:dyDescent="0.3">
      <c r="U24030" s="275"/>
    </row>
    <row r="24031" spans="21:21" x14ac:dyDescent="0.3">
      <c r="U24031" s="275"/>
    </row>
    <row r="24032" spans="21:21" x14ac:dyDescent="0.3">
      <c r="U24032" s="275"/>
    </row>
    <row r="24033" spans="21:21" x14ac:dyDescent="0.3">
      <c r="U24033" s="275"/>
    </row>
    <row r="24034" spans="21:21" x14ac:dyDescent="0.3">
      <c r="U24034" s="275"/>
    </row>
    <row r="24035" spans="21:21" x14ac:dyDescent="0.3">
      <c r="U24035" s="275"/>
    </row>
    <row r="24036" spans="21:21" x14ac:dyDescent="0.3">
      <c r="U24036" s="275"/>
    </row>
    <row r="24037" spans="21:21" x14ac:dyDescent="0.3">
      <c r="U24037" s="275"/>
    </row>
    <row r="24038" spans="21:21" x14ac:dyDescent="0.3">
      <c r="U24038" s="275"/>
    </row>
    <row r="24039" spans="21:21" x14ac:dyDescent="0.3">
      <c r="U24039" s="275"/>
    </row>
    <row r="24040" spans="21:21" x14ac:dyDescent="0.3">
      <c r="U24040" s="275"/>
    </row>
    <row r="24041" spans="21:21" x14ac:dyDescent="0.3">
      <c r="U24041" s="275"/>
    </row>
    <row r="24042" spans="21:21" x14ac:dyDescent="0.3">
      <c r="U24042" s="275"/>
    </row>
    <row r="24043" spans="21:21" x14ac:dyDescent="0.3">
      <c r="U24043" s="275"/>
    </row>
    <row r="24044" spans="21:21" x14ac:dyDescent="0.3">
      <c r="U24044" s="275"/>
    </row>
    <row r="24045" spans="21:21" x14ac:dyDescent="0.3">
      <c r="U24045" s="275"/>
    </row>
    <row r="24046" spans="21:21" x14ac:dyDescent="0.3">
      <c r="U24046" s="275"/>
    </row>
    <row r="24047" spans="21:21" x14ac:dyDescent="0.3">
      <c r="U24047" s="275"/>
    </row>
    <row r="24048" spans="21:21" x14ac:dyDescent="0.3">
      <c r="U24048" s="275"/>
    </row>
    <row r="24049" spans="21:21" x14ac:dyDescent="0.3">
      <c r="U24049" s="275"/>
    </row>
    <row r="24050" spans="21:21" x14ac:dyDescent="0.3">
      <c r="U24050" s="275"/>
    </row>
    <row r="24051" spans="21:21" x14ac:dyDescent="0.3">
      <c r="U24051" s="275"/>
    </row>
    <row r="24052" spans="21:21" x14ac:dyDescent="0.3">
      <c r="U24052" s="275"/>
    </row>
    <row r="24053" spans="21:21" x14ac:dyDescent="0.3">
      <c r="U24053" s="275"/>
    </row>
    <row r="24054" spans="21:21" x14ac:dyDescent="0.3">
      <c r="U24054" s="275"/>
    </row>
    <row r="24055" spans="21:21" x14ac:dyDescent="0.3">
      <c r="U24055" s="275"/>
    </row>
    <row r="24056" spans="21:21" x14ac:dyDescent="0.3">
      <c r="U24056" s="275"/>
    </row>
    <row r="24057" spans="21:21" x14ac:dyDescent="0.3">
      <c r="U24057" s="275"/>
    </row>
    <row r="24058" spans="21:21" x14ac:dyDescent="0.3">
      <c r="U24058" s="275"/>
    </row>
    <row r="24059" spans="21:21" x14ac:dyDescent="0.3">
      <c r="U24059" s="275"/>
    </row>
    <row r="24060" spans="21:21" x14ac:dyDescent="0.3">
      <c r="U24060" s="275"/>
    </row>
    <row r="24061" spans="21:21" x14ac:dyDescent="0.3">
      <c r="U24061" s="275"/>
    </row>
    <row r="24062" spans="21:21" x14ac:dyDescent="0.3">
      <c r="U24062" s="275"/>
    </row>
    <row r="24063" spans="21:21" x14ac:dyDescent="0.3">
      <c r="U24063" s="275"/>
    </row>
    <row r="24064" spans="21:21" x14ac:dyDescent="0.3">
      <c r="U24064" s="275"/>
    </row>
    <row r="24065" spans="21:21" x14ac:dyDescent="0.3">
      <c r="U24065" s="275"/>
    </row>
    <row r="24066" spans="21:21" x14ac:dyDescent="0.3">
      <c r="U24066" s="275"/>
    </row>
    <row r="24067" spans="21:21" x14ac:dyDescent="0.3">
      <c r="U24067" s="275"/>
    </row>
    <row r="24068" spans="21:21" x14ac:dyDescent="0.3">
      <c r="U24068" s="275"/>
    </row>
    <row r="24069" spans="21:21" x14ac:dyDescent="0.3">
      <c r="U24069" s="275"/>
    </row>
    <row r="24070" spans="21:21" x14ac:dyDescent="0.3">
      <c r="U24070" s="275"/>
    </row>
    <row r="24071" spans="21:21" x14ac:dyDescent="0.3">
      <c r="U24071" s="275"/>
    </row>
    <row r="24072" spans="21:21" x14ac:dyDescent="0.3">
      <c r="U24072" s="275"/>
    </row>
    <row r="24073" spans="21:21" x14ac:dyDescent="0.3">
      <c r="U24073" s="275"/>
    </row>
    <row r="24074" spans="21:21" x14ac:dyDescent="0.3">
      <c r="U24074" s="275"/>
    </row>
    <row r="24075" spans="21:21" x14ac:dyDescent="0.3">
      <c r="U24075" s="275"/>
    </row>
    <row r="24076" spans="21:21" x14ac:dyDescent="0.3">
      <c r="U24076" s="275"/>
    </row>
    <row r="24077" spans="21:21" x14ac:dyDescent="0.3">
      <c r="U24077" s="275"/>
    </row>
    <row r="24078" spans="21:21" x14ac:dyDescent="0.3">
      <c r="U24078" s="275"/>
    </row>
    <row r="24079" spans="21:21" x14ac:dyDescent="0.3">
      <c r="U24079" s="275"/>
    </row>
    <row r="24080" spans="21:21" x14ac:dyDescent="0.3">
      <c r="U24080" s="275"/>
    </row>
    <row r="24081" spans="21:21" x14ac:dyDescent="0.3">
      <c r="U24081" s="275"/>
    </row>
    <row r="24082" spans="21:21" x14ac:dyDescent="0.3">
      <c r="U24082" s="275"/>
    </row>
    <row r="24083" spans="21:21" x14ac:dyDescent="0.3">
      <c r="U24083" s="275"/>
    </row>
    <row r="24084" spans="21:21" x14ac:dyDescent="0.3">
      <c r="U24084" s="275"/>
    </row>
    <row r="24085" spans="21:21" x14ac:dyDescent="0.3">
      <c r="U24085" s="275"/>
    </row>
    <row r="24086" spans="21:21" x14ac:dyDescent="0.3">
      <c r="U24086" s="275"/>
    </row>
    <row r="24087" spans="21:21" x14ac:dyDescent="0.3">
      <c r="U24087" s="275"/>
    </row>
    <row r="24088" spans="21:21" x14ac:dyDescent="0.3">
      <c r="U24088" s="275"/>
    </row>
    <row r="24089" spans="21:21" x14ac:dyDescent="0.3">
      <c r="U24089" s="275"/>
    </row>
    <row r="24090" spans="21:21" x14ac:dyDescent="0.3">
      <c r="U24090" s="275"/>
    </row>
    <row r="24091" spans="21:21" x14ac:dyDescent="0.3">
      <c r="U24091" s="275"/>
    </row>
    <row r="24092" spans="21:21" x14ac:dyDescent="0.3">
      <c r="U24092" s="275"/>
    </row>
    <row r="24093" spans="21:21" x14ac:dyDescent="0.3">
      <c r="U24093" s="275"/>
    </row>
    <row r="24094" spans="21:21" x14ac:dyDescent="0.3">
      <c r="U24094" s="275"/>
    </row>
    <row r="24095" spans="21:21" x14ac:dyDescent="0.3">
      <c r="U24095" s="275"/>
    </row>
    <row r="24096" spans="21:21" x14ac:dyDescent="0.3">
      <c r="U24096" s="275"/>
    </row>
    <row r="24097" spans="21:21" x14ac:dyDescent="0.3">
      <c r="U24097" s="275"/>
    </row>
    <row r="24098" spans="21:21" x14ac:dyDescent="0.3">
      <c r="U24098" s="275"/>
    </row>
    <row r="24099" spans="21:21" x14ac:dyDescent="0.3">
      <c r="U24099" s="275"/>
    </row>
    <row r="24100" spans="21:21" x14ac:dyDescent="0.3">
      <c r="U24100" s="275"/>
    </row>
    <row r="24101" spans="21:21" x14ac:dyDescent="0.3">
      <c r="U24101" s="275"/>
    </row>
    <row r="24102" spans="21:21" x14ac:dyDescent="0.3">
      <c r="U24102" s="275"/>
    </row>
    <row r="24103" spans="21:21" x14ac:dyDescent="0.3">
      <c r="U24103" s="275"/>
    </row>
    <row r="24104" spans="21:21" x14ac:dyDescent="0.3">
      <c r="U24104" s="275"/>
    </row>
    <row r="24105" spans="21:21" x14ac:dyDescent="0.3">
      <c r="U24105" s="275"/>
    </row>
    <row r="24106" spans="21:21" x14ac:dyDescent="0.3">
      <c r="U24106" s="275"/>
    </row>
    <row r="24107" spans="21:21" x14ac:dyDescent="0.3">
      <c r="U24107" s="275"/>
    </row>
    <row r="24108" spans="21:21" x14ac:dyDescent="0.3">
      <c r="U24108" s="275"/>
    </row>
    <row r="24109" spans="21:21" x14ac:dyDescent="0.3">
      <c r="U24109" s="275"/>
    </row>
    <row r="24110" spans="21:21" x14ac:dyDescent="0.3">
      <c r="U24110" s="275"/>
    </row>
    <row r="24111" spans="21:21" x14ac:dyDescent="0.3">
      <c r="U24111" s="275"/>
    </row>
    <row r="24112" spans="21:21" x14ac:dyDescent="0.3">
      <c r="U24112" s="275"/>
    </row>
    <row r="24113" spans="21:21" x14ac:dyDescent="0.3">
      <c r="U24113" s="275"/>
    </row>
    <row r="24114" spans="21:21" x14ac:dyDescent="0.3">
      <c r="U24114" s="275"/>
    </row>
    <row r="24115" spans="21:21" x14ac:dyDescent="0.3">
      <c r="U24115" s="275"/>
    </row>
    <row r="24116" spans="21:21" x14ac:dyDescent="0.3">
      <c r="U24116" s="275"/>
    </row>
    <row r="24117" spans="21:21" x14ac:dyDescent="0.3">
      <c r="U24117" s="275"/>
    </row>
    <row r="24118" spans="21:21" x14ac:dyDescent="0.3">
      <c r="U24118" s="275"/>
    </row>
    <row r="24119" spans="21:21" x14ac:dyDescent="0.3">
      <c r="U24119" s="275"/>
    </row>
    <row r="24120" spans="21:21" x14ac:dyDescent="0.3">
      <c r="U24120" s="275"/>
    </row>
    <row r="24121" spans="21:21" x14ac:dyDescent="0.3">
      <c r="U24121" s="275"/>
    </row>
    <row r="24122" spans="21:21" x14ac:dyDescent="0.3">
      <c r="U24122" s="275"/>
    </row>
    <row r="24123" spans="21:21" x14ac:dyDescent="0.3">
      <c r="U24123" s="275"/>
    </row>
    <row r="24124" spans="21:21" x14ac:dyDescent="0.3">
      <c r="U24124" s="275"/>
    </row>
    <row r="24125" spans="21:21" x14ac:dyDescent="0.3">
      <c r="U24125" s="275"/>
    </row>
    <row r="24126" spans="21:21" x14ac:dyDescent="0.3">
      <c r="U24126" s="275"/>
    </row>
    <row r="24127" spans="21:21" x14ac:dyDescent="0.3">
      <c r="U24127" s="275"/>
    </row>
    <row r="24128" spans="21:21" x14ac:dyDescent="0.3">
      <c r="U24128" s="275"/>
    </row>
    <row r="24129" spans="21:21" x14ac:dyDescent="0.3">
      <c r="U24129" s="275"/>
    </row>
    <row r="24130" spans="21:21" x14ac:dyDescent="0.3">
      <c r="U24130" s="275"/>
    </row>
    <row r="24131" spans="21:21" x14ac:dyDescent="0.3">
      <c r="U24131" s="275"/>
    </row>
    <row r="24132" spans="21:21" x14ac:dyDescent="0.3">
      <c r="U24132" s="275"/>
    </row>
    <row r="24133" spans="21:21" x14ac:dyDescent="0.3">
      <c r="U24133" s="275"/>
    </row>
    <row r="24134" spans="21:21" x14ac:dyDescent="0.3">
      <c r="U24134" s="275"/>
    </row>
    <row r="24135" spans="21:21" x14ac:dyDescent="0.3">
      <c r="U24135" s="275"/>
    </row>
    <row r="24136" spans="21:21" x14ac:dyDescent="0.3">
      <c r="U24136" s="275"/>
    </row>
    <row r="24137" spans="21:21" x14ac:dyDescent="0.3">
      <c r="U24137" s="275"/>
    </row>
    <row r="24138" spans="21:21" x14ac:dyDescent="0.3">
      <c r="U24138" s="275"/>
    </row>
    <row r="24139" spans="21:21" x14ac:dyDescent="0.3">
      <c r="U24139" s="275"/>
    </row>
    <row r="24140" spans="21:21" x14ac:dyDescent="0.3">
      <c r="U24140" s="275"/>
    </row>
    <row r="24141" spans="21:21" x14ac:dyDescent="0.3">
      <c r="U24141" s="275"/>
    </row>
    <row r="24142" spans="21:21" x14ac:dyDescent="0.3">
      <c r="U24142" s="275"/>
    </row>
    <row r="24143" spans="21:21" x14ac:dyDescent="0.3">
      <c r="U24143" s="275"/>
    </row>
    <row r="24144" spans="21:21" x14ac:dyDescent="0.3">
      <c r="U24144" s="275"/>
    </row>
    <row r="24145" spans="21:21" x14ac:dyDescent="0.3">
      <c r="U24145" s="275"/>
    </row>
    <row r="24146" spans="21:21" x14ac:dyDescent="0.3">
      <c r="U24146" s="275"/>
    </row>
    <row r="24147" spans="21:21" x14ac:dyDescent="0.3">
      <c r="U24147" s="275"/>
    </row>
    <row r="24148" spans="21:21" x14ac:dyDescent="0.3">
      <c r="U24148" s="275"/>
    </row>
    <row r="24149" spans="21:21" x14ac:dyDescent="0.3">
      <c r="U24149" s="275"/>
    </row>
    <row r="24150" spans="21:21" x14ac:dyDescent="0.3">
      <c r="U24150" s="275"/>
    </row>
    <row r="24151" spans="21:21" x14ac:dyDescent="0.3">
      <c r="U24151" s="275"/>
    </row>
    <row r="24152" spans="21:21" x14ac:dyDescent="0.3">
      <c r="U24152" s="275"/>
    </row>
    <row r="24153" spans="21:21" x14ac:dyDescent="0.3">
      <c r="U24153" s="275"/>
    </row>
    <row r="24154" spans="21:21" x14ac:dyDescent="0.3">
      <c r="U24154" s="275"/>
    </row>
    <row r="24155" spans="21:21" x14ac:dyDescent="0.3">
      <c r="U24155" s="275"/>
    </row>
    <row r="24156" spans="21:21" x14ac:dyDescent="0.3">
      <c r="U24156" s="275"/>
    </row>
    <row r="24157" spans="21:21" x14ac:dyDescent="0.3">
      <c r="U24157" s="275"/>
    </row>
    <row r="24158" spans="21:21" x14ac:dyDescent="0.3">
      <c r="U24158" s="275"/>
    </row>
    <row r="24159" spans="21:21" x14ac:dyDescent="0.3">
      <c r="U24159" s="275"/>
    </row>
    <row r="24160" spans="21:21" x14ac:dyDescent="0.3">
      <c r="U24160" s="275"/>
    </row>
    <row r="24161" spans="21:21" x14ac:dyDescent="0.3">
      <c r="U24161" s="275"/>
    </row>
    <row r="24162" spans="21:21" x14ac:dyDescent="0.3">
      <c r="U24162" s="275"/>
    </row>
    <row r="24163" spans="21:21" x14ac:dyDescent="0.3">
      <c r="U24163" s="275"/>
    </row>
    <row r="24164" spans="21:21" x14ac:dyDescent="0.3">
      <c r="U24164" s="275"/>
    </row>
    <row r="24165" spans="21:21" x14ac:dyDescent="0.3">
      <c r="U24165" s="275"/>
    </row>
    <row r="24166" spans="21:21" x14ac:dyDescent="0.3">
      <c r="U24166" s="275"/>
    </row>
    <row r="24167" spans="21:21" x14ac:dyDescent="0.3">
      <c r="U24167" s="275"/>
    </row>
    <row r="24168" spans="21:21" x14ac:dyDescent="0.3">
      <c r="U24168" s="275"/>
    </row>
    <row r="24169" spans="21:21" x14ac:dyDescent="0.3">
      <c r="U24169" s="275"/>
    </row>
    <row r="24170" spans="21:21" x14ac:dyDescent="0.3">
      <c r="U24170" s="275"/>
    </row>
    <row r="24171" spans="21:21" x14ac:dyDescent="0.3">
      <c r="U24171" s="275"/>
    </row>
    <row r="24172" spans="21:21" x14ac:dyDescent="0.3">
      <c r="U24172" s="275"/>
    </row>
    <row r="24173" spans="21:21" x14ac:dyDescent="0.3">
      <c r="U24173" s="275"/>
    </row>
    <row r="24174" spans="21:21" x14ac:dyDescent="0.3">
      <c r="U24174" s="275"/>
    </row>
    <row r="24175" spans="21:21" x14ac:dyDescent="0.3">
      <c r="U24175" s="275"/>
    </row>
    <row r="24176" spans="21:21" x14ac:dyDescent="0.3">
      <c r="U24176" s="275"/>
    </row>
    <row r="24177" spans="21:21" x14ac:dyDescent="0.3">
      <c r="U24177" s="275"/>
    </row>
    <row r="24178" spans="21:21" x14ac:dyDescent="0.3">
      <c r="U24178" s="275"/>
    </row>
    <row r="24179" spans="21:21" x14ac:dyDescent="0.3">
      <c r="U24179" s="275"/>
    </row>
    <row r="24180" spans="21:21" x14ac:dyDescent="0.3">
      <c r="U24180" s="275"/>
    </row>
    <row r="24181" spans="21:21" x14ac:dyDescent="0.3">
      <c r="U24181" s="275"/>
    </row>
    <row r="24182" spans="21:21" x14ac:dyDescent="0.3">
      <c r="U24182" s="275"/>
    </row>
    <row r="24183" spans="21:21" x14ac:dyDescent="0.3">
      <c r="U24183" s="275"/>
    </row>
    <row r="24184" spans="21:21" x14ac:dyDescent="0.3">
      <c r="U24184" s="275"/>
    </row>
    <row r="24185" spans="21:21" x14ac:dyDescent="0.3">
      <c r="U24185" s="275"/>
    </row>
    <row r="24186" spans="21:21" x14ac:dyDescent="0.3">
      <c r="U24186" s="275"/>
    </row>
    <row r="24187" spans="21:21" x14ac:dyDescent="0.3">
      <c r="U24187" s="275"/>
    </row>
    <row r="24188" spans="21:21" x14ac:dyDescent="0.3">
      <c r="U24188" s="275"/>
    </row>
    <row r="24189" spans="21:21" x14ac:dyDescent="0.3">
      <c r="U24189" s="275"/>
    </row>
    <row r="24190" spans="21:21" x14ac:dyDescent="0.3">
      <c r="U24190" s="275"/>
    </row>
    <row r="24191" spans="21:21" x14ac:dyDescent="0.3">
      <c r="U24191" s="275"/>
    </row>
    <row r="24192" spans="21:21" x14ac:dyDescent="0.3">
      <c r="U24192" s="275"/>
    </row>
    <row r="24193" spans="21:21" x14ac:dyDescent="0.3">
      <c r="U24193" s="275"/>
    </row>
    <row r="24194" spans="21:21" x14ac:dyDescent="0.3">
      <c r="U24194" s="275"/>
    </row>
    <row r="24195" spans="21:21" x14ac:dyDescent="0.3">
      <c r="U24195" s="275"/>
    </row>
    <row r="24196" spans="21:21" x14ac:dyDescent="0.3">
      <c r="U24196" s="275"/>
    </row>
    <row r="24197" spans="21:21" x14ac:dyDescent="0.3">
      <c r="U24197" s="275"/>
    </row>
    <row r="24198" spans="21:21" x14ac:dyDescent="0.3">
      <c r="U24198" s="275"/>
    </row>
    <row r="24199" spans="21:21" x14ac:dyDescent="0.3">
      <c r="U24199" s="275"/>
    </row>
    <row r="24200" spans="21:21" x14ac:dyDescent="0.3">
      <c r="U24200" s="275"/>
    </row>
    <row r="24201" spans="21:21" x14ac:dyDescent="0.3">
      <c r="U24201" s="275"/>
    </row>
    <row r="24202" spans="21:21" x14ac:dyDescent="0.3">
      <c r="U24202" s="275"/>
    </row>
    <row r="24203" spans="21:21" x14ac:dyDescent="0.3">
      <c r="U24203" s="275"/>
    </row>
    <row r="24204" spans="21:21" x14ac:dyDescent="0.3">
      <c r="U24204" s="275"/>
    </row>
    <row r="24205" spans="21:21" x14ac:dyDescent="0.3">
      <c r="U24205" s="275"/>
    </row>
    <row r="24206" spans="21:21" x14ac:dyDescent="0.3">
      <c r="U24206" s="275"/>
    </row>
    <row r="24207" spans="21:21" x14ac:dyDescent="0.3">
      <c r="U24207" s="275"/>
    </row>
    <row r="24208" spans="21:21" x14ac:dyDescent="0.3">
      <c r="U24208" s="275"/>
    </row>
    <row r="24209" spans="21:21" x14ac:dyDescent="0.3">
      <c r="U24209" s="275"/>
    </row>
    <row r="24210" spans="21:21" x14ac:dyDescent="0.3">
      <c r="U24210" s="275"/>
    </row>
    <row r="24211" spans="21:21" x14ac:dyDescent="0.3">
      <c r="U24211" s="275"/>
    </row>
    <row r="24212" spans="21:21" x14ac:dyDescent="0.3">
      <c r="U24212" s="275"/>
    </row>
    <row r="24213" spans="21:21" x14ac:dyDescent="0.3">
      <c r="U24213" s="275"/>
    </row>
    <row r="24214" spans="21:21" x14ac:dyDescent="0.3">
      <c r="U24214" s="275"/>
    </row>
    <row r="24215" spans="21:21" x14ac:dyDescent="0.3">
      <c r="U24215" s="275"/>
    </row>
    <row r="24216" spans="21:21" x14ac:dyDescent="0.3">
      <c r="U24216" s="275"/>
    </row>
    <row r="24217" spans="21:21" x14ac:dyDescent="0.3">
      <c r="U24217" s="275"/>
    </row>
    <row r="24218" spans="21:21" x14ac:dyDescent="0.3">
      <c r="U24218" s="275"/>
    </row>
    <row r="24219" spans="21:21" x14ac:dyDescent="0.3">
      <c r="U24219" s="275"/>
    </row>
    <row r="24220" spans="21:21" x14ac:dyDescent="0.3">
      <c r="U24220" s="275"/>
    </row>
    <row r="24221" spans="21:21" x14ac:dyDescent="0.3">
      <c r="U24221" s="275"/>
    </row>
    <row r="24222" spans="21:21" x14ac:dyDescent="0.3">
      <c r="U24222" s="275"/>
    </row>
    <row r="24223" spans="21:21" x14ac:dyDescent="0.3">
      <c r="U24223" s="275"/>
    </row>
    <row r="24224" spans="21:21" x14ac:dyDescent="0.3">
      <c r="U24224" s="275"/>
    </row>
    <row r="24225" spans="21:21" x14ac:dyDescent="0.3">
      <c r="U24225" s="275"/>
    </row>
    <row r="24226" spans="21:21" x14ac:dyDescent="0.3">
      <c r="U24226" s="275"/>
    </row>
    <row r="24227" spans="21:21" x14ac:dyDescent="0.3">
      <c r="U24227" s="275"/>
    </row>
    <row r="24228" spans="21:21" x14ac:dyDescent="0.3">
      <c r="U24228" s="275"/>
    </row>
    <row r="24229" spans="21:21" x14ac:dyDescent="0.3">
      <c r="U24229" s="275"/>
    </row>
    <row r="24230" spans="21:21" x14ac:dyDescent="0.3">
      <c r="U24230" s="275"/>
    </row>
    <row r="24231" spans="21:21" x14ac:dyDescent="0.3">
      <c r="U24231" s="275"/>
    </row>
    <row r="24232" spans="21:21" x14ac:dyDescent="0.3">
      <c r="U24232" s="275"/>
    </row>
    <row r="24233" spans="21:21" x14ac:dyDescent="0.3">
      <c r="U24233" s="275"/>
    </row>
    <row r="24234" spans="21:21" x14ac:dyDescent="0.3">
      <c r="U24234" s="275"/>
    </row>
    <row r="24235" spans="21:21" x14ac:dyDescent="0.3">
      <c r="U24235" s="275"/>
    </row>
    <row r="24236" spans="21:21" x14ac:dyDescent="0.3">
      <c r="U24236" s="275"/>
    </row>
    <row r="24237" spans="21:21" x14ac:dyDescent="0.3">
      <c r="U24237" s="275"/>
    </row>
    <row r="24238" spans="21:21" x14ac:dyDescent="0.3">
      <c r="U24238" s="275"/>
    </row>
    <row r="24239" spans="21:21" x14ac:dyDescent="0.3">
      <c r="U24239" s="275"/>
    </row>
    <row r="24240" spans="21:21" x14ac:dyDescent="0.3">
      <c r="U24240" s="275"/>
    </row>
    <row r="24241" spans="21:21" x14ac:dyDescent="0.3">
      <c r="U24241" s="275"/>
    </row>
    <row r="24242" spans="21:21" x14ac:dyDescent="0.3">
      <c r="U24242" s="275"/>
    </row>
    <row r="24243" spans="21:21" x14ac:dyDescent="0.3">
      <c r="U24243" s="275"/>
    </row>
    <row r="24244" spans="21:21" x14ac:dyDescent="0.3">
      <c r="U24244" s="275"/>
    </row>
    <row r="24245" spans="21:21" x14ac:dyDescent="0.3">
      <c r="U24245" s="275"/>
    </row>
    <row r="24246" spans="21:21" x14ac:dyDescent="0.3">
      <c r="U24246" s="275"/>
    </row>
    <row r="24247" spans="21:21" x14ac:dyDescent="0.3">
      <c r="U24247" s="275"/>
    </row>
    <row r="24248" spans="21:21" x14ac:dyDescent="0.3">
      <c r="U24248" s="275"/>
    </row>
    <row r="24249" spans="21:21" x14ac:dyDescent="0.3">
      <c r="U24249" s="275"/>
    </row>
    <row r="24250" spans="21:21" x14ac:dyDescent="0.3">
      <c r="U24250" s="275"/>
    </row>
    <row r="24251" spans="21:21" x14ac:dyDescent="0.3">
      <c r="U24251" s="275"/>
    </row>
    <row r="24252" spans="21:21" x14ac:dyDescent="0.3">
      <c r="U24252" s="275"/>
    </row>
    <row r="24253" spans="21:21" x14ac:dyDescent="0.3">
      <c r="U24253" s="275"/>
    </row>
    <row r="24254" spans="21:21" x14ac:dyDescent="0.3">
      <c r="U24254" s="275"/>
    </row>
    <row r="24255" spans="21:21" x14ac:dyDescent="0.3">
      <c r="U24255" s="275"/>
    </row>
    <row r="24256" spans="21:21" x14ac:dyDescent="0.3">
      <c r="U24256" s="275"/>
    </row>
    <row r="24257" spans="21:21" x14ac:dyDescent="0.3">
      <c r="U24257" s="275"/>
    </row>
    <row r="24258" spans="21:21" x14ac:dyDescent="0.3">
      <c r="U24258" s="275"/>
    </row>
    <row r="24259" spans="21:21" x14ac:dyDescent="0.3">
      <c r="U24259" s="275"/>
    </row>
    <row r="24260" spans="21:21" x14ac:dyDescent="0.3">
      <c r="U24260" s="275"/>
    </row>
    <row r="24261" spans="21:21" x14ac:dyDescent="0.3">
      <c r="U24261" s="275"/>
    </row>
    <row r="24262" spans="21:21" x14ac:dyDescent="0.3">
      <c r="U24262" s="275"/>
    </row>
    <row r="24263" spans="21:21" x14ac:dyDescent="0.3">
      <c r="U24263" s="275"/>
    </row>
    <row r="24264" spans="21:21" x14ac:dyDescent="0.3">
      <c r="U24264" s="275"/>
    </row>
    <row r="24265" spans="21:21" x14ac:dyDescent="0.3">
      <c r="U24265" s="275"/>
    </row>
    <row r="24266" spans="21:21" x14ac:dyDescent="0.3">
      <c r="U24266" s="275"/>
    </row>
    <row r="24267" spans="21:21" x14ac:dyDescent="0.3">
      <c r="U24267" s="275"/>
    </row>
    <row r="24268" spans="21:21" x14ac:dyDescent="0.3">
      <c r="U24268" s="275"/>
    </row>
    <row r="24269" spans="21:21" x14ac:dyDescent="0.3">
      <c r="U24269" s="275"/>
    </row>
    <row r="24270" spans="21:21" x14ac:dyDescent="0.3">
      <c r="U24270" s="275"/>
    </row>
    <row r="24271" spans="21:21" x14ac:dyDescent="0.3">
      <c r="U24271" s="275"/>
    </row>
    <row r="24272" spans="21:21" x14ac:dyDescent="0.3">
      <c r="U24272" s="275"/>
    </row>
    <row r="24273" spans="21:21" x14ac:dyDescent="0.3">
      <c r="U24273" s="275"/>
    </row>
    <row r="24274" spans="21:21" x14ac:dyDescent="0.3">
      <c r="U24274" s="275"/>
    </row>
    <row r="24275" spans="21:21" x14ac:dyDescent="0.3">
      <c r="U24275" s="275"/>
    </row>
    <row r="24276" spans="21:21" x14ac:dyDescent="0.3">
      <c r="U24276" s="275"/>
    </row>
    <row r="24277" spans="21:21" x14ac:dyDescent="0.3">
      <c r="U24277" s="275"/>
    </row>
    <row r="24278" spans="21:21" x14ac:dyDescent="0.3">
      <c r="U24278" s="275"/>
    </row>
    <row r="24279" spans="21:21" x14ac:dyDescent="0.3">
      <c r="U24279" s="275"/>
    </row>
    <row r="24280" spans="21:21" x14ac:dyDescent="0.3">
      <c r="U24280" s="275"/>
    </row>
    <row r="24281" spans="21:21" x14ac:dyDescent="0.3">
      <c r="U24281" s="275"/>
    </row>
    <row r="24282" spans="21:21" x14ac:dyDescent="0.3">
      <c r="U24282" s="275"/>
    </row>
    <row r="24283" spans="21:21" x14ac:dyDescent="0.3">
      <c r="U24283" s="275"/>
    </row>
    <row r="24284" spans="21:21" x14ac:dyDescent="0.3">
      <c r="U24284" s="275"/>
    </row>
    <row r="24285" spans="21:21" x14ac:dyDescent="0.3">
      <c r="U24285" s="275"/>
    </row>
    <row r="24286" spans="21:21" x14ac:dyDescent="0.3">
      <c r="U24286" s="275"/>
    </row>
    <row r="24287" spans="21:21" x14ac:dyDescent="0.3">
      <c r="U24287" s="275"/>
    </row>
    <row r="24288" spans="21:21" x14ac:dyDescent="0.3">
      <c r="U24288" s="275"/>
    </row>
    <row r="24289" spans="21:21" x14ac:dyDescent="0.3">
      <c r="U24289" s="275"/>
    </row>
    <row r="24290" spans="21:21" x14ac:dyDescent="0.3">
      <c r="U24290" s="275"/>
    </row>
    <row r="24291" spans="21:21" x14ac:dyDescent="0.3">
      <c r="U24291" s="275"/>
    </row>
    <row r="24292" spans="21:21" x14ac:dyDescent="0.3">
      <c r="U24292" s="275"/>
    </row>
    <row r="24293" spans="21:21" x14ac:dyDescent="0.3">
      <c r="U24293" s="275"/>
    </row>
    <row r="24294" spans="21:21" x14ac:dyDescent="0.3">
      <c r="U24294" s="275"/>
    </row>
    <row r="24295" spans="21:21" x14ac:dyDescent="0.3">
      <c r="U24295" s="275"/>
    </row>
    <row r="24296" spans="21:21" x14ac:dyDescent="0.3">
      <c r="U24296" s="275"/>
    </row>
    <row r="24297" spans="21:21" x14ac:dyDescent="0.3">
      <c r="U24297" s="275"/>
    </row>
    <row r="24298" spans="21:21" x14ac:dyDescent="0.3">
      <c r="U24298" s="275"/>
    </row>
    <row r="24299" spans="21:21" x14ac:dyDescent="0.3">
      <c r="U24299" s="275"/>
    </row>
    <row r="24300" spans="21:21" x14ac:dyDescent="0.3">
      <c r="U24300" s="275"/>
    </row>
    <row r="24301" spans="21:21" x14ac:dyDescent="0.3">
      <c r="U24301" s="275"/>
    </row>
    <row r="24302" spans="21:21" x14ac:dyDescent="0.3">
      <c r="U24302" s="275"/>
    </row>
    <row r="24303" spans="21:21" x14ac:dyDescent="0.3">
      <c r="U24303" s="275"/>
    </row>
    <row r="24304" spans="21:21" x14ac:dyDescent="0.3">
      <c r="U24304" s="275"/>
    </row>
    <row r="24305" spans="21:21" x14ac:dyDescent="0.3">
      <c r="U24305" s="275"/>
    </row>
    <row r="24306" spans="21:21" x14ac:dyDescent="0.3">
      <c r="U24306" s="275"/>
    </row>
    <row r="24307" spans="21:21" x14ac:dyDescent="0.3">
      <c r="U24307" s="275"/>
    </row>
    <row r="24308" spans="21:21" x14ac:dyDescent="0.3">
      <c r="U24308" s="275"/>
    </row>
    <row r="24309" spans="21:21" x14ac:dyDescent="0.3">
      <c r="U24309" s="275"/>
    </row>
    <row r="24310" spans="21:21" x14ac:dyDescent="0.3">
      <c r="U24310" s="275"/>
    </row>
    <row r="24311" spans="21:21" x14ac:dyDescent="0.3">
      <c r="U24311" s="275"/>
    </row>
    <row r="24312" spans="21:21" x14ac:dyDescent="0.3">
      <c r="U24312" s="275"/>
    </row>
    <row r="24313" spans="21:21" x14ac:dyDescent="0.3">
      <c r="U24313" s="275"/>
    </row>
    <row r="24314" spans="21:21" x14ac:dyDescent="0.3">
      <c r="U24314" s="275"/>
    </row>
    <row r="24315" spans="21:21" x14ac:dyDescent="0.3">
      <c r="U24315" s="275"/>
    </row>
    <row r="24316" spans="21:21" x14ac:dyDescent="0.3">
      <c r="U24316" s="275"/>
    </row>
    <row r="24317" spans="21:21" x14ac:dyDescent="0.3">
      <c r="U24317" s="275"/>
    </row>
    <row r="24318" spans="21:21" x14ac:dyDescent="0.3">
      <c r="U24318" s="275"/>
    </row>
    <row r="24319" spans="21:21" x14ac:dyDescent="0.3">
      <c r="U24319" s="275"/>
    </row>
    <row r="24320" spans="21:21" x14ac:dyDescent="0.3">
      <c r="U24320" s="275"/>
    </row>
    <row r="24321" spans="21:21" x14ac:dyDescent="0.3">
      <c r="U24321" s="275"/>
    </row>
    <row r="24322" spans="21:21" x14ac:dyDescent="0.3">
      <c r="U24322" s="275"/>
    </row>
    <row r="24323" spans="21:21" x14ac:dyDescent="0.3">
      <c r="U24323" s="275"/>
    </row>
    <row r="24324" spans="21:21" x14ac:dyDescent="0.3">
      <c r="U24324" s="275"/>
    </row>
    <row r="24325" spans="21:21" x14ac:dyDescent="0.3">
      <c r="U24325" s="275"/>
    </row>
    <row r="24326" spans="21:21" x14ac:dyDescent="0.3">
      <c r="U24326" s="275"/>
    </row>
    <row r="24327" spans="21:21" x14ac:dyDescent="0.3">
      <c r="U24327" s="275"/>
    </row>
    <row r="24328" spans="21:21" x14ac:dyDescent="0.3">
      <c r="U24328" s="275"/>
    </row>
    <row r="24329" spans="21:21" x14ac:dyDescent="0.3">
      <c r="U24329" s="275"/>
    </row>
    <row r="24330" spans="21:21" x14ac:dyDescent="0.3">
      <c r="U24330" s="275"/>
    </row>
    <row r="24331" spans="21:21" x14ac:dyDescent="0.3">
      <c r="U24331" s="275"/>
    </row>
    <row r="24332" spans="21:21" x14ac:dyDescent="0.3">
      <c r="U24332" s="275"/>
    </row>
    <row r="24333" spans="21:21" x14ac:dyDescent="0.3">
      <c r="U24333" s="275"/>
    </row>
    <row r="24334" spans="21:21" x14ac:dyDescent="0.3">
      <c r="U24334" s="275"/>
    </row>
    <row r="24335" spans="21:21" x14ac:dyDescent="0.3">
      <c r="U24335" s="275"/>
    </row>
    <row r="24336" spans="21:21" x14ac:dyDescent="0.3">
      <c r="U24336" s="275"/>
    </row>
    <row r="24337" spans="21:21" x14ac:dyDescent="0.3">
      <c r="U24337" s="275"/>
    </row>
    <row r="24338" spans="21:21" x14ac:dyDescent="0.3">
      <c r="U24338" s="275"/>
    </row>
    <row r="24339" spans="21:21" x14ac:dyDescent="0.3">
      <c r="U24339" s="275"/>
    </row>
    <row r="24340" spans="21:21" x14ac:dyDescent="0.3">
      <c r="U24340" s="275"/>
    </row>
    <row r="24341" spans="21:21" x14ac:dyDescent="0.3">
      <c r="U24341" s="275"/>
    </row>
    <row r="24342" spans="21:21" x14ac:dyDescent="0.3">
      <c r="U24342" s="275"/>
    </row>
    <row r="24343" spans="21:21" x14ac:dyDescent="0.3">
      <c r="U24343" s="275"/>
    </row>
    <row r="24344" spans="21:21" x14ac:dyDescent="0.3">
      <c r="U24344" s="275"/>
    </row>
    <row r="24345" spans="21:21" x14ac:dyDescent="0.3">
      <c r="U24345" s="275"/>
    </row>
    <row r="24346" spans="21:21" x14ac:dyDescent="0.3">
      <c r="U24346" s="275"/>
    </row>
    <row r="24347" spans="21:21" x14ac:dyDescent="0.3">
      <c r="U24347" s="275"/>
    </row>
    <row r="24348" spans="21:21" x14ac:dyDescent="0.3">
      <c r="U24348" s="275"/>
    </row>
    <row r="24349" spans="21:21" x14ac:dyDescent="0.3">
      <c r="U24349" s="275"/>
    </row>
    <row r="24350" spans="21:21" x14ac:dyDescent="0.3">
      <c r="U24350" s="275"/>
    </row>
    <row r="24351" spans="21:21" x14ac:dyDescent="0.3">
      <c r="U24351" s="275"/>
    </row>
    <row r="24352" spans="21:21" x14ac:dyDescent="0.3">
      <c r="U24352" s="275"/>
    </row>
    <row r="24353" spans="21:21" x14ac:dyDescent="0.3">
      <c r="U24353" s="275"/>
    </row>
    <row r="24354" spans="21:21" x14ac:dyDescent="0.3">
      <c r="U24354" s="275"/>
    </row>
    <row r="24355" spans="21:21" x14ac:dyDescent="0.3">
      <c r="U24355" s="275"/>
    </row>
    <row r="24356" spans="21:21" x14ac:dyDescent="0.3">
      <c r="U24356" s="275"/>
    </row>
    <row r="24357" spans="21:21" x14ac:dyDescent="0.3">
      <c r="U24357" s="275"/>
    </row>
    <row r="24358" spans="21:21" x14ac:dyDescent="0.3">
      <c r="U24358" s="275"/>
    </row>
    <row r="24359" spans="21:21" x14ac:dyDescent="0.3">
      <c r="U24359" s="275"/>
    </row>
    <row r="24360" spans="21:21" x14ac:dyDescent="0.3">
      <c r="U24360" s="275"/>
    </row>
    <row r="24361" spans="21:21" x14ac:dyDescent="0.3">
      <c r="U24361" s="275"/>
    </row>
    <row r="24362" spans="21:21" x14ac:dyDescent="0.3">
      <c r="U24362" s="275"/>
    </row>
    <row r="24363" spans="21:21" x14ac:dyDescent="0.3">
      <c r="U24363" s="275"/>
    </row>
    <row r="24364" spans="21:21" x14ac:dyDescent="0.3">
      <c r="U24364" s="275"/>
    </row>
    <row r="24365" spans="21:21" x14ac:dyDescent="0.3">
      <c r="U24365" s="275"/>
    </row>
    <row r="24366" spans="21:21" x14ac:dyDescent="0.3">
      <c r="U24366" s="275"/>
    </row>
    <row r="24367" spans="21:21" x14ac:dyDescent="0.3">
      <c r="U24367" s="275"/>
    </row>
    <row r="24368" spans="21:21" x14ac:dyDescent="0.3">
      <c r="U24368" s="275"/>
    </row>
    <row r="24369" spans="21:21" x14ac:dyDescent="0.3">
      <c r="U24369" s="275"/>
    </row>
    <row r="24370" spans="21:21" x14ac:dyDescent="0.3">
      <c r="U24370" s="275"/>
    </row>
    <row r="24371" spans="21:21" x14ac:dyDescent="0.3">
      <c r="U24371" s="275"/>
    </row>
    <row r="24372" spans="21:21" x14ac:dyDescent="0.3">
      <c r="U24372" s="275"/>
    </row>
    <row r="24373" spans="21:21" x14ac:dyDescent="0.3">
      <c r="U24373" s="275"/>
    </row>
    <row r="24374" spans="21:21" x14ac:dyDescent="0.3">
      <c r="U24374" s="275"/>
    </row>
    <row r="24375" spans="21:21" x14ac:dyDescent="0.3">
      <c r="U24375" s="275"/>
    </row>
    <row r="24376" spans="21:21" x14ac:dyDescent="0.3">
      <c r="U24376" s="275"/>
    </row>
    <row r="24377" spans="21:21" x14ac:dyDescent="0.3">
      <c r="U24377" s="275"/>
    </row>
    <row r="24378" spans="21:21" x14ac:dyDescent="0.3">
      <c r="U24378" s="275"/>
    </row>
    <row r="24379" spans="21:21" x14ac:dyDescent="0.3">
      <c r="U24379" s="275"/>
    </row>
    <row r="24380" spans="21:21" x14ac:dyDescent="0.3">
      <c r="U24380" s="275"/>
    </row>
    <row r="24381" spans="21:21" x14ac:dyDescent="0.3">
      <c r="U24381" s="275"/>
    </row>
    <row r="24382" spans="21:21" x14ac:dyDescent="0.3">
      <c r="U24382" s="275"/>
    </row>
    <row r="24383" spans="21:21" x14ac:dyDescent="0.3">
      <c r="U24383" s="275"/>
    </row>
    <row r="24384" spans="21:21" x14ac:dyDescent="0.3">
      <c r="U24384" s="275"/>
    </row>
    <row r="24385" spans="21:21" x14ac:dyDescent="0.3">
      <c r="U24385" s="275"/>
    </row>
    <row r="24386" spans="21:21" x14ac:dyDescent="0.3">
      <c r="U24386" s="275"/>
    </row>
    <row r="24387" spans="21:21" x14ac:dyDescent="0.3">
      <c r="U24387" s="275"/>
    </row>
    <row r="24388" spans="21:21" x14ac:dyDescent="0.3">
      <c r="U24388" s="275"/>
    </row>
    <row r="24389" spans="21:21" x14ac:dyDescent="0.3">
      <c r="U24389" s="275"/>
    </row>
    <row r="24390" spans="21:21" x14ac:dyDescent="0.3">
      <c r="U24390" s="275"/>
    </row>
    <row r="24391" spans="21:21" x14ac:dyDescent="0.3">
      <c r="U24391" s="275"/>
    </row>
    <row r="24392" spans="21:21" x14ac:dyDescent="0.3">
      <c r="U24392" s="275"/>
    </row>
    <row r="24393" spans="21:21" x14ac:dyDescent="0.3">
      <c r="U24393" s="275"/>
    </row>
    <row r="24394" spans="21:21" x14ac:dyDescent="0.3">
      <c r="U24394" s="275"/>
    </row>
    <row r="24395" spans="21:21" x14ac:dyDescent="0.3">
      <c r="U24395" s="275"/>
    </row>
    <row r="24396" spans="21:21" x14ac:dyDescent="0.3">
      <c r="U24396" s="275"/>
    </row>
    <row r="24397" spans="21:21" x14ac:dyDescent="0.3">
      <c r="U24397" s="275"/>
    </row>
    <row r="24398" spans="21:21" x14ac:dyDescent="0.3">
      <c r="U24398" s="275"/>
    </row>
    <row r="24399" spans="21:21" x14ac:dyDescent="0.3">
      <c r="U24399" s="275"/>
    </row>
    <row r="24400" spans="21:21" x14ac:dyDescent="0.3">
      <c r="U24400" s="275"/>
    </row>
    <row r="24401" spans="21:21" x14ac:dyDescent="0.3">
      <c r="U24401" s="275"/>
    </row>
    <row r="24402" spans="21:21" x14ac:dyDescent="0.3">
      <c r="U24402" s="275"/>
    </row>
    <row r="24403" spans="21:21" x14ac:dyDescent="0.3">
      <c r="U24403" s="275"/>
    </row>
    <row r="24404" spans="21:21" x14ac:dyDescent="0.3">
      <c r="U24404" s="275"/>
    </row>
    <row r="24405" spans="21:21" x14ac:dyDescent="0.3">
      <c r="U24405" s="275"/>
    </row>
    <row r="24406" spans="21:21" x14ac:dyDescent="0.3">
      <c r="U24406" s="275"/>
    </row>
    <row r="24407" spans="21:21" x14ac:dyDescent="0.3">
      <c r="U24407" s="275"/>
    </row>
    <row r="24408" spans="21:21" x14ac:dyDescent="0.3">
      <c r="U24408" s="275"/>
    </row>
    <row r="24409" spans="21:21" x14ac:dyDescent="0.3">
      <c r="U24409" s="275"/>
    </row>
    <row r="24410" spans="21:21" x14ac:dyDescent="0.3">
      <c r="U24410" s="275"/>
    </row>
    <row r="24411" spans="21:21" x14ac:dyDescent="0.3">
      <c r="U24411" s="275"/>
    </row>
    <row r="24412" spans="21:21" x14ac:dyDescent="0.3">
      <c r="U24412" s="275"/>
    </row>
    <row r="24413" spans="21:21" x14ac:dyDescent="0.3">
      <c r="U24413" s="275"/>
    </row>
    <row r="24414" spans="21:21" x14ac:dyDescent="0.3">
      <c r="U24414" s="275"/>
    </row>
    <row r="24415" spans="21:21" x14ac:dyDescent="0.3">
      <c r="U24415" s="275"/>
    </row>
    <row r="24416" spans="21:21" x14ac:dyDescent="0.3">
      <c r="U24416" s="275"/>
    </row>
    <row r="24417" spans="21:21" x14ac:dyDescent="0.3">
      <c r="U24417" s="275"/>
    </row>
    <row r="24418" spans="21:21" x14ac:dyDescent="0.3">
      <c r="U24418" s="275"/>
    </row>
    <row r="24419" spans="21:21" x14ac:dyDescent="0.3">
      <c r="U24419" s="275"/>
    </row>
    <row r="24420" spans="21:21" x14ac:dyDescent="0.3">
      <c r="U24420" s="275"/>
    </row>
    <row r="24421" spans="21:21" x14ac:dyDescent="0.3">
      <c r="U24421" s="275"/>
    </row>
    <row r="24422" spans="21:21" x14ac:dyDescent="0.3">
      <c r="U24422" s="275"/>
    </row>
    <row r="24423" spans="21:21" x14ac:dyDescent="0.3">
      <c r="U24423" s="275"/>
    </row>
    <row r="24424" spans="21:21" x14ac:dyDescent="0.3">
      <c r="U24424" s="275"/>
    </row>
    <row r="24425" spans="21:21" x14ac:dyDescent="0.3">
      <c r="U24425" s="275"/>
    </row>
    <row r="24426" spans="21:21" x14ac:dyDescent="0.3">
      <c r="U24426" s="275"/>
    </row>
    <row r="24427" spans="21:21" x14ac:dyDescent="0.3">
      <c r="U24427" s="275"/>
    </row>
    <row r="24428" spans="21:21" x14ac:dyDescent="0.3">
      <c r="U24428" s="275"/>
    </row>
    <row r="24429" spans="21:21" x14ac:dyDescent="0.3">
      <c r="U24429" s="275"/>
    </row>
    <row r="24430" spans="21:21" x14ac:dyDescent="0.3">
      <c r="U24430" s="275"/>
    </row>
    <row r="24431" spans="21:21" x14ac:dyDescent="0.3">
      <c r="U24431" s="275"/>
    </row>
    <row r="24432" spans="21:21" x14ac:dyDescent="0.3">
      <c r="U24432" s="275"/>
    </row>
    <row r="24433" spans="21:21" x14ac:dyDescent="0.3">
      <c r="U24433" s="275"/>
    </row>
    <row r="24434" spans="21:21" x14ac:dyDescent="0.3">
      <c r="U24434" s="275"/>
    </row>
    <row r="24435" spans="21:21" x14ac:dyDescent="0.3">
      <c r="U24435" s="275"/>
    </row>
    <row r="24436" spans="21:21" x14ac:dyDescent="0.3">
      <c r="U24436" s="275"/>
    </row>
    <row r="24437" spans="21:21" x14ac:dyDescent="0.3">
      <c r="U24437" s="275"/>
    </row>
    <row r="24438" spans="21:21" x14ac:dyDescent="0.3">
      <c r="U24438" s="275"/>
    </row>
    <row r="24439" spans="21:21" x14ac:dyDescent="0.3">
      <c r="U24439" s="275"/>
    </row>
    <row r="24440" spans="21:21" x14ac:dyDescent="0.3">
      <c r="U24440" s="275"/>
    </row>
    <row r="24441" spans="21:21" x14ac:dyDescent="0.3">
      <c r="U24441" s="275"/>
    </row>
    <row r="24442" spans="21:21" x14ac:dyDescent="0.3">
      <c r="U24442" s="275"/>
    </row>
    <row r="24443" spans="21:21" x14ac:dyDescent="0.3">
      <c r="U24443" s="275"/>
    </row>
    <row r="24444" spans="21:21" x14ac:dyDescent="0.3">
      <c r="U24444" s="275"/>
    </row>
    <row r="24445" spans="21:21" x14ac:dyDescent="0.3">
      <c r="U24445" s="275"/>
    </row>
    <row r="24446" spans="21:21" x14ac:dyDescent="0.3">
      <c r="U24446" s="275"/>
    </row>
    <row r="24447" spans="21:21" x14ac:dyDescent="0.3">
      <c r="U24447" s="275"/>
    </row>
    <row r="24448" spans="21:21" x14ac:dyDescent="0.3">
      <c r="U24448" s="275"/>
    </row>
    <row r="24449" spans="21:21" x14ac:dyDescent="0.3">
      <c r="U24449" s="275"/>
    </row>
    <row r="24450" spans="21:21" x14ac:dyDescent="0.3">
      <c r="U24450" s="275"/>
    </row>
    <row r="24451" spans="21:21" x14ac:dyDescent="0.3">
      <c r="U24451" s="275"/>
    </row>
    <row r="24452" spans="21:21" x14ac:dyDescent="0.3">
      <c r="U24452" s="275"/>
    </row>
    <row r="24453" spans="21:21" x14ac:dyDescent="0.3">
      <c r="U24453" s="275"/>
    </row>
    <row r="24454" spans="21:21" x14ac:dyDescent="0.3">
      <c r="U24454" s="275"/>
    </row>
    <row r="24455" spans="21:21" x14ac:dyDescent="0.3">
      <c r="U24455" s="275"/>
    </row>
    <row r="24456" spans="21:21" x14ac:dyDescent="0.3">
      <c r="U24456" s="275"/>
    </row>
    <row r="24457" spans="21:21" x14ac:dyDescent="0.3">
      <c r="U24457" s="275"/>
    </row>
    <row r="24458" spans="21:21" x14ac:dyDescent="0.3">
      <c r="U24458" s="275"/>
    </row>
    <row r="24459" spans="21:21" x14ac:dyDescent="0.3">
      <c r="U24459" s="275"/>
    </row>
    <row r="24460" spans="21:21" x14ac:dyDescent="0.3">
      <c r="U24460" s="275"/>
    </row>
    <row r="24461" spans="21:21" x14ac:dyDescent="0.3">
      <c r="U24461" s="275"/>
    </row>
    <row r="24462" spans="21:21" x14ac:dyDescent="0.3">
      <c r="U24462" s="275"/>
    </row>
    <row r="24463" spans="21:21" x14ac:dyDescent="0.3">
      <c r="U24463" s="275"/>
    </row>
    <row r="24464" spans="21:21" x14ac:dyDescent="0.3">
      <c r="U24464" s="275"/>
    </row>
    <row r="24465" spans="21:21" x14ac:dyDescent="0.3">
      <c r="U24465" s="275"/>
    </row>
    <row r="24466" spans="21:21" x14ac:dyDescent="0.3">
      <c r="U24466" s="275"/>
    </row>
    <row r="24467" spans="21:21" x14ac:dyDescent="0.3">
      <c r="U24467" s="275"/>
    </row>
    <row r="24468" spans="21:21" x14ac:dyDescent="0.3">
      <c r="U24468" s="275"/>
    </row>
    <row r="24469" spans="21:21" x14ac:dyDescent="0.3">
      <c r="U24469" s="275"/>
    </row>
    <row r="24470" spans="21:21" x14ac:dyDescent="0.3">
      <c r="U24470" s="275"/>
    </row>
    <row r="24471" spans="21:21" x14ac:dyDescent="0.3">
      <c r="U24471" s="275"/>
    </row>
    <row r="24472" spans="21:21" x14ac:dyDescent="0.3">
      <c r="U24472" s="275"/>
    </row>
    <row r="24473" spans="21:21" x14ac:dyDescent="0.3">
      <c r="U24473" s="275"/>
    </row>
    <row r="24474" spans="21:21" x14ac:dyDescent="0.3">
      <c r="U24474" s="275"/>
    </row>
    <row r="24475" spans="21:21" x14ac:dyDescent="0.3">
      <c r="U24475" s="275"/>
    </row>
    <row r="24476" spans="21:21" x14ac:dyDescent="0.3">
      <c r="U24476" s="275"/>
    </row>
    <row r="24477" spans="21:21" x14ac:dyDescent="0.3">
      <c r="U24477" s="275"/>
    </row>
    <row r="24478" spans="21:21" x14ac:dyDescent="0.3">
      <c r="U24478" s="275"/>
    </row>
    <row r="24479" spans="21:21" x14ac:dyDescent="0.3">
      <c r="U24479" s="275"/>
    </row>
    <row r="24480" spans="21:21" x14ac:dyDescent="0.3">
      <c r="U24480" s="275"/>
    </row>
    <row r="24481" spans="21:21" x14ac:dyDescent="0.3">
      <c r="U24481" s="275"/>
    </row>
    <row r="24482" spans="21:21" x14ac:dyDescent="0.3">
      <c r="U24482" s="275"/>
    </row>
    <row r="24483" spans="21:21" x14ac:dyDescent="0.3">
      <c r="U24483" s="275"/>
    </row>
    <row r="24484" spans="21:21" x14ac:dyDescent="0.3">
      <c r="U24484" s="275"/>
    </row>
    <row r="24485" spans="21:21" x14ac:dyDescent="0.3">
      <c r="U24485" s="275"/>
    </row>
    <row r="24486" spans="21:21" x14ac:dyDescent="0.3">
      <c r="U24486" s="275"/>
    </row>
    <row r="24487" spans="21:21" x14ac:dyDescent="0.3">
      <c r="U24487" s="275"/>
    </row>
    <row r="24488" spans="21:21" x14ac:dyDescent="0.3">
      <c r="U24488" s="275"/>
    </row>
    <row r="24489" spans="21:21" x14ac:dyDescent="0.3">
      <c r="U24489" s="275"/>
    </row>
    <row r="24490" spans="21:21" x14ac:dyDescent="0.3">
      <c r="U24490" s="275"/>
    </row>
    <row r="24491" spans="21:21" x14ac:dyDescent="0.3">
      <c r="U24491" s="275"/>
    </row>
    <row r="24492" spans="21:21" x14ac:dyDescent="0.3">
      <c r="U24492" s="275"/>
    </row>
    <row r="24493" spans="21:21" x14ac:dyDescent="0.3">
      <c r="U24493" s="275"/>
    </row>
    <row r="24494" spans="21:21" x14ac:dyDescent="0.3">
      <c r="U24494" s="275"/>
    </row>
    <row r="24495" spans="21:21" x14ac:dyDescent="0.3">
      <c r="U24495" s="275"/>
    </row>
    <row r="24496" spans="21:21" x14ac:dyDescent="0.3">
      <c r="U24496" s="275"/>
    </row>
    <row r="24497" spans="21:21" x14ac:dyDescent="0.3">
      <c r="U24497" s="275"/>
    </row>
    <row r="24498" spans="21:21" x14ac:dyDescent="0.3">
      <c r="U24498" s="275"/>
    </row>
    <row r="24499" spans="21:21" x14ac:dyDescent="0.3">
      <c r="U24499" s="275"/>
    </row>
    <row r="24500" spans="21:21" x14ac:dyDescent="0.3">
      <c r="U24500" s="275"/>
    </row>
    <row r="24501" spans="21:21" x14ac:dyDescent="0.3">
      <c r="U24501" s="275"/>
    </row>
    <row r="24502" spans="21:21" x14ac:dyDescent="0.3">
      <c r="U24502" s="275"/>
    </row>
    <row r="24503" spans="21:21" x14ac:dyDescent="0.3">
      <c r="U24503" s="275"/>
    </row>
    <row r="24504" spans="21:21" x14ac:dyDescent="0.3">
      <c r="U24504" s="275"/>
    </row>
    <row r="24505" spans="21:21" x14ac:dyDescent="0.3">
      <c r="U24505" s="275"/>
    </row>
    <row r="24506" spans="21:21" x14ac:dyDescent="0.3">
      <c r="U24506" s="275"/>
    </row>
    <row r="24507" spans="21:21" x14ac:dyDescent="0.3">
      <c r="U24507" s="275"/>
    </row>
    <row r="24508" spans="21:21" x14ac:dyDescent="0.3">
      <c r="U24508" s="275"/>
    </row>
    <row r="24509" spans="21:21" x14ac:dyDescent="0.3">
      <c r="U24509" s="275"/>
    </row>
    <row r="24510" spans="21:21" x14ac:dyDescent="0.3">
      <c r="U24510" s="275"/>
    </row>
    <row r="24511" spans="21:21" x14ac:dyDescent="0.3">
      <c r="U24511" s="275"/>
    </row>
    <row r="24512" spans="21:21" x14ac:dyDescent="0.3">
      <c r="U24512" s="275"/>
    </row>
    <row r="24513" spans="21:21" x14ac:dyDescent="0.3">
      <c r="U24513" s="275"/>
    </row>
    <row r="24514" spans="21:21" x14ac:dyDescent="0.3">
      <c r="U24514" s="275"/>
    </row>
    <row r="24515" spans="21:21" x14ac:dyDescent="0.3">
      <c r="U24515" s="275"/>
    </row>
    <row r="24516" spans="21:21" x14ac:dyDescent="0.3">
      <c r="U24516" s="275"/>
    </row>
    <row r="24517" spans="21:21" x14ac:dyDescent="0.3">
      <c r="U24517" s="275"/>
    </row>
    <row r="24518" spans="21:21" x14ac:dyDescent="0.3">
      <c r="U24518" s="275"/>
    </row>
    <row r="24519" spans="21:21" x14ac:dyDescent="0.3">
      <c r="U24519" s="275"/>
    </row>
    <row r="24520" spans="21:21" x14ac:dyDescent="0.3">
      <c r="U24520" s="275"/>
    </row>
    <row r="24521" spans="21:21" x14ac:dyDescent="0.3">
      <c r="U24521" s="275"/>
    </row>
    <row r="24522" spans="21:21" x14ac:dyDescent="0.3">
      <c r="U24522" s="275"/>
    </row>
    <row r="24523" spans="21:21" x14ac:dyDescent="0.3">
      <c r="U24523" s="275"/>
    </row>
    <row r="24524" spans="21:21" x14ac:dyDescent="0.3">
      <c r="U24524" s="275"/>
    </row>
    <row r="24525" spans="21:21" x14ac:dyDescent="0.3">
      <c r="U24525" s="275"/>
    </row>
    <row r="24526" spans="21:21" x14ac:dyDescent="0.3">
      <c r="U24526" s="275"/>
    </row>
    <row r="24527" spans="21:21" x14ac:dyDescent="0.3">
      <c r="U24527" s="275"/>
    </row>
    <row r="24528" spans="21:21" x14ac:dyDescent="0.3">
      <c r="U24528" s="275"/>
    </row>
    <row r="24529" spans="21:21" x14ac:dyDescent="0.3">
      <c r="U24529" s="275"/>
    </row>
    <row r="24530" spans="21:21" x14ac:dyDescent="0.3">
      <c r="U24530" s="275"/>
    </row>
    <row r="24531" spans="21:21" x14ac:dyDescent="0.3">
      <c r="U24531" s="275"/>
    </row>
    <row r="24532" spans="21:21" x14ac:dyDescent="0.3">
      <c r="U24532" s="275"/>
    </row>
    <row r="24533" spans="21:21" x14ac:dyDescent="0.3">
      <c r="U24533" s="275"/>
    </row>
    <row r="24534" spans="21:21" x14ac:dyDescent="0.3">
      <c r="U24534" s="275"/>
    </row>
    <row r="24535" spans="21:21" x14ac:dyDescent="0.3">
      <c r="U24535" s="275"/>
    </row>
    <row r="24536" spans="21:21" x14ac:dyDescent="0.3">
      <c r="U24536" s="275"/>
    </row>
    <row r="24537" spans="21:21" x14ac:dyDescent="0.3">
      <c r="U24537" s="275"/>
    </row>
    <row r="24538" spans="21:21" x14ac:dyDescent="0.3">
      <c r="U24538" s="275"/>
    </row>
    <row r="24539" spans="21:21" x14ac:dyDescent="0.3">
      <c r="U24539" s="275"/>
    </row>
    <row r="24540" spans="21:21" x14ac:dyDescent="0.3">
      <c r="U24540" s="275"/>
    </row>
    <row r="24541" spans="21:21" x14ac:dyDescent="0.3">
      <c r="U24541" s="275"/>
    </row>
    <row r="24542" spans="21:21" x14ac:dyDescent="0.3">
      <c r="U24542" s="275"/>
    </row>
    <row r="24543" spans="21:21" x14ac:dyDescent="0.3">
      <c r="U24543" s="275"/>
    </row>
    <row r="24544" spans="21:21" x14ac:dyDescent="0.3">
      <c r="U24544" s="275"/>
    </row>
    <row r="24545" spans="21:21" x14ac:dyDescent="0.3">
      <c r="U24545" s="275"/>
    </row>
    <row r="24546" spans="21:21" x14ac:dyDescent="0.3">
      <c r="U24546" s="275"/>
    </row>
    <row r="24547" spans="21:21" x14ac:dyDescent="0.3">
      <c r="U24547" s="275"/>
    </row>
    <row r="24548" spans="21:21" x14ac:dyDescent="0.3">
      <c r="U24548" s="275"/>
    </row>
    <row r="24549" spans="21:21" x14ac:dyDescent="0.3">
      <c r="U24549" s="275"/>
    </row>
    <row r="24550" spans="21:21" x14ac:dyDescent="0.3">
      <c r="U24550" s="275"/>
    </row>
    <row r="24551" spans="21:21" x14ac:dyDescent="0.3">
      <c r="U24551" s="275"/>
    </row>
    <row r="24552" spans="21:21" x14ac:dyDescent="0.3">
      <c r="U24552" s="275"/>
    </row>
    <row r="24553" spans="21:21" x14ac:dyDescent="0.3">
      <c r="U24553" s="275"/>
    </row>
    <row r="24554" spans="21:21" x14ac:dyDescent="0.3">
      <c r="U24554" s="275"/>
    </row>
    <row r="24555" spans="21:21" x14ac:dyDescent="0.3">
      <c r="U24555" s="275"/>
    </row>
    <row r="24556" spans="21:21" x14ac:dyDescent="0.3">
      <c r="U24556" s="275"/>
    </row>
    <row r="24557" spans="21:21" x14ac:dyDescent="0.3">
      <c r="U24557" s="275"/>
    </row>
    <row r="24558" spans="21:21" x14ac:dyDescent="0.3">
      <c r="U24558" s="275"/>
    </row>
    <row r="24559" spans="21:21" x14ac:dyDescent="0.3">
      <c r="U24559" s="275"/>
    </row>
    <row r="24560" spans="21:21" x14ac:dyDescent="0.3">
      <c r="U24560" s="275"/>
    </row>
    <row r="24561" spans="21:21" x14ac:dyDescent="0.3">
      <c r="U24561" s="275"/>
    </row>
    <row r="24562" spans="21:21" x14ac:dyDescent="0.3">
      <c r="U24562" s="275"/>
    </row>
    <row r="24563" spans="21:21" x14ac:dyDescent="0.3">
      <c r="U24563" s="275"/>
    </row>
    <row r="24564" spans="21:21" x14ac:dyDescent="0.3">
      <c r="U24564" s="275"/>
    </row>
    <row r="24565" spans="21:21" x14ac:dyDescent="0.3">
      <c r="U24565" s="275"/>
    </row>
    <row r="24566" spans="21:21" x14ac:dyDescent="0.3">
      <c r="U24566" s="275"/>
    </row>
    <row r="24567" spans="21:21" x14ac:dyDescent="0.3">
      <c r="U24567" s="275"/>
    </row>
    <row r="24568" spans="21:21" x14ac:dyDescent="0.3">
      <c r="U24568" s="275"/>
    </row>
    <row r="24569" spans="21:21" x14ac:dyDescent="0.3">
      <c r="U24569" s="275"/>
    </row>
    <row r="24570" spans="21:21" x14ac:dyDescent="0.3">
      <c r="U24570" s="275"/>
    </row>
    <row r="24571" spans="21:21" x14ac:dyDescent="0.3">
      <c r="U24571" s="275"/>
    </row>
    <row r="24572" spans="21:21" x14ac:dyDescent="0.3">
      <c r="U24572" s="275"/>
    </row>
    <row r="24573" spans="21:21" x14ac:dyDescent="0.3">
      <c r="U24573" s="275"/>
    </row>
    <row r="24574" spans="21:21" x14ac:dyDescent="0.3">
      <c r="U24574" s="275"/>
    </row>
    <row r="24575" spans="21:21" x14ac:dyDescent="0.3">
      <c r="U24575" s="275"/>
    </row>
    <row r="24576" spans="21:21" x14ac:dyDescent="0.3">
      <c r="U24576" s="275"/>
    </row>
    <row r="24577" spans="21:21" x14ac:dyDescent="0.3">
      <c r="U24577" s="275"/>
    </row>
    <row r="24578" spans="21:21" x14ac:dyDescent="0.3">
      <c r="U24578" s="275"/>
    </row>
    <row r="24579" spans="21:21" x14ac:dyDescent="0.3">
      <c r="U24579" s="275"/>
    </row>
    <row r="24580" spans="21:21" x14ac:dyDescent="0.3">
      <c r="U24580" s="275"/>
    </row>
    <row r="24581" spans="21:21" x14ac:dyDescent="0.3">
      <c r="U24581" s="275"/>
    </row>
    <row r="24582" spans="21:21" x14ac:dyDescent="0.3">
      <c r="U24582" s="275"/>
    </row>
    <row r="24583" spans="21:21" x14ac:dyDescent="0.3">
      <c r="U24583" s="275"/>
    </row>
    <row r="24584" spans="21:21" x14ac:dyDescent="0.3">
      <c r="U24584" s="275"/>
    </row>
    <row r="24585" spans="21:21" x14ac:dyDescent="0.3">
      <c r="U24585" s="275"/>
    </row>
    <row r="24586" spans="21:21" x14ac:dyDescent="0.3">
      <c r="U24586" s="275"/>
    </row>
    <row r="24587" spans="21:21" x14ac:dyDescent="0.3">
      <c r="U24587" s="275"/>
    </row>
    <row r="24588" spans="21:21" x14ac:dyDescent="0.3">
      <c r="U24588" s="275"/>
    </row>
    <row r="24589" spans="21:21" x14ac:dyDescent="0.3">
      <c r="U24589" s="275"/>
    </row>
    <row r="24590" spans="21:21" x14ac:dyDescent="0.3">
      <c r="U24590" s="275"/>
    </row>
    <row r="24591" spans="21:21" x14ac:dyDescent="0.3">
      <c r="U24591" s="275"/>
    </row>
    <row r="24592" spans="21:21" x14ac:dyDescent="0.3">
      <c r="U24592" s="275"/>
    </row>
    <row r="24593" spans="21:21" x14ac:dyDescent="0.3">
      <c r="U24593" s="275"/>
    </row>
    <row r="24594" spans="21:21" x14ac:dyDescent="0.3">
      <c r="U24594" s="275"/>
    </row>
    <row r="24595" spans="21:21" x14ac:dyDescent="0.3">
      <c r="U24595" s="275"/>
    </row>
    <row r="24596" spans="21:21" x14ac:dyDescent="0.3">
      <c r="U24596" s="275"/>
    </row>
    <row r="24597" spans="21:21" x14ac:dyDescent="0.3">
      <c r="U24597" s="275"/>
    </row>
    <row r="24598" spans="21:21" x14ac:dyDescent="0.3">
      <c r="U24598" s="275"/>
    </row>
    <row r="24599" spans="21:21" x14ac:dyDescent="0.3">
      <c r="U24599" s="275"/>
    </row>
    <row r="24600" spans="21:21" x14ac:dyDescent="0.3">
      <c r="U24600" s="275"/>
    </row>
    <row r="24601" spans="21:21" x14ac:dyDescent="0.3">
      <c r="U24601" s="275"/>
    </row>
    <row r="24602" spans="21:21" x14ac:dyDescent="0.3">
      <c r="U24602" s="275"/>
    </row>
    <row r="24603" spans="21:21" x14ac:dyDescent="0.3">
      <c r="U24603" s="275"/>
    </row>
    <row r="24604" spans="21:21" x14ac:dyDescent="0.3">
      <c r="U24604" s="275"/>
    </row>
    <row r="24605" spans="21:21" x14ac:dyDescent="0.3">
      <c r="U24605" s="275"/>
    </row>
    <row r="24606" spans="21:21" x14ac:dyDescent="0.3">
      <c r="U24606" s="275"/>
    </row>
    <row r="24607" spans="21:21" x14ac:dyDescent="0.3">
      <c r="U24607" s="275"/>
    </row>
    <row r="24608" spans="21:21" x14ac:dyDescent="0.3">
      <c r="U24608" s="275"/>
    </row>
    <row r="24609" spans="21:21" x14ac:dyDescent="0.3">
      <c r="U24609" s="275"/>
    </row>
    <row r="24610" spans="21:21" x14ac:dyDescent="0.3">
      <c r="U24610" s="275"/>
    </row>
    <row r="24611" spans="21:21" x14ac:dyDescent="0.3">
      <c r="U24611" s="275"/>
    </row>
    <row r="24612" spans="21:21" x14ac:dyDescent="0.3">
      <c r="U24612" s="275"/>
    </row>
    <row r="24613" spans="21:21" x14ac:dyDescent="0.3">
      <c r="U24613" s="275"/>
    </row>
    <row r="24614" spans="21:21" x14ac:dyDescent="0.3">
      <c r="U24614" s="275"/>
    </row>
    <row r="24615" spans="21:21" x14ac:dyDescent="0.3">
      <c r="U24615" s="275"/>
    </row>
    <row r="24616" spans="21:21" x14ac:dyDescent="0.3">
      <c r="U24616" s="275"/>
    </row>
    <row r="24617" spans="21:21" x14ac:dyDescent="0.3">
      <c r="U24617" s="275"/>
    </row>
    <row r="24618" spans="21:21" x14ac:dyDescent="0.3">
      <c r="U24618" s="275"/>
    </row>
    <row r="24619" spans="21:21" x14ac:dyDescent="0.3">
      <c r="U24619" s="275"/>
    </row>
    <row r="24620" spans="21:21" x14ac:dyDescent="0.3">
      <c r="U24620" s="275"/>
    </row>
    <row r="24621" spans="21:21" x14ac:dyDescent="0.3">
      <c r="U24621" s="275"/>
    </row>
    <row r="24622" spans="21:21" x14ac:dyDescent="0.3">
      <c r="U24622" s="275"/>
    </row>
    <row r="24623" spans="21:21" x14ac:dyDescent="0.3">
      <c r="U24623" s="275"/>
    </row>
    <row r="24624" spans="21:21" x14ac:dyDescent="0.3">
      <c r="U24624" s="275"/>
    </row>
    <row r="24625" spans="21:21" x14ac:dyDescent="0.3">
      <c r="U24625" s="275"/>
    </row>
    <row r="24626" spans="21:21" x14ac:dyDescent="0.3">
      <c r="U24626" s="275"/>
    </row>
    <row r="24627" spans="21:21" x14ac:dyDescent="0.3">
      <c r="U24627" s="275"/>
    </row>
    <row r="24628" spans="21:21" x14ac:dyDescent="0.3">
      <c r="U24628" s="275"/>
    </row>
    <row r="24629" spans="21:21" x14ac:dyDescent="0.3">
      <c r="U24629" s="275"/>
    </row>
    <row r="24630" spans="21:21" x14ac:dyDescent="0.3">
      <c r="U24630" s="275"/>
    </row>
    <row r="24631" spans="21:21" x14ac:dyDescent="0.3">
      <c r="U24631" s="275"/>
    </row>
    <row r="24632" spans="21:21" x14ac:dyDescent="0.3">
      <c r="U24632" s="275"/>
    </row>
    <row r="24633" spans="21:21" x14ac:dyDescent="0.3">
      <c r="U24633" s="275"/>
    </row>
    <row r="24634" spans="21:21" x14ac:dyDescent="0.3">
      <c r="U24634" s="275"/>
    </row>
    <row r="24635" spans="21:21" x14ac:dyDescent="0.3">
      <c r="U24635" s="275"/>
    </row>
    <row r="24636" spans="21:21" x14ac:dyDescent="0.3">
      <c r="U24636" s="275"/>
    </row>
    <row r="24637" spans="21:21" x14ac:dyDescent="0.3">
      <c r="U24637" s="275"/>
    </row>
    <row r="24638" spans="21:21" x14ac:dyDescent="0.3">
      <c r="U24638" s="275"/>
    </row>
    <row r="24639" spans="21:21" x14ac:dyDescent="0.3">
      <c r="U24639" s="275"/>
    </row>
    <row r="24640" spans="21:21" x14ac:dyDescent="0.3">
      <c r="U24640" s="275"/>
    </row>
    <row r="24641" spans="21:21" x14ac:dyDescent="0.3">
      <c r="U24641" s="275"/>
    </row>
    <row r="24642" spans="21:21" x14ac:dyDescent="0.3">
      <c r="U24642" s="275"/>
    </row>
    <row r="24643" spans="21:21" x14ac:dyDescent="0.3">
      <c r="U24643" s="275"/>
    </row>
    <row r="24644" spans="21:21" x14ac:dyDescent="0.3">
      <c r="U24644" s="275"/>
    </row>
    <row r="24645" spans="21:21" x14ac:dyDescent="0.3">
      <c r="U24645" s="275"/>
    </row>
    <row r="24646" spans="21:21" x14ac:dyDescent="0.3">
      <c r="U24646" s="275"/>
    </row>
    <row r="24647" spans="21:21" x14ac:dyDescent="0.3">
      <c r="U24647" s="275"/>
    </row>
    <row r="24648" spans="21:21" x14ac:dyDescent="0.3">
      <c r="U24648" s="275"/>
    </row>
    <row r="24649" spans="21:21" x14ac:dyDescent="0.3">
      <c r="U24649" s="275"/>
    </row>
    <row r="24650" spans="21:21" x14ac:dyDescent="0.3">
      <c r="U24650" s="275"/>
    </row>
    <row r="24651" spans="21:21" x14ac:dyDescent="0.3">
      <c r="U24651" s="275"/>
    </row>
    <row r="24652" spans="21:21" x14ac:dyDescent="0.3">
      <c r="U24652" s="275"/>
    </row>
    <row r="24653" spans="21:21" x14ac:dyDescent="0.3">
      <c r="U24653" s="275"/>
    </row>
    <row r="24654" spans="21:21" x14ac:dyDescent="0.3">
      <c r="U24654" s="275"/>
    </row>
    <row r="24655" spans="21:21" x14ac:dyDescent="0.3">
      <c r="U24655" s="275"/>
    </row>
    <row r="24656" spans="21:21" x14ac:dyDescent="0.3">
      <c r="U24656" s="275"/>
    </row>
    <row r="24657" spans="21:21" x14ac:dyDescent="0.3">
      <c r="U24657" s="275"/>
    </row>
    <row r="24658" spans="21:21" x14ac:dyDescent="0.3">
      <c r="U24658" s="275"/>
    </row>
    <row r="24659" spans="21:21" x14ac:dyDescent="0.3">
      <c r="U24659" s="275"/>
    </row>
    <row r="24660" spans="21:21" x14ac:dyDescent="0.3">
      <c r="U24660" s="275"/>
    </row>
    <row r="24661" spans="21:21" x14ac:dyDescent="0.3">
      <c r="U24661" s="275"/>
    </row>
    <row r="24662" spans="21:21" x14ac:dyDescent="0.3">
      <c r="U24662" s="275"/>
    </row>
    <row r="24663" spans="21:21" x14ac:dyDescent="0.3">
      <c r="U24663" s="275"/>
    </row>
    <row r="24664" spans="21:21" x14ac:dyDescent="0.3">
      <c r="U24664" s="275"/>
    </row>
    <row r="24665" spans="21:21" x14ac:dyDescent="0.3">
      <c r="U24665" s="275"/>
    </row>
    <row r="24666" spans="21:21" x14ac:dyDescent="0.3">
      <c r="U24666" s="275"/>
    </row>
    <row r="24667" spans="21:21" x14ac:dyDescent="0.3">
      <c r="U24667" s="275"/>
    </row>
    <row r="24668" spans="21:21" x14ac:dyDescent="0.3">
      <c r="U24668" s="275"/>
    </row>
    <row r="24669" spans="21:21" x14ac:dyDescent="0.3">
      <c r="U24669" s="275"/>
    </row>
    <row r="24670" spans="21:21" x14ac:dyDescent="0.3">
      <c r="U24670" s="275"/>
    </row>
    <row r="24671" spans="21:21" x14ac:dyDescent="0.3">
      <c r="U24671" s="275"/>
    </row>
    <row r="24672" spans="21:21" x14ac:dyDescent="0.3">
      <c r="U24672" s="275"/>
    </row>
    <row r="24673" spans="21:21" x14ac:dyDescent="0.3">
      <c r="U24673" s="275"/>
    </row>
    <row r="24674" spans="21:21" x14ac:dyDescent="0.3">
      <c r="U24674" s="275"/>
    </row>
    <row r="24675" spans="21:21" x14ac:dyDescent="0.3">
      <c r="U24675" s="275"/>
    </row>
    <row r="24676" spans="21:21" x14ac:dyDescent="0.3">
      <c r="U24676" s="275"/>
    </row>
    <row r="24677" spans="21:21" x14ac:dyDescent="0.3">
      <c r="U24677" s="275"/>
    </row>
    <row r="24678" spans="21:21" x14ac:dyDescent="0.3">
      <c r="U24678" s="275"/>
    </row>
    <row r="24679" spans="21:21" x14ac:dyDescent="0.3">
      <c r="U24679" s="275"/>
    </row>
    <row r="24680" spans="21:21" x14ac:dyDescent="0.3">
      <c r="U24680" s="275"/>
    </row>
    <row r="24681" spans="21:21" x14ac:dyDescent="0.3">
      <c r="U24681" s="275"/>
    </row>
    <row r="24682" spans="21:21" x14ac:dyDescent="0.3">
      <c r="U24682" s="275"/>
    </row>
    <row r="24683" spans="21:21" x14ac:dyDescent="0.3">
      <c r="U24683" s="275"/>
    </row>
    <row r="24684" spans="21:21" x14ac:dyDescent="0.3">
      <c r="U24684" s="275"/>
    </row>
    <row r="24685" spans="21:21" x14ac:dyDescent="0.3">
      <c r="U24685" s="275"/>
    </row>
    <row r="24686" spans="21:21" x14ac:dyDescent="0.3">
      <c r="U24686" s="275"/>
    </row>
    <row r="24687" spans="21:21" x14ac:dyDescent="0.3">
      <c r="U24687" s="275"/>
    </row>
    <row r="24688" spans="21:21" x14ac:dyDescent="0.3">
      <c r="U24688" s="275"/>
    </row>
    <row r="24689" spans="21:21" x14ac:dyDescent="0.3">
      <c r="U24689" s="275"/>
    </row>
    <row r="24690" spans="21:21" x14ac:dyDescent="0.3">
      <c r="U24690" s="275"/>
    </row>
    <row r="24691" spans="21:21" x14ac:dyDescent="0.3">
      <c r="U24691" s="275"/>
    </row>
    <row r="24692" spans="21:21" x14ac:dyDescent="0.3">
      <c r="U24692" s="275"/>
    </row>
    <row r="24693" spans="21:21" x14ac:dyDescent="0.3">
      <c r="U24693" s="275"/>
    </row>
    <row r="24694" spans="21:21" x14ac:dyDescent="0.3">
      <c r="U24694" s="275"/>
    </row>
    <row r="24695" spans="21:21" x14ac:dyDescent="0.3">
      <c r="U24695" s="275"/>
    </row>
    <row r="24696" spans="21:21" x14ac:dyDescent="0.3">
      <c r="U24696" s="275"/>
    </row>
    <row r="24697" spans="21:21" x14ac:dyDescent="0.3">
      <c r="U24697" s="275"/>
    </row>
    <row r="24698" spans="21:21" x14ac:dyDescent="0.3">
      <c r="U24698" s="275"/>
    </row>
    <row r="24699" spans="21:21" x14ac:dyDescent="0.3">
      <c r="U24699" s="275"/>
    </row>
    <row r="24700" spans="21:21" x14ac:dyDescent="0.3">
      <c r="U24700" s="275"/>
    </row>
    <row r="24701" spans="21:21" x14ac:dyDescent="0.3">
      <c r="U24701" s="275"/>
    </row>
    <row r="24702" spans="21:21" x14ac:dyDescent="0.3">
      <c r="U24702" s="275"/>
    </row>
    <row r="24703" spans="21:21" x14ac:dyDescent="0.3">
      <c r="U24703" s="275"/>
    </row>
    <row r="24704" spans="21:21" x14ac:dyDescent="0.3">
      <c r="U24704" s="275"/>
    </row>
    <row r="24705" spans="21:21" x14ac:dyDescent="0.3">
      <c r="U24705" s="275"/>
    </row>
    <row r="24706" spans="21:21" x14ac:dyDescent="0.3">
      <c r="U24706" s="275"/>
    </row>
    <row r="24707" spans="21:21" x14ac:dyDescent="0.3">
      <c r="U24707" s="275"/>
    </row>
    <row r="24708" spans="21:21" x14ac:dyDescent="0.3">
      <c r="U24708" s="275"/>
    </row>
    <row r="24709" spans="21:21" x14ac:dyDescent="0.3">
      <c r="U24709" s="275"/>
    </row>
    <row r="24710" spans="21:21" x14ac:dyDescent="0.3">
      <c r="U24710" s="275"/>
    </row>
    <row r="24711" spans="21:21" x14ac:dyDescent="0.3">
      <c r="U24711" s="275"/>
    </row>
    <row r="24712" spans="21:21" x14ac:dyDescent="0.3">
      <c r="U24712" s="275"/>
    </row>
    <row r="24713" spans="21:21" x14ac:dyDescent="0.3">
      <c r="U24713" s="275"/>
    </row>
    <row r="24714" spans="21:21" x14ac:dyDescent="0.3">
      <c r="U24714" s="275"/>
    </row>
    <row r="24715" spans="21:21" x14ac:dyDescent="0.3">
      <c r="U24715" s="275"/>
    </row>
    <row r="24716" spans="21:21" x14ac:dyDescent="0.3">
      <c r="U24716" s="275"/>
    </row>
    <row r="24717" spans="21:21" x14ac:dyDescent="0.3">
      <c r="U24717" s="275"/>
    </row>
    <row r="24718" spans="21:21" x14ac:dyDescent="0.3">
      <c r="U24718" s="275"/>
    </row>
    <row r="24719" spans="21:21" x14ac:dyDescent="0.3">
      <c r="U24719" s="275"/>
    </row>
    <row r="24720" spans="21:21" x14ac:dyDescent="0.3">
      <c r="U24720" s="275"/>
    </row>
    <row r="24721" spans="21:21" x14ac:dyDescent="0.3">
      <c r="U24721" s="275"/>
    </row>
    <row r="24722" spans="21:21" x14ac:dyDescent="0.3">
      <c r="U24722" s="275"/>
    </row>
    <row r="24723" spans="21:21" x14ac:dyDescent="0.3">
      <c r="U24723" s="275"/>
    </row>
    <row r="24724" spans="21:21" x14ac:dyDescent="0.3">
      <c r="U24724" s="275"/>
    </row>
    <row r="24725" spans="21:21" x14ac:dyDescent="0.3">
      <c r="U24725" s="275"/>
    </row>
    <row r="24726" spans="21:21" x14ac:dyDescent="0.3">
      <c r="U24726" s="275"/>
    </row>
    <row r="24727" spans="21:21" x14ac:dyDescent="0.3">
      <c r="U24727" s="275"/>
    </row>
    <row r="24728" spans="21:21" x14ac:dyDescent="0.3">
      <c r="U24728" s="275"/>
    </row>
    <row r="24729" spans="21:21" x14ac:dyDescent="0.3">
      <c r="U24729" s="275"/>
    </row>
    <row r="24730" spans="21:21" x14ac:dyDescent="0.3">
      <c r="U24730" s="275"/>
    </row>
    <row r="24731" spans="21:21" x14ac:dyDescent="0.3">
      <c r="U24731" s="275"/>
    </row>
    <row r="24732" spans="21:21" x14ac:dyDescent="0.3">
      <c r="U24732" s="275"/>
    </row>
    <row r="24733" spans="21:21" x14ac:dyDescent="0.3">
      <c r="U24733" s="275"/>
    </row>
    <row r="24734" spans="21:21" x14ac:dyDescent="0.3">
      <c r="U24734" s="275"/>
    </row>
    <row r="24735" spans="21:21" x14ac:dyDescent="0.3">
      <c r="U24735" s="275"/>
    </row>
    <row r="24736" spans="21:21" x14ac:dyDescent="0.3">
      <c r="U24736" s="275"/>
    </row>
    <row r="24737" spans="21:21" x14ac:dyDescent="0.3">
      <c r="U24737" s="275"/>
    </row>
    <row r="24738" spans="21:21" x14ac:dyDescent="0.3">
      <c r="U24738" s="275"/>
    </row>
    <row r="24739" spans="21:21" x14ac:dyDescent="0.3">
      <c r="U24739" s="275"/>
    </row>
    <row r="24740" spans="21:21" x14ac:dyDescent="0.3">
      <c r="U24740" s="275"/>
    </row>
    <row r="24741" spans="21:21" x14ac:dyDescent="0.3">
      <c r="U24741" s="275"/>
    </row>
    <row r="24742" spans="21:21" x14ac:dyDescent="0.3">
      <c r="U24742" s="275"/>
    </row>
    <row r="24743" spans="21:21" x14ac:dyDescent="0.3">
      <c r="U24743" s="275"/>
    </row>
    <row r="24744" spans="21:21" x14ac:dyDescent="0.3">
      <c r="U24744" s="275"/>
    </row>
    <row r="24745" spans="21:21" x14ac:dyDescent="0.3">
      <c r="U24745" s="275"/>
    </row>
    <row r="24746" spans="21:21" x14ac:dyDescent="0.3">
      <c r="U24746" s="275"/>
    </row>
    <row r="24747" spans="21:21" x14ac:dyDescent="0.3">
      <c r="U24747" s="275"/>
    </row>
    <row r="24748" spans="21:21" x14ac:dyDescent="0.3">
      <c r="U24748" s="275"/>
    </row>
    <row r="24749" spans="21:21" x14ac:dyDescent="0.3">
      <c r="U24749" s="275"/>
    </row>
    <row r="24750" spans="21:21" x14ac:dyDescent="0.3">
      <c r="U24750" s="275"/>
    </row>
    <row r="24751" spans="21:21" x14ac:dyDescent="0.3">
      <c r="U24751" s="275"/>
    </row>
    <row r="24752" spans="21:21" x14ac:dyDescent="0.3">
      <c r="U24752" s="275"/>
    </row>
    <row r="24753" spans="21:21" x14ac:dyDescent="0.3">
      <c r="U24753" s="275"/>
    </row>
    <row r="24754" spans="21:21" x14ac:dyDescent="0.3">
      <c r="U24754" s="275"/>
    </row>
    <row r="24755" spans="21:21" x14ac:dyDescent="0.3">
      <c r="U24755" s="275"/>
    </row>
    <row r="24756" spans="21:21" x14ac:dyDescent="0.3">
      <c r="U24756" s="275"/>
    </row>
    <row r="24757" spans="21:21" x14ac:dyDescent="0.3">
      <c r="U24757" s="275"/>
    </row>
    <row r="24758" spans="21:21" x14ac:dyDescent="0.3">
      <c r="U24758" s="275"/>
    </row>
    <row r="24759" spans="21:21" x14ac:dyDescent="0.3">
      <c r="U24759" s="275"/>
    </row>
    <row r="24760" spans="21:21" x14ac:dyDescent="0.3">
      <c r="U24760" s="275"/>
    </row>
    <row r="24761" spans="21:21" x14ac:dyDescent="0.3">
      <c r="U24761" s="275"/>
    </row>
    <row r="24762" spans="21:21" x14ac:dyDescent="0.3">
      <c r="U24762" s="275"/>
    </row>
    <row r="24763" spans="21:21" x14ac:dyDescent="0.3">
      <c r="U24763" s="275"/>
    </row>
    <row r="24764" spans="21:21" x14ac:dyDescent="0.3">
      <c r="U24764" s="275"/>
    </row>
    <row r="24765" spans="21:21" x14ac:dyDescent="0.3">
      <c r="U24765" s="275"/>
    </row>
    <row r="24766" spans="21:21" x14ac:dyDescent="0.3">
      <c r="U24766" s="275"/>
    </row>
    <row r="24767" spans="21:21" x14ac:dyDescent="0.3">
      <c r="U24767" s="275"/>
    </row>
    <row r="24768" spans="21:21" x14ac:dyDescent="0.3">
      <c r="U24768" s="275"/>
    </row>
    <row r="24769" spans="21:21" x14ac:dyDescent="0.3">
      <c r="U24769" s="275"/>
    </row>
    <row r="24770" spans="21:21" x14ac:dyDescent="0.3">
      <c r="U24770" s="275"/>
    </row>
    <row r="24771" spans="21:21" x14ac:dyDescent="0.3">
      <c r="U24771" s="275"/>
    </row>
    <row r="24772" spans="21:21" x14ac:dyDescent="0.3">
      <c r="U24772" s="275"/>
    </row>
    <row r="24773" spans="21:21" x14ac:dyDescent="0.3">
      <c r="U24773" s="275"/>
    </row>
    <row r="24774" spans="21:21" x14ac:dyDescent="0.3">
      <c r="U24774" s="275"/>
    </row>
    <row r="24775" spans="21:21" x14ac:dyDescent="0.3">
      <c r="U24775" s="275"/>
    </row>
    <row r="24776" spans="21:21" x14ac:dyDescent="0.3">
      <c r="U24776" s="275"/>
    </row>
    <row r="24777" spans="21:21" x14ac:dyDescent="0.3">
      <c r="U24777" s="275"/>
    </row>
    <row r="24778" spans="21:21" x14ac:dyDescent="0.3">
      <c r="U24778" s="275"/>
    </row>
    <row r="24779" spans="21:21" x14ac:dyDescent="0.3">
      <c r="U24779" s="275"/>
    </row>
    <row r="24780" spans="21:21" x14ac:dyDescent="0.3">
      <c r="U24780" s="275"/>
    </row>
    <row r="24781" spans="21:21" x14ac:dyDescent="0.3">
      <c r="U24781" s="275"/>
    </row>
    <row r="24782" spans="21:21" x14ac:dyDescent="0.3">
      <c r="U24782" s="275"/>
    </row>
    <row r="24783" spans="21:21" x14ac:dyDescent="0.3">
      <c r="U24783" s="275"/>
    </row>
    <row r="24784" spans="21:21" x14ac:dyDescent="0.3">
      <c r="U24784" s="275"/>
    </row>
    <row r="24785" spans="21:21" x14ac:dyDescent="0.3">
      <c r="U24785" s="275"/>
    </row>
    <row r="24786" spans="21:21" x14ac:dyDescent="0.3">
      <c r="U24786" s="275"/>
    </row>
    <row r="24787" spans="21:21" x14ac:dyDescent="0.3">
      <c r="U24787" s="275"/>
    </row>
    <row r="24788" spans="21:21" x14ac:dyDescent="0.3">
      <c r="U24788" s="275"/>
    </row>
    <row r="24789" spans="21:21" x14ac:dyDescent="0.3">
      <c r="U24789" s="275"/>
    </row>
    <row r="24790" spans="21:21" x14ac:dyDescent="0.3">
      <c r="U24790" s="275"/>
    </row>
    <row r="24791" spans="21:21" x14ac:dyDescent="0.3">
      <c r="U24791" s="275"/>
    </row>
    <row r="24792" spans="21:21" x14ac:dyDescent="0.3">
      <c r="U24792" s="275"/>
    </row>
    <row r="24793" spans="21:21" x14ac:dyDescent="0.3">
      <c r="U24793" s="275"/>
    </row>
    <row r="24794" spans="21:21" x14ac:dyDescent="0.3">
      <c r="U24794" s="275"/>
    </row>
    <row r="24795" spans="21:21" x14ac:dyDescent="0.3">
      <c r="U24795" s="275"/>
    </row>
    <row r="24796" spans="21:21" x14ac:dyDescent="0.3">
      <c r="U24796" s="275"/>
    </row>
    <row r="24797" spans="21:21" x14ac:dyDescent="0.3">
      <c r="U24797" s="275"/>
    </row>
    <row r="24798" spans="21:21" x14ac:dyDescent="0.3">
      <c r="U24798" s="275"/>
    </row>
    <row r="24799" spans="21:21" x14ac:dyDescent="0.3">
      <c r="U24799" s="275"/>
    </row>
    <row r="24800" spans="21:21" x14ac:dyDescent="0.3">
      <c r="U24800" s="275"/>
    </row>
    <row r="24801" spans="21:21" x14ac:dyDescent="0.3">
      <c r="U24801" s="275"/>
    </row>
    <row r="24802" spans="21:21" x14ac:dyDescent="0.3">
      <c r="U24802" s="275"/>
    </row>
    <row r="24803" spans="21:21" x14ac:dyDescent="0.3">
      <c r="U24803" s="275"/>
    </row>
    <row r="24804" spans="21:21" x14ac:dyDescent="0.3">
      <c r="U24804" s="275"/>
    </row>
    <row r="24805" spans="21:21" x14ac:dyDescent="0.3">
      <c r="U24805" s="275"/>
    </row>
    <row r="24806" spans="21:21" x14ac:dyDescent="0.3">
      <c r="U24806" s="275"/>
    </row>
    <row r="24807" spans="21:21" x14ac:dyDescent="0.3">
      <c r="U24807" s="275"/>
    </row>
    <row r="24808" spans="21:21" x14ac:dyDescent="0.3">
      <c r="U24808" s="275"/>
    </row>
    <row r="24809" spans="21:21" x14ac:dyDescent="0.3">
      <c r="U24809" s="275"/>
    </row>
    <row r="24810" spans="21:21" x14ac:dyDescent="0.3">
      <c r="U24810" s="275"/>
    </row>
    <row r="24811" spans="21:21" x14ac:dyDescent="0.3">
      <c r="U24811" s="275"/>
    </row>
    <row r="24812" spans="21:21" x14ac:dyDescent="0.3">
      <c r="U24812" s="275"/>
    </row>
    <row r="24813" spans="21:21" x14ac:dyDescent="0.3">
      <c r="U24813" s="275"/>
    </row>
    <row r="24814" spans="21:21" x14ac:dyDescent="0.3">
      <c r="U24814" s="275"/>
    </row>
    <row r="24815" spans="21:21" x14ac:dyDescent="0.3">
      <c r="U24815" s="275"/>
    </row>
    <row r="24816" spans="21:21" x14ac:dyDescent="0.3">
      <c r="U24816" s="275"/>
    </row>
    <row r="24817" spans="21:21" x14ac:dyDescent="0.3">
      <c r="U24817" s="275"/>
    </row>
    <row r="24818" spans="21:21" x14ac:dyDescent="0.3">
      <c r="U24818" s="275"/>
    </row>
    <row r="24819" spans="21:21" x14ac:dyDescent="0.3">
      <c r="U24819" s="275"/>
    </row>
    <row r="24820" spans="21:21" x14ac:dyDescent="0.3">
      <c r="U24820" s="275"/>
    </row>
    <row r="24821" spans="21:21" x14ac:dyDescent="0.3">
      <c r="U24821" s="275"/>
    </row>
    <row r="24822" spans="21:21" x14ac:dyDescent="0.3">
      <c r="U24822" s="275"/>
    </row>
    <row r="24823" spans="21:21" x14ac:dyDescent="0.3">
      <c r="U24823" s="275"/>
    </row>
    <row r="24824" spans="21:21" x14ac:dyDescent="0.3">
      <c r="U24824" s="275"/>
    </row>
    <row r="24825" spans="21:21" x14ac:dyDescent="0.3">
      <c r="U24825" s="275"/>
    </row>
    <row r="24826" spans="21:21" x14ac:dyDescent="0.3">
      <c r="U24826" s="275"/>
    </row>
    <row r="24827" spans="21:21" x14ac:dyDescent="0.3">
      <c r="U24827" s="275"/>
    </row>
    <row r="24828" spans="21:21" x14ac:dyDescent="0.3">
      <c r="U24828" s="275"/>
    </row>
    <row r="24829" spans="21:21" x14ac:dyDescent="0.3">
      <c r="U24829" s="275"/>
    </row>
    <row r="24830" spans="21:21" x14ac:dyDescent="0.3">
      <c r="U24830" s="275"/>
    </row>
    <row r="24831" spans="21:21" x14ac:dyDescent="0.3">
      <c r="U24831" s="275"/>
    </row>
    <row r="24832" spans="21:21" x14ac:dyDescent="0.3">
      <c r="U24832" s="275"/>
    </row>
    <row r="24833" spans="21:21" x14ac:dyDescent="0.3">
      <c r="U24833" s="275"/>
    </row>
    <row r="24834" spans="21:21" x14ac:dyDescent="0.3">
      <c r="U24834" s="275"/>
    </row>
    <row r="24835" spans="21:21" x14ac:dyDescent="0.3">
      <c r="U24835" s="275"/>
    </row>
    <row r="24836" spans="21:21" x14ac:dyDescent="0.3">
      <c r="U24836" s="275"/>
    </row>
    <row r="24837" spans="21:21" x14ac:dyDescent="0.3">
      <c r="U24837" s="275"/>
    </row>
    <row r="24838" spans="21:21" x14ac:dyDescent="0.3">
      <c r="U24838" s="275"/>
    </row>
    <row r="24839" spans="21:21" x14ac:dyDescent="0.3">
      <c r="U24839" s="275"/>
    </row>
    <row r="24840" spans="21:21" x14ac:dyDescent="0.3">
      <c r="U24840" s="275"/>
    </row>
    <row r="24841" spans="21:21" x14ac:dyDescent="0.3">
      <c r="U24841" s="275"/>
    </row>
    <row r="24842" spans="21:21" x14ac:dyDescent="0.3">
      <c r="U24842" s="275"/>
    </row>
    <row r="24843" spans="21:21" x14ac:dyDescent="0.3">
      <c r="U24843" s="275"/>
    </row>
    <row r="24844" spans="21:21" x14ac:dyDescent="0.3">
      <c r="U24844" s="275"/>
    </row>
    <row r="24845" spans="21:21" x14ac:dyDescent="0.3">
      <c r="U24845" s="275"/>
    </row>
    <row r="24846" spans="21:21" x14ac:dyDescent="0.3">
      <c r="U24846" s="275"/>
    </row>
    <row r="24847" spans="21:21" x14ac:dyDescent="0.3">
      <c r="U24847" s="275"/>
    </row>
    <row r="24848" spans="21:21" x14ac:dyDescent="0.3">
      <c r="U24848" s="275"/>
    </row>
    <row r="24849" spans="21:21" x14ac:dyDescent="0.3">
      <c r="U24849" s="275"/>
    </row>
    <row r="24850" spans="21:21" x14ac:dyDescent="0.3">
      <c r="U24850" s="275"/>
    </row>
    <row r="24851" spans="21:21" x14ac:dyDescent="0.3">
      <c r="U24851" s="275"/>
    </row>
    <row r="24852" spans="21:21" x14ac:dyDescent="0.3">
      <c r="U24852" s="275"/>
    </row>
    <row r="24853" spans="21:21" x14ac:dyDescent="0.3">
      <c r="U24853" s="275"/>
    </row>
    <row r="24854" spans="21:21" x14ac:dyDescent="0.3">
      <c r="U24854" s="275"/>
    </row>
    <row r="24855" spans="21:21" x14ac:dyDescent="0.3">
      <c r="U24855" s="275"/>
    </row>
    <row r="24856" spans="21:21" x14ac:dyDescent="0.3">
      <c r="U24856" s="275"/>
    </row>
    <row r="24857" spans="21:21" x14ac:dyDescent="0.3">
      <c r="U24857" s="275"/>
    </row>
    <row r="24858" spans="21:21" x14ac:dyDescent="0.3">
      <c r="U24858" s="275"/>
    </row>
    <row r="24859" spans="21:21" x14ac:dyDescent="0.3">
      <c r="U24859" s="275"/>
    </row>
    <row r="24860" spans="21:21" x14ac:dyDescent="0.3">
      <c r="U24860" s="275"/>
    </row>
    <row r="24861" spans="21:21" x14ac:dyDescent="0.3">
      <c r="U24861" s="275"/>
    </row>
    <row r="24862" spans="21:21" x14ac:dyDescent="0.3">
      <c r="U24862" s="275"/>
    </row>
    <row r="24863" spans="21:21" x14ac:dyDescent="0.3">
      <c r="U24863" s="275"/>
    </row>
    <row r="24864" spans="21:21" x14ac:dyDescent="0.3">
      <c r="U24864" s="275"/>
    </row>
    <row r="24865" spans="21:21" x14ac:dyDescent="0.3">
      <c r="U24865" s="275"/>
    </row>
    <row r="24866" spans="21:21" x14ac:dyDescent="0.3">
      <c r="U24866" s="275"/>
    </row>
    <row r="24867" spans="21:21" x14ac:dyDescent="0.3">
      <c r="U24867" s="275"/>
    </row>
    <row r="24868" spans="21:21" x14ac:dyDescent="0.3">
      <c r="U24868" s="275"/>
    </row>
    <row r="24869" spans="21:21" x14ac:dyDescent="0.3">
      <c r="U24869" s="275"/>
    </row>
    <row r="24870" spans="21:21" x14ac:dyDescent="0.3">
      <c r="U24870" s="275"/>
    </row>
    <row r="24871" spans="21:21" x14ac:dyDescent="0.3">
      <c r="U24871" s="275"/>
    </row>
    <row r="24872" spans="21:21" x14ac:dyDescent="0.3">
      <c r="U24872" s="275"/>
    </row>
    <row r="24873" spans="21:21" x14ac:dyDescent="0.3">
      <c r="U24873" s="275"/>
    </row>
    <row r="24874" spans="21:21" x14ac:dyDescent="0.3">
      <c r="U24874" s="275"/>
    </row>
    <row r="24875" spans="21:21" x14ac:dyDescent="0.3">
      <c r="U24875" s="275"/>
    </row>
    <row r="24876" spans="21:21" x14ac:dyDescent="0.3">
      <c r="U24876" s="275"/>
    </row>
    <row r="24877" spans="21:21" x14ac:dyDescent="0.3">
      <c r="U24877" s="275"/>
    </row>
    <row r="24878" spans="21:21" x14ac:dyDescent="0.3">
      <c r="U24878" s="275"/>
    </row>
    <row r="24879" spans="21:21" x14ac:dyDescent="0.3">
      <c r="U24879" s="275"/>
    </row>
    <row r="24880" spans="21:21" x14ac:dyDescent="0.3">
      <c r="U24880" s="275"/>
    </row>
    <row r="24881" spans="21:21" x14ac:dyDescent="0.3">
      <c r="U24881" s="275"/>
    </row>
    <row r="24882" spans="21:21" x14ac:dyDescent="0.3">
      <c r="U24882" s="275"/>
    </row>
    <row r="24883" spans="21:21" x14ac:dyDescent="0.3">
      <c r="U24883" s="275"/>
    </row>
    <row r="24884" spans="21:21" x14ac:dyDescent="0.3">
      <c r="U24884" s="275"/>
    </row>
    <row r="24885" spans="21:21" x14ac:dyDescent="0.3">
      <c r="U24885" s="275"/>
    </row>
    <row r="24886" spans="21:21" x14ac:dyDescent="0.3">
      <c r="U24886" s="275"/>
    </row>
    <row r="24887" spans="21:21" x14ac:dyDescent="0.3">
      <c r="U24887" s="275"/>
    </row>
    <row r="24888" spans="21:21" x14ac:dyDescent="0.3">
      <c r="U24888" s="275"/>
    </row>
    <row r="24889" spans="21:21" x14ac:dyDescent="0.3">
      <c r="U24889" s="275"/>
    </row>
    <row r="24890" spans="21:21" x14ac:dyDescent="0.3">
      <c r="U24890" s="275"/>
    </row>
    <row r="24891" spans="21:21" x14ac:dyDescent="0.3">
      <c r="U24891" s="275"/>
    </row>
    <row r="24892" spans="21:21" x14ac:dyDescent="0.3">
      <c r="U24892" s="275"/>
    </row>
    <row r="24893" spans="21:21" x14ac:dyDescent="0.3">
      <c r="U24893" s="275"/>
    </row>
    <row r="24894" spans="21:21" x14ac:dyDescent="0.3">
      <c r="U24894" s="275"/>
    </row>
    <row r="24895" spans="21:21" x14ac:dyDescent="0.3">
      <c r="U24895" s="275"/>
    </row>
    <row r="24896" spans="21:21" x14ac:dyDescent="0.3">
      <c r="U24896" s="275"/>
    </row>
    <row r="24897" spans="21:21" x14ac:dyDescent="0.3">
      <c r="U24897" s="275"/>
    </row>
    <row r="24898" spans="21:21" x14ac:dyDescent="0.3">
      <c r="U24898" s="275"/>
    </row>
    <row r="24899" spans="21:21" x14ac:dyDescent="0.3">
      <c r="U24899" s="275"/>
    </row>
    <row r="24900" spans="21:21" x14ac:dyDescent="0.3">
      <c r="U24900" s="275"/>
    </row>
    <row r="24901" spans="21:21" x14ac:dyDescent="0.3">
      <c r="U24901" s="275"/>
    </row>
    <row r="24902" spans="21:21" x14ac:dyDescent="0.3">
      <c r="U24902" s="275"/>
    </row>
    <row r="24903" spans="21:21" x14ac:dyDescent="0.3">
      <c r="U24903" s="275"/>
    </row>
    <row r="24904" spans="21:21" x14ac:dyDescent="0.3">
      <c r="U24904" s="275"/>
    </row>
    <row r="24905" spans="21:21" x14ac:dyDescent="0.3">
      <c r="U24905" s="275"/>
    </row>
    <row r="24906" spans="21:21" x14ac:dyDescent="0.3">
      <c r="U24906" s="275"/>
    </row>
    <row r="24907" spans="21:21" x14ac:dyDescent="0.3">
      <c r="U24907" s="275"/>
    </row>
    <row r="24908" spans="21:21" x14ac:dyDescent="0.3">
      <c r="U24908" s="275"/>
    </row>
    <row r="24909" spans="21:21" x14ac:dyDescent="0.3">
      <c r="U24909" s="275"/>
    </row>
    <row r="24910" spans="21:21" x14ac:dyDescent="0.3">
      <c r="U24910" s="275"/>
    </row>
    <row r="24911" spans="21:21" x14ac:dyDescent="0.3">
      <c r="U24911" s="275"/>
    </row>
    <row r="24912" spans="21:21" x14ac:dyDescent="0.3">
      <c r="U24912" s="275"/>
    </row>
    <row r="24913" spans="21:21" x14ac:dyDescent="0.3">
      <c r="U24913" s="275"/>
    </row>
    <row r="24914" spans="21:21" x14ac:dyDescent="0.3">
      <c r="U24914" s="275"/>
    </row>
    <row r="24915" spans="21:21" x14ac:dyDescent="0.3">
      <c r="U24915" s="275"/>
    </row>
    <row r="24916" spans="21:21" x14ac:dyDescent="0.3">
      <c r="U24916" s="275"/>
    </row>
    <row r="24917" spans="21:21" x14ac:dyDescent="0.3">
      <c r="U24917" s="275"/>
    </row>
    <row r="24918" spans="21:21" x14ac:dyDescent="0.3">
      <c r="U24918" s="275"/>
    </row>
    <row r="24919" spans="21:21" x14ac:dyDescent="0.3">
      <c r="U24919" s="275"/>
    </row>
    <row r="24920" spans="21:21" x14ac:dyDescent="0.3">
      <c r="U24920" s="275"/>
    </row>
    <row r="24921" spans="21:21" x14ac:dyDescent="0.3">
      <c r="U24921" s="275"/>
    </row>
    <row r="24922" spans="21:21" x14ac:dyDescent="0.3">
      <c r="U24922" s="275"/>
    </row>
    <row r="24923" spans="21:21" x14ac:dyDescent="0.3">
      <c r="U24923" s="275"/>
    </row>
    <row r="24924" spans="21:21" x14ac:dyDescent="0.3">
      <c r="U24924" s="275"/>
    </row>
    <row r="24925" spans="21:21" x14ac:dyDescent="0.3">
      <c r="U24925" s="275"/>
    </row>
    <row r="24926" spans="21:21" x14ac:dyDescent="0.3">
      <c r="U24926" s="275"/>
    </row>
    <row r="24927" spans="21:21" x14ac:dyDescent="0.3">
      <c r="U24927" s="275"/>
    </row>
    <row r="24928" spans="21:21" x14ac:dyDescent="0.3">
      <c r="U24928" s="275"/>
    </row>
    <row r="24929" spans="21:21" x14ac:dyDescent="0.3">
      <c r="U24929" s="275"/>
    </row>
    <row r="24930" spans="21:21" x14ac:dyDescent="0.3">
      <c r="U24930" s="275"/>
    </row>
    <row r="24931" spans="21:21" x14ac:dyDescent="0.3">
      <c r="U24931" s="275"/>
    </row>
    <row r="24932" spans="21:21" x14ac:dyDescent="0.3">
      <c r="U24932" s="275"/>
    </row>
    <row r="24933" spans="21:21" x14ac:dyDescent="0.3">
      <c r="U24933" s="275"/>
    </row>
    <row r="24934" spans="21:21" x14ac:dyDescent="0.3">
      <c r="U24934" s="275"/>
    </row>
    <row r="24935" spans="21:21" x14ac:dyDescent="0.3">
      <c r="U24935" s="275"/>
    </row>
    <row r="24936" spans="21:21" x14ac:dyDescent="0.3">
      <c r="U24936" s="275"/>
    </row>
    <row r="24937" spans="21:21" x14ac:dyDescent="0.3">
      <c r="U24937" s="275"/>
    </row>
    <row r="24938" spans="21:21" x14ac:dyDescent="0.3">
      <c r="U24938" s="275"/>
    </row>
    <row r="24939" spans="21:21" x14ac:dyDescent="0.3">
      <c r="U24939" s="275"/>
    </row>
    <row r="24940" spans="21:21" x14ac:dyDescent="0.3">
      <c r="U24940" s="275"/>
    </row>
    <row r="24941" spans="21:21" x14ac:dyDescent="0.3">
      <c r="U24941" s="275"/>
    </row>
    <row r="24942" spans="21:21" x14ac:dyDescent="0.3">
      <c r="U24942" s="275"/>
    </row>
    <row r="24943" spans="21:21" x14ac:dyDescent="0.3">
      <c r="U24943" s="275"/>
    </row>
    <row r="24944" spans="21:21" x14ac:dyDescent="0.3">
      <c r="U24944" s="275"/>
    </row>
    <row r="24945" spans="21:21" x14ac:dyDescent="0.3">
      <c r="U24945" s="275"/>
    </row>
    <row r="24946" spans="21:21" x14ac:dyDescent="0.3">
      <c r="U24946" s="275"/>
    </row>
    <row r="24947" spans="21:21" x14ac:dyDescent="0.3">
      <c r="U24947" s="275"/>
    </row>
    <row r="24948" spans="21:21" x14ac:dyDescent="0.3">
      <c r="U24948" s="275"/>
    </row>
    <row r="24949" spans="21:21" x14ac:dyDescent="0.3">
      <c r="U24949" s="275"/>
    </row>
    <row r="24950" spans="21:21" x14ac:dyDescent="0.3">
      <c r="U24950" s="275"/>
    </row>
    <row r="24951" spans="21:21" x14ac:dyDescent="0.3">
      <c r="U24951" s="275"/>
    </row>
    <row r="24952" spans="21:21" x14ac:dyDescent="0.3">
      <c r="U24952" s="275"/>
    </row>
    <row r="24953" spans="21:21" x14ac:dyDescent="0.3">
      <c r="U24953" s="275"/>
    </row>
    <row r="24954" spans="21:21" x14ac:dyDescent="0.3">
      <c r="U24954" s="275"/>
    </row>
    <row r="24955" spans="21:21" x14ac:dyDescent="0.3">
      <c r="U24955" s="275"/>
    </row>
    <row r="24956" spans="21:21" x14ac:dyDescent="0.3">
      <c r="U24956" s="275"/>
    </row>
    <row r="24957" spans="21:21" x14ac:dyDescent="0.3">
      <c r="U24957" s="275"/>
    </row>
    <row r="24958" spans="21:21" x14ac:dyDescent="0.3">
      <c r="U24958" s="275"/>
    </row>
    <row r="24959" spans="21:21" x14ac:dyDescent="0.3">
      <c r="U24959" s="275"/>
    </row>
    <row r="24960" spans="21:21" x14ac:dyDescent="0.3">
      <c r="U24960" s="275"/>
    </row>
    <row r="24961" spans="21:21" x14ac:dyDescent="0.3">
      <c r="U24961" s="275"/>
    </row>
    <row r="24962" spans="21:21" x14ac:dyDescent="0.3">
      <c r="U24962" s="275"/>
    </row>
    <row r="24963" spans="21:21" x14ac:dyDescent="0.3">
      <c r="U24963" s="275"/>
    </row>
    <row r="24964" spans="21:21" x14ac:dyDescent="0.3">
      <c r="U24964" s="275"/>
    </row>
    <row r="24965" spans="21:21" x14ac:dyDescent="0.3">
      <c r="U24965" s="275"/>
    </row>
    <row r="24966" spans="21:21" x14ac:dyDescent="0.3">
      <c r="U24966" s="275"/>
    </row>
    <row r="24967" spans="21:21" x14ac:dyDescent="0.3">
      <c r="U24967" s="275"/>
    </row>
    <row r="24968" spans="21:21" x14ac:dyDescent="0.3">
      <c r="U24968" s="275"/>
    </row>
    <row r="24969" spans="21:21" x14ac:dyDescent="0.3">
      <c r="U24969" s="275"/>
    </row>
    <row r="24970" spans="21:21" x14ac:dyDescent="0.3">
      <c r="U24970" s="275"/>
    </row>
    <row r="24971" spans="21:21" x14ac:dyDescent="0.3">
      <c r="U24971" s="275"/>
    </row>
    <row r="24972" spans="21:21" x14ac:dyDescent="0.3">
      <c r="U24972" s="275"/>
    </row>
    <row r="24973" spans="21:21" x14ac:dyDescent="0.3">
      <c r="U24973" s="275"/>
    </row>
    <row r="24974" spans="21:21" x14ac:dyDescent="0.3">
      <c r="U24974" s="275"/>
    </row>
    <row r="24975" spans="21:21" x14ac:dyDescent="0.3">
      <c r="U24975" s="275"/>
    </row>
    <row r="24976" spans="21:21" x14ac:dyDescent="0.3">
      <c r="U24976" s="275"/>
    </row>
    <row r="24977" spans="21:21" x14ac:dyDescent="0.3">
      <c r="U24977" s="275"/>
    </row>
    <row r="24978" spans="21:21" x14ac:dyDescent="0.3">
      <c r="U24978" s="275"/>
    </row>
    <row r="24979" spans="21:21" x14ac:dyDescent="0.3">
      <c r="U24979" s="275"/>
    </row>
    <row r="24980" spans="21:21" x14ac:dyDescent="0.3">
      <c r="U24980" s="275"/>
    </row>
    <row r="24981" spans="21:21" x14ac:dyDescent="0.3">
      <c r="U24981" s="275"/>
    </row>
    <row r="24982" spans="21:21" x14ac:dyDescent="0.3">
      <c r="U24982" s="275"/>
    </row>
    <row r="24983" spans="21:21" x14ac:dyDescent="0.3">
      <c r="U24983" s="275"/>
    </row>
    <row r="24984" spans="21:21" x14ac:dyDescent="0.3">
      <c r="U24984" s="275"/>
    </row>
    <row r="24985" spans="21:21" x14ac:dyDescent="0.3">
      <c r="U24985" s="275"/>
    </row>
    <row r="24986" spans="21:21" x14ac:dyDescent="0.3">
      <c r="U24986" s="275"/>
    </row>
    <row r="24987" spans="21:21" x14ac:dyDescent="0.3">
      <c r="U24987" s="275"/>
    </row>
    <row r="24988" spans="21:21" x14ac:dyDescent="0.3">
      <c r="U24988" s="275"/>
    </row>
    <row r="24989" spans="21:21" x14ac:dyDescent="0.3">
      <c r="U24989" s="275"/>
    </row>
    <row r="24990" spans="21:21" x14ac:dyDescent="0.3">
      <c r="U24990" s="275"/>
    </row>
    <row r="24991" spans="21:21" x14ac:dyDescent="0.3">
      <c r="U24991" s="275"/>
    </row>
    <row r="24992" spans="21:21" x14ac:dyDescent="0.3">
      <c r="U24992" s="275"/>
    </row>
    <row r="24993" spans="21:21" x14ac:dyDescent="0.3">
      <c r="U24993" s="275"/>
    </row>
    <row r="24994" spans="21:21" x14ac:dyDescent="0.3">
      <c r="U24994" s="275"/>
    </row>
    <row r="24995" spans="21:21" x14ac:dyDescent="0.3">
      <c r="U24995" s="275"/>
    </row>
    <row r="24996" spans="21:21" x14ac:dyDescent="0.3">
      <c r="U24996" s="275"/>
    </row>
    <row r="24997" spans="21:21" x14ac:dyDescent="0.3">
      <c r="U24997" s="275"/>
    </row>
    <row r="24998" spans="21:21" x14ac:dyDescent="0.3">
      <c r="U24998" s="275"/>
    </row>
    <row r="24999" spans="21:21" x14ac:dyDescent="0.3">
      <c r="U24999" s="275"/>
    </row>
    <row r="25000" spans="21:21" x14ac:dyDescent="0.3">
      <c r="U25000" s="275"/>
    </row>
    <row r="25001" spans="21:21" x14ac:dyDescent="0.3">
      <c r="U25001" s="275"/>
    </row>
    <row r="25002" spans="21:21" x14ac:dyDescent="0.3">
      <c r="U25002" s="275"/>
    </row>
    <row r="25003" spans="21:21" x14ac:dyDescent="0.3">
      <c r="U25003" s="275"/>
    </row>
    <row r="25004" spans="21:21" x14ac:dyDescent="0.3">
      <c r="U25004" s="275"/>
    </row>
    <row r="25005" spans="21:21" x14ac:dyDescent="0.3">
      <c r="U25005" s="275"/>
    </row>
    <row r="25006" spans="21:21" x14ac:dyDescent="0.3">
      <c r="U25006" s="275"/>
    </row>
    <row r="25007" spans="21:21" x14ac:dyDescent="0.3">
      <c r="U25007" s="275"/>
    </row>
    <row r="25008" spans="21:21" x14ac:dyDescent="0.3">
      <c r="U25008" s="275"/>
    </row>
    <row r="25009" spans="21:21" x14ac:dyDescent="0.3">
      <c r="U25009" s="275"/>
    </row>
    <row r="25010" spans="21:21" x14ac:dyDescent="0.3">
      <c r="U25010" s="275"/>
    </row>
    <row r="25011" spans="21:21" x14ac:dyDescent="0.3">
      <c r="U25011" s="275"/>
    </row>
    <row r="25012" spans="21:21" x14ac:dyDescent="0.3">
      <c r="U25012" s="275"/>
    </row>
    <row r="25013" spans="21:21" x14ac:dyDescent="0.3">
      <c r="U25013" s="275"/>
    </row>
    <row r="25014" spans="21:21" x14ac:dyDescent="0.3">
      <c r="U25014" s="275"/>
    </row>
    <row r="25015" spans="21:21" x14ac:dyDescent="0.3">
      <c r="U25015" s="275"/>
    </row>
    <row r="25016" spans="21:21" x14ac:dyDescent="0.3">
      <c r="U25016" s="275"/>
    </row>
    <row r="25017" spans="21:21" x14ac:dyDescent="0.3">
      <c r="U25017" s="275"/>
    </row>
    <row r="25018" spans="21:21" x14ac:dyDescent="0.3">
      <c r="U25018" s="275"/>
    </row>
    <row r="25019" spans="21:21" x14ac:dyDescent="0.3">
      <c r="U25019" s="275"/>
    </row>
    <row r="25020" spans="21:21" x14ac:dyDescent="0.3">
      <c r="U25020" s="275"/>
    </row>
    <row r="25021" spans="21:21" x14ac:dyDescent="0.3">
      <c r="U25021" s="275"/>
    </row>
    <row r="25022" spans="21:21" x14ac:dyDescent="0.3">
      <c r="U25022" s="275"/>
    </row>
    <row r="25023" spans="21:21" x14ac:dyDescent="0.3">
      <c r="U25023" s="275"/>
    </row>
    <row r="25024" spans="21:21" x14ac:dyDescent="0.3">
      <c r="U25024" s="275"/>
    </row>
    <row r="25025" spans="21:21" x14ac:dyDescent="0.3">
      <c r="U25025" s="275"/>
    </row>
    <row r="25026" spans="21:21" x14ac:dyDescent="0.3">
      <c r="U25026" s="275"/>
    </row>
    <row r="25027" spans="21:21" x14ac:dyDescent="0.3">
      <c r="U25027" s="275"/>
    </row>
    <row r="25028" spans="21:21" x14ac:dyDescent="0.3">
      <c r="U25028" s="275"/>
    </row>
    <row r="25029" spans="21:21" x14ac:dyDescent="0.3">
      <c r="U25029" s="275"/>
    </row>
    <row r="25030" spans="21:21" x14ac:dyDescent="0.3">
      <c r="U25030" s="275"/>
    </row>
    <row r="25031" spans="21:21" x14ac:dyDescent="0.3">
      <c r="U25031" s="275"/>
    </row>
    <row r="25032" spans="21:21" x14ac:dyDescent="0.3">
      <c r="U25032" s="275"/>
    </row>
    <row r="25033" spans="21:21" x14ac:dyDescent="0.3">
      <c r="U25033" s="275"/>
    </row>
    <row r="25034" spans="21:21" x14ac:dyDescent="0.3">
      <c r="U25034" s="275"/>
    </row>
    <row r="25035" spans="21:21" x14ac:dyDescent="0.3">
      <c r="U25035" s="275"/>
    </row>
    <row r="25036" spans="21:21" x14ac:dyDescent="0.3">
      <c r="U25036" s="275"/>
    </row>
    <row r="25037" spans="21:21" x14ac:dyDescent="0.3">
      <c r="U25037" s="275"/>
    </row>
    <row r="25038" spans="21:21" x14ac:dyDescent="0.3">
      <c r="U25038" s="275"/>
    </row>
    <row r="25039" spans="21:21" x14ac:dyDescent="0.3">
      <c r="U25039" s="275"/>
    </row>
    <row r="25040" spans="21:21" x14ac:dyDescent="0.3">
      <c r="U25040" s="275"/>
    </row>
    <row r="25041" spans="21:21" x14ac:dyDescent="0.3">
      <c r="U25041" s="275"/>
    </row>
    <row r="25042" spans="21:21" x14ac:dyDescent="0.3">
      <c r="U25042" s="275"/>
    </row>
    <row r="25043" spans="21:21" x14ac:dyDescent="0.3">
      <c r="U25043" s="275"/>
    </row>
    <row r="25044" spans="21:21" x14ac:dyDescent="0.3">
      <c r="U25044" s="275"/>
    </row>
    <row r="25045" spans="21:21" x14ac:dyDescent="0.3">
      <c r="U25045" s="275"/>
    </row>
    <row r="25046" spans="21:21" x14ac:dyDescent="0.3">
      <c r="U25046" s="275"/>
    </row>
    <row r="25047" spans="21:21" x14ac:dyDescent="0.3">
      <c r="U25047" s="275"/>
    </row>
    <row r="25048" spans="21:21" x14ac:dyDescent="0.3">
      <c r="U25048" s="275"/>
    </row>
    <row r="25049" spans="21:21" x14ac:dyDescent="0.3">
      <c r="U25049" s="275"/>
    </row>
    <row r="25050" spans="21:21" x14ac:dyDescent="0.3">
      <c r="U25050" s="275"/>
    </row>
    <row r="25051" spans="21:21" x14ac:dyDescent="0.3">
      <c r="U25051" s="275"/>
    </row>
    <row r="25052" spans="21:21" x14ac:dyDescent="0.3">
      <c r="U25052" s="275"/>
    </row>
    <row r="25053" spans="21:21" x14ac:dyDescent="0.3">
      <c r="U25053" s="275"/>
    </row>
    <row r="25054" spans="21:21" x14ac:dyDescent="0.3">
      <c r="U25054" s="275"/>
    </row>
    <row r="25055" spans="21:21" x14ac:dyDescent="0.3">
      <c r="U25055" s="275"/>
    </row>
    <row r="25056" spans="21:21" x14ac:dyDescent="0.3">
      <c r="U25056" s="275"/>
    </row>
    <row r="25057" spans="21:21" x14ac:dyDescent="0.3">
      <c r="U25057" s="275"/>
    </row>
    <row r="25058" spans="21:21" x14ac:dyDescent="0.3">
      <c r="U25058" s="275"/>
    </row>
    <row r="25059" spans="21:21" x14ac:dyDescent="0.3">
      <c r="U25059" s="275"/>
    </row>
    <row r="25060" spans="21:21" x14ac:dyDescent="0.3">
      <c r="U25060" s="275"/>
    </row>
    <row r="25061" spans="21:21" x14ac:dyDescent="0.3">
      <c r="U25061" s="275"/>
    </row>
    <row r="25062" spans="21:21" x14ac:dyDescent="0.3">
      <c r="U25062" s="275"/>
    </row>
    <row r="25063" spans="21:21" x14ac:dyDescent="0.3">
      <c r="U25063" s="275"/>
    </row>
    <row r="25064" spans="21:21" x14ac:dyDescent="0.3">
      <c r="U25064" s="275"/>
    </row>
    <row r="25065" spans="21:21" x14ac:dyDescent="0.3">
      <c r="U25065" s="275"/>
    </row>
    <row r="25066" spans="21:21" x14ac:dyDescent="0.3">
      <c r="U25066" s="275"/>
    </row>
    <row r="25067" spans="21:21" x14ac:dyDescent="0.3">
      <c r="U25067" s="275"/>
    </row>
    <row r="25068" spans="21:21" x14ac:dyDescent="0.3">
      <c r="U25068" s="275"/>
    </row>
    <row r="25069" spans="21:21" x14ac:dyDescent="0.3">
      <c r="U25069" s="275"/>
    </row>
    <row r="25070" spans="21:21" x14ac:dyDescent="0.3">
      <c r="U25070" s="275"/>
    </row>
    <row r="25071" spans="21:21" x14ac:dyDescent="0.3">
      <c r="U25071" s="275"/>
    </row>
    <row r="25072" spans="21:21" x14ac:dyDescent="0.3">
      <c r="U25072" s="275"/>
    </row>
    <row r="25073" spans="21:21" x14ac:dyDescent="0.3">
      <c r="U25073" s="275"/>
    </row>
    <row r="25074" spans="21:21" x14ac:dyDescent="0.3">
      <c r="U25074" s="275"/>
    </row>
    <row r="25075" spans="21:21" x14ac:dyDescent="0.3">
      <c r="U25075" s="275"/>
    </row>
    <row r="25076" spans="21:21" x14ac:dyDescent="0.3">
      <c r="U25076" s="275"/>
    </row>
    <row r="25077" spans="21:21" x14ac:dyDescent="0.3">
      <c r="U25077" s="275"/>
    </row>
    <row r="25078" spans="21:21" x14ac:dyDescent="0.3">
      <c r="U25078" s="275"/>
    </row>
    <row r="25079" spans="21:21" x14ac:dyDescent="0.3">
      <c r="U25079" s="275"/>
    </row>
    <row r="25080" spans="21:21" x14ac:dyDescent="0.3">
      <c r="U25080" s="275"/>
    </row>
    <row r="25081" spans="21:21" x14ac:dyDescent="0.3">
      <c r="U25081" s="275"/>
    </row>
    <row r="25082" spans="21:21" x14ac:dyDescent="0.3">
      <c r="U25082" s="275"/>
    </row>
    <row r="25083" spans="21:21" x14ac:dyDescent="0.3">
      <c r="U25083" s="275"/>
    </row>
    <row r="25084" spans="21:21" x14ac:dyDescent="0.3">
      <c r="U25084" s="275"/>
    </row>
    <row r="25085" spans="21:21" x14ac:dyDescent="0.3">
      <c r="U25085" s="275"/>
    </row>
    <row r="25086" spans="21:21" x14ac:dyDescent="0.3">
      <c r="U25086" s="275"/>
    </row>
    <row r="25087" spans="21:21" x14ac:dyDescent="0.3">
      <c r="U25087" s="275"/>
    </row>
    <row r="25088" spans="21:21" x14ac:dyDescent="0.3">
      <c r="U25088" s="275"/>
    </row>
    <row r="25089" spans="21:21" x14ac:dyDescent="0.3">
      <c r="U25089" s="275"/>
    </row>
    <row r="25090" spans="21:21" x14ac:dyDescent="0.3">
      <c r="U25090" s="275"/>
    </row>
    <row r="25091" spans="21:21" x14ac:dyDescent="0.3">
      <c r="U25091" s="275"/>
    </row>
    <row r="25092" spans="21:21" x14ac:dyDescent="0.3">
      <c r="U25092" s="275"/>
    </row>
    <row r="25093" spans="21:21" x14ac:dyDescent="0.3">
      <c r="U25093" s="275"/>
    </row>
    <row r="25094" spans="21:21" x14ac:dyDescent="0.3">
      <c r="U25094" s="275"/>
    </row>
    <row r="25095" spans="21:21" x14ac:dyDescent="0.3">
      <c r="U25095" s="275"/>
    </row>
    <row r="25096" spans="21:21" x14ac:dyDescent="0.3">
      <c r="U25096" s="275"/>
    </row>
    <row r="25097" spans="21:21" x14ac:dyDescent="0.3">
      <c r="U25097" s="275"/>
    </row>
    <row r="25098" spans="21:21" x14ac:dyDescent="0.3">
      <c r="U25098" s="275"/>
    </row>
    <row r="25099" spans="21:21" x14ac:dyDescent="0.3">
      <c r="U25099" s="275"/>
    </row>
    <row r="25100" spans="21:21" x14ac:dyDescent="0.3">
      <c r="U25100" s="275"/>
    </row>
    <row r="25101" spans="21:21" x14ac:dyDescent="0.3">
      <c r="U25101" s="275"/>
    </row>
    <row r="25102" spans="21:21" x14ac:dyDescent="0.3">
      <c r="U25102" s="275"/>
    </row>
    <row r="25103" spans="21:21" x14ac:dyDescent="0.3">
      <c r="U25103" s="275"/>
    </row>
    <row r="25104" spans="21:21" x14ac:dyDescent="0.3">
      <c r="U25104" s="275"/>
    </row>
    <row r="25105" spans="21:21" x14ac:dyDescent="0.3">
      <c r="U25105" s="275"/>
    </row>
    <row r="25106" spans="21:21" x14ac:dyDescent="0.3">
      <c r="U25106" s="275"/>
    </row>
    <row r="25107" spans="21:21" x14ac:dyDescent="0.3">
      <c r="U25107" s="275"/>
    </row>
    <row r="25108" spans="21:21" x14ac:dyDescent="0.3">
      <c r="U25108" s="275"/>
    </row>
    <row r="25109" spans="21:21" x14ac:dyDescent="0.3">
      <c r="U25109" s="275"/>
    </row>
    <row r="25110" spans="21:21" x14ac:dyDescent="0.3">
      <c r="U25110" s="275"/>
    </row>
    <row r="25111" spans="21:21" x14ac:dyDescent="0.3">
      <c r="U25111" s="275"/>
    </row>
    <row r="25112" spans="21:21" x14ac:dyDescent="0.3">
      <c r="U25112" s="275"/>
    </row>
    <row r="25113" spans="21:21" x14ac:dyDescent="0.3">
      <c r="U25113" s="275"/>
    </row>
    <row r="25114" spans="21:21" x14ac:dyDescent="0.3">
      <c r="U25114" s="275"/>
    </row>
    <row r="25115" spans="21:21" x14ac:dyDescent="0.3">
      <c r="U25115" s="275"/>
    </row>
    <row r="25116" spans="21:21" x14ac:dyDescent="0.3">
      <c r="U25116" s="275"/>
    </row>
    <row r="25117" spans="21:21" x14ac:dyDescent="0.3">
      <c r="U25117" s="275"/>
    </row>
    <row r="25118" spans="21:21" x14ac:dyDescent="0.3">
      <c r="U25118" s="275"/>
    </row>
    <row r="25119" spans="21:21" x14ac:dyDescent="0.3">
      <c r="U25119" s="275"/>
    </row>
    <row r="25120" spans="21:21" x14ac:dyDescent="0.3">
      <c r="U25120" s="275"/>
    </row>
    <row r="25121" spans="21:21" x14ac:dyDescent="0.3">
      <c r="U25121" s="275"/>
    </row>
    <row r="25122" spans="21:21" x14ac:dyDescent="0.3">
      <c r="U25122" s="275"/>
    </row>
    <row r="25123" spans="21:21" x14ac:dyDescent="0.3">
      <c r="U25123" s="275"/>
    </row>
    <row r="25124" spans="21:21" x14ac:dyDescent="0.3">
      <c r="U25124" s="275"/>
    </row>
    <row r="25125" spans="21:21" x14ac:dyDescent="0.3">
      <c r="U25125" s="275"/>
    </row>
    <row r="25126" spans="21:21" x14ac:dyDescent="0.3">
      <c r="U25126" s="275"/>
    </row>
    <row r="25127" spans="21:21" x14ac:dyDescent="0.3">
      <c r="U25127" s="275"/>
    </row>
    <row r="25128" spans="21:21" x14ac:dyDescent="0.3">
      <c r="U25128" s="275"/>
    </row>
    <row r="25129" spans="21:21" x14ac:dyDescent="0.3">
      <c r="U25129" s="275"/>
    </row>
    <row r="25130" spans="21:21" x14ac:dyDescent="0.3">
      <c r="U25130" s="275"/>
    </row>
    <row r="25131" spans="21:21" x14ac:dyDescent="0.3">
      <c r="U25131" s="275"/>
    </row>
    <row r="25132" spans="21:21" x14ac:dyDescent="0.3">
      <c r="U25132" s="275"/>
    </row>
    <row r="25133" spans="21:21" x14ac:dyDescent="0.3">
      <c r="U25133" s="275"/>
    </row>
    <row r="25134" spans="21:21" x14ac:dyDescent="0.3">
      <c r="U25134" s="275"/>
    </row>
    <row r="25135" spans="21:21" x14ac:dyDescent="0.3">
      <c r="U25135" s="275"/>
    </row>
    <row r="25136" spans="21:21" x14ac:dyDescent="0.3">
      <c r="U25136" s="275"/>
    </row>
    <row r="25137" spans="21:21" x14ac:dyDescent="0.3">
      <c r="U25137" s="275"/>
    </row>
    <row r="25138" spans="21:21" x14ac:dyDescent="0.3">
      <c r="U25138" s="275"/>
    </row>
    <row r="25139" spans="21:21" x14ac:dyDescent="0.3">
      <c r="U25139" s="275"/>
    </row>
    <row r="25140" spans="21:21" x14ac:dyDescent="0.3">
      <c r="U25140" s="275"/>
    </row>
    <row r="25141" spans="21:21" x14ac:dyDescent="0.3">
      <c r="U25141" s="275"/>
    </row>
    <row r="25142" spans="21:21" x14ac:dyDescent="0.3">
      <c r="U25142" s="275"/>
    </row>
    <row r="25143" spans="21:21" x14ac:dyDescent="0.3">
      <c r="U25143" s="275"/>
    </row>
    <row r="25144" spans="21:21" x14ac:dyDescent="0.3">
      <c r="U25144" s="275"/>
    </row>
    <row r="25145" spans="21:21" x14ac:dyDescent="0.3">
      <c r="U25145" s="275"/>
    </row>
    <row r="25146" spans="21:21" x14ac:dyDescent="0.3">
      <c r="U25146" s="275"/>
    </row>
    <row r="25147" spans="21:21" x14ac:dyDescent="0.3">
      <c r="U25147" s="275"/>
    </row>
    <row r="25148" spans="21:21" x14ac:dyDescent="0.3">
      <c r="U25148" s="275"/>
    </row>
    <row r="25149" spans="21:21" x14ac:dyDescent="0.3">
      <c r="U25149" s="275"/>
    </row>
    <row r="25150" spans="21:21" x14ac:dyDescent="0.3">
      <c r="U25150" s="275"/>
    </row>
    <row r="25151" spans="21:21" x14ac:dyDescent="0.3">
      <c r="U25151" s="275"/>
    </row>
    <row r="25152" spans="21:21" x14ac:dyDescent="0.3">
      <c r="U25152" s="275"/>
    </row>
    <row r="25153" spans="21:21" x14ac:dyDescent="0.3">
      <c r="U25153" s="275"/>
    </row>
    <row r="25154" spans="21:21" x14ac:dyDescent="0.3">
      <c r="U25154" s="275"/>
    </row>
    <row r="25155" spans="21:21" x14ac:dyDescent="0.3">
      <c r="U25155" s="275"/>
    </row>
    <row r="25156" spans="21:21" x14ac:dyDescent="0.3">
      <c r="U25156" s="275"/>
    </row>
    <row r="25157" spans="21:21" x14ac:dyDescent="0.3">
      <c r="U25157" s="275"/>
    </row>
    <row r="25158" spans="21:21" x14ac:dyDescent="0.3">
      <c r="U25158" s="275"/>
    </row>
    <row r="25159" spans="21:21" x14ac:dyDescent="0.3">
      <c r="U25159" s="275"/>
    </row>
    <row r="25160" spans="21:21" x14ac:dyDescent="0.3">
      <c r="U25160" s="275"/>
    </row>
    <row r="25161" spans="21:21" x14ac:dyDescent="0.3">
      <c r="U25161" s="275"/>
    </row>
    <row r="25162" spans="21:21" x14ac:dyDescent="0.3">
      <c r="U25162" s="275"/>
    </row>
    <row r="25163" spans="21:21" x14ac:dyDescent="0.3">
      <c r="U25163" s="275"/>
    </row>
    <row r="25164" spans="21:21" x14ac:dyDescent="0.3">
      <c r="U25164" s="275"/>
    </row>
    <row r="25165" spans="21:21" x14ac:dyDescent="0.3">
      <c r="U25165" s="275"/>
    </row>
    <row r="25166" spans="21:21" x14ac:dyDescent="0.3">
      <c r="U25166" s="275"/>
    </row>
    <row r="25167" spans="21:21" x14ac:dyDescent="0.3">
      <c r="U25167" s="275"/>
    </row>
    <row r="25168" spans="21:21" x14ac:dyDescent="0.3">
      <c r="U25168" s="275"/>
    </row>
    <row r="25169" spans="21:21" x14ac:dyDescent="0.3">
      <c r="U25169" s="275"/>
    </row>
    <row r="25170" spans="21:21" x14ac:dyDescent="0.3">
      <c r="U25170" s="275"/>
    </row>
    <row r="25171" spans="21:21" x14ac:dyDescent="0.3">
      <c r="U25171" s="275"/>
    </row>
    <row r="25172" spans="21:21" x14ac:dyDescent="0.3">
      <c r="U25172" s="275"/>
    </row>
    <row r="25173" spans="21:21" x14ac:dyDescent="0.3">
      <c r="U25173" s="275"/>
    </row>
    <row r="25174" spans="21:21" x14ac:dyDescent="0.3">
      <c r="U25174" s="275"/>
    </row>
    <row r="25175" spans="21:21" x14ac:dyDescent="0.3">
      <c r="U25175" s="275"/>
    </row>
    <row r="25176" spans="21:21" x14ac:dyDescent="0.3">
      <c r="U25176" s="275"/>
    </row>
    <row r="25177" spans="21:21" x14ac:dyDescent="0.3">
      <c r="U25177" s="275"/>
    </row>
    <row r="25178" spans="21:21" x14ac:dyDescent="0.3">
      <c r="U25178" s="275"/>
    </row>
    <row r="25179" spans="21:21" x14ac:dyDescent="0.3">
      <c r="U25179" s="275"/>
    </row>
    <row r="25180" spans="21:21" x14ac:dyDescent="0.3">
      <c r="U25180" s="275"/>
    </row>
    <row r="25181" spans="21:21" x14ac:dyDescent="0.3">
      <c r="U25181" s="275"/>
    </row>
    <row r="25182" spans="21:21" x14ac:dyDescent="0.3">
      <c r="U25182" s="275"/>
    </row>
    <row r="25183" spans="21:21" x14ac:dyDescent="0.3">
      <c r="U25183" s="275"/>
    </row>
    <row r="25184" spans="21:21" x14ac:dyDescent="0.3">
      <c r="U25184" s="275"/>
    </row>
    <row r="25185" spans="21:21" x14ac:dyDescent="0.3">
      <c r="U25185" s="275"/>
    </row>
    <row r="25186" spans="21:21" x14ac:dyDescent="0.3">
      <c r="U25186" s="275"/>
    </row>
    <row r="25187" spans="21:21" x14ac:dyDescent="0.3">
      <c r="U25187" s="275"/>
    </row>
    <row r="25188" spans="21:21" x14ac:dyDescent="0.3">
      <c r="U25188" s="275"/>
    </row>
    <row r="25189" spans="21:21" x14ac:dyDescent="0.3">
      <c r="U25189" s="275"/>
    </row>
    <row r="25190" spans="21:21" x14ac:dyDescent="0.3">
      <c r="U25190" s="275"/>
    </row>
    <row r="25191" spans="21:21" x14ac:dyDescent="0.3">
      <c r="U25191" s="275"/>
    </row>
    <row r="25192" spans="21:21" x14ac:dyDescent="0.3">
      <c r="U25192" s="275"/>
    </row>
    <row r="25193" spans="21:21" x14ac:dyDescent="0.3">
      <c r="U25193" s="275"/>
    </row>
    <row r="25194" spans="21:21" x14ac:dyDescent="0.3">
      <c r="U25194" s="275"/>
    </row>
    <row r="25195" spans="21:21" x14ac:dyDescent="0.3">
      <c r="U25195" s="275"/>
    </row>
    <row r="25196" spans="21:21" x14ac:dyDescent="0.3">
      <c r="U25196" s="275"/>
    </row>
    <row r="25197" spans="21:21" x14ac:dyDescent="0.3">
      <c r="U25197" s="275"/>
    </row>
    <row r="25198" spans="21:21" x14ac:dyDescent="0.3">
      <c r="U25198" s="275"/>
    </row>
    <row r="25199" spans="21:21" x14ac:dyDescent="0.3">
      <c r="U25199" s="275"/>
    </row>
    <row r="25200" spans="21:21" x14ac:dyDescent="0.3">
      <c r="U25200" s="275"/>
    </row>
    <row r="25201" spans="21:21" x14ac:dyDescent="0.3">
      <c r="U25201" s="275"/>
    </row>
    <row r="25202" spans="21:21" x14ac:dyDescent="0.3">
      <c r="U25202" s="275"/>
    </row>
    <row r="25203" spans="21:21" x14ac:dyDescent="0.3">
      <c r="U25203" s="275"/>
    </row>
    <row r="25204" spans="21:21" x14ac:dyDescent="0.3">
      <c r="U25204" s="275"/>
    </row>
    <row r="25205" spans="21:21" x14ac:dyDescent="0.3">
      <c r="U25205" s="275"/>
    </row>
    <row r="25206" spans="21:21" x14ac:dyDescent="0.3">
      <c r="U25206" s="275"/>
    </row>
    <row r="25207" spans="21:21" x14ac:dyDescent="0.3">
      <c r="U25207" s="275"/>
    </row>
    <row r="25208" spans="21:21" x14ac:dyDescent="0.3">
      <c r="U25208" s="275"/>
    </row>
    <row r="25209" spans="21:21" x14ac:dyDescent="0.3">
      <c r="U25209" s="275"/>
    </row>
    <row r="25210" spans="21:21" x14ac:dyDescent="0.3">
      <c r="U25210" s="275"/>
    </row>
    <row r="25211" spans="21:21" x14ac:dyDescent="0.3">
      <c r="U25211" s="275"/>
    </row>
    <row r="25212" spans="21:21" x14ac:dyDescent="0.3">
      <c r="U25212" s="275"/>
    </row>
    <row r="25213" spans="21:21" x14ac:dyDescent="0.3">
      <c r="U25213" s="275"/>
    </row>
    <row r="25214" spans="21:21" x14ac:dyDescent="0.3">
      <c r="U25214" s="275"/>
    </row>
    <row r="25215" spans="21:21" x14ac:dyDescent="0.3">
      <c r="U25215" s="275"/>
    </row>
    <row r="25216" spans="21:21" x14ac:dyDescent="0.3">
      <c r="U25216" s="275"/>
    </row>
    <row r="25217" spans="21:21" x14ac:dyDescent="0.3">
      <c r="U25217" s="275"/>
    </row>
    <row r="25218" spans="21:21" x14ac:dyDescent="0.3">
      <c r="U25218" s="275"/>
    </row>
    <row r="25219" spans="21:21" x14ac:dyDescent="0.3">
      <c r="U25219" s="275"/>
    </row>
    <row r="25220" spans="21:21" x14ac:dyDescent="0.3">
      <c r="U25220" s="275"/>
    </row>
    <row r="25221" spans="21:21" x14ac:dyDescent="0.3">
      <c r="U25221" s="275"/>
    </row>
    <row r="25222" spans="21:21" x14ac:dyDescent="0.3">
      <c r="U25222" s="275"/>
    </row>
    <row r="25223" spans="21:21" x14ac:dyDescent="0.3">
      <c r="U25223" s="275"/>
    </row>
    <row r="25224" spans="21:21" x14ac:dyDescent="0.3">
      <c r="U25224" s="275"/>
    </row>
    <row r="25225" spans="21:21" x14ac:dyDescent="0.3">
      <c r="U25225" s="275"/>
    </row>
    <row r="25226" spans="21:21" x14ac:dyDescent="0.3">
      <c r="U25226" s="275"/>
    </row>
    <row r="25227" spans="21:21" x14ac:dyDescent="0.3">
      <c r="U25227" s="275"/>
    </row>
    <row r="25228" spans="21:21" x14ac:dyDescent="0.3">
      <c r="U25228" s="275"/>
    </row>
    <row r="25229" spans="21:21" x14ac:dyDescent="0.3">
      <c r="U25229" s="275"/>
    </row>
    <row r="25230" spans="21:21" x14ac:dyDescent="0.3">
      <c r="U25230" s="275"/>
    </row>
    <row r="25231" spans="21:21" x14ac:dyDescent="0.3">
      <c r="U25231" s="275"/>
    </row>
    <row r="25232" spans="21:21" x14ac:dyDescent="0.3">
      <c r="U25232" s="275"/>
    </row>
    <row r="25233" spans="21:21" x14ac:dyDescent="0.3">
      <c r="U25233" s="275"/>
    </row>
    <row r="25234" spans="21:21" x14ac:dyDescent="0.3">
      <c r="U25234" s="275"/>
    </row>
    <row r="25235" spans="21:21" x14ac:dyDescent="0.3">
      <c r="U25235" s="275"/>
    </row>
    <row r="25236" spans="21:21" x14ac:dyDescent="0.3">
      <c r="U25236" s="275"/>
    </row>
    <row r="25237" spans="21:21" x14ac:dyDescent="0.3">
      <c r="U25237" s="275"/>
    </row>
    <row r="25238" spans="21:21" x14ac:dyDescent="0.3">
      <c r="U25238" s="275"/>
    </row>
    <row r="25239" spans="21:21" x14ac:dyDescent="0.3">
      <c r="U25239" s="275"/>
    </row>
    <row r="25240" spans="21:21" x14ac:dyDescent="0.3">
      <c r="U25240" s="275"/>
    </row>
    <row r="25241" spans="21:21" x14ac:dyDescent="0.3">
      <c r="U25241" s="275"/>
    </row>
    <row r="25242" spans="21:21" x14ac:dyDescent="0.3">
      <c r="U25242" s="275"/>
    </row>
    <row r="25243" spans="21:21" x14ac:dyDescent="0.3">
      <c r="U25243" s="275"/>
    </row>
    <row r="25244" spans="21:21" x14ac:dyDescent="0.3">
      <c r="U25244" s="275"/>
    </row>
    <row r="25245" spans="21:21" x14ac:dyDescent="0.3">
      <c r="U25245" s="275"/>
    </row>
    <row r="25246" spans="21:21" x14ac:dyDescent="0.3">
      <c r="U25246" s="275"/>
    </row>
    <row r="25247" spans="21:21" x14ac:dyDescent="0.3">
      <c r="U25247" s="275"/>
    </row>
    <row r="25248" spans="21:21" x14ac:dyDescent="0.3">
      <c r="U25248" s="275"/>
    </row>
    <row r="25249" spans="21:21" x14ac:dyDescent="0.3">
      <c r="U25249" s="275"/>
    </row>
    <row r="25250" spans="21:21" x14ac:dyDescent="0.3">
      <c r="U25250" s="275"/>
    </row>
    <row r="25251" spans="21:21" x14ac:dyDescent="0.3">
      <c r="U25251" s="275"/>
    </row>
    <row r="25252" spans="21:21" x14ac:dyDescent="0.3">
      <c r="U25252" s="275"/>
    </row>
    <row r="25253" spans="21:21" x14ac:dyDescent="0.3">
      <c r="U25253" s="275"/>
    </row>
    <row r="25254" spans="21:21" x14ac:dyDescent="0.3">
      <c r="U25254" s="275"/>
    </row>
    <row r="25255" spans="21:21" x14ac:dyDescent="0.3">
      <c r="U25255" s="275"/>
    </row>
    <row r="25256" spans="21:21" x14ac:dyDescent="0.3">
      <c r="U25256" s="275"/>
    </row>
    <row r="25257" spans="21:21" x14ac:dyDescent="0.3">
      <c r="U25257" s="275"/>
    </row>
    <row r="25258" spans="21:21" x14ac:dyDescent="0.3">
      <c r="U25258" s="275"/>
    </row>
    <row r="25259" spans="21:21" x14ac:dyDescent="0.3">
      <c r="U25259" s="275"/>
    </row>
    <row r="25260" spans="21:21" x14ac:dyDescent="0.3">
      <c r="U25260" s="275"/>
    </row>
    <row r="25261" spans="21:21" x14ac:dyDescent="0.3">
      <c r="U25261" s="275"/>
    </row>
    <row r="25262" spans="21:21" x14ac:dyDescent="0.3">
      <c r="U25262" s="275"/>
    </row>
    <row r="25263" spans="21:21" x14ac:dyDescent="0.3">
      <c r="U25263" s="275"/>
    </row>
    <row r="25264" spans="21:21" x14ac:dyDescent="0.3">
      <c r="U25264" s="275"/>
    </row>
    <row r="25265" spans="21:21" x14ac:dyDescent="0.3">
      <c r="U25265" s="275"/>
    </row>
    <row r="25266" spans="21:21" x14ac:dyDescent="0.3">
      <c r="U25266" s="275"/>
    </row>
    <row r="25267" spans="21:21" x14ac:dyDescent="0.3">
      <c r="U25267" s="275"/>
    </row>
    <row r="25268" spans="21:21" x14ac:dyDescent="0.3">
      <c r="U25268" s="275"/>
    </row>
    <row r="25269" spans="21:21" x14ac:dyDescent="0.3">
      <c r="U25269" s="275"/>
    </row>
    <row r="25270" spans="21:21" x14ac:dyDescent="0.3">
      <c r="U25270" s="275"/>
    </row>
    <row r="25271" spans="21:21" x14ac:dyDescent="0.3">
      <c r="U25271" s="275"/>
    </row>
    <row r="25272" spans="21:21" x14ac:dyDescent="0.3">
      <c r="U25272" s="275"/>
    </row>
    <row r="25273" spans="21:21" x14ac:dyDescent="0.3">
      <c r="U25273" s="275"/>
    </row>
    <row r="25274" spans="21:21" x14ac:dyDescent="0.3">
      <c r="U25274" s="275"/>
    </row>
    <row r="25275" spans="21:21" x14ac:dyDescent="0.3">
      <c r="U25275" s="275"/>
    </row>
    <row r="25276" spans="21:21" x14ac:dyDescent="0.3">
      <c r="U25276" s="275"/>
    </row>
    <row r="25277" spans="21:21" x14ac:dyDescent="0.3">
      <c r="U25277" s="275"/>
    </row>
    <row r="25278" spans="21:21" x14ac:dyDescent="0.3">
      <c r="U25278" s="275"/>
    </row>
    <row r="25279" spans="21:21" x14ac:dyDescent="0.3">
      <c r="U25279" s="275"/>
    </row>
    <row r="25280" spans="21:21" x14ac:dyDescent="0.3">
      <c r="U25280" s="275"/>
    </row>
    <row r="25281" spans="21:21" x14ac:dyDescent="0.3">
      <c r="U25281" s="275"/>
    </row>
    <row r="25282" spans="21:21" x14ac:dyDescent="0.3">
      <c r="U25282" s="275"/>
    </row>
    <row r="25283" spans="21:21" x14ac:dyDescent="0.3">
      <c r="U25283" s="275"/>
    </row>
    <row r="25284" spans="21:21" x14ac:dyDescent="0.3">
      <c r="U25284" s="275"/>
    </row>
    <row r="25285" spans="21:21" x14ac:dyDescent="0.3">
      <c r="U25285" s="275"/>
    </row>
    <row r="25286" spans="21:21" x14ac:dyDescent="0.3">
      <c r="U25286" s="275"/>
    </row>
    <row r="25287" spans="21:21" x14ac:dyDescent="0.3">
      <c r="U25287" s="275"/>
    </row>
    <row r="25288" spans="21:21" x14ac:dyDescent="0.3">
      <c r="U25288" s="275"/>
    </row>
    <row r="25289" spans="21:21" x14ac:dyDescent="0.3">
      <c r="U25289" s="275"/>
    </row>
    <row r="25290" spans="21:21" x14ac:dyDescent="0.3">
      <c r="U25290" s="275"/>
    </row>
    <row r="25291" spans="21:21" x14ac:dyDescent="0.3">
      <c r="U25291" s="275"/>
    </row>
    <row r="25292" spans="21:21" x14ac:dyDescent="0.3">
      <c r="U25292" s="275"/>
    </row>
    <row r="25293" spans="21:21" x14ac:dyDescent="0.3">
      <c r="U25293" s="275"/>
    </row>
    <row r="25294" spans="21:21" x14ac:dyDescent="0.3">
      <c r="U25294" s="275"/>
    </row>
    <row r="25295" spans="21:21" x14ac:dyDescent="0.3">
      <c r="U25295" s="275"/>
    </row>
    <row r="25296" spans="21:21" x14ac:dyDescent="0.3">
      <c r="U25296" s="275"/>
    </row>
    <row r="25297" spans="21:21" x14ac:dyDescent="0.3">
      <c r="U25297" s="275"/>
    </row>
    <row r="25298" spans="21:21" x14ac:dyDescent="0.3">
      <c r="U25298" s="275"/>
    </row>
    <row r="25299" spans="21:21" x14ac:dyDescent="0.3">
      <c r="U25299" s="275"/>
    </row>
    <row r="25300" spans="21:21" x14ac:dyDescent="0.3">
      <c r="U25300" s="275"/>
    </row>
    <row r="25301" spans="21:21" x14ac:dyDescent="0.3">
      <c r="U25301" s="275"/>
    </row>
    <row r="25302" spans="21:21" x14ac:dyDescent="0.3">
      <c r="U25302" s="275"/>
    </row>
    <row r="25303" spans="21:21" x14ac:dyDescent="0.3">
      <c r="U25303" s="275"/>
    </row>
    <row r="25304" spans="21:21" x14ac:dyDescent="0.3">
      <c r="U25304" s="275"/>
    </row>
    <row r="25305" spans="21:21" x14ac:dyDescent="0.3">
      <c r="U25305" s="275"/>
    </row>
    <row r="25306" spans="21:21" x14ac:dyDescent="0.3">
      <c r="U25306" s="275"/>
    </row>
    <row r="25307" spans="21:21" x14ac:dyDescent="0.3">
      <c r="U25307" s="275"/>
    </row>
    <row r="25308" spans="21:21" x14ac:dyDescent="0.3">
      <c r="U25308" s="275"/>
    </row>
    <row r="25309" spans="21:21" x14ac:dyDescent="0.3">
      <c r="U25309" s="275"/>
    </row>
    <row r="25310" spans="21:21" x14ac:dyDescent="0.3">
      <c r="U25310" s="275"/>
    </row>
    <row r="25311" spans="21:21" x14ac:dyDescent="0.3">
      <c r="U25311" s="275"/>
    </row>
    <row r="25312" spans="21:21" x14ac:dyDescent="0.3">
      <c r="U25312" s="275"/>
    </row>
    <row r="25313" spans="21:21" x14ac:dyDescent="0.3">
      <c r="U25313" s="275"/>
    </row>
    <row r="25314" spans="21:21" x14ac:dyDescent="0.3">
      <c r="U25314" s="275"/>
    </row>
    <row r="25315" spans="21:21" x14ac:dyDescent="0.3">
      <c r="U25315" s="275"/>
    </row>
    <row r="25316" spans="21:21" x14ac:dyDescent="0.3">
      <c r="U25316" s="275"/>
    </row>
    <row r="25317" spans="21:21" x14ac:dyDescent="0.3">
      <c r="U25317" s="275"/>
    </row>
    <row r="25318" spans="21:21" x14ac:dyDescent="0.3">
      <c r="U25318" s="275"/>
    </row>
    <row r="25319" spans="21:21" x14ac:dyDescent="0.3">
      <c r="U25319" s="275"/>
    </row>
    <row r="25320" spans="21:21" x14ac:dyDescent="0.3">
      <c r="U25320" s="275"/>
    </row>
    <row r="25321" spans="21:21" x14ac:dyDescent="0.3">
      <c r="U25321" s="275"/>
    </row>
    <row r="25322" spans="21:21" x14ac:dyDescent="0.3">
      <c r="U25322" s="275"/>
    </row>
    <row r="25323" spans="21:21" x14ac:dyDescent="0.3">
      <c r="U25323" s="275"/>
    </row>
    <row r="25324" spans="21:21" x14ac:dyDescent="0.3">
      <c r="U25324" s="275"/>
    </row>
    <row r="25325" spans="21:21" x14ac:dyDescent="0.3">
      <c r="U25325" s="275"/>
    </row>
    <row r="25326" spans="21:21" x14ac:dyDescent="0.3">
      <c r="U25326" s="275"/>
    </row>
    <row r="25327" spans="21:21" x14ac:dyDescent="0.3">
      <c r="U25327" s="275"/>
    </row>
    <row r="25328" spans="21:21" x14ac:dyDescent="0.3">
      <c r="U25328" s="275"/>
    </row>
    <row r="25329" spans="21:21" x14ac:dyDescent="0.3">
      <c r="U25329" s="275"/>
    </row>
    <row r="25330" spans="21:21" x14ac:dyDescent="0.3">
      <c r="U25330" s="275"/>
    </row>
    <row r="25331" spans="21:21" x14ac:dyDescent="0.3">
      <c r="U25331" s="275"/>
    </row>
    <row r="25332" spans="21:21" x14ac:dyDescent="0.3">
      <c r="U25332" s="275"/>
    </row>
    <row r="25333" spans="21:21" x14ac:dyDescent="0.3">
      <c r="U25333" s="275"/>
    </row>
    <row r="25334" spans="21:21" x14ac:dyDescent="0.3">
      <c r="U25334" s="275"/>
    </row>
    <row r="25335" spans="21:21" x14ac:dyDescent="0.3">
      <c r="U25335" s="275"/>
    </row>
    <row r="25336" spans="21:21" x14ac:dyDescent="0.3">
      <c r="U25336" s="275"/>
    </row>
    <row r="25337" spans="21:21" x14ac:dyDescent="0.3">
      <c r="U25337" s="275"/>
    </row>
    <row r="25338" spans="21:21" x14ac:dyDescent="0.3">
      <c r="U25338" s="275"/>
    </row>
    <row r="25339" spans="21:21" x14ac:dyDescent="0.3">
      <c r="U25339" s="275"/>
    </row>
    <row r="25340" spans="21:21" x14ac:dyDescent="0.3">
      <c r="U25340" s="275"/>
    </row>
    <row r="25341" spans="21:21" x14ac:dyDescent="0.3">
      <c r="U25341" s="275"/>
    </row>
    <row r="25342" spans="21:21" x14ac:dyDescent="0.3">
      <c r="U25342" s="275"/>
    </row>
    <row r="25343" spans="21:21" x14ac:dyDescent="0.3">
      <c r="U25343" s="275"/>
    </row>
    <row r="25344" spans="21:21" x14ac:dyDescent="0.3">
      <c r="U25344" s="275"/>
    </row>
    <row r="25345" spans="21:21" x14ac:dyDescent="0.3">
      <c r="U25345" s="275"/>
    </row>
    <row r="25346" spans="21:21" x14ac:dyDescent="0.3">
      <c r="U25346" s="275"/>
    </row>
    <row r="25347" spans="21:21" x14ac:dyDescent="0.3">
      <c r="U25347" s="275"/>
    </row>
    <row r="25348" spans="21:21" x14ac:dyDescent="0.3">
      <c r="U25348" s="275"/>
    </row>
    <row r="25349" spans="21:21" x14ac:dyDescent="0.3">
      <c r="U25349" s="275"/>
    </row>
    <row r="25350" spans="21:21" x14ac:dyDescent="0.3">
      <c r="U25350" s="275"/>
    </row>
    <row r="25351" spans="21:21" x14ac:dyDescent="0.3">
      <c r="U25351" s="275"/>
    </row>
    <row r="25352" spans="21:21" x14ac:dyDescent="0.3">
      <c r="U25352" s="275"/>
    </row>
    <row r="25353" spans="21:21" x14ac:dyDescent="0.3">
      <c r="U25353" s="275"/>
    </row>
    <row r="25354" spans="21:21" x14ac:dyDescent="0.3">
      <c r="U25354" s="275"/>
    </row>
    <row r="25355" spans="21:21" x14ac:dyDescent="0.3">
      <c r="U25355" s="275"/>
    </row>
    <row r="25356" spans="21:21" x14ac:dyDescent="0.3">
      <c r="U25356" s="275"/>
    </row>
    <row r="25357" spans="21:21" x14ac:dyDescent="0.3">
      <c r="U25357" s="275"/>
    </row>
    <row r="25358" spans="21:21" x14ac:dyDescent="0.3">
      <c r="U25358" s="275"/>
    </row>
    <row r="25359" spans="21:21" x14ac:dyDescent="0.3">
      <c r="U25359" s="275"/>
    </row>
    <row r="25360" spans="21:21" x14ac:dyDescent="0.3">
      <c r="U25360" s="275"/>
    </row>
    <row r="25361" spans="21:21" x14ac:dyDescent="0.3">
      <c r="U25361" s="275"/>
    </row>
    <row r="25362" spans="21:21" x14ac:dyDescent="0.3">
      <c r="U25362" s="275"/>
    </row>
    <row r="25363" spans="21:21" x14ac:dyDescent="0.3">
      <c r="U25363" s="275"/>
    </row>
    <row r="25364" spans="21:21" x14ac:dyDescent="0.3">
      <c r="U25364" s="275"/>
    </row>
    <row r="25365" spans="21:21" x14ac:dyDescent="0.3">
      <c r="U25365" s="275"/>
    </row>
    <row r="25366" spans="21:21" x14ac:dyDescent="0.3">
      <c r="U25366" s="275"/>
    </row>
    <row r="25367" spans="21:21" x14ac:dyDescent="0.3">
      <c r="U25367" s="275"/>
    </row>
    <row r="25368" spans="21:21" x14ac:dyDescent="0.3">
      <c r="U25368" s="275"/>
    </row>
    <row r="25369" spans="21:21" x14ac:dyDescent="0.3">
      <c r="U25369" s="275"/>
    </row>
    <row r="25370" spans="21:21" x14ac:dyDescent="0.3">
      <c r="U25370" s="275"/>
    </row>
    <row r="25371" spans="21:21" x14ac:dyDescent="0.3">
      <c r="U25371" s="275"/>
    </row>
    <row r="25372" spans="21:21" x14ac:dyDescent="0.3">
      <c r="U25372" s="275"/>
    </row>
    <row r="25373" spans="21:21" x14ac:dyDescent="0.3">
      <c r="U25373" s="275"/>
    </row>
    <row r="25374" spans="21:21" x14ac:dyDescent="0.3">
      <c r="U25374" s="275"/>
    </row>
    <row r="25375" spans="21:21" x14ac:dyDescent="0.3">
      <c r="U25375" s="275"/>
    </row>
    <row r="25376" spans="21:21" x14ac:dyDescent="0.3">
      <c r="U25376" s="275"/>
    </row>
    <row r="25377" spans="21:21" x14ac:dyDescent="0.3">
      <c r="U25377" s="275"/>
    </row>
    <row r="25378" spans="21:21" x14ac:dyDescent="0.3">
      <c r="U25378" s="275"/>
    </row>
    <row r="25379" spans="21:21" x14ac:dyDescent="0.3">
      <c r="U25379" s="275"/>
    </row>
    <row r="25380" spans="21:21" x14ac:dyDescent="0.3">
      <c r="U25380" s="275"/>
    </row>
    <row r="25381" spans="21:21" x14ac:dyDescent="0.3">
      <c r="U25381" s="275"/>
    </row>
    <row r="25382" spans="21:21" x14ac:dyDescent="0.3">
      <c r="U25382" s="275"/>
    </row>
    <row r="25383" spans="21:21" x14ac:dyDescent="0.3">
      <c r="U25383" s="275"/>
    </row>
    <row r="25384" spans="21:21" x14ac:dyDescent="0.3">
      <c r="U25384" s="275"/>
    </row>
    <row r="25385" spans="21:21" x14ac:dyDescent="0.3">
      <c r="U25385" s="275"/>
    </row>
    <row r="25386" spans="21:21" x14ac:dyDescent="0.3">
      <c r="U25386" s="275"/>
    </row>
    <row r="25387" spans="21:21" x14ac:dyDescent="0.3">
      <c r="U25387" s="275"/>
    </row>
    <row r="25388" spans="21:21" x14ac:dyDescent="0.3">
      <c r="U25388" s="275"/>
    </row>
    <row r="25389" spans="21:21" x14ac:dyDescent="0.3">
      <c r="U25389" s="275"/>
    </row>
    <row r="25390" spans="21:21" x14ac:dyDescent="0.3">
      <c r="U25390" s="275"/>
    </row>
    <row r="25391" spans="21:21" x14ac:dyDescent="0.3">
      <c r="U25391" s="275"/>
    </row>
    <row r="25392" spans="21:21" x14ac:dyDescent="0.3">
      <c r="U25392" s="275"/>
    </row>
    <row r="25393" spans="21:21" x14ac:dyDescent="0.3">
      <c r="U25393" s="275"/>
    </row>
    <row r="25394" spans="21:21" x14ac:dyDescent="0.3">
      <c r="U25394" s="275"/>
    </row>
    <row r="25395" spans="21:21" x14ac:dyDescent="0.3">
      <c r="U25395" s="275"/>
    </row>
    <row r="25396" spans="21:21" x14ac:dyDescent="0.3">
      <c r="U25396" s="275"/>
    </row>
    <row r="25397" spans="21:21" x14ac:dyDescent="0.3">
      <c r="U25397" s="275"/>
    </row>
    <row r="25398" spans="21:21" x14ac:dyDescent="0.3">
      <c r="U25398" s="275"/>
    </row>
    <row r="25399" spans="21:21" x14ac:dyDescent="0.3">
      <c r="U25399" s="275"/>
    </row>
    <row r="25400" spans="21:21" x14ac:dyDescent="0.3">
      <c r="U25400" s="275"/>
    </row>
    <row r="25401" spans="21:21" x14ac:dyDescent="0.3">
      <c r="U25401" s="275"/>
    </row>
    <row r="25402" spans="21:21" x14ac:dyDescent="0.3">
      <c r="U25402" s="275"/>
    </row>
    <row r="25403" spans="21:21" x14ac:dyDescent="0.3">
      <c r="U25403" s="275"/>
    </row>
    <row r="25404" spans="21:21" x14ac:dyDescent="0.3">
      <c r="U25404" s="275"/>
    </row>
    <row r="25405" spans="21:21" x14ac:dyDescent="0.3">
      <c r="U25405" s="275"/>
    </row>
    <row r="25406" spans="21:21" x14ac:dyDescent="0.3">
      <c r="U25406" s="275"/>
    </row>
    <row r="25407" spans="21:21" x14ac:dyDescent="0.3">
      <c r="U25407" s="275"/>
    </row>
    <row r="25408" spans="21:21" x14ac:dyDescent="0.3">
      <c r="U25408" s="275"/>
    </row>
    <row r="25409" spans="21:21" x14ac:dyDescent="0.3">
      <c r="U25409" s="275"/>
    </row>
    <row r="25410" spans="21:21" x14ac:dyDescent="0.3">
      <c r="U25410" s="275"/>
    </row>
    <row r="25411" spans="21:21" x14ac:dyDescent="0.3">
      <c r="U25411" s="275"/>
    </row>
    <row r="25412" spans="21:21" x14ac:dyDescent="0.3">
      <c r="U25412" s="275"/>
    </row>
    <row r="25413" spans="21:21" x14ac:dyDescent="0.3">
      <c r="U25413" s="275"/>
    </row>
    <row r="25414" spans="21:21" x14ac:dyDescent="0.3">
      <c r="U25414" s="275"/>
    </row>
    <row r="25415" spans="21:21" x14ac:dyDescent="0.3">
      <c r="U25415" s="275"/>
    </row>
    <row r="25416" spans="21:21" x14ac:dyDescent="0.3">
      <c r="U25416" s="275"/>
    </row>
    <row r="25417" spans="21:21" x14ac:dyDescent="0.3">
      <c r="U25417" s="275"/>
    </row>
    <row r="25418" spans="21:21" x14ac:dyDescent="0.3">
      <c r="U25418" s="275"/>
    </row>
    <row r="25419" spans="21:21" x14ac:dyDescent="0.3">
      <c r="U25419" s="275"/>
    </row>
    <row r="25420" spans="21:21" x14ac:dyDescent="0.3">
      <c r="U25420" s="275"/>
    </row>
    <row r="25421" spans="21:21" x14ac:dyDescent="0.3">
      <c r="U25421" s="275"/>
    </row>
    <row r="25422" spans="21:21" x14ac:dyDescent="0.3">
      <c r="U25422" s="275"/>
    </row>
    <row r="25423" spans="21:21" x14ac:dyDescent="0.3">
      <c r="U25423" s="275"/>
    </row>
    <row r="25424" spans="21:21" x14ac:dyDescent="0.3">
      <c r="U25424" s="275"/>
    </row>
    <row r="25425" spans="21:21" x14ac:dyDescent="0.3">
      <c r="U25425" s="275"/>
    </row>
    <row r="25426" spans="21:21" x14ac:dyDescent="0.3">
      <c r="U25426" s="275"/>
    </row>
    <row r="25427" spans="21:21" x14ac:dyDescent="0.3">
      <c r="U25427" s="275"/>
    </row>
    <row r="25428" spans="21:21" x14ac:dyDescent="0.3">
      <c r="U25428" s="275"/>
    </row>
    <row r="25429" spans="21:21" x14ac:dyDescent="0.3">
      <c r="U25429" s="275"/>
    </row>
    <row r="25430" spans="21:21" x14ac:dyDescent="0.3">
      <c r="U25430" s="275"/>
    </row>
    <row r="25431" spans="21:21" x14ac:dyDescent="0.3">
      <c r="U25431" s="275"/>
    </row>
    <row r="25432" spans="21:21" x14ac:dyDescent="0.3">
      <c r="U25432" s="275"/>
    </row>
    <row r="25433" spans="21:21" x14ac:dyDescent="0.3">
      <c r="U25433" s="275"/>
    </row>
    <row r="25434" spans="21:21" x14ac:dyDescent="0.3">
      <c r="U25434" s="275"/>
    </row>
    <row r="25435" spans="21:21" x14ac:dyDescent="0.3">
      <c r="U25435" s="275"/>
    </row>
    <row r="25436" spans="21:21" x14ac:dyDescent="0.3">
      <c r="U25436" s="275"/>
    </row>
    <row r="25437" spans="21:21" x14ac:dyDescent="0.3">
      <c r="U25437" s="275"/>
    </row>
    <row r="25438" spans="21:21" x14ac:dyDescent="0.3">
      <c r="U25438" s="275"/>
    </row>
    <row r="25439" spans="21:21" x14ac:dyDescent="0.3">
      <c r="U25439" s="275"/>
    </row>
    <row r="25440" spans="21:21" x14ac:dyDescent="0.3">
      <c r="U25440" s="275"/>
    </row>
    <row r="25441" spans="21:21" x14ac:dyDescent="0.3">
      <c r="U25441" s="275"/>
    </row>
    <row r="25442" spans="21:21" x14ac:dyDescent="0.3">
      <c r="U25442" s="275"/>
    </row>
    <row r="25443" spans="21:21" x14ac:dyDescent="0.3">
      <c r="U25443" s="275"/>
    </row>
    <row r="25444" spans="21:21" x14ac:dyDescent="0.3">
      <c r="U25444" s="275"/>
    </row>
    <row r="25445" spans="21:21" x14ac:dyDescent="0.3">
      <c r="U25445" s="275"/>
    </row>
    <row r="25446" spans="21:21" x14ac:dyDescent="0.3">
      <c r="U25446" s="275"/>
    </row>
    <row r="25447" spans="21:21" x14ac:dyDescent="0.3">
      <c r="U25447" s="275"/>
    </row>
    <row r="25448" spans="21:21" x14ac:dyDescent="0.3">
      <c r="U25448" s="275"/>
    </row>
    <row r="25449" spans="21:21" x14ac:dyDescent="0.3">
      <c r="U25449" s="275"/>
    </row>
    <row r="25450" spans="21:21" x14ac:dyDescent="0.3">
      <c r="U25450" s="275"/>
    </row>
    <row r="25451" spans="21:21" x14ac:dyDescent="0.3">
      <c r="U25451" s="275"/>
    </row>
    <row r="25452" spans="21:21" x14ac:dyDescent="0.3">
      <c r="U25452" s="275"/>
    </row>
    <row r="25453" spans="21:21" x14ac:dyDescent="0.3">
      <c r="U25453" s="275"/>
    </row>
    <row r="25454" spans="21:21" x14ac:dyDescent="0.3">
      <c r="U25454" s="275"/>
    </row>
    <row r="25455" spans="21:21" x14ac:dyDescent="0.3">
      <c r="U25455" s="275"/>
    </row>
    <row r="25456" spans="21:21" x14ac:dyDescent="0.3">
      <c r="U25456" s="275"/>
    </row>
    <row r="25457" spans="21:21" x14ac:dyDescent="0.3">
      <c r="U25457" s="275"/>
    </row>
    <row r="25458" spans="21:21" x14ac:dyDescent="0.3">
      <c r="U25458" s="275"/>
    </row>
    <row r="25459" spans="21:21" x14ac:dyDescent="0.3">
      <c r="U25459" s="275"/>
    </row>
    <row r="25460" spans="21:21" x14ac:dyDescent="0.3">
      <c r="U25460" s="275"/>
    </row>
    <row r="25461" spans="21:21" x14ac:dyDescent="0.3">
      <c r="U25461" s="275"/>
    </row>
    <row r="25462" spans="21:21" x14ac:dyDescent="0.3">
      <c r="U25462" s="275"/>
    </row>
    <row r="25463" spans="21:21" x14ac:dyDescent="0.3">
      <c r="U25463" s="275"/>
    </row>
    <row r="25464" spans="21:21" x14ac:dyDescent="0.3">
      <c r="U25464" s="275"/>
    </row>
    <row r="25465" spans="21:21" x14ac:dyDescent="0.3">
      <c r="U25465" s="275"/>
    </row>
    <row r="25466" spans="21:21" x14ac:dyDescent="0.3">
      <c r="U25466" s="275"/>
    </row>
    <row r="25467" spans="21:21" x14ac:dyDescent="0.3">
      <c r="U25467" s="275"/>
    </row>
    <row r="25468" spans="21:21" x14ac:dyDescent="0.3">
      <c r="U25468" s="275"/>
    </row>
    <row r="25469" spans="21:21" x14ac:dyDescent="0.3">
      <c r="U25469" s="275"/>
    </row>
    <row r="25470" spans="21:21" x14ac:dyDescent="0.3">
      <c r="U25470" s="275"/>
    </row>
    <row r="25471" spans="21:21" x14ac:dyDescent="0.3">
      <c r="U25471" s="275"/>
    </row>
    <row r="25472" spans="21:21" x14ac:dyDescent="0.3">
      <c r="U25472" s="275"/>
    </row>
    <row r="25473" spans="21:21" x14ac:dyDescent="0.3">
      <c r="U25473" s="275"/>
    </row>
    <row r="25474" spans="21:21" x14ac:dyDescent="0.3">
      <c r="U25474" s="275"/>
    </row>
    <row r="25475" spans="21:21" x14ac:dyDescent="0.3">
      <c r="U25475" s="275"/>
    </row>
    <row r="25476" spans="21:21" x14ac:dyDescent="0.3">
      <c r="U25476" s="275"/>
    </row>
    <row r="25477" spans="21:21" x14ac:dyDescent="0.3">
      <c r="U25477" s="275"/>
    </row>
    <row r="25478" spans="21:21" x14ac:dyDescent="0.3">
      <c r="U25478" s="275"/>
    </row>
    <row r="25479" spans="21:21" x14ac:dyDescent="0.3">
      <c r="U25479" s="275"/>
    </row>
    <row r="25480" spans="21:21" x14ac:dyDescent="0.3">
      <c r="U25480" s="275"/>
    </row>
    <row r="25481" spans="21:21" x14ac:dyDescent="0.3">
      <c r="U25481" s="275"/>
    </row>
    <row r="25482" spans="21:21" x14ac:dyDescent="0.3">
      <c r="U25482" s="275"/>
    </row>
    <row r="25483" spans="21:21" x14ac:dyDescent="0.3">
      <c r="U25483" s="275"/>
    </row>
    <row r="25484" spans="21:21" x14ac:dyDescent="0.3">
      <c r="U25484" s="275"/>
    </row>
    <row r="25485" spans="21:21" x14ac:dyDescent="0.3">
      <c r="U25485" s="275"/>
    </row>
    <row r="25486" spans="21:21" x14ac:dyDescent="0.3">
      <c r="U25486" s="275"/>
    </row>
    <row r="25487" spans="21:21" x14ac:dyDescent="0.3">
      <c r="U25487" s="275"/>
    </row>
    <row r="25488" spans="21:21" x14ac:dyDescent="0.3">
      <c r="U25488" s="275"/>
    </row>
    <row r="25489" spans="21:21" x14ac:dyDescent="0.3">
      <c r="U25489" s="275"/>
    </row>
    <row r="25490" spans="21:21" x14ac:dyDescent="0.3">
      <c r="U25490" s="275"/>
    </row>
    <row r="25491" spans="21:21" x14ac:dyDescent="0.3">
      <c r="U25491" s="275"/>
    </row>
    <row r="25492" spans="21:21" x14ac:dyDescent="0.3">
      <c r="U25492" s="275"/>
    </row>
    <row r="25493" spans="21:21" x14ac:dyDescent="0.3">
      <c r="U25493" s="275"/>
    </row>
    <row r="25494" spans="21:21" x14ac:dyDescent="0.3">
      <c r="U25494" s="275"/>
    </row>
    <row r="25495" spans="21:21" x14ac:dyDescent="0.3">
      <c r="U25495" s="275"/>
    </row>
    <row r="25496" spans="21:21" x14ac:dyDescent="0.3">
      <c r="U25496" s="275"/>
    </row>
    <row r="25497" spans="21:21" x14ac:dyDescent="0.3">
      <c r="U25497" s="275"/>
    </row>
    <row r="25498" spans="21:21" x14ac:dyDescent="0.3">
      <c r="U25498" s="275"/>
    </row>
    <row r="25499" spans="21:21" x14ac:dyDescent="0.3">
      <c r="U25499" s="275"/>
    </row>
    <row r="25500" spans="21:21" x14ac:dyDescent="0.3">
      <c r="U25500" s="275"/>
    </row>
    <row r="25501" spans="21:21" x14ac:dyDescent="0.3">
      <c r="U25501" s="275"/>
    </row>
    <row r="25502" spans="21:21" x14ac:dyDescent="0.3">
      <c r="U25502" s="275"/>
    </row>
    <row r="25503" spans="21:21" x14ac:dyDescent="0.3">
      <c r="U25503" s="275"/>
    </row>
    <row r="25504" spans="21:21" x14ac:dyDescent="0.3">
      <c r="U25504" s="275"/>
    </row>
    <row r="25505" spans="21:21" x14ac:dyDescent="0.3">
      <c r="U25505" s="275"/>
    </row>
    <row r="25506" spans="21:21" x14ac:dyDescent="0.3">
      <c r="U25506" s="275"/>
    </row>
    <row r="25507" spans="21:21" x14ac:dyDescent="0.3">
      <c r="U25507" s="275"/>
    </row>
    <row r="25508" spans="21:21" x14ac:dyDescent="0.3">
      <c r="U25508" s="275"/>
    </row>
    <row r="25509" spans="21:21" x14ac:dyDescent="0.3">
      <c r="U25509" s="275"/>
    </row>
    <row r="25510" spans="21:21" x14ac:dyDescent="0.3">
      <c r="U25510" s="275"/>
    </row>
    <row r="25511" spans="21:21" x14ac:dyDescent="0.3">
      <c r="U25511" s="275"/>
    </row>
    <row r="25512" spans="21:21" x14ac:dyDescent="0.3">
      <c r="U25512" s="275"/>
    </row>
    <row r="25513" spans="21:21" x14ac:dyDescent="0.3">
      <c r="U25513" s="275"/>
    </row>
    <row r="25514" spans="21:21" x14ac:dyDescent="0.3">
      <c r="U25514" s="275"/>
    </row>
    <row r="25515" spans="21:21" x14ac:dyDescent="0.3">
      <c r="U25515" s="275"/>
    </row>
    <row r="25516" spans="21:21" x14ac:dyDescent="0.3">
      <c r="U25516" s="275"/>
    </row>
    <row r="25517" spans="21:21" x14ac:dyDescent="0.3">
      <c r="U25517" s="275"/>
    </row>
    <row r="25518" spans="21:21" x14ac:dyDescent="0.3">
      <c r="U25518" s="275"/>
    </row>
    <row r="25519" spans="21:21" x14ac:dyDescent="0.3">
      <c r="U25519" s="275"/>
    </row>
    <row r="25520" spans="21:21" x14ac:dyDescent="0.3">
      <c r="U25520" s="275"/>
    </row>
    <row r="25521" spans="21:21" x14ac:dyDescent="0.3">
      <c r="U25521" s="275"/>
    </row>
    <row r="25522" spans="21:21" x14ac:dyDescent="0.3">
      <c r="U25522" s="275"/>
    </row>
    <row r="25523" spans="21:21" x14ac:dyDescent="0.3">
      <c r="U25523" s="275"/>
    </row>
    <row r="25524" spans="21:21" x14ac:dyDescent="0.3">
      <c r="U25524" s="275"/>
    </row>
    <row r="25525" spans="21:21" x14ac:dyDescent="0.3">
      <c r="U25525" s="275"/>
    </row>
    <row r="25526" spans="21:21" x14ac:dyDescent="0.3">
      <c r="U25526" s="275"/>
    </row>
    <row r="25527" spans="21:21" x14ac:dyDescent="0.3">
      <c r="U25527" s="275"/>
    </row>
    <row r="25528" spans="21:21" x14ac:dyDescent="0.3">
      <c r="U25528" s="275"/>
    </row>
    <row r="25529" spans="21:21" x14ac:dyDescent="0.3">
      <c r="U25529" s="275"/>
    </row>
    <row r="25530" spans="21:21" x14ac:dyDescent="0.3">
      <c r="U25530" s="275"/>
    </row>
    <row r="25531" spans="21:21" x14ac:dyDescent="0.3">
      <c r="U25531" s="275"/>
    </row>
    <row r="25532" spans="21:21" x14ac:dyDescent="0.3">
      <c r="U25532" s="275"/>
    </row>
    <row r="25533" spans="21:21" x14ac:dyDescent="0.3">
      <c r="U25533" s="275"/>
    </row>
    <row r="25534" spans="21:21" x14ac:dyDescent="0.3">
      <c r="U25534" s="275"/>
    </row>
    <row r="25535" spans="21:21" x14ac:dyDescent="0.3">
      <c r="U25535" s="275"/>
    </row>
    <row r="25536" spans="21:21" x14ac:dyDescent="0.3">
      <c r="U25536" s="275"/>
    </row>
    <row r="25537" spans="21:21" x14ac:dyDescent="0.3">
      <c r="U25537" s="275"/>
    </row>
    <row r="25538" spans="21:21" x14ac:dyDescent="0.3">
      <c r="U25538" s="275"/>
    </row>
    <row r="25539" spans="21:21" x14ac:dyDescent="0.3">
      <c r="U25539" s="275"/>
    </row>
    <row r="25540" spans="21:21" x14ac:dyDescent="0.3">
      <c r="U25540" s="275"/>
    </row>
    <row r="25541" spans="21:21" x14ac:dyDescent="0.3">
      <c r="U25541" s="275"/>
    </row>
    <row r="25542" spans="21:21" x14ac:dyDescent="0.3">
      <c r="U25542" s="275"/>
    </row>
    <row r="25543" spans="21:21" x14ac:dyDescent="0.3">
      <c r="U25543" s="275"/>
    </row>
    <row r="25544" spans="21:21" x14ac:dyDescent="0.3">
      <c r="U25544" s="275"/>
    </row>
    <row r="25545" spans="21:21" x14ac:dyDescent="0.3">
      <c r="U25545" s="275"/>
    </row>
    <row r="25546" spans="21:21" x14ac:dyDescent="0.3">
      <c r="U25546" s="275"/>
    </row>
    <row r="25547" spans="21:21" x14ac:dyDescent="0.3">
      <c r="U25547" s="275"/>
    </row>
    <row r="25548" spans="21:21" x14ac:dyDescent="0.3">
      <c r="U25548" s="275"/>
    </row>
    <row r="25549" spans="21:21" x14ac:dyDescent="0.3">
      <c r="U25549" s="275"/>
    </row>
    <row r="25550" spans="21:21" x14ac:dyDescent="0.3">
      <c r="U25550" s="275"/>
    </row>
    <row r="25551" spans="21:21" x14ac:dyDescent="0.3">
      <c r="U25551" s="275"/>
    </row>
    <row r="25552" spans="21:21" x14ac:dyDescent="0.3">
      <c r="U25552" s="275"/>
    </row>
    <row r="25553" spans="21:21" x14ac:dyDescent="0.3">
      <c r="U25553" s="275"/>
    </row>
    <row r="25554" spans="21:21" x14ac:dyDescent="0.3">
      <c r="U25554" s="275"/>
    </row>
    <row r="25555" spans="21:21" x14ac:dyDescent="0.3">
      <c r="U25555" s="275"/>
    </row>
    <row r="25556" spans="21:21" x14ac:dyDescent="0.3">
      <c r="U25556" s="275"/>
    </row>
    <row r="25557" spans="21:21" x14ac:dyDescent="0.3">
      <c r="U25557" s="275"/>
    </row>
    <row r="25558" spans="21:21" x14ac:dyDescent="0.3">
      <c r="U25558" s="275"/>
    </row>
    <row r="25559" spans="21:21" x14ac:dyDescent="0.3">
      <c r="U25559" s="275"/>
    </row>
    <row r="25560" spans="21:21" x14ac:dyDescent="0.3">
      <c r="U25560" s="275"/>
    </row>
    <row r="25561" spans="21:21" x14ac:dyDescent="0.3">
      <c r="U25561" s="275"/>
    </row>
    <row r="25562" spans="21:21" x14ac:dyDescent="0.3">
      <c r="U25562" s="275"/>
    </row>
    <row r="25563" spans="21:21" x14ac:dyDescent="0.3">
      <c r="U25563" s="275"/>
    </row>
    <row r="25564" spans="21:21" x14ac:dyDescent="0.3">
      <c r="U25564" s="275"/>
    </row>
    <row r="25565" spans="21:21" x14ac:dyDescent="0.3">
      <c r="U25565" s="275"/>
    </row>
    <row r="25566" spans="21:21" x14ac:dyDescent="0.3">
      <c r="U25566" s="275"/>
    </row>
    <row r="25567" spans="21:21" x14ac:dyDescent="0.3">
      <c r="U25567" s="275"/>
    </row>
    <row r="25568" spans="21:21" x14ac:dyDescent="0.3">
      <c r="U25568" s="275"/>
    </row>
    <row r="25569" spans="21:21" x14ac:dyDescent="0.3">
      <c r="U25569" s="275"/>
    </row>
    <row r="25570" spans="21:21" x14ac:dyDescent="0.3">
      <c r="U25570" s="275"/>
    </row>
    <row r="25571" spans="21:21" x14ac:dyDescent="0.3">
      <c r="U25571" s="275"/>
    </row>
    <row r="25572" spans="21:21" x14ac:dyDescent="0.3">
      <c r="U25572" s="275"/>
    </row>
    <row r="25573" spans="21:21" x14ac:dyDescent="0.3">
      <c r="U25573" s="275"/>
    </row>
    <row r="25574" spans="21:21" x14ac:dyDescent="0.3">
      <c r="U25574" s="275"/>
    </row>
    <row r="25575" spans="21:21" x14ac:dyDescent="0.3">
      <c r="U25575" s="275"/>
    </row>
    <row r="25576" spans="21:21" x14ac:dyDescent="0.3">
      <c r="U25576" s="275"/>
    </row>
    <row r="25577" spans="21:21" x14ac:dyDescent="0.3">
      <c r="U25577" s="275"/>
    </row>
    <row r="25578" spans="21:21" x14ac:dyDescent="0.3">
      <c r="U25578" s="275"/>
    </row>
    <row r="25579" spans="21:21" x14ac:dyDescent="0.3">
      <c r="U25579" s="275"/>
    </row>
    <row r="25580" spans="21:21" x14ac:dyDescent="0.3">
      <c r="U25580" s="275"/>
    </row>
    <row r="25581" spans="21:21" x14ac:dyDescent="0.3">
      <c r="U25581" s="275"/>
    </row>
    <row r="25582" spans="21:21" x14ac:dyDescent="0.3">
      <c r="U25582" s="275"/>
    </row>
    <row r="25583" spans="21:21" x14ac:dyDescent="0.3">
      <c r="U25583" s="275"/>
    </row>
    <row r="25584" spans="21:21" x14ac:dyDescent="0.3">
      <c r="U25584" s="275"/>
    </row>
    <row r="25585" spans="21:21" x14ac:dyDescent="0.3">
      <c r="U25585" s="275"/>
    </row>
    <row r="25586" spans="21:21" x14ac:dyDescent="0.3">
      <c r="U25586" s="275"/>
    </row>
    <row r="25587" spans="21:21" x14ac:dyDescent="0.3">
      <c r="U25587" s="275"/>
    </row>
    <row r="25588" spans="21:21" x14ac:dyDescent="0.3">
      <c r="U25588" s="275"/>
    </row>
    <row r="25589" spans="21:21" x14ac:dyDescent="0.3">
      <c r="U25589" s="275"/>
    </row>
    <row r="25590" spans="21:21" x14ac:dyDescent="0.3">
      <c r="U25590" s="275"/>
    </row>
    <row r="25591" spans="21:21" x14ac:dyDescent="0.3">
      <c r="U25591" s="275"/>
    </row>
    <row r="25592" spans="21:21" x14ac:dyDescent="0.3">
      <c r="U25592" s="275"/>
    </row>
    <row r="25593" spans="21:21" x14ac:dyDescent="0.3">
      <c r="U25593" s="275"/>
    </row>
    <row r="25594" spans="21:21" x14ac:dyDescent="0.3">
      <c r="U25594" s="275"/>
    </row>
    <row r="25595" spans="21:21" x14ac:dyDescent="0.3">
      <c r="U25595" s="275"/>
    </row>
    <row r="25596" spans="21:21" x14ac:dyDescent="0.3">
      <c r="U25596" s="275"/>
    </row>
    <row r="25597" spans="21:21" x14ac:dyDescent="0.3">
      <c r="U25597" s="275"/>
    </row>
    <row r="25598" spans="21:21" x14ac:dyDescent="0.3">
      <c r="U25598" s="275"/>
    </row>
    <row r="25599" spans="21:21" x14ac:dyDescent="0.3">
      <c r="U25599" s="275"/>
    </row>
    <row r="25600" spans="21:21" x14ac:dyDescent="0.3">
      <c r="U25600" s="275"/>
    </row>
    <row r="25601" spans="21:21" x14ac:dyDescent="0.3">
      <c r="U25601" s="275"/>
    </row>
    <row r="25602" spans="21:21" x14ac:dyDescent="0.3">
      <c r="U25602" s="275"/>
    </row>
    <row r="25603" spans="21:21" x14ac:dyDescent="0.3">
      <c r="U25603" s="275"/>
    </row>
    <row r="25604" spans="21:21" x14ac:dyDescent="0.3">
      <c r="U25604" s="275"/>
    </row>
    <row r="25605" spans="21:21" x14ac:dyDescent="0.3">
      <c r="U25605" s="275"/>
    </row>
    <row r="25606" spans="21:21" x14ac:dyDescent="0.3">
      <c r="U25606" s="275"/>
    </row>
    <row r="25607" spans="21:21" x14ac:dyDescent="0.3">
      <c r="U25607" s="275"/>
    </row>
    <row r="25608" spans="21:21" x14ac:dyDescent="0.3">
      <c r="U25608" s="275"/>
    </row>
    <row r="25609" spans="21:21" x14ac:dyDescent="0.3">
      <c r="U25609" s="275"/>
    </row>
    <row r="25610" spans="21:21" x14ac:dyDescent="0.3">
      <c r="U25610" s="275"/>
    </row>
    <row r="25611" spans="21:21" x14ac:dyDescent="0.3">
      <c r="U25611" s="275"/>
    </row>
    <row r="25612" spans="21:21" x14ac:dyDescent="0.3">
      <c r="U25612" s="275"/>
    </row>
    <row r="25613" spans="21:21" x14ac:dyDescent="0.3">
      <c r="U25613" s="275"/>
    </row>
    <row r="25614" spans="21:21" x14ac:dyDescent="0.3">
      <c r="U25614" s="275"/>
    </row>
    <row r="25615" spans="21:21" x14ac:dyDescent="0.3">
      <c r="U25615" s="275"/>
    </row>
    <row r="25616" spans="21:21" x14ac:dyDescent="0.3">
      <c r="U25616" s="275"/>
    </row>
    <row r="25617" spans="21:21" x14ac:dyDescent="0.3">
      <c r="U25617" s="275"/>
    </row>
    <row r="25618" spans="21:21" x14ac:dyDescent="0.3">
      <c r="U25618" s="275"/>
    </row>
    <row r="25619" spans="21:21" x14ac:dyDescent="0.3">
      <c r="U25619" s="275"/>
    </row>
    <row r="25620" spans="21:21" x14ac:dyDescent="0.3">
      <c r="U25620" s="275"/>
    </row>
    <row r="25621" spans="21:21" x14ac:dyDescent="0.3">
      <c r="U25621" s="275"/>
    </row>
    <row r="25622" spans="21:21" x14ac:dyDescent="0.3">
      <c r="U25622" s="275"/>
    </row>
    <row r="25623" spans="21:21" x14ac:dyDescent="0.3">
      <c r="U25623" s="275"/>
    </row>
    <row r="25624" spans="21:21" x14ac:dyDescent="0.3">
      <c r="U25624" s="275"/>
    </row>
    <row r="25625" spans="21:21" x14ac:dyDescent="0.3">
      <c r="U25625" s="275"/>
    </row>
    <row r="25626" spans="21:21" x14ac:dyDescent="0.3">
      <c r="U25626" s="275"/>
    </row>
    <row r="25627" spans="21:21" x14ac:dyDescent="0.3">
      <c r="U25627" s="275"/>
    </row>
    <row r="25628" spans="21:21" x14ac:dyDescent="0.3">
      <c r="U25628" s="275"/>
    </row>
    <row r="25629" spans="21:21" x14ac:dyDescent="0.3">
      <c r="U25629" s="275"/>
    </row>
    <row r="25630" spans="21:21" x14ac:dyDescent="0.3">
      <c r="U25630" s="275"/>
    </row>
    <row r="25631" spans="21:21" x14ac:dyDescent="0.3">
      <c r="U25631" s="275"/>
    </row>
    <row r="25632" spans="21:21" x14ac:dyDescent="0.3">
      <c r="U25632" s="275"/>
    </row>
    <row r="25633" spans="21:21" x14ac:dyDescent="0.3">
      <c r="U25633" s="275"/>
    </row>
    <row r="25634" spans="21:21" x14ac:dyDescent="0.3">
      <c r="U25634" s="275"/>
    </row>
    <row r="25635" spans="21:21" x14ac:dyDescent="0.3">
      <c r="U25635" s="275"/>
    </row>
    <row r="25636" spans="21:21" x14ac:dyDescent="0.3">
      <c r="U25636" s="275"/>
    </row>
    <row r="25637" spans="21:21" x14ac:dyDescent="0.3">
      <c r="U25637" s="275"/>
    </row>
    <row r="25638" spans="21:21" x14ac:dyDescent="0.3">
      <c r="U25638" s="275"/>
    </row>
    <row r="25639" spans="21:21" x14ac:dyDescent="0.3">
      <c r="U25639" s="275"/>
    </row>
    <row r="25640" spans="21:21" x14ac:dyDescent="0.3">
      <c r="U25640" s="275"/>
    </row>
    <row r="25641" spans="21:21" x14ac:dyDescent="0.3">
      <c r="U25641" s="275"/>
    </row>
    <row r="25642" spans="21:21" x14ac:dyDescent="0.3">
      <c r="U25642" s="275"/>
    </row>
    <row r="25643" spans="21:21" x14ac:dyDescent="0.3">
      <c r="U25643" s="275"/>
    </row>
    <row r="25644" spans="21:21" x14ac:dyDescent="0.3">
      <c r="U25644" s="275"/>
    </row>
    <row r="25645" spans="21:21" x14ac:dyDescent="0.3">
      <c r="U25645" s="275"/>
    </row>
    <row r="25646" spans="21:21" x14ac:dyDescent="0.3">
      <c r="U25646" s="275"/>
    </row>
    <row r="25647" spans="21:21" x14ac:dyDescent="0.3">
      <c r="U25647" s="275"/>
    </row>
    <row r="25648" spans="21:21" x14ac:dyDescent="0.3">
      <c r="U25648" s="275"/>
    </row>
    <row r="25649" spans="21:21" x14ac:dyDescent="0.3">
      <c r="U25649" s="275"/>
    </row>
    <row r="25650" spans="21:21" x14ac:dyDescent="0.3">
      <c r="U25650" s="275"/>
    </row>
    <row r="25651" spans="21:21" x14ac:dyDescent="0.3">
      <c r="U25651" s="275"/>
    </row>
    <row r="25652" spans="21:21" x14ac:dyDescent="0.3">
      <c r="U25652" s="275"/>
    </row>
    <row r="25653" spans="21:21" x14ac:dyDescent="0.3">
      <c r="U25653" s="275"/>
    </row>
    <row r="25654" spans="21:21" x14ac:dyDescent="0.3">
      <c r="U25654" s="275"/>
    </row>
    <row r="25655" spans="21:21" x14ac:dyDescent="0.3">
      <c r="U25655" s="275"/>
    </row>
    <row r="25656" spans="21:21" x14ac:dyDescent="0.3">
      <c r="U25656" s="275"/>
    </row>
    <row r="25657" spans="21:21" x14ac:dyDescent="0.3">
      <c r="U25657" s="275"/>
    </row>
    <row r="25658" spans="21:21" x14ac:dyDescent="0.3">
      <c r="U25658" s="275"/>
    </row>
    <row r="25659" spans="21:21" x14ac:dyDescent="0.3">
      <c r="U25659" s="275"/>
    </row>
    <row r="25660" spans="21:21" x14ac:dyDescent="0.3">
      <c r="U25660" s="275"/>
    </row>
    <row r="25661" spans="21:21" x14ac:dyDescent="0.3">
      <c r="U25661" s="275"/>
    </row>
    <row r="25662" spans="21:21" x14ac:dyDescent="0.3">
      <c r="U25662" s="275"/>
    </row>
    <row r="25663" spans="21:21" x14ac:dyDescent="0.3">
      <c r="U25663" s="275"/>
    </row>
    <row r="25664" spans="21:21" x14ac:dyDescent="0.3">
      <c r="U25664" s="275"/>
    </row>
    <row r="25665" spans="21:21" x14ac:dyDescent="0.3">
      <c r="U25665" s="275"/>
    </row>
    <row r="25666" spans="21:21" x14ac:dyDescent="0.3">
      <c r="U25666" s="275"/>
    </row>
    <row r="25667" spans="21:21" x14ac:dyDescent="0.3">
      <c r="U25667" s="275"/>
    </row>
    <row r="25668" spans="21:21" x14ac:dyDescent="0.3">
      <c r="U25668" s="275"/>
    </row>
    <row r="25669" spans="21:21" x14ac:dyDescent="0.3">
      <c r="U25669" s="275"/>
    </row>
    <row r="25670" spans="21:21" x14ac:dyDescent="0.3">
      <c r="U25670" s="275"/>
    </row>
    <row r="25671" spans="21:21" x14ac:dyDescent="0.3">
      <c r="U25671" s="275"/>
    </row>
    <row r="25672" spans="21:21" x14ac:dyDescent="0.3">
      <c r="U25672" s="275"/>
    </row>
    <row r="25673" spans="21:21" x14ac:dyDescent="0.3">
      <c r="U25673" s="275"/>
    </row>
    <row r="25674" spans="21:21" x14ac:dyDescent="0.3">
      <c r="U25674" s="275"/>
    </row>
    <row r="25675" spans="21:21" x14ac:dyDescent="0.3">
      <c r="U25675" s="275"/>
    </row>
    <row r="25676" spans="21:21" x14ac:dyDescent="0.3">
      <c r="U25676" s="275"/>
    </row>
    <row r="25677" spans="21:21" x14ac:dyDescent="0.3">
      <c r="U25677" s="275"/>
    </row>
    <row r="25678" spans="21:21" x14ac:dyDescent="0.3">
      <c r="U25678" s="275"/>
    </row>
    <row r="25679" spans="21:21" x14ac:dyDescent="0.3">
      <c r="U25679" s="275"/>
    </row>
    <row r="25680" spans="21:21" x14ac:dyDescent="0.3">
      <c r="U25680" s="275"/>
    </row>
    <row r="25681" spans="21:21" x14ac:dyDescent="0.3">
      <c r="U25681" s="275"/>
    </row>
    <row r="25682" spans="21:21" x14ac:dyDescent="0.3">
      <c r="U25682" s="275"/>
    </row>
    <row r="25683" spans="21:21" x14ac:dyDescent="0.3">
      <c r="U25683" s="275"/>
    </row>
    <row r="25684" spans="21:21" x14ac:dyDescent="0.3">
      <c r="U25684" s="275"/>
    </row>
    <row r="25685" spans="21:21" x14ac:dyDescent="0.3">
      <c r="U25685" s="275"/>
    </row>
    <row r="25686" spans="21:21" x14ac:dyDescent="0.3">
      <c r="U25686" s="275"/>
    </row>
    <row r="25687" spans="21:21" x14ac:dyDescent="0.3">
      <c r="U25687" s="275"/>
    </row>
    <row r="25688" spans="21:21" x14ac:dyDescent="0.3">
      <c r="U25688" s="275"/>
    </row>
    <row r="25689" spans="21:21" x14ac:dyDescent="0.3">
      <c r="U25689" s="275"/>
    </row>
    <row r="25690" spans="21:21" x14ac:dyDescent="0.3">
      <c r="U25690" s="275"/>
    </row>
    <row r="25691" spans="21:21" x14ac:dyDescent="0.3">
      <c r="U25691" s="275"/>
    </row>
    <row r="25692" spans="21:21" x14ac:dyDescent="0.3">
      <c r="U25692" s="275"/>
    </row>
    <row r="25693" spans="21:21" x14ac:dyDescent="0.3">
      <c r="U25693" s="275"/>
    </row>
    <row r="25694" spans="21:21" x14ac:dyDescent="0.3">
      <c r="U25694" s="275"/>
    </row>
    <row r="25695" spans="21:21" x14ac:dyDescent="0.3">
      <c r="U25695" s="275"/>
    </row>
    <row r="25696" spans="21:21" x14ac:dyDescent="0.3">
      <c r="U25696" s="275"/>
    </row>
    <row r="25697" spans="21:21" x14ac:dyDescent="0.3">
      <c r="U25697" s="275"/>
    </row>
    <row r="25698" spans="21:21" x14ac:dyDescent="0.3">
      <c r="U25698" s="275"/>
    </row>
    <row r="25699" spans="21:21" x14ac:dyDescent="0.3">
      <c r="U25699" s="275"/>
    </row>
    <row r="25700" spans="21:21" x14ac:dyDescent="0.3">
      <c r="U25700" s="275"/>
    </row>
    <row r="25701" spans="21:21" x14ac:dyDescent="0.3">
      <c r="U25701" s="275"/>
    </row>
    <row r="25702" spans="21:21" x14ac:dyDescent="0.3">
      <c r="U25702" s="275"/>
    </row>
    <row r="25703" spans="21:21" x14ac:dyDescent="0.3">
      <c r="U25703" s="275"/>
    </row>
    <row r="25704" spans="21:21" x14ac:dyDescent="0.3">
      <c r="U25704" s="275"/>
    </row>
    <row r="25705" spans="21:21" x14ac:dyDescent="0.3">
      <c r="U25705" s="275"/>
    </row>
    <row r="25706" spans="21:21" x14ac:dyDescent="0.3">
      <c r="U25706" s="275"/>
    </row>
    <row r="25707" spans="21:21" x14ac:dyDescent="0.3">
      <c r="U25707" s="275"/>
    </row>
    <row r="25708" spans="21:21" x14ac:dyDescent="0.3">
      <c r="U25708" s="275"/>
    </row>
    <row r="25709" spans="21:21" x14ac:dyDescent="0.3">
      <c r="U25709" s="275"/>
    </row>
    <row r="25710" spans="21:21" x14ac:dyDescent="0.3">
      <c r="U25710" s="275"/>
    </row>
    <row r="25711" spans="21:21" x14ac:dyDescent="0.3">
      <c r="U25711" s="275"/>
    </row>
    <row r="25712" spans="21:21" x14ac:dyDescent="0.3">
      <c r="U25712" s="275"/>
    </row>
    <row r="25713" spans="21:21" x14ac:dyDescent="0.3">
      <c r="U25713" s="275"/>
    </row>
    <row r="25714" spans="21:21" x14ac:dyDescent="0.3">
      <c r="U25714" s="275"/>
    </row>
    <row r="25715" spans="21:21" x14ac:dyDescent="0.3">
      <c r="U25715" s="275"/>
    </row>
    <row r="25716" spans="21:21" x14ac:dyDescent="0.3">
      <c r="U25716" s="275"/>
    </row>
    <row r="25717" spans="21:21" x14ac:dyDescent="0.3">
      <c r="U25717" s="275"/>
    </row>
    <row r="25718" spans="21:21" x14ac:dyDescent="0.3">
      <c r="U25718" s="275"/>
    </row>
    <row r="25719" spans="21:21" x14ac:dyDescent="0.3">
      <c r="U25719" s="275"/>
    </row>
    <row r="25720" spans="21:21" x14ac:dyDescent="0.3">
      <c r="U25720" s="275"/>
    </row>
    <row r="25721" spans="21:21" x14ac:dyDescent="0.3">
      <c r="U25721" s="275"/>
    </row>
    <row r="25722" spans="21:21" x14ac:dyDescent="0.3">
      <c r="U25722" s="275"/>
    </row>
    <row r="25723" spans="21:21" x14ac:dyDescent="0.3">
      <c r="U25723" s="275"/>
    </row>
    <row r="25724" spans="21:21" x14ac:dyDescent="0.3">
      <c r="U25724" s="275"/>
    </row>
    <row r="25725" spans="21:21" x14ac:dyDescent="0.3">
      <c r="U25725" s="275"/>
    </row>
    <row r="25726" spans="21:21" x14ac:dyDescent="0.3">
      <c r="U25726" s="275"/>
    </row>
    <row r="25727" spans="21:21" x14ac:dyDescent="0.3">
      <c r="U25727" s="275"/>
    </row>
    <row r="25728" spans="21:21" x14ac:dyDescent="0.3">
      <c r="U25728" s="275"/>
    </row>
    <row r="25729" spans="21:21" x14ac:dyDescent="0.3">
      <c r="U25729" s="275"/>
    </row>
    <row r="25730" spans="21:21" x14ac:dyDescent="0.3">
      <c r="U25730" s="275"/>
    </row>
    <row r="25731" spans="21:21" x14ac:dyDescent="0.3">
      <c r="U25731" s="275"/>
    </row>
    <row r="25732" spans="21:21" x14ac:dyDescent="0.3">
      <c r="U25732" s="275"/>
    </row>
    <row r="25733" spans="21:21" x14ac:dyDescent="0.3">
      <c r="U25733" s="275"/>
    </row>
    <row r="25734" spans="21:21" x14ac:dyDescent="0.3">
      <c r="U25734" s="275"/>
    </row>
    <row r="25735" spans="21:21" x14ac:dyDescent="0.3">
      <c r="U25735" s="275"/>
    </row>
    <row r="25736" spans="21:21" x14ac:dyDescent="0.3">
      <c r="U25736" s="275"/>
    </row>
    <row r="25737" spans="21:21" x14ac:dyDescent="0.3">
      <c r="U25737" s="275"/>
    </row>
    <row r="25738" spans="21:21" x14ac:dyDescent="0.3">
      <c r="U25738" s="275"/>
    </row>
    <row r="25739" spans="21:21" x14ac:dyDescent="0.3">
      <c r="U25739" s="275"/>
    </row>
    <row r="25740" spans="21:21" x14ac:dyDescent="0.3">
      <c r="U25740" s="275"/>
    </row>
    <row r="25741" spans="21:21" x14ac:dyDescent="0.3">
      <c r="U25741" s="275"/>
    </row>
    <row r="25742" spans="21:21" x14ac:dyDescent="0.3">
      <c r="U25742" s="275"/>
    </row>
    <row r="25743" spans="21:21" x14ac:dyDescent="0.3">
      <c r="U25743" s="275"/>
    </row>
    <row r="25744" spans="21:21" x14ac:dyDescent="0.3">
      <c r="U25744" s="275"/>
    </row>
    <row r="25745" spans="21:21" x14ac:dyDescent="0.3">
      <c r="U25745" s="275"/>
    </row>
    <row r="25746" spans="21:21" x14ac:dyDescent="0.3">
      <c r="U25746" s="275"/>
    </row>
    <row r="25747" spans="21:21" x14ac:dyDescent="0.3">
      <c r="U25747" s="275"/>
    </row>
    <row r="25748" spans="21:21" x14ac:dyDescent="0.3">
      <c r="U25748" s="275"/>
    </row>
    <row r="25749" spans="21:21" x14ac:dyDescent="0.3">
      <c r="U25749" s="275"/>
    </row>
    <row r="25750" spans="21:21" x14ac:dyDescent="0.3">
      <c r="U25750" s="275"/>
    </row>
    <row r="25751" spans="21:21" x14ac:dyDescent="0.3">
      <c r="U25751" s="275"/>
    </row>
    <row r="25752" spans="21:21" x14ac:dyDescent="0.3">
      <c r="U25752" s="275"/>
    </row>
    <row r="25753" spans="21:21" x14ac:dyDescent="0.3">
      <c r="U25753" s="275"/>
    </row>
    <row r="25754" spans="21:21" x14ac:dyDescent="0.3">
      <c r="U25754" s="275"/>
    </row>
    <row r="25755" spans="21:21" x14ac:dyDescent="0.3">
      <c r="U25755" s="275"/>
    </row>
    <row r="25756" spans="21:21" x14ac:dyDescent="0.3">
      <c r="U25756" s="275"/>
    </row>
    <row r="25757" spans="21:21" x14ac:dyDescent="0.3">
      <c r="U25757" s="275"/>
    </row>
    <row r="25758" spans="21:21" x14ac:dyDescent="0.3">
      <c r="U25758" s="275"/>
    </row>
    <row r="25759" spans="21:21" x14ac:dyDescent="0.3">
      <c r="U25759" s="275"/>
    </row>
    <row r="25760" spans="21:21" x14ac:dyDescent="0.3">
      <c r="U25760" s="275"/>
    </row>
    <row r="25761" spans="21:21" x14ac:dyDescent="0.3">
      <c r="U25761" s="275"/>
    </row>
    <row r="25762" spans="21:21" x14ac:dyDescent="0.3">
      <c r="U25762" s="275"/>
    </row>
    <row r="25763" spans="21:21" x14ac:dyDescent="0.3">
      <c r="U25763" s="275"/>
    </row>
    <row r="25764" spans="21:21" x14ac:dyDescent="0.3">
      <c r="U25764" s="275"/>
    </row>
    <row r="25765" spans="21:21" x14ac:dyDescent="0.3">
      <c r="U25765" s="275"/>
    </row>
    <row r="25766" spans="21:21" x14ac:dyDescent="0.3">
      <c r="U25766" s="275"/>
    </row>
    <row r="25767" spans="21:21" x14ac:dyDescent="0.3">
      <c r="U25767" s="275"/>
    </row>
    <row r="25768" spans="21:21" x14ac:dyDescent="0.3">
      <c r="U25768" s="275"/>
    </row>
    <row r="25769" spans="21:21" x14ac:dyDescent="0.3">
      <c r="U25769" s="275"/>
    </row>
    <row r="25770" spans="21:21" x14ac:dyDescent="0.3">
      <c r="U25770" s="275"/>
    </row>
    <row r="25771" spans="21:21" x14ac:dyDescent="0.3">
      <c r="U25771" s="275"/>
    </row>
    <row r="25772" spans="21:21" x14ac:dyDescent="0.3">
      <c r="U25772" s="275"/>
    </row>
    <row r="25773" spans="21:21" x14ac:dyDescent="0.3">
      <c r="U25773" s="275"/>
    </row>
    <row r="25774" spans="21:21" x14ac:dyDescent="0.3">
      <c r="U25774" s="275"/>
    </row>
    <row r="25775" spans="21:21" x14ac:dyDescent="0.3">
      <c r="U25775" s="275"/>
    </row>
    <row r="25776" spans="21:21" x14ac:dyDescent="0.3">
      <c r="U25776" s="275"/>
    </row>
    <row r="25777" spans="21:21" x14ac:dyDescent="0.3">
      <c r="U25777" s="275"/>
    </row>
    <row r="25778" spans="21:21" x14ac:dyDescent="0.3">
      <c r="U25778" s="275"/>
    </row>
    <row r="25779" spans="21:21" x14ac:dyDescent="0.3">
      <c r="U25779" s="275"/>
    </row>
    <row r="25780" spans="21:21" x14ac:dyDescent="0.3">
      <c r="U25780" s="275"/>
    </row>
    <row r="25781" spans="21:21" x14ac:dyDescent="0.3">
      <c r="U25781" s="275"/>
    </row>
    <row r="25782" spans="21:21" x14ac:dyDescent="0.3">
      <c r="U25782" s="275"/>
    </row>
    <row r="25783" spans="21:21" x14ac:dyDescent="0.3">
      <c r="U25783" s="275"/>
    </row>
    <row r="25784" spans="21:21" x14ac:dyDescent="0.3">
      <c r="U25784" s="275"/>
    </row>
    <row r="25785" spans="21:21" x14ac:dyDescent="0.3">
      <c r="U25785" s="275"/>
    </row>
    <row r="25786" spans="21:21" x14ac:dyDescent="0.3">
      <c r="U25786" s="275"/>
    </row>
    <row r="25787" spans="21:21" x14ac:dyDescent="0.3">
      <c r="U25787" s="275"/>
    </row>
    <row r="25788" spans="21:21" x14ac:dyDescent="0.3">
      <c r="U25788" s="275"/>
    </row>
    <row r="25789" spans="21:21" x14ac:dyDescent="0.3">
      <c r="U25789" s="275"/>
    </row>
    <row r="25790" spans="21:21" x14ac:dyDescent="0.3">
      <c r="U25790" s="275"/>
    </row>
    <row r="25791" spans="21:21" x14ac:dyDescent="0.3">
      <c r="U25791" s="275"/>
    </row>
    <row r="25792" spans="21:21" x14ac:dyDescent="0.3">
      <c r="U25792" s="275"/>
    </row>
    <row r="25793" spans="21:21" x14ac:dyDescent="0.3">
      <c r="U25793" s="275"/>
    </row>
    <row r="25794" spans="21:21" x14ac:dyDescent="0.3">
      <c r="U25794" s="275"/>
    </row>
    <row r="25795" spans="21:21" x14ac:dyDescent="0.3">
      <c r="U25795" s="275"/>
    </row>
    <row r="25796" spans="21:21" x14ac:dyDescent="0.3">
      <c r="U25796" s="275"/>
    </row>
    <row r="25797" spans="21:21" x14ac:dyDescent="0.3">
      <c r="U25797" s="275"/>
    </row>
    <row r="25798" spans="21:21" x14ac:dyDescent="0.3">
      <c r="U25798" s="275"/>
    </row>
    <row r="25799" spans="21:21" x14ac:dyDescent="0.3">
      <c r="U25799" s="275"/>
    </row>
    <row r="25800" spans="21:21" x14ac:dyDescent="0.3">
      <c r="U25800" s="275"/>
    </row>
    <row r="25801" spans="21:21" x14ac:dyDescent="0.3">
      <c r="U25801" s="275"/>
    </row>
    <row r="25802" spans="21:21" x14ac:dyDescent="0.3">
      <c r="U25802" s="275"/>
    </row>
    <row r="25803" spans="21:21" x14ac:dyDescent="0.3">
      <c r="U25803" s="275"/>
    </row>
    <row r="25804" spans="21:21" x14ac:dyDescent="0.3">
      <c r="U25804" s="275"/>
    </row>
    <row r="25805" spans="21:21" x14ac:dyDescent="0.3">
      <c r="U25805" s="275"/>
    </row>
    <row r="25806" spans="21:21" x14ac:dyDescent="0.3">
      <c r="U25806" s="275"/>
    </row>
    <row r="25807" spans="21:21" x14ac:dyDescent="0.3">
      <c r="U25807" s="275"/>
    </row>
    <row r="25808" spans="21:21" x14ac:dyDescent="0.3">
      <c r="U25808" s="275"/>
    </row>
    <row r="25809" spans="21:21" x14ac:dyDescent="0.3">
      <c r="U25809" s="275"/>
    </row>
    <row r="25810" spans="21:21" x14ac:dyDescent="0.3">
      <c r="U25810" s="275"/>
    </row>
    <row r="25811" spans="21:21" x14ac:dyDescent="0.3">
      <c r="U25811" s="275"/>
    </row>
    <row r="25812" spans="21:21" x14ac:dyDescent="0.3">
      <c r="U25812" s="275"/>
    </row>
    <row r="25813" spans="21:21" x14ac:dyDescent="0.3">
      <c r="U25813" s="275"/>
    </row>
    <row r="25814" spans="21:21" x14ac:dyDescent="0.3">
      <c r="U25814" s="275"/>
    </row>
    <row r="25815" spans="21:21" x14ac:dyDescent="0.3">
      <c r="U25815" s="275"/>
    </row>
    <row r="25816" spans="21:21" x14ac:dyDescent="0.3">
      <c r="U25816" s="275"/>
    </row>
    <row r="25817" spans="21:21" x14ac:dyDescent="0.3">
      <c r="U25817" s="275"/>
    </row>
    <row r="25818" spans="21:21" x14ac:dyDescent="0.3">
      <c r="U25818" s="275"/>
    </row>
    <row r="25819" spans="21:21" x14ac:dyDescent="0.3">
      <c r="U25819" s="275"/>
    </row>
    <row r="25820" spans="21:21" x14ac:dyDescent="0.3">
      <c r="U25820" s="275"/>
    </row>
    <row r="25821" spans="21:21" x14ac:dyDescent="0.3">
      <c r="U25821" s="275"/>
    </row>
    <row r="25822" spans="21:21" x14ac:dyDescent="0.3">
      <c r="U25822" s="275"/>
    </row>
    <row r="25823" spans="21:21" x14ac:dyDescent="0.3">
      <c r="U25823" s="275"/>
    </row>
    <row r="25824" spans="21:21" x14ac:dyDescent="0.3">
      <c r="U25824" s="275"/>
    </row>
    <row r="25825" spans="21:21" x14ac:dyDescent="0.3">
      <c r="U25825" s="275"/>
    </row>
    <row r="25826" spans="21:21" x14ac:dyDescent="0.3">
      <c r="U25826" s="275"/>
    </row>
    <row r="25827" spans="21:21" x14ac:dyDescent="0.3">
      <c r="U25827" s="275"/>
    </row>
    <row r="25828" spans="21:21" x14ac:dyDescent="0.3">
      <c r="U25828" s="275"/>
    </row>
    <row r="25829" spans="21:21" x14ac:dyDescent="0.3">
      <c r="U25829" s="275"/>
    </row>
    <row r="25830" spans="21:21" x14ac:dyDescent="0.3">
      <c r="U25830" s="275"/>
    </row>
    <row r="25831" spans="21:21" x14ac:dyDescent="0.3">
      <c r="U25831" s="275"/>
    </row>
    <row r="25832" spans="21:21" x14ac:dyDescent="0.3">
      <c r="U25832" s="275"/>
    </row>
    <row r="25833" spans="21:21" x14ac:dyDescent="0.3">
      <c r="U25833" s="275"/>
    </row>
    <row r="25834" spans="21:21" x14ac:dyDescent="0.3">
      <c r="U25834" s="275"/>
    </row>
    <row r="25835" spans="21:21" x14ac:dyDescent="0.3">
      <c r="U25835" s="275"/>
    </row>
    <row r="25836" spans="21:21" x14ac:dyDescent="0.3">
      <c r="U25836" s="275"/>
    </row>
    <row r="25837" spans="21:21" x14ac:dyDescent="0.3">
      <c r="U25837" s="275"/>
    </row>
    <row r="25838" spans="21:21" x14ac:dyDescent="0.3">
      <c r="U25838" s="275"/>
    </row>
    <row r="25839" spans="21:21" x14ac:dyDescent="0.3">
      <c r="U25839" s="275"/>
    </row>
    <row r="25840" spans="21:21" x14ac:dyDescent="0.3">
      <c r="U25840" s="275"/>
    </row>
    <row r="25841" spans="21:21" x14ac:dyDescent="0.3">
      <c r="U25841" s="275"/>
    </row>
    <row r="25842" spans="21:21" x14ac:dyDescent="0.3">
      <c r="U25842" s="275"/>
    </row>
    <row r="25843" spans="21:21" x14ac:dyDescent="0.3">
      <c r="U25843" s="275"/>
    </row>
    <row r="25844" spans="21:21" x14ac:dyDescent="0.3">
      <c r="U25844" s="275"/>
    </row>
    <row r="25845" spans="21:21" x14ac:dyDescent="0.3">
      <c r="U25845" s="275"/>
    </row>
    <row r="25846" spans="21:21" x14ac:dyDescent="0.3">
      <c r="U25846" s="275"/>
    </row>
    <row r="25847" spans="21:21" x14ac:dyDescent="0.3">
      <c r="U25847" s="275"/>
    </row>
    <row r="25848" spans="21:21" x14ac:dyDescent="0.3">
      <c r="U25848" s="275"/>
    </row>
    <row r="25849" spans="21:21" x14ac:dyDescent="0.3">
      <c r="U25849" s="275"/>
    </row>
    <row r="25850" spans="21:21" x14ac:dyDescent="0.3">
      <c r="U25850" s="275"/>
    </row>
    <row r="25851" spans="21:21" x14ac:dyDescent="0.3">
      <c r="U25851" s="275"/>
    </row>
    <row r="25852" spans="21:21" x14ac:dyDescent="0.3">
      <c r="U25852" s="275"/>
    </row>
    <row r="25853" spans="21:21" x14ac:dyDescent="0.3">
      <c r="U25853" s="275"/>
    </row>
    <row r="25854" spans="21:21" x14ac:dyDescent="0.3">
      <c r="U25854" s="275"/>
    </row>
    <row r="25855" spans="21:21" x14ac:dyDescent="0.3">
      <c r="U25855" s="275"/>
    </row>
    <row r="25856" spans="21:21" x14ac:dyDescent="0.3">
      <c r="U25856" s="275"/>
    </row>
    <row r="25857" spans="21:21" x14ac:dyDescent="0.3">
      <c r="U25857" s="275"/>
    </row>
    <row r="25858" spans="21:21" x14ac:dyDescent="0.3">
      <c r="U25858" s="275"/>
    </row>
    <row r="25859" spans="21:21" x14ac:dyDescent="0.3">
      <c r="U25859" s="275"/>
    </row>
    <row r="25860" spans="21:21" x14ac:dyDescent="0.3">
      <c r="U25860" s="275"/>
    </row>
    <row r="25861" spans="21:21" x14ac:dyDescent="0.3">
      <c r="U25861" s="275"/>
    </row>
    <row r="25862" spans="21:21" x14ac:dyDescent="0.3">
      <c r="U25862" s="275"/>
    </row>
    <row r="25863" spans="21:21" x14ac:dyDescent="0.3">
      <c r="U25863" s="275"/>
    </row>
    <row r="25864" spans="21:21" x14ac:dyDescent="0.3">
      <c r="U25864" s="275"/>
    </row>
    <row r="25865" spans="21:21" x14ac:dyDescent="0.3">
      <c r="U25865" s="275"/>
    </row>
    <row r="25866" spans="21:21" x14ac:dyDescent="0.3">
      <c r="U25866" s="275"/>
    </row>
    <row r="25867" spans="21:21" x14ac:dyDescent="0.3">
      <c r="U25867" s="275"/>
    </row>
    <row r="25868" spans="21:21" x14ac:dyDescent="0.3">
      <c r="U25868" s="275"/>
    </row>
    <row r="25869" spans="21:21" x14ac:dyDescent="0.3">
      <c r="U25869" s="275"/>
    </row>
    <row r="25870" spans="21:21" x14ac:dyDescent="0.3">
      <c r="U25870" s="275"/>
    </row>
    <row r="25871" spans="21:21" x14ac:dyDescent="0.3">
      <c r="U25871" s="275"/>
    </row>
    <row r="25872" spans="21:21" x14ac:dyDescent="0.3">
      <c r="U25872" s="275"/>
    </row>
    <row r="25873" spans="21:21" x14ac:dyDescent="0.3">
      <c r="U25873" s="275"/>
    </row>
    <row r="25874" spans="21:21" x14ac:dyDescent="0.3">
      <c r="U25874" s="275"/>
    </row>
    <row r="25875" spans="21:21" x14ac:dyDescent="0.3">
      <c r="U25875" s="275"/>
    </row>
    <row r="25876" spans="21:21" x14ac:dyDescent="0.3">
      <c r="U25876" s="275"/>
    </row>
    <row r="25877" spans="21:21" x14ac:dyDescent="0.3">
      <c r="U25877" s="275"/>
    </row>
    <row r="25878" spans="21:21" x14ac:dyDescent="0.3">
      <c r="U25878" s="275"/>
    </row>
    <row r="25879" spans="21:21" x14ac:dyDescent="0.3">
      <c r="U25879" s="275"/>
    </row>
    <row r="25880" spans="21:21" x14ac:dyDescent="0.3">
      <c r="U25880" s="275"/>
    </row>
    <row r="25881" spans="21:21" x14ac:dyDescent="0.3">
      <c r="U25881" s="275"/>
    </row>
    <row r="25882" spans="21:21" x14ac:dyDescent="0.3">
      <c r="U25882" s="275"/>
    </row>
    <row r="25883" spans="21:21" x14ac:dyDescent="0.3">
      <c r="U25883" s="275"/>
    </row>
    <row r="25884" spans="21:21" x14ac:dyDescent="0.3">
      <c r="U25884" s="275"/>
    </row>
    <row r="25885" spans="21:21" x14ac:dyDescent="0.3">
      <c r="U25885" s="275"/>
    </row>
    <row r="25886" spans="21:21" x14ac:dyDescent="0.3">
      <c r="U25886" s="275"/>
    </row>
    <row r="25887" spans="21:21" x14ac:dyDescent="0.3">
      <c r="U25887" s="275"/>
    </row>
    <row r="25888" spans="21:21" x14ac:dyDescent="0.3">
      <c r="U25888" s="275"/>
    </row>
    <row r="25889" spans="21:21" x14ac:dyDescent="0.3">
      <c r="U25889" s="275"/>
    </row>
    <row r="25890" spans="21:21" x14ac:dyDescent="0.3">
      <c r="U25890" s="275"/>
    </row>
    <row r="25891" spans="21:21" x14ac:dyDescent="0.3">
      <c r="U25891" s="275"/>
    </row>
    <row r="25892" spans="21:21" x14ac:dyDescent="0.3">
      <c r="U25892" s="275"/>
    </row>
    <row r="25893" spans="21:21" x14ac:dyDescent="0.3">
      <c r="U25893" s="275"/>
    </row>
    <row r="25894" spans="21:21" x14ac:dyDescent="0.3">
      <c r="U25894" s="275"/>
    </row>
    <row r="25895" spans="21:21" x14ac:dyDescent="0.3">
      <c r="U25895" s="275"/>
    </row>
    <row r="25896" spans="21:21" x14ac:dyDescent="0.3">
      <c r="U25896" s="275"/>
    </row>
    <row r="25897" spans="21:21" x14ac:dyDescent="0.3">
      <c r="U25897" s="275"/>
    </row>
    <row r="25898" spans="21:21" x14ac:dyDescent="0.3">
      <c r="U25898" s="275"/>
    </row>
    <row r="25899" spans="21:21" x14ac:dyDescent="0.3">
      <c r="U25899" s="275"/>
    </row>
    <row r="25900" spans="21:21" x14ac:dyDescent="0.3">
      <c r="U25900" s="275"/>
    </row>
    <row r="25901" spans="21:21" x14ac:dyDescent="0.3">
      <c r="U25901" s="275"/>
    </row>
    <row r="25902" spans="21:21" x14ac:dyDescent="0.3">
      <c r="U25902" s="275"/>
    </row>
    <row r="25903" spans="21:21" x14ac:dyDescent="0.3">
      <c r="U25903" s="275"/>
    </row>
    <row r="25904" spans="21:21" x14ac:dyDescent="0.3">
      <c r="U25904" s="275"/>
    </row>
    <row r="25905" spans="21:21" x14ac:dyDescent="0.3">
      <c r="U25905" s="275"/>
    </row>
    <row r="25906" spans="21:21" x14ac:dyDescent="0.3">
      <c r="U25906" s="275"/>
    </row>
    <row r="25907" spans="21:21" x14ac:dyDescent="0.3">
      <c r="U25907" s="275"/>
    </row>
    <row r="25908" spans="21:21" x14ac:dyDescent="0.3">
      <c r="U25908" s="275"/>
    </row>
    <row r="25909" spans="21:21" x14ac:dyDescent="0.3">
      <c r="U25909" s="275"/>
    </row>
    <row r="25910" spans="21:21" x14ac:dyDescent="0.3">
      <c r="U25910" s="275"/>
    </row>
    <row r="25911" spans="21:21" x14ac:dyDescent="0.3">
      <c r="U25911" s="275"/>
    </row>
    <row r="25912" spans="21:21" x14ac:dyDescent="0.3">
      <c r="U25912" s="275"/>
    </row>
    <row r="25913" spans="21:21" x14ac:dyDescent="0.3">
      <c r="U25913" s="275"/>
    </row>
    <row r="25914" spans="21:21" x14ac:dyDescent="0.3">
      <c r="U25914" s="275"/>
    </row>
    <row r="25915" spans="21:21" x14ac:dyDescent="0.3">
      <c r="U25915" s="275"/>
    </row>
    <row r="25916" spans="21:21" x14ac:dyDescent="0.3">
      <c r="U25916" s="275"/>
    </row>
    <row r="25917" spans="21:21" x14ac:dyDescent="0.3">
      <c r="U25917" s="275"/>
    </row>
    <row r="25918" spans="21:21" x14ac:dyDescent="0.3">
      <c r="U25918" s="275"/>
    </row>
    <row r="25919" spans="21:21" x14ac:dyDescent="0.3">
      <c r="U25919" s="275"/>
    </row>
    <row r="25920" spans="21:21" x14ac:dyDescent="0.3">
      <c r="U25920" s="275"/>
    </row>
    <row r="25921" spans="21:21" x14ac:dyDescent="0.3">
      <c r="U25921" s="275"/>
    </row>
    <row r="25922" spans="21:21" x14ac:dyDescent="0.3">
      <c r="U25922" s="275"/>
    </row>
    <row r="25923" spans="21:21" x14ac:dyDescent="0.3">
      <c r="U25923" s="275"/>
    </row>
    <row r="25924" spans="21:21" x14ac:dyDescent="0.3">
      <c r="U25924" s="275"/>
    </row>
    <row r="25925" spans="21:21" x14ac:dyDescent="0.3">
      <c r="U25925" s="275"/>
    </row>
    <row r="25926" spans="21:21" x14ac:dyDescent="0.3">
      <c r="U25926" s="275"/>
    </row>
    <row r="25927" spans="21:21" x14ac:dyDescent="0.3">
      <c r="U25927" s="275"/>
    </row>
    <row r="25928" spans="21:21" x14ac:dyDescent="0.3">
      <c r="U25928" s="275"/>
    </row>
    <row r="25929" spans="21:21" x14ac:dyDescent="0.3">
      <c r="U25929" s="275"/>
    </row>
    <row r="25930" spans="21:21" x14ac:dyDescent="0.3">
      <c r="U25930" s="275"/>
    </row>
    <row r="25931" spans="21:21" x14ac:dyDescent="0.3">
      <c r="U25931" s="275"/>
    </row>
    <row r="25932" spans="21:21" x14ac:dyDescent="0.3">
      <c r="U25932" s="275"/>
    </row>
    <row r="25933" spans="21:21" x14ac:dyDescent="0.3">
      <c r="U25933" s="275"/>
    </row>
    <row r="25934" spans="21:21" x14ac:dyDescent="0.3">
      <c r="U25934" s="275"/>
    </row>
    <row r="25935" spans="21:21" x14ac:dyDescent="0.3">
      <c r="U25935" s="275"/>
    </row>
    <row r="25936" spans="21:21" x14ac:dyDescent="0.3">
      <c r="U25936" s="275"/>
    </row>
    <row r="25937" spans="21:21" x14ac:dyDescent="0.3">
      <c r="U25937" s="275"/>
    </row>
    <row r="25938" spans="21:21" x14ac:dyDescent="0.3">
      <c r="U25938" s="275"/>
    </row>
    <row r="25939" spans="21:21" x14ac:dyDescent="0.3">
      <c r="U25939" s="275"/>
    </row>
    <row r="25940" spans="21:21" x14ac:dyDescent="0.3">
      <c r="U25940" s="275"/>
    </row>
    <row r="25941" spans="21:21" x14ac:dyDescent="0.3">
      <c r="U25941" s="275"/>
    </row>
    <row r="25942" spans="21:21" x14ac:dyDescent="0.3">
      <c r="U25942" s="275"/>
    </row>
    <row r="25943" spans="21:21" x14ac:dyDescent="0.3">
      <c r="U25943" s="275"/>
    </row>
    <row r="25944" spans="21:21" x14ac:dyDescent="0.3">
      <c r="U25944" s="275"/>
    </row>
    <row r="25945" spans="21:21" x14ac:dyDescent="0.3">
      <c r="U25945" s="275"/>
    </row>
    <row r="25946" spans="21:21" x14ac:dyDescent="0.3">
      <c r="U25946" s="275"/>
    </row>
    <row r="25947" spans="21:21" x14ac:dyDescent="0.3">
      <c r="U25947" s="275"/>
    </row>
    <row r="25948" spans="21:21" x14ac:dyDescent="0.3">
      <c r="U25948" s="275"/>
    </row>
    <row r="25949" spans="21:21" x14ac:dyDescent="0.3">
      <c r="U25949" s="275"/>
    </row>
    <row r="25950" spans="21:21" x14ac:dyDescent="0.3">
      <c r="U25950" s="275"/>
    </row>
    <row r="25951" spans="21:21" x14ac:dyDescent="0.3">
      <c r="U25951" s="275"/>
    </row>
    <row r="25952" spans="21:21" x14ac:dyDescent="0.3">
      <c r="U25952" s="275"/>
    </row>
    <row r="25953" spans="21:21" x14ac:dyDescent="0.3">
      <c r="U25953" s="275"/>
    </row>
    <row r="25954" spans="21:21" x14ac:dyDescent="0.3">
      <c r="U25954" s="275"/>
    </row>
    <row r="25955" spans="21:21" x14ac:dyDescent="0.3">
      <c r="U25955" s="275"/>
    </row>
    <row r="25956" spans="21:21" x14ac:dyDescent="0.3">
      <c r="U25956" s="275"/>
    </row>
    <row r="25957" spans="21:21" x14ac:dyDescent="0.3">
      <c r="U25957" s="275"/>
    </row>
    <row r="25958" spans="21:21" x14ac:dyDescent="0.3">
      <c r="U25958" s="275"/>
    </row>
    <row r="25959" spans="21:21" x14ac:dyDescent="0.3">
      <c r="U25959" s="275"/>
    </row>
    <row r="25960" spans="21:21" x14ac:dyDescent="0.3">
      <c r="U25960" s="275"/>
    </row>
    <row r="25961" spans="21:21" x14ac:dyDescent="0.3">
      <c r="U25961" s="275"/>
    </row>
    <row r="25962" spans="21:21" x14ac:dyDescent="0.3">
      <c r="U25962" s="275"/>
    </row>
    <row r="25963" spans="21:21" x14ac:dyDescent="0.3">
      <c r="U25963" s="275"/>
    </row>
    <row r="25964" spans="21:21" x14ac:dyDescent="0.3">
      <c r="U25964" s="275"/>
    </row>
    <row r="25965" spans="21:21" x14ac:dyDescent="0.3">
      <c r="U25965" s="275"/>
    </row>
    <row r="25966" spans="21:21" x14ac:dyDescent="0.3">
      <c r="U25966" s="275"/>
    </row>
    <row r="25967" spans="21:21" x14ac:dyDescent="0.3">
      <c r="U25967" s="275"/>
    </row>
    <row r="25968" spans="21:21" x14ac:dyDescent="0.3">
      <c r="U25968" s="275"/>
    </row>
    <row r="25969" spans="21:21" x14ac:dyDescent="0.3">
      <c r="U25969" s="275"/>
    </row>
    <row r="25970" spans="21:21" x14ac:dyDescent="0.3">
      <c r="U25970" s="275"/>
    </row>
    <row r="25971" spans="21:21" x14ac:dyDescent="0.3">
      <c r="U25971" s="275"/>
    </row>
    <row r="25972" spans="21:21" x14ac:dyDescent="0.3">
      <c r="U25972" s="275"/>
    </row>
    <row r="25973" spans="21:21" x14ac:dyDescent="0.3">
      <c r="U25973" s="275"/>
    </row>
    <row r="25974" spans="21:21" x14ac:dyDescent="0.3">
      <c r="U25974" s="275"/>
    </row>
    <row r="25975" spans="21:21" x14ac:dyDescent="0.3">
      <c r="U25975" s="275"/>
    </row>
    <row r="25976" spans="21:21" x14ac:dyDescent="0.3">
      <c r="U25976" s="275"/>
    </row>
    <row r="25977" spans="21:21" x14ac:dyDescent="0.3">
      <c r="U25977" s="275"/>
    </row>
    <row r="25978" spans="21:21" x14ac:dyDescent="0.3">
      <c r="U25978" s="275"/>
    </row>
    <row r="25979" spans="21:21" x14ac:dyDescent="0.3">
      <c r="U25979" s="275"/>
    </row>
    <row r="25980" spans="21:21" x14ac:dyDescent="0.3">
      <c r="U25980" s="275"/>
    </row>
    <row r="25981" spans="21:21" x14ac:dyDescent="0.3">
      <c r="U25981" s="275"/>
    </row>
    <row r="25982" spans="21:21" x14ac:dyDescent="0.3">
      <c r="U25982" s="275"/>
    </row>
    <row r="25983" spans="21:21" x14ac:dyDescent="0.3">
      <c r="U25983" s="275"/>
    </row>
    <row r="25984" spans="21:21" x14ac:dyDescent="0.3">
      <c r="U25984" s="275"/>
    </row>
    <row r="25985" spans="21:21" x14ac:dyDescent="0.3">
      <c r="U25985" s="275"/>
    </row>
    <row r="25986" spans="21:21" x14ac:dyDescent="0.3">
      <c r="U25986" s="275"/>
    </row>
    <row r="25987" spans="21:21" x14ac:dyDescent="0.3">
      <c r="U25987" s="275"/>
    </row>
    <row r="25988" spans="21:21" x14ac:dyDescent="0.3">
      <c r="U25988" s="275"/>
    </row>
    <row r="25989" spans="21:21" x14ac:dyDescent="0.3">
      <c r="U25989" s="275"/>
    </row>
    <row r="25990" spans="21:21" x14ac:dyDescent="0.3">
      <c r="U25990" s="275"/>
    </row>
    <row r="25991" spans="21:21" x14ac:dyDescent="0.3">
      <c r="U25991" s="275"/>
    </row>
    <row r="25992" spans="21:21" x14ac:dyDescent="0.3">
      <c r="U25992" s="275"/>
    </row>
    <row r="25993" spans="21:21" x14ac:dyDescent="0.3">
      <c r="U25993" s="275"/>
    </row>
    <row r="25994" spans="21:21" x14ac:dyDescent="0.3">
      <c r="U25994" s="275"/>
    </row>
    <row r="25995" spans="21:21" x14ac:dyDescent="0.3">
      <c r="U25995" s="275"/>
    </row>
    <row r="25996" spans="21:21" x14ac:dyDescent="0.3">
      <c r="U25996" s="275"/>
    </row>
    <row r="25997" spans="21:21" x14ac:dyDescent="0.3">
      <c r="U25997" s="275"/>
    </row>
    <row r="25998" spans="21:21" x14ac:dyDescent="0.3">
      <c r="U25998" s="275"/>
    </row>
    <row r="25999" spans="21:21" x14ac:dyDescent="0.3">
      <c r="U25999" s="275"/>
    </row>
    <row r="26000" spans="21:21" x14ac:dyDescent="0.3">
      <c r="U26000" s="275"/>
    </row>
    <row r="26001" spans="21:21" x14ac:dyDescent="0.3">
      <c r="U26001" s="275"/>
    </row>
    <row r="26002" spans="21:21" x14ac:dyDescent="0.3">
      <c r="U26002" s="275"/>
    </row>
    <row r="26003" spans="21:21" x14ac:dyDescent="0.3">
      <c r="U26003" s="275"/>
    </row>
    <row r="26004" spans="21:21" x14ac:dyDescent="0.3">
      <c r="U26004" s="275"/>
    </row>
    <row r="26005" spans="21:21" x14ac:dyDescent="0.3">
      <c r="U26005" s="275"/>
    </row>
    <row r="26006" spans="21:21" x14ac:dyDescent="0.3">
      <c r="U26006" s="275"/>
    </row>
    <row r="26007" spans="21:21" x14ac:dyDescent="0.3">
      <c r="U26007" s="275"/>
    </row>
    <row r="26008" spans="21:21" x14ac:dyDescent="0.3">
      <c r="U26008" s="275"/>
    </row>
    <row r="26009" spans="21:21" x14ac:dyDescent="0.3">
      <c r="U26009" s="275"/>
    </row>
    <row r="26010" spans="21:21" x14ac:dyDescent="0.3">
      <c r="U26010" s="275"/>
    </row>
    <row r="26011" spans="21:21" x14ac:dyDescent="0.3">
      <c r="U26011" s="275"/>
    </row>
    <row r="26012" spans="21:21" x14ac:dyDescent="0.3">
      <c r="U26012" s="275"/>
    </row>
    <row r="26013" spans="21:21" x14ac:dyDescent="0.3">
      <c r="U26013" s="275"/>
    </row>
    <row r="26014" spans="21:21" x14ac:dyDescent="0.3">
      <c r="U26014" s="275"/>
    </row>
    <row r="26015" spans="21:21" x14ac:dyDescent="0.3">
      <c r="U26015" s="275"/>
    </row>
    <row r="26016" spans="21:21" x14ac:dyDescent="0.3">
      <c r="U26016" s="275"/>
    </row>
    <row r="26017" spans="21:21" x14ac:dyDescent="0.3">
      <c r="U26017" s="275"/>
    </row>
    <row r="26018" spans="21:21" x14ac:dyDescent="0.3">
      <c r="U26018" s="275"/>
    </row>
    <row r="26019" spans="21:21" x14ac:dyDescent="0.3">
      <c r="U26019" s="275"/>
    </row>
    <row r="26020" spans="21:21" x14ac:dyDescent="0.3">
      <c r="U26020" s="275"/>
    </row>
    <row r="26021" spans="21:21" x14ac:dyDescent="0.3">
      <c r="U26021" s="275"/>
    </row>
    <row r="26022" spans="21:21" x14ac:dyDescent="0.3">
      <c r="U26022" s="275"/>
    </row>
    <row r="26023" spans="21:21" x14ac:dyDescent="0.3">
      <c r="U26023" s="275"/>
    </row>
    <row r="26024" spans="21:21" x14ac:dyDescent="0.3">
      <c r="U26024" s="275"/>
    </row>
    <row r="26025" spans="21:21" x14ac:dyDescent="0.3">
      <c r="U26025" s="275"/>
    </row>
    <row r="26026" spans="21:21" x14ac:dyDescent="0.3">
      <c r="U26026" s="275"/>
    </row>
    <row r="26027" spans="21:21" x14ac:dyDescent="0.3">
      <c r="U26027" s="275"/>
    </row>
    <row r="26028" spans="21:21" x14ac:dyDescent="0.3">
      <c r="U26028" s="275"/>
    </row>
    <row r="26029" spans="21:21" x14ac:dyDescent="0.3">
      <c r="U26029" s="275"/>
    </row>
    <row r="26030" spans="21:21" x14ac:dyDescent="0.3">
      <c r="U26030" s="275"/>
    </row>
    <row r="26031" spans="21:21" x14ac:dyDescent="0.3">
      <c r="U26031" s="275"/>
    </row>
    <row r="26032" spans="21:21" x14ac:dyDescent="0.3">
      <c r="U26032" s="275"/>
    </row>
    <row r="26033" spans="21:21" x14ac:dyDescent="0.3">
      <c r="U26033" s="275"/>
    </row>
    <row r="26034" spans="21:21" x14ac:dyDescent="0.3">
      <c r="U26034" s="275"/>
    </row>
    <row r="26035" spans="21:21" x14ac:dyDescent="0.3">
      <c r="U26035" s="275"/>
    </row>
    <row r="26036" spans="21:21" x14ac:dyDescent="0.3">
      <c r="U26036" s="275"/>
    </row>
    <row r="26037" spans="21:21" x14ac:dyDescent="0.3">
      <c r="U26037" s="275"/>
    </row>
    <row r="26038" spans="21:21" x14ac:dyDescent="0.3">
      <c r="U26038" s="275"/>
    </row>
    <row r="26039" spans="21:21" x14ac:dyDescent="0.3">
      <c r="U26039" s="275"/>
    </row>
    <row r="26040" spans="21:21" x14ac:dyDescent="0.3">
      <c r="U26040" s="275"/>
    </row>
    <row r="26041" spans="21:21" x14ac:dyDescent="0.3">
      <c r="U26041" s="275"/>
    </row>
    <row r="26042" spans="21:21" x14ac:dyDescent="0.3">
      <c r="U26042" s="275"/>
    </row>
    <row r="26043" spans="21:21" x14ac:dyDescent="0.3">
      <c r="U26043" s="275"/>
    </row>
    <row r="26044" spans="21:21" x14ac:dyDescent="0.3">
      <c r="U26044" s="275"/>
    </row>
    <row r="26045" spans="21:21" x14ac:dyDescent="0.3">
      <c r="U26045" s="275"/>
    </row>
    <row r="26046" spans="21:21" x14ac:dyDescent="0.3">
      <c r="U26046" s="275"/>
    </row>
    <row r="26047" spans="21:21" x14ac:dyDescent="0.3">
      <c r="U26047" s="275"/>
    </row>
    <row r="26048" spans="21:21" x14ac:dyDescent="0.3">
      <c r="U26048" s="275"/>
    </row>
    <row r="26049" spans="21:21" x14ac:dyDescent="0.3">
      <c r="U26049" s="275"/>
    </row>
    <row r="26050" spans="21:21" x14ac:dyDescent="0.3">
      <c r="U26050" s="275"/>
    </row>
    <row r="26051" spans="21:21" x14ac:dyDescent="0.3">
      <c r="U26051" s="275"/>
    </row>
    <row r="26052" spans="21:21" x14ac:dyDescent="0.3">
      <c r="U26052" s="275"/>
    </row>
    <row r="26053" spans="21:21" x14ac:dyDescent="0.3">
      <c r="U26053" s="275"/>
    </row>
    <row r="26054" spans="21:21" x14ac:dyDescent="0.3">
      <c r="U26054" s="275"/>
    </row>
    <row r="26055" spans="21:21" x14ac:dyDescent="0.3">
      <c r="U26055" s="275"/>
    </row>
    <row r="26056" spans="21:21" x14ac:dyDescent="0.3">
      <c r="U26056" s="275"/>
    </row>
    <row r="26057" spans="21:21" x14ac:dyDescent="0.3">
      <c r="U26057" s="275"/>
    </row>
    <row r="26058" spans="21:21" x14ac:dyDescent="0.3">
      <c r="U26058" s="275"/>
    </row>
    <row r="26059" spans="21:21" x14ac:dyDescent="0.3">
      <c r="U26059" s="275"/>
    </row>
    <row r="26060" spans="21:21" x14ac:dyDescent="0.3">
      <c r="U26060" s="275"/>
    </row>
    <row r="26061" spans="21:21" x14ac:dyDescent="0.3">
      <c r="U26061" s="275"/>
    </row>
    <row r="26062" spans="21:21" x14ac:dyDescent="0.3">
      <c r="U26062" s="275"/>
    </row>
    <row r="26063" spans="21:21" x14ac:dyDescent="0.3">
      <c r="U26063" s="275"/>
    </row>
    <row r="26064" spans="21:21" x14ac:dyDescent="0.3">
      <c r="U26064" s="275"/>
    </row>
    <row r="26065" spans="21:21" x14ac:dyDescent="0.3">
      <c r="U26065" s="275"/>
    </row>
    <row r="26066" spans="21:21" x14ac:dyDescent="0.3">
      <c r="U26066" s="275"/>
    </row>
    <row r="26067" spans="21:21" x14ac:dyDescent="0.3">
      <c r="U26067" s="275"/>
    </row>
    <row r="26068" spans="21:21" x14ac:dyDescent="0.3">
      <c r="U26068" s="275"/>
    </row>
    <row r="26069" spans="21:21" x14ac:dyDescent="0.3">
      <c r="U26069" s="275"/>
    </row>
    <row r="26070" spans="21:21" x14ac:dyDescent="0.3">
      <c r="U26070" s="275"/>
    </row>
    <row r="26071" spans="21:21" x14ac:dyDescent="0.3">
      <c r="U26071" s="275"/>
    </row>
    <row r="26072" spans="21:21" x14ac:dyDescent="0.3">
      <c r="U26072" s="275"/>
    </row>
    <row r="26073" spans="21:21" x14ac:dyDescent="0.3">
      <c r="U26073" s="275"/>
    </row>
    <row r="26074" spans="21:21" x14ac:dyDescent="0.3">
      <c r="U26074" s="275"/>
    </row>
    <row r="26075" spans="21:21" x14ac:dyDescent="0.3">
      <c r="U26075" s="275"/>
    </row>
    <row r="26076" spans="21:21" x14ac:dyDescent="0.3">
      <c r="U26076" s="275"/>
    </row>
    <row r="26077" spans="21:21" x14ac:dyDescent="0.3">
      <c r="U26077" s="275"/>
    </row>
    <row r="26078" spans="21:21" x14ac:dyDescent="0.3">
      <c r="U26078" s="275"/>
    </row>
    <row r="26079" spans="21:21" x14ac:dyDescent="0.3">
      <c r="U26079" s="275"/>
    </row>
    <row r="26080" spans="21:21" x14ac:dyDescent="0.3">
      <c r="U26080" s="275"/>
    </row>
    <row r="26081" spans="21:21" x14ac:dyDescent="0.3">
      <c r="U26081" s="275"/>
    </row>
    <row r="26082" spans="21:21" x14ac:dyDescent="0.3">
      <c r="U26082" s="275"/>
    </row>
    <row r="26083" spans="21:21" x14ac:dyDescent="0.3">
      <c r="U26083" s="275"/>
    </row>
    <row r="26084" spans="21:21" x14ac:dyDescent="0.3">
      <c r="U26084" s="275"/>
    </row>
    <row r="26085" spans="21:21" x14ac:dyDescent="0.3">
      <c r="U26085" s="275"/>
    </row>
    <row r="26086" spans="21:21" x14ac:dyDescent="0.3">
      <c r="U26086" s="275"/>
    </row>
    <row r="26087" spans="21:21" x14ac:dyDescent="0.3">
      <c r="U26087" s="275"/>
    </row>
    <row r="26088" spans="21:21" x14ac:dyDescent="0.3">
      <c r="U26088" s="275"/>
    </row>
    <row r="26089" spans="21:21" x14ac:dyDescent="0.3">
      <c r="U26089" s="275"/>
    </row>
    <row r="26090" spans="21:21" x14ac:dyDescent="0.3">
      <c r="U26090" s="275"/>
    </row>
    <row r="26091" spans="21:21" x14ac:dyDescent="0.3">
      <c r="U26091" s="275"/>
    </row>
    <row r="26092" spans="21:21" x14ac:dyDescent="0.3">
      <c r="U26092" s="275"/>
    </row>
    <row r="26093" spans="21:21" x14ac:dyDescent="0.3">
      <c r="U26093" s="275"/>
    </row>
    <row r="26094" spans="21:21" x14ac:dyDescent="0.3">
      <c r="U26094" s="275"/>
    </row>
    <row r="26095" spans="21:21" x14ac:dyDescent="0.3">
      <c r="U26095" s="275"/>
    </row>
    <row r="26096" spans="21:21" x14ac:dyDescent="0.3">
      <c r="U26096" s="275"/>
    </row>
    <row r="26097" spans="21:21" x14ac:dyDescent="0.3">
      <c r="U26097" s="275"/>
    </row>
    <row r="26098" spans="21:21" x14ac:dyDescent="0.3">
      <c r="U26098" s="275"/>
    </row>
    <row r="26099" spans="21:21" x14ac:dyDescent="0.3">
      <c r="U26099" s="275"/>
    </row>
    <row r="26100" spans="21:21" x14ac:dyDescent="0.3">
      <c r="U26100" s="275"/>
    </row>
    <row r="26101" spans="21:21" x14ac:dyDescent="0.3">
      <c r="U26101" s="275"/>
    </row>
    <row r="26102" spans="21:21" x14ac:dyDescent="0.3">
      <c r="U26102" s="275"/>
    </row>
    <row r="26103" spans="21:21" x14ac:dyDescent="0.3">
      <c r="U26103" s="275"/>
    </row>
    <row r="26104" spans="21:21" x14ac:dyDescent="0.3">
      <c r="U26104" s="275"/>
    </row>
    <row r="26105" spans="21:21" x14ac:dyDescent="0.3">
      <c r="U26105" s="275"/>
    </row>
    <row r="26106" spans="21:21" x14ac:dyDescent="0.3">
      <c r="U26106" s="275"/>
    </row>
    <row r="26107" spans="21:21" x14ac:dyDescent="0.3">
      <c r="U26107" s="275"/>
    </row>
    <row r="26108" spans="21:21" x14ac:dyDescent="0.3">
      <c r="U26108" s="275"/>
    </row>
    <row r="26109" spans="21:21" x14ac:dyDescent="0.3">
      <c r="U26109" s="275"/>
    </row>
    <row r="26110" spans="21:21" x14ac:dyDescent="0.3">
      <c r="U26110" s="275"/>
    </row>
    <row r="26111" spans="21:21" x14ac:dyDescent="0.3">
      <c r="U26111" s="275"/>
    </row>
    <row r="26112" spans="21:21" x14ac:dyDescent="0.3">
      <c r="U26112" s="275"/>
    </row>
    <row r="26113" spans="21:21" x14ac:dyDescent="0.3">
      <c r="U26113" s="275"/>
    </row>
    <row r="26114" spans="21:21" x14ac:dyDescent="0.3">
      <c r="U26114" s="275"/>
    </row>
    <row r="26115" spans="21:21" x14ac:dyDescent="0.3">
      <c r="U26115" s="275"/>
    </row>
    <row r="26116" spans="21:21" x14ac:dyDescent="0.3">
      <c r="U26116" s="275"/>
    </row>
    <row r="26117" spans="21:21" x14ac:dyDescent="0.3">
      <c r="U26117" s="275"/>
    </row>
    <row r="26118" spans="21:21" x14ac:dyDescent="0.3">
      <c r="U26118" s="275"/>
    </row>
    <row r="26119" spans="21:21" x14ac:dyDescent="0.3">
      <c r="U26119" s="275"/>
    </row>
    <row r="26120" spans="21:21" x14ac:dyDescent="0.3">
      <c r="U26120" s="275"/>
    </row>
    <row r="26121" spans="21:21" x14ac:dyDescent="0.3">
      <c r="U26121" s="275"/>
    </row>
    <row r="26122" spans="21:21" x14ac:dyDescent="0.3">
      <c r="U26122" s="275"/>
    </row>
    <row r="26123" spans="21:21" x14ac:dyDescent="0.3">
      <c r="U26123" s="275"/>
    </row>
    <row r="26124" spans="21:21" x14ac:dyDescent="0.3">
      <c r="U26124" s="275"/>
    </row>
    <row r="26125" spans="21:21" x14ac:dyDescent="0.3">
      <c r="U26125" s="275"/>
    </row>
    <row r="26126" spans="21:21" x14ac:dyDescent="0.3">
      <c r="U26126" s="275"/>
    </row>
    <row r="26127" spans="21:21" x14ac:dyDescent="0.3">
      <c r="U26127" s="275"/>
    </row>
    <row r="26128" spans="21:21" x14ac:dyDescent="0.3">
      <c r="U26128" s="275"/>
    </row>
    <row r="26129" spans="21:21" x14ac:dyDescent="0.3">
      <c r="U26129" s="275"/>
    </row>
    <row r="26130" spans="21:21" x14ac:dyDescent="0.3">
      <c r="U26130" s="275"/>
    </row>
    <row r="26131" spans="21:21" x14ac:dyDescent="0.3">
      <c r="U26131" s="275"/>
    </row>
    <row r="26132" spans="21:21" x14ac:dyDescent="0.3">
      <c r="U26132" s="275"/>
    </row>
    <row r="26133" spans="21:21" x14ac:dyDescent="0.3">
      <c r="U26133" s="275"/>
    </row>
    <row r="26134" spans="21:21" x14ac:dyDescent="0.3">
      <c r="U26134" s="275"/>
    </row>
    <row r="26135" spans="21:21" x14ac:dyDescent="0.3">
      <c r="U26135" s="275"/>
    </row>
    <row r="26136" spans="21:21" x14ac:dyDescent="0.3">
      <c r="U26136" s="275"/>
    </row>
    <row r="26137" spans="21:21" x14ac:dyDescent="0.3">
      <c r="U26137" s="275"/>
    </row>
    <row r="26138" spans="21:21" x14ac:dyDescent="0.3">
      <c r="U26138" s="275"/>
    </row>
    <row r="26139" spans="21:21" x14ac:dyDescent="0.3">
      <c r="U26139" s="275"/>
    </row>
    <row r="26140" spans="21:21" x14ac:dyDescent="0.3">
      <c r="U26140" s="275"/>
    </row>
    <row r="26141" spans="21:21" x14ac:dyDescent="0.3">
      <c r="U26141" s="275"/>
    </row>
    <row r="26142" spans="21:21" x14ac:dyDescent="0.3">
      <c r="U26142" s="275"/>
    </row>
    <row r="26143" spans="21:21" x14ac:dyDescent="0.3">
      <c r="U26143" s="275"/>
    </row>
    <row r="26144" spans="21:21" x14ac:dyDescent="0.3">
      <c r="U26144" s="275"/>
    </row>
    <row r="26145" spans="21:21" x14ac:dyDescent="0.3">
      <c r="U26145" s="275"/>
    </row>
    <row r="26146" spans="21:21" x14ac:dyDescent="0.3">
      <c r="U26146" s="275"/>
    </row>
    <row r="26147" spans="21:21" x14ac:dyDescent="0.3">
      <c r="U26147" s="275"/>
    </row>
    <row r="26148" spans="21:21" x14ac:dyDescent="0.3">
      <c r="U26148" s="275"/>
    </row>
    <row r="26149" spans="21:21" x14ac:dyDescent="0.3">
      <c r="U26149" s="275"/>
    </row>
    <row r="26150" spans="21:21" x14ac:dyDescent="0.3">
      <c r="U26150" s="275"/>
    </row>
    <row r="26151" spans="21:21" x14ac:dyDescent="0.3">
      <c r="U26151" s="275"/>
    </row>
    <row r="26152" spans="21:21" x14ac:dyDescent="0.3">
      <c r="U26152" s="275"/>
    </row>
    <row r="26153" spans="21:21" x14ac:dyDescent="0.3">
      <c r="U26153" s="275"/>
    </row>
    <row r="26154" spans="21:21" x14ac:dyDescent="0.3">
      <c r="U26154" s="275"/>
    </row>
    <row r="26155" spans="21:21" x14ac:dyDescent="0.3">
      <c r="U26155" s="275"/>
    </row>
    <row r="26156" spans="21:21" x14ac:dyDescent="0.3">
      <c r="U26156" s="275"/>
    </row>
    <row r="26157" spans="21:21" x14ac:dyDescent="0.3">
      <c r="U26157" s="275"/>
    </row>
    <row r="26158" spans="21:21" x14ac:dyDescent="0.3">
      <c r="U26158" s="275"/>
    </row>
    <row r="26159" spans="21:21" x14ac:dyDescent="0.3">
      <c r="U26159" s="275"/>
    </row>
    <row r="26160" spans="21:21" x14ac:dyDescent="0.3">
      <c r="U26160" s="275"/>
    </row>
    <row r="26161" spans="21:21" x14ac:dyDescent="0.3">
      <c r="U26161" s="275"/>
    </row>
    <row r="26162" spans="21:21" x14ac:dyDescent="0.3">
      <c r="U26162" s="275"/>
    </row>
    <row r="26163" spans="21:21" x14ac:dyDescent="0.3">
      <c r="U26163" s="275"/>
    </row>
    <row r="26164" spans="21:21" x14ac:dyDescent="0.3">
      <c r="U26164" s="275"/>
    </row>
    <row r="26165" spans="21:21" x14ac:dyDescent="0.3">
      <c r="U26165" s="275"/>
    </row>
    <row r="26166" spans="21:21" x14ac:dyDescent="0.3">
      <c r="U26166" s="275"/>
    </row>
    <row r="26167" spans="21:21" x14ac:dyDescent="0.3">
      <c r="U26167" s="275"/>
    </row>
    <row r="26168" spans="21:21" x14ac:dyDescent="0.3">
      <c r="U26168" s="275"/>
    </row>
    <row r="26169" spans="21:21" x14ac:dyDescent="0.3">
      <c r="U26169" s="275"/>
    </row>
    <row r="26170" spans="21:21" x14ac:dyDescent="0.3">
      <c r="U26170" s="275"/>
    </row>
    <row r="26171" spans="21:21" x14ac:dyDescent="0.3">
      <c r="U26171" s="275"/>
    </row>
    <row r="26172" spans="21:21" x14ac:dyDescent="0.3">
      <c r="U26172" s="275"/>
    </row>
    <row r="26173" spans="21:21" x14ac:dyDescent="0.3">
      <c r="U26173" s="275"/>
    </row>
    <row r="26174" spans="21:21" x14ac:dyDescent="0.3">
      <c r="U26174" s="275"/>
    </row>
    <row r="26175" spans="21:21" x14ac:dyDescent="0.3">
      <c r="U26175" s="275"/>
    </row>
    <row r="26176" spans="21:21" x14ac:dyDescent="0.3">
      <c r="U26176" s="275"/>
    </row>
    <row r="26177" spans="21:21" x14ac:dyDescent="0.3">
      <c r="U26177" s="275"/>
    </row>
    <row r="26178" spans="21:21" x14ac:dyDescent="0.3">
      <c r="U26178" s="275"/>
    </row>
    <row r="26179" spans="21:21" x14ac:dyDescent="0.3">
      <c r="U26179" s="275"/>
    </row>
    <row r="26180" spans="21:21" x14ac:dyDescent="0.3">
      <c r="U26180" s="275"/>
    </row>
    <row r="26181" spans="21:21" x14ac:dyDescent="0.3">
      <c r="U26181" s="275"/>
    </row>
    <row r="26182" spans="21:21" x14ac:dyDescent="0.3">
      <c r="U26182" s="275"/>
    </row>
    <row r="26183" spans="21:21" x14ac:dyDescent="0.3">
      <c r="U26183" s="275"/>
    </row>
    <row r="26184" spans="21:21" x14ac:dyDescent="0.3">
      <c r="U26184" s="275"/>
    </row>
    <row r="26185" spans="21:21" x14ac:dyDescent="0.3">
      <c r="U26185" s="275"/>
    </row>
    <row r="26186" spans="21:21" x14ac:dyDescent="0.3">
      <c r="U26186" s="275"/>
    </row>
    <row r="26187" spans="21:21" x14ac:dyDescent="0.3">
      <c r="U26187" s="275"/>
    </row>
    <row r="26188" spans="21:21" x14ac:dyDescent="0.3">
      <c r="U26188" s="275"/>
    </row>
    <row r="26189" spans="21:21" x14ac:dyDescent="0.3">
      <c r="U26189" s="275"/>
    </row>
    <row r="26190" spans="21:21" x14ac:dyDescent="0.3">
      <c r="U26190" s="275"/>
    </row>
    <row r="26191" spans="21:21" x14ac:dyDescent="0.3">
      <c r="U26191" s="275"/>
    </row>
    <row r="26192" spans="21:21" x14ac:dyDescent="0.3">
      <c r="U26192" s="275"/>
    </row>
    <row r="26193" spans="21:21" x14ac:dyDescent="0.3">
      <c r="U26193" s="275"/>
    </row>
    <row r="26194" spans="21:21" x14ac:dyDescent="0.3">
      <c r="U26194" s="275"/>
    </row>
    <row r="26195" spans="21:21" x14ac:dyDescent="0.3">
      <c r="U26195" s="275"/>
    </row>
    <row r="26196" spans="21:21" x14ac:dyDescent="0.3">
      <c r="U26196" s="275"/>
    </row>
    <row r="26197" spans="21:21" x14ac:dyDescent="0.3">
      <c r="U26197" s="275"/>
    </row>
    <row r="26198" spans="21:21" x14ac:dyDescent="0.3">
      <c r="U26198" s="275"/>
    </row>
    <row r="26199" spans="21:21" x14ac:dyDescent="0.3">
      <c r="U26199" s="275"/>
    </row>
    <row r="26200" spans="21:21" x14ac:dyDescent="0.3">
      <c r="U26200" s="275"/>
    </row>
    <row r="26201" spans="21:21" x14ac:dyDescent="0.3">
      <c r="U26201" s="275"/>
    </row>
    <row r="26202" spans="21:21" x14ac:dyDescent="0.3">
      <c r="U26202" s="275"/>
    </row>
    <row r="26203" spans="21:21" x14ac:dyDescent="0.3">
      <c r="U26203" s="275"/>
    </row>
    <row r="26204" spans="21:21" x14ac:dyDescent="0.3">
      <c r="U26204" s="275"/>
    </row>
    <row r="26205" spans="21:21" x14ac:dyDescent="0.3">
      <c r="U26205" s="275"/>
    </row>
    <row r="26206" spans="21:21" x14ac:dyDescent="0.3">
      <c r="U26206" s="275"/>
    </row>
    <row r="26207" spans="21:21" x14ac:dyDescent="0.3">
      <c r="U26207" s="275"/>
    </row>
    <row r="26208" spans="21:21" x14ac:dyDescent="0.3">
      <c r="U26208" s="275"/>
    </row>
    <row r="26209" spans="21:21" x14ac:dyDescent="0.3">
      <c r="U26209" s="275"/>
    </row>
    <row r="26210" spans="21:21" x14ac:dyDescent="0.3">
      <c r="U26210" s="275"/>
    </row>
    <row r="26211" spans="21:21" x14ac:dyDescent="0.3">
      <c r="U26211" s="275"/>
    </row>
    <row r="26212" spans="21:21" x14ac:dyDescent="0.3">
      <c r="U26212" s="275"/>
    </row>
    <row r="26213" spans="21:21" x14ac:dyDescent="0.3">
      <c r="U26213" s="275"/>
    </row>
    <row r="26214" spans="21:21" x14ac:dyDescent="0.3">
      <c r="U26214" s="275"/>
    </row>
    <row r="26215" spans="21:21" x14ac:dyDescent="0.3">
      <c r="U26215" s="275"/>
    </row>
    <row r="26216" spans="21:21" x14ac:dyDescent="0.3">
      <c r="U26216" s="275"/>
    </row>
    <row r="26217" spans="21:21" x14ac:dyDescent="0.3">
      <c r="U26217" s="275"/>
    </row>
    <row r="26218" spans="21:21" x14ac:dyDescent="0.3">
      <c r="U26218" s="275"/>
    </row>
    <row r="26219" spans="21:21" x14ac:dyDescent="0.3">
      <c r="U26219" s="275"/>
    </row>
    <row r="26220" spans="21:21" x14ac:dyDescent="0.3">
      <c r="U26220" s="275"/>
    </row>
    <row r="26221" spans="21:21" x14ac:dyDescent="0.3">
      <c r="U26221" s="275"/>
    </row>
    <row r="26222" spans="21:21" x14ac:dyDescent="0.3">
      <c r="U26222" s="275"/>
    </row>
    <row r="26223" spans="21:21" x14ac:dyDescent="0.3">
      <c r="U26223" s="275"/>
    </row>
    <row r="26224" spans="21:21" x14ac:dyDescent="0.3">
      <c r="U26224" s="275"/>
    </row>
    <row r="26225" spans="21:21" x14ac:dyDescent="0.3">
      <c r="U26225" s="275"/>
    </row>
    <row r="26226" spans="21:21" x14ac:dyDescent="0.3">
      <c r="U26226" s="275"/>
    </row>
    <row r="26227" spans="21:21" x14ac:dyDescent="0.3">
      <c r="U26227" s="275"/>
    </row>
    <row r="26228" spans="21:21" x14ac:dyDescent="0.3">
      <c r="U26228" s="275"/>
    </row>
    <row r="26229" spans="21:21" x14ac:dyDescent="0.3">
      <c r="U26229" s="275"/>
    </row>
    <row r="26230" spans="21:21" x14ac:dyDescent="0.3">
      <c r="U26230" s="275"/>
    </row>
    <row r="26231" spans="21:21" x14ac:dyDescent="0.3">
      <c r="U26231" s="275"/>
    </row>
    <row r="26232" spans="21:21" x14ac:dyDescent="0.3">
      <c r="U26232" s="275"/>
    </row>
    <row r="26233" spans="21:21" x14ac:dyDescent="0.3">
      <c r="U26233" s="275"/>
    </row>
    <row r="26234" spans="21:21" x14ac:dyDescent="0.3">
      <c r="U26234" s="275"/>
    </row>
    <row r="26235" spans="21:21" x14ac:dyDescent="0.3">
      <c r="U26235" s="275"/>
    </row>
    <row r="26236" spans="21:21" x14ac:dyDescent="0.3">
      <c r="U26236" s="275"/>
    </row>
    <row r="26237" spans="21:21" x14ac:dyDescent="0.3">
      <c r="U26237" s="275"/>
    </row>
    <row r="26238" spans="21:21" x14ac:dyDescent="0.3">
      <c r="U26238" s="275"/>
    </row>
    <row r="26239" spans="21:21" x14ac:dyDescent="0.3">
      <c r="U26239" s="275"/>
    </row>
    <row r="26240" spans="21:21" x14ac:dyDescent="0.3">
      <c r="U26240" s="275"/>
    </row>
    <row r="26241" spans="21:21" x14ac:dyDescent="0.3">
      <c r="U26241" s="275"/>
    </row>
    <row r="26242" spans="21:21" x14ac:dyDescent="0.3">
      <c r="U26242" s="275"/>
    </row>
    <row r="26243" spans="21:21" x14ac:dyDescent="0.3">
      <c r="U26243" s="275"/>
    </row>
    <row r="26244" spans="21:21" x14ac:dyDescent="0.3">
      <c r="U26244" s="275"/>
    </row>
    <row r="26245" spans="21:21" x14ac:dyDescent="0.3">
      <c r="U26245" s="275"/>
    </row>
    <row r="26246" spans="21:21" x14ac:dyDescent="0.3">
      <c r="U26246" s="275"/>
    </row>
    <row r="26247" spans="21:21" x14ac:dyDescent="0.3">
      <c r="U26247" s="275"/>
    </row>
    <row r="26248" spans="21:21" x14ac:dyDescent="0.3">
      <c r="U26248" s="275"/>
    </row>
    <row r="26249" spans="21:21" x14ac:dyDescent="0.3">
      <c r="U26249" s="275"/>
    </row>
    <row r="26250" spans="21:21" x14ac:dyDescent="0.3">
      <c r="U26250" s="275"/>
    </row>
    <row r="26251" spans="21:21" x14ac:dyDescent="0.3">
      <c r="U26251" s="275"/>
    </row>
    <row r="26252" spans="21:21" x14ac:dyDescent="0.3">
      <c r="U26252" s="275"/>
    </row>
    <row r="26253" spans="21:21" x14ac:dyDescent="0.3">
      <c r="U26253" s="275"/>
    </row>
    <row r="26254" spans="21:21" x14ac:dyDescent="0.3">
      <c r="U26254" s="275"/>
    </row>
    <row r="26255" spans="21:21" x14ac:dyDescent="0.3">
      <c r="U26255" s="275"/>
    </row>
    <row r="26256" spans="21:21" x14ac:dyDescent="0.3">
      <c r="U26256" s="275"/>
    </row>
    <row r="26257" spans="21:21" x14ac:dyDescent="0.3">
      <c r="U26257" s="275"/>
    </row>
    <row r="26258" spans="21:21" x14ac:dyDescent="0.3">
      <c r="U26258" s="275"/>
    </row>
    <row r="26259" spans="21:21" x14ac:dyDescent="0.3">
      <c r="U26259" s="275"/>
    </row>
    <row r="26260" spans="21:21" x14ac:dyDescent="0.3">
      <c r="U26260" s="275"/>
    </row>
    <row r="26261" spans="21:21" x14ac:dyDescent="0.3">
      <c r="U26261" s="275"/>
    </row>
    <row r="26262" spans="21:21" x14ac:dyDescent="0.3">
      <c r="U26262" s="275"/>
    </row>
    <row r="26263" spans="21:21" x14ac:dyDescent="0.3">
      <c r="U26263" s="275"/>
    </row>
    <row r="26264" spans="21:21" x14ac:dyDescent="0.3">
      <c r="U26264" s="275"/>
    </row>
    <row r="26265" spans="21:21" x14ac:dyDescent="0.3">
      <c r="U26265" s="275"/>
    </row>
    <row r="26266" spans="21:21" x14ac:dyDescent="0.3">
      <c r="U26266" s="275"/>
    </row>
    <row r="26267" spans="21:21" x14ac:dyDescent="0.3">
      <c r="U26267" s="275"/>
    </row>
    <row r="26268" spans="21:21" x14ac:dyDescent="0.3">
      <c r="U26268" s="275"/>
    </row>
    <row r="26269" spans="21:21" x14ac:dyDescent="0.3">
      <c r="U26269" s="275"/>
    </row>
    <row r="26270" spans="21:21" x14ac:dyDescent="0.3">
      <c r="U26270" s="275"/>
    </row>
    <row r="26271" spans="21:21" x14ac:dyDescent="0.3">
      <c r="U26271" s="275"/>
    </row>
    <row r="26272" spans="21:21" x14ac:dyDescent="0.3">
      <c r="U26272" s="275"/>
    </row>
    <row r="26273" spans="21:21" x14ac:dyDescent="0.3">
      <c r="U26273" s="275"/>
    </row>
    <row r="26274" spans="21:21" x14ac:dyDescent="0.3">
      <c r="U26274" s="275"/>
    </row>
    <row r="26275" spans="21:21" x14ac:dyDescent="0.3">
      <c r="U26275" s="275"/>
    </row>
    <row r="26276" spans="21:21" x14ac:dyDescent="0.3">
      <c r="U26276" s="275"/>
    </row>
    <row r="26277" spans="21:21" x14ac:dyDescent="0.3">
      <c r="U26277" s="275"/>
    </row>
    <row r="26278" spans="21:21" x14ac:dyDescent="0.3">
      <c r="U26278" s="275"/>
    </row>
    <row r="26279" spans="21:21" x14ac:dyDescent="0.3">
      <c r="U26279" s="275"/>
    </row>
    <row r="26280" spans="21:21" x14ac:dyDescent="0.3">
      <c r="U26280" s="275"/>
    </row>
    <row r="26281" spans="21:21" x14ac:dyDescent="0.3">
      <c r="U26281" s="275"/>
    </row>
    <row r="26282" spans="21:21" x14ac:dyDescent="0.3">
      <c r="U26282" s="275"/>
    </row>
    <row r="26283" spans="21:21" x14ac:dyDescent="0.3">
      <c r="U26283" s="275"/>
    </row>
    <row r="26284" spans="21:21" x14ac:dyDescent="0.3">
      <c r="U26284" s="275"/>
    </row>
    <row r="26285" spans="21:21" x14ac:dyDescent="0.3">
      <c r="U26285" s="275"/>
    </row>
    <row r="26286" spans="21:21" x14ac:dyDescent="0.3">
      <c r="U26286" s="275"/>
    </row>
    <row r="26287" spans="21:21" x14ac:dyDescent="0.3">
      <c r="U26287" s="275"/>
    </row>
    <row r="26288" spans="21:21" x14ac:dyDescent="0.3">
      <c r="U26288" s="275"/>
    </row>
    <row r="26289" spans="21:21" x14ac:dyDescent="0.3">
      <c r="U26289" s="275"/>
    </row>
    <row r="26290" spans="21:21" x14ac:dyDescent="0.3">
      <c r="U26290" s="275"/>
    </row>
    <row r="26291" spans="21:21" x14ac:dyDescent="0.3">
      <c r="U26291" s="275"/>
    </row>
    <row r="26292" spans="21:21" x14ac:dyDescent="0.3">
      <c r="U26292" s="275"/>
    </row>
    <row r="26293" spans="21:21" x14ac:dyDescent="0.3">
      <c r="U26293" s="275"/>
    </row>
    <row r="26294" spans="21:21" x14ac:dyDescent="0.3">
      <c r="U26294" s="275"/>
    </row>
    <row r="26295" spans="21:21" x14ac:dyDescent="0.3">
      <c r="U26295" s="275"/>
    </row>
    <row r="26296" spans="21:21" x14ac:dyDescent="0.3">
      <c r="U26296" s="275"/>
    </row>
    <row r="26297" spans="21:21" x14ac:dyDescent="0.3">
      <c r="U26297" s="275"/>
    </row>
    <row r="26298" spans="21:21" x14ac:dyDescent="0.3">
      <c r="U26298" s="275"/>
    </row>
    <row r="26299" spans="21:21" x14ac:dyDescent="0.3">
      <c r="U26299" s="275"/>
    </row>
    <row r="26300" spans="21:21" x14ac:dyDescent="0.3">
      <c r="U26300" s="275"/>
    </row>
    <row r="26301" spans="21:21" x14ac:dyDescent="0.3">
      <c r="U26301" s="275"/>
    </row>
    <row r="26302" spans="21:21" x14ac:dyDescent="0.3">
      <c r="U26302" s="275"/>
    </row>
    <row r="26303" spans="21:21" x14ac:dyDescent="0.3">
      <c r="U26303" s="275"/>
    </row>
    <row r="26304" spans="21:21" x14ac:dyDescent="0.3">
      <c r="U26304" s="275"/>
    </row>
    <row r="26305" spans="21:21" x14ac:dyDescent="0.3">
      <c r="U26305" s="275"/>
    </row>
    <row r="26306" spans="21:21" x14ac:dyDescent="0.3">
      <c r="U26306" s="275"/>
    </row>
    <row r="26307" spans="21:21" x14ac:dyDescent="0.3">
      <c r="U26307" s="275"/>
    </row>
    <row r="26308" spans="21:21" x14ac:dyDescent="0.3">
      <c r="U26308" s="275"/>
    </row>
    <row r="26309" spans="21:21" x14ac:dyDescent="0.3">
      <c r="U26309" s="275"/>
    </row>
    <row r="26310" spans="21:21" x14ac:dyDescent="0.3">
      <c r="U26310" s="275"/>
    </row>
    <row r="26311" spans="21:21" x14ac:dyDescent="0.3">
      <c r="U26311" s="275"/>
    </row>
    <row r="26312" spans="21:21" x14ac:dyDescent="0.3">
      <c r="U26312" s="275"/>
    </row>
    <row r="26313" spans="21:21" x14ac:dyDescent="0.3">
      <c r="U26313" s="275"/>
    </row>
    <row r="26314" spans="21:21" x14ac:dyDescent="0.3">
      <c r="U26314" s="275"/>
    </row>
    <row r="26315" spans="21:21" x14ac:dyDescent="0.3">
      <c r="U26315" s="275"/>
    </row>
    <row r="26316" spans="21:21" x14ac:dyDescent="0.3">
      <c r="U26316" s="275"/>
    </row>
    <row r="26317" spans="21:21" x14ac:dyDescent="0.3">
      <c r="U26317" s="275"/>
    </row>
    <row r="26318" spans="21:21" x14ac:dyDescent="0.3">
      <c r="U26318" s="275"/>
    </row>
    <row r="26319" spans="21:21" x14ac:dyDescent="0.3">
      <c r="U26319" s="275"/>
    </row>
    <row r="26320" spans="21:21" x14ac:dyDescent="0.3">
      <c r="U26320" s="275"/>
    </row>
    <row r="26321" spans="21:21" x14ac:dyDescent="0.3">
      <c r="U26321" s="275"/>
    </row>
    <row r="26322" spans="21:21" x14ac:dyDescent="0.3">
      <c r="U26322" s="275"/>
    </row>
    <row r="26323" spans="21:21" x14ac:dyDescent="0.3">
      <c r="U26323" s="275"/>
    </row>
    <row r="26324" spans="21:21" x14ac:dyDescent="0.3">
      <c r="U26324" s="275"/>
    </row>
    <row r="26325" spans="21:21" x14ac:dyDescent="0.3">
      <c r="U26325" s="275"/>
    </row>
    <row r="26326" spans="21:21" x14ac:dyDescent="0.3">
      <c r="U26326" s="275"/>
    </row>
    <row r="26327" spans="21:21" x14ac:dyDescent="0.3">
      <c r="U26327" s="275"/>
    </row>
    <row r="26328" spans="21:21" x14ac:dyDescent="0.3">
      <c r="U26328" s="275"/>
    </row>
    <row r="26329" spans="21:21" x14ac:dyDescent="0.3">
      <c r="U26329" s="275"/>
    </row>
    <row r="26330" spans="21:21" x14ac:dyDescent="0.3">
      <c r="U26330" s="275"/>
    </row>
    <row r="26331" spans="21:21" x14ac:dyDescent="0.3">
      <c r="U26331" s="275"/>
    </row>
    <row r="26332" spans="21:21" x14ac:dyDescent="0.3">
      <c r="U26332" s="275"/>
    </row>
    <row r="26333" spans="21:21" x14ac:dyDescent="0.3">
      <c r="U26333" s="275"/>
    </row>
    <row r="26334" spans="21:21" x14ac:dyDescent="0.3">
      <c r="U26334" s="275"/>
    </row>
    <row r="26335" spans="21:21" x14ac:dyDescent="0.3">
      <c r="U26335" s="275"/>
    </row>
    <row r="26336" spans="21:21" x14ac:dyDescent="0.3">
      <c r="U26336" s="275"/>
    </row>
    <row r="26337" spans="21:21" x14ac:dyDescent="0.3">
      <c r="U26337" s="275"/>
    </row>
    <row r="26338" spans="21:21" x14ac:dyDescent="0.3">
      <c r="U26338" s="275"/>
    </row>
    <row r="26339" spans="21:21" x14ac:dyDescent="0.3">
      <c r="U26339" s="275"/>
    </row>
    <row r="26340" spans="21:21" x14ac:dyDescent="0.3">
      <c r="U26340" s="275"/>
    </row>
    <row r="26341" spans="21:21" x14ac:dyDescent="0.3">
      <c r="U26341" s="275"/>
    </row>
    <row r="26342" spans="21:21" x14ac:dyDescent="0.3">
      <c r="U26342" s="275"/>
    </row>
    <row r="26343" spans="21:21" x14ac:dyDescent="0.3">
      <c r="U26343" s="275"/>
    </row>
    <row r="26344" spans="21:21" x14ac:dyDescent="0.3">
      <c r="U26344" s="275"/>
    </row>
    <row r="26345" spans="21:21" x14ac:dyDescent="0.3">
      <c r="U26345" s="275"/>
    </row>
    <row r="26346" spans="21:21" x14ac:dyDescent="0.3">
      <c r="U26346" s="275"/>
    </row>
    <row r="26347" spans="21:21" x14ac:dyDescent="0.3">
      <c r="U26347" s="275"/>
    </row>
    <row r="26348" spans="21:21" x14ac:dyDescent="0.3">
      <c r="U26348" s="275"/>
    </row>
    <row r="26349" spans="21:21" x14ac:dyDescent="0.3">
      <c r="U26349" s="275"/>
    </row>
    <row r="26350" spans="21:21" x14ac:dyDescent="0.3">
      <c r="U26350" s="275"/>
    </row>
    <row r="26351" spans="21:21" x14ac:dyDescent="0.3">
      <c r="U26351" s="275"/>
    </row>
    <row r="26352" spans="21:21" x14ac:dyDescent="0.3">
      <c r="U26352" s="275"/>
    </row>
    <row r="26353" spans="21:21" x14ac:dyDescent="0.3">
      <c r="U26353" s="275"/>
    </row>
    <row r="26354" spans="21:21" x14ac:dyDescent="0.3">
      <c r="U26354" s="275"/>
    </row>
    <row r="26355" spans="21:21" x14ac:dyDescent="0.3">
      <c r="U26355" s="275"/>
    </row>
    <row r="26356" spans="21:21" x14ac:dyDescent="0.3">
      <c r="U26356" s="275"/>
    </row>
    <row r="26357" spans="21:21" x14ac:dyDescent="0.3">
      <c r="U26357" s="275"/>
    </row>
    <row r="26358" spans="21:21" x14ac:dyDescent="0.3">
      <c r="U26358" s="275"/>
    </row>
    <row r="26359" spans="21:21" x14ac:dyDescent="0.3">
      <c r="U26359" s="275"/>
    </row>
    <row r="26360" spans="21:21" x14ac:dyDescent="0.3">
      <c r="U26360" s="275"/>
    </row>
    <row r="26361" spans="21:21" x14ac:dyDescent="0.3">
      <c r="U26361" s="275"/>
    </row>
    <row r="26362" spans="21:21" x14ac:dyDescent="0.3">
      <c r="U26362" s="275"/>
    </row>
    <row r="26363" spans="21:21" x14ac:dyDescent="0.3">
      <c r="U26363" s="275"/>
    </row>
    <row r="26364" spans="21:21" x14ac:dyDescent="0.3">
      <c r="U26364" s="275"/>
    </row>
    <row r="26365" spans="21:21" x14ac:dyDescent="0.3">
      <c r="U26365" s="275"/>
    </row>
    <row r="26366" spans="21:21" x14ac:dyDescent="0.3">
      <c r="U26366" s="275"/>
    </row>
    <row r="26367" spans="21:21" x14ac:dyDescent="0.3">
      <c r="U26367" s="275"/>
    </row>
    <row r="26368" spans="21:21" x14ac:dyDescent="0.3">
      <c r="U26368" s="275"/>
    </row>
    <row r="26369" spans="21:21" x14ac:dyDescent="0.3">
      <c r="U26369" s="275"/>
    </row>
    <row r="26370" spans="21:21" x14ac:dyDescent="0.3">
      <c r="U26370" s="275"/>
    </row>
    <row r="26371" spans="21:21" x14ac:dyDescent="0.3">
      <c r="U26371" s="275"/>
    </row>
    <row r="26372" spans="21:21" x14ac:dyDescent="0.3">
      <c r="U26372" s="275"/>
    </row>
    <row r="26373" spans="21:21" x14ac:dyDescent="0.3">
      <c r="U26373" s="275"/>
    </row>
    <row r="26374" spans="21:21" x14ac:dyDescent="0.3">
      <c r="U26374" s="275"/>
    </row>
    <row r="26375" spans="21:21" x14ac:dyDescent="0.3">
      <c r="U26375" s="275"/>
    </row>
    <row r="26376" spans="21:21" x14ac:dyDescent="0.3">
      <c r="U26376" s="275"/>
    </row>
    <row r="26377" spans="21:21" x14ac:dyDescent="0.3">
      <c r="U26377" s="275"/>
    </row>
    <row r="26378" spans="21:21" x14ac:dyDescent="0.3">
      <c r="U26378" s="275"/>
    </row>
    <row r="26379" spans="21:21" x14ac:dyDescent="0.3">
      <c r="U26379" s="275"/>
    </row>
    <row r="26380" spans="21:21" x14ac:dyDescent="0.3">
      <c r="U26380" s="275"/>
    </row>
    <row r="26381" spans="21:21" x14ac:dyDescent="0.3">
      <c r="U26381" s="275"/>
    </row>
    <row r="26382" spans="21:21" x14ac:dyDescent="0.3">
      <c r="U26382" s="275"/>
    </row>
    <row r="26383" spans="21:21" x14ac:dyDescent="0.3">
      <c r="U26383" s="275"/>
    </row>
    <row r="26384" spans="21:21" x14ac:dyDescent="0.3">
      <c r="U26384" s="275"/>
    </row>
    <row r="26385" spans="21:21" x14ac:dyDescent="0.3">
      <c r="U26385" s="275"/>
    </row>
    <row r="26386" spans="21:21" x14ac:dyDescent="0.3">
      <c r="U26386" s="275"/>
    </row>
    <row r="26387" spans="21:21" x14ac:dyDescent="0.3">
      <c r="U26387" s="275"/>
    </row>
    <row r="26388" spans="21:21" x14ac:dyDescent="0.3">
      <c r="U26388" s="275"/>
    </row>
    <row r="26389" spans="21:21" x14ac:dyDescent="0.3">
      <c r="U26389" s="275"/>
    </row>
    <row r="26390" spans="21:21" x14ac:dyDescent="0.3">
      <c r="U26390" s="275"/>
    </row>
    <row r="26391" spans="21:21" x14ac:dyDescent="0.3">
      <c r="U26391" s="275"/>
    </row>
    <row r="26392" spans="21:21" x14ac:dyDescent="0.3">
      <c r="U26392" s="275"/>
    </row>
    <row r="26393" spans="21:21" x14ac:dyDescent="0.3">
      <c r="U26393" s="275"/>
    </row>
    <row r="26394" spans="21:21" x14ac:dyDescent="0.3">
      <c r="U26394" s="275"/>
    </row>
    <row r="26395" spans="21:21" x14ac:dyDescent="0.3">
      <c r="U26395" s="275"/>
    </row>
    <row r="26396" spans="21:21" x14ac:dyDescent="0.3">
      <c r="U26396" s="275"/>
    </row>
    <row r="26397" spans="21:21" x14ac:dyDescent="0.3">
      <c r="U26397" s="275"/>
    </row>
    <row r="26398" spans="21:21" x14ac:dyDescent="0.3">
      <c r="U26398" s="275"/>
    </row>
    <row r="26399" spans="21:21" x14ac:dyDescent="0.3">
      <c r="U26399" s="275"/>
    </row>
    <row r="26400" spans="21:21" x14ac:dyDescent="0.3">
      <c r="U26400" s="275"/>
    </row>
    <row r="26401" spans="21:21" x14ac:dyDescent="0.3">
      <c r="U26401" s="275"/>
    </row>
    <row r="26402" spans="21:21" x14ac:dyDescent="0.3">
      <c r="U26402" s="275"/>
    </row>
    <row r="26403" spans="21:21" x14ac:dyDescent="0.3">
      <c r="U26403" s="275"/>
    </row>
    <row r="26404" spans="21:21" x14ac:dyDescent="0.3">
      <c r="U26404" s="275"/>
    </row>
    <row r="26405" spans="21:21" x14ac:dyDescent="0.3">
      <c r="U26405" s="275"/>
    </row>
    <row r="26406" spans="21:21" x14ac:dyDescent="0.3">
      <c r="U26406" s="275"/>
    </row>
    <row r="26407" spans="21:21" x14ac:dyDescent="0.3">
      <c r="U26407" s="275"/>
    </row>
    <row r="26408" spans="21:21" x14ac:dyDescent="0.3">
      <c r="U26408" s="275"/>
    </row>
    <row r="26409" spans="21:21" x14ac:dyDescent="0.3">
      <c r="U26409" s="275"/>
    </row>
    <row r="26410" spans="21:21" x14ac:dyDescent="0.3">
      <c r="U26410" s="275"/>
    </row>
    <row r="26411" spans="21:21" x14ac:dyDescent="0.3">
      <c r="U26411" s="275"/>
    </row>
    <row r="26412" spans="21:21" x14ac:dyDescent="0.3">
      <c r="U26412" s="275"/>
    </row>
    <row r="26413" spans="21:21" x14ac:dyDescent="0.3">
      <c r="U26413" s="275"/>
    </row>
    <row r="26414" spans="21:21" x14ac:dyDescent="0.3">
      <c r="U26414" s="275"/>
    </row>
    <row r="26415" spans="21:21" x14ac:dyDescent="0.3">
      <c r="U26415" s="275"/>
    </row>
    <row r="26416" spans="21:21" x14ac:dyDescent="0.3">
      <c r="U26416" s="275"/>
    </row>
    <row r="26417" spans="21:21" x14ac:dyDescent="0.3">
      <c r="U26417" s="275"/>
    </row>
    <row r="26418" spans="21:21" x14ac:dyDescent="0.3">
      <c r="U26418" s="275"/>
    </row>
    <row r="26419" spans="21:21" x14ac:dyDescent="0.3">
      <c r="U26419" s="275"/>
    </row>
    <row r="26420" spans="21:21" x14ac:dyDescent="0.3">
      <c r="U26420" s="275"/>
    </row>
    <row r="26421" spans="21:21" x14ac:dyDescent="0.3">
      <c r="U26421" s="275"/>
    </row>
    <row r="26422" spans="21:21" x14ac:dyDescent="0.3">
      <c r="U26422" s="275"/>
    </row>
    <row r="26423" spans="21:21" x14ac:dyDescent="0.3">
      <c r="U26423" s="275"/>
    </row>
    <row r="26424" spans="21:21" x14ac:dyDescent="0.3">
      <c r="U26424" s="275"/>
    </row>
    <row r="26425" spans="21:21" x14ac:dyDescent="0.3">
      <c r="U26425" s="275"/>
    </row>
    <row r="26426" spans="21:21" x14ac:dyDescent="0.3">
      <c r="U26426" s="275"/>
    </row>
    <row r="26427" spans="21:21" x14ac:dyDescent="0.3">
      <c r="U26427" s="275"/>
    </row>
    <row r="26428" spans="21:21" x14ac:dyDescent="0.3">
      <c r="U26428" s="275"/>
    </row>
    <row r="26429" spans="21:21" x14ac:dyDescent="0.3">
      <c r="U26429" s="275"/>
    </row>
    <row r="26430" spans="21:21" x14ac:dyDescent="0.3">
      <c r="U26430" s="275"/>
    </row>
    <row r="26431" spans="21:21" x14ac:dyDescent="0.3">
      <c r="U26431" s="275"/>
    </row>
    <row r="26432" spans="21:21" x14ac:dyDescent="0.3">
      <c r="U26432" s="275"/>
    </row>
    <row r="26433" spans="21:21" x14ac:dyDescent="0.3">
      <c r="U26433" s="275"/>
    </row>
    <row r="26434" spans="21:21" x14ac:dyDescent="0.3">
      <c r="U26434" s="275"/>
    </row>
    <row r="26435" spans="21:21" x14ac:dyDescent="0.3">
      <c r="U26435" s="275"/>
    </row>
    <row r="26436" spans="21:21" x14ac:dyDescent="0.3">
      <c r="U26436" s="275"/>
    </row>
    <row r="26437" spans="21:21" x14ac:dyDescent="0.3">
      <c r="U26437" s="275"/>
    </row>
    <row r="26438" spans="21:21" x14ac:dyDescent="0.3">
      <c r="U26438" s="275"/>
    </row>
    <row r="26439" spans="21:21" x14ac:dyDescent="0.3">
      <c r="U26439" s="275"/>
    </row>
    <row r="26440" spans="21:21" x14ac:dyDescent="0.3">
      <c r="U26440" s="275"/>
    </row>
    <row r="26441" spans="21:21" x14ac:dyDescent="0.3">
      <c r="U26441" s="275"/>
    </row>
    <row r="26442" spans="21:21" x14ac:dyDescent="0.3">
      <c r="U26442" s="275"/>
    </row>
    <row r="26443" spans="21:21" x14ac:dyDescent="0.3">
      <c r="U26443" s="275"/>
    </row>
    <row r="26444" spans="21:21" x14ac:dyDescent="0.3">
      <c r="U26444" s="275"/>
    </row>
    <row r="26445" spans="21:21" x14ac:dyDescent="0.3">
      <c r="U26445" s="275"/>
    </row>
    <row r="26446" spans="21:21" x14ac:dyDescent="0.3">
      <c r="U26446" s="275"/>
    </row>
    <row r="26447" spans="21:21" x14ac:dyDescent="0.3">
      <c r="U26447" s="275"/>
    </row>
    <row r="26448" spans="21:21" x14ac:dyDescent="0.3">
      <c r="U26448" s="275"/>
    </row>
    <row r="26449" spans="21:21" x14ac:dyDescent="0.3">
      <c r="U26449" s="275"/>
    </row>
    <row r="26450" spans="21:21" x14ac:dyDescent="0.3">
      <c r="U26450" s="275"/>
    </row>
    <row r="26451" spans="21:21" x14ac:dyDescent="0.3">
      <c r="U26451" s="275"/>
    </row>
    <row r="26452" spans="21:21" x14ac:dyDescent="0.3">
      <c r="U26452" s="275"/>
    </row>
    <row r="26453" spans="21:21" x14ac:dyDescent="0.3">
      <c r="U26453" s="275"/>
    </row>
    <row r="26454" spans="21:21" x14ac:dyDescent="0.3">
      <c r="U26454" s="275"/>
    </row>
    <row r="26455" spans="21:21" x14ac:dyDescent="0.3">
      <c r="U26455" s="275"/>
    </row>
    <row r="26456" spans="21:21" x14ac:dyDescent="0.3">
      <c r="U26456" s="275"/>
    </row>
    <row r="26457" spans="21:21" x14ac:dyDescent="0.3">
      <c r="U26457" s="275"/>
    </row>
    <row r="26458" spans="21:21" x14ac:dyDescent="0.3">
      <c r="U26458" s="275"/>
    </row>
    <row r="26459" spans="21:21" x14ac:dyDescent="0.3">
      <c r="U26459" s="275"/>
    </row>
    <row r="26460" spans="21:21" x14ac:dyDescent="0.3">
      <c r="U26460" s="275"/>
    </row>
    <row r="26461" spans="21:21" x14ac:dyDescent="0.3">
      <c r="U26461" s="275"/>
    </row>
    <row r="26462" spans="21:21" x14ac:dyDescent="0.3">
      <c r="U26462" s="275"/>
    </row>
    <row r="26463" spans="21:21" x14ac:dyDescent="0.3">
      <c r="U26463" s="275"/>
    </row>
    <row r="26464" spans="21:21" x14ac:dyDescent="0.3">
      <c r="U26464" s="275"/>
    </row>
    <row r="26465" spans="21:21" x14ac:dyDescent="0.3">
      <c r="U26465" s="275"/>
    </row>
    <row r="26466" spans="21:21" x14ac:dyDescent="0.3">
      <c r="U26466" s="275"/>
    </row>
    <row r="26467" spans="21:21" x14ac:dyDescent="0.3">
      <c r="U26467" s="275"/>
    </row>
    <row r="26468" spans="21:21" x14ac:dyDescent="0.3">
      <c r="U26468" s="275"/>
    </row>
    <row r="26469" spans="21:21" x14ac:dyDescent="0.3">
      <c r="U26469" s="275"/>
    </row>
    <row r="26470" spans="21:21" x14ac:dyDescent="0.3">
      <c r="U26470" s="275"/>
    </row>
    <row r="26471" spans="21:21" x14ac:dyDescent="0.3">
      <c r="U26471" s="275"/>
    </row>
    <row r="26472" spans="21:21" x14ac:dyDescent="0.3">
      <c r="U26472" s="275"/>
    </row>
    <row r="26473" spans="21:21" x14ac:dyDescent="0.3">
      <c r="U26473" s="275"/>
    </row>
    <row r="26474" spans="21:21" x14ac:dyDescent="0.3">
      <c r="U26474" s="275"/>
    </row>
    <row r="26475" spans="21:21" x14ac:dyDescent="0.3">
      <c r="U26475" s="275"/>
    </row>
    <row r="26476" spans="21:21" x14ac:dyDescent="0.3">
      <c r="U26476" s="275"/>
    </row>
    <row r="26477" spans="21:21" x14ac:dyDescent="0.3">
      <c r="U26477" s="275"/>
    </row>
    <row r="26478" spans="21:21" x14ac:dyDescent="0.3">
      <c r="U26478" s="275"/>
    </row>
    <row r="26479" spans="21:21" x14ac:dyDescent="0.3">
      <c r="U26479" s="275"/>
    </row>
    <row r="26480" spans="21:21" x14ac:dyDescent="0.3">
      <c r="U26480" s="275"/>
    </row>
    <row r="26481" spans="21:21" x14ac:dyDescent="0.3">
      <c r="U26481" s="275"/>
    </row>
    <row r="26482" spans="21:21" x14ac:dyDescent="0.3">
      <c r="U26482" s="275"/>
    </row>
    <row r="26483" spans="21:21" x14ac:dyDescent="0.3">
      <c r="U26483" s="275"/>
    </row>
    <row r="26484" spans="21:21" x14ac:dyDescent="0.3">
      <c r="U26484" s="275"/>
    </row>
    <row r="26485" spans="21:21" x14ac:dyDescent="0.3">
      <c r="U26485" s="275"/>
    </row>
    <row r="26486" spans="21:21" x14ac:dyDescent="0.3">
      <c r="U26486" s="275"/>
    </row>
    <row r="26487" spans="21:21" x14ac:dyDescent="0.3">
      <c r="U26487" s="275"/>
    </row>
    <row r="26488" spans="21:21" x14ac:dyDescent="0.3">
      <c r="U26488" s="275"/>
    </row>
    <row r="26489" spans="21:21" x14ac:dyDescent="0.3">
      <c r="U26489" s="275"/>
    </row>
    <row r="26490" spans="21:21" x14ac:dyDescent="0.3">
      <c r="U26490" s="275"/>
    </row>
    <row r="26491" spans="21:21" x14ac:dyDescent="0.3">
      <c r="U26491" s="275"/>
    </row>
    <row r="26492" spans="21:21" x14ac:dyDescent="0.3">
      <c r="U26492" s="275"/>
    </row>
    <row r="26493" spans="21:21" x14ac:dyDescent="0.3">
      <c r="U26493" s="275"/>
    </row>
    <row r="26494" spans="21:21" x14ac:dyDescent="0.3">
      <c r="U26494" s="275"/>
    </row>
    <row r="26495" spans="21:21" x14ac:dyDescent="0.3">
      <c r="U26495" s="275"/>
    </row>
    <row r="26496" spans="21:21" x14ac:dyDescent="0.3">
      <c r="U26496" s="275"/>
    </row>
    <row r="26497" spans="21:21" x14ac:dyDescent="0.3">
      <c r="U26497" s="275"/>
    </row>
    <row r="26498" spans="21:21" x14ac:dyDescent="0.3">
      <c r="U26498" s="275"/>
    </row>
    <row r="26499" spans="21:21" x14ac:dyDescent="0.3">
      <c r="U26499" s="275"/>
    </row>
    <row r="26500" spans="21:21" x14ac:dyDescent="0.3">
      <c r="U26500" s="275"/>
    </row>
    <row r="26501" spans="21:21" x14ac:dyDescent="0.3">
      <c r="U26501" s="275"/>
    </row>
    <row r="26502" spans="21:21" x14ac:dyDescent="0.3">
      <c r="U26502" s="275"/>
    </row>
    <row r="26503" spans="21:21" x14ac:dyDescent="0.3">
      <c r="U26503" s="275"/>
    </row>
    <row r="26504" spans="21:21" x14ac:dyDescent="0.3">
      <c r="U26504" s="275"/>
    </row>
    <row r="26505" spans="21:21" x14ac:dyDescent="0.3">
      <c r="U26505" s="275"/>
    </row>
    <row r="26506" spans="21:21" x14ac:dyDescent="0.3">
      <c r="U26506" s="275"/>
    </row>
    <row r="26507" spans="21:21" x14ac:dyDescent="0.3">
      <c r="U26507" s="275"/>
    </row>
    <row r="26508" spans="21:21" x14ac:dyDescent="0.3">
      <c r="U26508" s="275"/>
    </row>
    <row r="26509" spans="21:21" x14ac:dyDescent="0.3">
      <c r="U26509" s="275"/>
    </row>
    <row r="26510" spans="21:21" x14ac:dyDescent="0.3">
      <c r="U26510" s="275"/>
    </row>
    <row r="26511" spans="21:21" x14ac:dyDescent="0.3">
      <c r="U26511" s="275"/>
    </row>
    <row r="26512" spans="21:21" x14ac:dyDescent="0.3">
      <c r="U26512" s="275"/>
    </row>
    <row r="26513" spans="21:21" x14ac:dyDescent="0.3">
      <c r="U26513" s="275"/>
    </row>
    <row r="26514" spans="21:21" x14ac:dyDescent="0.3">
      <c r="U26514" s="275"/>
    </row>
    <row r="26515" spans="21:21" x14ac:dyDescent="0.3">
      <c r="U26515" s="275"/>
    </row>
    <row r="26516" spans="21:21" x14ac:dyDescent="0.3">
      <c r="U26516" s="275"/>
    </row>
    <row r="26517" spans="21:21" x14ac:dyDescent="0.3">
      <c r="U26517" s="275"/>
    </row>
    <row r="26518" spans="21:21" x14ac:dyDescent="0.3">
      <c r="U26518" s="275"/>
    </row>
    <row r="26519" spans="21:21" x14ac:dyDescent="0.3">
      <c r="U26519" s="275"/>
    </row>
    <row r="26520" spans="21:21" x14ac:dyDescent="0.3">
      <c r="U26520" s="275"/>
    </row>
    <row r="26521" spans="21:21" x14ac:dyDescent="0.3">
      <c r="U26521" s="275"/>
    </row>
    <row r="26522" spans="21:21" x14ac:dyDescent="0.3">
      <c r="U26522" s="275"/>
    </row>
    <row r="26523" spans="21:21" x14ac:dyDescent="0.3">
      <c r="U26523" s="275"/>
    </row>
    <row r="26524" spans="21:21" x14ac:dyDescent="0.3">
      <c r="U26524" s="275"/>
    </row>
    <row r="26525" spans="21:21" x14ac:dyDescent="0.3">
      <c r="U26525" s="275"/>
    </row>
    <row r="26526" spans="21:21" x14ac:dyDescent="0.3">
      <c r="U26526" s="275"/>
    </row>
    <row r="26527" spans="21:21" x14ac:dyDescent="0.3">
      <c r="U26527" s="275"/>
    </row>
    <row r="26528" spans="21:21" x14ac:dyDescent="0.3">
      <c r="U26528" s="275"/>
    </row>
    <row r="26529" spans="21:21" x14ac:dyDescent="0.3">
      <c r="U26529" s="275"/>
    </row>
    <row r="26530" spans="21:21" x14ac:dyDescent="0.3">
      <c r="U26530" s="275"/>
    </row>
    <row r="26531" spans="21:21" x14ac:dyDescent="0.3">
      <c r="U26531" s="275"/>
    </row>
    <row r="26532" spans="21:21" x14ac:dyDescent="0.3">
      <c r="U26532" s="275"/>
    </row>
    <row r="26533" spans="21:21" x14ac:dyDescent="0.3">
      <c r="U26533" s="275"/>
    </row>
    <row r="26534" spans="21:21" x14ac:dyDescent="0.3">
      <c r="U26534" s="275"/>
    </row>
    <row r="26535" spans="21:21" x14ac:dyDescent="0.3">
      <c r="U26535" s="275"/>
    </row>
    <row r="26536" spans="21:21" x14ac:dyDescent="0.3">
      <c r="U26536" s="275"/>
    </row>
    <row r="26537" spans="21:21" x14ac:dyDescent="0.3">
      <c r="U26537" s="275"/>
    </row>
    <row r="26538" spans="21:21" x14ac:dyDescent="0.3">
      <c r="U26538" s="275"/>
    </row>
    <row r="26539" spans="21:21" x14ac:dyDescent="0.3">
      <c r="U26539" s="275"/>
    </row>
    <row r="26540" spans="21:21" x14ac:dyDescent="0.3">
      <c r="U26540" s="275"/>
    </row>
    <row r="26541" spans="21:21" x14ac:dyDescent="0.3">
      <c r="U26541" s="275"/>
    </row>
    <row r="26542" spans="21:21" x14ac:dyDescent="0.3">
      <c r="U26542" s="275"/>
    </row>
    <row r="26543" spans="21:21" x14ac:dyDescent="0.3">
      <c r="U26543" s="275"/>
    </row>
    <row r="26544" spans="21:21" x14ac:dyDescent="0.3">
      <c r="U26544" s="275"/>
    </row>
    <row r="26545" spans="21:21" x14ac:dyDescent="0.3">
      <c r="U26545" s="275"/>
    </row>
    <row r="26546" spans="21:21" x14ac:dyDescent="0.3">
      <c r="U26546" s="275"/>
    </row>
    <row r="26547" spans="21:21" x14ac:dyDescent="0.3">
      <c r="U26547" s="275"/>
    </row>
    <row r="26548" spans="21:21" x14ac:dyDescent="0.3">
      <c r="U26548" s="275"/>
    </row>
    <row r="26549" spans="21:21" x14ac:dyDescent="0.3">
      <c r="U26549" s="275"/>
    </row>
    <row r="26550" spans="21:21" x14ac:dyDescent="0.3">
      <c r="U26550" s="275"/>
    </row>
    <row r="26551" spans="21:21" x14ac:dyDescent="0.3">
      <c r="U26551" s="275"/>
    </row>
    <row r="26552" spans="21:21" x14ac:dyDescent="0.3">
      <c r="U26552" s="275"/>
    </row>
    <row r="26553" spans="21:21" x14ac:dyDescent="0.3">
      <c r="U26553" s="275"/>
    </row>
    <row r="26554" spans="21:21" x14ac:dyDescent="0.3">
      <c r="U26554" s="275"/>
    </row>
    <row r="26555" spans="21:21" x14ac:dyDescent="0.3">
      <c r="U26555" s="275"/>
    </row>
    <row r="26556" spans="21:21" x14ac:dyDescent="0.3">
      <c r="U26556" s="275"/>
    </row>
    <row r="26557" spans="21:21" x14ac:dyDescent="0.3">
      <c r="U26557" s="275"/>
    </row>
    <row r="26558" spans="21:21" x14ac:dyDescent="0.3">
      <c r="U26558" s="275"/>
    </row>
    <row r="26559" spans="21:21" x14ac:dyDescent="0.3">
      <c r="U26559" s="275"/>
    </row>
    <row r="26560" spans="21:21" x14ac:dyDescent="0.3">
      <c r="U26560" s="275"/>
    </row>
    <row r="26561" spans="21:21" x14ac:dyDescent="0.3">
      <c r="U26561" s="275"/>
    </row>
    <row r="26562" spans="21:21" x14ac:dyDescent="0.3">
      <c r="U26562" s="275"/>
    </row>
    <row r="26563" spans="21:21" x14ac:dyDescent="0.3">
      <c r="U26563" s="275"/>
    </row>
    <row r="26564" spans="21:21" x14ac:dyDescent="0.3">
      <c r="U26564" s="275"/>
    </row>
    <row r="26565" spans="21:21" x14ac:dyDescent="0.3">
      <c r="U26565" s="275"/>
    </row>
    <row r="26566" spans="21:21" x14ac:dyDescent="0.3">
      <c r="U26566" s="275"/>
    </row>
    <row r="26567" spans="21:21" x14ac:dyDescent="0.3">
      <c r="U26567" s="275"/>
    </row>
    <row r="26568" spans="21:21" x14ac:dyDescent="0.3">
      <c r="U26568" s="275"/>
    </row>
    <row r="26569" spans="21:21" x14ac:dyDescent="0.3">
      <c r="U26569" s="275"/>
    </row>
    <row r="26570" spans="21:21" x14ac:dyDescent="0.3">
      <c r="U26570" s="275"/>
    </row>
    <row r="26571" spans="21:21" x14ac:dyDescent="0.3">
      <c r="U26571" s="275"/>
    </row>
    <row r="26572" spans="21:21" x14ac:dyDescent="0.3">
      <c r="U26572" s="275"/>
    </row>
    <row r="26573" spans="21:21" x14ac:dyDescent="0.3">
      <c r="U26573" s="275"/>
    </row>
    <row r="26574" spans="21:21" x14ac:dyDescent="0.3">
      <c r="U26574" s="275"/>
    </row>
    <row r="26575" spans="21:21" x14ac:dyDescent="0.3">
      <c r="U26575" s="275"/>
    </row>
    <row r="26576" spans="21:21" x14ac:dyDescent="0.3">
      <c r="U26576" s="275"/>
    </row>
    <row r="26577" spans="21:21" x14ac:dyDescent="0.3">
      <c r="U26577" s="275"/>
    </row>
    <row r="26578" spans="21:21" x14ac:dyDescent="0.3">
      <c r="U26578" s="275"/>
    </row>
    <row r="26579" spans="21:21" x14ac:dyDescent="0.3">
      <c r="U26579" s="275"/>
    </row>
    <row r="26580" spans="21:21" x14ac:dyDescent="0.3">
      <c r="U26580" s="275"/>
    </row>
    <row r="26581" spans="21:21" x14ac:dyDescent="0.3">
      <c r="U26581" s="275"/>
    </row>
    <row r="26582" spans="21:21" x14ac:dyDescent="0.3">
      <c r="U26582" s="275"/>
    </row>
    <row r="26583" spans="21:21" x14ac:dyDescent="0.3">
      <c r="U26583" s="275"/>
    </row>
    <row r="26584" spans="21:21" x14ac:dyDescent="0.3">
      <c r="U26584" s="275"/>
    </row>
    <row r="26585" spans="21:21" x14ac:dyDescent="0.3">
      <c r="U26585" s="275"/>
    </row>
    <row r="26586" spans="21:21" x14ac:dyDescent="0.3">
      <c r="U26586" s="275"/>
    </row>
    <row r="26587" spans="21:21" x14ac:dyDescent="0.3">
      <c r="U26587" s="275"/>
    </row>
    <row r="26588" spans="21:21" x14ac:dyDescent="0.3">
      <c r="U26588" s="275"/>
    </row>
    <row r="26589" spans="21:21" x14ac:dyDescent="0.3">
      <c r="U26589" s="275"/>
    </row>
    <row r="26590" spans="21:21" x14ac:dyDescent="0.3">
      <c r="U26590" s="275"/>
    </row>
    <row r="26591" spans="21:21" x14ac:dyDescent="0.3">
      <c r="U26591" s="275"/>
    </row>
    <row r="26592" spans="21:21" x14ac:dyDescent="0.3">
      <c r="U26592" s="275"/>
    </row>
    <row r="26593" spans="21:21" x14ac:dyDescent="0.3">
      <c r="U26593" s="275"/>
    </row>
    <row r="26594" spans="21:21" x14ac:dyDescent="0.3">
      <c r="U26594" s="275"/>
    </row>
    <row r="26595" spans="21:21" x14ac:dyDescent="0.3">
      <c r="U26595" s="275"/>
    </row>
    <row r="26596" spans="21:21" x14ac:dyDescent="0.3">
      <c r="U26596" s="275"/>
    </row>
    <row r="26597" spans="21:21" x14ac:dyDescent="0.3">
      <c r="U26597" s="275"/>
    </row>
    <row r="26598" spans="21:21" x14ac:dyDescent="0.3">
      <c r="U26598" s="275"/>
    </row>
    <row r="26599" spans="21:21" x14ac:dyDescent="0.3">
      <c r="U26599" s="275"/>
    </row>
    <row r="26600" spans="21:21" x14ac:dyDescent="0.3">
      <c r="U26600" s="275"/>
    </row>
    <row r="26601" spans="21:21" x14ac:dyDescent="0.3">
      <c r="U26601" s="275"/>
    </row>
    <row r="26602" spans="21:21" x14ac:dyDescent="0.3">
      <c r="U26602" s="275"/>
    </row>
    <row r="26603" spans="21:21" x14ac:dyDescent="0.3">
      <c r="U26603" s="275"/>
    </row>
    <row r="26604" spans="21:21" x14ac:dyDescent="0.3">
      <c r="U26604" s="275"/>
    </row>
    <row r="26605" spans="21:21" x14ac:dyDescent="0.3">
      <c r="U26605" s="275"/>
    </row>
    <row r="26606" spans="21:21" x14ac:dyDescent="0.3">
      <c r="U26606" s="275"/>
    </row>
    <row r="26607" spans="21:21" x14ac:dyDescent="0.3">
      <c r="U26607" s="275"/>
    </row>
    <row r="26608" spans="21:21" x14ac:dyDescent="0.3">
      <c r="U26608" s="275"/>
    </row>
    <row r="26609" spans="21:21" x14ac:dyDescent="0.3">
      <c r="U26609" s="275"/>
    </row>
    <row r="26610" spans="21:21" x14ac:dyDescent="0.3">
      <c r="U26610" s="275"/>
    </row>
    <row r="26611" spans="21:21" x14ac:dyDescent="0.3">
      <c r="U26611" s="275"/>
    </row>
    <row r="26612" spans="21:21" x14ac:dyDescent="0.3">
      <c r="U26612" s="275"/>
    </row>
    <row r="26613" spans="21:21" x14ac:dyDescent="0.3">
      <c r="U26613" s="275"/>
    </row>
    <row r="26614" spans="21:21" x14ac:dyDescent="0.3">
      <c r="U26614" s="275"/>
    </row>
    <row r="26615" spans="21:21" x14ac:dyDescent="0.3">
      <c r="U26615" s="275"/>
    </row>
    <row r="26616" spans="21:21" x14ac:dyDescent="0.3">
      <c r="U26616" s="275"/>
    </row>
    <row r="26617" spans="21:21" x14ac:dyDescent="0.3">
      <c r="U26617" s="275"/>
    </row>
    <row r="26618" spans="21:21" x14ac:dyDescent="0.3">
      <c r="U26618" s="275"/>
    </row>
    <row r="26619" spans="21:21" x14ac:dyDescent="0.3">
      <c r="U26619" s="275"/>
    </row>
    <row r="26620" spans="21:21" x14ac:dyDescent="0.3">
      <c r="U26620" s="275"/>
    </row>
    <row r="26621" spans="21:21" x14ac:dyDescent="0.3">
      <c r="U26621" s="275"/>
    </row>
    <row r="26622" spans="21:21" x14ac:dyDescent="0.3">
      <c r="U26622" s="275"/>
    </row>
    <row r="26623" spans="21:21" x14ac:dyDescent="0.3">
      <c r="U26623" s="275"/>
    </row>
    <row r="26624" spans="21:21" x14ac:dyDescent="0.3">
      <c r="U26624" s="275"/>
    </row>
    <row r="26625" spans="21:21" x14ac:dyDescent="0.3">
      <c r="U26625" s="275"/>
    </row>
    <row r="26626" spans="21:21" x14ac:dyDescent="0.3">
      <c r="U26626" s="275"/>
    </row>
    <row r="26627" spans="21:21" x14ac:dyDescent="0.3">
      <c r="U26627" s="275"/>
    </row>
    <row r="26628" spans="21:21" x14ac:dyDescent="0.3">
      <c r="U26628" s="275"/>
    </row>
    <row r="26629" spans="21:21" x14ac:dyDescent="0.3">
      <c r="U26629" s="275"/>
    </row>
    <row r="26630" spans="21:21" x14ac:dyDescent="0.3">
      <c r="U26630" s="275"/>
    </row>
    <row r="26631" spans="21:21" x14ac:dyDescent="0.3">
      <c r="U26631" s="275"/>
    </row>
    <row r="26632" spans="21:21" x14ac:dyDescent="0.3">
      <c r="U26632" s="275"/>
    </row>
    <row r="26633" spans="21:21" x14ac:dyDescent="0.3">
      <c r="U26633" s="275"/>
    </row>
    <row r="26634" spans="21:21" x14ac:dyDescent="0.3">
      <c r="U26634" s="275"/>
    </row>
    <row r="26635" spans="21:21" x14ac:dyDescent="0.3">
      <c r="U26635" s="275"/>
    </row>
    <row r="26636" spans="21:21" x14ac:dyDescent="0.3">
      <c r="U26636" s="275"/>
    </row>
    <row r="26637" spans="21:21" x14ac:dyDescent="0.3">
      <c r="U26637" s="275"/>
    </row>
    <row r="26638" spans="21:21" x14ac:dyDescent="0.3">
      <c r="U26638" s="275"/>
    </row>
    <row r="26639" spans="21:21" x14ac:dyDescent="0.3">
      <c r="U26639" s="275"/>
    </row>
    <row r="26640" spans="21:21" x14ac:dyDescent="0.3">
      <c r="U26640" s="275"/>
    </row>
    <row r="26641" spans="21:21" x14ac:dyDescent="0.3">
      <c r="U26641" s="275"/>
    </row>
    <row r="26642" spans="21:21" x14ac:dyDescent="0.3">
      <c r="U26642" s="275"/>
    </row>
    <row r="26643" spans="21:21" x14ac:dyDescent="0.3">
      <c r="U26643" s="275"/>
    </row>
    <row r="26644" spans="21:21" x14ac:dyDescent="0.3">
      <c r="U26644" s="275"/>
    </row>
    <row r="26645" spans="21:21" x14ac:dyDescent="0.3">
      <c r="U26645" s="275"/>
    </row>
    <row r="26646" spans="21:21" x14ac:dyDescent="0.3">
      <c r="U26646" s="275"/>
    </row>
    <row r="26647" spans="21:21" x14ac:dyDescent="0.3">
      <c r="U26647" s="275"/>
    </row>
    <row r="26648" spans="21:21" x14ac:dyDescent="0.3">
      <c r="U26648" s="275"/>
    </row>
    <row r="26649" spans="21:21" x14ac:dyDescent="0.3">
      <c r="U26649" s="275"/>
    </row>
    <row r="26650" spans="21:21" x14ac:dyDescent="0.3">
      <c r="U26650" s="275"/>
    </row>
    <row r="26651" spans="21:21" x14ac:dyDescent="0.3">
      <c r="U26651" s="275"/>
    </row>
    <row r="26652" spans="21:21" x14ac:dyDescent="0.3">
      <c r="U26652" s="275"/>
    </row>
    <row r="26653" spans="21:21" x14ac:dyDescent="0.3">
      <c r="U26653" s="275"/>
    </row>
    <row r="26654" spans="21:21" x14ac:dyDescent="0.3">
      <c r="U26654" s="275"/>
    </row>
    <row r="26655" spans="21:21" x14ac:dyDescent="0.3">
      <c r="U26655" s="275"/>
    </row>
    <row r="26656" spans="21:21" x14ac:dyDescent="0.3">
      <c r="U26656" s="275"/>
    </row>
    <row r="26657" spans="21:21" x14ac:dyDescent="0.3">
      <c r="U26657" s="275"/>
    </row>
    <row r="26658" spans="21:21" x14ac:dyDescent="0.3">
      <c r="U26658" s="275"/>
    </row>
    <row r="26659" spans="21:21" x14ac:dyDescent="0.3">
      <c r="U26659" s="275"/>
    </row>
    <row r="26660" spans="21:21" x14ac:dyDescent="0.3">
      <c r="U26660" s="275"/>
    </row>
    <row r="26661" spans="21:21" x14ac:dyDescent="0.3">
      <c r="U26661" s="275"/>
    </row>
    <row r="26662" spans="21:21" x14ac:dyDescent="0.3">
      <c r="U26662" s="275"/>
    </row>
    <row r="26663" spans="21:21" x14ac:dyDescent="0.3">
      <c r="U26663" s="275"/>
    </row>
    <row r="26664" spans="21:21" x14ac:dyDescent="0.3">
      <c r="U26664" s="275"/>
    </row>
    <row r="26665" spans="21:21" x14ac:dyDescent="0.3">
      <c r="U26665" s="275"/>
    </row>
    <row r="26666" spans="21:21" x14ac:dyDescent="0.3">
      <c r="U26666" s="275"/>
    </row>
    <row r="26667" spans="21:21" x14ac:dyDescent="0.3">
      <c r="U26667" s="275"/>
    </row>
    <row r="26668" spans="21:21" x14ac:dyDescent="0.3">
      <c r="U26668" s="275"/>
    </row>
    <row r="26669" spans="21:21" x14ac:dyDescent="0.3">
      <c r="U26669" s="275"/>
    </row>
    <row r="26670" spans="21:21" x14ac:dyDescent="0.3">
      <c r="U26670" s="275"/>
    </row>
    <row r="26671" spans="21:21" x14ac:dyDescent="0.3">
      <c r="U26671" s="275"/>
    </row>
    <row r="26672" spans="21:21" x14ac:dyDescent="0.3">
      <c r="U26672" s="275"/>
    </row>
    <row r="26673" spans="21:21" x14ac:dyDescent="0.3">
      <c r="U26673" s="275"/>
    </row>
    <row r="26674" spans="21:21" x14ac:dyDescent="0.3">
      <c r="U26674" s="275"/>
    </row>
    <row r="26675" spans="21:21" x14ac:dyDescent="0.3">
      <c r="U26675" s="275"/>
    </row>
    <row r="26676" spans="21:21" x14ac:dyDescent="0.3">
      <c r="U26676" s="275"/>
    </row>
    <row r="26677" spans="21:21" x14ac:dyDescent="0.3">
      <c r="U26677" s="275"/>
    </row>
    <row r="26678" spans="21:21" x14ac:dyDescent="0.3">
      <c r="U26678" s="275"/>
    </row>
    <row r="26679" spans="21:21" x14ac:dyDescent="0.3">
      <c r="U26679" s="275"/>
    </row>
    <row r="26680" spans="21:21" x14ac:dyDescent="0.3">
      <c r="U26680" s="275"/>
    </row>
    <row r="26681" spans="21:21" x14ac:dyDescent="0.3">
      <c r="U26681" s="275"/>
    </row>
    <row r="26682" spans="21:21" x14ac:dyDescent="0.3">
      <c r="U26682" s="275"/>
    </row>
    <row r="26683" spans="21:21" x14ac:dyDescent="0.3">
      <c r="U26683" s="275"/>
    </row>
    <row r="26684" spans="21:21" x14ac:dyDescent="0.3">
      <c r="U26684" s="275"/>
    </row>
    <row r="26685" spans="21:21" x14ac:dyDescent="0.3">
      <c r="U26685" s="275"/>
    </row>
    <row r="26686" spans="21:21" x14ac:dyDescent="0.3">
      <c r="U26686" s="275"/>
    </row>
    <row r="26687" spans="21:21" x14ac:dyDescent="0.3">
      <c r="U26687" s="275"/>
    </row>
    <row r="26688" spans="21:21" x14ac:dyDescent="0.3">
      <c r="U26688" s="275"/>
    </row>
    <row r="26689" spans="21:21" x14ac:dyDescent="0.3">
      <c r="U26689" s="275"/>
    </row>
    <row r="26690" spans="21:21" x14ac:dyDescent="0.3">
      <c r="U26690" s="275"/>
    </row>
    <row r="26691" spans="21:21" x14ac:dyDescent="0.3">
      <c r="U26691" s="275"/>
    </row>
    <row r="26692" spans="21:21" x14ac:dyDescent="0.3">
      <c r="U26692" s="275"/>
    </row>
    <row r="26693" spans="21:21" x14ac:dyDescent="0.3">
      <c r="U26693" s="275"/>
    </row>
    <row r="26694" spans="21:21" x14ac:dyDescent="0.3">
      <c r="U26694" s="275"/>
    </row>
    <row r="26695" spans="21:21" x14ac:dyDescent="0.3">
      <c r="U26695" s="275"/>
    </row>
    <row r="26696" spans="21:21" x14ac:dyDescent="0.3">
      <c r="U26696" s="275"/>
    </row>
    <row r="26697" spans="21:21" x14ac:dyDescent="0.3">
      <c r="U26697" s="275"/>
    </row>
    <row r="26698" spans="21:21" x14ac:dyDescent="0.3">
      <c r="U26698" s="275"/>
    </row>
    <row r="26699" spans="21:21" x14ac:dyDescent="0.3">
      <c r="U26699" s="275"/>
    </row>
    <row r="26700" spans="21:21" x14ac:dyDescent="0.3">
      <c r="U26700" s="275"/>
    </row>
    <row r="26701" spans="21:21" x14ac:dyDescent="0.3">
      <c r="U26701" s="275"/>
    </row>
    <row r="26702" spans="21:21" x14ac:dyDescent="0.3">
      <c r="U26702" s="275"/>
    </row>
    <row r="26703" spans="21:21" x14ac:dyDescent="0.3">
      <c r="U26703" s="275"/>
    </row>
    <row r="26704" spans="21:21" x14ac:dyDescent="0.3">
      <c r="U26704" s="275"/>
    </row>
    <row r="26705" spans="21:21" x14ac:dyDescent="0.3">
      <c r="U26705" s="275"/>
    </row>
    <row r="26706" spans="21:21" x14ac:dyDescent="0.3">
      <c r="U26706" s="275"/>
    </row>
    <row r="26707" spans="21:21" x14ac:dyDescent="0.3">
      <c r="U26707" s="275"/>
    </row>
    <row r="26708" spans="21:21" x14ac:dyDescent="0.3">
      <c r="U26708" s="275"/>
    </row>
    <row r="26709" spans="21:21" x14ac:dyDescent="0.3">
      <c r="U26709" s="275"/>
    </row>
    <row r="26710" spans="21:21" x14ac:dyDescent="0.3">
      <c r="U26710" s="275"/>
    </row>
    <row r="26711" spans="21:21" x14ac:dyDescent="0.3">
      <c r="U26711" s="275"/>
    </row>
    <row r="26712" spans="21:21" x14ac:dyDescent="0.3">
      <c r="U26712" s="275"/>
    </row>
    <row r="26713" spans="21:21" x14ac:dyDescent="0.3">
      <c r="U26713" s="275"/>
    </row>
    <row r="26714" spans="21:21" x14ac:dyDescent="0.3">
      <c r="U26714" s="275"/>
    </row>
    <row r="26715" spans="21:21" x14ac:dyDescent="0.3">
      <c r="U26715" s="275"/>
    </row>
    <row r="26716" spans="21:21" x14ac:dyDescent="0.3">
      <c r="U26716" s="275"/>
    </row>
    <row r="26717" spans="21:21" x14ac:dyDescent="0.3">
      <c r="U26717" s="275"/>
    </row>
    <row r="26718" spans="21:21" x14ac:dyDescent="0.3">
      <c r="U26718" s="275"/>
    </row>
    <row r="26719" spans="21:21" x14ac:dyDescent="0.3">
      <c r="U26719" s="275"/>
    </row>
    <row r="26720" spans="21:21" x14ac:dyDescent="0.3">
      <c r="U26720" s="275"/>
    </row>
    <row r="26721" spans="21:21" x14ac:dyDescent="0.3">
      <c r="U26721" s="275"/>
    </row>
    <row r="26722" spans="21:21" x14ac:dyDescent="0.3">
      <c r="U26722" s="275"/>
    </row>
    <row r="26723" spans="21:21" x14ac:dyDescent="0.3">
      <c r="U26723" s="275"/>
    </row>
    <row r="26724" spans="21:21" x14ac:dyDescent="0.3">
      <c r="U26724" s="275"/>
    </row>
    <row r="26725" spans="21:21" x14ac:dyDescent="0.3">
      <c r="U26725" s="275"/>
    </row>
    <row r="26726" spans="21:21" x14ac:dyDescent="0.3">
      <c r="U26726" s="275"/>
    </row>
    <row r="26727" spans="21:21" x14ac:dyDescent="0.3">
      <c r="U26727" s="275"/>
    </row>
    <row r="26728" spans="21:21" x14ac:dyDescent="0.3">
      <c r="U26728" s="275"/>
    </row>
    <row r="26729" spans="21:21" x14ac:dyDescent="0.3">
      <c r="U26729" s="275"/>
    </row>
    <row r="26730" spans="21:21" x14ac:dyDescent="0.3">
      <c r="U26730" s="275"/>
    </row>
    <row r="26731" spans="21:21" x14ac:dyDescent="0.3">
      <c r="U26731" s="275"/>
    </row>
    <row r="26732" spans="21:21" x14ac:dyDescent="0.3">
      <c r="U26732" s="275"/>
    </row>
    <row r="26733" spans="21:21" x14ac:dyDescent="0.3">
      <c r="U26733" s="275"/>
    </row>
    <row r="26734" spans="21:21" x14ac:dyDescent="0.3">
      <c r="U26734" s="275"/>
    </row>
    <row r="26735" spans="21:21" x14ac:dyDescent="0.3">
      <c r="U26735" s="275"/>
    </row>
    <row r="26736" spans="21:21" x14ac:dyDescent="0.3">
      <c r="U26736" s="275"/>
    </row>
    <row r="26737" spans="21:21" x14ac:dyDescent="0.3">
      <c r="U26737" s="275"/>
    </row>
    <row r="26738" spans="21:21" x14ac:dyDescent="0.3">
      <c r="U26738" s="275"/>
    </row>
    <row r="26739" spans="21:21" x14ac:dyDescent="0.3">
      <c r="U26739" s="275"/>
    </row>
    <row r="26740" spans="21:21" x14ac:dyDescent="0.3">
      <c r="U26740" s="275"/>
    </row>
    <row r="26741" spans="21:21" x14ac:dyDescent="0.3">
      <c r="U26741" s="275"/>
    </row>
    <row r="26742" spans="21:21" x14ac:dyDescent="0.3">
      <c r="U26742" s="275"/>
    </row>
    <row r="26743" spans="21:21" x14ac:dyDescent="0.3">
      <c r="U26743" s="275"/>
    </row>
    <row r="26744" spans="21:21" x14ac:dyDescent="0.3">
      <c r="U26744" s="275"/>
    </row>
    <row r="26745" spans="21:21" x14ac:dyDescent="0.3">
      <c r="U26745" s="275"/>
    </row>
    <row r="26746" spans="21:21" x14ac:dyDescent="0.3">
      <c r="U26746" s="275"/>
    </row>
    <row r="26747" spans="21:21" x14ac:dyDescent="0.3">
      <c r="U26747" s="275"/>
    </row>
    <row r="26748" spans="21:21" x14ac:dyDescent="0.3">
      <c r="U26748" s="275"/>
    </row>
    <row r="26749" spans="21:21" x14ac:dyDescent="0.3">
      <c r="U26749" s="275"/>
    </row>
    <row r="26750" spans="21:21" x14ac:dyDescent="0.3">
      <c r="U26750" s="275"/>
    </row>
    <row r="26751" spans="21:21" x14ac:dyDescent="0.3">
      <c r="U26751" s="275"/>
    </row>
    <row r="26752" spans="21:21" x14ac:dyDescent="0.3">
      <c r="U26752" s="275"/>
    </row>
    <row r="26753" spans="21:21" x14ac:dyDescent="0.3">
      <c r="U26753" s="275"/>
    </row>
    <row r="26754" spans="21:21" x14ac:dyDescent="0.3">
      <c r="U26754" s="275"/>
    </row>
    <row r="26755" spans="21:21" x14ac:dyDescent="0.3">
      <c r="U26755" s="275"/>
    </row>
    <row r="26756" spans="21:21" x14ac:dyDescent="0.3">
      <c r="U26756" s="275"/>
    </row>
    <row r="26757" spans="21:21" x14ac:dyDescent="0.3">
      <c r="U26757" s="275"/>
    </row>
    <row r="26758" spans="21:21" x14ac:dyDescent="0.3">
      <c r="U26758" s="275"/>
    </row>
    <row r="26759" spans="21:21" x14ac:dyDescent="0.3">
      <c r="U26759" s="275"/>
    </row>
    <row r="26760" spans="21:21" x14ac:dyDescent="0.3">
      <c r="U26760" s="275"/>
    </row>
    <row r="26761" spans="21:21" x14ac:dyDescent="0.3">
      <c r="U26761" s="275"/>
    </row>
    <row r="26762" spans="21:21" x14ac:dyDescent="0.3">
      <c r="U26762" s="275"/>
    </row>
    <row r="26763" spans="21:21" x14ac:dyDescent="0.3">
      <c r="U26763" s="275"/>
    </row>
    <row r="26764" spans="21:21" x14ac:dyDescent="0.3">
      <c r="U26764" s="275"/>
    </row>
    <row r="26765" spans="21:21" x14ac:dyDescent="0.3">
      <c r="U26765" s="275"/>
    </row>
    <row r="26766" spans="21:21" x14ac:dyDescent="0.3">
      <c r="U26766" s="275"/>
    </row>
    <row r="26767" spans="21:21" x14ac:dyDescent="0.3">
      <c r="U26767" s="275"/>
    </row>
    <row r="26768" spans="21:21" x14ac:dyDescent="0.3">
      <c r="U26768" s="275"/>
    </row>
    <row r="26769" spans="21:21" x14ac:dyDescent="0.3">
      <c r="U26769" s="275"/>
    </row>
    <row r="26770" spans="21:21" x14ac:dyDescent="0.3">
      <c r="U26770" s="275"/>
    </row>
    <row r="26771" spans="21:21" x14ac:dyDescent="0.3">
      <c r="U26771" s="275"/>
    </row>
    <row r="26772" spans="21:21" x14ac:dyDescent="0.3">
      <c r="U26772" s="275"/>
    </row>
    <row r="26773" spans="21:21" x14ac:dyDescent="0.3">
      <c r="U26773" s="275"/>
    </row>
    <row r="26774" spans="21:21" x14ac:dyDescent="0.3">
      <c r="U26774" s="275"/>
    </row>
    <row r="26775" spans="21:21" x14ac:dyDescent="0.3">
      <c r="U26775" s="275"/>
    </row>
    <row r="26776" spans="21:21" x14ac:dyDescent="0.3">
      <c r="U26776" s="275"/>
    </row>
    <row r="26777" spans="21:21" x14ac:dyDescent="0.3">
      <c r="U26777" s="275"/>
    </row>
    <row r="26778" spans="21:21" x14ac:dyDescent="0.3">
      <c r="U26778" s="275"/>
    </row>
    <row r="26779" spans="21:21" x14ac:dyDescent="0.3">
      <c r="U26779" s="275"/>
    </row>
    <row r="26780" spans="21:21" x14ac:dyDescent="0.3">
      <c r="U26780" s="275"/>
    </row>
    <row r="26781" spans="21:21" x14ac:dyDescent="0.3">
      <c r="U26781" s="275"/>
    </row>
    <row r="26782" spans="21:21" x14ac:dyDescent="0.3">
      <c r="U26782" s="275"/>
    </row>
    <row r="26783" spans="21:21" x14ac:dyDescent="0.3">
      <c r="U26783" s="275"/>
    </row>
    <row r="26784" spans="21:21" x14ac:dyDescent="0.3">
      <c r="U26784" s="275"/>
    </row>
    <row r="26785" spans="21:21" x14ac:dyDescent="0.3">
      <c r="U26785" s="275"/>
    </row>
    <row r="26786" spans="21:21" x14ac:dyDescent="0.3">
      <c r="U26786" s="275"/>
    </row>
    <row r="26787" spans="21:21" x14ac:dyDescent="0.3">
      <c r="U26787" s="275"/>
    </row>
    <row r="26788" spans="21:21" x14ac:dyDescent="0.3">
      <c r="U26788" s="275"/>
    </row>
    <row r="26789" spans="21:21" x14ac:dyDescent="0.3">
      <c r="U26789" s="275"/>
    </row>
    <row r="26790" spans="21:21" x14ac:dyDescent="0.3">
      <c r="U26790" s="275"/>
    </row>
    <row r="26791" spans="21:21" x14ac:dyDescent="0.3">
      <c r="U26791" s="275"/>
    </row>
    <row r="26792" spans="21:21" x14ac:dyDescent="0.3">
      <c r="U26792" s="275"/>
    </row>
    <row r="26793" spans="21:21" x14ac:dyDescent="0.3">
      <c r="U26793" s="275"/>
    </row>
    <row r="26794" spans="21:21" x14ac:dyDescent="0.3">
      <c r="U26794" s="275"/>
    </row>
    <row r="26795" spans="21:21" x14ac:dyDescent="0.3">
      <c r="U26795" s="275"/>
    </row>
    <row r="26796" spans="21:21" x14ac:dyDescent="0.3">
      <c r="U26796" s="275"/>
    </row>
    <row r="26797" spans="21:21" x14ac:dyDescent="0.3">
      <c r="U26797" s="275"/>
    </row>
    <row r="26798" spans="21:21" x14ac:dyDescent="0.3">
      <c r="U26798" s="275"/>
    </row>
    <row r="26799" spans="21:21" x14ac:dyDescent="0.3">
      <c r="U26799" s="275"/>
    </row>
    <row r="26800" spans="21:21" x14ac:dyDescent="0.3">
      <c r="U26800" s="275"/>
    </row>
    <row r="26801" spans="21:21" x14ac:dyDescent="0.3">
      <c r="U26801" s="275"/>
    </row>
    <row r="26802" spans="21:21" x14ac:dyDescent="0.3">
      <c r="U26802" s="275"/>
    </row>
    <row r="26803" spans="21:21" x14ac:dyDescent="0.3">
      <c r="U26803" s="275"/>
    </row>
    <row r="26804" spans="21:21" x14ac:dyDescent="0.3">
      <c r="U26804" s="275"/>
    </row>
    <row r="26805" spans="21:21" x14ac:dyDescent="0.3">
      <c r="U26805" s="275"/>
    </row>
    <row r="26806" spans="21:21" x14ac:dyDescent="0.3">
      <c r="U26806" s="275"/>
    </row>
    <row r="26807" spans="21:21" x14ac:dyDescent="0.3">
      <c r="U26807" s="275"/>
    </row>
    <row r="26808" spans="21:21" x14ac:dyDescent="0.3">
      <c r="U26808" s="275"/>
    </row>
    <row r="26809" spans="21:21" x14ac:dyDescent="0.3">
      <c r="U26809" s="275"/>
    </row>
    <row r="26810" spans="21:21" x14ac:dyDescent="0.3">
      <c r="U26810" s="275"/>
    </row>
    <row r="26811" spans="21:21" x14ac:dyDescent="0.3">
      <c r="U26811" s="275"/>
    </row>
    <row r="26812" spans="21:21" x14ac:dyDescent="0.3">
      <c r="U26812" s="275"/>
    </row>
    <row r="26813" spans="21:21" x14ac:dyDescent="0.3">
      <c r="U26813" s="275"/>
    </row>
    <row r="26814" spans="21:21" x14ac:dyDescent="0.3">
      <c r="U26814" s="275"/>
    </row>
    <row r="26815" spans="21:21" x14ac:dyDescent="0.3">
      <c r="U26815" s="275"/>
    </row>
    <row r="26816" spans="21:21" x14ac:dyDescent="0.3">
      <c r="U26816" s="275"/>
    </row>
    <row r="26817" spans="21:21" x14ac:dyDescent="0.3">
      <c r="U26817" s="275"/>
    </row>
    <row r="26818" spans="21:21" x14ac:dyDescent="0.3">
      <c r="U26818" s="275"/>
    </row>
    <row r="26819" spans="21:21" x14ac:dyDescent="0.3">
      <c r="U26819" s="275"/>
    </row>
    <row r="26820" spans="21:21" x14ac:dyDescent="0.3">
      <c r="U26820" s="275"/>
    </row>
    <row r="26821" spans="21:21" x14ac:dyDescent="0.3">
      <c r="U26821" s="275"/>
    </row>
    <row r="26822" spans="21:21" x14ac:dyDescent="0.3">
      <c r="U26822" s="275"/>
    </row>
    <row r="26823" spans="21:21" x14ac:dyDescent="0.3">
      <c r="U26823" s="275"/>
    </row>
    <row r="26824" spans="21:21" x14ac:dyDescent="0.3">
      <c r="U26824" s="275"/>
    </row>
    <row r="26825" spans="21:21" x14ac:dyDescent="0.3">
      <c r="U26825" s="275"/>
    </row>
    <row r="26826" spans="21:21" x14ac:dyDescent="0.3">
      <c r="U26826" s="275"/>
    </row>
    <row r="26827" spans="21:21" x14ac:dyDescent="0.3">
      <c r="U26827" s="275"/>
    </row>
    <row r="26828" spans="21:21" x14ac:dyDescent="0.3">
      <c r="U26828" s="275"/>
    </row>
    <row r="26829" spans="21:21" x14ac:dyDescent="0.3">
      <c r="U26829" s="275"/>
    </row>
    <row r="26830" spans="21:21" x14ac:dyDescent="0.3">
      <c r="U26830" s="275"/>
    </row>
    <row r="26831" spans="21:21" x14ac:dyDescent="0.3">
      <c r="U26831" s="275"/>
    </row>
    <row r="26832" spans="21:21" x14ac:dyDescent="0.3">
      <c r="U26832" s="275"/>
    </row>
    <row r="26833" spans="21:21" x14ac:dyDescent="0.3">
      <c r="U26833" s="275"/>
    </row>
    <row r="26834" spans="21:21" x14ac:dyDescent="0.3">
      <c r="U26834" s="275"/>
    </row>
    <row r="26835" spans="21:21" x14ac:dyDescent="0.3">
      <c r="U26835" s="275"/>
    </row>
    <row r="26836" spans="21:21" x14ac:dyDescent="0.3">
      <c r="U26836" s="275"/>
    </row>
    <row r="26837" spans="21:21" x14ac:dyDescent="0.3">
      <c r="U26837" s="275"/>
    </row>
    <row r="26838" spans="21:21" x14ac:dyDescent="0.3">
      <c r="U26838" s="275"/>
    </row>
    <row r="26839" spans="21:21" x14ac:dyDescent="0.3">
      <c r="U26839" s="275"/>
    </row>
    <row r="26840" spans="21:21" x14ac:dyDescent="0.3">
      <c r="U26840" s="275"/>
    </row>
    <row r="26841" spans="21:21" x14ac:dyDescent="0.3">
      <c r="U26841" s="275"/>
    </row>
    <row r="26842" spans="21:21" x14ac:dyDescent="0.3">
      <c r="U26842" s="275"/>
    </row>
    <row r="26843" spans="21:21" x14ac:dyDescent="0.3">
      <c r="U26843" s="275"/>
    </row>
    <row r="26844" spans="21:21" x14ac:dyDescent="0.3">
      <c r="U26844" s="275"/>
    </row>
    <row r="26845" spans="21:21" x14ac:dyDescent="0.3">
      <c r="U26845" s="275"/>
    </row>
    <row r="26846" spans="21:21" x14ac:dyDescent="0.3">
      <c r="U26846" s="275"/>
    </row>
    <row r="26847" spans="21:21" x14ac:dyDescent="0.3">
      <c r="U26847" s="275"/>
    </row>
    <row r="26848" spans="21:21" x14ac:dyDescent="0.3">
      <c r="U26848" s="275"/>
    </row>
    <row r="26849" spans="21:21" x14ac:dyDescent="0.3">
      <c r="U26849" s="275"/>
    </row>
    <row r="26850" spans="21:21" x14ac:dyDescent="0.3">
      <c r="U26850" s="275"/>
    </row>
    <row r="26851" spans="21:21" x14ac:dyDescent="0.3">
      <c r="U26851" s="275"/>
    </row>
    <row r="26852" spans="21:21" x14ac:dyDescent="0.3">
      <c r="U26852" s="275"/>
    </row>
    <row r="26853" spans="21:21" x14ac:dyDescent="0.3">
      <c r="U26853" s="275"/>
    </row>
    <row r="26854" spans="21:21" x14ac:dyDescent="0.3">
      <c r="U26854" s="275"/>
    </row>
    <row r="26855" spans="21:21" x14ac:dyDescent="0.3">
      <c r="U26855" s="275"/>
    </row>
    <row r="26856" spans="21:21" x14ac:dyDescent="0.3">
      <c r="U26856" s="275"/>
    </row>
    <row r="26857" spans="21:21" x14ac:dyDescent="0.3">
      <c r="U26857" s="275"/>
    </row>
    <row r="26858" spans="21:21" x14ac:dyDescent="0.3">
      <c r="U26858" s="275"/>
    </row>
    <row r="26859" spans="21:21" x14ac:dyDescent="0.3">
      <c r="U26859" s="275"/>
    </row>
    <row r="26860" spans="21:21" x14ac:dyDescent="0.3">
      <c r="U26860" s="275"/>
    </row>
    <row r="26861" spans="21:21" x14ac:dyDescent="0.3">
      <c r="U26861" s="275"/>
    </row>
    <row r="26862" spans="21:21" x14ac:dyDescent="0.3">
      <c r="U26862" s="275"/>
    </row>
    <row r="26863" spans="21:21" x14ac:dyDescent="0.3">
      <c r="U26863" s="275"/>
    </row>
    <row r="26864" spans="21:21" x14ac:dyDescent="0.3">
      <c r="U26864" s="275"/>
    </row>
    <row r="26865" spans="21:21" x14ac:dyDescent="0.3">
      <c r="U26865" s="275"/>
    </row>
    <row r="26866" spans="21:21" x14ac:dyDescent="0.3">
      <c r="U26866" s="275"/>
    </row>
    <row r="26867" spans="21:21" x14ac:dyDescent="0.3">
      <c r="U26867" s="275"/>
    </row>
    <row r="26868" spans="21:21" x14ac:dyDescent="0.3">
      <c r="U26868" s="275"/>
    </row>
    <row r="26869" spans="21:21" x14ac:dyDescent="0.3">
      <c r="U26869" s="275"/>
    </row>
    <row r="26870" spans="21:21" x14ac:dyDescent="0.3">
      <c r="U26870" s="275"/>
    </row>
    <row r="26871" spans="21:21" x14ac:dyDescent="0.3">
      <c r="U26871" s="275"/>
    </row>
    <row r="26872" spans="21:21" x14ac:dyDescent="0.3">
      <c r="U26872" s="275"/>
    </row>
    <row r="26873" spans="21:21" x14ac:dyDescent="0.3">
      <c r="U26873" s="275"/>
    </row>
    <row r="26874" spans="21:21" x14ac:dyDescent="0.3">
      <c r="U26874" s="275"/>
    </row>
    <row r="26875" spans="21:21" x14ac:dyDescent="0.3">
      <c r="U26875" s="275"/>
    </row>
    <row r="26876" spans="21:21" x14ac:dyDescent="0.3">
      <c r="U26876" s="275"/>
    </row>
    <row r="26877" spans="21:21" x14ac:dyDescent="0.3">
      <c r="U26877" s="275"/>
    </row>
    <row r="26878" spans="21:21" x14ac:dyDescent="0.3">
      <c r="U26878" s="275"/>
    </row>
    <row r="26879" spans="21:21" x14ac:dyDescent="0.3">
      <c r="U26879" s="275"/>
    </row>
    <row r="26880" spans="21:21" x14ac:dyDescent="0.3">
      <c r="U26880" s="275"/>
    </row>
    <row r="26881" spans="21:21" x14ac:dyDescent="0.3">
      <c r="U26881" s="275"/>
    </row>
    <row r="26882" spans="21:21" x14ac:dyDescent="0.3">
      <c r="U26882" s="275"/>
    </row>
    <row r="26883" spans="21:21" x14ac:dyDescent="0.3">
      <c r="U26883" s="275"/>
    </row>
    <row r="26884" spans="21:21" x14ac:dyDescent="0.3">
      <c r="U26884" s="275"/>
    </row>
    <row r="26885" spans="21:21" x14ac:dyDescent="0.3">
      <c r="U26885" s="275"/>
    </row>
    <row r="26886" spans="21:21" x14ac:dyDescent="0.3">
      <c r="U26886" s="275"/>
    </row>
    <row r="26887" spans="21:21" x14ac:dyDescent="0.3">
      <c r="U26887" s="275"/>
    </row>
    <row r="26888" spans="21:21" x14ac:dyDescent="0.3">
      <c r="U26888" s="275"/>
    </row>
    <row r="26889" spans="21:21" x14ac:dyDescent="0.3">
      <c r="U26889" s="275"/>
    </row>
    <row r="26890" spans="21:21" x14ac:dyDescent="0.3">
      <c r="U26890" s="275"/>
    </row>
    <row r="26891" spans="21:21" x14ac:dyDescent="0.3">
      <c r="U26891" s="275"/>
    </row>
    <row r="26892" spans="21:21" x14ac:dyDescent="0.3">
      <c r="U26892" s="275"/>
    </row>
    <row r="26893" spans="21:21" x14ac:dyDescent="0.3">
      <c r="U26893" s="275"/>
    </row>
    <row r="26894" spans="21:21" x14ac:dyDescent="0.3">
      <c r="U26894" s="275"/>
    </row>
    <row r="26895" spans="21:21" x14ac:dyDescent="0.3">
      <c r="U26895" s="275"/>
    </row>
    <row r="26896" spans="21:21" x14ac:dyDescent="0.3">
      <c r="U26896" s="275"/>
    </row>
    <row r="26897" spans="21:21" x14ac:dyDescent="0.3">
      <c r="U26897" s="275"/>
    </row>
    <row r="26898" spans="21:21" x14ac:dyDescent="0.3">
      <c r="U26898" s="275"/>
    </row>
    <row r="26899" spans="21:21" x14ac:dyDescent="0.3">
      <c r="U26899" s="275"/>
    </row>
    <row r="26900" spans="21:21" x14ac:dyDescent="0.3">
      <c r="U26900" s="275"/>
    </row>
    <row r="26901" spans="21:21" x14ac:dyDescent="0.3">
      <c r="U26901" s="275"/>
    </row>
    <row r="26902" spans="21:21" x14ac:dyDescent="0.3">
      <c r="U26902" s="275"/>
    </row>
    <row r="26903" spans="21:21" x14ac:dyDescent="0.3">
      <c r="U26903" s="275"/>
    </row>
    <row r="26904" spans="21:21" x14ac:dyDescent="0.3">
      <c r="U26904" s="275"/>
    </row>
    <row r="26905" spans="21:21" x14ac:dyDescent="0.3">
      <c r="U26905" s="275"/>
    </row>
    <row r="26906" spans="21:21" x14ac:dyDescent="0.3">
      <c r="U26906" s="275"/>
    </row>
    <row r="26907" spans="21:21" x14ac:dyDescent="0.3">
      <c r="U26907" s="275"/>
    </row>
    <row r="26908" spans="21:21" x14ac:dyDescent="0.3">
      <c r="U26908" s="275"/>
    </row>
    <row r="26909" spans="21:21" x14ac:dyDescent="0.3">
      <c r="U26909" s="275"/>
    </row>
    <row r="26910" spans="21:21" x14ac:dyDescent="0.3">
      <c r="U26910" s="275"/>
    </row>
    <row r="26911" spans="21:21" x14ac:dyDescent="0.3">
      <c r="U26911" s="275"/>
    </row>
    <row r="26912" spans="21:21" x14ac:dyDescent="0.3">
      <c r="U26912" s="275"/>
    </row>
    <row r="26913" spans="21:21" x14ac:dyDescent="0.3">
      <c r="U26913" s="275"/>
    </row>
    <row r="26914" spans="21:21" x14ac:dyDescent="0.3">
      <c r="U26914" s="275"/>
    </row>
    <row r="26915" spans="21:21" x14ac:dyDescent="0.3">
      <c r="U26915" s="275"/>
    </row>
    <row r="26916" spans="21:21" x14ac:dyDescent="0.3">
      <c r="U26916" s="275"/>
    </row>
    <row r="26917" spans="21:21" x14ac:dyDescent="0.3">
      <c r="U26917" s="275"/>
    </row>
    <row r="26918" spans="21:21" x14ac:dyDescent="0.3">
      <c r="U26918" s="275"/>
    </row>
    <row r="26919" spans="21:21" x14ac:dyDescent="0.3">
      <c r="U26919" s="275"/>
    </row>
    <row r="26920" spans="21:21" x14ac:dyDescent="0.3">
      <c r="U26920" s="275"/>
    </row>
    <row r="26921" spans="21:21" x14ac:dyDescent="0.3">
      <c r="U26921" s="275"/>
    </row>
    <row r="26922" spans="21:21" x14ac:dyDescent="0.3">
      <c r="U26922" s="275"/>
    </row>
    <row r="26923" spans="21:21" x14ac:dyDescent="0.3">
      <c r="U26923" s="275"/>
    </row>
    <row r="26924" spans="21:21" x14ac:dyDescent="0.3">
      <c r="U26924" s="275"/>
    </row>
    <row r="26925" spans="21:21" x14ac:dyDescent="0.3">
      <c r="U26925" s="275"/>
    </row>
    <row r="26926" spans="21:21" x14ac:dyDescent="0.3">
      <c r="U26926" s="275"/>
    </row>
    <row r="26927" spans="21:21" x14ac:dyDescent="0.3">
      <c r="U26927" s="275"/>
    </row>
    <row r="26928" spans="21:21" x14ac:dyDescent="0.3">
      <c r="U26928" s="275"/>
    </row>
    <row r="26929" spans="21:21" x14ac:dyDescent="0.3">
      <c r="U26929" s="275"/>
    </row>
    <row r="26930" spans="21:21" x14ac:dyDescent="0.3">
      <c r="U26930" s="275"/>
    </row>
    <row r="26931" spans="21:21" x14ac:dyDescent="0.3">
      <c r="U26931" s="275"/>
    </row>
    <row r="26932" spans="21:21" x14ac:dyDescent="0.3">
      <c r="U26932" s="275"/>
    </row>
    <row r="26933" spans="21:21" x14ac:dyDescent="0.3">
      <c r="U26933" s="275"/>
    </row>
    <row r="26934" spans="21:21" x14ac:dyDescent="0.3">
      <c r="U26934" s="275"/>
    </row>
    <row r="26935" spans="21:21" x14ac:dyDescent="0.3">
      <c r="U26935" s="275"/>
    </row>
    <row r="26936" spans="21:21" x14ac:dyDescent="0.3">
      <c r="U26936" s="275"/>
    </row>
    <row r="26937" spans="21:21" x14ac:dyDescent="0.3">
      <c r="U26937" s="275"/>
    </row>
    <row r="26938" spans="21:21" x14ac:dyDescent="0.3">
      <c r="U26938" s="275"/>
    </row>
    <row r="26939" spans="21:21" x14ac:dyDescent="0.3">
      <c r="U26939" s="275"/>
    </row>
    <row r="26940" spans="21:21" x14ac:dyDescent="0.3">
      <c r="U26940" s="275"/>
    </row>
    <row r="26941" spans="21:21" x14ac:dyDescent="0.3">
      <c r="U26941" s="275"/>
    </row>
    <row r="26942" spans="21:21" x14ac:dyDescent="0.3">
      <c r="U26942" s="275"/>
    </row>
    <row r="26943" spans="21:21" x14ac:dyDescent="0.3">
      <c r="U26943" s="275"/>
    </row>
    <row r="26944" spans="21:21" x14ac:dyDescent="0.3">
      <c r="U26944" s="275"/>
    </row>
    <row r="26945" spans="21:21" x14ac:dyDescent="0.3">
      <c r="U26945" s="275"/>
    </row>
    <row r="26946" spans="21:21" x14ac:dyDescent="0.3">
      <c r="U26946" s="275"/>
    </row>
    <row r="26947" spans="21:21" x14ac:dyDescent="0.3">
      <c r="U26947" s="275"/>
    </row>
    <row r="26948" spans="21:21" x14ac:dyDescent="0.3">
      <c r="U26948" s="275"/>
    </row>
    <row r="26949" spans="21:21" x14ac:dyDescent="0.3">
      <c r="U26949" s="275"/>
    </row>
    <row r="26950" spans="21:21" x14ac:dyDescent="0.3">
      <c r="U26950" s="275"/>
    </row>
    <row r="26951" spans="21:21" x14ac:dyDescent="0.3">
      <c r="U26951" s="275"/>
    </row>
    <row r="26952" spans="21:21" x14ac:dyDescent="0.3">
      <c r="U26952" s="275"/>
    </row>
    <row r="26953" spans="21:21" x14ac:dyDescent="0.3">
      <c r="U26953" s="275"/>
    </row>
    <row r="26954" spans="21:21" x14ac:dyDescent="0.3">
      <c r="U26954" s="275"/>
    </row>
    <row r="26955" spans="21:21" x14ac:dyDescent="0.3">
      <c r="U26955" s="275"/>
    </row>
    <row r="26956" spans="21:21" x14ac:dyDescent="0.3">
      <c r="U26956" s="275"/>
    </row>
    <row r="26957" spans="21:21" x14ac:dyDescent="0.3">
      <c r="U26957" s="275"/>
    </row>
    <row r="26958" spans="21:21" x14ac:dyDescent="0.3">
      <c r="U26958" s="275"/>
    </row>
    <row r="26959" spans="21:21" x14ac:dyDescent="0.3">
      <c r="U26959" s="275"/>
    </row>
    <row r="26960" spans="21:21" x14ac:dyDescent="0.3">
      <c r="U26960" s="275"/>
    </row>
    <row r="26961" spans="21:21" x14ac:dyDescent="0.3">
      <c r="U26961" s="275"/>
    </row>
    <row r="26962" spans="21:21" x14ac:dyDescent="0.3">
      <c r="U26962" s="275"/>
    </row>
    <row r="26963" spans="21:21" x14ac:dyDescent="0.3">
      <c r="U26963" s="275"/>
    </row>
    <row r="26964" spans="21:21" x14ac:dyDescent="0.3">
      <c r="U26964" s="275"/>
    </row>
    <row r="26965" spans="21:21" x14ac:dyDescent="0.3">
      <c r="U26965" s="275"/>
    </row>
    <row r="26966" spans="21:21" x14ac:dyDescent="0.3">
      <c r="U26966" s="275"/>
    </row>
    <row r="26967" spans="21:21" x14ac:dyDescent="0.3">
      <c r="U26967" s="275"/>
    </row>
    <row r="26968" spans="21:21" x14ac:dyDescent="0.3">
      <c r="U26968" s="275"/>
    </row>
    <row r="26969" spans="21:21" x14ac:dyDescent="0.3">
      <c r="U26969" s="275"/>
    </row>
    <row r="26970" spans="21:21" x14ac:dyDescent="0.3">
      <c r="U26970" s="275"/>
    </row>
    <row r="26971" spans="21:21" x14ac:dyDescent="0.3">
      <c r="U26971" s="275"/>
    </row>
    <row r="26972" spans="21:21" x14ac:dyDescent="0.3">
      <c r="U26972" s="275"/>
    </row>
    <row r="26973" spans="21:21" x14ac:dyDescent="0.3">
      <c r="U26973" s="275"/>
    </row>
    <row r="26974" spans="21:21" x14ac:dyDescent="0.3">
      <c r="U26974" s="275"/>
    </row>
    <row r="26975" spans="21:21" x14ac:dyDescent="0.3">
      <c r="U26975" s="275"/>
    </row>
    <row r="26976" spans="21:21" x14ac:dyDescent="0.3">
      <c r="U26976" s="275"/>
    </row>
    <row r="26977" spans="21:21" x14ac:dyDescent="0.3">
      <c r="U26977" s="275"/>
    </row>
    <row r="26978" spans="21:21" x14ac:dyDescent="0.3">
      <c r="U26978" s="275"/>
    </row>
    <row r="26979" spans="21:21" x14ac:dyDescent="0.3">
      <c r="U26979" s="275"/>
    </row>
    <row r="26980" spans="21:21" x14ac:dyDescent="0.3">
      <c r="U26980" s="275"/>
    </row>
    <row r="26981" spans="21:21" x14ac:dyDescent="0.3">
      <c r="U26981" s="275"/>
    </row>
    <row r="26982" spans="21:21" x14ac:dyDescent="0.3">
      <c r="U26982" s="275"/>
    </row>
    <row r="26983" spans="21:21" x14ac:dyDescent="0.3">
      <c r="U26983" s="275"/>
    </row>
    <row r="26984" spans="21:21" x14ac:dyDescent="0.3">
      <c r="U26984" s="275"/>
    </row>
    <row r="26985" spans="21:21" x14ac:dyDescent="0.3">
      <c r="U26985" s="275"/>
    </row>
    <row r="26986" spans="21:21" x14ac:dyDescent="0.3">
      <c r="U26986" s="275"/>
    </row>
    <row r="26987" spans="21:21" x14ac:dyDescent="0.3">
      <c r="U26987" s="275"/>
    </row>
    <row r="26988" spans="21:21" x14ac:dyDescent="0.3">
      <c r="U26988" s="275"/>
    </row>
    <row r="26989" spans="21:21" x14ac:dyDescent="0.3">
      <c r="U26989" s="275"/>
    </row>
    <row r="26990" spans="21:21" x14ac:dyDescent="0.3">
      <c r="U26990" s="275"/>
    </row>
    <row r="26991" spans="21:21" x14ac:dyDescent="0.3">
      <c r="U26991" s="275"/>
    </row>
    <row r="26992" spans="21:21" x14ac:dyDescent="0.3">
      <c r="U26992" s="275"/>
    </row>
    <row r="26993" spans="21:21" x14ac:dyDescent="0.3">
      <c r="U26993" s="275"/>
    </row>
    <row r="26994" spans="21:21" x14ac:dyDescent="0.3">
      <c r="U26994" s="275"/>
    </row>
    <row r="26995" spans="21:21" x14ac:dyDescent="0.3">
      <c r="U26995" s="275"/>
    </row>
    <row r="26996" spans="21:21" x14ac:dyDescent="0.3">
      <c r="U26996" s="275"/>
    </row>
    <row r="26997" spans="21:21" x14ac:dyDescent="0.3">
      <c r="U26997" s="275"/>
    </row>
    <row r="26998" spans="21:21" x14ac:dyDescent="0.3">
      <c r="U26998" s="275"/>
    </row>
    <row r="26999" spans="21:21" x14ac:dyDescent="0.3">
      <c r="U26999" s="275"/>
    </row>
    <row r="27000" spans="21:21" x14ac:dyDescent="0.3">
      <c r="U27000" s="275"/>
    </row>
    <row r="27001" spans="21:21" x14ac:dyDescent="0.3">
      <c r="U27001" s="275"/>
    </row>
    <row r="27002" spans="21:21" x14ac:dyDescent="0.3">
      <c r="U27002" s="275"/>
    </row>
    <row r="27003" spans="21:21" x14ac:dyDescent="0.3">
      <c r="U27003" s="275"/>
    </row>
    <row r="27004" spans="21:21" x14ac:dyDescent="0.3">
      <c r="U27004" s="275"/>
    </row>
    <row r="27005" spans="21:21" x14ac:dyDescent="0.3">
      <c r="U27005" s="275"/>
    </row>
    <row r="27006" spans="21:21" x14ac:dyDescent="0.3">
      <c r="U27006" s="275"/>
    </row>
    <row r="27007" spans="21:21" x14ac:dyDescent="0.3">
      <c r="U27007" s="275"/>
    </row>
    <row r="27008" spans="21:21" x14ac:dyDescent="0.3">
      <c r="U27008" s="275"/>
    </row>
    <row r="27009" spans="21:21" x14ac:dyDescent="0.3">
      <c r="U27009" s="275"/>
    </row>
    <row r="27010" spans="21:21" x14ac:dyDescent="0.3">
      <c r="U27010" s="275"/>
    </row>
    <row r="27011" spans="21:21" x14ac:dyDescent="0.3">
      <c r="U27011" s="275"/>
    </row>
    <row r="27012" spans="21:21" x14ac:dyDescent="0.3">
      <c r="U27012" s="275"/>
    </row>
    <row r="27013" spans="21:21" x14ac:dyDescent="0.3">
      <c r="U27013" s="275"/>
    </row>
    <row r="27014" spans="21:21" x14ac:dyDescent="0.3">
      <c r="U27014" s="275"/>
    </row>
    <row r="27015" spans="21:21" x14ac:dyDescent="0.3">
      <c r="U27015" s="275"/>
    </row>
    <row r="27016" spans="21:21" x14ac:dyDescent="0.3">
      <c r="U27016" s="275"/>
    </row>
    <row r="27017" spans="21:21" x14ac:dyDescent="0.3">
      <c r="U27017" s="275"/>
    </row>
    <row r="27018" spans="21:21" x14ac:dyDescent="0.3">
      <c r="U27018" s="275"/>
    </row>
    <row r="27019" spans="21:21" x14ac:dyDescent="0.3">
      <c r="U27019" s="275"/>
    </row>
    <row r="27020" spans="21:21" x14ac:dyDescent="0.3">
      <c r="U27020" s="275"/>
    </row>
    <row r="27021" spans="21:21" x14ac:dyDescent="0.3">
      <c r="U27021" s="275"/>
    </row>
    <row r="27022" spans="21:21" x14ac:dyDescent="0.3">
      <c r="U27022" s="275"/>
    </row>
    <row r="27023" spans="21:21" x14ac:dyDescent="0.3">
      <c r="U27023" s="275"/>
    </row>
    <row r="27024" spans="21:21" x14ac:dyDescent="0.3">
      <c r="U27024" s="275"/>
    </row>
    <row r="27025" spans="21:21" x14ac:dyDescent="0.3">
      <c r="U27025" s="275"/>
    </row>
    <row r="27026" spans="21:21" x14ac:dyDescent="0.3">
      <c r="U27026" s="275"/>
    </row>
    <row r="27027" spans="21:21" x14ac:dyDescent="0.3">
      <c r="U27027" s="275"/>
    </row>
    <row r="27028" spans="21:21" x14ac:dyDescent="0.3">
      <c r="U27028" s="275"/>
    </row>
    <row r="27029" spans="21:21" x14ac:dyDescent="0.3">
      <c r="U27029" s="275"/>
    </row>
    <row r="27030" spans="21:21" x14ac:dyDescent="0.3">
      <c r="U27030" s="275"/>
    </row>
    <row r="27031" spans="21:21" x14ac:dyDescent="0.3">
      <c r="U27031" s="275"/>
    </row>
    <row r="27032" spans="21:21" x14ac:dyDescent="0.3">
      <c r="U27032" s="275"/>
    </row>
    <row r="27033" spans="21:21" x14ac:dyDescent="0.3">
      <c r="U27033" s="275"/>
    </row>
    <row r="27034" spans="21:21" x14ac:dyDescent="0.3">
      <c r="U27034" s="275"/>
    </row>
    <row r="27035" spans="21:21" x14ac:dyDescent="0.3">
      <c r="U27035" s="275"/>
    </row>
    <row r="27036" spans="21:21" x14ac:dyDescent="0.3">
      <c r="U27036" s="275"/>
    </row>
    <row r="27037" spans="21:21" x14ac:dyDescent="0.3">
      <c r="U27037" s="275"/>
    </row>
    <row r="27038" spans="21:21" x14ac:dyDescent="0.3">
      <c r="U27038" s="275"/>
    </row>
    <row r="27039" spans="21:21" x14ac:dyDescent="0.3">
      <c r="U27039" s="275"/>
    </row>
    <row r="27040" spans="21:21" x14ac:dyDescent="0.3">
      <c r="U27040" s="275"/>
    </row>
    <row r="27041" spans="21:21" x14ac:dyDescent="0.3">
      <c r="U27041" s="275"/>
    </row>
    <row r="27042" spans="21:21" x14ac:dyDescent="0.3">
      <c r="U27042" s="275"/>
    </row>
    <row r="27043" spans="21:21" x14ac:dyDescent="0.3">
      <c r="U27043" s="275"/>
    </row>
    <row r="27044" spans="21:21" x14ac:dyDescent="0.3">
      <c r="U27044" s="275"/>
    </row>
    <row r="27045" spans="21:21" x14ac:dyDescent="0.3">
      <c r="U27045" s="275"/>
    </row>
    <row r="27046" spans="21:21" x14ac:dyDescent="0.3">
      <c r="U27046" s="275"/>
    </row>
    <row r="27047" spans="21:21" x14ac:dyDescent="0.3">
      <c r="U27047" s="275"/>
    </row>
    <row r="27048" spans="21:21" x14ac:dyDescent="0.3">
      <c r="U27048" s="275"/>
    </row>
    <row r="27049" spans="21:21" x14ac:dyDescent="0.3">
      <c r="U27049" s="275"/>
    </row>
    <row r="27050" spans="21:21" x14ac:dyDescent="0.3">
      <c r="U27050" s="275"/>
    </row>
    <row r="27051" spans="21:21" x14ac:dyDescent="0.3">
      <c r="U27051" s="275"/>
    </row>
    <row r="27052" spans="21:21" x14ac:dyDescent="0.3">
      <c r="U27052" s="275"/>
    </row>
    <row r="27053" spans="21:21" x14ac:dyDescent="0.3">
      <c r="U27053" s="275"/>
    </row>
    <row r="27054" spans="21:21" x14ac:dyDescent="0.3">
      <c r="U27054" s="275"/>
    </row>
    <row r="27055" spans="21:21" x14ac:dyDescent="0.3">
      <c r="U27055" s="275"/>
    </row>
    <row r="27056" spans="21:21" x14ac:dyDescent="0.3">
      <c r="U27056" s="275"/>
    </row>
    <row r="27057" spans="21:21" x14ac:dyDescent="0.3">
      <c r="U27057" s="275"/>
    </row>
    <row r="27058" spans="21:21" x14ac:dyDescent="0.3">
      <c r="U27058" s="275"/>
    </row>
    <row r="27059" spans="21:21" x14ac:dyDescent="0.3">
      <c r="U27059" s="275"/>
    </row>
    <row r="27060" spans="21:21" x14ac:dyDescent="0.3">
      <c r="U27060" s="275"/>
    </row>
    <row r="27061" spans="21:21" x14ac:dyDescent="0.3">
      <c r="U27061" s="275"/>
    </row>
    <row r="27062" spans="21:21" x14ac:dyDescent="0.3">
      <c r="U27062" s="275"/>
    </row>
    <row r="27063" spans="21:21" x14ac:dyDescent="0.3">
      <c r="U27063" s="275"/>
    </row>
    <row r="27064" spans="21:21" x14ac:dyDescent="0.3">
      <c r="U27064" s="275"/>
    </row>
    <row r="27065" spans="21:21" x14ac:dyDescent="0.3">
      <c r="U27065" s="275"/>
    </row>
    <row r="27066" spans="21:21" x14ac:dyDescent="0.3">
      <c r="U27066" s="275"/>
    </row>
    <row r="27067" spans="21:21" x14ac:dyDescent="0.3">
      <c r="U27067" s="275"/>
    </row>
    <row r="27068" spans="21:21" x14ac:dyDescent="0.3">
      <c r="U27068" s="275"/>
    </row>
    <row r="27069" spans="21:21" x14ac:dyDescent="0.3">
      <c r="U27069" s="275"/>
    </row>
    <row r="27070" spans="21:21" x14ac:dyDescent="0.3">
      <c r="U27070" s="275"/>
    </row>
    <row r="27071" spans="21:21" x14ac:dyDescent="0.3">
      <c r="U27071" s="275"/>
    </row>
    <row r="27072" spans="21:21" x14ac:dyDescent="0.3">
      <c r="U27072" s="275"/>
    </row>
    <row r="27073" spans="21:21" x14ac:dyDescent="0.3">
      <c r="U27073" s="275"/>
    </row>
    <row r="27074" spans="21:21" x14ac:dyDescent="0.3">
      <c r="U27074" s="275"/>
    </row>
    <row r="27075" spans="21:21" x14ac:dyDescent="0.3">
      <c r="U27075" s="275"/>
    </row>
    <row r="27076" spans="21:21" x14ac:dyDescent="0.3">
      <c r="U27076" s="275"/>
    </row>
    <row r="27077" spans="21:21" x14ac:dyDescent="0.3">
      <c r="U27077" s="275"/>
    </row>
    <row r="27078" spans="21:21" x14ac:dyDescent="0.3">
      <c r="U27078" s="275"/>
    </row>
    <row r="27079" spans="21:21" x14ac:dyDescent="0.3">
      <c r="U27079" s="275"/>
    </row>
    <row r="27080" spans="21:21" x14ac:dyDescent="0.3">
      <c r="U27080" s="275"/>
    </row>
    <row r="27081" spans="21:21" x14ac:dyDescent="0.3">
      <c r="U27081" s="275"/>
    </row>
    <row r="27082" spans="21:21" x14ac:dyDescent="0.3">
      <c r="U27082" s="275"/>
    </row>
    <row r="27083" spans="21:21" x14ac:dyDescent="0.3">
      <c r="U27083" s="275"/>
    </row>
    <row r="27084" spans="21:21" x14ac:dyDescent="0.3">
      <c r="U27084" s="275"/>
    </row>
    <row r="27085" spans="21:21" x14ac:dyDescent="0.3">
      <c r="U27085" s="275"/>
    </row>
    <row r="27086" spans="21:21" x14ac:dyDescent="0.3">
      <c r="U27086" s="275"/>
    </row>
    <row r="27087" spans="21:21" x14ac:dyDescent="0.3">
      <c r="U27087" s="275"/>
    </row>
    <row r="27088" spans="21:21" x14ac:dyDescent="0.3">
      <c r="U27088" s="275"/>
    </row>
    <row r="27089" spans="21:21" x14ac:dyDescent="0.3">
      <c r="U27089" s="275"/>
    </row>
    <row r="27090" spans="21:21" x14ac:dyDescent="0.3">
      <c r="U27090" s="275"/>
    </row>
    <row r="27091" spans="21:21" x14ac:dyDescent="0.3">
      <c r="U27091" s="275"/>
    </row>
    <row r="27092" spans="21:21" x14ac:dyDescent="0.3">
      <c r="U27092" s="275"/>
    </row>
    <row r="27093" spans="21:21" x14ac:dyDescent="0.3">
      <c r="U27093" s="275"/>
    </row>
    <row r="27094" spans="21:21" x14ac:dyDescent="0.3">
      <c r="U27094" s="275"/>
    </row>
    <row r="27095" spans="21:21" x14ac:dyDescent="0.3">
      <c r="U27095" s="275"/>
    </row>
    <row r="27096" spans="21:21" x14ac:dyDescent="0.3">
      <c r="U27096" s="275"/>
    </row>
    <row r="27097" spans="21:21" x14ac:dyDescent="0.3">
      <c r="U27097" s="275"/>
    </row>
    <row r="27098" spans="21:21" x14ac:dyDescent="0.3">
      <c r="U27098" s="275"/>
    </row>
    <row r="27099" spans="21:21" x14ac:dyDescent="0.3">
      <c r="U27099" s="275"/>
    </row>
    <row r="27100" spans="21:21" x14ac:dyDescent="0.3">
      <c r="U27100" s="275"/>
    </row>
    <row r="27101" spans="21:21" x14ac:dyDescent="0.3">
      <c r="U27101" s="275"/>
    </row>
    <row r="27102" spans="21:21" x14ac:dyDescent="0.3">
      <c r="U27102" s="275"/>
    </row>
    <row r="27103" spans="21:21" x14ac:dyDescent="0.3">
      <c r="U27103" s="275"/>
    </row>
    <row r="27104" spans="21:21" x14ac:dyDescent="0.3">
      <c r="U27104" s="275"/>
    </row>
    <row r="27105" spans="21:21" x14ac:dyDescent="0.3">
      <c r="U27105" s="275"/>
    </row>
    <row r="27106" spans="21:21" x14ac:dyDescent="0.3">
      <c r="U27106" s="275"/>
    </row>
    <row r="27107" spans="21:21" x14ac:dyDescent="0.3">
      <c r="U27107" s="275"/>
    </row>
    <row r="27108" spans="21:21" x14ac:dyDescent="0.3">
      <c r="U27108" s="275"/>
    </row>
    <row r="27109" spans="21:21" x14ac:dyDescent="0.3">
      <c r="U27109" s="275"/>
    </row>
    <row r="27110" spans="21:21" x14ac:dyDescent="0.3">
      <c r="U27110" s="275"/>
    </row>
    <row r="27111" spans="21:21" x14ac:dyDescent="0.3">
      <c r="U27111" s="275"/>
    </row>
    <row r="27112" spans="21:21" x14ac:dyDescent="0.3">
      <c r="U27112" s="275"/>
    </row>
    <row r="27113" spans="21:21" x14ac:dyDescent="0.3">
      <c r="U27113" s="275"/>
    </row>
    <row r="27114" spans="21:21" x14ac:dyDescent="0.3">
      <c r="U27114" s="275"/>
    </row>
    <row r="27115" spans="21:21" x14ac:dyDescent="0.3">
      <c r="U27115" s="275"/>
    </row>
    <row r="27116" spans="21:21" x14ac:dyDescent="0.3">
      <c r="U27116" s="275"/>
    </row>
    <row r="27117" spans="21:21" x14ac:dyDescent="0.3">
      <c r="U27117" s="275"/>
    </row>
    <row r="27118" spans="21:21" x14ac:dyDescent="0.3">
      <c r="U27118" s="275"/>
    </row>
    <row r="27119" spans="21:21" x14ac:dyDescent="0.3">
      <c r="U27119" s="275"/>
    </row>
    <row r="27120" spans="21:21" x14ac:dyDescent="0.3">
      <c r="U27120" s="275"/>
    </row>
    <row r="27121" spans="21:21" x14ac:dyDescent="0.3">
      <c r="U27121" s="275"/>
    </row>
    <row r="27122" spans="21:21" x14ac:dyDescent="0.3">
      <c r="U27122" s="275"/>
    </row>
    <row r="27123" spans="21:21" x14ac:dyDescent="0.3">
      <c r="U27123" s="275"/>
    </row>
    <row r="27124" spans="21:21" x14ac:dyDescent="0.3">
      <c r="U27124" s="275"/>
    </row>
    <row r="27125" spans="21:21" x14ac:dyDescent="0.3">
      <c r="U27125" s="275"/>
    </row>
    <row r="27126" spans="21:21" x14ac:dyDescent="0.3">
      <c r="U27126" s="275"/>
    </row>
    <row r="27127" spans="21:21" x14ac:dyDescent="0.3">
      <c r="U27127" s="275"/>
    </row>
    <row r="27128" spans="21:21" x14ac:dyDescent="0.3">
      <c r="U27128" s="275"/>
    </row>
    <row r="27129" spans="21:21" x14ac:dyDescent="0.3">
      <c r="U27129" s="275"/>
    </row>
    <row r="27130" spans="21:21" x14ac:dyDescent="0.3">
      <c r="U27130" s="275"/>
    </row>
    <row r="27131" spans="21:21" x14ac:dyDescent="0.3">
      <c r="U27131" s="275"/>
    </row>
    <row r="27132" spans="21:21" x14ac:dyDescent="0.3">
      <c r="U27132" s="275"/>
    </row>
    <row r="27133" spans="21:21" x14ac:dyDescent="0.3">
      <c r="U27133" s="275"/>
    </row>
    <row r="27134" spans="21:21" x14ac:dyDescent="0.3">
      <c r="U27134" s="275"/>
    </row>
    <row r="27135" spans="21:21" x14ac:dyDescent="0.3">
      <c r="U27135" s="275"/>
    </row>
    <row r="27136" spans="21:21" x14ac:dyDescent="0.3">
      <c r="U27136" s="275"/>
    </row>
    <row r="27137" spans="21:21" x14ac:dyDescent="0.3">
      <c r="U27137" s="275"/>
    </row>
    <row r="27138" spans="21:21" x14ac:dyDescent="0.3">
      <c r="U27138" s="275"/>
    </row>
    <row r="27139" spans="21:21" x14ac:dyDescent="0.3">
      <c r="U27139" s="275"/>
    </row>
    <row r="27140" spans="21:21" x14ac:dyDescent="0.3">
      <c r="U27140" s="275"/>
    </row>
    <row r="27141" spans="21:21" x14ac:dyDescent="0.3">
      <c r="U27141" s="275"/>
    </row>
    <row r="27142" spans="21:21" x14ac:dyDescent="0.3">
      <c r="U27142" s="275"/>
    </row>
    <row r="27143" spans="21:21" x14ac:dyDescent="0.3">
      <c r="U27143" s="275"/>
    </row>
    <row r="27144" spans="21:21" x14ac:dyDescent="0.3">
      <c r="U27144" s="275"/>
    </row>
    <row r="27145" spans="21:21" x14ac:dyDescent="0.3">
      <c r="U27145" s="275"/>
    </row>
    <row r="27146" spans="21:21" x14ac:dyDescent="0.3">
      <c r="U27146" s="275"/>
    </row>
    <row r="27147" spans="21:21" x14ac:dyDescent="0.3">
      <c r="U27147" s="275"/>
    </row>
    <row r="27148" spans="21:21" x14ac:dyDescent="0.3">
      <c r="U27148" s="275"/>
    </row>
    <row r="27149" spans="21:21" x14ac:dyDescent="0.3">
      <c r="U27149" s="275"/>
    </row>
    <row r="27150" spans="21:21" x14ac:dyDescent="0.3">
      <c r="U27150" s="275"/>
    </row>
    <row r="27151" spans="21:21" x14ac:dyDescent="0.3">
      <c r="U27151" s="275"/>
    </row>
    <row r="27152" spans="21:21" x14ac:dyDescent="0.3">
      <c r="U27152" s="275"/>
    </row>
    <row r="27153" spans="21:21" x14ac:dyDescent="0.3">
      <c r="U27153" s="275"/>
    </row>
    <row r="27154" spans="21:21" x14ac:dyDescent="0.3">
      <c r="U27154" s="275"/>
    </row>
    <row r="27155" spans="21:21" x14ac:dyDescent="0.3">
      <c r="U27155" s="275"/>
    </row>
    <row r="27156" spans="21:21" x14ac:dyDescent="0.3">
      <c r="U27156" s="275"/>
    </row>
    <row r="27157" spans="21:21" x14ac:dyDescent="0.3">
      <c r="U27157" s="275"/>
    </row>
    <row r="27158" spans="21:21" x14ac:dyDescent="0.3">
      <c r="U27158" s="275"/>
    </row>
    <row r="27159" spans="21:21" x14ac:dyDescent="0.3">
      <c r="U27159" s="275"/>
    </row>
    <row r="27160" spans="21:21" x14ac:dyDescent="0.3">
      <c r="U27160" s="275"/>
    </row>
    <row r="27161" spans="21:21" x14ac:dyDescent="0.3">
      <c r="U27161" s="275"/>
    </row>
    <row r="27162" spans="21:21" x14ac:dyDescent="0.3">
      <c r="U27162" s="275"/>
    </row>
    <row r="27163" spans="21:21" x14ac:dyDescent="0.3">
      <c r="U27163" s="275"/>
    </row>
    <row r="27164" spans="21:21" x14ac:dyDescent="0.3">
      <c r="U27164" s="275"/>
    </row>
    <row r="27165" spans="21:21" x14ac:dyDescent="0.3">
      <c r="U27165" s="275"/>
    </row>
    <row r="27166" spans="21:21" x14ac:dyDescent="0.3">
      <c r="U27166" s="275"/>
    </row>
    <row r="27167" spans="21:21" x14ac:dyDescent="0.3">
      <c r="U27167" s="275"/>
    </row>
    <row r="27168" spans="21:21" x14ac:dyDescent="0.3">
      <c r="U27168" s="275"/>
    </row>
    <row r="27169" spans="21:21" x14ac:dyDescent="0.3">
      <c r="U27169" s="275"/>
    </row>
    <row r="27170" spans="21:21" x14ac:dyDescent="0.3">
      <c r="U27170" s="275"/>
    </row>
    <row r="27171" spans="21:21" x14ac:dyDescent="0.3">
      <c r="U27171" s="275"/>
    </row>
    <row r="27172" spans="21:21" x14ac:dyDescent="0.3">
      <c r="U27172" s="275"/>
    </row>
    <row r="27173" spans="21:21" x14ac:dyDescent="0.3">
      <c r="U27173" s="275"/>
    </row>
    <row r="27174" spans="21:21" x14ac:dyDescent="0.3">
      <c r="U27174" s="275"/>
    </row>
    <row r="27175" spans="21:21" x14ac:dyDescent="0.3">
      <c r="U27175" s="275"/>
    </row>
    <row r="27176" spans="21:21" x14ac:dyDescent="0.3">
      <c r="U27176" s="275"/>
    </row>
    <row r="27177" spans="21:21" x14ac:dyDescent="0.3">
      <c r="U27177" s="275"/>
    </row>
    <row r="27178" spans="21:21" x14ac:dyDescent="0.3">
      <c r="U27178" s="275"/>
    </row>
    <row r="27179" spans="21:21" x14ac:dyDescent="0.3">
      <c r="U27179" s="275"/>
    </row>
    <row r="27180" spans="21:21" x14ac:dyDescent="0.3">
      <c r="U27180" s="275"/>
    </row>
    <row r="27181" spans="21:21" x14ac:dyDescent="0.3">
      <c r="U27181" s="275"/>
    </row>
    <row r="27182" spans="21:21" x14ac:dyDescent="0.3">
      <c r="U27182" s="275"/>
    </row>
    <row r="27183" spans="21:21" x14ac:dyDescent="0.3">
      <c r="U27183" s="275"/>
    </row>
    <row r="27184" spans="21:21" x14ac:dyDescent="0.3">
      <c r="U27184" s="275"/>
    </row>
    <row r="27185" spans="21:21" x14ac:dyDescent="0.3">
      <c r="U27185" s="275"/>
    </row>
    <row r="27186" spans="21:21" x14ac:dyDescent="0.3">
      <c r="U27186" s="275"/>
    </row>
    <row r="27187" spans="21:21" x14ac:dyDescent="0.3">
      <c r="U27187" s="275"/>
    </row>
    <row r="27188" spans="21:21" x14ac:dyDescent="0.3">
      <c r="U27188" s="275"/>
    </row>
    <row r="27189" spans="21:21" x14ac:dyDescent="0.3">
      <c r="U27189" s="275"/>
    </row>
    <row r="27190" spans="21:21" x14ac:dyDescent="0.3">
      <c r="U27190" s="275"/>
    </row>
    <row r="27191" spans="21:21" x14ac:dyDescent="0.3">
      <c r="U27191" s="275"/>
    </row>
    <row r="27192" spans="21:21" x14ac:dyDescent="0.3">
      <c r="U27192" s="275"/>
    </row>
    <row r="27193" spans="21:21" x14ac:dyDescent="0.3">
      <c r="U27193" s="275"/>
    </row>
    <row r="27194" spans="21:21" x14ac:dyDescent="0.3">
      <c r="U27194" s="275"/>
    </row>
    <row r="27195" spans="21:21" x14ac:dyDescent="0.3">
      <c r="U27195" s="275"/>
    </row>
    <row r="27196" spans="21:21" x14ac:dyDescent="0.3">
      <c r="U27196" s="275"/>
    </row>
    <row r="27197" spans="21:21" x14ac:dyDescent="0.3">
      <c r="U27197" s="275"/>
    </row>
    <row r="27198" spans="21:21" x14ac:dyDescent="0.3">
      <c r="U27198" s="275"/>
    </row>
    <row r="27199" spans="21:21" x14ac:dyDescent="0.3">
      <c r="U27199" s="275"/>
    </row>
    <row r="27200" spans="21:21" x14ac:dyDescent="0.3">
      <c r="U27200" s="275"/>
    </row>
    <row r="27201" spans="21:21" x14ac:dyDescent="0.3">
      <c r="U27201" s="275"/>
    </row>
    <row r="27202" spans="21:21" x14ac:dyDescent="0.3">
      <c r="U27202" s="275"/>
    </row>
    <row r="27203" spans="21:21" x14ac:dyDescent="0.3">
      <c r="U27203" s="275"/>
    </row>
    <row r="27204" spans="21:21" x14ac:dyDescent="0.3">
      <c r="U27204" s="275"/>
    </row>
    <row r="27205" spans="21:21" x14ac:dyDescent="0.3">
      <c r="U27205" s="275"/>
    </row>
    <row r="27206" spans="21:21" x14ac:dyDescent="0.3">
      <c r="U27206" s="275"/>
    </row>
    <row r="27207" spans="21:21" x14ac:dyDescent="0.3">
      <c r="U27207" s="275"/>
    </row>
    <row r="27208" spans="21:21" x14ac:dyDescent="0.3">
      <c r="U27208" s="275"/>
    </row>
    <row r="27209" spans="21:21" x14ac:dyDescent="0.3">
      <c r="U27209" s="275"/>
    </row>
    <row r="27210" spans="21:21" x14ac:dyDescent="0.3">
      <c r="U27210" s="275"/>
    </row>
    <row r="27211" spans="21:21" x14ac:dyDescent="0.3">
      <c r="U27211" s="275"/>
    </row>
    <row r="27212" spans="21:21" x14ac:dyDescent="0.3">
      <c r="U27212" s="275"/>
    </row>
    <row r="27213" spans="21:21" x14ac:dyDescent="0.3">
      <c r="U27213" s="275"/>
    </row>
    <row r="27214" spans="21:21" x14ac:dyDescent="0.3">
      <c r="U27214" s="275"/>
    </row>
    <row r="27215" spans="21:21" x14ac:dyDescent="0.3">
      <c r="U27215" s="275"/>
    </row>
    <row r="27216" spans="21:21" x14ac:dyDescent="0.3">
      <c r="U27216" s="275"/>
    </row>
    <row r="27217" spans="21:21" x14ac:dyDescent="0.3">
      <c r="U27217" s="275"/>
    </row>
    <row r="27218" spans="21:21" x14ac:dyDescent="0.3">
      <c r="U27218" s="275"/>
    </row>
    <row r="27219" spans="21:21" x14ac:dyDescent="0.3">
      <c r="U27219" s="275"/>
    </row>
    <row r="27220" spans="21:21" x14ac:dyDescent="0.3">
      <c r="U27220" s="275"/>
    </row>
    <row r="27221" spans="21:21" x14ac:dyDescent="0.3">
      <c r="U27221" s="275"/>
    </row>
    <row r="27222" spans="21:21" x14ac:dyDescent="0.3">
      <c r="U27222" s="275"/>
    </row>
    <row r="27223" spans="21:21" x14ac:dyDescent="0.3">
      <c r="U27223" s="275"/>
    </row>
    <row r="27224" spans="21:21" x14ac:dyDescent="0.3">
      <c r="U27224" s="275"/>
    </row>
    <row r="27225" spans="21:21" x14ac:dyDescent="0.3">
      <c r="U27225" s="275"/>
    </row>
    <row r="27226" spans="21:21" x14ac:dyDescent="0.3">
      <c r="U27226" s="275"/>
    </row>
    <row r="27227" spans="21:21" x14ac:dyDescent="0.3">
      <c r="U27227" s="275"/>
    </row>
    <row r="27228" spans="21:21" x14ac:dyDescent="0.3">
      <c r="U27228" s="275"/>
    </row>
    <row r="27229" spans="21:21" x14ac:dyDescent="0.3">
      <c r="U27229" s="275"/>
    </row>
    <row r="27230" spans="21:21" x14ac:dyDescent="0.3">
      <c r="U27230" s="275"/>
    </row>
    <row r="27231" spans="21:21" x14ac:dyDescent="0.3">
      <c r="U27231" s="275"/>
    </row>
    <row r="27232" spans="21:21" x14ac:dyDescent="0.3">
      <c r="U27232" s="275"/>
    </row>
    <row r="27233" spans="21:21" x14ac:dyDescent="0.3">
      <c r="U27233" s="275"/>
    </row>
    <row r="27234" spans="21:21" x14ac:dyDescent="0.3">
      <c r="U27234" s="275"/>
    </row>
    <row r="27235" spans="21:21" x14ac:dyDescent="0.3">
      <c r="U27235" s="275"/>
    </row>
    <row r="27236" spans="21:21" x14ac:dyDescent="0.3">
      <c r="U27236" s="275"/>
    </row>
    <row r="27237" spans="21:21" x14ac:dyDescent="0.3">
      <c r="U27237" s="275"/>
    </row>
    <row r="27238" spans="21:21" x14ac:dyDescent="0.3">
      <c r="U27238" s="275"/>
    </row>
    <row r="27239" spans="21:21" x14ac:dyDescent="0.3">
      <c r="U27239" s="275"/>
    </row>
    <row r="27240" spans="21:21" x14ac:dyDescent="0.3">
      <c r="U27240" s="275"/>
    </row>
    <row r="27241" spans="21:21" x14ac:dyDescent="0.3">
      <c r="U27241" s="275"/>
    </row>
    <row r="27242" spans="21:21" x14ac:dyDescent="0.3">
      <c r="U27242" s="275"/>
    </row>
    <row r="27243" spans="21:21" x14ac:dyDescent="0.3">
      <c r="U27243" s="275"/>
    </row>
    <row r="27244" spans="21:21" x14ac:dyDescent="0.3">
      <c r="U27244" s="275"/>
    </row>
    <row r="27245" spans="21:21" x14ac:dyDescent="0.3">
      <c r="U27245" s="275"/>
    </row>
    <row r="27246" spans="21:21" x14ac:dyDescent="0.3">
      <c r="U27246" s="275"/>
    </row>
    <row r="27247" spans="21:21" x14ac:dyDescent="0.3">
      <c r="U27247" s="275"/>
    </row>
    <row r="27248" spans="21:21" x14ac:dyDescent="0.3">
      <c r="U27248" s="275"/>
    </row>
    <row r="27249" spans="21:21" x14ac:dyDescent="0.3">
      <c r="U27249" s="275"/>
    </row>
    <row r="27250" spans="21:21" x14ac:dyDescent="0.3">
      <c r="U27250" s="275"/>
    </row>
    <row r="27251" spans="21:21" x14ac:dyDescent="0.3">
      <c r="U27251" s="275"/>
    </row>
    <row r="27252" spans="21:21" x14ac:dyDescent="0.3">
      <c r="U27252" s="275"/>
    </row>
    <row r="27253" spans="21:21" x14ac:dyDescent="0.3">
      <c r="U27253" s="275"/>
    </row>
    <row r="27254" spans="21:21" x14ac:dyDescent="0.3">
      <c r="U27254" s="275"/>
    </row>
    <row r="27255" spans="21:21" x14ac:dyDescent="0.3">
      <c r="U27255" s="275"/>
    </row>
    <row r="27256" spans="21:21" x14ac:dyDescent="0.3">
      <c r="U27256" s="275"/>
    </row>
    <row r="27257" spans="21:21" x14ac:dyDescent="0.3">
      <c r="U27257" s="275"/>
    </row>
    <row r="27258" spans="21:21" x14ac:dyDescent="0.3">
      <c r="U27258" s="275"/>
    </row>
    <row r="27259" spans="21:21" x14ac:dyDescent="0.3">
      <c r="U27259" s="275"/>
    </row>
    <row r="27260" spans="21:21" x14ac:dyDescent="0.3">
      <c r="U27260" s="275"/>
    </row>
    <row r="27261" spans="21:21" x14ac:dyDescent="0.3">
      <c r="U27261" s="275"/>
    </row>
    <row r="27262" spans="21:21" x14ac:dyDescent="0.3">
      <c r="U27262" s="275"/>
    </row>
    <row r="27263" spans="21:21" x14ac:dyDescent="0.3">
      <c r="U27263" s="275"/>
    </row>
    <row r="27264" spans="21:21" x14ac:dyDescent="0.3">
      <c r="U27264" s="275"/>
    </row>
    <row r="27265" spans="21:21" x14ac:dyDescent="0.3">
      <c r="U27265" s="275"/>
    </row>
    <row r="27266" spans="21:21" x14ac:dyDescent="0.3">
      <c r="U27266" s="275"/>
    </row>
    <row r="27267" spans="21:21" x14ac:dyDescent="0.3">
      <c r="U27267" s="275"/>
    </row>
    <row r="27268" spans="21:21" x14ac:dyDescent="0.3">
      <c r="U27268" s="275"/>
    </row>
    <row r="27269" spans="21:21" x14ac:dyDescent="0.3">
      <c r="U27269" s="275"/>
    </row>
    <row r="27270" spans="21:21" x14ac:dyDescent="0.3">
      <c r="U27270" s="275"/>
    </row>
    <row r="27271" spans="21:21" x14ac:dyDescent="0.3">
      <c r="U27271" s="275"/>
    </row>
    <row r="27272" spans="21:21" x14ac:dyDescent="0.3">
      <c r="U27272" s="275"/>
    </row>
    <row r="27273" spans="21:21" x14ac:dyDescent="0.3">
      <c r="U27273" s="275"/>
    </row>
    <row r="27274" spans="21:21" x14ac:dyDescent="0.3">
      <c r="U27274" s="275"/>
    </row>
    <row r="27275" spans="21:21" x14ac:dyDescent="0.3">
      <c r="U27275" s="275"/>
    </row>
    <row r="27276" spans="21:21" x14ac:dyDescent="0.3">
      <c r="U27276" s="275"/>
    </row>
    <row r="27277" spans="21:21" x14ac:dyDescent="0.3">
      <c r="U27277" s="275"/>
    </row>
    <row r="27278" spans="21:21" x14ac:dyDescent="0.3">
      <c r="U27278" s="275"/>
    </row>
    <row r="27279" spans="21:21" x14ac:dyDescent="0.3">
      <c r="U27279" s="275"/>
    </row>
    <row r="27280" spans="21:21" x14ac:dyDescent="0.3">
      <c r="U27280" s="275"/>
    </row>
    <row r="27281" spans="21:21" x14ac:dyDescent="0.3">
      <c r="U27281" s="275"/>
    </row>
    <row r="27282" spans="21:21" x14ac:dyDescent="0.3">
      <c r="U27282" s="275"/>
    </row>
    <row r="27283" spans="21:21" x14ac:dyDescent="0.3">
      <c r="U27283" s="275"/>
    </row>
    <row r="27284" spans="21:21" x14ac:dyDescent="0.3">
      <c r="U27284" s="275"/>
    </row>
    <row r="27285" spans="21:21" x14ac:dyDescent="0.3">
      <c r="U27285" s="275"/>
    </row>
    <row r="27286" spans="21:21" x14ac:dyDescent="0.3">
      <c r="U27286" s="275"/>
    </row>
    <row r="27287" spans="21:21" x14ac:dyDescent="0.3">
      <c r="U27287" s="275"/>
    </row>
    <row r="27288" spans="21:21" x14ac:dyDescent="0.3">
      <c r="U27288" s="275"/>
    </row>
    <row r="27289" spans="21:21" x14ac:dyDescent="0.3">
      <c r="U27289" s="275"/>
    </row>
    <row r="27290" spans="21:21" x14ac:dyDescent="0.3">
      <c r="U27290" s="275"/>
    </row>
    <row r="27291" spans="21:21" x14ac:dyDescent="0.3">
      <c r="U27291" s="275"/>
    </row>
    <row r="27292" spans="21:21" x14ac:dyDescent="0.3">
      <c r="U27292" s="275"/>
    </row>
    <row r="27293" spans="21:21" x14ac:dyDescent="0.3">
      <c r="U27293" s="275"/>
    </row>
    <row r="27294" spans="21:21" x14ac:dyDescent="0.3">
      <c r="U27294" s="275"/>
    </row>
    <row r="27295" spans="21:21" x14ac:dyDescent="0.3">
      <c r="U27295" s="275"/>
    </row>
    <row r="27296" spans="21:21" x14ac:dyDescent="0.3">
      <c r="U27296" s="275"/>
    </row>
    <row r="27297" spans="21:21" x14ac:dyDescent="0.3">
      <c r="U27297" s="275"/>
    </row>
    <row r="27298" spans="21:21" x14ac:dyDescent="0.3">
      <c r="U27298" s="275"/>
    </row>
    <row r="27299" spans="21:21" x14ac:dyDescent="0.3">
      <c r="U27299" s="275"/>
    </row>
    <row r="27300" spans="21:21" x14ac:dyDescent="0.3">
      <c r="U27300" s="275"/>
    </row>
    <row r="27301" spans="21:21" x14ac:dyDescent="0.3">
      <c r="U27301" s="275"/>
    </row>
    <row r="27302" spans="21:21" x14ac:dyDescent="0.3">
      <c r="U27302" s="275"/>
    </row>
    <row r="27303" spans="21:21" x14ac:dyDescent="0.3">
      <c r="U27303" s="275"/>
    </row>
    <row r="27304" spans="21:21" x14ac:dyDescent="0.3">
      <c r="U27304" s="275"/>
    </row>
    <row r="27305" spans="21:21" x14ac:dyDescent="0.3">
      <c r="U27305" s="275"/>
    </row>
    <row r="27306" spans="21:21" x14ac:dyDescent="0.3">
      <c r="U27306" s="275"/>
    </row>
    <row r="27307" spans="21:21" x14ac:dyDescent="0.3">
      <c r="U27307" s="275"/>
    </row>
    <row r="27308" spans="21:21" x14ac:dyDescent="0.3">
      <c r="U27308" s="275"/>
    </row>
    <row r="27309" spans="21:21" x14ac:dyDescent="0.3">
      <c r="U27309" s="275"/>
    </row>
    <row r="27310" spans="21:21" x14ac:dyDescent="0.3">
      <c r="U27310" s="275"/>
    </row>
    <row r="27311" spans="21:21" x14ac:dyDescent="0.3">
      <c r="U27311" s="275"/>
    </row>
    <row r="27312" spans="21:21" x14ac:dyDescent="0.3">
      <c r="U27312" s="275"/>
    </row>
    <row r="27313" spans="21:21" x14ac:dyDescent="0.3">
      <c r="U27313" s="275"/>
    </row>
    <row r="27314" spans="21:21" x14ac:dyDescent="0.3">
      <c r="U27314" s="275"/>
    </row>
    <row r="27315" spans="21:21" x14ac:dyDescent="0.3">
      <c r="U27315" s="275"/>
    </row>
    <row r="27316" spans="21:21" x14ac:dyDescent="0.3">
      <c r="U27316" s="275"/>
    </row>
    <row r="27317" spans="21:21" x14ac:dyDescent="0.3">
      <c r="U27317" s="275"/>
    </row>
    <row r="27318" spans="21:21" x14ac:dyDescent="0.3">
      <c r="U27318" s="275"/>
    </row>
    <row r="27319" spans="21:21" x14ac:dyDescent="0.3">
      <c r="U27319" s="275"/>
    </row>
    <row r="27320" spans="21:21" x14ac:dyDescent="0.3">
      <c r="U27320" s="275"/>
    </row>
    <row r="27321" spans="21:21" x14ac:dyDescent="0.3">
      <c r="U27321" s="275"/>
    </row>
    <row r="27322" spans="21:21" x14ac:dyDescent="0.3">
      <c r="U27322" s="275"/>
    </row>
    <row r="27323" spans="21:21" x14ac:dyDescent="0.3">
      <c r="U27323" s="275"/>
    </row>
    <row r="27324" spans="21:21" x14ac:dyDescent="0.3">
      <c r="U27324" s="275"/>
    </row>
    <row r="27325" spans="21:21" x14ac:dyDescent="0.3">
      <c r="U27325" s="275"/>
    </row>
    <row r="27326" spans="21:21" x14ac:dyDescent="0.3">
      <c r="U27326" s="275"/>
    </row>
    <row r="27327" spans="21:21" x14ac:dyDescent="0.3">
      <c r="U27327" s="275"/>
    </row>
    <row r="27328" spans="21:21" x14ac:dyDescent="0.3">
      <c r="U27328" s="275"/>
    </row>
    <row r="27329" spans="21:21" x14ac:dyDescent="0.3">
      <c r="U27329" s="275"/>
    </row>
    <row r="27330" spans="21:21" x14ac:dyDescent="0.3">
      <c r="U27330" s="275"/>
    </row>
    <row r="27331" spans="21:21" x14ac:dyDescent="0.3">
      <c r="U27331" s="275"/>
    </row>
    <row r="27332" spans="21:21" x14ac:dyDescent="0.3">
      <c r="U27332" s="275"/>
    </row>
    <row r="27333" spans="21:21" x14ac:dyDescent="0.3">
      <c r="U27333" s="275"/>
    </row>
    <row r="27334" spans="21:21" x14ac:dyDescent="0.3">
      <c r="U27334" s="275"/>
    </row>
    <row r="27335" spans="21:21" x14ac:dyDescent="0.3">
      <c r="U27335" s="275"/>
    </row>
    <row r="27336" spans="21:21" x14ac:dyDescent="0.3">
      <c r="U27336" s="275"/>
    </row>
    <row r="27337" spans="21:21" x14ac:dyDescent="0.3">
      <c r="U27337" s="275"/>
    </row>
    <row r="27338" spans="21:21" x14ac:dyDescent="0.3">
      <c r="U27338" s="275"/>
    </row>
    <row r="27339" spans="21:21" x14ac:dyDescent="0.3">
      <c r="U27339" s="275"/>
    </row>
    <row r="27340" spans="21:21" x14ac:dyDescent="0.3">
      <c r="U27340" s="275"/>
    </row>
    <row r="27341" spans="21:21" x14ac:dyDescent="0.3">
      <c r="U27341" s="275"/>
    </row>
    <row r="27342" spans="21:21" x14ac:dyDescent="0.3">
      <c r="U27342" s="275"/>
    </row>
    <row r="27343" spans="21:21" x14ac:dyDescent="0.3">
      <c r="U27343" s="275"/>
    </row>
    <row r="27344" spans="21:21" x14ac:dyDescent="0.3">
      <c r="U27344" s="275"/>
    </row>
    <row r="27345" spans="21:21" x14ac:dyDescent="0.3">
      <c r="U27345" s="275"/>
    </row>
    <row r="27346" spans="21:21" x14ac:dyDescent="0.3">
      <c r="U27346" s="275"/>
    </row>
    <row r="27347" spans="21:21" x14ac:dyDescent="0.3">
      <c r="U27347" s="275"/>
    </row>
    <row r="27348" spans="21:21" x14ac:dyDescent="0.3">
      <c r="U27348" s="275"/>
    </row>
    <row r="27349" spans="21:21" x14ac:dyDescent="0.3">
      <c r="U27349" s="275"/>
    </row>
    <row r="27350" spans="21:21" x14ac:dyDescent="0.3">
      <c r="U27350" s="275"/>
    </row>
    <row r="27351" spans="21:21" x14ac:dyDescent="0.3">
      <c r="U27351" s="275"/>
    </row>
    <row r="27352" spans="21:21" x14ac:dyDescent="0.3">
      <c r="U27352" s="275"/>
    </row>
    <row r="27353" spans="21:21" x14ac:dyDescent="0.3">
      <c r="U27353" s="275"/>
    </row>
    <row r="27354" spans="21:21" x14ac:dyDescent="0.3">
      <c r="U27354" s="275"/>
    </row>
    <row r="27355" spans="21:21" x14ac:dyDescent="0.3">
      <c r="U27355" s="275"/>
    </row>
    <row r="27356" spans="21:21" x14ac:dyDescent="0.3">
      <c r="U27356" s="275"/>
    </row>
    <row r="27357" spans="21:21" x14ac:dyDescent="0.3">
      <c r="U27357" s="275"/>
    </row>
    <row r="27358" spans="21:21" x14ac:dyDescent="0.3">
      <c r="U27358" s="275"/>
    </row>
    <row r="27359" spans="21:21" x14ac:dyDescent="0.3">
      <c r="U27359" s="275"/>
    </row>
    <row r="27360" spans="21:21" x14ac:dyDescent="0.3">
      <c r="U27360" s="275"/>
    </row>
    <row r="27361" spans="21:21" x14ac:dyDescent="0.3">
      <c r="U27361" s="275"/>
    </row>
    <row r="27362" spans="21:21" x14ac:dyDescent="0.3">
      <c r="U27362" s="275"/>
    </row>
    <row r="27363" spans="21:21" x14ac:dyDescent="0.3">
      <c r="U27363" s="275"/>
    </row>
    <row r="27364" spans="21:21" x14ac:dyDescent="0.3">
      <c r="U27364" s="275"/>
    </row>
    <row r="27365" spans="21:21" x14ac:dyDescent="0.3">
      <c r="U27365" s="275"/>
    </row>
    <row r="27366" spans="21:21" x14ac:dyDescent="0.3">
      <c r="U27366" s="275"/>
    </row>
    <row r="27367" spans="21:21" x14ac:dyDescent="0.3">
      <c r="U27367" s="275"/>
    </row>
    <row r="27368" spans="21:21" x14ac:dyDescent="0.3">
      <c r="U27368" s="275"/>
    </row>
    <row r="27369" spans="21:21" x14ac:dyDescent="0.3">
      <c r="U27369" s="275"/>
    </row>
    <row r="27370" spans="21:21" x14ac:dyDescent="0.3">
      <c r="U27370" s="275"/>
    </row>
    <row r="27371" spans="21:21" x14ac:dyDescent="0.3">
      <c r="U27371" s="275"/>
    </row>
    <row r="27372" spans="21:21" x14ac:dyDescent="0.3">
      <c r="U27372" s="275"/>
    </row>
    <row r="27373" spans="21:21" x14ac:dyDescent="0.3">
      <c r="U27373" s="275"/>
    </row>
    <row r="27374" spans="21:21" x14ac:dyDescent="0.3">
      <c r="U27374" s="275"/>
    </row>
    <row r="27375" spans="21:21" x14ac:dyDescent="0.3">
      <c r="U27375" s="275"/>
    </row>
    <row r="27376" spans="21:21" x14ac:dyDescent="0.3">
      <c r="U27376" s="275"/>
    </row>
    <row r="27377" spans="21:21" x14ac:dyDescent="0.3">
      <c r="U27377" s="275"/>
    </row>
    <row r="27378" spans="21:21" x14ac:dyDescent="0.3">
      <c r="U27378" s="275"/>
    </row>
    <row r="27379" spans="21:21" x14ac:dyDescent="0.3">
      <c r="U27379" s="275"/>
    </row>
    <row r="27380" spans="21:21" x14ac:dyDescent="0.3">
      <c r="U27380" s="275"/>
    </row>
    <row r="27381" spans="21:21" x14ac:dyDescent="0.3">
      <c r="U27381" s="275"/>
    </row>
    <row r="27382" spans="21:21" x14ac:dyDescent="0.3">
      <c r="U27382" s="275"/>
    </row>
    <row r="27383" spans="21:21" x14ac:dyDescent="0.3">
      <c r="U27383" s="275"/>
    </row>
    <row r="27384" spans="21:21" x14ac:dyDescent="0.3">
      <c r="U27384" s="275"/>
    </row>
    <row r="27385" spans="21:21" x14ac:dyDescent="0.3">
      <c r="U27385" s="275"/>
    </row>
    <row r="27386" spans="21:21" x14ac:dyDescent="0.3">
      <c r="U27386" s="275"/>
    </row>
    <row r="27387" spans="21:21" x14ac:dyDescent="0.3">
      <c r="U27387" s="275"/>
    </row>
    <row r="27388" spans="21:21" x14ac:dyDescent="0.3">
      <c r="U27388" s="275"/>
    </row>
    <row r="27389" spans="21:21" x14ac:dyDescent="0.3">
      <c r="U27389" s="275"/>
    </row>
    <row r="27390" spans="21:21" x14ac:dyDescent="0.3">
      <c r="U27390" s="275"/>
    </row>
    <row r="27391" spans="21:21" x14ac:dyDescent="0.3">
      <c r="U27391" s="275"/>
    </row>
    <row r="27392" spans="21:21" x14ac:dyDescent="0.3">
      <c r="U27392" s="275"/>
    </row>
    <row r="27393" spans="21:21" x14ac:dyDescent="0.3">
      <c r="U27393" s="275"/>
    </row>
    <row r="27394" spans="21:21" x14ac:dyDescent="0.3">
      <c r="U27394" s="275"/>
    </row>
    <row r="27395" spans="21:21" x14ac:dyDescent="0.3">
      <c r="U27395" s="275"/>
    </row>
    <row r="27396" spans="21:21" x14ac:dyDescent="0.3">
      <c r="U27396" s="275"/>
    </row>
    <row r="27397" spans="21:21" x14ac:dyDescent="0.3">
      <c r="U27397" s="275"/>
    </row>
    <row r="27398" spans="21:21" x14ac:dyDescent="0.3">
      <c r="U27398" s="275"/>
    </row>
    <row r="27399" spans="21:21" x14ac:dyDescent="0.3">
      <c r="U27399" s="275"/>
    </row>
    <row r="27400" spans="21:21" x14ac:dyDescent="0.3">
      <c r="U27400" s="275"/>
    </row>
    <row r="27401" spans="21:21" x14ac:dyDescent="0.3">
      <c r="U27401" s="275"/>
    </row>
    <row r="27402" spans="21:21" x14ac:dyDescent="0.3">
      <c r="U27402" s="275"/>
    </row>
    <row r="27403" spans="21:21" x14ac:dyDescent="0.3">
      <c r="U27403" s="275"/>
    </row>
    <row r="27404" spans="21:21" x14ac:dyDescent="0.3">
      <c r="U27404" s="275"/>
    </row>
    <row r="27405" spans="21:21" x14ac:dyDescent="0.3">
      <c r="U27405" s="275"/>
    </row>
    <row r="27406" spans="21:21" x14ac:dyDescent="0.3">
      <c r="U27406" s="275"/>
    </row>
    <row r="27407" spans="21:21" x14ac:dyDescent="0.3">
      <c r="U27407" s="275"/>
    </row>
    <row r="27408" spans="21:21" x14ac:dyDescent="0.3">
      <c r="U27408" s="275"/>
    </row>
    <row r="27409" spans="21:21" x14ac:dyDescent="0.3">
      <c r="U27409" s="275"/>
    </row>
    <row r="27410" spans="21:21" x14ac:dyDescent="0.3">
      <c r="U27410" s="275"/>
    </row>
    <row r="27411" spans="21:21" x14ac:dyDescent="0.3">
      <c r="U27411" s="275"/>
    </row>
    <row r="27412" spans="21:21" x14ac:dyDescent="0.3">
      <c r="U27412" s="275"/>
    </row>
    <row r="27413" spans="21:21" x14ac:dyDescent="0.3">
      <c r="U27413" s="275"/>
    </row>
    <row r="27414" spans="21:21" x14ac:dyDescent="0.3">
      <c r="U27414" s="275"/>
    </row>
    <row r="27415" spans="21:21" x14ac:dyDescent="0.3">
      <c r="U27415" s="275"/>
    </row>
    <row r="27416" spans="21:21" x14ac:dyDescent="0.3">
      <c r="U27416" s="275"/>
    </row>
    <row r="27417" spans="21:21" x14ac:dyDescent="0.3">
      <c r="U27417" s="275"/>
    </row>
    <row r="27418" spans="21:21" x14ac:dyDescent="0.3">
      <c r="U27418" s="275"/>
    </row>
    <row r="27419" spans="21:21" x14ac:dyDescent="0.3">
      <c r="U27419" s="275"/>
    </row>
    <row r="27420" spans="21:21" x14ac:dyDescent="0.3">
      <c r="U27420" s="275"/>
    </row>
    <row r="27421" spans="21:21" x14ac:dyDescent="0.3">
      <c r="U27421" s="275"/>
    </row>
    <row r="27422" spans="21:21" x14ac:dyDescent="0.3">
      <c r="U27422" s="275"/>
    </row>
    <row r="27423" spans="21:21" x14ac:dyDescent="0.3">
      <c r="U27423" s="275"/>
    </row>
    <row r="27424" spans="21:21" x14ac:dyDescent="0.3">
      <c r="U27424" s="275"/>
    </row>
    <row r="27425" spans="21:21" x14ac:dyDescent="0.3">
      <c r="U27425" s="275"/>
    </row>
    <row r="27426" spans="21:21" x14ac:dyDescent="0.3">
      <c r="U27426" s="275"/>
    </row>
    <row r="27427" spans="21:21" x14ac:dyDescent="0.3">
      <c r="U27427" s="275"/>
    </row>
    <row r="27428" spans="21:21" x14ac:dyDescent="0.3">
      <c r="U27428" s="275"/>
    </row>
    <row r="27429" spans="21:21" x14ac:dyDescent="0.3">
      <c r="U27429" s="275"/>
    </row>
    <row r="27430" spans="21:21" x14ac:dyDescent="0.3">
      <c r="U27430" s="275"/>
    </row>
    <row r="27431" spans="21:21" x14ac:dyDescent="0.3">
      <c r="U27431" s="275"/>
    </row>
    <row r="27432" spans="21:21" x14ac:dyDescent="0.3">
      <c r="U27432" s="275"/>
    </row>
    <row r="27433" spans="21:21" x14ac:dyDescent="0.3">
      <c r="U27433" s="275"/>
    </row>
    <row r="27434" spans="21:21" x14ac:dyDescent="0.3">
      <c r="U27434" s="275"/>
    </row>
    <row r="27435" spans="21:21" x14ac:dyDescent="0.3">
      <c r="U27435" s="275"/>
    </row>
    <row r="27436" spans="21:21" x14ac:dyDescent="0.3">
      <c r="U27436" s="275"/>
    </row>
    <row r="27437" spans="21:21" x14ac:dyDescent="0.3">
      <c r="U27437" s="275"/>
    </row>
    <row r="27438" spans="21:21" x14ac:dyDescent="0.3">
      <c r="U27438" s="275"/>
    </row>
    <row r="27439" spans="21:21" x14ac:dyDescent="0.3">
      <c r="U27439" s="275"/>
    </row>
    <row r="27440" spans="21:21" x14ac:dyDescent="0.3">
      <c r="U27440" s="275"/>
    </row>
    <row r="27441" spans="21:21" x14ac:dyDescent="0.3">
      <c r="U27441" s="275"/>
    </row>
    <row r="27442" spans="21:21" x14ac:dyDescent="0.3">
      <c r="U27442" s="275"/>
    </row>
    <row r="27443" spans="21:21" x14ac:dyDescent="0.3">
      <c r="U27443" s="275"/>
    </row>
    <row r="27444" spans="21:21" x14ac:dyDescent="0.3">
      <c r="U27444" s="275"/>
    </row>
    <row r="27445" spans="21:21" x14ac:dyDescent="0.3">
      <c r="U27445" s="275"/>
    </row>
    <row r="27446" spans="21:21" x14ac:dyDescent="0.3">
      <c r="U27446" s="275"/>
    </row>
    <row r="27447" spans="21:21" x14ac:dyDescent="0.3">
      <c r="U27447" s="275"/>
    </row>
    <row r="27448" spans="21:21" x14ac:dyDescent="0.3">
      <c r="U27448" s="275"/>
    </row>
    <row r="27449" spans="21:21" x14ac:dyDescent="0.3">
      <c r="U27449" s="275"/>
    </row>
    <row r="27450" spans="21:21" x14ac:dyDescent="0.3">
      <c r="U27450" s="275"/>
    </row>
    <row r="27451" spans="21:21" x14ac:dyDescent="0.3">
      <c r="U27451" s="275"/>
    </row>
    <row r="27452" spans="21:21" x14ac:dyDescent="0.3">
      <c r="U27452" s="275"/>
    </row>
    <row r="27453" spans="21:21" x14ac:dyDescent="0.3">
      <c r="U27453" s="275"/>
    </row>
    <row r="27454" spans="21:21" x14ac:dyDescent="0.3">
      <c r="U27454" s="275"/>
    </row>
    <row r="27455" spans="21:21" x14ac:dyDescent="0.3">
      <c r="U27455" s="275"/>
    </row>
    <row r="27456" spans="21:21" x14ac:dyDescent="0.3">
      <c r="U27456" s="275"/>
    </row>
    <row r="27457" spans="21:21" x14ac:dyDescent="0.3">
      <c r="U27457" s="275"/>
    </row>
    <row r="27458" spans="21:21" x14ac:dyDescent="0.3">
      <c r="U27458" s="275"/>
    </row>
    <row r="27459" spans="21:21" x14ac:dyDescent="0.3">
      <c r="U27459" s="275"/>
    </row>
    <row r="27460" spans="21:21" x14ac:dyDescent="0.3">
      <c r="U27460" s="275"/>
    </row>
    <row r="27461" spans="21:21" x14ac:dyDescent="0.3">
      <c r="U27461" s="275"/>
    </row>
    <row r="27462" spans="21:21" x14ac:dyDescent="0.3">
      <c r="U27462" s="275"/>
    </row>
    <row r="27463" spans="21:21" x14ac:dyDescent="0.3">
      <c r="U27463" s="275"/>
    </row>
    <row r="27464" spans="21:21" x14ac:dyDescent="0.3">
      <c r="U27464" s="275"/>
    </row>
    <row r="27465" spans="21:21" x14ac:dyDescent="0.3">
      <c r="U27465" s="275"/>
    </row>
    <row r="27466" spans="21:21" x14ac:dyDescent="0.3">
      <c r="U27466" s="275"/>
    </row>
    <row r="27467" spans="21:21" x14ac:dyDescent="0.3">
      <c r="U27467" s="275"/>
    </row>
    <row r="27468" spans="21:21" x14ac:dyDescent="0.3">
      <c r="U27468" s="275"/>
    </row>
    <row r="27469" spans="21:21" x14ac:dyDescent="0.3">
      <c r="U27469" s="275"/>
    </row>
    <row r="27470" spans="21:21" x14ac:dyDescent="0.3">
      <c r="U27470" s="275"/>
    </row>
    <row r="27471" spans="21:21" x14ac:dyDescent="0.3">
      <c r="U27471" s="275"/>
    </row>
    <row r="27472" spans="21:21" x14ac:dyDescent="0.3">
      <c r="U27472" s="275"/>
    </row>
    <row r="27473" spans="21:21" x14ac:dyDescent="0.3">
      <c r="U27473" s="275"/>
    </row>
    <row r="27474" spans="21:21" x14ac:dyDescent="0.3">
      <c r="U27474" s="275"/>
    </row>
    <row r="27475" spans="21:21" x14ac:dyDescent="0.3">
      <c r="U27475" s="275"/>
    </row>
    <row r="27476" spans="21:21" x14ac:dyDescent="0.3">
      <c r="U27476" s="275"/>
    </row>
    <row r="27477" spans="21:21" x14ac:dyDescent="0.3">
      <c r="U27477" s="275"/>
    </row>
    <row r="27478" spans="21:21" x14ac:dyDescent="0.3">
      <c r="U27478" s="275"/>
    </row>
    <row r="27479" spans="21:21" x14ac:dyDescent="0.3">
      <c r="U27479" s="275"/>
    </row>
    <row r="27480" spans="21:21" x14ac:dyDescent="0.3">
      <c r="U27480" s="275"/>
    </row>
    <row r="27481" spans="21:21" x14ac:dyDescent="0.3">
      <c r="U27481" s="275"/>
    </row>
    <row r="27482" spans="21:21" x14ac:dyDescent="0.3">
      <c r="U27482" s="275"/>
    </row>
    <row r="27483" spans="21:21" x14ac:dyDescent="0.3">
      <c r="U27483" s="275"/>
    </row>
    <row r="27484" spans="21:21" x14ac:dyDescent="0.3">
      <c r="U27484" s="275"/>
    </row>
    <row r="27485" spans="21:21" x14ac:dyDescent="0.3">
      <c r="U27485" s="275"/>
    </row>
    <row r="27486" spans="21:21" x14ac:dyDescent="0.3">
      <c r="U27486" s="275"/>
    </row>
    <row r="27487" spans="21:21" x14ac:dyDescent="0.3">
      <c r="U27487" s="275"/>
    </row>
    <row r="27488" spans="21:21" x14ac:dyDescent="0.3">
      <c r="U27488" s="275"/>
    </row>
    <row r="27489" spans="21:21" x14ac:dyDescent="0.3">
      <c r="U27489" s="275"/>
    </row>
    <row r="27490" spans="21:21" x14ac:dyDescent="0.3">
      <c r="U27490" s="275"/>
    </row>
    <row r="27491" spans="21:21" x14ac:dyDescent="0.3">
      <c r="U27491" s="275"/>
    </row>
    <row r="27492" spans="21:21" x14ac:dyDescent="0.3">
      <c r="U27492" s="275"/>
    </row>
    <row r="27493" spans="21:21" x14ac:dyDescent="0.3">
      <c r="U27493" s="275"/>
    </row>
    <row r="27494" spans="21:21" x14ac:dyDescent="0.3">
      <c r="U27494" s="275"/>
    </row>
    <row r="27495" spans="21:21" x14ac:dyDescent="0.3">
      <c r="U27495" s="275"/>
    </row>
    <row r="27496" spans="21:21" x14ac:dyDescent="0.3">
      <c r="U27496" s="275"/>
    </row>
    <row r="27497" spans="21:21" x14ac:dyDescent="0.3">
      <c r="U27497" s="275"/>
    </row>
    <row r="27498" spans="21:21" x14ac:dyDescent="0.3">
      <c r="U27498" s="275"/>
    </row>
    <row r="27499" spans="21:21" x14ac:dyDescent="0.3">
      <c r="U27499" s="275"/>
    </row>
    <row r="27500" spans="21:21" x14ac:dyDescent="0.3">
      <c r="U27500" s="275"/>
    </row>
    <row r="27501" spans="21:21" x14ac:dyDescent="0.3">
      <c r="U27501" s="275"/>
    </row>
    <row r="27502" spans="21:21" x14ac:dyDescent="0.3">
      <c r="U27502" s="275"/>
    </row>
    <row r="27503" spans="21:21" x14ac:dyDescent="0.3">
      <c r="U27503" s="275"/>
    </row>
    <row r="27504" spans="21:21" x14ac:dyDescent="0.3">
      <c r="U27504" s="275"/>
    </row>
    <row r="27505" spans="21:21" x14ac:dyDescent="0.3">
      <c r="U27505" s="275"/>
    </row>
    <row r="27506" spans="21:21" x14ac:dyDescent="0.3">
      <c r="U27506" s="275"/>
    </row>
    <row r="27507" spans="21:21" x14ac:dyDescent="0.3">
      <c r="U27507" s="275"/>
    </row>
    <row r="27508" spans="21:21" x14ac:dyDescent="0.3">
      <c r="U27508" s="275"/>
    </row>
    <row r="27509" spans="21:21" x14ac:dyDescent="0.3">
      <c r="U27509" s="275"/>
    </row>
    <row r="27510" spans="21:21" x14ac:dyDescent="0.3">
      <c r="U27510" s="275"/>
    </row>
    <row r="27511" spans="21:21" x14ac:dyDescent="0.3">
      <c r="U27511" s="275"/>
    </row>
    <row r="27512" spans="21:21" x14ac:dyDescent="0.3">
      <c r="U27512" s="275"/>
    </row>
    <row r="27513" spans="21:21" x14ac:dyDescent="0.3">
      <c r="U27513" s="275"/>
    </row>
    <row r="27514" spans="21:21" x14ac:dyDescent="0.3">
      <c r="U27514" s="275"/>
    </row>
    <row r="27515" spans="21:21" x14ac:dyDescent="0.3">
      <c r="U27515" s="275"/>
    </row>
    <row r="27516" spans="21:21" x14ac:dyDescent="0.3">
      <c r="U27516" s="275"/>
    </row>
    <row r="27517" spans="21:21" x14ac:dyDescent="0.3">
      <c r="U27517" s="275"/>
    </row>
    <row r="27518" spans="21:21" x14ac:dyDescent="0.3">
      <c r="U27518" s="275"/>
    </row>
    <row r="27519" spans="21:21" x14ac:dyDescent="0.3">
      <c r="U27519" s="275"/>
    </row>
    <row r="27520" spans="21:21" x14ac:dyDescent="0.3">
      <c r="U27520" s="275"/>
    </row>
    <row r="27521" spans="21:21" x14ac:dyDescent="0.3">
      <c r="U27521" s="275"/>
    </row>
    <row r="27522" spans="21:21" x14ac:dyDescent="0.3">
      <c r="U27522" s="275"/>
    </row>
    <row r="27523" spans="21:21" x14ac:dyDescent="0.3">
      <c r="U27523" s="275"/>
    </row>
    <row r="27524" spans="21:21" x14ac:dyDescent="0.3">
      <c r="U27524" s="275"/>
    </row>
    <row r="27525" spans="21:21" x14ac:dyDescent="0.3">
      <c r="U27525" s="275"/>
    </row>
    <row r="27526" spans="21:21" x14ac:dyDescent="0.3">
      <c r="U27526" s="275"/>
    </row>
    <row r="27527" spans="21:21" x14ac:dyDescent="0.3">
      <c r="U27527" s="275"/>
    </row>
    <row r="27528" spans="21:21" x14ac:dyDescent="0.3">
      <c r="U27528" s="275"/>
    </row>
    <row r="27529" spans="21:21" x14ac:dyDescent="0.3">
      <c r="U27529" s="275"/>
    </row>
    <row r="27530" spans="21:21" x14ac:dyDescent="0.3">
      <c r="U27530" s="275"/>
    </row>
    <row r="27531" spans="21:21" x14ac:dyDescent="0.3">
      <c r="U27531" s="275"/>
    </row>
    <row r="27532" spans="21:21" x14ac:dyDescent="0.3">
      <c r="U27532" s="275"/>
    </row>
    <row r="27533" spans="21:21" x14ac:dyDescent="0.3">
      <c r="U27533" s="275"/>
    </row>
    <row r="27534" spans="21:21" x14ac:dyDescent="0.3">
      <c r="U27534" s="275"/>
    </row>
    <row r="27535" spans="21:21" x14ac:dyDescent="0.3">
      <c r="U27535" s="275"/>
    </row>
    <row r="27536" spans="21:21" x14ac:dyDescent="0.3">
      <c r="U27536" s="275"/>
    </row>
    <row r="27537" spans="21:21" x14ac:dyDescent="0.3">
      <c r="U27537" s="275"/>
    </row>
    <row r="27538" spans="21:21" x14ac:dyDescent="0.3">
      <c r="U27538" s="275"/>
    </row>
    <row r="27539" spans="21:21" x14ac:dyDescent="0.3">
      <c r="U27539" s="275"/>
    </row>
    <row r="27540" spans="21:21" x14ac:dyDescent="0.3">
      <c r="U27540" s="275"/>
    </row>
    <row r="27541" spans="21:21" x14ac:dyDescent="0.3">
      <c r="U27541" s="275"/>
    </row>
    <row r="27542" spans="21:21" x14ac:dyDescent="0.3">
      <c r="U27542" s="275"/>
    </row>
    <row r="27543" spans="21:21" x14ac:dyDescent="0.3">
      <c r="U27543" s="275"/>
    </row>
    <row r="27544" spans="21:21" x14ac:dyDescent="0.3">
      <c r="U27544" s="275"/>
    </row>
    <row r="27545" spans="21:21" x14ac:dyDescent="0.3">
      <c r="U27545" s="275"/>
    </row>
    <row r="27546" spans="21:21" x14ac:dyDescent="0.3">
      <c r="U27546" s="275"/>
    </row>
    <row r="27547" spans="21:21" x14ac:dyDescent="0.3">
      <c r="U27547" s="275"/>
    </row>
    <row r="27548" spans="21:21" x14ac:dyDescent="0.3">
      <c r="U27548" s="275"/>
    </row>
    <row r="27549" spans="21:21" x14ac:dyDescent="0.3">
      <c r="U27549" s="275"/>
    </row>
    <row r="27550" spans="21:21" x14ac:dyDescent="0.3">
      <c r="U27550" s="275"/>
    </row>
    <row r="27551" spans="21:21" x14ac:dyDescent="0.3">
      <c r="U27551" s="275"/>
    </row>
    <row r="27552" spans="21:21" x14ac:dyDescent="0.3">
      <c r="U27552" s="275"/>
    </row>
    <row r="27553" spans="21:21" x14ac:dyDescent="0.3">
      <c r="U27553" s="275"/>
    </row>
    <row r="27554" spans="21:21" x14ac:dyDescent="0.3">
      <c r="U27554" s="275"/>
    </row>
    <row r="27555" spans="21:21" x14ac:dyDescent="0.3">
      <c r="U27555" s="275"/>
    </row>
    <row r="27556" spans="21:21" x14ac:dyDescent="0.3">
      <c r="U27556" s="275"/>
    </row>
    <row r="27557" spans="21:21" x14ac:dyDescent="0.3">
      <c r="U27557" s="275"/>
    </row>
    <row r="27558" spans="21:21" x14ac:dyDescent="0.3">
      <c r="U27558" s="275"/>
    </row>
    <row r="27559" spans="21:21" x14ac:dyDescent="0.3">
      <c r="U27559" s="275"/>
    </row>
    <row r="27560" spans="21:21" x14ac:dyDescent="0.3">
      <c r="U27560" s="275"/>
    </row>
    <row r="27561" spans="21:21" x14ac:dyDescent="0.3">
      <c r="U27561" s="275"/>
    </row>
    <row r="27562" spans="21:21" x14ac:dyDescent="0.3">
      <c r="U27562" s="275"/>
    </row>
    <row r="27563" spans="21:21" x14ac:dyDescent="0.3">
      <c r="U27563" s="275"/>
    </row>
    <row r="27564" spans="21:21" x14ac:dyDescent="0.3">
      <c r="U27564" s="275"/>
    </row>
    <row r="27565" spans="21:21" x14ac:dyDescent="0.3">
      <c r="U27565" s="275"/>
    </row>
    <row r="27566" spans="21:21" x14ac:dyDescent="0.3">
      <c r="U27566" s="275"/>
    </row>
    <row r="27567" spans="21:21" x14ac:dyDescent="0.3">
      <c r="U27567" s="275"/>
    </row>
    <row r="27568" spans="21:21" x14ac:dyDescent="0.3">
      <c r="U27568" s="275"/>
    </row>
    <row r="27569" spans="21:21" x14ac:dyDescent="0.3">
      <c r="U27569" s="275"/>
    </row>
    <row r="27570" spans="21:21" x14ac:dyDescent="0.3">
      <c r="U27570" s="275"/>
    </row>
    <row r="27571" spans="21:21" x14ac:dyDescent="0.3">
      <c r="U27571" s="275"/>
    </row>
    <row r="27572" spans="21:21" x14ac:dyDescent="0.3">
      <c r="U27572" s="275"/>
    </row>
    <row r="27573" spans="21:21" x14ac:dyDescent="0.3">
      <c r="U27573" s="275"/>
    </row>
    <row r="27574" spans="21:21" x14ac:dyDescent="0.3">
      <c r="U27574" s="275"/>
    </row>
    <row r="27575" spans="21:21" x14ac:dyDescent="0.3">
      <c r="U27575" s="275"/>
    </row>
    <row r="27576" spans="21:21" x14ac:dyDescent="0.3">
      <c r="U27576" s="275"/>
    </row>
    <row r="27577" spans="21:21" x14ac:dyDescent="0.3">
      <c r="U27577" s="275"/>
    </row>
    <row r="27578" spans="21:21" x14ac:dyDescent="0.3">
      <c r="U27578" s="275"/>
    </row>
    <row r="27579" spans="21:21" x14ac:dyDescent="0.3">
      <c r="U27579" s="275"/>
    </row>
    <row r="27580" spans="21:21" x14ac:dyDescent="0.3">
      <c r="U27580" s="275"/>
    </row>
    <row r="27581" spans="21:21" x14ac:dyDescent="0.3">
      <c r="U27581" s="275"/>
    </row>
    <row r="27582" spans="21:21" x14ac:dyDescent="0.3">
      <c r="U27582" s="275"/>
    </row>
    <row r="27583" spans="21:21" x14ac:dyDescent="0.3">
      <c r="U27583" s="275"/>
    </row>
    <row r="27584" spans="21:21" x14ac:dyDescent="0.3">
      <c r="U27584" s="275"/>
    </row>
    <row r="27585" spans="21:21" x14ac:dyDescent="0.3">
      <c r="U27585" s="275"/>
    </row>
    <row r="27586" spans="21:21" x14ac:dyDescent="0.3">
      <c r="U27586" s="275"/>
    </row>
    <row r="27587" spans="21:21" x14ac:dyDescent="0.3">
      <c r="U27587" s="275"/>
    </row>
    <row r="27588" spans="21:21" x14ac:dyDescent="0.3">
      <c r="U27588" s="275"/>
    </row>
    <row r="27589" spans="21:21" x14ac:dyDescent="0.3">
      <c r="U27589" s="275"/>
    </row>
    <row r="27590" spans="21:21" x14ac:dyDescent="0.3">
      <c r="U27590" s="275"/>
    </row>
    <row r="27591" spans="21:21" x14ac:dyDescent="0.3">
      <c r="U27591" s="275"/>
    </row>
    <row r="27592" spans="21:21" x14ac:dyDescent="0.3">
      <c r="U27592" s="275"/>
    </row>
    <row r="27593" spans="21:21" x14ac:dyDescent="0.3">
      <c r="U27593" s="275"/>
    </row>
    <row r="27594" spans="21:21" x14ac:dyDescent="0.3">
      <c r="U27594" s="275"/>
    </row>
    <row r="27595" spans="21:21" x14ac:dyDescent="0.3">
      <c r="U27595" s="275"/>
    </row>
    <row r="27596" spans="21:21" x14ac:dyDescent="0.3">
      <c r="U27596" s="275"/>
    </row>
    <row r="27597" spans="21:21" x14ac:dyDescent="0.3">
      <c r="U27597" s="275"/>
    </row>
    <row r="27598" spans="21:21" x14ac:dyDescent="0.3">
      <c r="U27598" s="275"/>
    </row>
    <row r="27599" spans="21:21" x14ac:dyDescent="0.3">
      <c r="U27599" s="275"/>
    </row>
    <row r="27600" spans="21:21" x14ac:dyDescent="0.3">
      <c r="U27600" s="275"/>
    </row>
    <row r="27601" spans="21:21" x14ac:dyDescent="0.3">
      <c r="U27601" s="275"/>
    </row>
    <row r="27602" spans="21:21" x14ac:dyDescent="0.3">
      <c r="U27602" s="275"/>
    </row>
    <row r="27603" spans="21:21" x14ac:dyDescent="0.3">
      <c r="U27603" s="275"/>
    </row>
    <row r="27604" spans="21:21" x14ac:dyDescent="0.3">
      <c r="U27604" s="275"/>
    </row>
    <row r="27605" spans="21:21" x14ac:dyDescent="0.3">
      <c r="U27605" s="275"/>
    </row>
    <row r="27606" spans="21:21" x14ac:dyDescent="0.3">
      <c r="U27606" s="275"/>
    </row>
    <row r="27607" spans="21:21" x14ac:dyDescent="0.3">
      <c r="U27607" s="275"/>
    </row>
    <row r="27608" spans="21:21" x14ac:dyDescent="0.3">
      <c r="U27608" s="275"/>
    </row>
    <row r="27609" spans="21:21" x14ac:dyDescent="0.3">
      <c r="U27609" s="275"/>
    </row>
    <row r="27610" spans="21:21" x14ac:dyDescent="0.3">
      <c r="U27610" s="275"/>
    </row>
    <row r="27611" spans="21:21" x14ac:dyDescent="0.3">
      <c r="U27611" s="275"/>
    </row>
    <row r="27612" spans="21:21" x14ac:dyDescent="0.3">
      <c r="U27612" s="275"/>
    </row>
    <row r="27613" spans="21:21" x14ac:dyDescent="0.3">
      <c r="U27613" s="275"/>
    </row>
    <row r="27614" spans="21:21" x14ac:dyDescent="0.3">
      <c r="U27614" s="275"/>
    </row>
    <row r="27615" spans="21:21" x14ac:dyDescent="0.3">
      <c r="U27615" s="275"/>
    </row>
    <row r="27616" spans="21:21" x14ac:dyDescent="0.3">
      <c r="U27616" s="275"/>
    </row>
    <row r="27617" spans="21:21" x14ac:dyDescent="0.3">
      <c r="U27617" s="275"/>
    </row>
    <row r="27618" spans="21:21" x14ac:dyDescent="0.3">
      <c r="U27618" s="275"/>
    </row>
    <row r="27619" spans="21:21" x14ac:dyDescent="0.3">
      <c r="U27619" s="275"/>
    </row>
    <row r="27620" spans="21:21" x14ac:dyDescent="0.3">
      <c r="U27620" s="275"/>
    </row>
    <row r="27621" spans="21:21" x14ac:dyDescent="0.3">
      <c r="U27621" s="275"/>
    </row>
    <row r="27622" spans="21:21" x14ac:dyDescent="0.3">
      <c r="U27622" s="275"/>
    </row>
    <row r="27623" spans="21:21" x14ac:dyDescent="0.3">
      <c r="U27623" s="275"/>
    </row>
    <row r="27624" spans="21:21" x14ac:dyDescent="0.3">
      <c r="U27624" s="275"/>
    </row>
    <row r="27625" spans="21:21" x14ac:dyDescent="0.3">
      <c r="U27625" s="275"/>
    </row>
    <row r="27626" spans="21:21" x14ac:dyDescent="0.3">
      <c r="U27626" s="275"/>
    </row>
    <row r="27627" spans="21:21" x14ac:dyDescent="0.3">
      <c r="U27627" s="275"/>
    </row>
    <row r="27628" spans="21:21" x14ac:dyDescent="0.3">
      <c r="U27628" s="275"/>
    </row>
    <row r="27629" spans="21:21" x14ac:dyDescent="0.3">
      <c r="U27629" s="275"/>
    </row>
    <row r="27630" spans="21:21" x14ac:dyDescent="0.3">
      <c r="U27630" s="275"/>
    </row>
    <row r="27631" spans="21:21" x14ac:dyDescent="0.3">
      <c r="U27631" s="275"/>
    </row>
    <row r="27632" spans="21:21" x14ac:dyDescent="0.3">
      <c r="U27632" s="275"/>
    </row>
    <row r="27633" spans="21:21" x14ac:dyDescent="0.3">
      <c r="U27633" s="275"/>
    </row>
    <row r="27634" spans="21:21" x14ac:dyDescent="0.3">
      <c r="U27634" s="275"/>
    </row>
    <row r="27635" spans="21:21" x14ac:dyDescent="0.3">
      <c r="U27635" s="275"/>
    </row>
    <row r="27636" spans="21:21" x14ac:dyDescent="0.3">
      <c r="U27636" s="275"/>
    </row>
    <row r="27637" spans="21:21" x14ac:dyDescent="0.3">
      <c r="U27637" s="275"/>
    </row>
    <row r="27638" spans="21:21" x14ac:dyDescent="0.3">
      <c r="U27638" s="275"/>
    </row>
    <row r="27639" spans="21:21" x14ac:dyDescent="0.3">
      <c r="U27639" s="275"/>
    </row>
    <row r="27640" spans="21:21" x14ac:dyDescent="0.3">
      <c r="U27640" s="275"/>
    </row>
    <row r="27641" spans="21:21" x14ac:dyDescent="0.3">
      <c r="U27641" s="275"/>
    </row>
    <row r="27642" spans="21:21" x14ac:dyDescent="0.3">
      <c r="U27642" s="275"/>
    </row>
    <row r="27643" spans="21:21" x14ac:dyDescent="0.3">
      <c r="U27643" s="275"/>
    </row>
    <row r="27644" spans="21:21" x14ac:dyDescent="0.3">
      <c r="U27644" s="275"/>
    </row>
    <row r="27645" spans="21:21" x14ac:dyDescent="0.3">
      <c r="U27645" s="275"/>
    </row>
    <row r="27646" spans="21:21" x14ac:dyDescent="0.3">
      <c r="U27646" s="275"/>
    </row>
    <row r="27647" spans="21:21" x14ac:dyDescent="0.3">
      <c r="U27647" s="275"/>
    </row>
    <row r="27648" spans="21:21" x14ac:dyDescent="0.3">
      <c r="U27648" s="275"/>
    </row>
    <row r="27649" spans="21:21" x14ac:dyDescent="0.3">
      <c r="U27649" s="275"/>
    </row>
    <row r="27650" spans="21:21" x14ac:dyDescent="0.3">
      <c r="U27650" s="275"/>
    </row>
    <row r="27651" spans="21:21" x14ac:dyDescent="0.3">
      <c r="U27651" s="275"/>
    </row>
    <row r="27652" spans="21:21" x14ac:dyDescent="0.3">
      <c r="U27652" s="275"/>
    </row>
    <row r="27653" spans="21:21" x14ac:dyDescent="0.3">
      <c r="U27653" s="275"/>
    </row>
    <row r="27654" spans="21:21" x14ac:dyDescent="0.3">
      <c r="U27654" s="275"/>
    </row>
    <row r="27655" spans="21:21" x14ac:dyDescent="0.3">
      <c r="U27655" s="275"/>
    </row>
    <row r="27656" spans="21:21" x14ac:dyDescent="0.3">
      <c r="U27656" s="275"/>
    </row>
    <row r="27657" spans="21:21" x14ac:dyDescent="0.3">
      <c r="U27657" s="275"/>
    </row>
    <row r="27658" spans="21:21" x14ac:dyDescent="0.3">
      <c r="U27658" s="275"/>
    </row>
    <row r="27659" spans="21:21" x14ac:dyDescent="0.3">
      <c r="U27659" s="275"/>
    </row>
    <row r="27660" spans="21:21" x14ac:dyDescent="0.3">
      <c r="U27660" s="275"/>
    </row>
    <row r="27661" spans="21:21" x14ac:dyDescent="0.3">
      <c r="U27661" s="275"/>
    </row>
    <row r="27662" spans="21:21" x14ac:dyDescent="0.3">
      <c r="U27662" s="275"/>
    </row>
    <row r="27663" spans="21:21" x14ac:dyDescent="0.3">
      <c r="U27663" s="275"/>
    </row>
    <row r="27664" spans="21:21" x14ac:dyDescent="0.3">
      <c r="U27664" s="275"/>
    </row>
    <row r="27665" spans="21:21" x14ac:dyDescent="0.3">
      <c r="U27665" s="275"/>
    </row>
    <row r="27666" spans="21:21" x14ac:dyDescent="0.3">
      <c r="U27666" s="275"/>
    </row>
    <row r="27667" spans="21:21" x14ac:dyDescent="0.3">
      <c r="U27667" s="275"/>
    </row>
    <row r="27668" spans="21:21" x14ac:dyDescent="0.3">
      <c r="U27668" s="275"/>
    </row>
    <row r="27669" spans="21:21" x14ac:dyDescent="0.3">
      <c r="U27669" s="275"/>
    </row>
    <row r="27670" spans="21:21" x14ac:dyDescent="0.3">
      <c r="U27670" s="275"/>
    </row>
    <row r="27671" spans="21:21" x14ac:dyDescent="0.3">
      <c r="U27671" s="275"/>
    </row>
    <row r="27672" spans="21:21" x14ac:dyDescent="0.3">
      <c r="U27672" s="275"/>
    </row>
    <row r="27673" spans="21:21" x14ac:dyDescent="0.3">
      <c r="U27673" s="275"/>
    </row>
    <row r="27674" spans="21:21" x14ac:dyDescent="0.3">
      <c r="U27674" s="275"/>
    </row>
    <row r="27675" spans="21:21" x14ac:dyDescent="0.3">
      <c r="U27675" s="275"/>
    </row>
    <row r="27676" spans="21:21" x14ac:dyDescent="0.3">
      <c r="U27676" s="275"/>
    </row>
    <row r="27677" spans="21:21" x14ac:dyDescent="0.3">
      <c r="U27677" s="275"/>
    </row>
    <row r="27678" spans="21:21" x14ac:dyDescent="0.3">
      <c r="U27678" s="275"/>
    </row>
    <row r="27679" spans="21:21" x14ac:dyDescent="0.3">
      <c r="U27679" s="275"/>
    </row>
    <row r="27680" spans="21:21" x14ac:dyDescent="0.3">
      <c r="U27680" s="275"/>
    </row>
    <row r="27681" spans="21:21" x14ac:dyDescent="0.3">
      <c r="U27681" s="275"/>
    </row>
    <row r="27682" spans="21:21" x14ac:dyDescent="0.3">
      <c r="U27682" s="275"/>
    </row>
    <row r="27683" spans="21:21" x14ac:dyDescent="0.3">
      <c r="U27683" s="275"/>
    </row>
    <row r="27684" spans="21:21" x14ac:dyDescent="0.3">
      <c r="U27684" s="275"/>
    </row>
    <row r="27685" spans="21:21" x14ac:dyDescent="0.3">
      <c r="U27685" s="275"/>
    </row>
    <row r="27686" spans="21:21" x14ac:dyDescent="0.3">
      <c r="U27686" s="275"/>
    </row>
    <row r="27687" spans="21:21" x14ac:dyDescent="0.3">
      <c r="U27687" s="275"/>
    </row>
    <row r="27688" spans="21:21" x14ac:dyDescent="0.3">
      <c r="U27688" s="275"/>
    </row>
    <row r="27689" spans="21:21" x14ac:dyDescent="0.3">
      <c r="U27689" s="275"/>
    </row>
    <row r="27690" spans="21:21" x14ac:dyDescent="0.3">
      <c r="U27690" s="275"/>
    </row>
    <row r="27691" spans="21:21" x14ac:dyDescent="0.3">
      <c r="U27691" s="275"/>
    </row>
    <row r="27692" spans="21:21" x14ac:dyDescent="0.3">
      <c r="U27692" s="275"/>
    </row>
    <row r="27693" spans="21:21" x14ac:dyDescent="0.3">
      <c r="U27693" s="275"/>
    </row>
    <row r="27694" spans="21:21" x14ac:dyDescent="0.3">
      <c r="U27694" s="275"/>
    </row>
    <row r="27695" spans="21:21" x14ac:dyDescent="0.3">
      <c r="U27695" s="275"/>
    </row>
    <row r="27696" spans="21:21" x14ac:dyDescent="0.3">
      <c r="U27696" s="275"/>
    </row>
    <row r="27697" spans="21:21" x14ac:dyDescent="0.3">
      <c r="U27697" s="275"/>
    </row>
    <row r="27698" spans="21:21" x14ac:dyDescent="0.3">
      <c r="U27698" s="275"/>
    </row>
    <row r="27699" spans="21:21" x14ac:dyDescent="0.3">
      <c r="U27699" s="275"/>
    </row>
    <row r="27700" spans="21:21" x14ac:dyDescent="0.3">
      <c r="U27700" s="275"/>
    </row>
    <row r="27701" spans="21:21" x14ac:dyDescent="0.3">
      <c r="U27701" s="275"/>
    </row>
    <row r="27702" spans="21:21" x14ac:dyDescent="0.3">
      <c r="U27702" s="275"/>
    </row>
    <row r="27703" spans="21:21" x14ac:dyDescent="0.3">
      <c r="U27703" s="275"/>
    </row>
    <row r="27704" spans="21:21" x14ac:dyDescent="0.3">
      <c r="U27704" s="275"/>
    </row>
    <row r="27705" spans="21:21" x14ac:dyDescent="0.3">
      <c r="U27705" s="275"/>
    </row>
    <row r="27706" spans="21:21" x14ac:dyDescent="0.3">
      <c r="U27706" s="275"/>
    </row>
    <row r="27707" spans="21:21" x14ac:dyDescent="0.3">
      <c r="U27707" s="275"/>
    </row>
    <row r="27708" spans="21:21" x14ac:dyDescent="0.3">
      <c r="U27708" s="275"/>
    </row>
    <row r="27709" spans="21:21" x14ac:dyDescent="0.3">
      <c r="U27709" s="275"/>
    </row>
    <row r="27710" spans="21:21" x14ac:dyDescent="0.3">
      <c r="U27710" s="275"/>
    </row>
    <row r="27711" spans="21:21" x14ac:dyDescent="0.3">
      <c r="U27711" s="275"/>
    </row>
    <row r="27712" spans="21:21" x14ac:dyDescent="0.3">
      <c r="U27712" s="275"/>
    </row>
    <row r="27713" spans="21:21" x14ac:dyDescent="0.3">
      <c r="U27713" s="275"/>
    </row>
    <row r="27714" spans="21:21" x14ac:dyDescent="0.3">
      <c r="U27714" s="275"/>
    </row>
    <row r="27715" spans="21:21" x14ac:dyDescent="0.3">
      <c r="U27715" s="275"/>
    </row>
    <row r="27716" spans="21:21" x14ac:dyDescent="0.3">
      <c r="U27716" s="275"/>
    </row>
    <row r="27717" spans="21:21" x14ac:dyDescent="0.3">
      <c r="U27717" s="275"/>
    </row>
    <row r="27718" spans="21:21" x14ac:dyDescent="0.3">
      <c r="U27718" s="275"/>
    </row>
    <row r="27719" spans="21:21" x14ac:dyDescent="0.3">
      <c r="U27719" s="275"/>
    </row>
    <row r="27720" spans="21:21" x14ac:dyDescent="0.3">
      <c r="U27720" s="275"/>
    </row>
    <row r="27721" spans="21:21" x14ac:dyDescent="0.3">
      <c r="U27721" s="275"/>
    </row>
    <row r="27722" spans="21:21" x14ac:dyDescent="0.3">
      <c r="U27722" s="275"/>
    </row>
    <row r="27723" spans="21:21" x14ac:dyDescent="0.3">
      <c r="U27723" s="275"/>
    </row>
    <row r="27724" spans="21:21" x14ac:dyDescent="0.3">
      <c r="U27724" s="275"/>
    </row>
    <row r="27725" spans="21:21" x14ac:dyDescent="0.3">
      <c r="U27725" s="275"/>
    </row>
    <row r="27726" spans="21:21" x14ac:dyDescent="0.3">
      <c r="U27726" s="275"/>
    </row>
    <row r="27727" spans="21:21" x14ac:dyDescent="0.3">
      <c r="U27727" s="275"/>
    </row>
    <row r="27728" spans="21:21" x14ac:dyDescent="0.3">
      <c r="U27728" s="275"/>
    </row>
    <row r="27729" spans="21:21" x14ac:dyDescent="0.3">
      <c r="U27729" s="275"/>
    </row>
    <row r="27730" spans="21:21" x14ac:dyDescent="0.3">
      <c r="U27730" s="275"/>
    </row>
    <row r="27731" spans="21:21" x14ac:dyDescent="0.3">
      <c r="U27731" s="275"/>
    </row>
    <row r="27732" spans="21:21" x14ac:dyDescent="0.3">
      <c r="U27732" s="275"/>
    </row>
    <row r="27733" spans="21:21" x14ac:dyDescent="0.3">
      <c r="U27733" s="275"/>
    </row>
    <row r="27734" spans="21:21" x14ac:dyDescent="0.3">
      <c r="U27734" s="275"/>
    </row>
    <row r="27735" spans="21:21" x14ac:dyDescent="0.3">
      <c r="U27735" s="275"/>
    </row>
    <row r="27736" spans="21:21" x14ac:dyDescent="0.3">
      <c r="U27736" s="275"/>
    </row>
    <row r="27737" spans="21:21" x14ac:dyDescent="0.3">
      <c r="U27737" s="275"/>
    </row>
    <row r="27738" spans="21:21" x14ac:dyDescent="0.3">
      <c r="U27738" s="275"/>
    </row>
    <row r="27739" spans="21:21" x14ac:dyDescent="0.3">
      <c r="U27739" s="275"/>
    </row>
    <row r="27740" spans="21:21" x14ac:dyDescent="0.3">
      <c r="U27740" s="275"/>
    </row>
    <row r="27741" spans="21:21" x14ac:dyDescent="0.3">
      <c r="U27741" s="275"/>
    </row>
    <row r="27742" spans="21:21" x14ac:dyDescent="0.3">
      <c r="U27742" s="275"/>
    </row>
    <row r="27743" spans="21:21" x14ac:dyDescent="0.3">
      <c r="U27743" s="275"/>
    </row>
    <row r="27744" spans="21:21" x14ac:dyDescent="0.3">
      <c r="U27744" s="275"/>
    </row>
    <row r="27745" spans="21:21" x14ac:dyDescent="0.3">
      <c r="U27745" s="275"/>
    </row>
    <row r="27746" spans="21:21" x14ac:dyDescent="0.3">
      <c r="U27746" s="275"/>
    </row>
    <row r="27747" spans="21:21" x14ac:dyDescent="0.3">
      <c r="U27747" s="275"/>
    </row>
    <row r="27748" spans="21:21" x14ac:dyDescent="0.3">
      <c r="U27748" s="275"/>
    </row>
    <row r="27749" spans="21:21" x14ac:dyDescent="0.3">
      <c r="U27749" s="275"/>
    </row>
    <row r="27750" spans="21:21" x14ac:dyDescent="0.3">
      <c r="U27750" s="275"/>
    </row>
    <row r="27751" spans="21:21" x14ac:dyDescent="0.3">
      <c r="U27751" s="275"/>
    </row>
    <row r="27752" spans="21:21" x14ac:dyDescent="0.3">
      <c r="U27752" s="275"/>
    </row>
    <row r="27753" spans="21:21" x14ac:dyDescent="0.3">
      <c r="U27753" s="275"/>
    </row>
    <row r="27754" spans="21:21" x14ac:dyDescent="0.3">
      <c r="U27754" s="275"/>
    </row>
    <row r="27755" spans="21:21" x14ac:dyDescent="0.3">
      <c r="U27755" s="275"/>
    </row>
    <row r="27756" spans="21:21" x14ac:dyDescent="0.3">
      <c r="U27756" s="275"/>
    </row>
    <row r="27757" spans="21:21" x14ac:dyDescent="0.3">
      <c r="U27757" s="275"/>
    </row>
    <row r="27758" spans="21:21" x14ac:dyDescent="0.3">
      <c r="U27758" s="275"/>
    </row>
    <row r="27759" spans="21:21" x14ac:dyDescent="0.3">
      <c r="U27759" s="275"/>
    </row>
    <row r="27760" spans="21:21" x14ac:dyDescent="0.3">
      <c r="U27760" s="275"/>
    </row>
    <row r="27761" spans="21:21" x14ac:dyDescent="0.3">
      <c r="U27761" s="275"/>
    </row>
    <row r="27762" spans="21:21" x14ac:dyDescent="0.3">
      <c r="U27762" s="275"/>
    </row>
    <row r="27763" spans="21:21" x14ac:dyDescent="0.3">
      <c r="U27763" s="275"/>
    </row>
    <row r="27764" spans="21:21" x14ac:dyDescent="0.3">
      <c r="U27764" s="275"/>
    </row>
    <row r="27765" spans="21:21" x14ac:dyDescent="0.3">
      <c r="U27765" s="275"/>
    </row>
    <row r="27766" spans="21:21" x14ac:dyDescent="0.3">
      <c r="U27766" s="275"/>
    </row>
    <row r="27767" spans="21:21" x14ac:dyDescent="0.3">
      <c r="U27767" s="275"/>
    </row>
    <row r="27768" spans="21:21" x14ac:dyDescent="0.3">
      <c r="U27768" s="275"/>
    </row>
    <row r="27769" spans="21:21" x14ac:dyDescent="0.3">
      <c r="U27769" s="275"/>
    </row>
    <row r="27770" spans="21:21" x14ac:dyDescent="0.3">
      <c r="U27770" s="275"/>
    </row>
    <row r="27771" spans="21:21" x14ac:dyDescent="0.3">
      <c r="U27771" s="275"/>
    </row>
    <row r="27772" spans="21:21" x14ac:dyDescent="0.3">
      <c r="U27772" s="275"/>
    </row>
    <row r="27773" spans="21:21" x14ac:dyDescent="0.3">
      <c r="U27773" s="275"/>
    </row>
    <row r="27774" spans="21:21" x14ac:dyDescent="0.3">
      <c r="U27774" s="275"/>
    </row>
    <row r="27775" spans="21:21" x14ac:dyDescent="0.3">
      <c r="U27775" s="275"/>
    </row>
    <row r="27776" spans="21:21" x14ac:dyDescent="0.3">
      <c r="U27776" s="275"/>
    </row>
    <row r="27777" spans="21:21" x14ac:dyDescent="0.3">
      <c r="U27777" s="275"/>
    </row>
    <row r="27778" spans="21:21" x14ac:dyDescent="0.3">
      <c r="U27778" s="275"/>
    </row>
    <row r="27779" spans="21:21" x14ac:dyDescent="0.3">
      <c r="U27779" s="275"/>
    </row>
    <row r="27780" spans="21:21" x14ac:dyDescent="0.3">
      <c r="U27780" s="275"/>
    </row>
    <row r="27781" spans="21:21" x14ac:dyDescent="0.3">
      <c r="U27781" s="275"/>
    </row>
    <row r="27782" spans="21:21" x14ac:dyDescent="0.3">
      <c r="U27782" s="275"/>
    </row>
    <row r="27783" spans="21:21" x14ac:dyDescent="0.3">
      <c r="U27783" s="275"/>
    </row>
    <row r="27784" spans="21:21" x14ac:dyDescent="0.3">
      <c r="U27784" s="275"/>
    </row>
    <row r="27785" spans="21:21" x14ac:dyDescent="0.3">
      <c r="U27785" s="275"/>
    </row>
    <row r="27786" spans="21:21" x14ac:dyDescent="0.3">
      <c r="U27786" s="275"/>
    </row>
    <row r="27787" spans="21:21" x14ac:dyDescent="0.3">
      <c r="U27787" s="275"/>
    </row>
    <row r="27788" spans="21:21" x14ac:dyDescent="0.3">
      <c r="U27788" s="275"/>
    </row>
    <row r="27789" spans="21:21" x14ac:dyDescent="0.3">
      <c r="U27789" s="275"/>
    </row>
    <row r="27790" spans="21:21" x14ac:dyDescent="0.3">
      <c r="U27790" s="275"/>
    </row>
    <row r="27791" spans="21:21" x14ac:dyDescent="0.3">
      <c r="U27791" s="275"/>
    </row>
    <row r="27792" spans="21:21" x14ac:dyDescent="0.3">
      <c r="U27792" s="275"/>
    </row>
    <row r="27793" spans="21:21" x14ac:dyDescent="0.3">
      <c r="U27793" s="275"/>
    </row>
    <row r="27794" spans="21:21" x14ac:dyDescent="0.3">
      <c r="U27794" s="275"/>
    </row>
    <row r="27795" spans="21:21" x14ac:dyDescent="0.3">
      <c r="U27795" s="275"/>
    </row>
    <row r="27796" spans="21:21" x14ac:dyDescent="0.3">
      <c r="U27796" s="275"/>
    </row>
    <row r="27797" spans="21:21" x14ac:dyDescent="0.3">
      <c r="U27797" s="275"/>
    </row>
    <row r="27798" spans="21:21" x14ac:dyDescent="0.3">
      <c r="U27798" s="275"/>
    </row>
    <row r="27799" spans="21:21" x14ac:dyDescent="0.3">
      <c r="U27799" s="275"/>
    </row>
    <row r="27800" spans="21:21" x14ac:dyDescent="0.3">
      <c r="U27800" s="275"/>
    </row>
    <row r="27801" spans="21:21" x14ac:dyDescent="0.3">
      <c r="U27801" s="275"/>
    </row>
    <row r="27802" spans="21:21" x14ac:dyDescent="0.3">
      <c r="U27802" s="275"/>
    </row>
    <row r="27803" spans="21:21" x14ac:dyDescent="0.3">
      <c r="U27803" s="275"/>
    </row>
    <row r="27804" spans="21:21" x14ac:dyDescent="0.3">
      <c r="U27804" s="275"/>
    </row>
    <row r="27805" spans="21:21" x14ac:dyDescent="0.3">
      <c r="U27805" s="275"/>
    </row>
    <row r="27806" spans="21:21" x14ac:dyDescent="0.3">
      <c r="U27806" s="275"/>
    </row>
    <row r="27807" spans="21:21" x14ac:dyDescent="0.3">
      <c r="U27807" s="275"/>
    </row>
    <row r="27808" spans="21:21" x14ac:dyDescent="0.3">
      <c r="U27808" s="275"/>
    </row>
    <row r="27809" spans="21:21" x14ac:dyDescent="0.3">
      <c r="U27809" s="275"/>
    </row>
    <row r="27810" spans="21:21" x14ac:dyDescent="0.3">
      <c r="U27810" s="275"/>
    </row>
    <row r="27811" spans="21:21" x14ac:dyDescent="0.3">
      <c r="U27811" s="275"/>
    </row>
    <row r="27812" spans="21:21" x14ac:dyDescent="0.3">
      <c r="U27812" s="275"/>
    </row>
    <row r="27813" spans="21:21" x14ac:dyDescent="0.3">
      <c r="U27813" s="275"/>
    </row>
    <row r="27814" spans="21:21" x14ac:dyDescent="0.3">
      <c r="U27814" s="275"/>
    </row>
    <row r="27815" spans="21:21" x14ac:dyDescent="0.3">
      <c r="U27815" s="275"/>
    </row>
    <row r="27816" spans="21:21" x14ac:dyDescent="0.3">
      <c r="U27816" s="275"/>
    </row>
    <row r="27817" spans="21:21" x14ac:dyDescent="0.3">
      <c r="U27817" s="275"/>
    </row>
    <row r="27818" spans="21:21" x14ac:dyDescent="0.3">
      <c r="U27818" s="275"/>
    </row>
    <row r="27819" spans="21:21" x14ac:dyDescent="0.3">
      <c r="U27819" s="275"/>
    </row>
    <row r="27820" spans="21:21" x14ac:dyDescent="0.3">
      <c r="U27820" s="275"/>
    </row>
    <row r="27821" spans="21:21" x14ac:dyDescent="0.3">
      <c r="U27821" s="275"/>
    </row>
    <row r="27822" spans="21:21" x14ac:dyDescent="0.3">
      <c r="U27822" s="275"/>
    </row>
    <row r="27823" spans="21:21" x14ac:dyDescent="0.3">
      <c r="U27823" s="275"/>
    </row>
    <row r="27824" spans="21:21" x14ac:dyDescent="0.3">
      <c r="U27824" s="275"/>
    </row>
    <row r="27825" spans="21:21" x14ac:dyDescent="0.3">
      <c r="U27825" s="275"/>
    </row>
    <row r="27826" spans="21:21" x14ac:dyDescent="0.3">
      <c r="U27826" s="275"/>
    </row>
    <row r="27827" spans="21:21" x14ac:dyDescent="0.3">
      <c r="U27827" s="275"/>
    </row>
    <row r="27828" spans="21:21" x14ac:dyDescent="0.3">
      <c r="U27828" s="275"/>
    </row>
    <row r="27829" spans="21:21" x14ac:dyDescent="0.3">
      <c r="U27829" s="275"/>
    </row>
    <row r="27830" spans="21:21" x14ac:dyDescent="0.3">
      <c r="U27830" s="275"/>
    </row>
    <row r="27831" spans="21:21" x14ac:dyDescent="0.3">
      <c r="U27831" s="275"/>
    </row>
    <row r="27832" spans="21:21" x14ac:dyDescent="0.3">
      <c r="U27832" s="275"/>
    </row>
    <row r="27833" spans="21:21" x14ac:dyDescent="0.3">
      <c r="U27833" s="275"/>
    </row>
    <row r="27834" spans="21:21" x14ac:dyDescent="0.3">
      <c r="U27834" s="275"/>
    </row>
    <row r="27835" spans="21:21" x14ac:dyDescent="0.3">
      <c r="U27835" s="275"/>
    </row>
    <row r="27836" spans="21:21" x14ac:dyDescent="0.3">
      <c r="U27836" s="275"/>
    </row>
    <row r="27837" spans="21:21" x14ac:dyDescent="0.3">
      <c r="U27837" s="275"/>
    </row>
    <row r="27838" spans="21:21" x14ac:dyDescent="0.3">
      <c r="U27838" s="275"/>
    </row>
    <row r="27839" spans="21:21" x14ac:dyDescent="0.3">
      <c r="U27839" s="275"/>
    </row>
    <row r="27840" spans="21:21" x14ac:dyDescent="0.3">
      <c r="U27840" s="275"/>
    </row>
    <row r="27841" spans="21:21" x14ac:dyDescent="0.3">
      <c r="U27841" s="275"/>
    </row>
    <row r="27842" spans="21:21" x14ac:dyDescent="0.3">
      <c r="U27842" s="275"/>
    </row>
    <row r="27843" spans="21:21" x14ac:dyDescent="0.3">
      <c r="U27843" s="275"/>
    </row>
    <row r="27844" spans="21:21" x14ac:dyDescent="0.3">
      <c r="U27844" s="275"/>
    </row>
    <row r="27845" spans="21:21" x14ac:dyDescent="0.3">
      <c r="U27845" s="275"/>
    </row>
    <row r="27846" spans="21:21" x14ac:dyDescent="0.3">
      <c r="U27846" s="275"/>
    </row>
    <row r="27847" spans="21:21" x14ac:dyDescent="0.3">
      <c r="U27847" s="275"/>
    </row>
    <row r="27848" spans="21:21" x14ac:dyDescent="0.3">
      <c r="U27848" s="275"/>
    </row>
    <row r="27849" spans="21:21" x14ac:dyDescent="0.3">
      <c r="U27849" s="275"/>
    </row>
    <row r="27850" spans="21:21" x14ac:dyDescent="0.3">
      <c r="U27850" s="275"/>
    </row>
    <row r="27851" spans="21:21" x14ac:dyDescent="0.3">
      <c r="U27851" s="275"/>
    </row>
    <row r="27852" spans="21:21" x14ac:dyDescent="0.3">
      <c r="U27852" s="275"/>
    </row>
    <row r="27853" spans="21:21" x14ac:dyDescent="0.3">
      <c r="U27853" s="275"/>
    </row>
    <row r="27854" spans="21:21" x14ac:dyDescent="0.3">
      <c r="U27854" s="275"/>
    </row>
    <row r="27855" spans="21:21" x14ac:dyDescent="0.3">
      <c r="U27855" s="275"/>
    </row>
    <row r="27856" spans="21:21" x14ac:dyDescent="0.3">
      <c r="U27856" s="275"/>
    </row>
    <row r="27857" spans="21:21" x14ac:dyDescent="0.3">
      <c r="U27857" s="275"/>
    </row>
    <row r="27858" spans="21:21" x14ac:dyDescent="0.3">
      <c r="U27858" s="275"/>
    </row>
    <row r="27859" spans="21:21" x14ac:dyDescent="0.3">
      <c r="U27859" s="275"/>
    </row>
    <row r="27860" spans="21:21" x14ac:dyDescent="0.3">
      <c r="U27860" s="275"/>
    </row>
    <row r="27861" spans="21:21" x14ac:dyDescent="0.3">
      <c r="U27861" s="275"/>
    </row>
    <row r="27862" spans="21:21" x14ac:dyDescent="0.3">
      <c r="U27862" s="275"/>
    </row>
    <row r="27863" spans="21:21" x14ac:dyDescent="0.3">
      <c r="U27863" s="275"/>
    </row>
    <row r="27864" spans="21:21" x14ac:dyDescent="0.3">
      <c r="U27864" s="275"/>
    </row>
    <row r="27865" spans="21:21" x14ac:dyDescent="0.3">
      <c r="U27865" s="275"/>
    </row>
    <row r="27866" spans="21:21" x14ac:dyDescent="0.3">
      <c r="U27866" s="275"/>
    </row>
    <row r="27867" spans="21:21" x14ac:dyDescent="0.3">
      <c r="U27867" s="275"/>
    </row>
    <row r="27868" spans="21:21" x14ac:dyDescent="0.3">
      <c r="U27868" s="275"/>
    </row>
    <row r="27869" spans="21:21" x14ac:dyDescent="0.3">
      <c r="U27869" s="275"/>
    </row>
    <row r="27870" spans="21:21" x14ac:dyDescent="0.3">
      <c r="U27870" s="275"/>
    </row>
    <row r="27871" spans="21:21" x14ac:dyDescent="0.3">
      <c r="U27871" s="275"/>
    </row>
    <row r="27872" spans="21:21" x14ac:dyDescent="0.3">
      <c r="U27872" s="275"/>
    </row>
    <row r="27873" spans="21:21" x14ac:dyDescent="0.3">
      <c r="U27873" s="275"/>
    </row>
    <row r="27874" spans="21:21" x14ac:dyDescent="0.3">
      <c r="U27874" s="275"/>
    </row>
    <row r="27875" spans="21:21" x14ac:dyDescent="0.3">
      <c r="U27875" s="275"/>
    </row>
    <row r="27876" spans="21:21" x14ac:dyDescent="0.3">
      <c r="U27876" s="275"/>
    </row>
    <row r="27877" spans="21:21" x14ac:dyDescent="0.3">
      <c r="U27877" s="275"/>
    </row>
    <row r="27878" spans="21:21" x14ac:dyDescent="0.3">
      <c r="U27878" s="275"/>
    </row>
    <row r="27879" spans="21:21" x14ac:dyDescent="0.3">
      <c r="U27879" s="275"/>
    </row>
    <row r="27880" spans="21:21" x14ac:dyDescent="0.3">
      <c r="U27880" s="275"/>
    </row>
    <row r="27881" spans="21:21" x14ac:dyDescent="0.3">
      <c r="U27881" s="275"/>
    </row>
    <row r="27882" spans="21:21" x14ac:dyDescent="0.3">
      <c r="U27882" s="275"/>
    </row>
    <row r="27883" spans="21:21" x14ac:dyDescent="0.3">
      <c r="U27883" s="275"/>
    </row>
    <row r="27884" spans="21:21" x14ac:dyDescent="0.3">
      <c r="U27884" s="275"/>
    </row>
    <row r="27885" spans="21:21" x14ac:dyDescent="0.3">
      <c r="U27885" s="275"/>
    </row>
    <row r="27886" spans="21:21" x14ac:dyDescent="0.3">
      <c r="U27886" s="275"/>
    </row>
    <row r="27887" spans="21:21" x14ac:dyDescent="0.3">
      <c r="U27887" s="275"/>
    </row>
    <row r="27888" spans="21:21" x14ac:dyDescent="0.3">
      <c r="U27888" s="275"/>
    </row>
    <row r="27889" spans="21:21" x14ac:dyDescent="0.3">
      <c r="U27889" s="275"/>
    </row>
    <row r="27890" spans="21:21" x14ac:dyDescent="0.3">
      <c r="U27890" s="275"/>
    </row>
    <row r="27891" spans="21:21" x14ac:dyDescent="0.3">
      <c r="U27891" s="275"/>
    </row>
    <row r="27892" spans="21:21" x14ac:dyDescent="0.3">
      <c r="U27892" s="275"/>
    </row>
    <row r="27893" spans="21:21" x14ac:dyDescent="0.3">
      <c r="U27893" s="275"/>
    </row>
    <row r="27894" spans="21:21" x14ac:dyDescent="0.3">
      <c r="U27894" s="275"/>
    </row>
    <row r="27895" spans="21:21" x14ac:dyDescent="0.3">
      <c r="U27895" s="275"/>
    </row>
    <row r="27896" spans="21:21" x14ac:dyDescent="0.3">
      <c r="U27896" s="275"/>
    </row>
    <row r="27897" spans="21:21" x14ac:dyDescent="0.3">
      <c r="U27897" s="275"/>
    </row>
    <row r="27898" spans="21:21" x14ac:dyDescent="0.3">
      <c r="U27898" s="275"/>
    </row>
    <row r="27899" spans="21:21" x14ac:dyDescent="0.3">
      <c r="U27899" s="275"/>
    </row>
    <row r="27900" spans="21:21" x14ac:dyDescent="0.3">
      <c r="U27900" s="275"/>
    </row>
    <row r="27901" spans="21:21" x14ac:dyDescent="0.3">
      <c r="U27901" s="275"/>
    </row>
    <row r="27902" spans="21:21" x14ac:dyDescent="0.3">
      <c r="U27902" s="275"/>
    </row>
    <row r="27903" spans="21:21" x14ac:dyDescent="0.3">
      <c r="U27903" s="275"/>
    </row>
    <row r="27904" spans="21:21" x14ac:dyDescent="0.3">
      <c r="U27904" s="275"/>
    </row>
    <row r="27905" spans="21:21" x14ac:dyDescent="0.3">
      <c r="U27905" s="275"/>
    </row>
    <row r="27906" spans="21:21" x14ac:dyDescent="0.3">
      <c r="U27906" s="275"/>
    </row>
    <row r="27907" spans="21:21" x14ac:dyDescent="0.3">
      <c r="U27907" s="275"/>
    </row>
    <row r="27908" spans="21:21" x14ac:dyDescent="0.3">
      <c r="U27908" s="275"/>
    </row>
    <row r="27909" spans="21:21" x14ac:dyDescent="0.3">
      <c r="U27909" s="275"/>
    </row>
    <row r="27910" spans="21:21" x14ac:dyDescent="0.3">
      <c r="U27910" s="275"/>
    </row>
    <row r="27911" spans="21:21" x14ac:dyDescent="0.3">
      <c r="U27911" s="275"/>
    </row>
    <row r="27912" spans="21:21" x14ac:dyDescent="0.3">
      <c r="U27912" s="275"/>
    </row>
    <row r="27913" spans="21:21" x14ac:dyDescent="0.3">
      <c r="U27913" s="275"/>
    </row>
    <row r="27914" spans="21:21" x14ac:dyDescent="0.3">
      <c r="U27914" s="275"/>
    </row>
    <row r="27915" spans="21:21" x14ac:dyDescent="0.3">
      <c r="U27915" s="275"/>
    </row>
    <row r="27916" spans="21:21" x14ac:dyDescent="0.3">
      <c r="U27916" s="275"/>
    </row>
    <row r="27917" spans="21:21" x14ac:dyDescent="0.3">
      <c r="U27917" s="275"/>
    </row>
    <row r="27918" spans="21:21" x14ac:dyDescent="0.3">
      <c r="U27918" s="275"/>
    </row>
    <row r="27919" spans="21:21" x14ac:dyDescent="0.3">
      <c r="U27919" s="275"/>
    </row>
    <row r="27920" spans="21:21" x14ac:dyDescent="0.3">
      <c r="U27920" s="275"/>
    </row>
    <row r="27921" spans="21:21" x14ac:dyDescent="0.3">
      <c r="U27921" s="275"/>
    </row>
    <row r="27922" spans="21:21" x14ac:dyDescent="0.3">
      <c r="U27922" s="275"/>
    </row>
    <row r="27923" spans="21:21" x14ac:dyDescent="0.3">
      <c r="U27923" s="275"/>
    </row>
    <row r="27924" spans="21:21" x14ac:dyDescent="0.3">
      <c r="U27924" s="275"/>
    </row>
    <row r="27925" spans="21:21" x14ac:dyDescent="0.3">
      <c r="U27925" s="275"/>
    </row>
    <row r="27926" spans="21:21" x14ac:dyDescent="0.3">
      <c r="U27926" s="275"/>
    </row>
    <row r="27927" spans="21:21" x14ac:dyDescent="0.3">
      <c r="U27927" s="275"/>
    </row>
    <row r="27928" spans="21:21" x14ac:dyDescent="0.3">
      <c r="U27928" s="275"/>
    </row>
    <row r="27929" spans="21:21" x14ac:dyDescent="0.3">
      <c r="U27929" s="275"/>
    </row>
    <row r="27930" spans="21:21" x14ac:dyDescent="0.3">
      <c r="U27930" s="275"/>
    </row>
    <row r="27931" spans="21:21" x14ac:dyDescent="0.3">
      <c r="U27931" s="275"/>
    </row>
    <row r="27932" spans="21:21" x14ac:dyDescent="0.3">
      <c r="U27932" s="275"/>
    </row>
    <row r="27933" spans="21:21" x14ac:dyDescent="0.3">
      <c r="U27933" s="275"/>
    </row>
    <row r="27934" spans="21:21" x14ac:dyDescent="0.3">
      <c r="U27934" s="275"/>
    </row>
    <row r="27935" spans="21:21" x14ac:dyDescent="0.3">
      <c r="U27935" s="275"/>
    </row>
    <row r="27936" spans="21:21" x14ac:dyDescent="0.3">
      <c r="U27936" s="275"/>
    </row>
    <row r="27937" spans="21:21" x14ac:dyDescent="0.3">
      <c r="U27937" s="275"/>
    </row>
    <row r="27938" spans="21:21" x14ac:dyDescent="0.3">
      <c r="U27938" s="275"/>
    </row>
    <row r="27939" spans="21:21" x14ac:dyDescent="0.3">
      <c r="U27939" s="275"/>
    </row>
    <row r="27940" spans="21:21" x14ac:dyDescent="0.3">
      <c r="U27940" s="275"/>
    </row>
    <row r="27941" spans="21:21" x14ac:dyDescent="0.3">
      <c r="U27941" s="275"/>
    </row>
    <row r="27942" spans="21:21" x14ac:dyDescent="0.3">
      <c r="U27942" s="275"/>
    </row>
    <row r="27943" spans="21:21" x14ac:dyDescent="0.3">
      <c r="U27943" s="275"/>
    </row>
    <row r="27944" spans="21:21" x14ac:dyDescent="0.3">
      <c r="U27944" s="275"/>
    </row>
    <row r="27945" spans="21:21" x14ac:dyDescent="0.3">
      <c r="U27945" s="275"/>
    </row>
    <row r="27946" spans="21:21" x14ac:dyDescent="0.3">
      <c r="U27946" s="275"/>
    </row>
    <row r="27947" spans="21:21" x14ac:dyDescent="0.3">
      <c r="U27947" s="275"/>
    </row>
    <row r="27948" spans="21:21" x14ac:dyDescent="0.3">
      <c r="U27948" s="275"/>
    </row>
    <row r="27949" spans="21:21" x14ac:dyDescent="0.3">
      <c r="U27949" s="275"/>
    </row>
    <row r="27950" spans="21:21" x14ac:dyDescent="0.3">
      <c r="U27950" s="275"/>
    </row>
    <row r="27951" spans="21:21" x14ac:dyDescent="0.3">
      <c r="U27951" s="275"/>
    </row>
    <row r="27952" spans="21:21" x14ac:dyDescent="0.3">
      <c r="U27952" s="275"/>
    </row>
    <row r="27953" spans="21:21" x14ac:dyDescent="0.3">
      <c r="U27953" s="275"/>
    </row>
    <row r="27954" spans="21:21" x14ac:dyDescent="0.3">
      <c r="U27954" s="275"/>
    </row>
    <row r="27955" spans="21:21" x14ac:dyDescent="0.3">
      <c r="U27955" s="275"/>
    </row>
    <row r="27956" spans="21:21" x14ac:dyDescent="0.3">
      <c r="U27956" s="275"/>
    </row>
    <row r="27957" spans="21:21" x14ac:dyDescent="0.3">
      <c r="U27957" s="275"/>
    </row>
    <row r="27958" spans="21:21" x14ac:dyDescent="0.3">
      <c r="U27958" s="275"/>
    </row>
    <row r="27959" spans="21:21" x14ac:dyDescent="0.3">
      <c r="U27959" s="275"/>
    </row>
    <row r="27960" spans="21:21" x14ac:dyDescent="0.3">
      <c r="U27960" s="275"/>
    </row>
    <row r="27961" spans="21:21" x14ac:dyDescent="0.3">
      <c r="U27961" s="275"/>
    </row>
    <row r="27962" spans="21:21" x14ac:dyDescent="0.3">
      <c r="U27962" s="275"/>
    </row>
    <row r="27963" spans="21:21" x14ac:dyDescent="0.3">
      <c r="U27963" s="275"/>
    </row>
    <row r="27964" spans="21:21" x14ac:dyDescent="0.3">
      <c r="U27964" s="275"/>
    </row>
    <row r="27965" spans="21:21" x14ac:dyDescent="0.3">
      <c r="U27965" s="275"/>
    </row>
    <row r="27966" spans="21:21" x14ac:dyDescent="0.3">
      <c r="U27966" s="275"/>
    </row>
    <row r="27967" spans="21:21" x14ac:dyDescent="0.3">
      <c r="U27967" s="275"/>
    </row>
    <row r="27968" spans="21:21" x14ac:dyDescent="0.3">
      <c r="U27968" s="275"/>
    </row>
    <row r="27969" spans="21:21" x14ac:dyDescent="0.3">
      <c r="U27969" s="275"/>
    </row>
    <row r="27970" spans="21:21" x14ac:dyDescent="0.3">
      <c r="U27970" s="275"/>
    </row>
    <row r="27971" spans="21:21" x14ac:dyDescent="0.3">
      <c r="U27971" s="275"/>
    </row>
    <row r="27972" spans="21:21" x14ac:dyDescent="0.3">
      <c r="U27972" s="275"/>
    </row>
    <row r="27973" spans="21:21" x14ac:dyDescent="0.3">
      <c r="U27973" s="275"/>
    </row>
    <row r="27974" spans="21:21" x14ac:dyDescent="0.3">
      <c r="U27974" s="275"/>
    </row>
    <row r="27975" spans="21:21" x14ac:dyDescent="0.3">
      <c r="U27975" s="275"/>
    </row>
    <row r="27976" spans="21:21" x14ac:dyDescent="0.3">
      <c r="U27976" s="275"/>
    </row>
    <row r="27977" spans="21:21" x14ac:dyDescent="0.3">
      <c r="U27977" s="275"/>
    </row>
    <row r="27978" spans="21:21" x14ac:dyDescent="0.3">
      <c r="U27978" s="275"/>
    </row>
    <row r="27979" spans="21:21" x14ac:dyDescent="0.3">
      <c r="U27979" s="275"/>
    </row>
    <row r="27980" spans="21:21" x14ac:dyDescent="0.3">
      <c r="U27980" s="275"/>
    </row>
    <row r="27981" spans="21:21" x14ac:dyDescent="0.3">
      <c r="U27981" s="275"/>
    </row>
    <row r="27982" spans="21:21" x14ac:dyDescent="0.3">
      <c r="U27982" s="275"/>
    </row>
    <row r="27983" spans="21:21" x14ac:dyDescent="0.3">
      <c r="U27983" s="275"/>
    </row>
    <row r="27984" spans="21:21" x14ac:dyDescent="0.3">
      <c r="U27984" s="275"/>
    </row>
    <row r="27985" spans="21:21" x14ac:dyDescent="0.3">
      <c r="U27985" s="275"/>
    </row>
    <row r="27986" spans="21:21" x14ac:dyDescent="0.3">
      <c r="U27986" s="275"/>
    </row>
    <row r="27987" spans="21:21" x14ac:dyDescent="0.3">
      <c r="U27987" s="275"/>
    </row>
    <row r="27988" spans="21:21" x14ac:dyDescent="0.3">
      <c r="U27988" s="275"/>
    </row>
    <row r="27989" spans="21:21" x14ac:dyDescent="0.3">
      <c r="U27989" s="275"/>
    </row>
    <row r="27990" spans="21:21" x14ac:dyDescent="0.3">
      <c r="U27990" s="275"/>
    </row>
    <row r="27991" spans="21:21" x14ac:dyDescent="0.3">
      <c r="U27991" s="275"/>
    </row>
    <row r="27992" spans="21:21" x14ac:dyDescent="0.3">
      <c r="U27992" s="275"/>
    </row>
    <row r="27993" spans="21:21" x14ac:dyDescent="0.3">
      <c r="U27993" s="275"/>
    </row>
    <row r="27994" spans="21:21" x14ac:dyDescent="0.3">
      <c r="U27994" s="275"/>
    </row>
    <row r="27995" spans="21:21" x14ac:dyDescent="0.3">
      <c r="U27995" s="275"/>
    </row>
    <row r="27996" spans="21:21" x14ac:dyDescent="0.3">
      <c r="U27996" s="275"/>
    </row>
    <row r="27997" spans="21:21" x14ac:dyDescent="0.3">
      <c r="U27997" s="275"/>
    </row>
    <row r="27998" spans="21:21" x14ac:dyDescent="0.3">
      <c r="U27998" s="275"/>
    </row>
    <row r="27999" spans="21:21" x14ac:dyDescent="0.3">
      <c r="U27999" s="275"/>
    </row>
    <row r="28000" spans="21:21" x14ac:dyDescent="0.3">
      <c r="U28000" s="275"/>
    </row>
    <row r="28001" spans="21:21" x14ac:dyDescent="0.3">
      <c r="U28001" s="275"/>
    </row>
    <row r="28002" spans="21:21" x14ac:dyDescent="0.3">
      <c r="U28002" s="275"/>
    </row>
    <row r="28003" spans="21:21" x14ac:dyDescent="0.3">
      <c r="U28003" s="275"/>
    </row>
    <row r="28004" spans="21:21" x14ac:dyDescent="0.3">
      <c r="U28004" s="275"/>
    </row>
    <row r="28005" spans="21:21" x14ac:dyDescent="0.3">
      <c r="U28005" s="275"/>
    </row>
    <row r="28006" spans="21:21" x14ac:dyDescent="0.3">
      <c r="U28006" s="275"/>
    </row>
    <row r="28007" spans="21:21" x14ac:dyDescent="0.3">
      <c r="U28007" s="275"/>
    </row>
    <row r="28008" spans="21:21" x14ac:dyDescent="0.3">
      <c r="U28008" s="275"/>
    </row>
    <row r="28009" spans="21:21" x14ac:dyDescent="0.3">
      <c r="U28009" s="275"/>
    </row>
    <row r="28010" spans="21:21" x14ac:dyDescent="0.3">
      <c r="U28010" s="275"/>
    </row>
    <row r="28011" spans="21:21" x14ac:dyDescent="0.3">
      <c r="U28011" s="275"/>
    </row>
    <row r="28012" spans="21:21" x14ac:dyDescent="0.3">
      <c r="U28012" s="275"/>
    </row>
    <row r="28013" spans="21:21" x14ac:dyDescent="0.3">
      <c r="U28013" s="275"/>
    </row>
    <row r="28014" spans="21:21" x14ac:dyDescent="0.3">
      <c r="U28014" s="275"/>
    </row>
    <row r="28015" spans="21:21" x14ac:dyDescent="0.3">
      <c r="U28015" s="275"/>
    </row>
    <row r="28016" spans="21:21" x14ac:dyDescent="0.3">
      <c r="U28016" s="275"/>
    </row>
    <row r="28017" spans="21:21" x14ac:dyDescent="0.3">
      <c r="U28017" s="275"/>
    </row>
    <row r="28018" spans="21:21" x14ac:dyDescent="0.3">
      <c r="U28018" s="275"/>
    </row>
    <row r="28019" spans="21:21" x14ac:dyDescent="0.3">
      <c r="U28019" s="275"/>
    </row>
    <row r="28020" spans="21:21" x14ac:dyDescent="0.3">
      <c r="U28020" s="275"/>
    </row>
    <row r="28021" spans="21:21" x14ac:dyDescent="0.3">
      <c r="U28021" s="275"/>
    </row>
    <row r="28022" spans="21:21" x14ac:dyDescent="0.3">
      <c r="U28022" s="275"/>
    </row>
    <row r="28023" spans="21:21" x14ac:dyDescent="0.3">
      <c r="U28023" s="275"/>
    </row>
    <row r="28024" spans="21:21" x14ac:dyDescent="0.3">
      <c r="U28024" s="275"/>
    </row>
    <row r="28025" spans="21:21" x14ac:dyDescent="0.3">
      <c r="U28025" s="275"/>
    </row>
    <row r="28026" spans="21:21" x14ac:dyDescent="0.3">
      <c r="U28026" s="275"/>
    </row>
    <row r="28027" spans="21:21" x14ac:dyDescent="0.3">
      <c r="U28027" s="275"/>
    </row>
    <row r="28028" spans="21:21" x14ac:dyDescent="0.3">
      <c r="U28028" s="275"/>
    </row>
    <row r="28029" spans="21:21" x14ac:dyDescent="0.3">
      <c r="U28029" s="275"/>
    </row>
    <row r="28030" spans="21:21" x14ac:dyDescent="0.3">
      <c r="U28030" s="275"/>
    </row>
    <row r="28031" spans="21:21" x14ac:dyDescent="0.3">
      <c r="U28031" s="275"/>
    </row>
    <row r="28032" spans="21:21" x14ac:dyDescent="0.3">
      <c r="U28032" s="275"/>
    </row>
    <row r="28033" spans="21:21" x14ac:dyDescent="0.3">
      <c r="U28033" s="275"/>
    </row>
    <row r="28034" spans="21:21" x14ac:dyDescent="0.3">
      <c r="U28034" s="275"/>
    </row>
    <row r="28035" spans="21:21" x14ac:dyDescent="0.3">
      <c r="U28035" s="275"/>
    </row>
    <row r="28036" spans="21:21" x14ac:dyDescent="0.3">
      <c r="U28036" s="275"/>
    </row>
    <row r="28037" spans="21:21" x14ac:dyDescent="0.3">
      <c r="U28037" s="275"/>
    </row>
    <row r="28038" spans="21:21" x14ac:dyDescent="0.3">
      <c r="U28038" s="275"/>
    </row>
    <row r="28039" spans="21:21" x14ac:dyDescent="0.3">
      <c r="U28039" s="275"/>
    </row>
    <row r="28040" spans="21:21" x14ac:dyDescent="0.3">
      <c r="U28040" s="275"/>
    </row>
    <row r="28041" spans="21:21" x14ac:dyDescent="0.3">
      <c r="U28041" s="275"/>
    </row>
    <row r="28042" spans="21:21" x14ac:dyDescent="0.3">
      <c r="U28042" s="275"/>
    </row>
    <row r="28043" spans="21:21" x14ac:dyDescent="0.3">
      <c r="U28043" s="275"/>
    </row>
    <row r="28044" spans="21:21" x14ac:dyDescent="0.3">
      <c r="U28044" s="275"/>
    </row>
    <row r="28045" spans="21:21" x14ac:dyDescent="0.3">
      <c r="U28045" s="275"/>
    </row>
    <row r="28046" spans="21:21" x14ac:dyDescent="0.3">
      <c r="U28046" s="275"/>
    </row>
    <row r="28047" spans="21:21" x14ac:dyDescent="0.3">
      <c r="U28047" s="275"/>
    </row>
    <row r="28048" spans="21:21" x14ac:dyDescent="0.3">
      <c r="U28048" s="275"/>
    </row>
    <row r="28049" spans="21:21" x14ac:dyDescent="0.3">
      <c r="U28049" s="275"/>
    </row>
    <row r="28050" spans="21:21" x14ac:dyDescent="0.3">
      <c r="U28050" s="275"/>
    </row>
    <row r="28051" spans="21:21" x14ac:dyDescent="0.3">
      <c r="U28051" s="275"/>
    </row>
    <row r="28052" spans="21:21" x14ac:dyDescent="0.3">
      <c r="U28052" s="275"/>
    </row>
    <row r="28053" spans="21:21" x14ac:dyDescent="0.3">
      <c r="U28053" s="275"/>
    </row>
    <row r="28054" spans="21:21" x14ac:dyDescent="0.3">
      <c r="U28054" s="275"/>
    </row>
    <row r="28055" spans="21:21" x14ac:dyDescent="0.3">
      <c r="U28055" s="275"/>
    </row>
    <row r="28056" spans="21:21" x14ac:dyDescent="0.3">
      <c r="U28056" s="275"/>
    </row>
    <row r="28057" spans="21:21" x14ac:dyDescent="0.3">
      <c r="U28057" s="275"/>
    </row>
    <row r="28058" spans="21:21" x14ac:dyDescent="0.3">
      <c r="U28058" s="275"/>
    </row>
    <row r="28059" spans="21:21" x14ac:dyDescent="0.3">
      <c r="U28059" s="275"/>
    </row>
    <row r="28060" spans="21:21" x14ac:dyDescent="0.3">
      <c r="U28060" s="275"/>
    </row>
    <row r="28061" spans="21:21" x14ac:dyDescent="0.3">
      <c r="U28061" s="275"/>
    </row>
    <row r="28062" spans="21:21" x14ac:dyDescent="0.3">
      <c r="U28062" s="275"/>
    </row>
    <row r="28063" spans="21:21" x14ac:dyDescent="0.3">
      <c r="U28063" s="275"/>
    </row>
    <row r="28064" spans="21:21" x14ac:dyDescent="0.3">
      <c r="U28064" s="275"/>
    </row>
    <row r="28065" spans="21:21" x14ac:dyDescent="0.3">
      <c r="U28065" s="275"/>
    </row>
    <row r="28066" spans="21:21" x14ac:dyDescent="0.3">
      <c r="U28066" s="275"/>
    </row>
    <row r="28067" spans="21:21" x14ac:dyDescent="0.3">
      <c r="U28067" s="275"/>
    </row>
    <row r="28068" spans="21:21" x14ac:dyDescent="0.3">
      <c r="U28068" s="275"/>
    </row>
    <row r="28069" spans="21:21" x14ac:dyDescent="0.3">
      <c r="U28069" s="275"/>
    </row>
    <row r="28070" spans="21:21" x14ac:dyDescent="0.3">
      <c r="U28070" s="275"/>
    </row>
    <row r="28071" spans="21:21" x14ac:dyDescent="0.3">
      <c r="U28071" s="275"/>
    </row>
    <row r="28072" spans="21:21" x14ac:dyDescent="0.3">
      <c r="U28072" s="275"/>
    </row>
    <row r="28073" spans="21:21" x14ac:dyDescent="0.3">
      <c r="U28073" s="275"/>
    </row>
    <row r="28074" spans="21:21" x14ac:dyDescent="0.3">
      <c r="U28074" s="275"/>
    </row>
    <row r="28075" spans="21:21" x14ac:dyDescent="0.3">
      <c r="U28075" s="275"/>
    </row>
    <row r="28076" spans="21:21" x14ac:dyDescent="0.3">
      <c r="U28076" s="275"/>
    </row>
    <row r="28077" spans="21:21" x14ac:dyDescent="0.3">
      <c r="U28077" s="275"/>
    </row>
    <row r="28078" spans="21:21" x14ac:dyDescent="0.3">
      <c r="U28078" s="275"/>
    </row>
    <row r="28079" spans="21:21" x14ac:dyDescent="0.3">
      <c r="U28079" s="275"/>
    </row>
    <row r="28080" spans="21:21" x14ac:dyDescent="0.3">
      <c r="U28080" s="275"/>
    </row>
    <row r="28081" spans="21:21" x14ac:dyDescent="0.3">
      <c r="U28081" s="275"/>
    </row>
    <row r="28082" spans="21:21" x14ac:dyDescent="0.3">
      <c r="U28082" s="275"/>
    </row>
    <row r="28083" spans="21:21" x14ac:dyDescent="0.3">
      <c r="U28083" s="275"/>
    </row>
    <row r="28084" spans="21:21" x14ac:dyDescent="0.3">
      <c r="U28084" s="275"/>
    </row>
    <row r="28085" spans="21:21" x14ac:dyDescent="0.3">
      <c r="U28085" s="275"/>
    </row>
    <row r="28086" spans="21:21" x14ac:dyDescent="0.3">
      <c r="U28086" s="275"/>
    </row>
    <row r="28087" spans="21:21" x14ac:dyDescent="0.3">
      <c r="U28087" s="275"/>
    </row>
    <row r="28088" spans="21:21" x14ac:dyDescent="0.3">
      <c r="U28088" s="275"/>
    </row>
    <row r="28089" spans="21:21" x14ac:dyDescent="0.3">
      <c r="U28089" s="275"/>
    </row>
    <row r="28090" spans="21:21" x14ac:dyDescent="0.3">
      <c r="U28090" s="275"/>
    </row>
    <row r="28091" spans="21:21" x14ac:dyDescent="0.3">
      <c r="U28091" s="275"/>
    </row>
    <row r="28092" spans="21:21" x14ac:dyDescent="0.3">
      <c r="U28092" s="275"/>
    </row>
    <row r="28093" spans="21:21" x14ac:dyDescent="0.3">
      <c r="U28093" s="275"/>
    </row>
    <row r="28094" spans="21:21" x14ac:dyDescent="0.3">
      <c r="U28094" s="275"/>
    </row>
    <row r="28095" spans="21:21" x14ac:dyDescent="0.3">
      <c r="U28095" s="275"/>
    </row>
    <row r="28096" spans="21:21" x14ac:dyDescent="0.3">
      <c r="U28096" s="275"/>
    </row>
    <row r="28097" spans="21:21" x14ac:dyDescent="0.3">
      <c r="U28097" s="275"/>
    </row>
    <row r="28098" spans="21:21" x14ac:dyDescent="0.3">
      <c r="U28098" s="275"/>
    </row>
    <row r="28099" spans="21:21" x14ac:dyDescent="0.3">
      <c r="U28099" s="275"/>
    </row>
    <row r="28100" spans="21:21" x14ac:dyDescent="0.3">
      <c r="U28100" s="275"/>
    </row>
    <row r="28101" spans="21:21" x14ac:dyDescent="0.3">
      <c r="U28101" s="275"/>
    </row>
    <row r="28102" spans="21:21" x14ac:dyDescent="0.3">
      <c r="U28102" s="275"/>
    </row>
    <row r="28103" spans="21:21" x14ac:dyDescent="0.3">
      <c r="U28103" s="275"/>
    </row>
    <row r="28104" spans="21:21" x14ac:dyDescent="0.3">
      <c r="U28104" s="275"/>
    </row>
    <row r="28105" spans="21:21" x14ac:dyDescent="0.3">
      <c r="U28105" s="275"/>
    </row>
    <row r="28106" spans="21:21" x14ac:dyDescent="0.3">
      <c r="U28106" s="275"/>
    </row>
    <row r="28107" spans="21:21" x14ac:dyDescent="0.3">
      <c r="U28107" s="275"/>
    </row>
    <row r="28108" spans="21:21" x14ac:dyDescent="0.3">
      <c r="U28108" s="275"/>
    </row>
    <row r="28109" spans="21:21" x14ac:dyDescent="0.3">
      <c r="U28109" s="275"/>
    </row>
    <row r="28110" spans="21:21" x14ac:dyDescent="0.3">
      <c r="U28110" s="275"/>
    </row>
    <row r="28111" spans="21:21" x14ac:dyDescent="0.3">
      <c r="U28111" s="275"/>
    </row>
    <row r="28112" spans="21:21" x14ac:dyDescent="0.3">
      <c r="U28112" s="275"/>
    </row>
    <row r="28113" spans="21:21" x14ac:dyDescent="0.3">
      <c r="U28113" s="275"/>
    </row>
    <row r="28114" spans="21:21" x14ac:dyDescent="0.3">
      <c r="U28114" s="275"/>
    </row>
    <row r="28115" spans="21:21" x14ac:dyDescent="0.3">
      <c r="U28115" s="275"/>
    </row>
    <row r="28116" spans="21:21" x14ac:dyDescent="0.3">
      <c r="U28116" s="275"/>
    </row>
    <row r="28117" spans="21:21" x14ac:dyDescent="0.3">
      <c r="U28117" s="275"/>
    </row>
    <row r="28118" spans="21:21" x14ac:dyDescent="0.3">
      <c r="U28118" s="275"/>
    </row>
    <row r="28119" spans="21:21" x14ac:dyDescent="0.3">
      <c r="U28119" s="275"/>
    </row>
    <row r="28120" spans="21:21" x14ac:dyDescent="0.3">
      <c r="U28120" s="275"/>
    </row>
    <row r="28121" spans="21:21" x14ac:dyDescent="0.3">
      <c r="U28121" s="275"/>
    </row>
    <row r="28122" spans="21:21" x14ac:dyDescent="0.3">
      <c r="U28122" s="275"/>
    </row>
    <row r="28123" spans="21:21" x14ac:dyDescent="0.3">
      <c r="U28123" s="275"/>
    </row>
    <row r="28124" spans="21:21" x14ac:dyDescent="0.3">
      <c r="U28124" s="275"/>
    </row>
    <row r="28125" spans="21:21" x14ac:dyDescent="0.3">
      <c r="U28125" s="275"/>
    </row>
    <row r="28126" spans="21:21" x14ac:dyDescent="0.3">
      <c r="U28126" s="275"/>
    </row>
    <row r="28127" spans="21:21" x14ac:dyDescent="0.3">
      <c r="U28127" s="275"/>
    </row>
    <row r="28128" spans="21:21" x14ac:dyDescent="0.3">
      <c r="U28128" s="275"/>
    </row>
    <row r="28129" spans="21:21" x14ac:dyDescent="0.3">
      <c r="U28129" s="275"/>
    </row>
    <row r="28130" spans="21:21" x14ac:dyDescent="0.3">
      <c r="U28130" s="275"/>
    </row>
    <row r="28131" spans="21:21" x14ac:dyDescent="0.3">
      <c r="U28131" s="275"/>
    </row>
    <row r="28132" spans="21:21" x14ac:dyDescent="0.3">
      <c r="U28132" s="275"/>
    </row>
    <row r="28133" spans="21:21" x14ac:dyDescent="0.3">
      <c r="U28133" s="275"/>
    </row>
    <row r="28134" spans="21:21" x14ac:dyDescent="0.3">
      <c r="U28134" s="275"/>
    </row>
    <row r="28135" spans="21:21" x14ac:dyDescent="0.3">
      <c r="U28135" s="275"/>
    </row>
    <row r="28136" spans="21:21" x14ac:dyDescent="0.3">
      <c r="U28136" s="275"/>
    </row>
    <row r="28137" spans="21:21" x14ac:dyDescent="0.3">
      <c r="U28137" s="275"/>
    </row>
    <row r="28138" spans="21:21" x14ac:dyDescent="0.3">
      <c r="U28138" s="275"/>
    </row>
    <row r="28139" spans="21:21" x14ac:dyDescent="0.3">
      <c r="U28139" s="275"/>
    </row>
    <row r="28140" spans="21:21" x14ac:dyDescent="0.3">
      <c r="U28140" s="275"/>
    </row>
    <row r="28141" spans="21:21" x14ac:dyDescent="0.3">
      <c r="U28141" s="275"/>
    </row>
    <row r="28142" spans="21:21" x14ac:dyDescent="0.3">
      <c r="U28142" s="275"/>
    </row>
    <row r="28143" spans="21:21" x14ac:dyDescent="0.3">
      <c r="U28143" s="275"/>
    </row>
    <row r="28144" spans="21:21" x14ac:dyDescent="0.3">
      <c r="U28144" s="275"/>
    </row>
    <row r="28145" spans="21:21" x14ac:dyDescent="0.3">
      <c r="U28145" s="275"/>
    </row>
    <row r="28146" spans="21:21" x14ac:dyDescent="0.3">
      <c r="U28146" s="275"/>
    </row>
    <row r="28147" spans="21:21" x14ac:dyDescent="0.3">
      <c r="U28147" s="275"/>
    </row>
    <row r="28148" spans="21:21" x14ac:dyDescent="0.3">
      <c r="U28148" s="275"/>
    </row>
    <row r="28149" spans="21:21" x14ac:dyDescent="0.3">
      <c r="U28149" s="275"/>
    </row>
    <row r="28150" spans="21:21" x14ac:dyDescent="0.3">
      <c r="U28150" s="275"/>
    </row>
    <row r="28151" spans="21:21" x14ac:dyDescent="0.3">
      <c r="U28151" s="275"/>
    </row>
    <row r="28152" spans="21:21" x14ac:dyDescent="0.3">
      <c r="U28152" s="275"/>
    </row>
    <row r="28153" spans="21:21" x14ac:dyDescent="0.3">
      <c r="U28153" s="275"/>
    </row>
    <row r="28154" spans="21:21" x14ac:dyDescent="0.3">
      <c r="U28154" s="275"/>
    </row>
    <row r="28155" spans="21:21" x14ac:dyDescent="0.3">
      <c r="U28155" s="275"/>
    </row>
    <row r="28156" spans="21:21" x14ac:dyDescent="0.3">
      <c r="U28156" s="275"/>
    </row>
    <row r="28157" spans="21:21" x14ac:dyDescent="0.3">
      <c r="U28157" s="275"/>
    </row>
    <row r="28158" spans="21:21" x14ac:dyDescent="0.3">
      <c r="U28158" s="275"/>
    </row>
    <row r="28159" spans="21:21" x14ac:dyDescent="0.3">
      <c r="U28159" s="275"/>
    </row>
    <row r="28160" spans="21:21" x14ac:dyDescent="0.3">
      <c r="U28160" s="275"/>
    </row>
    <row r="28161" spans="21:21" x14ac:dyDescent="0.3">
      <c r="U28161" s="275"/>
    </row>
    <row r="28162" spans="21:21" x14ac:dyDescent="0.3">
      <c r="U28162" s="275"/>
    </row>
    <row r="28163" spans="21:21" x14ac:dyDescent="0.3">
      <c r="U28163" s="275"/>
    </row>
    <row r="28164" spans="21:21" x14ac:dyDescent="0.3">
      <c r="U28164" s="275"/>
    </row>
    <row r="28165" spans="21:21" x14ac:dyDescent="0.3">
      <c r="U28165" s="275"/>
    </row>
    <row r="28166" spans="21:21" x14ac:dyDescent="0.3">
      <c r="U28166" s="275"/>
    </row>
    <row r="28167" spans="21:21" x14ac:dyDescent="0.3">
      <c r="U28167" s="275"/>
    </row>
    <row r="28168" spans="21:21" x14ac:dyDescent="0.3">
      <c r="U28168" s="275"/>
    </row>
    <row r="28169" spans="21:21" x14ac:dyDescent="0.3">
      <c r="U28169" s="275"/>
    </row>
    <row r="28170" spans="21:21" x14ac:dyDescent="0.3">
      <c r="U28170" s="275"/>
    </row>
    <row r="28171" spans="21:21" x14ac:dyDescent="0.3">
      <c r="U28171" s="275"/>
    </row>
    <row r="28172" spans="21:21" x14ac:dyDescent="0.3">
      <c r="U28172" s="275"/>
    </row>
    <row r="28173" spans="21:21" x14ac:dyDescent="0.3">
      <c r="U28173" s="275"/>
    </row>
    <row r="28174" spans="21:21" x14ac:dyDescent="0.3">
      <c r="U28174" s="275"/>
    </row>
    <row r="28175" spans="21:21" x14ac:dyDescent="0.3">
      <c r="U28175" s="275"/>
    </row>
    <row r="28176" spans="21:21" x14ac:dyDescent="0.3">
      <c r="U28176" s="275"/>
    </row>
    <row r="28177" spans="21:21" x14ac:dyDescent="0.3">
      <c r="U28177" s="275"/>
    </row>
    <row r="28178" spans="21:21" x14ac:dyDescent="0.3">
      <c r="U28178" s="275"/>
    </row>
    <row r="28179" spans="21:21" x14ac:dyDescent="0.3">
      <c r="U28179" s="275"/>
    </row>
    <row r="28180" spans="21:21" x14ac:dyDescent="0.3">
      <c r="U28180" s="275"/>
    </row>
    <row r="28181" spans="21:21" x14ac:dyDescent="0.3">
      <c r="U28181" s="275"/>
    </row>
    <row r="28182" spans="21:21" x14ac:dyDescent="0.3">
      <c r="U28182" s="275"/>
    </row>
    <row r="28183" spans="21:21" x14ac:dyDescent="0.3">
      <c r="U28183" s="275"/>
    </row>
    <row r="28184" spans="21:21" x14ac:dyDescent="0.3">
      <c r="U28184" s="275"/>
    </row>
    <row r="28185" spans="21:21" x14ac:dyDescent="0.3">
      <c r="U28185" s="275"/>
    </row>
    <row r="28186" spans="21:21" x14ac:dyDescent="0.3">
      <c r="U28186" s="275"/>
    </row>
    <row r="28187" spans="21:21" x14ac:dyDescent="0.3">
      <c r="U28187" s="275"/>
    </row>
    <row r="28188" spans="21:21" x14ac:dyDescent="0.3">
      <c r="U28188" s="275"/>
    </row>
    <row r="28189" spans="21:21" x14ac:dyDescent="0.3">
      <c r="U28189" s="275"/>
    </row>
    <row r="28190" spans="21:21" x14ac:dyDescent="0.3">
      <c r="U28190" s="275"/>
    </row>
    <row r="28191" spans="21:21" x14ac:dyDescent="0.3">
      <c r="U28191" s="275"/>
    </row>
    <row r="28192" spans="21:21" x14ac:dyDescent="0.3">
      <c r="U28192" s="275"/>
    </row>
    <row r="28193" spans="21:21" x14ac:dyDescent="0.3">
      <c r="U28193" s="275"/>
    </row>
    <row r="28194" spans="21:21" x14ac:dyDescent="0.3">
      <c r="U28194" s="275"/>
    </row>
    <row r="28195" spans="21:21" x14ac:dyDescent="0.3">
      <c r="U28195" s="275"/>
    </row>
    <row r="28196" spans="21:21" x14ac:dyDescent="0.3">
      <c r="U28196" s="275"/>
    </row>
    <row r="28197" spans="21:21" x14ac:dyDescent="0.3">
      <c r="U28197" s="275"/>
    </row>
    <row r="28198" spans="21:21" x14ac:dyDescent="0.3">
      <c r="U28198" s="275"/>
    </row>
    <row r="28199" spans="21:21" x14ac:dyDescent="0.3">
      <c r="U28199" s="275"/>
    </row>
    <row r="28200" spans="21:21" x14ac:dyDescent="0.3">
      <c r="U28200" s="275"/>
    </row>
    <row r="28201" spans="21:21" x14ac:dyDescent="0.3">
      <c r="U28201" s="275"/>
    </row>
    <row r="28202" spans="21:21" x14ac:dyDescent="0.3">
      <c r="U28202" s="275"/>
    </row>
    <row r="28203" spans="21:21" x14ac:dyDescent="0.3">
      <c r="U28203" s="275"/>
    </row>
    <row r="28204" spans="21:21" x14ac:dyDescent="0.3">
      <c r="U28204" s="275"/>
    </row>
    <row r="28205" spans="21:21" x14ac:dyDescent="0.3">
      <c r="U28205" s="275"/>
    </row>
    <row r="28206" spans="21:21" x14ac:dyDescent="0.3">
      <c r="U28206" s="275"/>
    </row>
    <row r="28207" spans="21:21" x14ac:dyDescent="0.3">
      <c r="U28207" s="275"/>
    </row>
    <row r="28208" spans="21:21" x14ac:dyDescent="0.3">
      <c r="U28208" s="275"/>
    </row>
    <row r="28209" spans="21:21" x14ac:dyDescent="0.3">
      <c r="U28209" s="275"/>
    </row>
    <row r="28210" spans="21:21" x14ac:dyDescent="0.3">
      <c r="U28210" s="275"/>
    </row>
    <row r="28211" spans="21:21" x14ac:dyDescent="0.3">
      <c r="U28211" s="275"/>
    </row>
    <row r="28212" spans="21:21" x14ac:dyDescent="0.3">
      <c r="U28212" s="275"/>
    </row>
    <row r="28213" spans="21:21" x14ac:dyDescent="0.3">
      <c r="U28213" s="275"/>
    </row>
    <row r="28214" spans="21:21" x14ac:dyDescent="0.3">
      <c r="U28214" s="275"/>
    </row>
    <row r="28215" spans="21:21" x14ac:dyDescent="0.3">
      <c r="U28215" s="275"/>
    </row>
    <row r="28216" spans="21:21" x14ac:dyDescent="0.3">
      <c r="U28216" s="275"/>
    </row>
    <row r="28217" spans="21:21" x14ac:dyDescent="0.3">
      <c r="U28217" s="275"/>
    </row>
    <row r="28218" spans="21:21" x14ac:dyDescent="0.3">
      <c r="U28218" s="275"/>
    </row>
    <row r="28219" spans="21:21" x14ac:dyDescent="0.3">
      <c r="U28219" s="275"/>
    </row>
    <row r="28220" spans="21:21" x14ac:dyDescent="0.3">
      <c r="U28220" s="275"/>
    </row>
    <row r="28221" spans="21:21" x14ac:dyDescent="0.3">
      <c r="U28221" s="275"/>
    </row>
    <row r="28222" spans="21:21" x14ac:dyDescent="0.3">
      <c r="U28222" s="275"/>
    </row>
    <row r="28223" spans="21:21" x14ac:dyDescent="0.3">
      <c r="U28223" s="275"/>
    </row>
    <row r="28224" spans="21:21" x14ac:dyDescent="0.3">
      <c r="U28224" s="275"/>
    </row>
    <row r="28225" spans="21:21" x14ac:dyDescent="0.3">
      <c r="U28225" s="275"/>
    </row>
    <row r="28226" spans="21:21" x14ac:dyDescent="0.3">
      <c r="U28226" s="275"/>
    </row>
    <row r="28227" spans="21:21" x14ac:dyDescent="0.3">
      <c r="U28227" s="275"/>
    </row>
    <row r="28228" spans="21:21" x14ac:dyDescent="0.3">
      <c r="U28228" s="275"/>
    </row>
    <row r="28229" spans="21:21" x14ac:dyDescent="0.3">
      <c r="U28229" s="275"/>
    </row>
    <row r="28230" spans="21:21" x14ac:dyDescent="0.3">
      <c r="U28230" s="275"/>
    </row>
    <row r="28231" spans="21:21" x14ac:dyDescent="0.3">
      <c r="U28231" s="275"/>
    </row>
    <row r="28232" spans="21:21" x14ac:dyDescent="0.3">
      <c r="U28232" s="275"/>
    </row>
    <row r="28233" spans="21:21" x14ac:dyDescent="0.3">
      <c r="U28233" s="275"/>
    </row>
    <row r="28234" spans="21:21" x14ac:dyDescent="0.3">
      <c r="U28234" s="275"/>
    </row>
    <row r="28235" spans="21:21" x14ac:dyDescent="0.3">
      <c r="U28235" s="275"/>
    </row>
    <row r="28236" spans="21:21" x14ac:dyDescent="0.3">
      <c r="U28236" s="275"/>
    </row>
    <row r="28237" spans="21:21" x14ac:dyDescent="0.3">
      <c r="U28237" s="275"/>
    </row>
    <row r="28238" spans="21:21" x14ac:dyDescent="0.3">
      <c r="U28238" s="275"/>
    </row>
    <row r="28239" spans="21:21" x14ac:dyDescent="0.3">
      <c r="U28239" s="275"/>
    </row>
    <row r="28240" spans="21:21" x14ac:dyDescent="0.3">
      <c r="U28240" s="275"/>
    </row>
    <row r="28241" spans="21:21" x14ac:dyDescent="0.3">
      <c r="U28241" s="275"/>
    </row>
    <row r="28242" spans="21:21" x14ac:dyDescent="0.3">
      <c r="U28242" s="275"/>
    </row>
    <row r="28243" spans="21:21" x14ac:dyDescent="0.3">
      <c r="U28243" s="275"/>
    </row>
    <row r="28244" spans="21:21" x14ac:dyDescent="0.3">
      <c r="U28244" s="275"/>
    </row>
    <row r="28245" spans="21:21" x14ac:dyDescent="0.3">
      <c r="U28245" s="275"/>
    </row>
    <row r="28246" spans="21:21" x14ac:dyDescent="0.3">
      <c r="U28246" s="275"/>
    </row>
    <row r="28247" spans="21:21" x14ac:dyDescent="0.3">
      <c r="U28247" s="275"/>
    </row>
    <row r="28248" spans="21:21" x14ac:dyDescent="0.3">
      <c r="U28248" s="275"/>
    </row>
    <row r="28249" spans="21:21" x14ac:dyDescent="0.3">
      <c r="U28249" s="275"/>
    </row>
    <row r="28250" spans="21:21" x14ac:dyDescent="0.3">
      <c r="U28250" s="275"/>
    </row>
    <row r="28251" spans="21:21" x14ac:dyDescent="0.3">
      <c r="U28251" s="275"/>
    </row>
    <row r="28252" spans="21:21" x14ac:dyDescent="0.3">
      <c r="U28252" s="275"/>
    </row>
    <row r="28253" spans="21:21" x14ac:dyDescent="0.3">
      <c r="U28253" s="275"/>
    </row>
    <row r="28254" spans="21:21" x14ac:dyDescent="0.3">
      <c r="U28254" s="275"/>
    </row>
    <row r="28255" spans="21:21" x14ac:dyDescent="0.3">
      <c r="U28255" s="275"/>
    </row>
    <row r="28256" spans="21:21" x14ac:dyDescent="0.3">
      <c r="U28256" s="275"/>
    </row>
    <row r="28257" spans="21:21" x14ac:dyDescent="0.3">
      <c r="U28257" s="275"/>
    </row>
    <row r="28258" spans="21:21" x14ac:dyDescent="0.3">
      <c r="U28258" s="275"/>
    </row>
    <row r="28259" spans="21:21" x14ac:dyDescent="0.3">
      <c r="U28259" s="275"/>
    </row>
    <row r="28260" spans="21:21" x14ac:dyDescent="0.3">
      <c r="U28260" s="275"/>
    </row>
    <row r="28261" spans="21:21" x14ac:dyDescent="0.3">
      <c r="U28261" s="275"/>
    </row>
    <row r="28262" spans="21:21" x14ac:dyDescent="0.3">
      <c r="U28262" s="275"/>
    </row>
    <row r="28263" spans="21:21" x14ac:dyDescent="0.3">
      <c r="U28263" s="275"/>
    </row>
    <row r="28264" spans="21:21" x14ac:dyDescent="0.3">
      <c r="U28264" s="275"/>
    </row>
    <row r="28265" spans="21:21" x14ac:dyDescent="0.3">
      <c r="U28265" s="275"/>
    </row>
    <row r="28266" spans="21:21" x14ac:dyDescent="0.3">
      <c r="U28266" s="275"/>
    </row>
    <row r="28267" spans="21:21" x14ac:dyDescent="0.3">
      <c r="U28267" s="275"/>
    </row>
    <row r="28268" spans="21:21" x14ac:dyDescent="0.3">
      <c r="U28268" s="275"/>
    </row>
    <row r="28269" spans="21:21" x14ac:dyDescent="0.3">
      <c r="U28269" s="275"/>
    </row>
    <row r="28270" spans="21:21" x14ac:dyDescent="0.3">
      <c r="U28270" s="275"/>
    </row>
    <row r="28271" spans="21:21" x14ac:dyDescent="0.3">
      <c r="U28271" s="275"/>
    </row>
    <row r="28272" spans="21:21" x14ac:dyDescent="0.3">
      <c r="U28272" s="275"/>
    </row>
    <row r="28273" spans="21:21" x14ac:dyDescent="0.3">
      <c r="U28273" s="275"/>
    </row>
    <row r="28274" spans="21:21" x14ac:dyDescent="0.3">
      <c r="U28274" s="275"/>
    </row>
    <row r="28275" spans="21:21" x14ac:dyDescent="0.3">
      <c r="U28275" s="275"/>
    </row>
    <row r="28276" spans="21:21" x14ac:dyDescent="0.3">
      <c r="U28276" s="275"/>
    </row>
    <row r="28277" spans="21:21" x14ac:dyDescent="0.3">
      <c r="U28277" s="275"/>
    </row>
    <row r="28278" spans="21:21" x14ac:dyDescent="0.3">
      <c r="U28278" s="275"/>
    </row>
    <row r="28279" spans="21:21" x14ac:dyDescent="0.3">
      <c r="U28279" s="275"/>
    </row>
    <row r="28280" spans="21:21" x14ac:dyDescent="0.3">
      <c r="U28280" s="275"/>
    </row>
    <row r="28281" spans="21:21" x14ac:dyDescent="0.3">
      <c r="U28281" s="275"/>
    </row>
    <row r="28282" spans="21:21" x14ac:dyDescent="0.3">
      <c r="U28282" s="275"/>
    </row>
    <row r="28283" spans="21:21" x14ac:dyDescent="0.3">
      <c r="U28283" s="275"/>
    </row>
    <row r="28284" spans="21:21" x14ac:dyDescent="0.3">
      <c r="U28284" s="275"/>
    </row>
    <row r="28285" spans="21:21" x14ac:dyDescent="0.3">
      <c r="U28285" s="275"/>
    </row>
    <row r="28286" spans="21:21" x14ac:dyDescent="0.3">
      <c r="U28286" s="275"/>
    </row>
    <row r="28287" spans="21:21" x14ac:dyDescent="0.3">
      <c r="U28287" s="275"/>
    </row>
    <row r="28288" spans="21:21" x14ac:dyDescent="0.3">
      <c r="U28288" s="275"/>
    </row>
    <row r="28289" spans="21:21" x14ac:dyDescent="0.3">
      <c r="U28289" s="275"/>
    </row>
    <row r="28290" spans="21:21" x14ac:dyDescent="0.3">
      <c r="U28290" s="275"/>
    </row>
    <row r="28291" spans="21:21" x14ac:dyDescent="0.3">
      <c r="U28291" s="275"/>
    </row>
    <row r="28292" spans="21:21" x14ac:dyDescent="0.3">
      <c r="U28292" s="275"/>
    </row>
    <row r="28293" spans="21:21" x14ac:dyDescent="0.3">
      <c r="U28293" s="275"/>
    </row>
    <row r="28294" spans="21:21" x14ac:dyDescent="0.3">
      <c r="U28294" s="275"/>
    </row>
    <row r="28295" spans="21:21" x14ac:dyDescent="0.3">
      <c r="U28295" s="275"/>
    </row>
    <row r="28296" spans="21:21" x14ac:dyDescent="0.3">
      <c r="U28296" s="275"/>
    </row>
    <row r="28297" spans="21:21" x14ac:dyDescent="0.3">
      <c r="U28297" s="275"/>
    </row>
    <row r="28298" spans="21:21" x14ac:dyDescent="0.3">
      <c r="U28298" s="275"/>
    </row>
    <row r="28299" spans="21:21" x14ac:dyDescent="0.3">
      <c r="U28299" s="275"/>
    </row>
    <row r="28300" spans="21:21" x14ac:dyDescent="0.3">
      <c r="U28300" s="275"/>
    </row>
    <row r="28301" spans="21:21" x14ac:dyDescent="0.3">
      <c r="U28301" s="275"/>
    </row>
    <row r="28302" spans="21:21" x14ac:dyDescent="0.3">
      <c r="U28302" s="275"/>
    </row>
    <row r="28303" spans="21:21" x14ac:dyDescent="0.3">
      <c r="U28303" s="275"/>
    </row>
    <row r="28304" spans="21:21" x14ac:dyDescent="0.3">
      <c r="U28304" s="275"/>
    </row>
    <row r="28305" spans="21:21" x14ac:dyDescent="0.3">
      <c r="U28305" s="275"/>
    </row>
    <row r="28306" spans="21:21" x14ac:dyDescent="0.3">
      <c r="U28306" s="275"/>
    </row>
    <row r="28307" spans="21:21" x14ac:dyDescent="0.3">
      <c r="U28307" s="275"/>
    </row>
    <row r="28308" spans="21:21" x14ac:dyDescent="0.3">
      <c r="U28308" s="275"/>
    </row>
    <row r="28309" spans="21:21" x14ac:dyDescent="0.3">
      <c r="U28309" s="275"/>
    </row>
    <row r="28310" spans="21:21" x14ac:dyDescent="0.3">
      <c r="U28310" s="275"/>
    </row>
    <row r="28311" spans="21:21" x14ac:dyDescent="0.3">
      <c r="U28311" s="275"/>
    </row>
    <row r="28312" spans="21:21" x14ac:dyDescent="0.3">
      <c r="U28312" s="275"/>
    </row>
    <row r="28313" spans="21:21" x14ac:dyDescent="0.3">
      <c r="U28313" s="275"/>
    </row>
    <row r="28314" spans="21:21" x14ac:dyDescent="0.3">
      <c r="U28314" s="275"/>
    </row>
    <row r="28315" spans="21:21" x14ac:dyDescent="0.3">
      <c r="U28315" s="275"/>
    </row>
    <row r="28316" spans="21:21" x14ac:dyDescent="0.3">
      <c r="U28316" s="275"/>
    </row>
    <row r="28317" spans="21:21" x14ac:dyDescent="0.3">
      <c r="U28317" s="275"/>
    </row>
    <row r="28318" spans="21:21" x14ac:dyDescent="0.3">
      <c r="U28318" s="275"/>
    </row>
    <row r="28319" spans="21:21" x14ac:dyDescent="0.3">
      <c r="U28319" s="275"/>
    </row>
    <row r="28320" spans="21:21" x14ac:dyDescent="0.3">
      <c r="U28320" s="275"/>
    </row>
    <row r="28321" spans="21:21" x14ac:dyDescent="0.3">
      <c r="U28321" s="275"/>
    </row>
    <row r="28322" spans="21:21" x14ac:dyDescent="0.3">
      <c r="U28322" s="275"/>
    </row>
    <row r="28323" spans="21:21" x14ac:dyDescent="0.3">
      <c r="U28323" s="275"/>
    </row>
    <row r="28324" spans="21:21" x14ac:dyDescent="0.3">
      <c r="U28324" s="275"/>
    </row>
    <row r="28325" spans="21:21" x14ac:dyDescent="0.3">
      <c r="U28325" s="275"/>
    </row>
    <row r="28326" spans="21:21" x14ac:dyDescent="0.3">
      <c r="U28326" s="275"/>
    </row>
    <row r="28327" spans="21:21" x14ac:dyDescent="0.3">
      <c r="U28327" s="275"/>
    </row>
    <row r="28328" spans="21:21" x14ac:dyDescent="0.3">
      <c r="U28328" s="275"/>
    </row>
    <row r="28329" spans="21:21" x14ac:dyDescent="0.3">
      <c r="U28329" s="275"/>
    </row>
    <row r="28330" spans="21:21" x14ac:dyDescent="0.3">
      <c r="U28330" s="275"/>
    </row>
    <row r="28331" spans="21:21" x14ac:dyDescent="0.3">
      <c r="U28331" s="275"/>
    </row>
    <row r="28332" spans="21:21" x14ac:dyDescent="0.3">
      <c r="U28332" s="275"/>
    </row>
    <row r="28333" spans="21:21" x14ac:dyDescent="0.3">
      <c r="U28333" s="275"/>
    </row>
    <row r="28334" spans="21:21" x14ac:dyDescent="0.3">
      <c r="U28334" s="275"/>
    </row>
    <row r="28335" spans="21:21" x14ac:dyDescent="0.3">
      <c r="U28335" s="275"/>
    </row>
    <row r="28336" spans="21:21" x14ac:dyDescent="0.3">
      <c r="U28336" s="275"/>
    </row>
    <row r="28337" spans="21:21" x14ac:dyDescent="0.3">
      <c r="U28337" s="275"/>
    </row>
    <row r="28338" spans="21:21" x14ac:dyDescent="0.3">
      <c r="U28338" s="275"/>
    </row>
    <row r="28339" spans="21:21" x14ac:dyDescent="0.3">
      <c r="U28339" s="275"/>
    </row>
    <row r="28340" spans="21:21" x14ac:dyDescent="0.3">
      <c r="U28340" s="275"/>
    </row>
    <row r="28341" spans="21:21" x14ac:dyDescent="0.3">
      <c r="U28341" s="275"/>
    </row>
    <row r="28342" spans="21:21" x14ac:dyDescent="0.3">
      <c r="U28342" s="275"/>
    </row>
    <row r="28343" spans="21:21" x14ac:dyDescent="0.3">
      <c r="U28343" s="275"/>
    </row>
    <row r="28344" spans="21:21" x14ac:dyDescent="0.3">
      <c r="U28344" s="275"/>
    </row>
    <row r="28345" spans="21:21" x14ac:dyDescent="0.3">
      <c r="U28345" s="275"/>
    </row>
    <row r="28346" spans="21:21" x14ac:dyDescent="0.3">
      <c r="U28346" s="275"/>
    </row>
    <row r="28347" spans="21:21" x14ac:dyDescent="0.3">
      <c r="U28347" s="275"/>
    </row>
    <row r="28348" spans="21:21" x14ac:dyDescent="0.3">
      <c r="U28348" s="275"/>
    </row>
    <row r="28349" spans="21:21" x14ac:dyDescent="0.3">
      <c r="U28349" s="275"/>
    </row>
    <row r="28350" spans="21:21" x14ac:dyDescent="0.3">
      <c r="U28350" s="275"/>
    </row>
    <row r="28351" spans="21:21" x14ac:dyDescent="0.3">
      <c r="U28351" s="275"/>
    </row>
    <row r="28352" spans="21:21" x14ac:dyDescent="0.3">
      <c r="U28352" s="275"/>
    </row>
    <row r="28353" spans="21:21" x14ac:dyDescent="0.3">
      <c r="U28353" s="275"/>
    </row>
    <row r="28354" spans="21:21" x14ac:dyDescent="0.3">
      <c r="U28354" s="275"/>
    </row>
    <row r="28355" spans="21:21" x14ac:dyDescent="0.3">
      <c r="U28355" s="275"/>
    </row>
    <row r="28356" spans="21:21" x14ac:dyDescent="0.3">
      <c r="U28356" s="275"/>
    </row>
    <row r="28357" spans="21:21" x14ac:dyDescent="0.3">
      <c r="U28357" s="275"/>
    </row>
    <row r="28358" spans="21:21" x14ac:dyDescent="0.3">
      <c r="U28358" s="275"/>
    </row>
    <row r="28359" spans="21:21" x14ac:dyDescent="0.3">
      <c r="U28359" s="275"/>
    </row>
    <row r="28360" spans="21:21" x14ac:dyDescent="0.3">
      <c r="U28360" s="275"/>
    </row>
    <row r="28361" spans="21:21" x14ac:dyDescent="0.3">
      <c r="U28361" s="275"/>
    </row>
    <row r="28362" spans="21:21" x14ac:dyDescent="0.3">
      <c r="U28362" s="275"/>
    </row>
    <row r="28363" spans="21:21" x14ac:dyDescent="0.3">
      <c r="U28363" s="275"/>
    </row>
    <row r="28364" spans="21:21" x14ac:dyDescent="0.3">
      <c r="U28364" s="275"/>
    </row>
    <row r="28365" spans="21:21" x14ac:dyDescent="0.3">
      <c r="U28365" s="275"/>
    </row>
    <row r="28366" spans="21:21" x14ac:dyDescent="0.3">
      <c r="U28366" s="275"/>
    </row>
    <row r="28367" spans="21:21" x14ac:dyDescent="0.3">
      <c r="U28367" s="275"/>
    </row>
    <row r="28368" spans="21:21" x14ac:dyDescent="0.3">
      <c r="U28368" s="275"/>
    </row>
    <row r="28369" spans="21:21" x14ac:dyDescent="0.3">
      <c r="U28369" s="275"/>
    </row>
    <row r="28370" spans="21:21" x14ac:dyDescent="0.3">
      <c r="U28370" s="275"/>
    </row>
    <row r="28371" spans="21:21" x14ac:dyDescent="0.3">
      <c r="U28371" s="275"/>
    </row>
    <row r="28372" spans="21:21" x14ac:dyDescent="0.3">
      <c r="U28372" s="275"/>
    </row>
    <row r="28373" spans="21:21" x14ac:dyDescent="0.3">
      <c r="U28373" s="275"/>
    </row>
    <row r="28374" spans="21:21" x14ac:dyDescent="0.3">
      <c r="U28374" s="275"/>
    </row>
    <row r="28375" spans="21:21" x14ac:dyDescent="0.3">
      <c r="U28375" s="275"/>
    </row>
    <row r="28376" spans="21:21" x14ac:dyDescent="0.3">
      <c r="U28376" s="275"/>
    </row>
    <row r="28377" spans="21:21" x14ac:dyDescent="0.3">
      <c r="U28377" s="275"/>
    </row>
    <row r="28378" spans="21:21" x14ac:dyDescent="0.3">
      <c r="U28378" s="275"/>
    </row>
    <row r="28379" spans="21:21" x14ac:dyDescent="0.3">
      <c r="U28379" s="275"/>
    </row>
    <row r="28380" spans="21:21" x14ac:dyDescent="0.3">
      <c r="U28380" s="275"/>
    </row>
    <row r="28381" spans="21:21" x14ac:dyDescent="0.3">
      <c r="U28381" s="275"/>
    </row>
    <row r="28382" spans="21:21" x14ac:dyDescent="0.3">
      <c r="U28382" s="275"/>
    </row>
    <row r="28383" spans="21:21" x14ac:dyDescent="0.3">
      <c r="U28383" s="275"/>
    </row>
    <row r="28384" spans="21:21" x14ac:dyDescent="0.3">
      <c r="U28384" s="275"/>
    </row>
    <row r="28385" spans="21:21" x14ac:dyDescent="0.3">
      <c r="U28385" s="275"/>
    </row>
    <row r="28386" spans="21:21" x14ac:dyDescent="0.3">
      <c r="U28386" s="275"/>
    </row>
    <row r="28387" spans="21:21" x14ac:dyDescent="0.3">
      <c r="U28387" s="275"/>
    </row>
    <row r="28388" spans="21:21" x14ac:dyDescent="0.3">
      <c r="U28388" s="275"/>
    </row>
    <row r="28389" spans="21:21" x14ac:dyDescent="0.3">
      <c r="U28389" s="275"/>
    </row>
    <row r="28390" spans="21:21" x14ac:dyDescent="0.3">
      <c r="U28390" s="275"/>
    </row>
    <row r="28391" spans="21:21" x14ac:dyDescent="0.3">
      <c r="U28391" s="275"/>
    </row>
    <row r="28392" spans="21:21" x14ac:dyDescent="0.3">
      <c r="U28392" s="275"/>
    </row>
    <row r="28393" spans="21:21" x14ac:dyDescent="0.3">
      <c r="U28393" s="275"/>
    </row>
    <row r="28394" spans="21:21" x14ac:dyDescent="0.3">
      <c r="U28394" s="275"/>
    </row>
    <row r="28395" spans="21:21" x14ac:dyDescent="0.3">
      <c r="U28395" s="275"/>
    </row>
    <row r="28396" spans="21:21" x14ac:dyDescent="0.3">
      <c r="U28396" s="275"/>
    </row>
    <row r="28397" spans="21:21" x14ac:dyDescent="0.3">
      <c r="U28397" s="275"/>
    </row>
    <row r="28398" spans="21:21" x14ac:dyDescent="0.3">
      <c r="U28398" s="275"/>
    </row>
    <row r="28399" spans="21:21" x14ac:dyDescent="0.3">
      <c r="U28399" s="275"/>
    </row>
    <row r="28400" spans="21:21" x14ac:dyDescent="0.3">
      <c r="U28400" s="275"/>
    </row>
    <row r="28401" spans="21:21" x14ac:dyDescent="0.3">
      <c r="U28401" s="275"/>
    </row>
    <row r="28402" spans="21:21" x14ac:dyDescent="0.3">
      <c r="U28402" s="275"/>
    </row>
    <row r="28403" spans="21:21" x14ac:dyDescent="0.3">
      <c r="U28403" s="275"/>
    </row>
    <row r="28404" spans="21:21" x14ac:dyDescent="0.3">
      <c r="U28404" s="275"/>
    </row>
    <row r="28405" spans="21:21" x14ac:dyDescent="0.3">
      <c r="U28405" s="275"/>
    </row>
    <row r="28406" spans="21:21" x14ac:dyDescent="0.3">
      <c r="U28406" s="275"/>
    </row>
    <row r="28407" spans="21:21" x14ac:dyDescent="0.3">
      <c r="U28407" s="275"/>
    </row>
    <row r="28408" spans="21:21" x14ac:dyDescent="0.3">
      <c r="U28408" s="275"/>
    </row>
    <row r="28409" spans="21:21" x14ac:dyDescent="0.3">
      <c r="U28409" s="275"/>
    </row>
    <row r="28410" spans="21:21" x14ac:dyDescent="0.3">
      <c r="U28410" s="275"/>
    </row>
    <row r="28411" spans="21:21" x14ac:dyDescent="0.3">
      <c r="U28411" s="275"/>
    </row>
    <row r="28412" spans="21:21" x14ac:dyDescent="0.3">
      <c r="U28412" s="275"/>
    </row>
    <row r="28413" spans="21:21" x14ac:dyDescent="0.3">
      <c r="U28413" s="275"/>
    </row>
    <row r="28414" spans="21:21" x14ac:dyDescent="0.3">
      <c r="U28414" s="275"/>
    </row>
    <row r="28415" spans="21:21" x14ac:dyDescent="0.3">
      <c r="U28415" s="275"/>
    </row>
    <row r="28416" spans="21:21" x14ac:dyDescent="0.3">
      <c r="U28416" s="275"/>
    </row>
    <row r="28417" spans="21:21" x14ac:dyDescent="0.3">
      <c r="U28417" s="275"/>
    </row>
    <row r="28418" spans="21:21" x14ac:dyDescent="0.3">
      <c r="U28418" s="275"/>
    </row>
    <row r="28419" spans="21:21" x14ac:dyDescent="0.3">
      <c r="U28419" s="275"/>
    </row>
    <row r="28420" spans="21:21" x14ac:dyDescent="0.3">
      <c r="U28420" s="275"/>
    </row>
    <row r="28421" spans="21:21" x14ac:dyDescent="0.3">
      <c r="U28421" s="275"/>
    </row>
    <row r="28422" spans="21:21" x14ac:dyDescent="0.3">
      <c r="U28422" s="275"/>
    </row>
    <row r="28423" spans="21:21" x14ac:dyDescent="0.3">
      <c r="U28423" s="275"/>
    </row>
    <row r="28424" spans="21:21" x14ac:dyDescent="0.3">
      <c r="U28424" s="275"/>
    </row>
    <row r="28425" spans="21:21" x14ac:dyDescent="0.3">
      <c r="U28425" s="275"/>
    </row>
    <row r="28426" spans="21:21" x14ac:dyDescent="0.3">
      <c r="U28426" s="275"/>
    </row>
    <row r="28427" spans="21:21" x14ac:dyDescent="0.3">
      <c r="U28427" s="275"/>
    </row>
    <row r="28428" spans="21:21" x14ac:dyDescent="0.3">
      <c r="U28428" s="275"/>
    </row>
    <row r="28429" spans="21:21" x14ac:dyDescent="0.3">
      <c r="U28429" s="275"/>
    </row>
    <row r="28430" spans="21:21" x14ac:dyDescent="0.3">
      <c r="U28430" s="275"/>
    </row>
    <row r="28431" spans="21:21" x14ac:dyDescent="0.3">
      <c r="U28431" s="275"/>
    </row>
    <row r="28432" spans="21:21" x14ac:dyDescent="0.3">
      <c r="U28432" s="275"/>
    </row>
    <row r="28433" spans="21:21" x14ac:dyDescent="0.3">
      <c r="U28433" s="275"/>
    </row>
    <row r="28434" spans="21:21" x14ac:dyDescent="0.3">
      <c r="U28434" s="275"/>
    </row>
    <row r="28435" spans="21:21" x14ac:dyDescent="0.3">
      <c r="U28435" s="275"/>
    </row>
    <row r="28436" spans="21:21" x14ac:dyDescent="0.3">
      <c r="U28436" s="275"/>
    </row>
    <row r="28437" spans="21:21" x14ac:dyDescent="0.3">
      <c r="U28437" s="275"/>
    </row>
    <row r="28438" spans="21:21" x14ac:dyDescent="0.3">
      <c r="U28438" s="275"/>
    </row>
    <row r="28439" spans="21:21" x14ac:dyDescent="0.3">
      <c r="U28439" s="275"/>
    </row>
    <row r="28440" spans="21:21" x14ac:dyDescent="0.3">
      <c r="U28440" s="275"/>
    </row>
    <row r="28441" spans="21:21" x14ac:dyDescent="0.3">
      <c r="U28441" s="275"/>
    </row>
    <row r="28442" spans="21:21" x14ac:dyDescent="0.3">
      <c r="U28442" s="275"/>
    </row>
    <row r="28443" spans="21:21" x14ac:dyDescent="0.3">
      <c r="U28443" s="275"/>
    </row>
    <row r="28444" spans="21:21" x14ac:dyDescent="0.3">
      <c r="U28444" s="275"/>
    </row>
    <row r="28445" spans="21:21" x14ac:dyDescent="0.3">
      <c r="U28445" s="275"/>
    </row>
    <row r="28446" spans="21:21" x14ac:dyDescent="0.3">
      <c r="U28446" s="275"/>
    </row>
    <row r="28447" spans="21:21" x14ac:dyDescent="0.3">
      <c r="U28447" s="275"/>
    </row>
    <row r="28448" spans="21:21" x14ac:dyDescent="0.3">
      <c r="U28448" s="275"/>
    </row>
    <row r="28449" spans="21:21" x14ac:dyDescent="0.3">
      <c r="U28449" s="275"/>
    </row>
    <row r="28450" spans="21:21" x14ac:dyDescent="0.3">
      <c r="U28450" s="275"/>
    </row>
    <row r="28451" spans="21:21" x14ac:dyDescent="0.3">
      <c r="U28451" s="275"/>
    </row>
    <row r="28452" spans="21:21" x14ac:dyDescent="0.3">
      <c r="U28452" s="275"/>
    </row>
    <row r="28453" spans="21:21" x14ac:dyDescent="0.3">
      <c r="U28453" s="275"/>
    </row>
    <row r="28454" spans="21:21" x14ac:dyDescent="0.3">
      <c r="U28454" s="275"/>
    </row>
    <row r="28455" spans="21:21" x14ac:dyDescent="0.3">
      <c r="U28455" s="275"/>
    </row>
    <row r="28456" spans="21:21" x14ac:dyDescent="0.3">
      <c r="U28456" s="275"/>
    </row>
    <row r="28457" spans="21:21" x14ac:dyDescent="0.3">
      <c r="U28457" s="275"/>
    </row>
    <row r="28458" spans="21:21" x14ac:dyDescent="0.3">
      <c r="U28458" s="275"/>
    </row>
    <row r="28459" spans="21:21" x14ac:dyDescent="0.3">
      <c r="U28459" s="275"/>
    </row>
    <row r="28460" spans="21:21" x14ac:dyDescent="0.3">
      <c r="U28460" s="275"/>
    </row>
    <row r="28461" spans="21:21" x14ac:dyDescent="0.3">
      <c r="U28461" s="275"/>
    </row>
    <row r="28462" spans="21:21" x14ac:dyDescent="0.3">
      <c r="U28462" s="275"/>
    </row>
    <row r="28463" spans="21:21" x14ac:dyDescent="0.3">
      <c r="U28463" s="275"/>
    </row>
    <row r="28464" spans="21:21" x14ac:dyDescent="0.3">
      <c r="U28464" s="275"/>
    </row>
    <row r="28465" spans="21:21" x14ac:dyDescent="0.3">
      <c r="U28465" s="275"/>
    </row>
    <row r="28466" spans="21:21" x14ac:dyDescent="0.3">
      <c r="U28466" s="275"/>
    </row>
    <row r="28467" spans="21:21" x14ac:dyDescent="0.3">
      <c r="U28467" s="275"/>
    </row>
    <row r="28468" spans="21:21" x14ac:dyDescent="0.3">
      <c r="U28468" s="275"/>
    </row>
    <row r="28469" spans="21:21" x14ac:dyDescent="0.3">
      <c r="U28469" s="275"/>
    </row>
    <row r="28470" spans="21:21" x14ac:dyDescent="0.3">
      <c r="U28470" s="275"/>
    </row>
    <row r="28471" spans="21:21" x14ac:dyDescent="0.3">
      <c r="U28471" s="275"/>
    </row>
    <row r="28472" spans="21:21" x14ac:dyDescent="0.3">
      <c r="U28472" s="275"/>
    </row>
    <row r="28473" spans="21:21" x14ac:dyDescent="0.3">
      <c r="U28473" s="275"/>
    </row>
    <row r="28474" spans="21:21" x14ac:dyDescent="0.3">
      <c r="U28474" s="275"/>
    </row>
    <row r="28475" spans="21:21" x14ac:dyDescent="0.3">
      <c r="U28475" s="275"/>
    </row>
    <row r="28476" spans="21:21" x14ac:dyDescent="0.3">
      <c r="U28476" s="275"/>
    </row>
    <row r="28477" spans="21:21" x14ac:dyDescent="0.3">
      <c r="U28477" s="275"/>
    </row>
    <row r="28478" spans="21:21" x14ac:dyDescent="0.3">
      <c r="U28478" s="275"/>
    </row>
    <row r="28479" spans="21:21" x14ac:dyDescent="0.3">
      <c r="U28479" s="275"/>
    </row>
    <row r="28480" spans="21:21" x14ac:dyDescent="0.3">
      <c r="U28480" s="275"/>
    </row>
    <row r="28481" spans="21:21" x14ac:dyDescent="0.3">
      <c r="U28481" s="275"/>
    </row>
    <row r="28482" spans="21:21" x14ac:dyDescent="0.3">
      <c r="U28482" s="275"/>
    </row>
    <row r="28483" spans="21:21" x14ac:dyDescent="0.3">
      <c r="U28483" s="275"/>
    </row>
    <row r="28484" spans="21:21" x14ac:dyDescent="0.3">
      <c r="U28484" s="275"/>
    </row>
    <row r="28485" spans="21:21" x14ac:dyDescent="0.3">
      <c r="U28485" s="275"/>
    </row>
    <row r="28486" spans="21:21" x14ac:dyDescent="0.3">
      <c r="U28486" s="275"/>
    </row>
    <row r="28487" spans="21:21" x14ac:dyDescent="0.3">
      <c r="U28487" s="275"/>
    </row>
    <row r="28488" spans="21:21" x14ac:dyDescent="0.3">
      <c r="U28488" s="275"/>
    </row>
    <row r="28489" spans="21:21" x14ac:dyDescent="0.3">
      <c r="U28489" s="275"/>
    </row>
    <row r="28490" spans="21:21" x14ac:dyDescent="0.3">
      <c r="U28490" s="275"/>
    </row>
    <row r="28491" spans="21:21" x14ac:dyDescent="0.3">
      <c r="U28491" s="275"/>
    </row>
    <row r="28492" spans="21:21" x14ac:dyDescent="0.3">
      <c r="U28492" s="275"/>
    </row>
    <row r="28493" spans="21:21" x14ac:dyDescent="0.3">
      <c r="U28493" s="275"/>
    </row>
    <row r="28494" spans="21:21" x14ac:dyDescent="0.3">
      <c r="U28494" s="275"/>
    </row>
    <row r="28495" spans="21:21" x14ac:dyDescent="0.3">
      <c r="U28495" s="275"/>
    </row>
    <row r="28496" spans="21:21" x14ac:dyDescent="0.3">
      <c r="U28496" s="275"/>
    </row>
    <row r="28497" spans="21:21" x14ac:dyDescent="0.3">
      <c r="U28497" s="275"/>
    </row>
    <row r="28498" spans="21:21" x14ac:dyDescent="0.3">
      <c r="U28498" s="275"/>
    </row>
    <row r="28499" spans="21:21" x14ac:dyDescent="0.3">
      <c r="U28499" s="275"/>
    </row>
    <row r="28500" spans="21:21" x14ac:dyDescent="0.3">
      <c r="U28500" s="275"/>
    </row>
    <row r="28501" spans="21:21" x14ac:dyDescent="0.3">
      <c r="U28501" s="275"/>
    </row>
    <row r="28502" spans="21:21" x14ac:dyDescent="0.3">
      <c r="U28502" s="275"/>
    </row>
    <row r="28503" spans="21:21" x14ac:dyDescent="0.3">
      <c r="U28503" s="275"/>
    </row>
    <row r="28504" spans="21:21" x14ac:dyDescent="0.3">
      <c r="U28504" s="275"/>
    </row>
    <row r="28505" spans="21:21" x14ac:dyDescent="0.3">
      <c r="U28505" s="275"/>
    </row>
    <row r="28506" spans="21:21" x14ac:dyDescent="0.3">
      <c r="U28506" s="275"/>
    </row>
    <row r="28507" spans="21:21" x14ac:dyDescent="0.3">
      <c r="U28507" s="275"/>
    </row>
    <row r="28508" spans="21:21" x14ac:dyDescent="0.3">
      <c r="U28508" s="275"/>
    </row>
    <row r="28509" spans="21:21" x14ac:dyDescent="0.3">
      <c r="U28509" s="275"/>
    </row>
    <row r="28510" spans="21:21" x14ac:dyDescent="0.3">
      <c r="U28510" s="275"/>
    </row>
    <row r="28511" spans="21:21" x14ac:dyDescent="0.3">
      <c r="U28511" s="275"/>
    </row>
    <row r="28512" spans="21:21" x14ac:dyDescent="0.3">
      <c r="U28512" s="275"/>
    </row>
    <row r="28513" spans="21:21" x14ac:dyDescent="0.3">
      <c r="U28513" s="275"/>
    </row>
    <row r="28514" spans="21:21" x14ac:dyDescent="0.3">
      <c r="U28514" s="275"/>
    </row>
    <row r="28515" spans="21:21" x14ac:dyDescent="0.3">
      <c r="U28515" s="275"/>
    </row>
    <row r="28516" spans="21:21" x14ac:dyDescent="0.3">
      <c r="U28516" s="275"/>
    </row>
    <row r="28517" spans="21:21" x14ac:dyDescent="0.3">
      <c r="U28517" s="275"/>
    </row>
    <row r="28518" spans="21:21" x14ac:dyDescent="0.3">
      <c r="U28518" s="275"/>
    </row>
    <row r="28519" spans="21:21" x14ac:dyDescent="0.3">
      <c r="U28519" s="275"/>
    </row>
    <row r="28520" spans="21:21" x14ac:dyDescent="0.3">
      <c r="U28520" s="275"/>
    </row>
    <row r="28521" spans="21:21" x14ac:dyDescent="0.3">
      <c r="U28521" s="275"/>
    </row>
    <row r="28522" spans="21:21" x14ac:dyDescent="0.3">
      <c r="U28522" s="275"/>
    </row>
    <row r="28523" spans="21:21" x14ac:dyDescent="0.3">
      <c r="U28523" s="275"/>
    </row>
    <row r="28524" spans="21:21" x14ac:dyDescent="0.3">
      <c r="U28524" s="275"/>
    </row>
    <row r="28525" spans="21:21" x14ac:dyDescent="0.3">
      <c r="U28525" s="275"/>
    </row>
    <row r="28526" spans="21:21" x14ac:dyDescent="0.3">
      <c r="U28526" s="275"/>
    </row>
    <row r="28527" spans="21:21" x14ac:dyDescent="0.3">
      <c r="U28527" s="275"/>
    </row>
    <row r="28528" spans="21:21" x14ac:dyDescent="0.3">
      <c r="U28528" s="275"/>
    </row>
    <row r="28529" spans="21:21" x14ac:dyDescent="0.3">
      <c r="U28529" s="275"/>
    </row>
    <row r="28530" spans="21:21" x14ac:dyDescent="0.3">
      <c r="U28530" s="275"/>
    </row>
    <row r="28531" spans="21:21" x14ac:dyDescent="0.3">
      <c r="U28531" s="275"/>
    </row>
    <row r="28532" spans="21:21" x14ac:dyDescent="0.3">
      <c r="U28532" s="275"/>
    </row>
    <row r="28533" spans="21:21" x14ac:dyDescent="0.3">
      <c r="U28533" s="275"/>
    </row>
    <row r="28534" spans="21:21" x14ac:dyDescent="0.3">
      <c r="U28534" s="275"/>
    </row>
    <row r="28535" spans="21:21" x14ac:dyDescent="0.3">
      <c r="U28535" s="275"/>
    </row>
    <row r="28536" spans="21:21" x14ac:dyDescent="0.3">
      <c r="U28536" s="275"/>
    </row>
    <row r="28537" spans="21:21" x14ac:dyDescent="0.3">
      <c r="U28537" s="275"/>
    </row>
    <row r="28538" spans="21:21" x14ac:dyDescent="0.3">
      <c r="U28538" s="275"/>
    </row>
    <row r="28539" spans="21:21" x14ac:dyDescent="0.3">
      <c r="U28539" s="275"/>
    </row>
    <row r="28540" spans="21:21" x14ac:dyDescent="0.3">
      <c r="U28540" s="275"/>
    </row>
    <row r="28541" spans="21:21" x14ac:dyDescent="0.3">
      <c r="U28541" s="275"/>
    </row>
    <row r="28542" spans="21:21" x14ac:dyDescent="0.3">
      <c r="U28542" s="275"/>
    </row>
    <row r="28543" spans="21:21" x14ac:dyDescent="0.3">
      <c r="U28543" s="275"/>
    </row>
    <row r="28544" spans="21:21" x14ac:dyDescent="0.3">
      <c r="U28544" s="275"/>
    </row>
    <row r="28545" spans="21:21" x14ac:dyDescent="0.3">
      <c r="U28545" s="275"/>
    </row>
    <row r="28546" spans="21:21" x14ac:dyDescent="0.3">
      <c r="U28546" s="275"/>
    </row>
    <row r="28547" spans="21:21" x14ac:dyDescent="0.3">
      <c r="U28547" s="275"/>
    </row>
    <row r="28548" spans="21:21" x14ac:dyDescent="0.3">
      <c r="U28548" s="275"/>
    </row>
    <row r="28549" spans="21:21" x14ac:dyDescent="0.3">
      <c r="U28549" s="275"/>
    </row>
    <row r="28550" spans="21:21" x14ac:dyDescent="0.3">
      <c r="U28550" s="275"/>
    </row>
    <row r="28551" spans="21:21" x14ac:dyDescent="0.3">
      <c r="U28551" s="275"/>
    </row>
    <row r="28552" spans="21:21" x14ac:dyDescent="0.3">
      <c r="U28552" s="275"/>
    </row>
    <row r="28553" spans="21:21" x14ac:dyDescent="0.3">
      <c r="U28553" s="275"/>
    </row>
    <row r="28554" spans="21:21" x14ac:dyDescent="0.3">
      <c r="U28554" s="275"/>
    </row>
    <row r="28555" spans="21:21" x14ac:dyDescent="0.3">
      <c r="U28555" s="275"/>
    </row>
    <row r="28556" spans="21:21" x14ac:dyDescent="0.3">
      <c r="U28556" s="275"/>
    </row>
    <row r="28557" spans="21:21" x14ac:dyDescent="0.3">
      <c r="U28557" s="275"/>
    </row>
    <row r="28558" spans="21:21" x14ac:dyDescent="0.3">
      <c r="U28558" s="275"/>
    </row>
    <row r="28559" spans="21:21" x14ac:dyDescent="0.3">
      <c r="U28559" s="275"/>
    </row>
    <row r="28560" spans="21:21" x14ac:dyDescent="0.3">
      <c r="U28560" s="275"/>
    </row>
    <row r="28561" spans="21:21" x14ac:dyDescent="0.3">
      <c r="U28561" s="275"/>
    </row>
    <row r="28562" spans="21:21" x14ac:dyDescent="0.3">
      <c r="U28562" s="275"/>
    </row>
    <row r="28563" spans="21:21" x14ac:dyDescent="0.3">
      <c r="U28563" s="275"/>
    </row>
    <row r="28564" spans="21:21" x14ac:dyDescent="0.3">
      <c r="U28564" s="275"/>
    </row>
    <row r="28565" spans="21:21" x14ac:dyDescent="0.3">
      <c r="U28565" s="275"/>
    </row>
    <row r="28566" spans="21:21" x14ac:dyDescent="0.3">
      <c r="U28566" s="275"/>
    </row>
    <row r="28567" spans="21:21" x14ac:dyDescent="0.3">
      <c r="U28567" s="275"/>
    </row>
    <row r="28568" spans="21:21" x14ac:dyDescent="0.3">
      <c r="U28568" s="275"/>
    </row>
    <row r="28569" spans="21:21" x14ac:dyDescent="0.3">
      <c r="U28569" s="275"/>
    </row>
    <row r="28570" spans="21:21" x14ac:dyDescent="0.3">
      <c r="U28570" s="275"/>
    </row>
    <row r="28571" spans="21:21" x14ac:dyDescent="0.3">
      <c r="U28571" s="275"/>
    </row>
    <row r="28572" spans="21:21" x14ac:dyDescent="0.3">
      <c r="U28572" s="275"/>
    </row>
    <row r="28573" spans="21:21" x14ac:dyDescent="0.3">
      <c r="U28573" s="275"/>
    </row>
    <row r="28574" spans="21:21" x14ac:dyDescent="0.3">
      <c r="U28574" s="275"/>
    </row>
    <row r="28575" spans="21:21" x14ac:dyDescent="0.3">
      <c r="U28575" s="275"/>
    </row>
    <row r="28576" spans="21:21" x14ac:dyDescent="0.3">
      <c r="U28576" s="275"/>
    </row>
    <row r="28577" spans="21:21" x14ac:dyDescent="0.3">
      <c r="U28577" s="275"/>
    </row>
    <row r="28578" spans="21:21" x14ac:dyDescent="0.3">
      <c r="U28578" s="275"/>
    </row>
    <row r="28579" spans="21:21" x14ac:dyDescent="0.3">
      <c r="U28579" s="275"/>
    </row>
    <row r="28580" spans="21:21" x14ac:dyDescent="0.3">
      <c r="U28580" s="275"/>
    </row>
    <row r="28581" spans="21:21" x14ac:dyDescent="0.3">
      <c r="U28581" s="275"/>
    </row>
    <row r="28582" spans="21:21" x14ac:dyDescent="0.3">
      <c r="U28582" s="275"/>
    </row>
    <row r="28583" spans="21:21" x14ac:dyDescent="0.3">
      <c r="U28583" s="275"/>
    </row>
    <row r="28584" spans="21:21" x14ac:dyDescent="0.3">
      <c r="U28584" s="275"/>
    </row>
    <row r="28585" spans="21:21" x14ac:dyDescent="0.3">
      <c r="U28585" s="275"/>
    </row>
    <row r="28586" spans="21:21" x14ac:dyDescent="0.3">
      <c r="U28586" s="275"/>
    </row>
    <row r="28587" spans="21:21" x14ac:dyDescent="0.3">
      <c r="U28587" s="275"/>
    </row>
    <row r="28588" spans="21:21" x14ac:dyDescent="0.3">
      <c r="U28588" s="275"/>
    </row>
    <row r="28589" spans="21:21" x14ac:dyDescent="0.3">
      <c r="U28589" s="275"/>
    </row>
    <row r="28590" spans="21:21" x14ac:dyDescent="0.3">
      <c r="U28590" s="275"/>
    </row>
    <row r="28591" spans="21:21" x14ac:dyDescent="0.3">
      <c r="U28591" s="275"/>
    </row>
    <row r="28592" spans="21:21" x14ac:dyDescent="0.3">
      <c r="U28592" s="275"/>
    </row>
    <row r="28593" spans="21:21" x14ac:dyDescent="0.3">
      <c r="U28593" s="275"/>
    </row>
    <row r="28594" spans="21:21" x14ac:dyDescent="0.3">
      <c r="U28594" s="275"/>
    </row>
    <row r="28595" spans="21:21" x14ac:dyDescent="0.3">
      <c r="U28595" s="275"/>
    </row>
    <row r="28596" spans="21:21" x14ac:dyDescent="0.3">
      <c r="U28596" s="275"/>
    </row>
    <row r="28597" spans="21:21" x14ac:dyDescent="0.3">
      <c r="U28597" s="275"/>
    </row>
    <row r="28598" spans="21:21" x14ac:dyDescent="0.3">
      <c r="U28598" s="275"/>
    </row>
    <row r="28599" spans="21:21" x14ac:dyDescent="0.3">
      <c r="U28599" s="275"/>
    </row>
    <row r="28600" spans="21:21" x14ac:dyDescent="0.3">
      <c r="U28600" s="275"/>
    </row>
    <row r="28601" spans="21:21" x14ac:dyDescent="0.3">
      <c r="U28601" s="275"/>
    </row>
    <row r="28602" spans="21:21" x14ac:dyDescent="0.3">
      <c r="U28602" s="275"/>
    </row>
    <row r="28603" spans="21:21" x14ac:dyDescent="0.3">
      <c r="U28603" s="275"/>
    </row>
    <row r="28604" spans="21:21" x14ac:dyDescent="0.3">
      <c r="U28604" s="275"/>
    </row>
    <row r="28605" spans="21:21" x14ac:dyDescent="0.3">
      <c r="U28605" s="275"/>
    </row>
    <row r="28606" spans="21:21" x14ac:dyDescent="0.3">
      <c r="U28606" s="275"/>
    </row>
    <row r="28607" spans="21:21" x14ac:dyDescent="0.3">
      <c r="U28607" s="275"/>
    </row>
    <row r="28608" spans="21:21" x14ac:dyDescent="0.3">
      <c r="U28608" s="275"/>
    </row>
    <row r="28609" spans="21:21" x14ac:dyDescent="0.3">
      <c r="U28609" s="275"/>
    </row>
    <row r="28610" spans="21:21" x14ac:dyDescent="0.3">
      <c r="U28610" s="275"/>
    </row>
    <row r="28611" spans="21:21" x14ac:dyDescent="0.3">
      <c r="U28611" s="275"/>
    </row>
    <row r="28612" spans="21:21" x14ac:dyDescent="0.3">
      <c r="U28612" s="275"/>
    </row>
    <row r="28613" spans="21:21" x14ac:dyDescent="0.3">
      <c r="U28613" s="275"/>
    </row>
    <row r="28614" spans="21:21" x14ac:dyDescent="0.3">
      <c r="U28614" s="275"/>
    </row>
    <row r="28615" spans="21:21" x14ac:dyDescent="0.3">
      <c r="U28615" s="275"/>
    </row>
    <row r="28616" spans="21:21" x14ac:dyDescent="0.3">
      <c r="U28616" s="275"/>
    </row>
    <row r="28617" spans="21:21" x14ac:dyDescent="0.3">
      <c r="U28617" s="275"/>
    </row>
    <row r="28618" spans="21:21" x14ac:dyDescent="0.3">
      <c r="U28618" s="275"/>
    </row>
    <row r="28619" spans="21:21" x14ac:dyDescent="0.3">
      <c r="U28619" s="275"/>
    </row>
    <row r="28620" spans="21:21" x14ac:dyDescent="0.3">
      <c r="U28620" s="275"/>
    </row>
    <row r="28621" spans="21:21" x14ac:dyDescent="0.3">
      <c r="U28621" s="275"/>
    </row>
    <row r="28622" spans="21:21" x14ac:dyDescent="0.3">
      <c r="U28622" s="275"/>
    </row>
    <row r="28623" spans="21:21" x14ac:dyDescent="0.3">
      <c r="U28623" s="275"/>
    </row>
    <row r="28624" spans="21:21" x14ac:dyDescent="0.3">
      <c r="U28624" s="275"/>
    </row>
    <row r="28625" spans="21:21" x14ac:dyDescent="0.3">
      <c r="U28625" s="275"/>
    </row>
    <row r="28626" spans="21:21" x14ac:dyDescent="0.3">
      <c r="U28626" s="275"/>
    </row>
    <row r="28627" spans="21:21" x14ac:dyDescent="0.3">
      <c r="U28627" s="275"/>
    </row>
    <row r="28628" spans="21:21" x14ac:dyDescent="0.3">
      <c r="U28628" s="275"/>
    </row>
    <row r="28629" spans="21:21" x14ac:dyDescent="0.3">
      <c r="U28629" s="275"/>
    </row>
    <row r="28630" spans="21:21" x14ac:dyDescent="0.3">
      <c r="U28630" s="275"/>
    </row>
    <row r="28631" spans="21:21" x14ac:dyDescent="0.3">
      <c r="U28631" s="275"/>
    </row>
    <row r="28632" spans="21:21" x14ac:dyDescent="0.3">
      <c r="U28632" s="275"/>
    </row>
    <row r="28633" spans="21:21" x14ac:dyDescent="0.3">
      <c r="U28633" s="275"/>
    </row>
    <row r="28634" spans="21:21" x14ac:dyDescent="0.3">
      <c r="U28634" s="275"/>
    </row>
    <row r="28635" spans="21:21" x14ac:dyDescent="0.3">
      <c r="U28635" s="275"/>
    </row>
    <row r="28636" spans="21:21" x14ac:dyDescent="0.3">
      <c r="U28636" s="275"/>
    </row>
    <row r="28637" spans="21:21" x14ac:dyDescent="0.3">
      <c r="U28637" s="275"/>
    </row>
    <row r="28638" spans="21:21" x14ac:dyDescent="0.3">
      <c r="U28638" s="275"/>
    </row>
    <row r="28639" spans="21:21" x14ac:dyDescent="0.3">
      <c r="U28639" s="275"/>
    </row>
    <row r="28640" spans="21:21" x14ac:dyDescent="0.3">
      <c r="U28640" s="275"/>
    </row>
    <row r="28641" spans="21:21" x14ac:dyDescent="0.3">
      <c r="U28641" s="275"/>
    </row>
    <row r="28642" spans="21:21" x14ac:dyDescent="0.3">
      <c r="U28642" s="275"/>
    </row>
    <row r="28643" spans="21:21" x14ac:dyDescent="0.3">
      <c r="U28643" s="275"/>
    </row>
    <row r="28644" spans="21:21" x14ac:dyDescent="0.3">
      <c r="U28644" s="275"/>
    </row>
    <row r="28645" spans="21:21" x14ac:dyDescent="0.3">
      <c r="U28645" s="275"/>
    </row>
    <row r="28646" spans="21:21" x14ac:dyDescent="0.3">
      <c r="U28646" s="275"/>
    </row>
    <row r="28647" spans="21:21" x14ac:dyDescent="0.3">
      <c r="U28647" s="275"/>
    </row>
    <row r="28648" spans="21:21" x14ac:dyDescent="0.3">
      <c r="U28648" s="275"/>
    </row>
    <row r="28649" spans="21:21" x14ac:dyDescent="0.3">
      <c r="U28649" s="275"/>
    </row>
    <row r="28650" spans="21:21" x14ac:dyDescent="0.3">
      <c r="U28650" s="275"/>
    </row>
    <row r="28651" spans="21:21" x14ac:dyDescent="0.3">
      <c r="U28651" s="275"/>
    </row>
    <row r="28652" spans="21:21" x14ac:dyDescent="0.3">
      <c r="U28652" s="275"/>
    </row>
    <row r="28653" spans="21:21" x14ac:dyDescent="0.3">
      <c r="U28653" s="275"/>
    </row>
    <row r="28654" spans="21:21" x14ac:dyDescent="0.3">
      <c r="U28654" s="275"/>
    </row>
    <row r="28655" spans="21:21" x14ac:dyDescent="0.3">
      <c r="U28655" s="275"/>
    </row>
    <row r="28656" spans="21:21" x14ac:dyDescent="0.3">
      <c r="U28656" s="275"/>
    </row>
    <row r="28657" spans="21:21" x14ac:dyDescent="0.3">
      <c r="U28657" s="275"/>
    </row>
    <row r="28658" spans="21:21" x14ac:dyDescent="0.3">
      <c r="U28658" s="275"/>
    </row>
    <row r="28659" spans="21:21" x14ac:dyDescent="0.3">
      <c r="U28659" s="275"/>
    </row>
    <row r="28660" spans="21:21" x14ac:dyDescent="0.3">
      <c r="U28660" s="275"/>
    </row>
    <row r="28661" spans="21:21" x14ac:dyDescent="0.3">
      <c r="U28661" s="275"/>
    </row>
    <row r="28662" spans="21:21" x14ac:dyDescent="0.3">
      <c r="U28662" s="275"/>
    </row>
    <row r="28663" spans="21:21" x14ac:dyDescent="0.3">
      <c r="U28663" s="275"/>
    </row>
    <row r="28664" spans="21:21" x14ac:dyDescent="0.3">
      <c r="U28664" s="275"/>
    </row>
    <row r="28665" spans="21:21" x14ac:dyDescent="0.3">
      <c r="U28665" s="275"/>
    </row>
    <row r="28666" spans="21:21" x14ac:dyDescent="0.3">
      <c r="U28666" s="275"/>
    </row>
    <row r="28667" spans="21:21" x14ac:dyDescent="0.3">
      <c r="U28667" s="275"/>
    </row>
    <row r="28668" spans="21:21" x14ac:dyDescent="0.3">
      <c r="U28668" s="275"/>
    </row>
    <row r="28669" spans="21:21" x14ac:dyDescent="0.3">
      <c r="U28669" s="275"/>
    </row>
    <row r="28670" spans="21:21" x14ac:dyDescent="0.3">
      <c r="U28670" s="275"/>
    </row>
    <row r="28671" spans="21:21" x14ac:dyDescent="0.3">
      <c r="U28671" s="275"/>
    </row>
    <row r="28672" spans="21:21" x14ac:dyDescent="0.3">
      <c r="U28672" s="275"/>
    </row>
    <row r="28673" spans="21:21" x14ac:dyDescent="0.3">
      <c r="U28673" s="275"/>
    </row>
    <row r="28674" spans="21:21" x14ac:dyDescent="0.3">
      <c r="U28674" s="275"/>
    </row>
    <row r="28675" spans="21:21" x14ac:dyDescent="0.3">
      <c r="U28675" s="275"/>
    </row>
    <row r="28676" spans="21:21" x14ac:dyDescent="0.3">
      <c r="U28676" s="275"/>
    </row>
    <row r="28677" spans="21:21" x14ac:dyDescent="0.3">
      <c r="U28677" s="275"/>
    </row>
    <row r="28678" spans="21:21" x14ac:dyDescent="0.3">
      <c r="U28678" s="275"/>
    </row>
    <row r="28679" spans="21:21" x14ac:dyDescent="0.3">
      <c r="U28679" s="275"/>
    </row>
    <row r="28680" spans="21:21" x14ac:dyDescent="0.3">
      <c r="U28680" s="275"/>
    </row>
    <row r="28681" spans="21:21" x14ac:dyDescent="0.3">
      <c r="U28681" s="275"/>
    </row>
    <row r="28682" spans="21:21" x14ac:dyDescent="0.3">
      <c r="U28682" s="275"/>
    </row>
    <row r="28683" spans="21:21" x14ac:dyDescent="0.3">
      <c r="U28683" s="275"/>
    </row>
    <row r="28684" spans="21:21" x14ac:dyDescent="0.3">
      <c r="U28684" s="275"/>
    </row>
    <row r="28685" spans="21:21" x14ac:dyDescent="0.3">
      <c r="U28685" s="275"/>
    </row>
    <row r="28686" spans="21:21" x14ac:dyDescent="0.3">
      <c r="U28686" s="275"/>
    </row>
    <row r="28687" spans="21:21" x14ac:dyDescent="0.3">
      <c r="U28687" s="275"/>
    </row>
    <row r="28688" spans="21:21" x14ac:dyDescent="0.3">
      <c r="U28688" s="275"/>
    </row>
    <row r="28689" spans="21:21" x14ac:dyDescent="0.3">
      <c r="U28689" s="275"/>
    </row>
    <row r="28690" spans="21:21" x14ac:dyDescent="0.3">
      <c r="U28690" s="275"/>
    </row>
    <row r="28691" spans="21:21" x14ac:dyDescent="0.3">
      <c r="U28691" s="275"/>
    </row>
    <row r="28692" spans="21:21" x14ac:dyDescent="0.3">
      <c r="U28692" s="275"/>
    </row>
    <row r="28693" spans="21:21" x14ac:dyDescent="0.3">
      <c r="U28693" s="275"/>
    </row>
    <row r="28694" spans="21:21" x14ac:dyDescent="0.3">
      <c r="U28694" s="275"/>
    </row>
    <row r="28695" spans="21:21" x14ac:dyDescent="0.3">
      <c r="U28695" s="275"/>
    </row>
    <row r="28696" spans="21:21" x14ac:dyDescent="0.3">
      <c r="U28696" s="275"/>
    </row>
    <row r="28697" spans="21:21" x14ac:dyDescent="0.3">
      <c r="U28697" s="275"/>
    </row>
    <row r="28698" spans="21:21" x14ac:dyDescent="0.3">
      <c r="U28698" s="275"/>
    </row>
    <row r="28699" spans="21:21" x14ac:dyDescent="0.3">
      <c r="U28699" s="275"/>
    </row>
    <row r="28700" spans="21:21" x14ac:dyDescent="0.3">
      <c r="U28700" s="275"/>
    </row>
    <row r="28701" spans="21:21" x14ac:dyDescent="0.3">
      <c r="U28701" s="275"/>
    </row>
    <row r="28702" spans="21:21" x14ac:dyDescent="0.3">
      <c r="U28702" s="275"/>
    </row>
    <row r="28703" spans="21:21" x14ac:dyDescent="0.3">
      <c r="U28703" s="275"/>
    </row>
    <row r="28704" spans="21:21" x14ac:dyDescent="0.3">
      <c r="U28704" s="275"/>
    </row>
    <row r="28705" spans="21:21" x14ac:dyDescent="0.3">
      <c r="U28705" s="275"/>
    </row>
    <row r="28706" spans="21:21" x14ac:dyDescent="0.3">
      <c r="U28706" s="275"/>
    </row>
    <row r="28707" spans="21:21" x14ac:dyDescent="0.3">
      <c r="U28707" s="275"/>
    </row>
    <row r="28708" spans="21:21" x14ac:dyDescent="0.3">
      <c r="U28708" s="275"/>
    </row>
    <row r="28709" spans="21:21" x14ac:dyDescent="0.3">
      <c r="U28709" s="275"/>
    </row>
    <row r="28710" spans="21:21" x14ac:dyDescent="0.3">
      <c r="U28710" s="275"/>
    </row>
    <row r="28711" spans="21:21" x14ac:dyDescent="0.3">
      <c r="U28711" s="275"/>
    </row>
    <row r="28712" spans="21:21" x14ac:dyDescent="0.3">
      <c r="U28712" s="275"/>
    </row>
    <row r="28713" spans="21:21" x14ac:dyDescent="0.3">
      <c r="U28713" s="275"/>
    </row>
    <row r="28714" spans="21:21" x14ac:dyDescent="0.3">
      <c r="U28714" s="275"/>
    </row>
    <row r="28715" spans="21:21" x14ac:dyDescent="0.3">
      <c r="U28715" s="275"/>
    </row>
    <row r="28716" spans="21:21" x14ac:dyDescent="0.3">
      <c r="U28716" s="275"/>
    </row>
    <row r="28717" spans="21:21" x14ac:dyDescent="0.3">
      <c r="U28717" s="275"/>
    </row>
    <row r="28718" spans="21:21" x14ac:dyDescent="0.3">
      <c r="U28718" s="275"/>
    </row>
    <row r="28719" spans="21:21" x14ac:dyDescent="0.3">
      <c r="U28719" s="275"/>
    </row>
    <row r="28720" spans="21:21" x14ac:dyDescent="0.3">
      <c r="U28720" s="275"/>
    </row>
    <row r="28721" spans="21:21" x14ac:dyDescent="0.3">
      <c r="U28721" s="275"/>
    </row>
    <row r="28722" spans="21:21" x14ac:dyDescent="0.3">
      <c r="U28722" s="275"/>
    </row>
    <row r="28723" spans="21:21" x14ac:dyDescent="0.3">
      <c r="U28723" s="275"/>
    </row>
    <row r="28724" spans="21:21" x14ac:dyDescent="0.3">
      <c r="U28724" s="275"/>
    </row>
    <row r="28725" spans="21:21" x14ac:dyDescent="0.3">
      <c r="U28725" s="275"/>
    </row>
    <row r="28726" spans="21:21" x14ac:dyDescent="0.3">
      <c r="U28726" s="275"/>
    </row>
    <row r="28727" spans="21:21" x14ac:dyDescent="0.3">
      <c r="U28727" s="275"/>
    </row>
    <row r="28728" spans="21:21" x14ac:dyDescent="0.3">
      <c r="U28728" s="275"/>
    </row>
    <row r="28729" spans="21:21" x14ac:dyDescent="0.3">
      <c r="U28729" s="275"/>
    </row>
    <row r="28730" spans="21:21" x14ac:dyDescent="0.3">
      <c r="U28730" s="275"/>
    </row>
    <row r="28731" spans="21:21" x14ac:dyDescent="0.3">
      <c r="U28731" s="275"/>
    </row>
    <row r="28732" spans="21:21" x14ac:dyDescent="0.3">
      <c r="U28732" s="275"/>
    </row>
    <row r="28733" spans="21:21" x14ac:dyDescent="0.3">
      <c r="U28733" s="275"/>
    </row>
    <row r="28734" spans="21:21" x14ac:dyDescent="0.3">
      <c r="U28734" s="275"/>
    </row>
    <row r="28735" spans="21:21" x14ac:dyDescent="0.3">
      <c r="U28735" s="275"/>
    </row>
    <row r="28736" spans="21:21" x14ac:dyDescent="0.3">
      <c r="U28736" s="275"/>
    </row>
    <row r="28737" spans="21:21" x14ac:dyDescent="0.3">
      <c r="U28737" s="275"/>
    </row>
    <row r="28738" spans="21:21" x14ac:dyDescent="0.3">
      <c r="U28738" s="275"/>
    </row>
    <row r="28739" spans="21:21" x14ac:dyDescent="0.3">
      <c r="U28739" s="275"/>
    </row>
    <row r="28740" spans="21:21" x14ac:dyDescent="0.3">
      <c r="U28740" s="275"/>
    </row>
    <row r="28741" spans="21:21" x14ac:dyDescent="0.3">
      <c r="U28741" s="275"/>
    </row>
    <row r="28742" spans="21:21" x14ac:dyDescent="0.3">
      <c r="U28742" s="275"/>
    </row>
    <row r="28743" spans="21:21" x14ac:dyDescent="0.3">
      <c r="U28743" s="275"/>
    </row>
    <row r="28744" spans="21:21" x14ac:dyDescent="0.3">
      <c r="U28744" s="275"/>
    </row>
    <row r="28745" spans="21:21" x14ac:dyDescent="0.3">
      <c r="U28745" s="275"/>
    </row>
    <row r="28746" spans="21:21" x14ac:dyDescent="0.3">
      <c r="U28746" s="275"/>
    </row>
    <row r="28747" spans="21:21" x14ac:dyDescent="0.3">
      <c r="U28747" s="275"/>
    </row>
    <row r="28748" spans="21:21" x14ac:dyDescent="0.3">
      <c r="U28748" s="275"/>
    </row>
    <row r="28749" spans="21:21" x14ac:dyDescent="0.3">
      <c r="U28749" s="275"/>
    </row>
    <row r="28750" spans="21:21" x14ac:dyDescent="0.3">
      <c r="U28750" s="275"/>
    </row>
    <row r="28751" spans="21:21" x14ac:dyDescent="0.3">
      <c r="U28751" s="275"/>
    </row>
    <row r="28752" spans="21:21" x14ac:dyDescent="0.3">
      <c r="U28752" s="275"/>
    </row>
    <row r="28753" spans="21:21" x14ac:dyDescent="0.3">
      <c r="U28753" s="275"/>
    </row>
    <row r="28754" spans="21:21" x14ac:dyDescent="0.3">
      <c r="U28754" s="275"/>
    </row>
    <row r="28755" spans="21:21" x14ac:dyDescent="0.3">
      <c r="U28755" s="275"/>
    </row>
    <row r="28756" spans="21:21" x14ac:dyDescent="0.3">
      <c r="U28756" s="275"/>
    </row>
    <row r="28757" spans="21:21" x14ac:dyDescent="0.3">
      <c r="U28757" s="275"/>
    </row>
    <row r="28758" spans="21:21" x14ac:dyDescent="0.3">
      <c r="U28758" s="275"/>
    </row>
    <row r="28759" spans="21:21" x14ac:dyDescent="0.3">
      <c r="U28759" s="275"/>
    </row>
    <row r="28760" spans="21:21" x14ac:dyDescent="0.3">
      <c r="U28760" s="275"/>
    </row>
    <row r="28761" spans="21:21" x14ac:dyDescent="0.3">
      <c r="U28761" s="275"/>
    </row>
    <row r="28762" spans="21:21" x14ac:dyDescent="0.3">
      <c r="U28762" s="275"/>
    </row>
    <row r="28763" spans="21:21" x14ac:dyDescent="0.3">
      <c r="U28763" s="275"/>
    </row>
    <row r="28764" spans="21:21" x14ac:dyDescent="0.3">
      <c r="U28764" s="275"/>
    </row>
    <row r="28765" spans="21:21" x14ac:dyDescent="0.3">
      <c r="U28765" s="275"/>
    </row>
    <row r="28766" spans="21:21" x14ac:dyDescent="0.3">
      <c r="U28766" s="275"/>
    </row>
    <row r="28767" spans="21:21" x14ac:dyDescent="0.3">
      <c r="U28767" s="275"/>
    </row>
    <row r="28768" spans="21:21" x14ac:dyDescent="0.3">
      <c r="U28768" s="275"/>
    </row>
    <row r="28769" spans="21:21" x14ac:dyDescent="0.3">
      <c r="U28769" s="275"/>
    </row>
    <row r="28770" spans="21:21" x14ac:dyDescent="0.3">
      <c r="U28770" s="275"/>
    </row>
    <row r="28771" spans="21:21" x14ac:dyDescent="0.3">
      <c r="U28771" s="275"/>
    </row>
    <row r="28772" spans="21:21" x14ac:dyDescent="0.3">
      <c r="U28772" s="275"/>
    </row>
    <row r="28773" spans="21:21" x14ac:dyDescent="0.3">
      <c r="U28773" s="275"/>
    </row>
    <row r="28774" spans="21:21" x14ac:dyDescent="0.3">
      <c r="U28774" s="275"/>
    </row>
    <row r="28775" spans="21:21" x14ac:dyDescent="0.3">
      <c r="U28775" s="275"/>
    </row>
    <row r="28776" spans="21:21" x14ac:dyDescent="0.3">
      <c r="U28776" s="275"/>
    </row>
    <row r="28777" spans="21:21" x14ac:dyDescent="0.3">
      <c r="U28777" s="275"/>
    </row>
    <row r="28778" spans="21:21" x14ac:dyDescent="0.3">
      <c r="U28778" s="275"/>
    </row>
    <row r="28779" spans="21:21" x14ac:dyDescent="0.3">
      <c r="U28779" s="275"/>
    </row>
    <row r="28780" spans="21:21" x14ac:dyDescent="0.3">
      <c r="U28780" s="275"/>
    </row>
    <row r="28781" spans="21:21" x14ac:dyDescent="0.3">
      <c r="U28781" s="275"/>
    </row>
    <row r="28782" spans="21:21" x14ac:dyDescent="0.3">
      <c r="U28782" s="275"/>
    </row>
    <row r="28783" spans="21:21" x14ac:dyDescent="0.3">
      <c r="U28783" s="275"/>
    </row>
    <row r="28784" spans="21:21" x14ac:dyDescent="0.3">
      <c r="U28784" s="275"/>
    </row>
    <row r="28785" spans="21:21" x14ac:dyDescent="0.3">
      <c r="U28785" s="275"/>
    </row>
    <row r="28786" spans="21:21" x14ac:dyDescent="0.3">
      <c r="U28786" s="275"/>
    </row>
    <row r="28787" spans="21:21" x14ac:dyDescent="0.3">
      <c r="U28787" s="275"/>
    </row>
    <row r="28788" spans="21:21" x14ac:dyDescent="0.3">
      <c r="U28788" s="275"/>
    </row>
    <row r="28789" spans="21:21" x14ac:dyDescent="0.3">
      <c r="U28789" s="275"/>
    </row>
    <row r="28790" spans="21:21" x14ac:dyDescent="0.3">
      <c r="U28790" s="275"/>
    </row>
    <row r="28791" spans="21:21" x14ac:dyDescent="0.3">
      <c r="U28791" s="275"/>
    </row>
    <row r="28792" spans="21:21" x14ac:dyDescent="0.3">
      <c r="U28792" s="275"/>
    </row>
    <row r="28793" spans="21:21" x14ac:dyDescent="0.3">
      <c r="U28793" s="275"/>
    </row>
    <row r="28794" spans="21:21" x14ac:dyDescent="0.3">
      <c r="U28794" s="275"/>
    </row>
    <row r="28795" spans="21:21" x14ac:dyDescent="0.3">
      <c r="U28795" s="275"/>
    </row>
    <row r="28796" spans="21:21" x14ac:dyDescent="0.3">
      <c r="U28796" s="275"/>
    </row>
    <row r="28797" spans="21:21" x14ac:dyDescent="0.3">
      <c r="U28797" s="275"/>
    </row>
    <row r="28798" spans="21:21" x14ac:dyDescent="0.3">
      <c r="U28798" s="275"/>
    </row>
    <row r="28799" spans="21:21" x14ac:dyDescent="0.3">
      <c r="U28799" s="275"/>
    </row>
    <row r="28800" spans="21:21" x14ac:dyDescent="0.3">
      <c r="U28800" s="275"/>
    </row>
    <row r="28801" spans="21:21" x14ac:dyDescent="0.3">
      <c r="U28801" s="275"/>
    </row>
    <row r="28802" spans="21:21" x14ac:dyDescent="0.3">
      <c r="U28802" s="275"/>
    </row>
    <row r="28803" spans="21:21" x14ac:dyDescent="0.3">
      <c r="U28803" s="275"/>
    </row>
    <row r="28804" spans="21:21" x14ac:dyDescent="0.3">
      <c r="U28804" s="275"/>
    </row>
    <row r="28805" spans="21:21" x14ac:dyDescent="0.3">
      <c r="U28805" s="275"/>
    </row>
    <row r="28806" spans="21:21" x14ac:dyDescent="0.3">
      <c r="U28806" s="275"/>
    </row>
    <row r="28807" spans="21:21" x14ac:dyDescent="0.3">
      <c r="U28807" s="275"/>
    </row>
    <row r="28808" spans="21:21" x14ac:dyDescent="0.3">
      <c r="U28808" s="275"/>
    </row>
    <row r="28809" spans="21:21" x14ac:dyDescent="0.3">
      <c r="U28809" s="275"/>
    </row>
    <row r="28810" spans="21:21" x14ac:dyDescent="0.3">
      <c r="U28810" s="275"/>
    </row>
    <row r="28811" spans="21:21" x14ac:dyDescent="0.3">
      <c r="U28811" s="275"/>
    </row>
    <row r="28812" spans="21:21" x14ac:dyDescent="0.3">
      <c r="U28812" s="275"/>
    </row>
    <row r="28813" spans="21:21" x14ac:dyDescent="0.3">
      <c r="U28813" s="275"/>
    </row>
    <row r="28814" spans="21:21" x14ac:dyDescent="0.3">
      <c r="U28814" s="275"/>
    </row>
    <row r="28815" spans="21:21" x14ac:dyDescent="0.3">
      <c r="U28815" s="275"/>
    </row>
    <row r="28816" spans="21:21" x14ac:dyDescent="0.3">
      <c r="U28816" s="275"/>
    </row>
    <row r="28817" spans="21:21" x14ac:dyDescent="0.3">
      <c r="U28817" s="275"/>
    </row>
    <row r="28818" spans="21:21" x14ac:dyDescent="0.3">
      <c r="U28818" s="275"/>
    </row>
    <row r="28819" spans="21:21" x14ac:dyDescent="0.3">
      <c r="U28819" s="275"/>
    </row>
    <row r="28820" spans="21:21" x14ac:dyDescent="0.3">
      <c r="U28820" s="275"/>
    </row>
    <row r="28821" spans="21:21" x14ac:dyDescent="0.3">
      <c r="U28821" s="275"/>
    </row>
    <row r="28822" spans="21:21" x14ac:dyDescent="0.3">
      <c r="U28822" s="275"/>
    </row>
    <row r="28823" spans="21:21" x14ac:dyDescent="0.3">
      <c r="U28823" s="275"/>
    </row>
    <row r="28824" spans="21:21" x14ac:dyDescent="0.3">
      <c r="U28824" s="275"/>
    </row>
    <row r="28825" spans="21:21" x14ac:dyDescent="0.3">
      <c r="U28825" s="275"/>
    </row>
    <row r="28826" spans="21:21" x14ac:dyDescent="0.3">
      <c r="U28826" s="275"/>
    </row>
    <row r="28827" spans="21:21" x14ac:dyDescent="0.3">
      <c r="U28827" s="275"/>
    </row>
    <row r="28828" spans="21:21" x14ac:dyDescent="0.3">
      <c r="U28828" s="275"/>
    </row>
    <row r="28829" spans="21:21" x14ac:dyDescent="0.3">
      <c r="U28829" s="275"/>
    </row>
    <row r="28830" spans="21:21" x14ac:dyDescent="0.3">
      <c r="U28830" s="275"/>
    </row>
    <row r="28831" spans="21:21" x14ac:dyDescent="0.3">
      <c r="U28831" s="275"/>
    </row>
    <row r="28832" spans="21:21" x14ac:dyDescent="0.3">
      <c r="U28832" s="275"/>
    </row>
    <row r="28833" spans="21:21" x14ac:dyDescent="0.3">
      <c r="U28833" s="275"/>
    </row>
    <row r="28834" spans="21:21" x14ac:dyDescent="0.3">
      <c r="U28834" s="275"/>
    </row>
    <row r="28835" spans="21:21" x14ac:dyDescent="0.3">
      <c r="U28835" s="275"/>
    </row>
    <row r="28836" spans="21:21" x14ac:dyDescent="0.3">
      <c r="U28836" s="275"/>
    </row>
    <row r="28837" spans="21:21" x14ac:dyDescent="0.3">
      <c r="U28837" s="275"/>
    </row>
    <row r="28838" spans="21:21" x14ac:dyDescent="0.3">
      <c r="U28838" s="275"/>
    </row>
    <row r="28839" spans="21:21" x14ac:dyDescent="0.3">
      <c r="U28839" s="275"/>
    </row>
    <row r="28840" spans="21:21" x14ac:dyDescent="0.3">
      <c r="U28840" s="275"/>
    </row>
    <row r="28841" spans="21:21" x14ac:dyDescent="0.3">
      <c r="U28841" s="275"/>
    </row>
    <row r="28842" spans="21:21" x14ac:dyDescent="0.3">
      <c r="U28842" s="275"/>
    </row>
    <row r="28843" spans="21:21" x14ac:dyDescent="0.3">
      <c r="U28843" s="275"/>
    </row>
    <row r="28844" spans="21:21" x14ac:dyDescent="0.3">
      <c r="U28844" s="275"/>
    </row>
    <row r="28845" spans="21:21" x14ac:dyDescent="0.3">
      <c r="U28845" s="275"/>
    </row>
    <row r="28846" spans="21:21" x14ac:dyDescent="0.3">
      <c r="U28846" s="275"/>
    </row>
    <row r="28847" spans="21:21" x14ac:dyDescent="0.3">
      <c r="U28847" s="275"/>
    </row>
    <row r="28848" spans="21:21" x14ac:dyDescent="0.3">
      <c r="U28848" s="275"/>
    </row>
    <row r="28849" spans="21:21" x14ac:dyDescent="0.3">
      <c r="U28849" s="275"/>
    </row>
    <row r="28850" spans="21:21" x14ac:dyDescent="0.3">
      <c r="U28850" s="275"/>
    </row>
    <row r="28851" spans="21:21" x14ac:dyDescent="0.3">
      <c r="U28851" s="275"/>
    </row>
    <row r="28852" spans="21:21" x14ac:dyDescent="0.3">
      <c r="U28852" s="275"/>
    </row>
    <row r="28853" spans="21:21" x14ac:dyDescent="0.3">
      <c r="U28853" s="275"/>
    </row>
    <row r="28854" spans="21:21" x14ac:dyDescent="0.3">
      <c r="U28854" s="275"/>
    </row>
    <row r="28855" spans="21:21" x14ac:dyDescent="0.3">
      <c r="U28855" s="275"/>
    </row>
    <row r="28856" spans="21:21" x14ac:dyDescent="0.3">
      <c r="U28856" s="275"/>
    </row>
    <row r="28857" spans="21:21" x14ac:dyDescent="0.3">
      <c r="U28857" s="275"/>
    </row>
    <row r="28858" spans="21:21" x14ac:dyDescent="0.3">
      <c r="U28858" s="275"/>
    </row>
    <row r="28859" spans="21:21" x14ac:dyDescent="0.3">
      <c r="U28859" s="275"/>
    </row>
    <row r="28860" spans="21:21" x14ac:dyDescent="0.3">
      <c r="U28860" s="275"/>
    </row>
    <row r="28861" spans="21:21" x14ac:dyDescent="0.3">
      <c r="U28861" s="275"/>
    </row>
    <row r="28862" spans="21:21" x14ac:dyDescent="0.3">
      <c r="U28862" s="275"/>
    </row>
    <row r="28863" spans="21:21" x14ac:dyDescent="0.3">
      <c r="U28863" s="275"/>
    </row>
    <row r="28864" spans="21:21" x14ac:dyDescent="0.3">
      <c r="U28864" s="275"/>
    </row>
    <row r="28865" spans="21:21" x14ac:dyDescent="0.3">
      <c r="U28865" s="275"/>
    </row>
    <row r="28866" spans="21:21" x14ac:dyDescent="0.3">
      <c r="U28866" s="275"/>
    </row>
    <row r="28867" spans="21:21" x14ac:dyDescent="0.3">
      <c r="U28867" s="275"/>
    </row>
    <row r="28868" spans="21:21" x14ac:dyDescent="0.3">
      <c r="U28868" s="275"/>
    </row>
    <row r="28869" spans="21:21" x14ac:dyDescent="0.3">
      <c r="U28869" s="275"/>
    </row>
    <row r="28870" spans="21:21" x14ac:dyDescent="0.3">
      <c r="U28870" s="275"/>
    </row>
    <row r="28871" spans="21:21" x14ac:dyDescent="0.3">
      <c r="U28871" s="275"/>
    </row>
    <row r="28872" spans="21:21" x14ac:dyDescent="0.3">
      <c r="U28872" s="275"/>
    </row>
    <row r="28873" spans="21:21" x14ac:dyDescent="0.3">
      <c r="U28873" s="275"/>
    </row>
    <row r="28874" spans="21:21" x14ac:dyDescent="0.3">
      <c r="U28874" s="275"/>
    </row>
    <row r="28875" spans="21:21" x14ac:dyDescent="0.3">
      <c r="U28875" s="275"/>
    </row>
    <row r="28876" spans="21:21" x14ac:dyDescent="0.3">
      <c r="U28876" s="275"/>
    </row>
    <row r="28877" spans="21:21" x14ac:dyDescent="0.3">
      <c r="U28877" s="275"/>
    </row>
    <row r="28878" spans="21:21" x14ac:dyDescent="0.3">
      <c r="U28878" s="275"/>
    </row>
    <row r="28879" spans="21:21" x14ac:dyDescent="0.3">
      <c r="U28879" s="275"/>
    </row>
    <row r="28880" spans="21:21" x14ac:dyDescent="0.3">
      <c r="U28880" s="275"/>
    </row>
    <row r="28881" spans="21:21" x14ac:dyDescent="0.3">
      <c r="U28881" s="275"/>
    </row>
    <row r="28882" spans="21:21" x14ac:dyDescent="0.3">
      <c r="U28882" s="275"/>
    </row>
    <row r="28883" spans="21:21" x14ac:dyDescent="0.3">
      <c r="U28883" s="275"/>
    </row>
    <row r="28884" spans="21:21" x14ac:dyDescent="0.3">
      <c r="U28884" s="275"/>
    </row>
    <row r="28885" spans="21:21" x14ac:dyDescent="0.3">
      <c r="U28885" s="275"/>
    </row>
    <row r="28886" spans="21:21" x14ac:dyDescent="0.3">
      <c r="U28886" s="275"/>
    </row>
    <row r="28887" spans="21:21" x14ac:dyDescent="0.3">
      <c r="U28887" s="275"/>
    </row>
    <row r="28888" spans="21:21" x14ac:dyDescent="0.3">
      <c r="U28888" s="275"/>
    </row>
    <row r="28889" spans="21:21" x14ac:dyDescent="0.3">
      <c r="U28889" s="275"/>
    </row>
    <row r="28890" spans="21:21" x14ac:dyDescent="0.3">
      <c r="U28890" s="275"/>
    </row>
    <row r="28891" spans="21:21" x14ac:dyDescent="0.3">
      <c r="U28891" s="275"/>
    </row>
    <row r="28892" spans="21:21" x14ac:dyDescent="0.3">
      <c r="U28892" s="275"/>
    </row>
    <row r="28893" spans="21:21" x14ac:dyDescent="0.3">
      <c r="U28893" s="275"/>
    </row>
    <row r="28894" spans="21:21" x14ac:dyDescent="0.3">
      <c r="U28894" s="275"/>
    </row>
    <row r="28895" spans="21:21" x14ac:dyDescent="0.3">
      <c r="U28895" s="275"/>
    </row>
    <row r="28896" spans="21:21" x14ac:dyDescent="0.3">
      <c r="U28896" s="275"/>
    </row>
    <row r="28897" spans="21:21" x14ac:dyDescent="0.3">
      <c r="U28897" s="275"/>
    </row>
    <row r="28898" spans="21:21" x14ac:dyDescent="0.3">
      <c r="U28898" s="275"/>
    </row>
    <row r="28899" spans="21:21" x14ac:dyDescent="0.3">
      <c r="U28899" s="275"/>
    </row>
    <row r="28900" spans="21:21" x14ac:dyDescent="0.3">
      <c r="U28900" s="275"/>
    </row>
    <row r="28901" spans="21:21" x14ac:dyDescent="0.3">
      <c r="U28901" s="275"/>
    </row>
    <row r="28902" spans="21:21" x14ac:dyDescent="0.3">
      <c r="U28902" s="275"/>
    </row>
    <row r="28903" spans="21:21" x14ac:dyDescent="0.3">
      <c r="U28903" s="275"/>
    </row>
    <row r="28904" spans="21:21" x14ac:dyDescent="0.3">
      <c r="U28904" s="275"/>
    </row>
    <row r="28905" spans="21:21" x14ac:dyDescent="0.3">
      <c r="U28905" s="275"/>
    </row>
    <row r="28906" spans="21:21" x14ac:dyDescent="0.3">
      <c r="U28906" s="275"/>
    </row>
    <row r="28907" spans="21:21" x14ac:dyDescent="0.3">
      <c r="U28907" s="275"/>
    </row>
    <row r="28908" spans="21:21" x14ac:dyDescent="0.3">
      <c r="U28908" s="275"/>
    </row>
    <row r="28909" spans="21:21" x14ac:dyDescent="0.3">
      <c r="U28909" s="275"/>
    </row>
    <row r="28910" spans="21:21" x14ac:dyDescent="0.3">
      <c r="U28910" s="275"/>
    </row>
    <row r="28911" spans="21:21" x14ac:dyDescent="0.3">
      <c r="U28911" s="275"/>
    </row>
    <row r="28912" spans="21:21" x14ac:dyDescent="0.3">
      <c r="U28912" s="275"/>
    </row>
    <row r="28913" spans="21:21" x14ac:dyDescent="0.3">
      <c r="U28913" s="275"/>
    </row>
    <row r="28914" spans="21:21" x14ac:dyDescent="0.3">
      <c r="U28914" s="275"/>
    </row>
    <row r="28915" spans="21:21" x14ac:dyDescent="0.3">
      <c r="U28915" s="275"/>
    </row>
    <row r="28916" spans="21:21" x14ac:dyDescent="0.3">
      <c r="U28916" s="275"/>
    </row>
    <row r="28917" spans="21:21" x14ac:dyDescent="0.3">
      <c r="U28917" s="275"/>
    </row>
    <row r="28918" spans="21:21" x14ac:dyDescent="0.3">
      <c r="U28918" s="275"/>
    </row>
    <row r="28919" spans="21:21" x14ac:dyDescent="0.3">
      <c r="U28919" s="275"/>
    </row>
    <row r="28920" spans="21:21" x14ac:dyDescent="0.3">
      <c r="U28920" s="275"/>
    </row>
    <row r="28921" spans="21:21" x14ac:dyDescent="0.3">
      <c r="U28921" s="275"/>
    </row>
    <row r="28922" spans="21:21" x14ac:dyDescent="0.3">
      <c r="U28922" s="275"/>
    </row>
    <row r="28923" spans="21:21" x14ac:dyDescent="0.3">
      <c r="U28923" s="275"/>
    </row>
    <row r="28924" spans="21:21" x14ac:dyDescent="0.3">
      <c r="U28924" s="275"/>
    </row>
    <row r="28925" spans="21:21" x14ac:dyDescent="0.3">
      <c r="U28925" s="275"/>
    </row>
    <row r="28926" spans="21:21" x14ac:dyDescent="0.3">
      <c r="U28926" s="275"/>
    </row>
    <row r="28927" spans="21:21" x14ac:dyDescent="0.3">
      <c r="U28927" s="275"/>
    </row>
    <row r="28928" spans="21:21" x14ac:dyDescent="0.3">
      <c r="U28928" s="275"/>
    </row>
    <row r="28929" spans="21:21" x14ac:dyDescent="0.3">
      <c r="U28929" s="275"/>
    </row>
    <row r="28930" spans="21:21" x14ac:dyDescent="0.3">
      <c r="U28930" s="275"/>
    </row>
    <row r="28931" spans="21:21" x14ac:dyDescent="0.3">
      <c r="U28931" s="275"/>
    </row>
    <row r="28932" spans="21:21" x14ac:dyDescent="0.3">
      <c r="U28932" s="275"/>
    </row>
    <row r="28933" spans="21:21" x14ac:dyDescent="0.3">
      <c r="U28933" s="275"/>
    </row>
    <row r="28934" spans="21:21" x14ac:dyDescent="0.3">
      <c r="U28934" s="275"/>
    </row>
    <row r="28935" spans="21:21" x14ac:dyDescent="0.3">
      <c r="U28935" s="275"/>
    </row>
    <row r="28936" spans="21:21" x14ac:dyDescent="0.3">
      <c r="U28936" s="275"/>
    </row>
    <row r="28937" spans="21:21" x14ac:dyDescent="0.3">
      <c r="U28937" s="275"/>
    </row>
    <row r="28938" spans="21:21" x14ac:dyDescent="0.3">
      <c r="U28938" s="275"/>
    </row>
    <row r="28939" spans="21:21" x14ac:dyDescent="0.3">
      <c r="U28939" s="275"/>
    </row>
    <row r="28940" spans="21:21" x14ac:dyDescent="0.3">
      <c r="U28940" s="275"/>
    </row>
    <row r="28941" spans="21:21" x14ac:dyDescent="0.3">
      <c r="U28941" s="275"/>
    </row>
    <row r="28942" spans="21:21" x14ac:dyDescent="0.3">
      <c r="U28942" s="275"/>
    </row>
    <row r="28943" spans="21:21" x14ac:dyDescent="0.3">
      <c r="U28943" s="275"/>
    </row>
    <row r="28944" spans="21:21" x14ac:dyDescent="0.3">
      <c r="U28944" s="275"/>
    </row>
    <row r="28945" spans="21:21" x14ac:dyDescent="0.3">
      <c r="U28945" s="275"/>
    </row>
    <row r="28946" spans="21:21" x14ac:dyDescent="0.3">
      <c r="U28946" s="275"/>
    </row>
    <row r="28947" spans="21:21" x14ac:dyDescent="0.3">
      <c r="U28947" s="275"/>
    </row>
    <row r="28948" spans="21:21" x14ac:dyDescent="0.3">
      <c r="U28948" s="275"/>
    </row>
    <row r="28949" spans="21:21" x14ac:dyDescent="0.3">
      <c r="U28949" s="275"/>
    </row>
    <row r="28950" spans="21:21" x14ac:dyDescent="0.3">
      <c r="U28950" s="275"/>
    </row>
    <row r="28951" spans="21:21" x14ac:dyDescent="0.3">
      <c r="U28951" s="275"/>
    </row>
    <row r="28952" spans="21:21" x14ac:dyDescent="0.3">
      <c r="U28952" s="275"/>
    </row>
    <row r="28953" spans="21:21" x14ac:dyDescent="0.3">
      <c r="U28953" s="275"/>
    </row>
    <row r="28954" spans="21:21" x14ac:dyDescent="0.3">
      <c r="U28954" s="275"/>
    </row>
    <row r="28955" spans="21:21" x14ac:dyDescent="0.3">
      <c r="U28955" s="275"/>
    </row>
    <row r="28956" spans="21:21" x14ac:dyDescent="0.3">
      <c r="U28956" s="275"/>
    </row>
    <row r="28957" spans="21:21" x14ac:dyDescent="0.3">
      <c r="U28957" s="275"/>
    </row>
    <row r="28958" spans="21:21" x14ac:dyDescent="0.3">
      <c r="U28958" s="275"/>
    </row>
    <row r="28959" spans="21:21" x14ac:dyDescent="0.3">
      <c r="U28959" s="275"/>
    </row>
    <row r="28960" spans="21:21" x14ac:dyDescent="0.3">
      <c r="U28960" s="275"/>
    </row>
    <row r="28961" spans="21:21" x14ac:dyDescent="0.3">
      <c r="U28961" s="275"/>
    </row>
    <row r="28962" spans="21:21" x14ac:dyDescent="0.3">
      <c r="U28962" s="275"/>
    </row>
    <row r="28963" spans="21:21" x14ac:dyDescent="0.3">
      <c r="U28963" s="275"/>
    </row>
    <row r="28964" spans="21:21" x14ac:dyDescent="0.3">
      <c r="U28964" s="275"/>
    </row>
    <row r="28965" spans="21:21" x14ac:dyDescent="0.3">
      <c r="U28965" s="275"/>
    </row>
    <row r="28966" spans="21:21" x14ac:dyDescent="0.3">
      <c r="U28966" s="275"/>
    </row>
    <row r="28967" spans="21:21" x14ac:dyDescent="0.3">
      <c r="U28967" s="275"/>
    </row>
    <row r="28968" spans="21:21" x14ac:dyDescent="0.3">
      <c r="U28968" s="275"/>
    </row>
    <row r="28969" spans="21:21" x14ac:dyDescent="0.3">
      <c r="U28969" s="275"/>
    </row>
    <row r="28970" spans="21:21" x14ac:dyDescent="0.3">
      <c r="U28970" s="275"/>
    </row>
    <row r="28971" spans="21:21" x14ac:dyDescent="0.3">
      <c r="U28971" s="275"/>
    </row>
    <row r="28972" spans="21:21" x14ac:dyDescent="0.3">
      <c r="U28972" s="275"/>
    </row>
    <row r="28973" spans="21:21" x14ac:dyDescent="0.3">
      <c r="U28973" s="275"/>
    </row>
    <row r="28974" spans="21:21" x14ac:dyDescent="0.3">
      <c r="U28974" s="275"/>
    </row>
    <row r="28975" spans="21:21" x14ac:dyDescent="0.3">
      <c r="U28975" s="275"/>
    </row>
    <row r="28976" spans="21:21" x14ac:dyDescent="0.3">
      <c r="U28976" s="275"/>
    </row>
    <row r="28977" spans="21:21" x14ac:dyDescent="0.3">
      <c r="U28977" s="275"/>
    </row>
    <row r="28978" spans="21:21" x14ac:dyDescent="0.3">
      <c r="U28978" s="275"/>
    </row>
    <row r="28979" spans="21:21" x14ac:dyDescent="0.3">
      <c r="U28979" s="275"/>
    </row>
    <row r="28980" spans="21:21" x14ac:dyDescent="0.3">
      <c r="U28980" s="275"/>
    </row>
    <row r="28981" spans="21:21" x14ac:dyDescent="0.3">
      <c r="U28981" s="275"/>
    </row>
    <row r="28982" spans="21:21" x14ac:dyDescent="0.3">
      <c r="U28982" s="275"/>
    </row>
    <row r="28983" spans="21:21" x14ac:dyDescent="0.3">
      <c r="U28983" s="275"/>
    </row>
    <row r="28984" spans="21:21" x14ac:dyDescent="0.3">
      <c r="U28984" s="275"/>
    </row>
    <row r="28985" spans="21:21" x14ac:dyDescent="0.3">
      <c r="U28985" s="275"/>
    </row>
    <row r="28986" spans="21:21" x14ac:dyDescent="0.3">
      <c r="U28986" s="275"/>
    </row>
    <row r="28987" spans="21:21" x14ac:dyDescent="0.3">
      <c r="U28987" s="275"/>
    </row>
    <row r="28988" spans="21:21" x14ac:dyDescent="0.3">
      <c r="U28988" s="275"/>
    </row>
    <row r="28989" spans="21:21" x14ac:dyDescent="0.3">
      <c r="U28989" s="275"/>
    </row>
    <row r="28990" spans="21:21" x14ac:dyDescent="0.3">
      <c r="U28990" s="275"/>
    </row>
    <row r="28991" spans="21:21" x14ac:dyDescent="0.3">
      <c r="U28991" s="275"/>
    </row>
    <row r="28992" spans="21:21" x14ac:dyDescent="0.3">
      <c r="U28992" s="275"/>
    </row>
    <row r="28993" spans="21:21" x14ac:dyDescent="0.3">
      <c r="U28993" s="275"/>
    </row>
    <row r="28994" spans="21:21" x14ac:dyDescent="0.3">
      <c r="U28994" s="275"/>
    </row>
    <row r="28995" spans="21:21" x14ac:dyDescent="0.3">
      <c r="U28995" s="275"/>
    </row>
    <row r="28996" spans="21:21" x14ac:dyDescent="0.3">
      <c r="U28996" s="275"/>
    </row>
    <row r="28997" spans="21:21" x14ac:dyDescent="0.3">
      <c r="U28997" s="275"/>
    </row>
    <row r="28998" spans="21:21" x14ac:dyDescent="0.3">
      <c r="U28998" s="275"/>
    </row>
    <row r="28999" spans="21:21" x14ac:dyDescent="0.3">
      <c r="U28999" s="275"/>
    </row>
    <row r="29000" spans="21:21" x14ac:dyDescent="0.3">
      <c r="U29000" s="275"/>
    </row>
    <row r="29001" spans="21:21" x14ac:dyDescent="0.3">
      <c r="U29001" s="275"/>
    </row>
    <row r="29002" spans="21:21" x14ac:dyDescent="0.3">
      <c r="U29002" s="275"/>
    </row>
    <row r="29003" spans="21:21" x14ac:dyDescent="0.3">
      <c r="U29003" s="275"/>
    </row>
    <row r="29004" spans="21:21" x14ac:dyDescent="0.3">
      <c r="U29004" s="275"/>
    </row>
    <row r="29005" spans="21:21" x14ac:dyDescent="0.3">
      <c r="U29005" s="275"/>
    </row>
    <row r="29006" spans="21:21" x14ac:dyDescent="0.3">
      <c r="U29006" s="275"/>
    </row>
    <row r="29007" spans="21:21" x14ac:dyDescent="0.3">
      <c r="U29007" s="275"/>
    </row>
    <row r="29008" spans="21:21" x14ac:dyDescent="0.3">
      <c r="U29008" s="275"/>
    </row>
    <row r="29009" spans="21:21" x14ac:dyDescent="0.3">
      <c r="U29009" s="275"/>
    </row>
    <row r="29010" spans="21:21" x14ac:dyDescent="0.3">
      <c r="U29010" s="275"/>
    </row>
    <row r="29011" spans="21:21" x14ac:dyDescent="0.3">
      <c r="U29011" s="275"/>
    </row>
    <row r="29012" spans="21:21" x14ac:dyDescent="0.3">
      <c r="U29012" s="275"/>
    </row>
    <row r="29013" spans="21:21" x14ac:dyDescent="0.3">
      <c r="U29013" s="275"/>
    </row>
    <row r="29014" spans="21:21" x14ac:dyDescent="0.3">
      <c r="U29014" s="275"/>
    </row>
    <row r="29015" spans="21:21" x14ac:dyDescent="0.3">
      <c r="U29015" s="275"/>
    </row>
    <row r="29016" spans="21:21" x14ac:dyDescent="0.3">
      <c r="U29016" s="275"/>
    </row>
    <row r="29017" spans="21:21" x14ac:dyDescent="0.3">
      <c r="U29017" s="275"/>
    </row>
    <row r="29018" spans="21:21" x14ac:dyDescent="0.3">
      <c r="U29018" s="275"/>
    </row>
    <row r="29019" spans="21:21" x14ac:dyDescent="0.3">
      <c r="U29019" s="275"/>
    </row>
    <row r="29020" spans="21:21" x14ac:dyDescent="0.3">
      <c r="U29020" s="275"/>
    </row>
    <row r="29021" spans="21:21" x14ac:dyDescent="0.3">
      <c r="U29021" s="275"/>
    </row>
    <row r="29022" spans="21:21" x14ac:dyDescent="0.3">
      <c r="U29022" s="275"/>
    </row>
    <row r="29023" spans="21:21" x14ac:dyDescent="0.3">
      <c r="U29023" s="275"/>
    </row>
    <row r="29024" spans="21:21" x14ac:dyDescent="0.3">
      <c r="U29024" s="275"/>
    </row>
    <row r="29025" spans="21:21" x14ac:dyDescent="0.3">
      <c r="U29025" s="275"/>
    </row>
    <row r="29026" spans="21:21" x14ac:dyDescent="0.3">
      <c r="U29026" s="275"/>
    </row>
    <row r="29027" spans="21:21" x14ac:dyDescent="0.3">
      <c r="U29027" s="275"/>
    </row>
    <row r="29028" spans="21:21" x14ac:dyDescent="0.3">
      <c r="U29028" s="275"/>
    </row>
    <row r="29029" spans="21:21" x14ac:dyDescent="0.3">
      <c r="U29029" s="275"/>
    </row>
    <row r="29030" spans="21:21" x14ac:dyDescent="0.3">
      <c r="U29030" s="275"/>
    </row>
    <row r="29031" spans="21:21" x14ac:dyDescent="0.3">
      <c r="U29031" s="275"/>
    </row>
    <row r="29032" spans="21:21" x14ac:dyDescent="0.3">
      <c r="U29032" s="275"/>
    </row>
    <row r="29033" spans="21:21" x14ac:dyDescent="0.3">
      <c r="U29033" s="275"/>
    </row>
    <row r="29034" spans="21:21" x14ac:dyDescent="0.3">
      <c r="U29034" s="275"/>
    </row>
    <row r="29035" spans="21:21" x14ac:dyDescent="0.3">
      <c r="U29035" s="275"/>
    </row>
    <row r="29036" spans="21:21" x14ac:dyDescent="0.3">
      <c r="U29036" s="275"/>
    </row>
    <row r="29037" spans="21:21" x14ac:dyDescent="0.3">
      <c r="U29037" s="275"/>
    </row>
    <row r="29038" spans="21:21" x14ac:dyDescent="0.3">
      <c r="U29038" s="275"/>
    </row>
    <row r="29039" spans="21:21" x14ac:dyDescent="0.3">
      <c r="U29039" s="275"/>
    </row>
    <row r="29040" spans="21:21" x14ac:dyDescent="0.3">
      <c r="U29040" s="275"/>
    </row>
    <row r="29041" spans="21:21" x14ac:dyDescent="0.3">
      <c r="U29041" s="275"/>
    </row>
    <row r="29042" spans="21:21" x14ac:dyDescent="0.3">
      <c r="U29042" s="275"/>
    </row>
    <row r="29043" spans="21:21" x14ac:dyDescent="0.3">
      <c r="U29043" s="275"/>
    </row>
    <row r="29044" spans="21:21" x14ac:dyDescent="0.3">
      <c r="U29044" s="275"/>
    </row>
    <row r="29045" spans="21:21" x14ac:dyDescent="0.3">
      <c r="U29045" s="275"/>
    </row>
    <row r="29046" spans="21:21" x14ac:dyDescent="0.3">
      <c r="U29046" s="275"/>
    </row>
    <row r="29047" spans="21:21" x14ac:dyDescent="0.3">
      <c r="U29047" s="275"/>
    </row>
    <row r="29048" spans="21:21" x14ac:dyDescent="0.3">
      <c r="U29048" s="275"/>
    </row>
    <row r="29049" spans="21:21" x14ac:dyDescent="0.3">
      <c r="U29049" s="275"/>
    </row>
    <row r="29050" spans="21:21" x14ac:dyDescent="0.3">
      <c r="U29050" s="275"/>
    </row>
    <row r="29051" spans="21:21" x14ac:dyDescent="0.3">
      <c r="U29051" s="275"/>
    </row>
    <row r="29052" spans="21:21" x14ac:dyDescent="0.3">
      <c r="U29052" s="275"/>
    </row>
    <row r="29053" spans="21:21" x14ac:dyDescent="0.3">
      <c r="U29053" s="275"/>
    </row>
    <row r="29054" spans="21:21" x14ac:dyDescent="0.3">
      <c r="U29054" s="275"/>
    </row>
    <row r="29055" spans="21:21" x14ac:dyDescent="0.3">
      <c r="U29055" s="275"/>
    </row>
    <row r="29056" spans="21:21" x14ac:dyDescent="0.3">
      <c r="U29056" s="275"/>
    </row>
    <row r="29057" spans="21:21" x14ac:dyDescent="0.3">
      <c r="U29057" s="275"/>
    </row>
    <row r="29058" spans="21:21" x14ac:dyDescent="0.3">
      <c r="U29058" s="275"/>
    </row>
    <row r="29059" spans="21:21" x14ac:dyDescent="0.3">
      <c r="U29059" s="275"/>
    </row>
    <row r="29060" spans="21:21" x14ac:dyDescent="0.3">
      <c r="U29060" s="275"/>
    </row>
    <row r="29061" spans="21:21" x14ac:dyDescent="0.3">
      <c r="U29061" s="275"/>
    </row>
    <row r="29062" spans="21:21" x14ac:dyDescent="0.3">
      <c r="U29062" s="275"/>
    </row>
    <row r="29063" spans="21:21" x14ac:dyDescent="0.3">
      <c r="U29063" s="275"/>
    </row>
    <row r="29064" spans="21:21" x14ac:dyDescent="0.3">
      <c r="U29064" s="275"/>
    </row>
    <row r="29065" spans="21:21" x14ac:dyDescent="0.3">
      <c r="U29065" s="275"/>
    </row>
    <row r="29066" spans="21:21" x14ac:dyDescent="0.3">
      <c r="U29066" s="275"/>
    </row>
    <row r="29067" spans="21:21" x14ac:dyDescent="0.3">
      <c r="U29067" s="275"/>
    </row>
    <row r="29068" spans="21:21" x14ac:dyDescent="0.3">
      <c r="U29068" s="275"/>
    </row>
    <row r="29069" spans="21:21" x14ac:dyDescent="0.3">
      <c r="U29069" s="275"/>
    </row>
    <row r="29070" spans="21:21" x14ac:dyDescent="0.3">
      <c r="U29070" s="275"/>
    </row>
    <row r="29071" spans="21:21" x14ac:dyDescent="0.3">
      <c r="U29071" s="275"/>
    </row>
    <row r="29072" spans="21:21" x14ac:dyDescent="0.3">
      <c r="U29072" s="275"/>
    </row>
    <row r="29073" spans="21:21" x14ac:dyDescent="0.3">
      <c r="U29073" s="275"/>
    </row>
    <row r="29074" spans="21:21" x14ac:dyDescent="0.3">
      <c r="U29074" s="275"/>
    </row>
    <row r="29075" spans="21:21" x14ac:dyDescent="0.3">
      <c r="U29075" s="275"/>
    </row>
    <row r="29076" spans="21:21" x14ac:dyDescent="0.3">
      <c r="U29076" s="275"/>
    </row>
    <row r="29077" spans="21:21" x14ac:dyDescent="0.3">
      <c r="U29077" s="275"/>
    </row>
    <row r="29078" spans="21:21" x14ac:dyDescent="0.3">
      <c r="U29078" s="275"/>
    </row>
    <row r="29079" spans="21:21" x14ac:dyDescent="0.3">
      <c r="U29079" s="275"/>
    </row>
    <row r="29080" spans="21:21" x14ac:dyDescent="0.3">
      <c r="U29080" s="275"/>
    </row>
    <row r="29081" spans="21:21" x14ac:dyDescent="0.3">
      <c r="U29081" s="275"/>
    </row>
    <row r="29082" spans="21:21" x14ac:dyDescent="0.3">
      <c r="U29082" s="275"/>
    </row>
    <row r="29083" spans="21:21" x14ac:dyDescent="0.3">
      <c r="U29083" s="275"/>
    </row>
    <row r="29084" spans="21:21" x14ac:dyDescent="0.3">
      <c r="U29084" s="275"/>
    </row>
    <row r="29085" spans="21:21" x14ac:dyDescent="0.3">
      <c r="U29085" s="275"/>
    </row>
    <row r="29086" spans="21:21" x14ac:dyDescent="0.3">
      <c r="U29086" s="275"/>
    </row>
    <row r="29087" spans="21:21" x14ac:dyDescent="0.3">
      <c r="U29087" s="275"/>
    </row>
    <row r="29088" spans="21:21" x14ac:dyDescent="0.3">
      <c r="U29088" s="275"/>
    </row>
    <row r="29089" spans="21:21" x14ac:dyDescent="0.3">
      <c r="U29089" s="275"/>
    </row>
    <row r="29090" spans="21:21" x14ac:dyDescent="0.3">
      <c r="U29090" s="275"/>
    </row>
    <row r="29091" spans="21:21" x14ac:dyDescent="0.3">
      <c r="U29091" s="275"/>
    </row>
    <row r="29092" spans="21:21" x14ac:dyDescent="0.3">
      <c r="U29092" s="275"/>
    </row>
    <row r="29093" spans="21:21" x14ac:dyDescent="0.3">
      <c r="U29093" s="275"/>
    </row>
    <row r="29094" spans="21:21" x14ac:dyDescent="0.3">
      <c r="U29094" s="275"/>
    </row>
    <row r="29095" spans="21:21" x14ac:dyDescent="0.3">
      <c r="U29095" s="275"/>
    </row>
    <row r="29096" spans="21:21" x14ac:dyDescent="0.3">
      <c r="U29096" s="275"/>
    </row>
    <row r="29097" spans="21:21" x14ac:dyDescent="0.3">
      <c r="U29097" s="275"/>
    </row>
    <row r="29098" spans="21:21" x14ac:dyDescent="0.3">
      <c r="U29098" s="275"/>
    </row>
    <row r="29099" spans="21:21" x14ac:dyDescent="0.3">
      <c r="U29099" s="275"/>
    </row>
    <row r="29100" spans="21:21" x14ac:dyDescent="0.3">
      <c r="U29100" s="275"/>
    </row>
    <row r="29101" spans="21:21" x14ac:dyDescent="0.3">
      <c r="U29101" s="275"/>
    </row>
    <row r="29102" spans="21:21" x14ac:dyDescent="0.3">
      <c r="U29102" s="275"/>
    </row>
    <row r="29103" spans="21:21" x14ac:dyDescent="0.3">
      <c r="U29103" s="275"/>
    </row>
    <row r="29104" spans="21:21" x14ac:dyDescent="0.3">
      <c r="U29104" s="275"/>
    </row>
    <row r="29105" spans="21:21" x14ac:dyDescent="0.3">
      <c r="U29105" s="275"/>
    </row>
    <row r="29106" spans="21:21" x14ac:dyDescent="0.3">
      <c r="U29106" s="275"/>
    </row>
    <row r="29107" spans="21:21" x14ac:dyDescent="0.3">
      <c r="U29107" s="275"/>
    </row>
    <row r="29108" spans="21:21" x14ac:dyDescent="0.3">
      <c r="U29108" s="275"/>
    </row>
    <row r="29109" spans="21:21" x14ac:dyDescent="0.3">
      <c r="U29109" s="275"/>
    </row>
    <row r="29110" spans="21:21" x14ac:dyDescent="0.3">
      <c r="U29110" s="275"/>
    </row>
    <row r="29111" spans="21:21" x14ac:dyDescent="0.3">
      <c r="U29111" s="275"/>
    </row>
    <row r="29112" spans="21:21" x14ac:dyDescent="0.3">
      <c r="U29112" s="275"/>
    </row>
    <row r="29113" spans="21:21" x14ac:dyDescent="0.3">
      <c r="U29113" s="275"/>
    </row>
    <row r="29114" spans="21:21" x14ac:dyDescent="0.3">
      <c r="U29114" s="275"/>
    </row>
    <row r="29115" spans="21:21" x14ac:dyDescent="0.3">
      <c r="U29115" s="275"/>
    </row>
    <row r="29116" spans="21:21" x14ac:dyDescent="0.3">
      <c r="U29116" s="275"/>
    </row>
    <row r="29117" spans="21:21" x14ac:dyDescent="0.3">
      <c r="U29117" s="275"/>
    </row>
    <row r="29118" spans="21:21" x14ac:dyDescent="0.3">
      <c r="U29118" s="275"/>
    </row>
    <row r="29119" spans="21:21" x14ac:dyDescent="0.3">
      <c r="U29119" s="275"/>
    </row>
    <row r="29120" spans="21:21" x14ac:dyDescent="0.3">
      <c r="U29120" s="275"/>
    </row>
    <row r="29121" spans="21:21" x14ac:dyDescent="0.3">
      <c r="U29121" s="275"/>
    </row>
    <row r="29122" spans="21:21" x14ac:dyDescent="0.3">
      <c r="U29122" s="275"/>
    </row>
    <row r="29123" spans="21:21" x14ac:dyDescent="0.3">
      <c r="U29123" s="275"/>
    </row>
    <row r="29124" spans="21:21" x14ac:dyDescent="0.3">
      <c r="U29124" s="275"/>
    </row>
    <row r="29125" spans="21:21" x14ac:dyDescent="0.3">
      <c r="U29125" s="275"/>
    </row>
    <row r="29126" spans="21:21" x14ac:dyDescent="0.3">
      <c r="U29126" s="275"/>
    </row>
    <row r="29127" spans="21:21" x14ac:dyDescent="0.3">
      <c r="U29127" s="275"/>
    </row>
    <row r="29128" spans="21:21" x14ac:dyDescent="0.3">
      <c r="U29128" s="275"/>
    </row>
    <row r="29129" spans="21:21" x14ac:dyDescent="0.3">
      <c r="U29129" s="275"/>
    </row>
    <row r="29130" spans="21:21" x14ac:dyDescent="0.3">
      <c r="U29130" s="275"/>
    </row>
    <row r="29131" spans="21:21" x14ac:dyDescent="0.3">
      <c r="U29131" s="275"/>
    </row>
    <row r="29132" spans="21:21" x14ac:dyDescent="0.3">
      <c r="U29132" s="275"/>
    </row>
    <row r="29133" spans="21:21" x14ac:dyDescent="0.3">
      <c r="U29133" s="275"/>
    </row>
    <row r="29134" spans="21:21" x14ac:dyDescent="0.3">
      <c r="U29134" s="275"/>
    </row>
    <row r="29135" spans="21:21" x14ac:dyDescent="0.3">
      <c r="U29135" s="275"/>
    </row>
    <row r="29136" spans="21:21" x14ac:dyDescent="0.3">
      <c r="U29136" s="275"/>
    </row>
    <row r="29137" spans="21:21" x14ac:dyDescent="0.3">
      <c r="U29137" s="275"/>
    </row>
    <row r="29138" spans="21:21" x14ac:dyDescent="0.3">
      <c r="U29138" s="275"/>
    </row>
    <row r="29139" spans="21:21" x14ac:dyDescent="0.3">
      <c r="U29139" s="275"/>
    </row>
    <row r="29140" spans="21:21" x14ac:dyDescent="0.3">
      <c r="U29140" s="275"/>
    </row>
    <row r="29141" spans="21:21" x14ac:dyDescent="0.3">
      <c r="U29141" s="275"/>
    </row>
    <row r="29142" spans="21:21" x14ac:dyDescent="0.3">
      <c r="U29142" s="275"/>
    </row>
    <row r="29143" spans="21:21" x14ac:dyDescent="0.3">
      <c r="U29143" s="275"/>
    </row>
    <row r="29144" spans="21:21" x14ac:dyDescent="0.3">
      <c r="U29144" s="275"/>
    </row>
    <row r="29145" spans="21:21" x14ac:dyDescent="0.3">
      <c r="U29145" s="275"/>
    </row>
    <row r="29146" spans="21:21" x14ac:dyDescent="0.3">
      <c r="U29146" s="275"/>
    </row>
    <row r="29147" spans="21:21" x14ac:dyDescent="0.3">
      <c r="U29147" s="275"/>
    </row>
    <row r="29148" spans="21:21" x14ac:dyDescent="0.3">
      <c r="U29148" s="275"/>
    </row>
    <row r="29149" spans="21:21" x14ac:dyDescent="0.3">
      <c r="U29149" s="275"/>
    </row>
    <row r="29150" spans="21:21" x14ac:dyDescent="0.3">
      <c r="U29150" s="275"/>
    </row>
    <row r="29151" spans="21:21" x14ac:dyDescent="0.3">
      <c r="U29151" s="275"/>
    </row>
    <row r="29152" spans="21:21" x14ac:dyDescent="0.3">
      <c r="U29152" s="275"/>
    </row>
    <row r="29153" spans="21:21" x14ac:dyDescent="0.3">
      <c r="U29153" s="275"/>
    </row>
    <row r="29154" spans="21:21" x14ac:dyDescent="0.3">
      <c r="U29154" s="275"/>
    </row>
    <row r="29155" spans="21:21" x14ac:dyDescent="0.3">
      <c r="U29155" s="275"/>
    </row>
    <row r="29156" spans="21:21" x14ac:dyDescent="0.3">
      <c r="U29156" s="275"/>
    </row>
    <row r="29157" spans="21:21" x14ac:dyDescent="0.3">
      <c r="U29157" s="275"/>
    </row>
    <row r="29158" spans="21:21" x14ac:dyDescent="0.3">
      <c r="U29158" s="275"/>
    </row>
    <row r="29159" spans="21:21" x14ac:dyDescent="0.3">
      <c r="U29159" s="275"/>
    </row>
    <row r="29160" spans="21:21" x14ac:dyDescent="0.3">
      <c r="U29160" s="275"/>
    </row>
    <row r="29161" spans="21:21" x14ac:dyDescent="0.3">
      <c r="U29161" s="275"/>
    </row>
    <row r="29162" spans="21:21" x14ac:dyDescent="0.3">
      <c r="U29162" s="275"/>
    </row>
    <row r="29163" spans="21:21" x14ac:dyDescent="0.3">
      <c r="U29163" s="275"/>
    </row>
    <row r="29164" spans="21:21" x14ac:dyDescent="0.3">
      <c r="U29164" s="275"/>
    </row>
    <row r="29165" spans="21:21" x14ac:dyDescent="0.3">
      <c r="U29165" s="275"/>
    </row>
    <row r="29166" spans="21:21" x14ac:dyDescent="0.3">
      <c r="U29166" s="275"/>
    </row>
    <row r="29167" spans="21:21" x14ac:dyDescent="0.3">
      <c r="U29167" s="275"/>
    </row>
    <row r="29168" spans="21:21" x14ac:dyDescent="0.3">
      <c r="U29168" s="275"/>
    </row>
    <row r="29169" spans="21:21" x14ac:dyDescent="0.3">
      <c r="U29169" s="275"/>
    </row>
    <row r="29170" spans="21:21" x14ac:dyDescent="0.3">
      <c r="U29170" s="275"/>
    </row>
    <row r="29171" spans="21:21" x14ac:dyDescent="0.3">
      <c r="U29171" s="275"/>
    </row>
    <row r="29172" spans="21:21" x14ac:dyDescent="0.3">
      <c r="U29172" s="275"/>
    </row>
    <row r="29173" spans="21:21" x14ac:dyDescent="0.3">
      <c r="U29173" s="275"/>
    </row>
    <row r="29174" spans="21:21" x14ac:dyDescent="0.3">
      <c r="U29174" s="275"/>
    </row>
    <row r="29175" spans="21:21" x14ac:dyDescent="0.3">
      <c r="U29175" s="275"/>
    </row>
    <row r="29176" spans="21:21" x14ac:dyDescent="0.3">
      <c r="U29176" s="275"/>
    </row>
    <row r="29177" spans="21:21" x14ac:dyDescent="0.3">
      <c r="U29177" s="275"/>
    </row>
    <row r="29178" spans="21:21" x14ac:dyDescent="0.3">
      <c r="U29178" s="275"/>
    </row>
    <row r="29179" spans="21:21" x14ac:dyDescent="0.3">
      <c r="U29179" s="275"/>
    </row>
    <row r="29180" spans="21:21" x14ac:dyDescent="0.3">
      <c r="U29180" s="275"/>
    </row>
    <row r="29181" spans="21:21" x14ac:dyDescent="0.3">
      <c r="U29181" s="275"/>
    </row>
    <row r="29182" spans="21:21" x14ac:dyDescent="0.3">
      <c r="U29182" s="275"/>
    </row>
    <row r="29183" spans="21:21" x14ac:dyDescent="0.3">
      <c r="U29183" s="275"/>
    </row>
    <row r="29184" spans="21:21" x14ac:dyDescent="0.3">
      <c r="U29184" s="275"/>
    </row>
    <row r="29185" spans="21:21" x14ac:dyDescent="0.3">
      <c r="U29185" s="275"/>
    </row>
    <row r="29186" spans="21:21" x14ac:dyDescent="0.3">
      <c r="U29186" s="275"/>
    </row>
    <row r="29187" spans="21:21" x14ac:dyDescent="0.3">
      <c r="U29187" s="275"/>
    </row>
    <row r="29188" spans="21:21" x14ac:dyDescent="0.3">
      <c r="U29188" s="275"/>
    </row>
    <row r="29189" spans="21:21" x14ac:dyDescent="0.3">
      <c r="U29189" s="275"/>
    </row>
    <row r="29190" spans="21:21" x14ac:dyDescent="0.3">
      <c r="U29190" s="275"/>
    </row>
    <row r="29191" spans="21:21" x14ac:dyDescent="0.3">
      <c r="U29191" s="275"/>
    </row>
    <row r="29192" spans="21:21" x14ac:dyDescent="0.3">
      <c r="U29192" s="275"/>
    </row>
    <row r="29193" spans="21:21" x14ac:dyDescent="0.3">
      <c r="U29193" s="275"/>
    </row>
    <row r="29194" spans="21:21" x14ac:dyDescent="0.3">
      <c r="U29194" s="275"/>
    </row>
    <row r="29195" spans="21:21" x14ac:dyDescent="0.3">
      <c r="U29195" s="275"/>
    </row>
    <row r="29196" spans="21:21" x14ac:dyDescent="0.3">
      <c r="U29196" s="275"/>
    </row>
    <row r="29197" spans="21:21" x14ac:dyDescent="0.3">
      <c r="U29197" s="275"/>
    </row>
    <row r="29198" spans="21:21" x14ac:dyDescent="0.3">
      <c r="U29198" s="275"/>
    </row>
    <row r="29199" spans="21:21" x14ac:dyDescent="0.3">
      <c r="U29199" s="275"/>
    </row>
    <row r="29200" spans="21:21" x14ac:dyDescent="0.3">
      <c r="U29200" s="275"/>
    </row>
    <row r="29201" spans="21:21" x14ac:dyDescent="0.3">
      <c r="U29201" s="275"/>
    </row>
    <row r="29202" spans="21:21" x14ac:dyDescent="0.3">
      <c r="U29202" s="275"/>
    </row>
    <row r="29203" spans="21:21" x14ac:dyDescent="0.3">
      <c r="U29203" s="275"/>
    </row>
    <row r="29204" spans="21:21" x14ac:dyDescent="0.3">
      <c r="U29204" s="275"/>
    </row>
    <row r="29205" spans="21:21" x14ac:dyDescent="0.3">
      <c r="U29205" s="275"/>
    </row>
    <row r="29206" spans="21:21" x14ac:dyDescent="0.3">
      <c r="U29206" s="275"/>
    </row>
    <row r="29207" spans="21:21" x14ac:dyDescent="0.3">
      <c r="U29207" s="275"/>
    </row>
    <row r="29208" spans="21:21" x14ac:dyDescent="0.3">
      <c r="U29208" s="275"/>
    </row>
    <row r="29209" spans="21:21" x14ac:dyDescent="0.3">
      <c r="U29209" s="275"/>
    </row>
    <row r="29210" spans="21:21" x14ac:dyDescent="0.3">
      <c r="U29210" s="275"/>
    </row>
    <row r="29211" spans="21:21" x14ac:dyDescent="0.3">
      <c r="U29211" s="275"/>
    </row>
    <row r="29212" spans="21:21" x14ac:dyDescent="0.3">
      <c r="U29212" s="275"/>
    </row>
    <row r="29213" spans="21:21" x14ac:dyDescent="0.3">
      <c r="U29213" s="275"/>
    </row>
    <row r="29214" spans="21:21" x14ac:dyDescent="0.3">
      <c r="U29214" s="275"/>
    </row>
    <row r="29215" spans="21:21" x14ac:dyDescent="0.3">
      <c r="U29215" s="275"/>
    </row>
    <row r="29216" spans="21:21" x14ac:dyDescent="0.3">
      <c r="U29216" s="275"/>
    </row>
    <row r="29217" spans="21:21" x14ac:dyDescent="0.3">
      <c r="U29217" s="275"/>
    </row>
    <row r="29218" spans="21:21" x14ac:dyDescent="0.3">
      <c r="U29218" s="275"/>
    </row>
    <row r="29219" spans="21:21" x14ac:dyDescent="0.3">
      <c r="U29219" s="275"/>
    </row>
    <row r="29220" spans="21:21" x14ac:dyDescent="0.3">
      <c r="U29220" s="275"/>
    </row>
    <row r="29221" spans="21:21" x14ac:dyDescent="0.3">
      <c r="U29221" s="275"/>
    </row>
    <row r="29222" spans="21:21" x14ac:dyDescent="0.3">
      <c r="U29222" s="275"/>
    </row>
    <row r="29223" spans="21:21" x14ac:dyDescent="0.3">
      <c r="U29223" s="275"/>
    </row>
    <row r="29224" spans="21:21" x14ac:dyDescent="0.3">
      <c r="U29224" s="275"/>
    </row>
    <row r="29225" spans="21:21" x14ac:dyDescent="0.3">
      <c r="U29225" s="275"/>
    </row>
    <row r="29226" spans="21:21" x14ac:dyDescent="0.3">
      <c r="U29226" s="275"/>
    </row>
    <row r="29227" spans="21:21" x14ac:dyDescent="0.3">
      <c r="U29227" s="275"/>
    </row>
    <row r="29228" spans="21:21" x14ac:dyDescent="0.3">
      <c r="U29228" s="275"/>
    </row>
    <row r="29229" spans="21:21" x14ac:dyDescent="0.3">
      <c r="U29229" s="275"/>
    </row>
    <row r="29230" spans="21:21" x14ac:dyDescent="0.3">
      <c r="U29230" s="275"/>
    </row>
    <row r="29231" spans="21:21" x14ac:dyDescent="0.3">
      <c r="U29231" s="275"/>
    </row>
    <row r="29232" spans="21:21" x14ac:dyDescent="0.3">
      <c r="U29232" s="275"/>
    </row>
    <row r="29233" spans="21:21" x14ac:dyDescent="0.3">
      <c r="U29233" s="275"/>
    </row>
    <row r="29234" spans="21:21" x14ac:dyDescent="0.3">
      <c r="U29234" s="275"/>
    </row>
    <row r="29235" spans="21:21" x14ac:dyDescent="0.3">
      <c r="U29235" s="275"/>
    </row>
    <row r="29236" spans="21:21" x14ac:dyDescent="0.3">
      <c r="U29236" s="275"/>
    </row>
    <row r="29237" spans="21:21" x14ac:dyDescent="0.3">
      <c r="U29237" s="275"/>
    </row>
    <row r="29238" spans="21:21" x14ac:dyDescent="0.3">
      <c r="U29238" s="275"/>
    </row>
    <row r="29239" spans="21:21" x14ac:dyDescent="0.3">
      <c r="U29239" s="275"/>
    </row>
    <row r="29240" spans="21:21" x14ac:dyDescent="0.3">
      <c r="U29240" s="275"/>
    </row>
    <row r="29241" spans="21:21" x14ac:dyDescent="0.3">
      <c r="U29241" s="275"/>
    </row>
    <row r="29242" spans="21:21" x14ac:dyDescent="0.3">
      <c r="U29242" s="275"/>
    </row>
    <row r="29243" spans="21:21" x14ac:dyDescent="0.3">
      <c r="U29243" s="275"/>
    </row>
    <row r="29244" spans="21:21" x14ac:dyDescent="0.3">
      <c r="U29244" s="275"/>
    </row>
    <row r="29245" spans="21:21" x14ac:dyDescent="0.3">
      <c r="U29245" s="275"/>
    </row>
    <row r="29246" spans="21:21" x14ac:dyDescent="0.3">
      <c r="U29246" s="275"/>
    </row>
    <row r="29247" spans="21:21" x14ac:dyDescent="0.3">
      <c r="U29247" s="275"/>
    </row>
    <row r="29248" spans="21:21" x14ac:dyDescent="0.3">
      <c r="U29248" s="275"/>
    </row>
    <row r="29249" spans="21:21" x14ac:dyDescent="0.3">
      <c r="U29249" s="275"/>
    </row>
    <row r="29250" spans="21:21" x14ac:dyDescent="0.3">
      <c r="U29250" s="275"/>
    </row>
    <row r="29251" spans="21:21" x14ac:dyDescent="0.3">
      <c r="U29251" s="275"/>
    </row>
    <row r="29252" spans="21:21" x14ac:dyDescent="0.3">
      <c r="U29252" s="275"/>
    </row>
    <row r="29253" spans="21:21" x14ac:dyDescent="0.3">
      <c r="U29253" s="275"/>
    </row>
    <row r="29254" spans="21:21" x14ac:dyDescent="0.3">
      <c r="U29254" s="275"/>
    </row>
    <row r="29255" spans="21:21" x14ac:dyDescent="0.3">
      <c r="U29255" s="275"/>
    </row>
    <row r="29256" spans="21:21" x14ac:dyDescent="0.3">
      <c r="U29256" s="275"/>
    </row>
    <row r="29257" spans="21:21" x14ac:dyDescent="0.3">
      <c r="U29257" s="275"/>
    </row>
    <row r="29258" spans="21:21" x14ac:dyDescent="0.3">
      <c r="U29258" s="275"/>
    </row>
    <row r="29259" spans="21:21" x14ac:dyDescent="0.3">
      <c r="U29259" s="275"/>
    </row>
    <row r="29260" spans="21:21" x14ac:dyDescent="0.3">
      <c r="U29260" s="275"/>
    </row>
    <row r="29261" spans="21:21" x14ac:dyDescent="0.3">
      <c r="U29261" s="275"/>
    </row>
    <row r="29262" spans="21:21" x14ac:dyDescent="0.3">
      <c r="U29262" s="275"/>
    </row>
    <row r="29263" spans="21:21" x14ac:dyDescent="0.3">
      <c r="U29263" s="275"/>
    </row>
    <row r="29264" spans="21:21" x14ac:dyDescent="0.3">
      <c r="U29264" s="275"/>
    </row>
    <row r="29265" spans="21:21" x14ac:dyDescent="0.3">
      <c r="U29265" s="275"/>
    </row>
    <row r="29266" spans="21:21" x14ac:dyDescent="0.3">
      <c r="U29266" s="275"/>
    </row>
    <row r="29267" spans="21:21" x14ac:dyDescent="0.3">
      <c r="U29267" s="275"/>
    </row>
    <row r="29268" spans="21:21" x14ac:dyDescent="0.3">
      <c r="U29268" s="275"/>
    </row>
    <row r="29269" spans="21:21" x14ac:dyDescent="0.3">
      <c r="U29269" s="275"/>
    </row>
    <row r="29270" spans="21:21" x14ac:dyDescent="0.3">
      <c r="U29270" s="275"/>
    </row>
    <row r="29271" spans="21:21" x14ac:dyDescent="0.3">
      <c r="U29271" s="275"/>
    </row>
    <row r="29272" spans="21:21" x14ac:dyDescent="0.3">
      <c r="U29272" s="275"/>
    </row>
    <row r="29273" spans="21:21" x14ac:dyDescent="0.3">
      <c r="U29273" s="275"/>
    </row>
    <row r="29274" spans="21:21" x14ac:dyDescent="0.3">
      <c r="U29274" s="275"/>
    </row>
    <row r="29275" spans="21:21" x14ac:dyDescent="0.3">
      <c r="U29275" s="275"/>
    </row>
    <row r="29276" spans="21:21" x14ac:dyDescent="0.3">
      <c r="U29276" s="275"/>
    </row>
    <row r="29277" spans="21:21" x14ac:dyDescent="0.3">
      <c r="U29277" s="275"/>
    </row>
    <row r="29278" spans="21:21" x14ac:dyDescent="0.3">
      <c r="U29278" s="275"/>
    </row>
    <row r="29279" spans="21:21" x14ac:dyDescent="0.3">
      <c r="U29279" s="275"/>
    </row>
    <row r="29280" spans="21:21" x14ac:dyDescent="0.3">
      <c r="U29280" s="275"/>
    </row>
    <row r="29281" spans="21:21" x14ac:dyDescent="0.3">
      <c r="U29281" s="275"/>
    </row>
    <row r="29282" spans="21:21" x14ac:dyDescent="0.3">
      <c r="U29282" s="275"/>
    </row>
    <row r="29283" spans="21:21" x14ac:dyDescent="0.3">
      <c r="U29283" s="275"/>
    </row>
    <row r="29284" spans="21:21" x14ac:dyDescent="0.3">
      <c r="U29284" s="275"/>
    </row>
    <row r="29285" spans="21:21" x14ac:dyDescent="0.3">
      <c r="U29285" s="275"/>
    </row>
    <row r="29286" spans="21:21" x14ac:dyDescent="0.3">
      <c r="U29286" s="275"/>
    </row>
    <row r="29287" spans="21:21" x14ac:dyDescent="0.3">
      <c r="U29287" s="275"/>
    </row>
    <row r="29288" spans="21:21" x14ac:dyDescent="0.3">
      <c r="U29288" s="275"/>
    </row>
    <row r="29289" spans="21:21" x14ac:dyDescent="0.3">
      <c r="U29289" s="275"/>
    </row>
    <row r="29290" spans="21:21" x14ac:dyDescent="0.3">
      <c r="U29290" s="275"/>
    </row>
    <row r="29291" spans="21:21" x14ac:dyDescent="0.3">
      <c r="U29291" s="275"/>
    </row>
    <row r="29292" spans="21:21" x14ac:dyDescent="0.3">
      <c r="U29292" s="275"/>
    </row>
    <row r="29293" spans="21:21" x14ac:dyDescent="0.3">
      <c r="U29293" s="275"/>
    </row>
    <row r="29294" spans="21:21" x14ac:dyDescent="0.3">
      <c r="U29294" s="275"/>
    </row>
    <row r="29295" spans="21:21" x14ac:dyDescent="0.3">
      <c r="U29295" s="275"/>
    </row>
    <row r="29296" spans="21:21" x14ac:dyDescent="0.3">
      <c r="U29296" s="275"/>
    </row>
    <row r="29297" spans="21:21" x14ac:dyDescent="0.3">
      <c r="U29297" s="275"/>
    </row>
    <row r="29298" spans="21:21" x14ac:dyDescent="0.3">
      <c r="U29298" s="275"/>
    </row>
    <row r="29299" spans="21:21" x14ac:dyDescent="0.3">
      <c r="U29299" s="275"/>
    </row>
    <row r="29300" spans="21:21" x14ac:dyDescent="0.3">
      <c r="U29300" s="275"/>
    </row>
    <row r="29301" spans="21:21" x14ac:dyDescent="0.3">
      <c r="U29301" s="275"/>
    </row>
    <row r="29302" spans="21:21" x14ac:dyDescent="0.3">
      <c r="U29302" s="275"/>
    </row>
    <row r="29303" spans="21:21" x14ac:dyDescent="0.3">
      <c r="U29303" s="275"/>
    </row>
    <row r="29304" spans="21:21" x14ac:dyDescent="0.3">
      <c r="U29304" s="275"/>
    </row>
    <row r="29305" spans="21:21" x14ac:dyDescent="0.3">
      <c r="U29305" s="275"/>
    </row>
    <row r="29306" spans="21:21" x14ac:dyDescent="0.3">
      <c r="U29306" s="275"/>
    </row>
    <row r="29307" spans="21:21" x14ac:dyDescent="0.3">
      <c r="U29307" s="275"/>
    </row>
    <row r="29308" spans="21:21" x14ac:dyDescent="0.3">
      <c r="U29308" s="275"/>
    </row>
    <row r="29309" spans="21:21" x14ac:dyDescent="0.3">
      <c r="U29309" s="275"/>
    </row>
    <row r="29310" spans="21:21" x14ac:dyDescent="0.3">
      <c r="U29310" s="275"/>
    </row>
    <row r="29311" spans="21:21" x14ac:dyDescent="0.3">
      <c r="U29311" s="275"/>
    </row>
    <row r="29312" spans="21:21" x14ac:dyDescent="0.3">
      <c r="U29312" s="275"/>
    </row>
    <row r="29313" spans="21:21" x14ac:dyDescent="0.3">
      <c r="U29313" s="275"/>
    </row>
    <row r="29314" spans="21:21" x14ac:dyDescent="0.3">
      <c r="U29314" s="275"/>
    </row>
    <row r="29315" spans="21:21" x14ac:dyDescent="0.3">
      <c r="U29315" s="275"/>
    </row>
    <row r="29316" spans="21:21" x14ac:dyDescent="0.3">
      <c r="U29316" s="275"/>
    </row>
    <row r="29317" spans="21:21" x14ac:dyDescent="0.3">
      <c r="U29317" s="275"/>
    </row>
    <row r="29318" spans="21:21" x14ac:dyDescent="0.3">
      <c r="U29318" s="275"/>
    </row>
    <row r="29319" spans="21:21" x14ac:dyDescent="0.3">
      <c r="U29319" s="275"/>
    </row>
    <row r="29320" spans="21:21" x14ac:dyDescent="0.3">
      <c r="U29320" s="275"/>
    </row>
    <row r="29321" spans="21:21" x14ac:dyDescent="0.3">
      <c r="U29321" s="275"/>
    </row>
    <row r="29322" spans="21:21" x14ac:dyDescent="0.3">
      <c r="U29322" s="275"/>
    </row>
    <row r="29323" spans="21:21" x14ac:dyDescent="0.3">
      <c r="U29323" s="275"/>
    </row>
    <row r="29324" spans="21:21" x14ac:dyDescent="0.3">
      <c r="U29324" s="275"/>
    </row>
    <row r="29325" spans="21:21" x14ac:dyDescent="0.3">
      <c r="U29325" s="275"/>
    </row>
    <row r="29326" spans="21:21" x14ac:dyDescent="0.3">
      <c r="U29326" s="275"/>
    </row>
    <row r="29327" spans="21:21" x14ac:dyDescent="0.3">
      <c r="U29327" s="275"/>
    </row>
    <row r="29328" spans="21:21" x14ac:dyDescent="0.3">
      <c r="U29328" s="275"/>
    </row>
    <row r="29329" spans="21:21" x14ac:dyDescent="0.3">
      <c r="U29329" s="275"/>
    </row>
    <row r="29330" spans="21:21" x14ac:dyDescent="0.3">
      <c r="U29330" s="275"/>
    </row>
    <row r="29331" spans="21:21" x14ac:dyDescent="0.3">
      <c r="U29331" s="275"/>
    </row>
    <row r="29332" spans="21:21" x14ac:dyDescent="0.3">
      <c r="U29332" s="275"/>
    </row>
    <row r="29333" spans="21:21" x14ac:dyDescent="0.3">
      <c r="U29333" s="275"/>
    </row>
    <row r="29334" spans="21:21" x14ac:dyDescent="0.3">
      <c r="U29334" s="275"/>
    </row>
    <row r="29335" spans="21:21" x14ac:dyDescent="0.3">
      <c r="U29335" s="275"/>
    </row>
    <row r="29336" spans="21:21" x14ac:dyDescent="0.3">
      <c r="U29336" s="275"/>
    </row>
    <row r="29337" spans="21:21" x14ac:dyDescent="0.3">
      <c r="U29337" s="275"/>
    </row>
    <row r="29338" spans="21:21" x14ac:dyDescent="0.3">
      <c r="U29338" s="275"/>
    </row>
    <row r="29339" spans="21:21" x14ac:dyDescent="0.3">
      <c r="U29339" s="275"/>
    </row>
    <row r="29340" spans="21:21" x14ac:dyDescent="0.3">
      <c r="U29340" s="275"/>
    </row>
    <row r="29341" spans="21:21" x14ac:dyDescent="0.3">
      <c r="U29341" s="275"/>
    </row>
    <row r="29342" spans="21:21" x14ac:dyDescent="0.3">
      <c r="U29342" s="275"/>
    </row>
    <row r="29343" spans="21:21" x14ac:dyDescent="0.3">
      <c r="U29343" s="275"/>
    </row>
    <row r="29344" spans="21:21" x14ac:dyDescent="0.3">
      <c r="U29344" s="275"/>
    </row>
    <row r="29345" spans="21:21" x14ac:dyDescent="0.3">
      <c r="U29345" s="275"/>
    </row>
    <row r="29346" spans="21:21" x14ac:dyDescent="0.3">
      <c r="U29346" s="275"/>
    </row>
    <row r="29347" spans="21:21" x14ac:dyDescent="0.3">
      <c r="U29347" s="275"/>
    </row>
    <row r="29348" spans="21:21" x14ac:dyDescent="0.3">
      <c r="U29348" s="275"/>
    </row>
    <row r="29349" spans="21:21" x14ac:dyDescent="0.3">
      <c r="U29349" s="275"/>
    </row>
    <row r="29350" spans="21:21" x14ac:dyDescent="0.3">
      <c r="U29350" s="275"/>
    </row>
    <row r="29351" spans="21:21" x14ac:dyDescent="0.3">
      <c r="U29351" s="275"/>
    </row>
    <row r="29352" spans="21:21" x14ac:dyDescent="0.3">
      <c r="U29352" s="275"/>
    </row>
    <row r="29353" spans="21:21" x14ac:dyDescent="0.3">
      <c r="U29353" s="275"/>
    </row>
    <row r="29354" spans="21:21" x14ac:dyDescent="0.3">
      <c r="U29354" s="275"/>
    </row>
    <row r="29355" spans="21:21" x14ac:dyDescent="0.3">
      <c r="U29355" s="275"/>
    </row>
    <row r="29356" spans="21:21" x14ac:dyDescent="0.3">
      <c r="U29356" s="275"/>
    </row>
    <row r="29357" spans="21:21" x14ac:dyDescent="0.3">
      <c r="U29357" s="275"/>
    </row>
    <row r="29358" spans="21:21" x14ac:dyDescent="0.3">
      <c r="U29358" s="275"/>
    </row>
    <row r="29359" spans="21:21" x14ac:dyDescent="0.3">
      <c r="U29359" s="275"/>
    </row>
    <row r="29360" spans="21:21" x14ac:dyDescent="0.3">
      <c r="U29360" s="275"/>
    </row>
    <row r="29361" spans="21:21" x14ac:dyDescent="0.3">
      <c r="U29361" s="275"/>
    </row>
    <row r="29362" spans="21:21" x14ac:dyDescent="0.3">
      <c r="U29362" s="275"/>
    </row>
    <row r="29363" spans="21:21" x14ac:dyDescent="0.3">
      <c r="U29363" s="275"/>
    </row>
    <row r="29364" spans="21:21" x14ac:dyDescent="0.3">
      <c r="U29364" s="275"/>
    </row>
    <row r="29365" spans="21:21" x14ac:dyDescent="0.3">
      <c r="U29365" s="275"/>
    </row>
    <row r="29366" spans="21:21" x14ac:dyDescent="0.3">
      <c r="U29366" s="275"/>
    </row>
    <row r="29367" spans="21:21" x14ac:dyDescent="0.3">
      <c r="U29367" s="275"/>
    </row>
    <row r="29368" spans="21:21" x14ac:dyDescent="0.3">
      <c r="U29368" s="275"/>
    </row>
    <row r="29369" spans="21:21" x14ac:dyDescent="0.3">
      <c r="U29369" s="275"/>
    </row>
    <row r="29370" spans="21:21" x14ac:dyDescent="0.3">
      <c r="U29370" s="275"/>
    </row>
    <row r="29371" spans="21:21" x14ac:dyDescent="0.3">
      <c r="U29371" s="275"/>
    </row>
    <row r="29372" spans="21:21" x14ac:dyDescent="0.3">
      <c r="U29372" s="275"/>
    </row>
    <row r="29373" spans="21:21" x14ac:dyDescent="0.3">
      <c r="U29373" s="275"/>
    </row>
    <row r="29374" spans="21:21" x14ac:dyDescent="0.3">
      <c r="U29374" s="275"/>
    </row>
    <row r="29375" spans="21:21" x14ac:dyDescent="0.3">
      <c r="U29375" s="275"/>
    </row>
    <row r="29376" spans="21:21" x14ac:dyDescent="0.3">
      <c r="U29376" s="275"/>
    </row>
    <row r="29377" spans="21:21" x14ac:dyDescent="0.3">
      <c r="U29377" s="275"/>
    </row>
    <row r="29378" spans="21:21" x14ac:dyDescent="0.3">
      <c r="U29378" s="275"/>
    </row>
    <row r="29379" spans="21:21" x14ac:dyDescent="0.3">
      <c r="U29379" s="275"/>
    </row>
    <row r="29380" spans="21:21" x14ac:dyDescent="0.3">
      <c r="U29380" s="275"/>
    </row>
    <row r="29381" spans="21:21" x14ac:dyDescent="0.3">
      <c r="U29381" s="275"/>
    </row>
    <row r="29382" spans="21:21" x14ac:dyDescent="0.3">
      <c r="U29382" s="275"/>
    </row>
    <row r="29383" spans="21:21" x14ac:dyDescent="0.3">
      <c r="U29383" s="275"/>
    </row>
    <row r="29384" spans="21:21" x14ac:dyDescent="0.3">
      <c r="U29384" s="275"/>
    </row>
    <row r="29385" spans="21:21" x14ac:dyDescent="0.3">
      <c r="U29385" s="275"/>
    </row>
    <row r="29386" spans="21:21" x14ac:dyDescent="0.3">
      <c r="U29386" s="275"/>
    </row>
    <row r="29387" spans="21:21" x14ac:dyDescent="0.3">
      <c r="U29387" s="275"/>
    </row>
    <row r="29388" spans="21:21" x14ac:dyDescent="0.3">
      <c r="U29388" s="275"/>
    </row>
    <row r="29389" spans="21:21" x14ac:dyDescent="0.3">
      <c r="U29389" s="275"/>
    </row>
    <row r="29390" spans="21:21" x14ac:dyDescent="0.3">
      <c r="U29390" s="275"/>
    </row>
    <row r="29391" spans="21:21" x14ac:dyDescent="0.3">
      <c r="U29391" s="275"/>
    </row>
    <row r="29392" spans="21:21" x14ac:dyDescent="0.3">
      <c r="U29392" s="275"/>
    </row>
    <row r="29393" spans="21:21" x14ac:dyDescent="0.3">
      <c r="U29393" s="275"/>
    </row>
    <row r="29394" spans="21:21" x14ac:dyDescent="0.3">
      <c r="U29394" s="275"/>
    </row>
    <row r="29395" spans="21:21" x14ac:dyDescent="0.3">
      <c r="U29395" s="275"/>
    </row>
    <row r="29396" spans="21:21" x14ac:dyDescent="0.3">
      <c r="U29396" s="275"/>
    </row>
    <row r="29397" spans="21:21" x14ac:dyDescent="0.3">
      <c r="U29397" s="275"/>
    </row>
    <row r="29398" spans="21:21" x14ac:dyDescent="0.3">
      <c r="U29398" s="275"/>
    </row>
    <row r="29399" spans="21:21" x14ac:dyDescent="0.3">
      <c r="U29399" s="275"/>
    </row>
    <row r="29400" spans="21:21" x14ac:dyDescent="0.3">
      <c r="U29400" s="275"/>
    </row>
    <row r="29401" spans="21:21" x14ac:dyDescent="0.3">
      <c r="U29401" s="275"/>
    </row>
    <row r="29402" spans="21:21" x14ac:dyDescent="0.3">
      <c r="U29402" s="275"/>
    </row>
    <row r="29403" spans="21:21" x14ac:dyDescent="0.3">
      <c r="U29403" s="275"/>
    </row>
    <row r="29404" spans="21:21" x14ac:dyDescent="0.3">
      <c r="U29404" s="275"/>
    </row>
    <row r="29405" spans="21:21" x14ac:dyDescent="0.3">
      <c r="U29405" s="275"/>
    </row>
    <row r="29406" spans="21:21" x14ac:dyDescent="0.3">
      <c r="U29406" s="275"/>
    </row>
    <row r="29407" spans="21:21" x14ac:dyDescent="0.3">
      <c r="U29407" s="275"/>
    </row>
    <row r="29408" spans="21:21" x14ac:dyDescent="0.3">
      <c r="U29408" s="275"/>
    </row>
    <row r="29409" spans="21:21" x14ac:dyDescent="0.3">
      <c r="U29409" s="275"/>
    </row>
    <row r="29410" spans="21:21" x14ac:dyDescent="0.3">
      <c r="U29410" s="275"/>
    </row>
    <row r="29411" spans="21:21" x14ac:dyDescent="0.3">
      <c r="U29411" s="275"/>
    </row>
    <row r="29412" spans="21:21" x14ac:dyDescent="0.3">
      <c r="U29412" s="275"/>
    </row>
    <row r="29413" spans="21:21" x14ac:dyDescent="0.3">
      <c r="U29413" s="275"/>
    </row>
    <row r="29414" spans="21:21" x14ac:dyDescent="0.3">
      <c r="U29414" s="275"/>
    </row>
    <row r="29415" spans="21:21" x14ac:dyDescent="0.3">
      <c r="U29415" s="275"/>
    </row>
    <row r="29416" spans="21:21" x14ac:dyDescent="0.3">
      <c r="U29416" s="275"/>
    </row>
    <row r="29417" spans="21:21" x14ac:dyDescent="0.3">
      <c r="U29417" s="275"/>
    </row>
    <row r="29418" spans="21:21" x14ac:dyDescent="0.3">
      <c r="U29418" s="275"/>
    </row>
    <row r="29419" spans="21:21" x14ac:dyDescent="0.3">
      <c r="U29419" s="275"/>
    </row>
    <row r="29420" spans="21:21" x14ac:dyDescent="0.3">
      <c r="U29420" s="275"/>
    </row>
    <row r="29421" spans="21:21" x14ac:dyDescent="0.3">
      <c r="U29421" s="275"/>
    </row>
    <row r="29422" spans="21:21" x14ac:dyDescent="0.3">
      <c r="U29422" s="275"/>
    </row>
    <row r="29423" spans="21:21" x14ac:dyDescent="0.3">
      <c r="U29423" s="275"/>
    </row>
    <row r="29424" spans="21:21" x14ac:dyDescent="0.3">
      <c r="U29424" s="275"/>
    </row>
    <row r="29425" spans="21:21" x14ac:dyDescent="0.3">
      <c r="U29425" s="275"/>
    </row>
    <row r="29426" spans="21:21" x14ac:dyDescent="0.3">
      <c r="U29426" s="275"/>
    </row>
    <row r="29427" spans="21:21" x14ac:dyDescent="0.3">
      <c r="U29427" s="275"/>
    </row>
    <row r="29428" spans="21:21" x14ac:dyDescent="0.3">
      <c r="U29428" s="275"/>
    </row>
    <row r="29429" spans="21:21" x14ac:dyDescent="0.3">
      <c r="U29429" s="275"/>
    </row>
    <row r="29430" spans="21:21" x14ac:dyDescent="0.3">
      <c r="U29430" s="275"/>
    </row>
    <row r="29431" spans="21:21" x14ac:dyDescent="0.3">
      <c r="U29431" s="275"/>
    </row>
    <row r="29432" spans="21:21" x14ac:dyDescent="0.3">
      <c r="U29432" s="275"/>
    </row>
    <row r="29433" spans="21:21" x14ac:dyDescent="0.3">
      <c r="U29433" s="275"/>
    </row>
    <row r="29434" spans="21:21" x14ac:dyDescent="0.3">
      <c r="U29434" s="275"/>
    </row>
    <row r="29435" spans="21:21" x14ac:dyDescent="0.3">
      <c r="U29435" s="275"/>
    </row>
    <row r="29436" spans="21:21" x14ac:dyDescent="0.3">
      <c r="U29436" s="275"/>
    </row>
    <row r="29437" spans="21:21" x14ac:dyDescent="0.3">
      <c r="U29437" s="275"/>
    </row>
    <row r="29438" spans="21:21" x14ac:dyDescent="0.3">
      <c r="U29438" s="275"/>
    </row>
    <row r="29439" spans="21:21" x14ac:dyDescent="0.3">
      <c r="U29439" s="275"/>
    </row>
    <row r="29440" spans="21:21" x14ac:dyDescent="0.3">
      <c r="U29440" s="275"/>
    </row>
    <row r="29441" spans="21:21" x14ac:dyDescent="0.3">
      <c r="U29441" s="275"/>
    </row>
    <row r="29442" spans="21:21" x14ac:dyDescent="0.3">
      <c r="U29442" s="275"/>
    </row>
    <row r="29443" spans="21:21" x14ac:dyDescent="0.3">
      <c r="U29443" s="275"/>
    </row>
    <row r="29444" spans="21:21" x14ac:dyDescent="0.3">
      <c r="U29444" s="275"/>
    </row>
    <row r="29445" spans="21:21" x14ac:dyDescent="0.3">
      <c r="U29445" s="275"/>
    </row>
    <row r="29446" spans="21:21" x14ac:dyDescent="0.3">
      <c r="U29446" s="275"/>
    </row>
    <row r="29447" spans="21:21" x14ac:dyDescent="0.3">
      <c r="U29447" s="275"/>
    </row>
    <row r="29448" spans="21:21" x14ac:dyDescent="0.3">
      <c r="U29448" s="275"/>
    </row>
    <row r="29449" spans="21:21" x14ac:dyDescent="0.3">
      <c r="U29449" s="275"/>
    </row>
    <row r="29450" spans="21:21" x14ac:dyDescent="0.3">
      <c r="U29450" s="275"/>
    </row>
    <row r="29451" spans="21:21" x14ac:dyDescent="0.3">
      <c r="U29451" s="275"/>
    </row>
    <row r="29452" spans="21:21" x14ac:dyDescent="0.3">
      <c r="U29452" s="275"/>
    </row>
    <row r="29453" spans="21:21" x14ac:dyDescent="0.3">
      <c r="U29453" s="275"/>
    </row>
    <row r="29454" spans="21:21" x14ac:dyDescent="0.3">
      <c r="U29454" s="275"/>
    </row>
    <row r="29455" spans="21:21" x14ac:dyDescent="0.3">
      <c r="U29455" s="275"/>
    </row>
    <row r="29456" spans="21:21" x14ac:dyDescent="0.3">
      <c r="U29456" s="275"/>
    </row>
    <row r="29457" spans="21:21" x14ac:dyDescent="0.3">
      <c r="U29457" s="275"/>
    </row>
    <row r="29458" spans="21:21" x14ac:dyDescent="0.3">
      <c r="U29458" s="275"/>
    </row>
    <row r="29459" spans="21:21" x14ac:dyDescent="0.3">
      <c r="U29459" s="275"/>
    </row>
    <row r="29460" spans="21:21" x14ac:dyDescent="0.3">
      <c r="U29460" s="275"/>
    </row>
    <row r="29461" spans="21:21" x14ac:dyDescent="0.3">
      <c r="U29461" s="275"/>
    </row>
    <row r="29462" spans="21:21" x14ac:dyDescent="0.3">
      <c r="U29462" s="275"/>
    </row>
    <row r="29463" spans="21:21" x14ac:dyDescent="0.3">
      <c r="U29463" s="275"/>
    </row>
    <row r="29464" spans="21:21" x14ac:dyDescent="0.3">
      <c r="U29464" s="275"/>
    </row>
    <row r="29465" spans="21:21" x14ac:dyDescent="0.3">
      <c r="U29465" s="275"/>
    </row>
    <row r="29466" spans="21:21" x14ac:dyDescent="0.3">
      <c r="U29466" s="275"/>
    </row>
    <row r="29467" spans="21:21" x14ac:dyDescent="0.3">
      <c r="U29467" s="275"/>
    </row>
    <row r="29468" spans="21:21" x14ac:dyDescent="0.3">
      <c r="U29468" s="275"/>
    </row>
    <row r="29469" spans="21:21" x14ac:dyDescent="0.3">
      <c r="U29469" s="275"/>
    </row>
    <row r="29470" spans="21:21" x14ac:dyDescent="0.3">
      <c r="U29470" s="275"/>
    </row>
    <row r="29471" spans="21:21" x14ac:dyDescent="0.3">
      <c r="U29471" s="275"/>
    </row>
    <row r="29472" spans="21:21" x14ac:dyDescent="0.3">
      <c r="U29472" s="275"/>
    </row>
    <row r="29473" spans="21:21" x14ac:dyDescent="0.3">
      <c r="U29473" s="275"/>
    </row>
    <row r="29474" spans="21:21" x14ac:dyDescent="0.3">
      <c r="U29474" s="275"/>
    </row>
    <row r="29475" spans="21:21" x14ac:dyDescent="0.3">
      <c r="U29475" s="275"/>
    </row>
    <row r="29476" spans="21:21" x14ac:dyDescent="0.3">
      <c r="U29476" s="275"/>
    </row>
    <row r="29477" spans="21:21" x14ac:dyDescent="0.3">
      <c r="U29477" s="275"/>
    </row>
    <row r="29478" spans="21:21" x14ac:dyDescent="0.3">
      <c r="U29478" s="275"/>
    </row>
    <row r="29479" spans="21:21" x14ac:dyDescent="0.3">
      <c r="U29479" s="275"/>
    </row>
    <row r="29480" spans="21:21" x14ac:dyDescent="0.3">
      <c r="U29480" s="275"/>
    </row>
    <row r="29481" spans="21:21" x14ac:dyDescent="0.3">
      <c r="U29481" s="275"/>
    </row>
    <row r="29482" spans="21:21" x14ac:dyDescent="0.3">
      <c r="U29482" s="275"/>
    </row>
    <row r="29483" spans="21:21" x14ac:dyDescent="0.3">
      <c r="U29483" s="275"/>
    </row>
    <row r="29484" spans="21:21" x14ac:dyDescent="0.3">
      <c r="U29484" s="275"/>
    </row>
    <row r="29485" spans="21:21" x14ac:dyDescent="0.3">
      <c r="U29485" s="275"/>
    </row>
    <row r="29486" spans="21:21" x14ac:dyDescent="0.3">
      <c r="U29486" s="275"/>
    </row>
    <row r="29487" spans="21:21" x14ac:dyDescent="0.3">
      <c r="U29487" s="275"/>
    </row>
    <row r="29488" spans="21:21" x14ac:dyDescent="0.3">
      <c r="U29488" s="275"/>
    </row>
    <row r="29489" spans="21:21" x14ac:dyDescent="0.3">
      <c r="U29489" s="275"/>
    </row>
    <row r="29490" spans="21:21" x14ac:dyDescent="0.3">
      <c r="U29490" s="275"/>
    </row>
    <row r="29491" spans="21:21" x14ac:dyDescent="0.3">
      <c r="U29491" s="275"/>
    </row>
    <row r="29492" spans="21:21" x14ac:dyDescent="0.3">
      <c r="U29492" s="275"/>
    </row>
    <row r="29493" spans="21:21" x14ac:dyDescent="0.3">
      <c r="U29493" s="275"/>
    </row>
    <row r="29494" spans="21:21" x14ac:dyDescent="0.3">
      <c r="U29494" s="275"/>
    </row>
    <row r="29495" spans="21:21" x14ac:dyDescent="0.3">
      <c r="U29495" s="275"/>
    </row>
    <row r="29496" spans="21:21" x14ac:dyDescent="0.3">
      <c r="U29496" s="275"/>
    </row>
    <row r="29497" spans="21:21" x14ac:dyDescent="0.3">
      <c r="U29497" s="275"/>
    </row>
    <row r="29498" spans="21:21" x14ac:dyDescent="0.3">
      <c r="U29498" s="275"/>
    </row>
    <row r="29499" spans="21:21" x14ac:dyDescent="0.3">
      <c r="U29499" s="275"/>
    </row>
    <row r="29500" spans="21:21" x14ac:dyDescent="0.3">
      <c r="U29500" s="275"/>
    </row>
    <row r="29501" spans="21:21" x14ac:dyDescent="0.3">
      <c r="U29501" s="275"/>
    </row>
    <row r="29502" spans="21:21" x14ac:dyDescent="0.3">
      <c r="U29502" s="275"/>
    </row>
    <row r="29503" spans="21:21" x14ac:dyDescent="0.3">
      <c r="U29503" s="275"/>
    </row>
    <row r="29504" spans="21:21" x14ac:dyDescent="0.3">
      <c r="U29504" s="275"/>
    </row>
    <row r="29505" spans="21:21" x14ac:dyDescent="0.3">
      <c r="U29505" s="275"/>
    </row>
    <row r="29506" spans="21:21" x14ac:dyDescent="0.3">
      <c r="U29506" s="275"/>
    </row>
    <row r="29507" spans="21:21" x14ac:dyDescent="0.3">
      <c r="U29507" s="275"/>
    </row>
    <row r="29508" spans="21:21" x14ac:dyDescent="0.3">
      <c r="U29508" s="275"/>
    </row>
    <row r="29509" spans="21:21" x14ac:dyDescent="0.3">
      <c r="U29509" s="275"/>
    </row>
    <row r="29510" spans="21:21" x14ac:dyDescent="0.3">
      <c r="U29510" s="275"/>
    </row>
    <row r="29511" spans="21:21" x14ac:dyDescent="0.3">
      <c r="U29511" s="275"/>
    </row>
    <row r="29512" spans="21:21" x14ac:dyDescent="0.3">
      <c r="U29512" s="275"/>
    </row>
    <row r="29513" spans="21:21" x14ac:dyDescent="0.3">
      <c r="U29513" s="275"/>
    </row>
    <row r="29514" spans="21:21" x14ac:dyDescent="0.3">
      <c r="U29514" s="275"/>
    </row>
    <row r="29515" spans="21:21" x14ac:dyDescent="0.3">
      <c r="U29515" s="275"/>
    </row>
    <row r="29516" spans="21:21" x14ac:dyDescent="0.3">
      <c r="U29516" s="275"/>
    </row>
    <row r="29517" spans="21:21" x14ac:dyDescent="0.3">
      <c r="U29517" s="275"/>
    </row>
    <row r="29518" spans="21:21" x14ac:dyDescent="0.3">
      <c r="U29518" s="275"/>
    </row>
    <row r="29519" spans="21:21" x14ac:dyDescent="0.3">
      <c r="U29519" s="275"/>
    </row>
    <row r="29520" spans="21:21" x14ac:dyDescent="0.3">
      <c r="U29520" s="275"/>
    </row>
    <row r="29521" spans="21:21" x14ac:dyDescent="0.3">
      <c r="U29521" s="275"/>
    </row>
    <row r="29522" spans="21:21" x14ac:dyDescent="0.3">
      <c r="U29522" s="275"/>
    </row>
    <row r="29523" spans="21:21" x14ac:dyDescent="0.3">
      <c r="U29523" s="275"/>
    </row>
    <row r="29524" spans="21:21" x14ac:dyDescent="0.3">
      <c r="U29524" s="275"/>
    </row>
    <row r="29525" spans="21:21" x14ac:dyDescent="0.3">
      <c r="U29525" s="275"/>
    </row>
    <row r="29526" spans="21:21" x14ac:dyDescent="0.3">
      <c r="U29526" s="275"/>
    </row>
    <row r="29527" spans="21:21" x14ac:dyDescent="0.3">
      <c r="U29527" s="275"/>
    </row>
    <row r="29528" spans="21:21" x14ac:dyDescent="0.3">
      <c r="U29528" s="275"/>
    </row>
    <row r="29529" spans="21:21" x14ac:dyDescent="0.3">
      <c r="U29529" s="275"/>
    </row>
    <row r="29530" spans="21:21" x14ac:dyDescent="0.3">
      <c r="U29530" s="275"/>
    </row>
    <row r="29531" spans="21:21" x14ac:dyDescent="0.3">
      <c r="U29531" s="275"/>
    </row>
    <row r="29532" spans="21:21" x14ac:dyDescent="0.3">
      <c r="U29532" s="275"/>
    </row>
    <row r="29533" spans="21:21" x14ac:dyDescent="0.3">
      <c r="U29533" s="275"/>
    </row>
    <row r="29534" spans="21:21" x14ac:dyDescent="0.3">
      <c r="U29534" s="275"/>
    </row>
    <row r="29535" spans="21:21" x14ac:dyDescent="0.3">
      <c r="U29535" s="275"/>
    </row>
    <row r="29536" spans="21:21" x14ac:dyDescent="0.3">
      <c r="U29536" s="275"/>
    </row>
    <row r="29537" spans="21:21" x14ac:dyDescent="0.3">
      <c r="U29537" s="275"/>
    </row>
    <row r="29538" spans="21:21" x14ac:dyDescent="0.3">
      <c r="U29538" s="275"/>
    </row>
    <row r="29539" spans="21:21" x14ac:dyDescent="0.3">
      <c r="U29539" s="275"/>
    </row>
    <row r="29540" spans="21:21" x14ac:dyDescent="0.3">
      <c r="U29540" s="275"/>
    </row>
    <row r="29541" spans="21:21" x14ac:dyDescent="0.3">
      <c r="U29541" s="275"/>
    </row>
    <row r="29542" spans="21:21" x14ac:dyDescent="0.3">
      <c r="U29542" s="275"/>
    </row>
    <row r="29543" spans="21:21" x14ac:dyDescent="0.3">
      <c r="U29543" s="275"/>
    </row>
    <row r="29544" spans="21:21" x14ac:dyDescent="0.3">
      <c r="U29544" s="275"/>
    </row>
    <row r="29545" spans="21:21" x14ac:dyDescent="0.3">
      <c r="U29545" s="275"/>
    </row>
    <row r="29546" spans="21:21" x14ac:dyDescent="0.3">
      <c r="U29546" s="275"/>
    </row>
    <row r="29547" spans="21:21" x14ac:dyDescent="0.3">
      <c r="U29547" s="275"/>
    </row>
    <row r="29548" spans="21:21" x14ac:dyDescent="0.3">
      <c r="U29548" s="275"/>
    </row>
    <row r="29549" spans="21:21" x14ac:dyDescent="0.3">
      <c r="U29549" s="275"/>
    </row>
    <row r="29550" spans="21:21" x14ac:dyDescent="0.3">
      <c r="U29550" s="275"/>
    </row>
    <row r="29551" spans="21:21" x14ac:dyDescent="0.3">
      <c r="U29551" s="275"/>
    </row>
    <row r="29552" spans="21:21" x14ac:dyDescent="0.3">
      <c r="U29552" s="275"/>
    </row>
    <row r="29553" spans="21:21" x14ac:dyDescent="0.3">
      <c r="U29553" s="275"/>
    </row>
    <row r="29554" spans="21:21" x14ac:dyDescent="0.3">
      <c r="U29554" s="275"/>
    </row>
    <row r="29555" spans="21:21" x14ac:dyDescent="0.3">
      <c r="U29555" s="275"/>
    </row>
    <row r="29556" spans="21:21" x14ac:dyDescent="0.3">
      <c r="U29556" s="275"/>
    </row>
    <row r="29557" spans="21:21" x14ac:dyDescent="0.3">
      <c r="U29557" s="275"/>
    </row>
    <row r="29558" spans="21:21" x14ac:dyDescent="0.3">
      <c r="U29558" s="275"/>
    </row>
    <row r="29559" spans="21:21" x14ac:dyDescent="0.3">
      <c r="U29559" s="275"/>
    </row>
    <row r="29560" spans="21:21" x14ac:dyDescent="0.3">
      <c r="U29560" s="275"/>
    </row>
    <row r="29561" spans="21:21" x14ac:dyDescent="0.3">
      <c r="U29561" s="275"/>
    </row>
    <row r="29562" spans="21:21" x14ac:dyDescent="0.3">
      <c r="U29562" s="275"/>
    </row>
    <row r="29563" spans="21:21" x14ac:dyDescent="0.3">
      <c r="U29563" s="275"/>
    </row>
    <row r="29564" spans="21:21" x14ac:dyDescent="0.3">
      <c r="U29564" s="275"/>
    </row>
    <row r="29565" spans="21:21" x14ac:dyDescent="0.3">
      <c r="U29565" s="275"/>
    </row>
    <row r="29566" spans="21:21" x14ac:dyDescent="0.3">
      <c r="U29566" s="275"/>
    </row>
    <row r="29567" spans="21:21" x14ac:dyDescent="0.3">
      <c r="U29567" s="275"/>
    </row>
    <row r="29568" spans="21:21" x14ac:dyDescent="0.3">
      <c r="U29568" s="275"/>
    </row>
    <row r="29569" spans="21:21" x14ac:dyDescent="0.3">
      <c r="U29569" s="275"/>
    </row>
    <row r="29570" spans="21:21" x14ac:dyDescent="0.3">
      <c r="U29570" s="275"/>
    </row>
    <row r="29571" spans="21:21" x14ac:dyDescent="0.3">
      <c r="U29571" s="275"/>
    </row>
    <row r="29572" spans="21:21" x14ac:dyDescent="0.3">
      <c r="U29572" s="275"/>
    </row>
    <row r="29573" spans="21:21" x14ac:dyDescent="0.3">
      <c r="U29573" s="275"/>
    </row>
    <row r="29574" spans="21:21" x14ac:dyDescent="0.3">
      <c r="U29574" s="275"/>
    </row>
    <row r="29575" spans="21:21" x14ac:dyDescent="0.3">
      <c r="U29575" s="275"/>
    </row>
    <row r="29576" spans="21:21" x14ac:dyDescent="0.3">
      <c r="U29576" s="275"/>
    </row>
    <row r="29577" spans="21:21" x14ac:dyDescent="0.3">
      <c r="U29577" s="275"/>
    </row>
    <row r="29578" spans="21:21" x14ac:dyDescent="0.3">
      <c r="U29578" s="275"/>
    </row>
    <row r="29579" spans="21:21" x14ac:dyDescent="0.3">
      <c r="U29579" s="275"/>
    </row>
    <row r="29580" spans="21:21" x14ac:dyDescent="0.3">
      <c r="U29580" s="275"/>
    </row>
    <row r="29581" spans="21:21" x14ac:dyDescent="0.3">
      <c r="U29581" s="275"/>
    </row>
    <row r="29582" spans="21:21" x14ac:dyDescent="0.3">
      <c r="U29582" s="275"/>
    </row>
    <row r="29583" spans="21:21" x14ac:dyDescent="0.3">
      <c r="U29583" s="275"/>
    </row>
    <row r="29584" spans="21:21" x14ac:dyDescent="0.3">
      <c r="U29584" s="275"/>
    </row>
    <row r="29585" spans="21:21" x14ac:dyDescent="0.3">
      <c r="U29585" s="275"/>
    </row>
    <row r="29586" spans="21:21" x14ac:dyDescent="0.3">
      <c r="U29586" s="275"/>
    </row>
    <row r="29587" spans="21:21" x14ac:dyDescent="0.3">
      <c r="U29587" s="275"/>
    </row>
    <row r="29588" spans="21:21" x14ac:dyDescent="0.3">
      <c r="U29588" s="275"/>
    </row>
    <row r="29589" spans="21:21" x14ac:dyDescent="0.3">
      <c r="U29589" s="275"/>
    </row>
    <row r="29590" spans="21:21" x14ac:dyDescent="0.3">
      <c r="U29590" s="275"/>
    </row>
    <row r="29591" spans="21:21" x14ac:dyDescent="0.3">
      <c r="U29591" s="275"/>
    </row>
    <row r="29592" spans="21:21" x14ac:dyDescent="0.3">
      <c r="U29592" s="275"/>
    </row>
    <row r="29593" spans="21:21" x14ac:dyDescent="0.3">
      <c r="U29593" s="275"/>
    </row>
    <row r="29594" spans="21:21" x14ac:dyDescent="0.3">
      <c r="U29594" s="275"/>
    </row>
    <row r="29595" spans="21:21" x14ac:dyDescent="0.3">
      <c r="U29595" s="275"/>
    </row>
    <row r="29596" spans="21:21" x14ac:dyDescent="0.3">
      <c r="U29596" s="275"/>
    </row>
    <row r="29597" spans="21:21" x14ac:dyDescent="0.3">
      <c r="U29597" s="275"/>
    </row>
    <row r="29598" spans="21:21" x14ac:dyDescent="0.3">
      <c r="U29598" s="275"/>
    </row>
    <row r="29599" spans="21:21" x14ac:dyDescent="0.3">
      <c r="U29599" s="275"/>
    </row>
    <row r="29600" spans="21:21" x14ac:dyDescent="0.3">
      <c r="U29600" s="275"/>
    </row>
    <row r="29601" spans="21:21" x14ac:dyDescent="0.3">
      <c r="U29601" s="275"/>
    </row>
    <row r="29602" spans="21:21" x14ac:dyDescent="0.3">
      <c r="U29602" s="275"/>
    </row>
    <row r="29603" spans="21:21" x14ac:dyDescent="0.3">
      <c r="U29603" s="275"/>
    </row>
    <row r="29604" spans="21:21" x14ac:dyDescent="0.3">
      <c r="U29604" s="275"/>
    </row>
    <row r="29605" spans="21:21" x14ac:dyDescent="0.3">
      <c r="U29605" s="275"/>
    </row>
    <row r="29606" spans="21:21" x14ac:dyDescent="0.3">
      <c r="U29606" s="275"/>
    </row>
    <row r="29607" spans="21:21" x14ac:dyDescent="0.3">
      <c r="U29607" s="275"/>
    </row>
    <row r="29608" spans="21:21" x14ac:dyDescent="0.3">
      <c r="U29608" s="275"/>
    </row>
    <row r="29609" spans="21:21" x14ac:dyDescent="0.3">
      <c r="U29609" s="275"/>
    </row>
    <row r="29610" spans="21:21" x14ac:dyDescent="0.3">
      <c r="U29610" s="275"/>
    </row>
    <row r="29611" spans="21:21" x14ac:dyDescent="0.3">
      <c r="U29611" s="275"/>
    </row>
    <row r="29612" spans="21:21" x14ac:dyDescent="0.3">
      <c r="U29612" s="275"/>
    </row>
    <row r="29613" spans="21:21" x14ac:dyDescent="0.3">
      <c r="U29613" s="275"/>
    </row>
    <row r="29614" spans="21:21" x14ac:dyDescent="0.3">
      <c r="U29614" s="275"/>
    </row>
    <row r="29615" spans="21:21" x14ac:dyDescent="0.3">
      <c r="U29615" s="275"/>
    </row>
    <row r="29616" spans="21:21" x14ac:dyDescent="0.3">
      <c r="U29616" s="275"/>
    </row>
    <row r="29617" spans="21:21" x14ac:dyDescent="0.3">
      <c r="U29617" s="275"/>
    </row>
    <row r="29618" spans="21:21" x14ac:dyDescent="0.3">
      <c r="U29618" s="275"/>
    </row>
    <row r="29619" spans="21:21" x14ac:dyDescent="0.3">
      <c r="U29619" s="275"/>
    </row>
    <row r="29620" spans="21:21" x14ac:dyDescent="0.3">
      <c r="U29620" s="275"/>
    </row>
    <row r="29621" spans="21:21" x14ac:dyDescent="0.3">
      <c r="U29621" s="275"/>
    </row>
    <row r="29622" spans="21:21" x14ac:dyDescent="0.3">
      <c r="U29622" s="275"/>
    </row>
    <row r="29623" spans="21:21" x14ac:dyDescent="0.3">
      <c r="U29623" s="275"/>
    </row>
    <row r="29624" spans="21:21" x14ac:dyDescent="0.3">
      <c r="U29624" s="275"/>
    </row>
    <row r="29625" spans="21:21" x14ac:dyDescent="0.3">
      <c r="U29625" s="275"/>
    </row>
    <row r="29626" spans="21:21" x14ac:dyDescent="0.3">
      <c r="U29626" s="275"/>
    </row>
    <row r="29627" spans="21:21" x14ac:dyDescent="0.3">
      <c r="U29627" s="275"/>
    </row>
    <row r="29628" spans="21:21" x14ac:dyDescent="0.3">
      <c r="U29628" s="275"/>
    </row>
    <row r="29629" spans="21:21" x14ac:dyDescent="0.3">
      <c r="U29629" s="275"/>
    </row>
    <row r="29630" spans="21:21" x14ac:dyDescent="0.3">
      <c r="U29630" s="275"/>
    </row>
    <row r="29631" spans="21:21" x14ac:dyDescent="0.3">
      <c r="U29631" s="275"/>
    </row>
    <row r="29632" spans="21:21" x14ac:dyDescent="0.3">
      <c r="U29632" s="275"/>
    </row>
    <row r="29633" spans="21:21" x14ac:dyDescent="0.3">
      <c r="U29633" s="275"/>
    </row>
    <row r="29634" spans="21:21" x14ac:dyDescent="0.3">
      <c r="U29634" s="275"/>
    </row>
    <row r="29635" spans="21:21" x14ac:dyDescent="0.3">
      <c r="U29635" s="275"/>
    </row>
    <row r="29636" spans="21:21" x14ac:dyDescent="0.3">
      <c r="U29636" s="275"/>
    </row>
    <row r="29637" spans="21:21" x14ac:dyDescent="0.3">
      <c r="U29637" s="275"/>
    </row>
    <row r="29638" spans="21:21" x14ac:dyDescent="0.3">
      <c r="U29638" s="275"/>
    </row>
    <row r="29639" spans="21:21" x14ac:dyDescent="0.3">
      <c r="U29639" s="275"/>
    </row>
    <row r="29640" spans="21:21" x14ac:dyDescent="0.3">
      <c r="U29640" s="275"/>
    </row>
    <row r="29641" spans="21:21" x14ac:dyDescent="0.3">
      <c r="U29641" s="275"/>
    </row>
    <row r="29642" spans="21:21" x14ac:dyDescent="0.3">
      <c r="U29642" s="275"/>
    </row>
    <row r="29643" spans="21:21" x14ac:dyDescent="0.3">
      <c r="U29643" s="275"/>
    </row>
    <row r="29644" spans="21:21" x14ac:dyDescent="0.3">
      <c r="U29644" s="275"/>
    </row>
    <row r="29645" spans="21:21" x14ac:dyDescent="0.3">
      <c r="U29645" s="275"/>
    </row>
    <row r="29646" spans="21:21" x14ac:dyDescent="0.3">
      <c r="U29646" s="275"/>
    </row>
    <row r="29647" spans="21:21" x14ac:dyDescent="0.3">
      <c r="U29647" s="275"/>
    </row>
    <row r="29648" spans="21:21" x14ac:dyDescent="0.3">
      <c r="U29648" s="275"/>
    </row>
    <row r="29649" spans="21:21" x14ac:dyDescent="0.3">
      <c r="U29649" s="275"/>
    </row>
    <row r="29650" spans="21:21" x14ac:dyDescent="0.3">
      <c r="U29650" s="275"/>
    </row>
    <row r="29651" spans="21:21" x14ac:dyDescent="0.3">
      <c r="U29651" s="275"/>
    </row>
    <row r="29652" spans="21:21" x14ac:dyDescent="0.3">
      <c r="U29652" s="275"/>
    </row>
    <row r="29653" spans="21:21" x14ac:dyDescent="0.3">
      <c r="U29653" s="275"/>
    </row>
    <row r="29654" spans="21:21" x14ac:dyDescent="0.3">
      <c r="U29654" s="275"/>
    </row>
    <row r="29655" spans="21:21" x14ac:dyDescent="0.3">
      <c r="U29655" s="275"/>
    </row>
    <row r="29656" spans="21:21" x14ac:dyDescent="0.3">
      <c r="U29656" s="275"/>
    </row>
    <row r="29657" spans="21:21" x14ac:dyDescent="0.3">
      <c r="U29657" s="275"/>
    </row>
    <row r="29658" spans="21:21" x14ac:dyDescent="0.3">
      <c r="U29658" s="275"/>
    </row>
    <row r="29659" spans="21:21" x14ac:dyDescent="0.3">
      <c r="U29659" s="275"/>
    </row>
    <row r="29660" spans="21:21" x14ac:dyDescent="0.3">
      <c r="U29660" s="275"/>
    </row>
    <row r="29661" spans="21:21" x14ac:dyDescent="0.3">
      <c r="U29661" s="275"/>
    </row>
    <row r="29662" spans="21:21" x14ac:dyDescent="0.3">
      <c r="U29662" s="275"/>
    </row>
    <row r="29663" spans="21:21" x14ac:dyDescent="0.3">
      <c r="U29663" s="275"/>
    </row>
    <row r="29664" spans="21:21" x14ac:dyDescent="0.3">
      <c r="U29664" s="275"/>
    </row>
    <row r="29665" spans="21:21" x14ac:dyDescent="0.3">
      <c r="U29665" s="275"/>
    </row>
    <row r="29666" spans="21:21" x14ac:dyDescent="0.3">
      <c r="U29666" s="275"/>
    </row>
    <row r="29667" spans="21:21" x14ac:dyDescent="0.3">
      <c r="U29667" s="275"/>
    </row>
    <row r="29668" spans="21:21" x14ac:dyDescent="0.3">
      <c r="U29668" s="275"/>
    </row>
    <row r="29669" spans="21:21" x14ac:dyDescent="0.3">
      <c r="U29669" s="275"/>
    </row>
    <row r="29670" spans="21:21" x14ac:dyDescent="0.3">
      <c r="U29670" s="275"/>
    </row>
    <row r="29671" spans="21:21" x14ac:dyDescent="0.3">
      <c r="U29671" s="275"/>
    </row>
    <row r="29672" spans="21:21" x14ac:dyDescent="0.3">
      <c r="U29672" s="275"/>
    </row>
    <row r="29673" spans="21:21" x14ac:dyDescent="0.3">
      <c r="U29673" s="275"/>
    </row>
    <row r="29674" spans="21:21" x14ac:dyDescent="0.3">
      <c r="U29674" s="275"/>
    </row>
    <row r="29675" spans="21:21" x14ac:dyDescent="0.3">
      <c r="U29675" s="275"/>
    </row>
    <row r="29676" spans="21:21" x14ac:dyDescent="0.3">
      <c r="U29676" s="275"/>
    </row>
    <row r="29677" spans="21:21" x14ac:dyDescent="0.3">
      <c r="U29677" s="275"/>
    </row>
    <row r="29678" spans="21:21" x14ac:dyDescent="0.3">
      <c r="U29678" s="275"/>
    </row>
    <row r="29679" spans="21:21" x14ac:dyDescent="0.3">
      <c r="U29679" s="275"/>
    </row>
    <row r="29680" spans="21:21" x14ac:dyDescent="0.3">
      <c r="U29680" s="275"/>
    </row>
    <row r="29681" spans="21:21" x14ac:dyDescent="0.3">
      <c r="U29681" s="275"/>
    </row>
    <row r="29682" spans="21:21" x14ac:dyDescent="0.3">
      <c r="U29682" s="275"/>
    </row>
    <row r="29683" spans="21:21" x14ac:dyDescent="0.3">
      <c r="U29683" s="275"/>
    </row>
    <row r="29684" spans="21:21" x14ac:dyDescent="0.3">
      <c r="U29684" s="275"/>
    </row>
    <row r="29685" spans="21:21" x14ac:dyDescent="0.3">
      <c r="U29685" s="275"/>
    </row>
    <row r="29686" spans="21:21" x14ac:dyDescent="0.3">
      <c r="U29686" s="275"/>
    </row>
    <row r="29687" spans="21:21" x14ac:dyDescent="0.3">
      <c r="U29687" s="275"/>
    </row>
    <row r="29688" spans="21:21" x14ac:dyDescent="0.3">
      <c r="U29688" s="275"/>
    </row>
    <row r="29689" spans="21:21" x14ac:dyDescent="0.3">
      <c r="U29689" s="275"/>
    </row>
    <row r="29690" spans="21:21" x14ac:dyDescent="0.3">
      <c r="U29690" s="275"/>
    </row>
    <row r="29691" spans="21:21" x14ac:dyDescent="0.3">
      <c r="U29691" s="275"/>
    </row>
    <row r="29692" spans="21:21" x14ac:dyDescent="0.3">
      <c r="U29692" s="275"/>
    </row>
    <row r="29693" spans="21:21" x14ac:dyDescent="0.3">
      <c r="U29693" s="275"/>
    </row>
    <row r="29694" spans="21:21" x14ac:dyDescent="0.3">
      <c r="U29694" s="275"/>
    </row>
    <row r="29695" spans="21:21" x14ac:dyDescent="0.3">
      <c r="U29695" s="275"/>
    </row>
    <row r="29696" spans="21:21" x14ac:dyDescent="0.3">
      <c r="U29696" s="275"/>
    </row>
    <row r="29697" spans="21:21" x14ac:dyDescent="0.3">
      <c r="U29697" s="275"/>
    </row>
    <row r="29698" spans="21:21" x14ac:dyDescent="0.3">
      <c r="U29698" s="275"/>
    </row>
    <row r="29699" spans="21:21" x14ac:dyDescent="0.3">
      <c r="U29699" s="275"/>
    </row>
    <row r="29700" spans="21:21" x14ac:dyDescent="0.3">
      <c r="U29700" s="275"/>
    </row>
    <row r="29701" spans="21:21" x14ac:dyDescent="0.3">
      <c r="U29701" s="275"/>
    </row>
    <row r="29702" spans="21:21" x14ac:dyDescent="0.3">
      <c r="U29702" s="275"/>
    </row>
    <row r="29703" spans="21:21" x14ac:dyDescent="0.3">
      <c r="U29703" s="275"/>
    </row>
    <row r="29704" spans="21:21" x14ac:dyDescent="0.3">
      <c r="U29704" s="275"/>
    </row>
    <row r="29705" spans="21:21" x14ac:dyDescent="0.3">
      <c r="U29705" s="275"/>
    </row>
    <row r="29706" spans="21:21" x14ac:dyDescent="0.3">
      <c r="U29706" s="275"/>
    </row>
    <row r="29707" spans="21:21" x14ac:dyDescent="0.3">
      <c r="U29707" s="275"/>
    </row>
    <row r="29708" spans="21:21" x14ac:dyDescent="0.3">
      <c r="U29708" s="275"/>
    </row>
    <row r="29709" spans="21:21" x14ac:dyDescent="0.3">
      <c r="U29709" s="275"/>
    </row>
    <row r="29710" spans="21:21" x14ac:dyDescent="0.3">
      <c r="U29710" s="275"/>
    </row>
    <row r="29711" spans="21:21" x14ac:dyDescent="0.3">
      <c r="U29711" s="275"/>
    </row>
    <row r="29712" spans="21:21" x14ac:dyDescent="0.3">
      <c r="U29712" s="275"/>
    </row>
    <row r="29713" spans="21:21" x14ac:dyDescent="0.3">
      <c r="U29713" s="275"/>
    </row>
    <row r="29714" spans="21:21" x14ac:dyDescent="0.3">
      <c r="U29714" s="275"/>
    </row>
    <row r="29715" spans="21:21" x14ac:dyDescent="0.3">
      <c r="U29715" s="275"/>
    </row>
    <row r="29716" spans="21:21" x14ac:dyDescent="0.3">
      <c r="U29716" s="275"/>
    </row>
    <row r="29717" spans="21:21" x14ac:dyDescent="0.3">
      <c r="U29717" s="275"/>
    </row>
    <row r="29718" spans="21:21" x14ac:dyDescent="0.3">
      <c r="U29718" s="275"/>
    </row>
    <row r="29719" spans="21:21" x14ac:dyDescent="0.3">
      <c r="U29719" s="275"/>
    </row>
    <row r="29720" spans="21:21" x14ac:dyDescent="0.3">
      <c r="U29720" s="275"/>
    </row>
    <row r="29721" spans="21:21" x14ac:dyDescent="0.3">
      <c r="U29721" s="275"/>
    </row>
    <row r="29722" spans="21:21" x14ac:dyDescent="0.3">
      <c r="U29722" s="275"/>
    </row>
    <row r="29723" spans="21:21" x14ac:dyDescent="0.3">
      <c r="U29723" s="275"/>
    </row>
    <row r="29724" spans="21:21" x14ac:dyDescent="0.3">
      <c r="U29724" s="275"/>
    </row>
    <row r="29725" spans="21:21" x14ac:dyDescent="0.3">
      <c r="U29725" s="275"/>
    </row>
    <row r="29726" spans="21:21" x14ac:dyDescent="0.3">
      <c r="U29726" s="275"/>
    </row>
    <row r="29727" spans="21:21" x14ac:dyDescent="0.3">
      <c r="U29727" s="275"/>
    </row>
    <row r="29728" spans="21:21" x14ac:dyDescent="0.3">
      <c r="U29728" s="275"/>
    </row>
    <row r="29729" spans="21:21" x14ac:dyDescent="0.3">
      <c r="U29729" s="275"/>
    </row>
    <row r="29730" spans="21:21" x14ac:dyDescent="0.3">
      <c r="U29730" s="275"/>
    </row>
    <row r="29731" spans="21:21" x14ac:dyDescent="0.3">
      <c r="U29731" s="275"/>
    </row>
    <row r="29732" spans="21:21" x14ac:dyDescent="0.3">
      <c r="U29732" s="275"/>
    </row>
    <row r="29733" spans="21:21" x14ac:dyDescent="0.3">
      <c r="U29733" s="275"/>
    </row>
    <row r="29734" spans="21:21" x14ac:dyDescent="0.3">
      <c r="U29734" s="275"/>
    </row>
    <row r="29735" spans="21:21" x14ac:dyDescent="0.3">
      <c r="U29735" s="275"/>
    </row>
    <row r="29736" spans="21:21" x14ac:dyDescent="0.3">
      <c r="U29736" s="275"/>
    </row>
    <row r="29737" spans="21:21" x14ac:dyDescent="0.3">
      <c r="U29737" s="275"/>
    </row>
    <row r="29738" spans="21:21" x14ac:dyDescent="0.3">
      <c r="U29738" s="275"/>
    </row>
    <row r="29739" spans="21:21" x14ac:dyDescent="0.3">
      <c r="U29739" s="275"/>
    </row>
    <row r="29740" spans="21:21" x14ac:dyDescent="0.3">
      <c r="U29740" s="275"/>
    </row>
    <row r="29741" spans="21:21" x14ac:dyDescent="0.3">
      <c r="U29741" s="275"/>
    </row>
    <row r="29742" spans="21:21" x14ac:dyDescent="0.3">
      <c r="U29742" s="275"/>
    </row>
    <row r="29743" spans="21:21" x14ac:dyDescent="0.3">
      <c r="U29743" s="275"/>
    </row>
    <row r="29744" spans="21:21" x14ac:dyDescent="0.3">
      <c r="U29744" s="275"/>
    </row>
    <row r="29745" spans="21:21" x14ac:dyDescent="0.3">
      <c r="U29745" s="275"/>
    </row>
    <row r="29746" spans="21:21" x14ac:dyDescent="0.3">
      <c r="U29746" s="275"/>
    </row>
    <row r="29747" spans="21:21" x14ac:dyDescent="0.3">
      <c r="U29747" s="275"/>
    </row>
    <row r="29748" spans="21:21" x14ac:dyDescent="0.3">
      <c r="U29748" s="275"/>
    </row>
    <row r="29749" spans="21:21" x14ac:dyDescent="0.3">
      <c r="U29749" s="275"/>
    </row>
    <row r="29750" spans="21:21" x14ac:dyDescent="0.3">
      <c r="U29750" s="275"/>
    </row>
    <row r="29751" spans="21:21" x14ac:dyDescent="0.3">
      <c r="U29751" s="275"/>
    </row>
    <row r="29752" spans="21:21" x14ac:dyDescent="0.3">
      <c r="U29752" s="275"/>
    </row>
    <row r="29753" spans="21:21" x14ac:dyDescent="0.3">
      <c r="U29753" s="275"/>
    </row>
    <row r="29754" spans="21:21" x14ac:dyDescent="0.3">
      <c r="U29754" s="275"/>
    </row>
    <row r="29755" spans="21:21" x14ac:dyDescent="0.3">
      <c r="U29755" s="275"/>
    </row>
    <row r="29756" spans="21:21" x14ac:dyDescent="0.3">
      <c r="U29756" s="275"/>
    </row>
    <row r="29757" spans="21:21" x14ac:dyDescent="0.3">
      <c r="U29757" s="275"/>
    </row>
    <row r="29758" spans="21:21" x14ac:dyDescent="0.3">
      <c r="U29758" s="275"/>
    </row>
    <row r="29759" spans="21:21" x14ac:dyDescent="0.3">
      <c r="U29759" s="275"/>
    </row>
    <row r="29760" spans="21:21" x14ac:dyDescent="0.3">
      <c r="U29760" s="275"/>
    </row>
    <row r="29761" spans="21:21" x14ac:dyDescent="0.3">
      <c r="U29761" s="275"/>
    </row>
    <row r="29762" spans="21:21" x14ac:dyDescent="0.3">
      <c r="U29762" s="275"/>
    </row>
    <row r="29763" spans="21:21" x14ac:dyDescent="0.3">
      <c r="U29763" s="275"/>
    </row>
    <row r="29764" spans="21:21" x14ac:dyDescent="0.3">
      <c r="U29764" s="275"/>
    </row>
    <row r="29765" spans="21:21" x14ac:dyDescent="0.3">
      <c r="U29765" s="275"/>
    </row>
    <row r="29766" spans="21:21" x14ac:dyDescent="0.3">
      <c r="U29766" s="275"/>
    </row>
    <row r="29767" spans="21:21" x14ac:dyDescent="0.3">
      <c r="U29767" s="275"/>
    </row>
    <row r="29768" spans="21:21" x14ac:dyDescent="0.3">
      <c r="U29768" s="275"/>
    </row>
    <row r="29769" spans="21:21" x14ac:dyDescent="0.3">
      <c r="U29769" s="275"/>
    </row>
    <row r="29770" spans="21:21" x14ac:dyDescent="0.3">
      <c r="U29770" s="275"/>
    </row>
    <row r="29771" spans="21:21" x14ac:dyDescent="0.3">
      <c r="U29771" s="275"/>
    </row>
    <row r="29772" spans="21:21" x14ac:dyDescent="0.3">
      <c r="U29772" s="275"/>
    </row>
    <row r="29773" spans="21:21" x14ac:dyDescent="0.3">
      <c r="U29773" s="275"/>
    </row>
    <row r="29774" spans="21:21" x14ac:dyDescent="0.3">
      <c r="U29774" s="275"/>
    </row>
    <row r="29775" spans="21:21" x14ac:dyDescent="0.3">
      <c r="U29775" s="275"/>
    </row>
    <row r="29776" spans="21:21" x14ac:dyDescent="0.3">
      <c r="U29776" s="275"/>
    </row>
    <row r="29777" spans="21:21" x14ac:dyDescent="0.3">
      <c r="U29777" s="275"/>
    </row>
    <row r="29778" spans="21:21" x14ac:dyDescent="0.3">
      <c r="U29778" s="275"/>
    </row>
    <row r="29779" spans="21:21" x14ac:dyDescent="0.3">
      <c r="U29779" s="275"/>
    </row>
    <row r="29780" spans="21:21" x14ac:dyDescent="0.3">
      <c r="U29780" s="275"/>
    </row>
    <row r="29781" spans="21:21" x14ac:dyDescent="0.3">
      <c r="U29781" s="275"/>
    </row>
    <row r="29782" spans="21:21" x14ac:dyDescent="0.3">
      <c r="U29782" s="275"/>
    </row>
    <row r="29783" spans="21:21" x14ac:dyDescent="0.3">
      <c r="U29783" s="275"/>
    </row>
    <row r="29784" spans="21:21" x14ac:dyDescent="0.3">
      <c r="U29784" s="275"/>
    </row>
    <row r="29785" spans="21:21" x14ac:dyDescent="0.3">
      <c r="U29785" s="275"/>
    </row>
    <row r="29786" spans="21:21" x14ac:dyDescent="0.3">
      <c r="U29786" s="275"/>
    </row>
    <row r="29787" spans="21:21" x14ac:dyDescent="0.3">
      <c r="U29787" s="275"/>
    </row>
    <row r="29788" spans="21:21" x14ac:dyDescent="0.3">
      <c r="U29788" s="275"/>
    </row>
    <row r="29789" spans="21:21" x14ac:dyDescent="0.3">
      <c r="U29789" s="275"/>
    </row>
    <row r="29790" spans="21:21" x14ac:dyDescent="0.3">
      <c r="U29790" s="275"/>
    </row>
    <row r="29791" spans="21:21" x14ac:dyDescent="0.3">
      <c r="U29791" s="275"/>
    </row>
    <row r="29792" spans="21:21" x14ac:dyDescent="0.3">
      <c r="U29792" s="275"/>
    </row>
    <row r="29793" spans="21:21" x14ac:dyDescent="0.3">
      <c r="U29793" s="275"/>
    </row>
    <row r="29794" spans="21:21" x14ac:dyDescent="0.3">
      <c r="U29794" s="275"/>
    </row>
    <row r="29795" spans="21:21" x14ac:dyDescent="0.3">
      <c r="U29795" s="275"/>
    </row>
    <row r="29796" spans="21:21" x14ac:dyDescent="0.3">
      <c r="U29796" s="275"/>
    </row>
    <row r="29797" spans="21:21" x14ac:dyDescent="0.3">
      <c r="U29797" s="275"/>
    </row>
    <row r="29798" spans="21:21" x14ac:dyDescent="0.3">
      <c r="U29798" s="275"/>
    </row>
    <row r="29799" spans="21:21" x14ac:dyDescent="0.3">
      <c r="U29799" s="275"/>
    </row>
    <row r="29800" spans="21:21" x14ac:dyDescent="0.3">
      <c r="U29800" s="275"/>
    </row>
    <row r="29801" spans="21:21" x14ac:dyDescent="0.3">
      <c r="U29801" s="275"/>
    </row>
    <row r="29802" spans="21:21" x14ac:dyDescent="0.3">
      <c r="U29802" s="275"/>
    </row>
    <row r="29803" spans="21:21" x14ac:dyDescent="0.3">
      <c r="U29803" s="275"/>
    </row>
    <row r="29804" spans="21:21" x14ac:dyDescent="0.3">
      <c r="U29804" s="275"/>
    </row>
    <row r="29805" spans="21:21" x14ac:dyDescent="0.3">
      <c r="U29805" s="275"/>
    </row>
    <row r="29806" spans="21:21" x14ac:dyDescent="0.3">
      <c r="U29806" s="275"/>
    </row>
    <row r="29807" spans="21:21" x14ac:dyDescent="0.3">
      <c r="U29807" s="275"/>
    </row>
    <row r="29808" spans="21:21" x14ac:dyDescent="0.3">
      <c r="U29808" s="275"/>
    </row>
    <row r="29809" spans="21:21" x14ac:dyDescent="0.3">
      <c r="U29809" s="275"/>
    </row>
    <row r="29810" spans="21:21" x14ac:dyDescent="0.3">
      <c r="U29810" s="275"/>
    </row>
    <row r="29811" spans="21:21" x14ac:dyDescent="0.3">
      <c r="U29811" s="275"/>
    </row>
    <row r="29812" spans="21:21" x14ac:dyDescent="0.3">
      <c r="U29812" s="275"/>
    </row>
    <row r="29813" spans="21:21" x14ac:dyDescent="0.3">
      <c r="U29813" s="275"/>
    </row>
    <row r="29814" spans="21:21" x14ac:dyDescent="0.3">
      <c r="U29814" s="275"/>
    </row>
    <row r="29815" spans="21:21" x14ac:dyDescent="0.3">
      <c r="U29815" s="275"/>
    </row>
    <row r="29816" spans="21:21" x14ac:dyDescent="0.3">
      <c r="U29816" s="275"/>
    </row>
    <row r="29817" spans="21:21" x14ac:dyDescent="0.3">
      <c r="U29817" s="275"/>
    </row>
    <row r="29818" spans="21:21" x14ac:dyDescent="0.3">
      <c r="U29818" s="275"/>
    </row>
    <row r="29819" spans="21:21" x14ac:dyDescent="0.3">
      <c r="U29819" s="275"/>
    </row>
    <row r="29820" spans="21:21" x14ac:dyDescent="0.3">
      <c r="U29820" s="275"/>
    </row>
    <row r="29821" spans="21:21" x14ac:dyDescent="0.3">
      <c r="U29821" s="275"/>
    </row>
    <row r="29822" spans="21:21" x14ac:dyDescent="0.3">
      <c r="U29822" s="275"/>
    </row>
    <row r="29823" spans="21:21" x14ac:dyDescent="0.3">
      <c r="U29823" s="275"/>
    </row>
    <row r="29824" spans="21:21" x14ac:dyDescent="0.3">
      <c r="U29824" s="275"/>
    </row>
    <row r="29825" spans="21:21" x14ac:dyDescent="0.3">
      <c r="U29825" s="275"/>
    </row>
    <row r="29826" spans="21:21" x14ac:dyDescent="0.3">
      <c r="U29826" s="275"/>
    </row>
    <row r="29827" spans="21:21" x14ac:dyDescent="0.3">
      <c r="U29827" s="275"/>
    </row>
    <row r="29828" spans="21:21" x14ac:dyDescent="0.3">
      <c r="U29828" s="275"/>
    </row>
    <row r="29829" spans="21:21" x14ac:dyDescent="0.3">
      <c r="U29829" s="275"/>
    </row>
    <row r="29830" spans="21:21" x14ac:dyDescent="0.3">
      <c r="U29830" s="275"/>
    </row>
    <row r="29831" spans="21:21" x14ac:dyDescent="0.3">
      <c r="U29831" s="275"/>
    </row>
    <row r="29832" spans="21:21" x14ac:dyDescent="0.3">
      <c r="U29832" s="275"/>
    </row>
    <row r="29833" spans="21:21" x14ac:dyDescent="0.3">
      <c r="U29833" s="275"/>
    </row>
    <row r="29834" spans="21:21" x14ac:dyDescent="0.3">
      <c r="U29834" s="275"/>
    </row>
    <row r="29835" spans="21:21" x14ac:dyDescent="0.3">
      <c r="U29835" s="275"/>
    </row>
    <row r="29836" spans="21:21" x14ac:dyDescent="0.3">
      <c r="U29836" s="275"/>
    </row>
    <row r="29837" spans="21:21" x14ac:dyDescent="0.3">
      <c r="U29837" s="275"/>
    </row>
    <row r="29838" spans="21:21" x14ac:dyDescent="0.3">
      <c r="U29838" s="275"/>
    </row>
    <row r="29839" spans="21:21" x14ac:dyDescent="0.3">
      <c r="U29839" s="275"/>
    </row>
    <row r="29840" spans="21:21" x14ac:dyDescent="0.3">
      <c r="U29840" s="275"/>
    </row>
    <row r="29841" spans="21:21" x14ac:dyDescent="0.3">
      <c r="U29841" s="275"/>
    </row>
    <row r="29842" spans="21:21" x14ac:dyDescent="0.3">
      <c r="U29842" s="275"/>
    </row>
    <row r="29843" spans="21:21" x14ac:dyDescent="0.3">
      <c r="U29843" s="275"/>
    </row>
    <row r="29844" spans="21:21" x14ac:dyDescent="0.3">
      <c r="U29844" s="275"/>
    </row>
    <row r="29845" spans="21:21" x14ac:dyDescent="0.3">
      <c r="U29845" s="275"/>
    </row>
    <row r="29846" spans="21:21" x14ac:dyDescent="0.3">
      <c r="U29846" s="275"/>
    </row>
    <row r="29847" spans="21:21" x14ac:dyDescent="0.3">
      <c r="U29847" s="275"/>
    </row>
    <row r="29848" spans="21:21" x14ac:dyDescent="0.3">
      <c r="U29848" s="275"/>
    </row>
    <row r="29849" spans="21:21" x14ac:dyDescent="0.3">
      <c r="U29849" s="275"/>
    </row>
    <row r="29850" spans="21:21" x14ac:dyDescent="0.3">
      <c r="U29850" s="275"/>
    </row>
    <row r="29851" spans="21:21" x14ac:dyDescent="0.3">
      <c r="U29851" s="275"/>
    </row>
    <row r="29852" spans="21:21" x14ac:dyDescent="0.3">
      <c r="U29852" s="275"/>
    </row>
    <row r="29853" spans="21:21" x14ac:dyDescent="0.3">
      <c r="U29853" s="275"/>
    </row>
    <row r="29854" spans="21:21" x14ac:dyDescent="0.3">
      <c r="U29854" s="275"/>
    </row>
    <row r="29855" spans="21:21" x14ac:dyDescent="0.3">
      <c r="U29855" s="275"/>
    </row>
    <row r="29856" spans="21:21" x14ac:dyDescent="0.3">
      <c r="U29856" s="275"/>
    </row>
    <row r="29857" spans="21:21" x14ac:dyDescent="0.3">
      <c r="U29857" s="275"/>
    </row>
    <row r="29858" spans="21:21" x14ac:dyDescent="0.3">
      <c r="U29858" s="275"/>
    </row>
    <row r="29859" spans="21:21" x14ac:dyDescent="0.3">
      <c r="U29859" s="275"/>
    </row>
    <row r="29860" spans="21:21" x14ac:dyDescent="0.3">
      <c r="U29860" s="275"/>
    </row>
    <row r="29861" spans="21:21" x14ac:dyDescent="0.3">
      <c r="U29861" s="275"/>
    </row>
    <row r="29862" spans="21:21" x14ac:dyDescent="0.3">
      <c r="U29862" s="275"/>
    </row>
    <row r="29863" spans="21:21" x14ac:dyDescent="0.3">
      <c r="U29863" s="275"/>
    </row>
    <row r="29864" spans="21:21" x14ac:dyDescent="0.3">
      <c r="U29864" s="275"/>
    </row>
    <row r="29865" spans="21:21" x14ac:dyDescent="0.3">
      <c r="U29865" s="275"/>
    </row>
    <row r="29866" spans="21:21" x14ac:dyDescent="0.3">
      <c r="U29866" s="275"/>
    </row>
    <row r="29867" spans="21:21" x14ac:dyDescent="0.3">
      <c r="U29867" s="275"/>
    </row>
    <row r="29868" spans="21:21" x14ac:dyDescent="0.3">
      <c r="U29868" s="275"/>
    </row>
    <row r="29869" spans="21:21" x14ac:dyDescent="0.3">
      <c r="U29869" s="275"/>
    </row>
    <row r="29870" spans="21:21" x14ac:dyDescent="0.3">
      <c r="U29870" s="275"/>
    </row>
    <row r="29871" spans="21:21" x14ac:dyDescent="0.3">
      <c r="U29871" s="275"/>
    </row>
    <row r="29872" spans="21:21" x14ac:dyDescent="0.3">
      <c r="U29872" s="275"/>
    </row>
    <row r="29873" spans="21:21" x14ac:dyDescent="0.3">
      <c r="U29873" s="275"/>
    </row>
    <row r="29874" spans="21:21" x14ac:dyDescent="0.3">
      <c r="U29874" s="275"/>
    </row>
    <row r="29875" spans="21:21" x14ac:dyDescent="0.3">
      <c r="U29875" s="275"/>
    </row>
    <row r="29876" spans="21:21" x14ac:dyDescent="0.3">
      <c r="U29876" s="275"/>
    </row>
    <row r="29877" spans="21:21" x14ac:dyDescent="0.3">
      <c r="U29877" s="275"/>
    </row>
    <row r="29878" spans="21:21" x14ac:dyDescent="0.3">
      <c r="U29878" s="275"/>
    </row>
    <row r="29879" spans="21:21" x14ac:dyDescent="0.3">
      <c r="U29879" s="275"/>
    </row>
    <row r="29880" spans="21:21" x14ac:dyDescent="0.3">
      <c r="U29880" s="275"/>
    </row>
    <row r="29881" spans="21:21" x14ac:dyDescent="0.3">
      <c r="U29881" s="275"/>
    </row>
    <row r="29882" spans="21:21" x14ac:dyDescent="0.3">
      <c r="U29882" s="275"/>
    </row>
    <row r="29883" spans="21:21" x14ac:dyDescent="0.3">
      <c r="U29883" s="275"/>
    </row>
    <row r="29884" spans="21:21" x14ac:dyDescent="0.3">
      <c r="U29884" s="275"/>
    </row>
    <row r="29885" spans="21:21" x14ac:dyDescent="0.3">
      <c r="U29885" s="275"/>
    </row>
    <row r="29886" spans="21:21" x14ac:dyDescent="0.3">
      <c r="U29886" s="275"/>
    </row>
    <row r="29887" spans="21:21" x14ac:dyDescent="0.3">
      <c r="U29887" s="275"/>
    </row>
    <row r="29888" spans="21:21" x14ac:dyDescent="0.3">
      <c r="U29888" s="275"/>
    </row>
    <row r="29889" spans="21:21" x14ac:dyDescent="0.3">
      <c r="U29889" s="275"/>
    </row>
    <row r="29890" spans="21:21" x14ac:dyDescent="0.3">
      <c r="U29890" s="275"/>
    </row>
    <row r="29891" spans="21:21" x14ac:dyDescent="0.3">
      <c r="U29891" s="275"/>
    </row>
    <row r="29892" spans="21:21" x14ac:dyDescent="0.3">
      <c r="U29892" s="275"/>
    </row>
    <row r="29893" spans="21:21" x14ac:dyDescent="0.3">
      <c r="U29893" s="275"/>
    </row>
    <row r="29894" spans="21:21" x14ac:dyDescent="0.3">
      <c r="U29894" s="275"/>
    </row>
    <row r="29895" spans="21:21" x14ac:dyDescent="0.3">
      <c r="U29895" s="275"/>
    </row>
    <row r="29896" spans="21:21" x14ac:dyDescent="0.3">
      <c r="U29896" s="275"/>
    </row>
    <row r="29897" spans="21:21" x14ac:dyDescent="0.3">
      <c r="U29897" s="275"/>
    </row>
    <row r="29898" spans="21:21" x14ac:dyDescent="0.3">
      <c r="U29898" s="275"/>
    </row>
    <row r="29899" spans="21:21" x14ac:dyDescent="0.3">
      <c r="U29899" s="275"/>
    </row>
    <row r="29900" spans="21:21" x14ac:dyDescent="0.3">
      <c r="U29900" s="275"/>
    </row>
    <row r="29901" spans="21:21" x14ac:dyDescent="0.3">
      <c r="U29901" s="275"/>
    </row>
    <row r="29902" spans="21:21" x14ac:dyDescent="0.3">
      <c r="U29902" s="275"/>
    </row>
    <row r="29903" spans="21:21" x14ac:dyDescent="0.3">
      <c r="U29903" s="275"/>
    </row>
    <row r="29904" spans="21:21" x14ac:dyDescent="0.3">
      <c r="U29904" s="275"/>
    </row>
    <row r="29905" spans="21:21" x14ac:dyDescent="0.3">
      <c r="U29905" s="275"/>
    </row>
    <row r="29906" spans="21:21" x14ac:dyDescent="0.3">
      <c r="U29906" s="275"/>
    </row>
    <row r="29907" spans="21:21" x14ac:dyDescent="0.3">
      <c r="U29907" s="275"/>
    </row>
    <row r="29908" spans="21:21" x14ac:dyDescent="0.3">
      <c r="U29908" s="275"/>
    </row>
    <row r="29909" spans="21:21" x14ac:dyDescent="0.3">
      <c r="U29909" s="275"/>
    </row>
    <row r="29910" spans="21:21" x14ac:dyDescent="0.3">
      <c r="U29910" s="275"/>
    </row>
    <row r="29911" spans="21:21" x14ac:dyDescent="0.3">
      <c r="U29911" s="275"/>
    </row>
    <row r="29912" spans="21:21" x14ac:dyDescent="0.3">
      <c r="U29912" s="275"/>
    </row>
    <row r="29913" spans="21:21" x14ac:dyDescent="0.3">
      <c r="U29913" s="275"/>
    </row>
    <row r="29914" spans="21:21" x14ac:dyDescent="0.3">
      <c r="U29914" s="275"/>
    </row>
    <row r="29915" spans="21:21" x14ac:dyDescent="0.3">
      <c r="U29915" s="275"/>
    </row>
    <row r="29916" spans="21:21" x14ac:dyDescent="0.3">
      <c r="U29916" s="275"/>
    </row>
    <row r="29917" spans="21:21" x14ac:dyDescent="0.3">
      <c r="U29917" s="275"/>
    </row>
    <row r="29918" spans="21:21" x14ac:dyDescent="0.3">
      <c r="U29918" s="275"/>
    </row>
    <row r="29919" spans="21:21" x14ac:dyDescent="0.3">
      <c r="U29919" s="275"/>
    </row>
    <row r="29920" spans="21:21" x14ac:dyDescent="0.3">
      <c r="U29920" s="275"/>
    </row>
    <row r="29921" spans="21:21" x14ac:dyDescent="0.3">
      <c r="U29921" s="275"/>
    </row>
    <row r="29922" spans="21:21" x14ac:dyDescent="0.3">
      <c r="U29922" s="275"/>
    </row>
    <row r="29923" spans="21:21" x14ac:dyDescent="0.3">
      <c r="U29923" s="275"/>
    </row>
    <row r="29924" spans="21:21" x14ac:dyDescent="0.3">
      <c r="U29924" s="275"/>
    </row>
    <row r="29925" spans="21:21" x14ac:dyDescent="0.3">
      <c r="U29925" s="275"/>
    </row>
    <row r="29926" spans="21:21" x14ac:dyDescent="0.3">
      <c r="U29926" s="275"/>
    </row>
    <row r="29927" spans="21:21" x14ac:dyDescent="0.3">
      <c r="U29927" s="275"/>
    </row>
    <row r="29928" spans="21:21" x14ac:dyDescent="0.3">
      <c r="U29928" s="275"/>
    </row>
    <row r="29929" spans="21:21" x14ac:dyDescent="0.3">
      <c r="U29929" s="275"/>
    </row>
    <row r="29930" spans="21:21" x14ac:dyDescent="0.3">
      <c r="U29930" s="275"/>
    </row>
    <row r="29931" spans="21:21" x14ac:dyDescent="0.3">
      <c r="U29931" s="275"/>
    </row>
    <row r="29932" spans="21:21" x14ac:dyDescent="0.3">
      <c r="U29932" s="275"/>
    </row>
    <row r="29933" spans="21:21" x14ac:dyDescent="0.3">
      <c r="U29933" s="275"/>
    </row>
    <row r="29934" spans="21:21" x14ac:dyDescent="0.3">
      <c r="U29934" s="275"/>
    </row>
    <row r="29935" spans="21:21" x14ac:dyDescent="0.3">
      <c r="U29935" s="275"/>
    </row>
    <row r="29936" spans="21:21" x14ac:dyDescent="0.3">
      <c r="U29936" s="275"/>
    </row>
    <row r="29937" spans="21:21" x14ac:dyDescent="0.3">
      <c r="U29937" s="275"/>
    </row>
    <row r="29938" spans="21:21" x14ac:dyDescent="0.3">
      <c r="U29938" s="275"/>
    </row>
    <row r="29939" spans="21:21" x14ac:dyDescent="0.3">
      <c r="U29939" s="275"/>
    </row>
    <row r="29940" spans="21:21" x14ac:dyDescent="0.3">
      <c r="U29940" s="275"/>
    </row>
    <row r="29941" spans="21:21" x14ac:dyDescent="0.3">
      <c r="U29941" s="275"/>
    </row>
    <row r="29942" spans="21:21" x14ac:dyDescent="0.3">
      <c r="U29942" s="275"/>
    </row>
    <row r="29943" spans="21:21" x14ac:dyDescent="0.3">
      <c r="U29943" s="275"/>
    </row>
    <row r="29944" spans="21:21" x14ac:dyDescent="0.3">
      <c r="U29944" s="275"/>
    </row>
    <row r="29945" spans="21:21" x14ac:dyDescent="0.3">
      <c r="U29945" s="275"/>
    </row>
    <row r="29946" spans="21:21" x14ac:dyDescent="0.3">
      <c r="U29946" s="275"/>
    </row>
    <row r="29947" spans="21:21" x14ac:dyDescent="0.3">
      <c r="U29947" s="275"/>
    </row>
    <row r="29948" spans="21:21" x14ac:dyDescent="0.3">
      <c r="U29948" s="275"/>
    </row>
    <row r="29949" spans="21:21" x14ac:dyDescent="0.3">
      <c r="U29949" s="275"/>
    </row>
    <row r="29950" spans="21:21" x14ac:dyDescent="0.3">
      <c r="U29950" s="275"/>
    </row>
    <row r="29951" spans="21:21" x14ac:dyDescent="0.3">
      <c r="U29951" s="275"/>
    </row>
    <row r="29952" spans="21:21" x14ac:dyDescent="0.3">
      <c r="U29952" s="275"/>
    </row>
    <row r="29953" spans="21:21" x14ac:dyDescent="0.3">
      <c r="U29953" s="275"/>
    </row>
    <row r="29954" spans="21:21" x14ac:dyDescent="0.3">
      <c r="U29954" s="275"/>
    </row>
    <row r="29955" spans="21:21" x14ac:dyDescent="0.3">
      <c r="U29955" s="275"/>
    </row>
    <row r="29956" spans="21:21" x14ac:dyDescent="0.3">
      <c r="U29956" s="275"/>
    </row>
    <row r="29957" spans="21:21" x14ac:dyDescent="0.3">
      <c r="U29957" s="275"/>
    </row>
    <row r="29958" spans="21:21" x14ac:dyDescent="0.3">
      <c r="U29958" s="275"/>
    </row>
    <row r="29959" spans="21:21" x14ac:dyDescent="0.3">
      <c r="U29959" s="275"/>
    </row>
    <row r="29960" spans="21:21" x14ac:dyDescent="0.3">
      <c r="U29960" s="275"/>
    </row>
    <row r="29961" spans="21:21" x14ac:dyDescent="0.3">
      <c r="U29961" s="275"/>
    </row>
    <row r="29962" spans="21:21" x14ac:dyDescent="0.3">
      <c r="U29962" s="275"/>
    </row>
    <row r="29963" spans="21:21" x14ac:dyDescent="0.3">
      <c r="U29963" s="275"/>
    </row>
    <row r="29964" spans="21:21" x14ac:dyDescent="0.3">
      <c r="U29964" s="275"/>
    </row>
    <row r="29965" spans="21:21" x14ac:dyDescent="0.3">
      <c r="U29965" s="275"/>
    </row>
    <row r="29966" spans="21:21" x14ac:dyDescent="0.3">
      <c r="U29966" s="275"/>
    </row>
    <row r="29967" spans="21:21" x14ac:dyDescent="0.3">
      <c r="U29967" s="275"/>
    </row>
    <row r="29968" spans="21:21" x14ac:dyDescent="0.3">
      <c r="U29968" s="275"/>
    </row>
    <row r="29969" spans="21:21" x14ac:dyDescent="0.3">
      <c r="U29969" s="275"/>
    </row>
    <row r="29970" spans="21:21" x14ac:dyDescent="0.3">
      <c r="U29970" s="275"/>
    </row>
    <row r="29971" spans="21:21" x14ac:dyDescent="0.3">
      <c r="U29971" s="275"/>
    </row>
    <row r="29972" spans="21:21" x14ac:dyDescent="0.3">
      <c r="U29972" s="275"/>
    </row>
    <row r="29973" spans="21:21" x14ac:dyDescent="0.3">
      <c r="U29973" s="275"/>
    </row>
    <row r="29974" spans="21:21" x14ac:dyDescent="0.3">
      <c r="U29974" s="275"/>
    </row>
    <row r="29975" spans="21:21" x14ac:dyDescent="0.3">
      <c r="U29975" s="275"/>
    </row>
    <row r="29976" spans="21:21" x14ac:dyDescent="0.3">
      <c r="U29976" s="275"/>
    </row>
    <row r="29977" spans="21:21" x14ac:dyDescent="0.3">
      <c r="U29977" s="275"/>
    </row>
    <row r="29978" spans="21:21" x14ac:dyDescent="0.3">
      <c r="U29978" s="275"/>
    </row>
    <row r="29979" spans="21:21" x14ac:dyDescent="0.3">
      <c r="U29979" s="275"/>
    </row>
    <row r="29980" spans="21:21" x14ac:dyDescent="0.3">
      <c r="U29980" s="275"/>
    </row>
    <row r="29981" spans="21:21" x14ac:dyDescent="0.3">
      <c r="U29981" s="275"/>
    </row>
    <row r="29982" spans="21:21" x14ac:dyDescent="0.3">
      <c r="U29982" s="275"/>
    </row>
    <row r="29983" spans="21:21" x14ac:dyDescent="0.3">
      <c r="U29983" s="275"/>
    </row>
    <row r="29984" spans="21:21" x14ac:dyDescent="0.3">
      <c r="U29984" s="275"/>
    </row>
    <row r="29985" spans="21:21" x14ac:dyDescent="0.3">
      <c r="U29985" s="275"/>
    </row>
    <row r="29986" spans="21:21" x14ac:dyDescent="0.3">
      <c r="U29986" s="275"/>
    </row>
    <row r="29987" spans="21:21" x14ac:dyDescent="0.3">
      <c r="U29987" s="275"/>
    </row>
    <row r="29988" spans="21:21" x14ac:dyDescent="0.3">
      <c r="U29988" s="275"/>
    </row>
    <row r="29989" spans="21:21" x14ac:dyDescent="0.3">
      <c r="U29989" s="275"/>
    </row>
    <row r="29990" spans="21:21" x14ac:dyDescent="0.3">
      <c r="U29990" s="275"/>
    </row>
    <row r="29991" spans="21:21" x14ac:dyDescent="0.3">
      <c r="U29991" s="275"/>
    </row>
    <row r="29992" spans="21:21" x14ac:dyDescent="0.3">
      <c r="U29992" s="275"/>
    </row>
    <row r="29993" spans="21:21" x14ac:dyDescent="0.3">
      <c r="U29993" s="275"/>
    </row>
    <row r="29994" spans="21:21" x14ac:dyDescent="0.3">
      <c r="U29994" s="275"/>
    </row>
    <row r="29995" spans="21:21" x14ac:dyDescent="0.3">
      <c r="U29995" s="275"/>
    </row>
    <row r="29996" spans="21:21" x14ac:dyDescent="0.3">
      <c r="U29996" s="275"/>
    </row>
    <row r="29997" spans="21:21" x14ac:dyDescent="0.3">
      <c r="U29997" s="275"/>
    </row>
    <row r="29998" spans="21:21" x14ac:dyDescent="0.3">
      <c r="U29998" s="275"/>
    </row>
    <row r="29999" spans="21:21" x14ac:dyDescent="0.3">
      <c r="U29999" s="275"/>
    </row>
    <row r="30000" spans="21:21" x14ac:dyDescent="0.3">
      <c r="U30000" s="275"/>
    </row>
    <row r="30001" spans="21:21" x14ac:dyDescent="0.3">
      <c r="U30001" s="275"/>
    </row>
    <row r="30002" spans="21:21" x14ac:dyDescent="0.3">
      <c r="U30002" s="275"/>
    </row>
    <row r="30003" spans="21:21" x14ac:dyDescent="0.3">
      <c r="U30003" s="275"/>
    </row>
    <row r="30004" spans="21:21" x14ac:dyDescent="0.3">
      <c r="U30004" s="275"/>
    </row>
    <row r="30005" spans="21:21" x14ac:dyDescent="0.3">
      <c r="U30005" s="275"/>
    </row>
    <row r="30006" spans="21:21" x14ac:dyDescent="0.3">
      <c r="U30006" s="275"/>
    </row>
    <row r="30007" spans="21:21" x14ac:dyDescent="0.3">
      <c r="U30007" s="275"/>
    </row>
    <row r="30008" spans="21:21" x14ac:dyDescent="0.3">
      <c r="U30008" s="275"/>
    </row>
    <row r="30009" spans="21:21" x14ac:dyDescent="0.3">
      <c r="U30009" s="275"/>
    </row>
    <row r="30010" spans="21:21" x14ac:dyDescent="0.3">
      <c r="U30010" s="275"/>
    </row>
    <row r="30011" spans="21:21" x14ac:dyDescent="0.3">
      <c r="U30011" s="275"/>
    </row>
    <row r="30012" spans="21:21" x14ac:dyDescent="0.3">
      <c r="U30012" s="275"/>
    </row>
    <row r="30013" spans="21:21" x14ac:dyDescent="0.3">
      <c r="U30013" s="275"/>
    </row>
    <row r="30014" spans="21:21" x14ac:dyDescent="0.3">
      <c r="U30014" s="275"/>
    </row>
    <row r="30015" spans="21:21" x14ac:dyDescent="0.3">
      <c r="U30015" s="275"/>
    </row>
    <row r="30016" spans="21:21" x14ac:dyDescent="0.3">
      <c r="U30016" s="275"/>
    </row>
    <row r="30017" spans="21:21" x14ac:dyDescent="0.3">
      <c r="U30017" s="275"/>
    </row>
    <row r="30018" spans="21:21" x14ac:dyDescent="0.3">
      <c r="U30018" s="275"/>
    </row>
    <row r="30019" spans="21:21" x14ac:dyDescent="0.3">
      <c r="U30019" s="275"/>
    </row>
    <row r="30020" spans="21:21" x14ac:dyDescent="0.3">
      <c r="U30020" s="275"/>
    </row>
    <row r="30021" spans="21:21" x14ac:dyDescent="0.3">
      <c r="U30021" s="275"/>
    </row>
    <row r="30022" spans="21:21" x14ac:dyDescent="0.3">
      <c r="U30022" s="275"/>
    </row>
    <row r="30023" spans="21:21" x14ac:dyDescent="0.3">
      <c r="U30023" s="275"/>
    </row>
    <row r="30024" spans="21:21" x14ac:dyDescent="0.3">
      <c r="U30024" s="275"/>
    </row>
    <row r="30025" spans="21:21" x14ac:dyDescent="0.3">
      <c r="U30025" s="275"/>
    </row>
    <row r="30026" spans="21:21" x14ac:dyDescent="0.3">
      <c r="U30026" s="275"/>
    </row>
    <row r="30027" spans="21:21" x14ac:dyDescent="0.3">
      <c r="U30027" s="275"/>
    </row>
    <row r="30028" spans="21:21" x14ac:dyDescent="0.3">
      <c r="U30028" s="275"/>
    </row>
    <row r="30029" spans="21:21" x14ac:dyDescent="0.3">
      <c r="U30029" s="275"/>
    </row>
    <row r="30030" spans="21:21" x14ac:dyDescent="0.3">
      <c r="U30030" s="275"/>
    </row>
    <row r="30031" spans="21:21" x14ac:dyDescent="0.3">
      <c r="U30031" s="275"/>
    </row>
    <row r="30032" spans="21:21" x14ac:dyDescent="0.3">
      <c r="U30032" s="275"/>
    </row>
    <row r="30033" spans="21:21" x14ac:dyDescent="0.3">
      <c r="U30033" s="275"/>
    </row>
    <row r="30034" spans="21:21" x14ac:dyDescent="0.3">
      <c r="U30034" s="275"/>
    </row>
    <row r="30035" spans="21:21" x14ac:dyDescent="0.3">
      <c r="U30035" s="275"/>
    </row>
    <row r="30036" spans="21:21" x14ac:dyDescent="0.3">
      <c r="U30036" s="275"/>
    </row>
    <row r="30037" spans="21:21" x14ac:dyDescent="0.3">
      <c r="U30037" s="275"/>
    </row>
    <row r="30038" spans="21:21" x14ac:dyDescent="0.3">
      <c r="U30038" s="275"/>
    </row>
    <row r="30039" spans="21:21" x14ac:dyDescent="0.3">
      <c r="U30039" s="275"/>
    </row>
    <row r="30040" spans="21:21" x14ac:dyDescent="0.3">
      <c r="U30040" s="275"/>
    </row>
    <row r="30041" spans="21:21" x14ac:dyDescent="0.3">
      <c r="U30041" s="275"/>
    </row>
    <row r="30042" spans="21:21" x14ac:dyDescent="0.3">
      <c r="U30042" s="275"/>
    </row>
    <row r="30043" spans="21:21" x14ac:dyDescent="0.3">
      <c r="U30043" s="275"/>
    </row>
    <row r="30044" spans="21:21" x14ac:dyDescent="0.3">
      <c r="U30044" s="275"/>
    </row>
    <row r="30045" spans="21:21" x14ac:dyDescent="0.3">
      <c r="U30045" s="275"/>
    </row>
    <row r="30046" spans="21:21" x14ac:dyDescent="0.3">
      <c r="U30046" s="275"/>
    </row>
    <row r="30047" spans="21:21" x14ac:dyDescent="0.3">
      <c r="U30047" s="275"/>
    </row>
    <row r="30048" spans="21:21" x14ac:dyDescent="0.3">
      <c r="U30048" s="275"/>
    </row>
    <row r="30049" spans="21:21" x14ac:dyDescent="0.3">
      <c r="U30049" s="275"/>
    </row>
    <row r="30050" spans="21:21" x14ac:dyDescent="0.3">
      <c r="U30050" s="275"/>
    </row>
    <row r="30051" spans="21:21" x14ac:dyDescent="0.3">
      <c r="U30051" s="275"/>
    </row>
    <row r="30052" spans="21:21" x14ac:dyDescent="0.3">
      <c r="U30052" s="275"/>
    </row>
    <row r="30053" spans="21:21" x14ac:dyDescent="0.3">
      <c r="U30053" s="275"/>
    </row>
    <row r="30054" spans="21:21" x14ac:dyDescent="0.3">
      <c r="U30054" s="275"/>
    </row>
    <row r="30055" spans="21:21" x14ac:dyDescent="0.3">
      <c r="U30055" s="275"/>
    </row>
    <row r="30056" spans="21:21" x14ac:dyDescent="0.3">
      <c r="U30056" s="275"/>
    </row>
    <row r="30057" spans="21:21" x14ac:dyDescent="0.3">
      <c r="U30057" s="275"/>
    </row>
    <row r="30058" spans="21:21" x14ac:dyDescent="0.3">
      <c r="U30058" s="275"/>
    </row>
    <row r="30059" spans="21:21" x14ac:dyDescent="0.3">
      <c r="U30059" s="275"/>
    </row>
    <row r="30060" spans="21:21" x14ac:dyDescent="0.3">
      <c r="U30060" s="275"/>
    </row>
    <row r="30061" spans="21:21" x14ac:dyDescent="0.3">
      <c r="U30061" s="275"/>
    </row>
    <row r="30062" spans="21:21" x14ac:dyDescent="0.3">
      <c r="U30062" s="275"/>
    </row>
    <row r="30063" spans="21:21" x14ac:dyDescent="0.3">
      <c r="U30063" s="275"/>
    </row>
    <row r="30064" spans="21:21" x14ac:dyDescent="0.3">
      <c r="U30064" s="275"/>
    </row>
    <row r="30065" spans="21:21" x14ac:dyDescent="0.3">
      <c r="U30065" s="275"/>
    </row>
    <row r="30066" spans="21:21" x14ac:dyDescent="0.3">
      <c r="U30066" s="275"/>
    </row>
    <row r="30067" spans="21:21" x14ac:dyDescent="0.3">
      <c r="U30067" s="275"/>
    </row>
    <row r="30068" spans="21:21" x14ac:dyDescent="0.3">
      <c r="U30068" s="275"/>
    </row>
    <row r="30069" spans="21:21" x14ac:dyDescent="0.3">
      <c r="U30069" s="275"/>
    </row>
    <row r="30070" spans="21:21" x14ac:dyDescent="0.3">
      <c r="U30070" s="275"/>
    </row>
    <row r="30071" spans="21:21" x14ac:dyDescent="0.3">
      <c r="U30071" s="275"/>
    </row>
    <row r="30072" spans="21:21" x14ac:dyDescent="0.3">
      <c r="U30072" s="275"/>
    </row>
    <row r="30073" spans="21:21" x14ac:dyDescent="0.3">
      <c r="U30073" s="275"/>
    </row>
    <row r="30074" spans="21:21" x14ac:dyDescent="0.3">
      <c r="U30074" s="275"/>
    </row>
    <row r="30075" spans="21:21" x14ac:dyDescent="0.3">
      <c r="U30075" s="275"/>
    </row>
    <row r="30076" spans="21:21" x14ac:dyDescent="0.3">
      <c r="U30076" s="275"/>
    </row>
    <row r="30077" spans="21:21" x14ac:dyDescent="0.3">
      <c r="U30077" s="275"/>
    </row>
    <row r="30078" spans="21:21" x14ac:dyDescent="0.3">
      <c r="U30078" s="275"/>
    </row>
    <row r="30079" spans="21:21" x14ac:dyDescent="0.3">
      <c r="U30079" s="275"/>
    </row>
    <row r="30080" spans="21:21" x14ac:dyDescent="0.3">
      <c r="U30080" s="275"/>
    </row>
    <row r="30081" spans="21:21" x14ac:dyDescent="0.3">
      <c r="U30081" s="275"/>
    </row>
    <row r="30082" spans="21:21" x14ac:dyDescent="0.3">
      <c r="U30082" s="275"/>
    </row>
    <row r="30083" spans="21:21" x14ac:dyDescent="0.3">
      <c r="U30083" s="275"/>
    </row>
    <row r="30084" spans="21:21" x14ac:dyDescent="0.3">
      <c r="U30084" s="275"/>
    </row>
    <row r="30085" spans="21:21" x14ac:dyDescent="0.3">
      <c r="U30085" s="275"/>
    </row>
    <row r="30086" spans="21:21" x14ac:dyDescent="0.3">
      <c r="U30086" s="275"/>
    </row>
    <row r="30087" spans="21:21" x14ac:dyDescent="0.3">
      <c r="U30087" s="275"/>
    </row>
    <row r="30088" spans="21:21" x14ac:dyDescent="0.3">
      <c r="U30088" s="275"/>
    </row>
    <row r="30089" spans="21:21" x14ac:dyDescent="0.3">
      <c r="U30089" s="275"/>
    </row>
    <row r="30090" spans="21:21" x14ac:dyDescent="0.3">
      <c r="U30090" s="275"/>
    </row>
    <row r="30091" spans="21:21" x14ac:dyDescent="0.3">
      <c r="U30091" s="275"/>
    </row>
    <row r="30092" spans="21:21" x14ac:dyDescent="0.3">
      <c r="U30092" s="275"/>
    </row>
    <row r="30093" spans="21:21" x14ac:dyDescent="0.3">
      <c r="U30093" s="275"/>
    </row>
    <row r="30094" spans="21:21" x14ac:dyDescent="0.3">
      <c r="U30094" s="275"/>
    </row>
    <row r="30095" spans="21:21" x14ac:dyDescent="0.3">
      <c r="U30095" s="275"/>
    </row>
    <row r="30096" spans="21:21" x14ac:dyDescent="0.3">
      <c r="U30096" s="275"/>
    </row>
    <row r="30097" spans="21:21" x14ac:dyDescent="0.3">
      <c r="U30097" s="275"/>
    </row>
    <row r="30098" spans="21:21" x14ac:dyDescent="0.3">
      <c r="U30098" s="275"/>
    </row>
    <row r="30099" spans="21:21" x14ac:dyDescent="0.3">
      <c r="U30099" s="275"/>
    </row>
    <row r="30100" spans="21:21" x14ac:dyDescent="0.3">
      <c r="U30100" s="275"/>
    </row>
    <row r="30101" spans="21:21" x14ac:dyDescent="0.3">
      <c r="U30101" s="275"/>
    </row>
    <row r="30102" spans="21:21" x14ac:dyDescent="0.3">
      <c r="U30102" s="275"/>
    </row>
    <row r="30103" spans="21:21" x14ac:dyDescent="0.3">
      <c r="U30103" s="275"/>
    </row>
    <row r="30104" spans="21:21" x14ac:dyDescent="0.3">
      <c r="U30104" s="275"/>
    </row>
    <row r="30105" spans="21:21" x14ac:dyDescent="0.3">
      <c r="U30105" s="275"/>
    </row>
    <row r="30106" spans="21:21" x14ac:dyDescent="0.3">
      <c r="U30106" s="275"/>
    </row>
    <row r="30107" spans="21:21" x14ac:dyDescent="0.3">
      <c r="U30107" s="275"/>
    </row>
    <row r="30108" spans="21:21" x14ac:dyDescent="0.3">
      <c r="U30108" s="275"/>
    </row>
    <row r="30109" spans="21:21" x14ac:dyDescent="0.3">
      <c r="U30109" s="275"/>
    </row>
    <row r="30110" spans="21:21" x14ac:dyDescent="0.3">
      <c r="U30110" s="275"/>
    </row>
    <row r="30111" spans="21:21" x14ac:dyDescent="0.3">
      <c r="U30111" s="275"/>
    </row>
    <row r="30112" spans="21:21" x14ac:dyDescent="0.3">
      <c r="U30112" s="275"/>
    </row>
    <row r="30113" spans="21:21" x14ac:dyDescent="0.3">
      <c r="U30113" s="275"/>
    </row>
    <row r="30114" spans="21:21" x14ac:dyDescent="0.3">
      <c r="U30114" s="275"/>
    </row>
    <row r="30115" spans="21:21" x14ac:dyDescent="0.3">
      <c r="U30115" s="275"/>
    </row>
    <row r="30116" spans="21:21" x14ac:dyDescent="0.3">
      <c r="U30116" s="275"/>
    </row>
    <row r="30117" spans="21:21" x14ac:dyDescent="0.3">
      <c r="U30117" s="275"/>
    </row>
    <row r="30118" spans="21:21" x14ac:dyDescent="0.3">
      <c r="U30118" s="275"/>
    </row>
    <row r="30119" spans="21:21" x14ac:dyDescent="0.3">
      <c r="U30119" s="275"/>
    </row>
    <row r="30120" spans="21:21" x14ac:dyDescent="0.3">
      <c r="U30120" s="275"/>
    </row>
    <row r="30121" spans="21:21" x14ac:dyDescent="0.3">
      <c r="U30121" s="275"/>
    </row>
    <row r="30122" spans="21:21" x14ac:dyDescent="0.3">
      <c r="U30122" s="275"/>
    </row>
    <row r="30123" spans="21:21" x14ac:dyDescent="0.3">
      <c r="U30123" s="275"/>
    </row>
    <row r="30124" spans="21:21" x14ac:dyDescent="0.3">
      <c r="U30124" s="275"/>
    </row>
    <row r="30125" spans="21:21" x14ac:dyDescent="0.3">
      <c r="U30125" s="275"/>
    </row>
    <row r="30126" spans="21:21" x14ac:dyDescent="0.3">
      <c r="U30126" s="275"/>
    </row>
    <row r="30127" spans="21:21" x14ac:dyDescent="0.3">
      <c r="U30127" s="275"/>
    </row>
    <row r="30128" spans="21:21" x14ac:dyDescent="0.3">
      <c r="U30128" s="275"/>
    </row>
    <row r="30129" spans="21:21" x14ac:dyDescent="0.3">
      <c r="U30129" s="275"/>
    </row>
    <row r="30130" spans="21:21" x14ac:dyDescent="0.3">
      <c r="U30130" s="275"/>
    </row>
    <row r="30131" spans="21:21" x14ac:dyDescent="0.3">
      <c r="U30131" s="275"/>
    </row>
    <row r="30132" spans="21:21" x14ac:dyDescent="0.3">
      <c r="U30132" s="275"/>
    </row>
    <row r="30133" spans="21:21" x14ac:dyDescent="0.3">
      <c r="U30133" s="275"/>
    </row>
    <row r="30134" spans="21:21" x14ac:dyDescent="0.3">
      <c r="U30134" s="275"/>
    </row>
    <row r="30135" spans="21:21" x14ac:dyDescent="0.3">
      <c r="U30135" s="275"/>
    </row>
    <row r="30136" spans="21:21" x14ac:dyDescent="0.3">
      <c r="U30136" s="275"/>
    </row>
    <row r="30137" spans="21:21" x14ac:dyDescent="0.3">
      <c r="U30137" s="275"/>
    </row>
    <row r="30138" spans="21:21" x14ac:dyDescent="0.3">
      <c r="U30138" s="275"/>
    </row>
    <row r="30139" spans="21:21" x14ac:dyDescent="0.3">
      <c r="U30139" s="275"/>
    </row>
    <row r="30140" spans="21:21" x14ac:dyDescent="0.3">
      <c r="U30140" s="275"/>
    </row>
    <row r="30141" spans="21:21" x14ac:dyDescent="0.3">
      <c r="U30141" s="275"/>
    </row>
    <row r="30142" spans="21:21" x14ac:dyDescent="0.3">
      <c r="U30142" s="275"/>
    </row>
    <row r="30143" spans="21:21" x14ac:dyDescent="0.3">
      <c r="U30143" s="275"/>
    </row>
    <row r="30144" spans="21:21" x14ac:dyDescent="0.3">
      <c r="U30144" s="275"/>
    </row>
    <row r="30145" spans="21:21" x14ac:dyDescent="0.3">
      <c r="U30145" s="275"/>
    </row>
    <row r="30146" spans="21:21" x14ac:dyDescent="0.3">
      <c r="U30146" s="275"/>
    </row>
    <row r="30147" spans="21:21" x14ac:dyDescent="0.3">
      <c r="U30147" s="275"/>
    </row>
    <row r="30148" spans="21:21" x14ac:dyDescent="0.3">
      <c r="U30148" s="275"/>
    </row>
    <row r="30149" spans="21:21" x14ac:dyDescent="0.3">
      <c r="U30149" s="275"/>
    </row>
    <row r="30150" spans="21:21" x14ac:dyDescent="0.3">
      <c r="U30150" s="275"/>
    </row>
    <row r="30151" spans="21:21" x14ac:dyDescent="0.3">
      <c r="U30151" s="275"/>
    </row>
    <row r="30152" spans="21:21" x14ac:dyDescent="0.3">
      <c r="U30152" s="275"/>
    </row>
    <row r="30153" spans="21:21" x14ac:dyDescent="0.3">
      <c r="U30153" s="275"/>
    </row>
    <row r="30154" spans="21:21" x14ac:dyDescent="0.3">
      <c r="U30154" s="275"/>
    </row>
    <row r="30155" spans="21:21" x14ac:dyDescent="0.3">
      <c r="U30155" s="275"/>
    </row>
    <row r="30156" spans="21:21" x14ac:dyDescent="0.3">
      <c r="U30156" s="275"/>
    </row>
    <row r="30157" spans="21:21" x14ac:dyDescent="0.3">
      <c r="U30157" s="275"/>
    </row>
    <row r="30158" spans="21:21" x14ac:dyDescent="0.3">
      <c r="U30158" s="275"/>
    </row>
    <row r="30159" spans="21:21" x14ac:dyDescent="0.3">
      <c r="U30159" s="275"/>
    </row>
    <row r="30160" spans="21:21" x14ac:dyDescent="0.3">
      <c r="U30160" s="275"/>
    </row>
    <row r="30161" spans="21:21" x14ac:dyDescent="0.3">
      <c r="U30161" s="275"/>
    </row>
    <row r="30162" spans="21:21" x14ac:dyDescent="0.3">
      <c r="U30162" s="275"/>
    </row>
    <row r="30163" spans="21:21" x14ac:dyDescent="0.3">
      <c r="U30163" s="275"/>
    </row>
    <row r="30164" spans="21:21" x14ac:dyDescent="0.3">
      <c r="U30164" s="275"/>
    </row>
    <row r="30165" spans="21:21" x14ac:dyDescent="0.3">
      <c r="U30165" s="275"/>
    </row>
    <row r="30166" spans="21:21" x14ac:dyDescent="0.3">
      <c r="U30166" s="275"/>
    </row>
    <row r="30167" spans="21:21" x14ac:dyDescent="0.3">
      <c r="U30167" s="275"/>
    </row>
    <row r="30168" spans="21:21" x14ac:dyDescent="0.3">
      <c r="U30168" s="275"/>
    </row>
    <row r="30169" spans="21:21" x14ac:dyDescent="0.3">
      <c r="U30169" s="275"/>
    </row>
    <row r="30170" spans="21:21" x14ac:dyDescent="0.3">
      <c r="U30170" s="275"/>
    </row>
    <row r="30171" spans="21:21" x14ac:dyDescent="0.3">
      <c r="U30171" s="275"/>
    </row>
    <row r="30172" spans="21:21" x14ac:dyDescent="0.3">
      <c r="U30172" s="275"/>
    </row>
    <row r="30173" spans="21:21" x14ac:dyDescent="0.3">
      <c r="U30173" s="275"/>
    </row>
    <row r="30174" spans="21:21" x14ac:dyDescent="0.3">
      <c r="U30174" s="275"/>
    </row>
    <row r="30175" spans="21:21" x14ac:dyDescent="0.3">
      <c r="U30175" s="275"/>
    </row>
    <row r="30176" spans="21:21" x14ac:dyDescent="0.3">
      <c r="U30176" s="275"/>
    </row>
    <row r="30177" spans="21:21" x14ac:dyDescent="0.3">
      <c r="U30177" s="275"/>
    </row>
    <row r="30178" spans="21:21" x14ac:dyDescent="0.3">
      <c r="U30178" s="275"/>
    </row>
    <row r="30179" spans="21:21" x14ac:dyDescent="0.3">
      <c r="U30179" s="275"/>
    </row>
    <row r="30180" spans="21:21" x14ac:dyDescent="0.3">
      <c r="U30180" s="275"/>
    </row>
    <row r="30181" spans="21:21" x14ac:dyDescent="0.3">
      <c r="U30181" s="275"/>
    </row>
    <row r="30182" spans="21:21" x14ac:dyDescent="0.3">
      <c r="U30182" s="275"/>
    </row>
    <row r="30183" spans="21:21" x14ac:dyDescent="0.3">
      <c r="U30183" s="275"/>
    </row>
    <row r="30184" spans="21:21" x14ac:dyDescent="0.3">
      <c r="U30184" s="275"/>
    </row>
    <row r="30185" spans="21:21" x14ac:dyDescent="0.3">
      <c r="U30185" s="275"/>
    </row>
    <row r="30186" spans="21:21" x14ac:dyDescent="0.3">
      <c r="U30186" s="275"/>
    </row>
    <row r="30187" spans="21:21" x14ac:dyDescent="0.3">
      <c r="U30187" s="275"/>
    </row>
    <row r="30188" spans="21:21" x14ac:dyDescent="0.3">
      <c r="U30188" s="275"/>
    </row>
    <row r="30189" spans="21:21" x14ac:dyDescent="0.3">
      <c r="U30189" s="275"/>
    </row>
    <row r="30190" spans="21:21" x14ac:dyDescent="0.3">
      <c r="U30190" s="275"/>
    </row>
    <row r="30191" spans="21:21" x14ac:dyDescent="0.3">
      <c r="U30191" s="275"/>
    </row>
    <row r="30192" spans="21:21" x14ac:dyDescent="0.3">
      <c r="U30192" s="275"/>
    </row>
    <row r="30193" spans="21:21" x14ac:dyDescent="0.3">
      <c r="U30193" s="275"/>
    </row>
    <row r="30194" spans="21:21" x14ac:dyDescent="0.3">
      <c r="U30194" s="275"/>
    </row>
    <row r="30195" spans="21:21" x14ac:dyDescent="0.3">
      <c r="U30195" s="275"/>
    </row>
    <row r="30196" spans="21:21" x14ac:dyDescent="0.3">
      <c r="U30196" s="275"/>
    </row>
    <row r="30197" spans="21:21" x14ac:dyDescent="0.3">
      <c r="U30197" s="275"/>
    </row>
    <row r="30198" spans="21:21" x14ac:dyDescent="0.3">
      <c r="U30198" s="275"/>
    </row>
    <row r="30199" spans="21:21" x14ac:dyDescent="0.3">
      <c r="U30199" s="275"/>
    </row>
    <row r="30200" spans="21:21" x14ac:dyDescent="0.3">
      <c r="U30200" s="275"/>
    </row>
    <row r="30201" spans="21:21" x14ac:dyDescent="0.3">
      <c r="U30201" s="275"/>
    </row>
    <row r="30202" spans="21:21" x14ac:dyDescent="0.3">
      <c r="U30202" s="275"/>
    </row>
    <row r="30203" spans="21:21" x14ac:dyDescent="0.3">
      <c r="U30203" s="275"/>
    </row>
    <row r="30204" spans="21:21" x14ac:dyDescent="0.3">
      <c r="U30204" s="275"/>
    </row>
    <row r="30205" spans="21:21" x14ac:dyDescent="0.3">
      <c r="U30205" s="275"/>
    </row>
    <row r="30206" spans="21:21" x14ac:dyDescent="0.3">
      <c r="U30206" s="275"/>
    </row>
    <row r="30207" spans="21:21" x14ac:dyDescent="0.3">
      <c r="U30207" s="275"/>
    </row>
    <row r="30208" spans="21:21" x14ac:dyDescent="0.3">
      <c r="U30208" s="275"/>
    </row>
    <row r="30209" spans="21:21" x14ac:dyDescent="0.3">
      <c r="U30209" s="275"/>
    </row>
    <row r="30210" spans="21:21" x14ac:dyDescent="0.3">
      <c r="U30210" s="275"/>
    </row>
    <row r="30211" spans="21:21" x14ac:dyDescent="0.3">
      <c r="U30211" s="275"/>
    </row>
    <row r="30212" spans="21:21" x14ac:dyDescent="0.3">
      <c r="U30212" s="275"/>
    </row>
    <row r="30213" spans="21:21" x14ac:dyDescent="0.3">
      <c r="U30213" s="275"/>
    </row>
    <row r="30214" spans="21:21" x14ac:dyDescent="0.3">
      <c r="U30214" s="275"/>
    </row>
    <row r="30215" spans="21:21" x14ac:dyDescent="0.3">
      <c r="U30215" s="275"/>
    </row>
    <row r="30216" spans="21:21" x14ac:dyDescent="0.3">
      <c r="U30216" s="275"/>
    </row>
    <row r="30217" spans="21:21" x14ac:dyDescent="0.3">
      <c r="U30217" s="275"/>
    </row>
    <row r="30218" spans="21:21" x14ac:dyDescent="0.3">
      <c r="U30218" s="275"/>
    </row>
    <row r="30219" spans="21:21" x14ac:dyDescent="0.3">
      <c r="U30219" s="275"/>
    </row>
    <row r="30220" spans="21:21" x14ac:dyDescent="0.3">
      <c r="U30220" s="275"/>
    </row>
    <row r="30221" spans="21:21" x14ac:dyDescent="0.3">
      <c r="U30221" s="275"/>
    </row>
    <row r="30222" spans="21:21" x14ac:dyDescent="0.3">
      <c r="U30222" s="275"/>
    </row>
    <row r="30223" spans="21:21" x14ac:dyDescent="0.3">
      <c r="U30223" s="275"/>
    </row>
    <row r="30224" spans="21:21" x14ac:dyDescent="0.3">
      <c r="U30224" s="275"/>
    </row>
    <row r="30225" spans="21:21" x14ac:dyDescent="0.3">
      <c r="U30225" s="275"/>
    </row>
    <row r="30226" spans="21:21" x14ac:dyDescent="0.3">
      <c r="U30226" s="275"/>
    </row>
    <row r="30227" spans="21:21" x14ac:dyDescent="0.3">
      <c r="U30227" s="275"/>
    </row>
    <row r="30228" spans="21:21" x14ac:dyDescent="0.3">
      <c r="U30228" s="275"/>
    </row>
    <row r="30229" spans="21:21" x14ac:dyDescent="0.3">
      <c r="U30229" s="275"/>
    </row>
    <row r="30230" spans="21:21" x14ac:dyDescent="0.3">
      <c r="U30230" s="275"/>
    </row>
    <row r="30231" spans="21:21" x14ac:dyDescent="0.3">
      <c r="U30231" s="275"/>
    </row>
    <row r="30232" spans="21:21" x14ac:dyDescent="0.3">
      <c r="U30232" s="275"/>
    </row>
    <row r="30233" spans="21:21" x14ac:dyDescent="0.3">
      <c r="U30233" s="275"/>
    </row>
    <row r="30234" spans="21:21" x14ac:dyDescent="0.3">
      <c r="U30234" s="275"/>
    </row>
    <row r="30235" spans="21:21" x14ac:dyDescent="0.3">
      <c r="U30235" s="275"/>
    </row>
    <row r="30236" spans="21:21" x14ac:dyDescent="0.3">
      <c r="U30236" s="275"/>
    </row>
    <row r="30237" spans="21:21" x14ac:dyDescent="0.3">
      <c r="U30237" s="275"/>
    </row>
    <row r="30238" spans="21:21" x14ac:dyDescent="0.3">
      <c r="U30238" s="275"/>
    </row>
    <row r="30239" spans="21:21" x14ac:dyDescent="0.3">
      <c r="U30239" s="275"/>
    </row>
    <row r="30240" spans="21:21" x14ac:dyDescent="0.3">
      <c r="U30240" s="275"/>
    </row>
    <row r="30241" spans="21:21" x14ac:dyDescent="0.3">
      <c r="U30241" s="275"/>
    </row>
    <row r="30242" spans="21:21" x14ac:dyDescent="0.3">
      <c r="U30242" s="275"/>
    </row>
    <row r="30243" spans="21:21" x14ac:dyDescent="0.3">
      <c r="U30243" s="275"/>
    </row>
    <row r="30244" spans="21:21" x14ac:dyDescent="0.3">
      <c r="U30244" s="275"/>
    </row>
    <row r="30245" spans="21:21" x14ac:dyDescent="0.3">
      <c r="U30245" s="275"/>
    </row>
    <row r="30246" spans="21:21" x14ac:dyDescent="0.3">
      <c r="U30246" s="275"/>
    </row>
    <row r="30247" spans="21:21" x14ac:dyDescent="0.3">
      <c r="U30247" s="275"/>
    </row>
    <row r="30248" spans="21:21" x14ac:dyDescent="0.3">
      <c r="U30248" s="275"/>
    </row>
    <row r="30249" spans="21:21" x14ac:dyDescent="0.3">
      <c r="U30249" s="275"/>
    </row>
    <row r="30250" spans="21:21" x14ac:dyDescent="0.3">
      <c r="U30250" s="275"/>
    </row>
    <row r="30251" spans="21:21" x14ac:dyDescent="0.3">
      <c r="U30251" s="275"/>
    </row>
    <row r="30252" spans="21:21" x14ac:dyDescent="0.3">
      <c r="U30252" s="275"/>
    </row>
    <row r="30253" spans="21:21" x14ac:dyDescent="0.3">
      <c r="U30253" s="275"/>
    </row>
    <row r="30254" spans="21:21" x14ac:dyDescent="0.3">
      <c r="U30254" s="275"/>
    </row>
    <row r="30255" spans="21:21" x14ac:dyDescent="0.3">
      <c r="U30255" s="275"/>
    </row>
    <row r="30256" spans="21:21" x14ac:dyDescent="0.3">
      <c r="U30256" s="275"/>
    </row>
    <row r="30257" spans="21:21" x14ac:dyDescent="0.3">
      <c r="U30257" s="275"/>
    </row>
    <row r="30258" spans="21:21" x14ac:dyDescent="0.3">
      <c r="U30258" s="275"/>
    </row>
    <row r="30259" spans="21:21" x14ac:dyDescent="0.3">
      <c r="U30259" s="275"/>
    </row>
    <row r="30260" spans="21:21" x14ac:dyDescent="0.3">
      <c r="U30260" s="275"/>
    </row>
    <row r="30261" spans="21:21" x14ac:dyDescent="0.3">
      <c r="U30261" s="275"/>
    </row>
    <row r="30262" spans="21:21" x14ac:dyDescent="0.3">
      <c r="U30262" s="275"/>
    </row>
    <row r="30263" spans="21:21" x14ac:dyDescent="0.3">
      <c r="U30263" s="275"/>
    </row>
    <row r="30264" spans="21:21" x14ac:dyDescent="0.3">
      <c r="U30264" s="275"/>
    </row>
    <row r="30265" spans="21:21" x14ac:dyDescent="0.3">
      <c r="U30265" s="275"/>
    </row>
    <row r="30266" spans="21:21" x14ac:dyDescent="0.3">
      <c r="U30266" s="275"/>
    </row>
    <row r="30267" spans="21:21" x14ac:dyDescent="0.3">
      <c r="U30267" s="275"/>
    </row>
    <row r="30268" spans="21:21" x14ac:dyDescent="0.3">
      <c r="U30268" s="275"/>
    </row>
    <row r="30269" spans="21:21" x14ac:dyDescent="0.3">
      <c r="U30269" s="275"/>
    </row>
    <row r="30270" spans="21:21" x14ac:dyDescent="0.3">
      <c r="U30270" s="275"/>
    </row>
    <row r="30271" spans="21:21" x14ac:dyDescent="0.3">
      <c r="U30271" s="275"/>
    </row>
    <row r="30272" spans="21:21" x14ac:dyDescent="0.3">
      <c r="U30272" s="275"/>
    </row>
    <row r="30273" spans="21:21" x14ac:dyDescent="0.3">
      <c r="U30273" s="275"/>
    </row>
    <row r="30274" spans="21:21" x14ac:dyDescent="0.3">
      <c r="U30274" s="275"/>
    </row>
    <row r="30275" spans="21:21" x14ac:dyDescent="0.3">
      <c r="U30275" s="275"/>
    </row>
    <row r="30276" spans="21:21" x14ac:dyDescent="0.3">
      <c r="U30276" s="275"/>
    </row>
    <row r="30277" spans="21:21" x14ac:dyDescent="0.3">
      <c r="U30277" s="275"/>
    </row>
    <row r="30278" spans="21:21" x14ac:dyDescent="0.3">
      <c r="U30278" s="275"/>
    </row>
    <row r="30279" spans="21:21" x14ac:dyDescent="0.3">
      <c r="U30279" s="275"/>
    </row>
    <row r="30280" spans="21:21" x14ac:dyDescent="0.3">
      <c r="U30280" s="275"/>
    </row>
    <row r="30281" spans="21:21" x14ac:dyDescent="0.3">
      <c r="U30281" s="275"/>
    </row>
    <row r="30282" spans="21:21" x14ac:dyDescent="0.3">
      <c r="U30282" s="275"/>
    </row>
    <row r="30283" spans="21:21" x14ac:dyDescent="0.3">
      <c r="U30283" s="275"/>
    </row>
    <row r="30284" spans="21:21" x14ac:dyDescent="0.3">
      <c r="U30284" s="275"/>
    </row>
    <row r="30285" spans="21:21" x14ac:dyDescent="0.3">
      <c r="U30285" s="275"/>
    </row>
    <row r="30286" spans="21:21" x14ac:dyDescent="0.3">
      <c r="U30286" s="275"/>
    </row>
    <row r="30287" spans="21:21" x14ac:dyDescent="0.3">
      <c r="U30287" s="275"/>
    </row>
    <row r="30288" spans="21:21" x14ac:dyDescent="0.3">
      <c r="U30288" s="275"/>
    </row>
    <row r="30289" spans="21:21" x14ac:dyDescent="0.3">
      <c r="U30289" s="275"/>
    </row>
    <row r="30290" spans="21:21" x14ac:dyDescent="0.3">
      <c r="U30290" s="275"/>
    </row>
    <row r="30291" spans="21:21" x14ac:dyDescent="0.3">
      <c r="U30291" s="275"/>
    </row>
    <row r="30292" spans="21:21" x14ac:dyDescent="0.3">
      <c r="U30292" s="275"/>
    </row>
    <row r="30293" spans="21:21" x14ac:dyDescent="0.3">
      <c r="U30293" s="275"/>
    </row>
    <row r="30294" spans="21:21" x14ac:dyDescent="0.3">
      <c r="U30294" s="275"/>
    </row>
    <row r="30295" spans="21:21" x14ac:dyDescent="0.3">
      <c r="U30295" s="275"/>
    </row>
    <row r="30296" spans="21:21" x14ac:dyDescent="0.3">
      <c r="U30296" s="275"/>
    </row>
    <row r="30297" spans="21:21" x14ac:dyDescent="0.3">
      <c r="U30297" s="275"/>
    </row>
    <row r="30298" spans="21:21" x14ac:dyDescent="0.3">
      <c r="U30298" s="275"/>
    </row>
    <row r="30299" spans="21:21" x14ac:dyDescent="0.3">
      <c r="U30299" s="275"/>
    </row>
    <row r="30300" spans="21:21" x14ac:dyDescent="0.3">
      <c r="U30300" s="275"/>
    </row>
    <row r="30301" spans="21:21" x14ac:dyDescent="0.3">
      <c r="U30301" s="275"/>
    </row>
    <row r="30302" spans="21:21" x14ac:dyDescent="0.3">
      <c r="U30302" s="275"/>
    </row>
    <row r="30303" spans="21:21" x14ac:dyDescent="0.3">
      <c r="U30303" s="275"/>
    </row>
    <row r="30304" spans="21:21" x14ac:dyDescent="0.3">
      <c r="U30304" s="275"/>
    </row>
    <row r="30305" spans="21:21" x14ac:dyDescent="0.3">
      <c r="U30305" s="275"/>
    </row>
    <row r="30306" spans="21:21" x14ac:dyDescent="0.3">
      <c r="U30306" s="275"/>
    </row>
    <row r="30307" spans="21:21" x14ac:dyDescent="0.3">
      <c r="U30307" s="275"/>
    </row>
    <row r="30308" spans="21:21" x14ac:dyDescent="0.3">
      <c r="U30308" s="275"/>
    </row>
    <row r="30309" spans="21:21" x14ac:dyDescent="0.3">
      <c r="U30309" s="275"/>
    </row>
    <row r="30310" spans="21:21" x14ac:dyDescent="0.3">
      <c r="U30310" s="275"/>
    </row>
    <row r="30311" spans="21:21" x14ac:dyDescent="0.3">
      <c r="U30311" s="275"/>
    </row>
    <row r="30312" spans="21:21" x14ac:dyDescent="0.3">
      <c r="U30312" s="275"/>
    </row>
    <row r="30313" spans="21:21" x14ac:dyDescent="0.3">
      <c r="U30313" s="275"/>
    </row>
    <row r="30314" spans="21:21" x14ac:dyDescent="0.3">
      <c r="U30314" s="275"/>
    </row>
    <row r="30315" spans="21:21" x14ac:dyDescent="0.3">
      <c r="U30315" s="275"/>
    </row>
    <row r="30316" spans="21:21" x14ac:dyDescent="0.3">
      <c r="U30316" s="275"/>
    </row>
    <row r="30317" spans="21:21" x14ac:dyDescent="0.3">
      <c r="U30317" s="275"/>
    </row>
    <row r="30318" spans="21:21" x14ac:dyDescent="0.3">
      <c r="U30318" s="275"/>
    </row>
    <row r="30319" spans="21:21" x14ac:dyDescent="0.3">
      <c r="U30319" s="275"/>
    </row>
    <row r="30320" spans="21:21" x14ac:dyDescent="0.3">
      <c r="U30320" s="275"/>
    </row>
    <row r="30321" spans="21:21" x14ac:dyDescent="0.3">
      <c r="U30321" s="275"/>
    </row>
    <row r="30322" spans="21:21" x14ac:dyDescent="0.3">
      <c r="U30322" s="275"/>
    </row>
    <row r="30323" spans="21:21" x14ac:dyDescent="0.3">
      <c r="U30323" s="275"/>
    </row>
    <row r="30324" spans="21:21" x14ac:dyDescent="0.3">
      <c r="U30324" s="275"/>
    </row>
    <row r="30325" spans="21:21" x14ac:dyDescent="0.3">
      <c r="U30325" s="275"/>
    </row>
    <row r="30326" spans="21:21" x14ac:dyDescent="0.3">
      <c r="U30326" s="275"/>
    </row>
    <row r="30327" spans="21:21" x14ac:dyDescent="0.3">
      <c r="U30327" s="275"/>
    </row>
    <row r="30328" spans="21:21" x14ac:dyDescent="0.3">
      <c r="U30328" s="275"/>
    </row>
    <row r="30329" spans="21:21" x14ac:dyDescent="0.3">
      <c r="U30329" s="275"/>
    </row>
    <row r="30330" spans="21:21" x14ac:dyDescent="0.3">
      <c r="U30330" s="275"/>
    </row>
    <row r="30331" spans="21:21" x14ac:dyDescent="0.3">
      <c r="U30331" s="275"/>
    </row>
    <row r="30332" spans="21:21" x14ac:dyDescent="0.3">
      <c r="U30332" s="275"/>
    </row>
    <row r="30333" spans="21:21" x14ac:dyDescent="0.3">
      <c r="U30333" s="275"/>
    </row>
    <row r="30334" spans="21:21" x14ac:dyDescent="0.3">
      <c r="U30334" s="275"/>
    </row>
    <row r="30335" spans="21:21" x14ac:dyDescent="0.3">
      <c r="U30335" s="275"/>
    </row>
    <row r="30336" spans="21:21" x14ac:dyDescent="0.3">
      <c r="U30336" s="275"/>
    </row>
    <row r="30337" spans="21:21" x14ac:dyDescent="0.3">
      <c r="U30337" s="275"/>
    </row>
    <row r="30338" spans="21:21" x14ac:dyDescent="0.3">
      <c r="U30338" s="275"/>
    </row>
    <row r="30339" spans="21:21" x14ac:dyDescent="0.3">
      <c r="U30339" s="275"/>
    </row>
    <row r="30340" spans="21:21" x14ac:dyDescent="0.3">
      <c r="U30340" s="275"/>
    </row>
    <row r="30341" spans="21:21" x14ac:dyDescent="0.3">
      <c r="U30341" s="275"/>
    </row>
    <row r="30342" spans="21:21" x14ac:dyDescent="0.3">
      <c r="U30342" s="275"/>
    </row>
    <row r="30343" spans="21:21" x14ac:dyDescent="0.3">
      <c r="U30343" s="275"/>
    </row>
    <row r="30344" spans="21:21" x14ac:dyDescent="0.3">
      <c r="U30344" s="275"/>
    </row>
    <row r="30345" spans="21:21" x14ac:dyDescent="0.3">
      <c r="U30345" s="275"/>
    </row>
    <row r="30346" spans="21:21" x14ac:dyDescent="0.3">
      <c r="U30346" s="275"/>
    </row>
    <row r="30347" spans="21:21" x14ac:dyDescent="0.3">
      <c r="U30347" s="275"/>
    </row>
    <row r="30348" spans="21:21" x14ac:dyDescent="0.3">
      <c r="U30348" s="275"/>
    </row>
    <row r="30349" spans="21:21" x14ac:dyDescent="0.3">
      <c r="U30349" s="275"/>
    </row>
    <row r="30350" spans="21:21" x14ac:dyDescent="0.3">
      <c r="U30350" s="275"/>
    </row>
    <row r="30351" spans="21:21" x14ac:dyDescent="0.3">
      <c r="U30351" s="275"/>
    </row>
    <row r="30352" spans="21:21" x14ac:dyDescent="0.3">
      <c r="U30352" s="275"/>
    </row>
    <row r="30353" spans="21:21" x14ac:dyDescent="0.3">
      <c r="U30353" s="275"/>
    </row>
    <row r="30354" spans="21:21" x14ac:dyDescent="0.3">
      <c r="U30354" s="275"/>
    </row>
    <row r="30355" spans="21:21" x14ac:dyDescent="0.3">
      <c r="U30355" s="275"/>
    </row>
    <row r="30356" spans="21:21" x14ac:dyDescent="0.3">
      <c r="U30356" s="275"/>
    </row>
    <row r="30357" spans="21:21" x14ac:dyDescent="0.3">
      <c r="U30357" s="275"/>
    </row>
    <row r="30358" spans="21:21" x14ac:dyDescent="0.3">
      <c r="U30358" s="275"/>
    </row>
    <row r="30359" spans="21:21" x14ac:dyDescent="0.3">
      <c r="U30359" s="275"/>
    </row>
    <row r="30360" spans="21:21" x14ac:dyDescent="0.3">
      <c r="U30360" s="275"/>
    </row>
    <row r="30361" spans="21:21" x14ac:dyDescent="0.3">
      <c r="U30361" s="275"/>
    </row>
    <row r="30362" spans="21:21" x14ac:dyDescent="0.3">
      <c r="U30362" s="275"/>
    </row>
    <row r="30363" spans="21:21" x14ac:dyDescent="0.3">
      <c r="U30363" s="275"/>
    </row>
    <row r="30364" spans="21:21" x14ac:dyDescent="0.3">
      <c r="U30364" s="275"/>
    </row>
    <row r="30365" spans="21:21" x14ac:dyDescent="0.3">
      <c r="U30365" s="275"/>
    </row>
    <row r="30366" spans="21:21" x14ac:dyDescent="0.3">
      <c r="U30366" s="275"/>
    </row>
    <row r="30367" spans="21:21" x14ac:dyDescent="0.3">
      <c r="U30367" s="275"/>
    </row>
    <row r="30368" spans="21:21" x14ac:dyDescent="0.3">
      <c r="U30368" s="275"/>
    </row>
    <row r="30369" spans="21:21" x14ac:dyDescent="0.3">
      <c r="U30369" s="275"/>
    </row>
    <row r="30370" spans="21:21" x14ac:dyDescent="0.3">
      <c r="U30370" s="275"/>
    </row>
    <row r="30371" spans="21:21" x14ac:dyDescent="0.3">
      <c r="U30371" s="275"/>
    </row>
    <row r="30372" spans="21:21" x14ac:dyDescent="0.3">
      <c r="U30372" s="275"/>
    </row>
    <row r="30373" spans="21:21" x14ac:dyDescent="0.3">
      <c r="U30373" s="275"/>
    </row>
    <row r="30374" spans="21:21" x14ac:dyDescent="0.3">
      <c r="U30374" s="275"/>
    </row>
    <row r="30375" spans="21:21" x14ac:dyDescent="0.3">
      <c r="U30375" s="275"/>
    </row>
    <row r="30376" spans="21:21" x14ac:dyDescent="0.3">
      <c r="U30376" s="275"/>
    </row>
    <row r="30377" spans="21:21" x14ac:dyDescent="0.3">
      <c r="U30377" s="275"/>
    </row>
    <row r="30378" spans="21:21" x14ac:dyDescent="0.3">
      <c r="U30378" s="275"/>
    </row>
    <row r="30379" spans="21:21" x14ac:dyDescent="0.3">
      <c r="U30379" s="275"/>
    </row>
    <row r="30380" spans="21:21" x14ac:dyDescent="0.3">
      <c r="U30380" s="275"/>
    </row>
    <row r="30381" spans="21:21" x14ac:dyDescent="0.3">
      <c r="U30381" s="275"/>
    </row>
    <row r="30382" spans="21:21" x14ac:dyDescent="0.3">
      <c r="U30382" s="275"/>
    </row>
    <row r="30383" spans="21:21" x14ac:dyDescent="0.3">
      <c r="U30383" s="275"/>
    </row>
    <row r="30384" spans="21:21" x14ac:dyDescent="0.3">
      <c r="U30384" s="275"/>
    </row>
    <row r="30385" spans="21:21" x14ac:dyDescent="0.3">
      <c r="U30385" s="275"/>
    </row>
    <row r="30386" spans="21:21" x14ac:dyDescent="0.3">
      <c r="U30386" s="275"/>
    </row>
    <row r="30387" spans="21:21" x14ac:dyDescent="0.3">
      <c r="U30387" s="275"/>
    </row>
    <row r="30388" spans="21:21" x14ac:dyDescent="0.3">
      <c r="U30388" s="275"/>
    </row>
    <row r="30389" spans="21:21" x14ac:dyDescent="0.3">
      <c r="U30389" s="275"/>
    </row>
    <row r="30390" spans="21:21" x14ac:dyDescent="0.3">
      <c r="U30390" s="275"/>
    </row>
    <row r="30391" spans="21:21" x14ac:dyDescent="0.3">
      <c r="U30391" s="275"/>
    </row>
    <row r="30392" spans="21:21" x14ac:dyDescent="0.3">
      <c r="U30392" s="275"/>
    </row>
    <row r="30393" spans="21:21" x14ac:dyDescent="0.3">
      <c r="U30393" s="275"/>
    </row>
    <row r="30394" spans="21:21" x14ac:dyDescent="0.3">
      <c r="U30394" s="275"/>
    </row>
    <row r="30395" spans="21:21" x14ac:dyDescent="0.3">
      <c r="U30395" s="275"/>
    </row>
    <row r="30396" spans="21:21" x14ac:dyDescent="0.3">
      <c r="U30396" s="275"/>
    </row>
    <row r="30397" spans="21:21" x14ac:dyDescent="0.3">
      <c r="U30397" s="275"/>
    </row>
    <row r="30398" spans="21:21" x14ac:dyDescent="0.3">
      <c r="U30398" s="275"/>
    </row>
    <row r="30399" spans="21:21" x14ac:dyDescent="0.3">
      <c r="U30399" s="275"/>
    </row>
    <row r="30400" spans="21:21" x14ac:dyDescent="0.3">
      <c r="U30400" s="275"/>
    </row>
    <row r="30401" spans="21:21" x14ac:dyDescent="0.3">
      <c r="U30401" s="275"/>
    </row>
    <row r="30402" spans="21:21" x14ac:dyDescent="0.3">
      <c r="U30402" s="275"/>
    </row>
    <row r="30403" spans="21:21" x14ac:dyDescent="0.3">
      <c r="U30403" s="275"/>
    </row>
    <row r="30404" spans="21:21" x14ac:dyDescent="0.3">
      <c r="U30404" s="275"/>
    </row>
    <row r="30405" spans="21:21" x14ac:dyDescent="0.3">
      <c r="U30405" s="275"/>
    </row>
    <row r="30406" spans="21:21" x14ac:dyDescent="0.3">
      <c r="U30406" s="275"/>
    </row>
    <row r="30407" spans="21:21" x14ac:dyDescent="0.3">
      <c r="U30407" s="275"/>
    </row>
    <row r="30408" spans="21:21" x14ac:dyDescent="0.3">
      <c r="U30408" s="275"/>
    </row>
    <row r="30409" spans="21:21" x14ac:dyDescent="0.3">
      <c r="U30409" s="275"/>
    </row>
    <row r="30410" spans="21:21" x14ac:dyDescent="0.3">
      <c r="U30410" s="275"/>
    </row>
    <row r="30411" spans="21:21" x14ac:dyDescent="0.3">
      <c r="U30411" s="275"/>
    </row>
    <row r="30412" spans="21:21" x14ac:dyDescent="0.3">
      <c r="U30412" s="275"/>
    </row>
    <row r="30413" spans="21:21" x14ac:dyDescent="0.3">
      <c r="U30413" s="275"/>
    </row>
    <row r="30414" spans="21:21" x14ac:dyDescent="0.3">
      <c r="U30414" s="275"/>
    </row>
    <row r="30415" spans="21:21" x14ac:dyDescent="0.3">
      <c r="U30415" s="275"/>
    </row>
    <row r="30416" spans="21:21" x14ac:dyDescent="0.3">
      <c r="U30416" s="275"/>
    </row>
    <row r="30417" spans="21:21" x14ac:dyDescent="0.3">
      <c r="U30417" s="275"/>
    </row>
    <row r="30418" spans="21:21" x14ac:dyDescent="0.3">
      <c r="U30418" s="275"/>
    </row>
    <row r="30419" spans="21:21" x14ac:dyDescent="0.3">
      <c r="U30419" s="275"/>
    </row>
    <row r="30420" spans="21:21" x14ac:dyDescent="0.3">
      <c r="U30420" s="275"/>
    </row>
    <row r="30421" spans="21:21" x14ac:dyDescent="0.3">
      <c r="U30421" s="275"/>
    </row>
    <row r="30422" spans="21:21" x14ac:dyDescent="0.3">
      <c r="U30422" s="275"/>
    </row>
    <row r="30423" spans="21:21" x14ac:dyDescent="0.3">
      <c r="U30423" s="275"/>
    </row>
    <row r="30424" spans="21:21" x14ac:dyDescent="0.3">
      <c r="U30424" s="275"/>
    </row>
    <row r="30425" spans="21:21" x14ac:dyDescent="0.3">
      <c r="U30425" s="275"/>
    </row>
    <row r="30426" spans="21:21" x14ac:dyDescent="0.3">
      <c r="U30426" s="275"/>
    </row>
    <row r="30427" spans="21:21" x14ac:dyDescent="0.3">
      <c r="U30427" s="275"/>
    </row>
    <row r="30428" spans="21:21" x14ac:dyDescent="0.3">
      <c r="U30428" s="275"/>
    </row>
    <row r="30429" spans="21:21" x14ac:dyDescent="0.3">
      <c r="U30429" s="275"/>
    </row>
    <row r="30430" spans="21:21" x14ac:dyDescent="0.3">
      <c r="U30430" s="275"/>
    </row>
    <row r="30431" spans="21:21" x14ac:dyDescent="0.3">
      <c r="U30431" s="275"/>
    </row>
    <row r="30432" spans="21:21" x14ac:dyDescent="0.3">
      <c r="U30432" s="275"/>
    </row>
    <row r="30433" spans="21:21" x14ac:dyDescent="0.3">
      <c r="U30433" s="275"/>
    </row>
    <row r="30434" spans="21:21" x14ac:dyDescent="0.3">
      <c r="U30434" s="275"/>
    </row>
    <row r="30435" spans="21:21" x14ac:dyDescent="0.3">
      <c r="U30435" s="275"/>
    </row>
    <row r="30436" spans="21:21" x14ac:dyDescent="0.3">
      <c r="U30436" s="275"/>
    </row>
    <row r="30437" spans="21:21" x14ac:dyDescent="0.3">
      <c r="U30437" s="275"/>
    </row>
    <row r="30438" spans="21:21" x14ac:dyDescent="0.3">
      <c r="U30438" s="275"/>
    </row>
    <row r="30439" spans="21:21" x14ac:dyDescent="0.3">
      <c r="U30439" s="275"/>
    </row>
    <row r="30440" spans="21:21" x14ac:dyDescent="0.3">
      <c r="U30440" s="275"/>
    </row>
    <row r="30441" spans="21:21" x14ac:dyDescent="0.3">
      <c r="U30441" s="275"/>
    </row>
    <row r="30442" spans="21:21" x14ac:dyDescent="0.3">
      <c r="U30442" s="275"/>
    </row>
    <row r="30443" spans="21:21" x14ac:dyDescent="0.3">
      <c r="U30443" s="275"/>
    </row>
    <row r="30444" spans="21:21" x14ac:dyDescent="0.3">
      <c r="U30444" s="275"/>
    </row>
    <row r="30445" spans="21:21" x14ac:dyDescent="0.3">
      <c r="U30445" s="275"/>
    </row>
    <row r="30446" spans="21:21" x14ac:dyDescent="0.3">
      <c r="U30446" s="275"/>
    </row>
    <row r="30447" spans="21:21" x14ac:dyDescent="0.3">
      <c r="U30447" s="275"/>
    </row>
    <row r="30448" spans="21:21" x14ac:dyDescent="0.3">
      <c r="U30448" s="275"/>
    </row>
    <row r="30449" spans="21:21" x14ac:dyDescent="0.3">
      <c r="U30449" s="275"/>
    </row>
    <row r="30450" spans="21:21" x14ac:dyDescent="0.3">
      <c r="U30450" s="275"/>
    </row>
    <row r="30451" spans="21:21" x14ac:dyDescent="0.3">
      <c r="U30451" s="275"/>
    </row>
    <row r="30452" spans="21:21" x14ac:dyDescent="0.3">
      <c r="U30452" s="275"/>
    </row>
    <row r="30453" spans="21:21" x14ac:dyDescent="0.3">
      <c r="U30453" s="275"/>
    </row>
    <row r="30454" spans="21:21" x14ac:dyDescent="0.3">
      <c r="U30454" s="275"/>
    </row>
    <row r="30455" spans="21:21" x14ac:dyDescent="0.3">
      <c r="U30455" s="275"/>
    </row>
    <row r="30456" spans="21:21" x14ac:dyDescent="0.3">
      <c r="U30456" s="275"/>
    </row>
    <row r="30457" spans="21:21" x14ac:dyDescent="0.3">
      <c r="U30457" s="275"/>
    </row>
    <row r="30458" spans="21:21" x14ac:dyDescent="0.3">
      <c r="U30458" s="275"/>
    </row>
    <row r="30459" spans="21:21" x14ac:dyDescent="0.3">
      <c r="U30459" s="275"/>
    </row>
    <row r="30460" spans="21:21" x14ac:dyDescent="0.3">
      <c r="U30460" s="275"/>
    </row>
    <row r="30461" spans="21:21" x14ac:dyDescent="0.3">
      <c r="U30461" s="275"/>
    </row>
    <row r="30462" spans="21:21" x14ac:dyDescent="0.3">
      <c r="U30462" s="275"/>
    </row>
    <row r="30463" spans="21:21" x14ac:dyDescent="0.3">
      <c r="U30463" s="275"/>
    </row>
    <row r="30464" spans="21:21" x14ac:dyDescent="0.3">
      <c r="U30464" s="275"/>
    </row>
    <row r="30465" spans="21:21" x14ac:dyDescent="0.3">
      <c r="U30465" s="275"/>
    </row>
    <row r="30466" spans="21:21" x14ac:dyDescent="0.3">
      <c r="U30466" s="275"/>
    </row>
    <row r="30467" spans="21:21" x14ac:dyDescent="0.3">
      <c r="U30467" s="275"/>
    </row>
    <row r="30468" spans="21:21" x14ac:dyDescent="0.3">
      <c r="U30468" s="275"/>
    </row>
    <row r="30469" spans="21:21" x14ac:dyDescent="0.3">
      <c r="U30469" s="275"/>
    </row>
    <row r="30470" spans="21:21" x14ac:dyDescent="0.3">
      <c r="U30470" s="275"/>
    </row>
    <row r="30471" spans="21:21" x14ac:dyDescent="0.3">
      <c r="U30471" s="275"/>
    </row>
    <row r="30472" spans="21:21" x14ac:dyDescent="0.3">
      <c r="U30472" s="275"/>
    </row>
    <row r="30473" spans="21:21" x14ac:dyDescent="0.3">
      <c r="U30473" s="275"/>
    </row>
    <row r="30474" spans="21:21" x14ac:dyDescent="0.3">
      <c r="U30474" s="275"/>
    </row>
    <row r="30475" spans="21:21" x14ac:dyDescent="0.3">
      <c r="U30475" s="275"/>
    </row>
    <row r="30476" spans="21:21" x14ac:dyDescent="0.3">
      <c r="U30476" s="275"/>
    </row>
    <row r="30477" spans="21:21" x14ac:dyDescent="0.3">
      <c r="U30477" s="275"/>
    </row>
    <row r="30478" spans="21:21" x14ac:dyDescent="0.3">
      <c r="U30478" s="275"/>
    </row>
    <row r="30479" spans="21:21" x14ac:dyDescent="0.3">
      <c r="U30479" s="275"/>
    </row>
    <row r="30480" spans="21:21" x14ac:dyDescent="0.3">
      <c r="U30480" s="275"/>
    </row>
    <row r="30481" spans="21:21" x14ac:dyDescent="0.3">
      <c r="U30481" s="275"/>
    </row>
    <row r="30482" spans="21:21" x14ac:dyDescent="0.3">
      <c r="U30482" s="275"/>
    </row>
    <row r="30483" spans="21:21" x14ac:dyDescent="0.3">
      <c r="U30483" s="275"/>
    </row>
    <row r="30484" spans="21:21" x14ac:dyDescent="0.3">
      <c r="U30484" s="275"/>
    </row>
    <row r="30485" spans="21:21" x14ac:dyDescent="0.3">
      <c r="U30485" s="275"/>
    </row>
    <row r="30486" spans="21:21" x14ac:dyDescent="0.3">
      <c r="U30486" s="275"/>
    </row>
    <row r="30487" spans="21:21" x14ac:dyDescent="0.3">
      <c r="U30487" s="275"/>
    </row>
    <row r="30488" spans="21:21" x14ac:dyDescent="0.3">
      <c r="U30488" s="275"/>
    </row>
    <row r="30489" spans="21:21" x14ac:dyDescent="0.3">
      <c r="U30489" s="275"/>
    </row>
    <row r="30490" spans="21:21" x14ac:dyDescent="0.3">
      <c r="U30490" s="275"/>
    </row>
    <row r="30491" spans="21:21" x14ac:dyDescent="0.3">
      <c r="U30491" s="275"/>
    </row>
    <row r="30492" spans="21:21" x14ac:dyDescent="0.3">
      <c r="U30492" s="275"/>
    </row>
    <row r="30493" spans="21:21" x14ac:dyDescent="0.3">
      <c r="U30493" s="275"/>
    </row>
    <row r="30494" spans="21:21" x14ac:dyDescent="0.3">
      <c r="U30494" s="275"/>
    </row>
    <row r="30495" spans="21:21" x14ac:dyDescent="0.3">
      <c r="U30495" s="275"/>
    </row>
    <row r="30496" spans="21:21" x14ac:dyDescent="0.3">
      <c r="U30496" s="275"/>
    </row>
    <row r="30497" spans="21:21" x14ac:dyDescent="0.3">
      <c r="U30497" s="275"/>
    </row>
    <row r="30498" spans="21:21" x14ac:dyDescent="0.3">
      <c r="U30498" s="275"/>
    </row>
    <row r="30499" spans="21:21" x14ac:dyDescent="0.3">
      <c r="U30499" s="275"/>
    </row>
    <row r="30500" spans="21:21" x14ac:dyDescent="0.3">
      <c r="U30500" s="275"/>
    </row>
    <row r="30501" spans="21:21" x14ac:dyDescent="0.3">
      <c r="U30501" s="275"/>
    </row>
    <row r="30502" spans="21:21" x14ac:dyDescent="0.3">
      <c r="U30502" s="275"/>
    </row>
    <row r="30503" spans="21:21" x14ac:dyDescent="0.3">
      <c r="U30503" s="275"/>
    </row>
    <row r="30504" spans="21:21" x14ac:dyDescent="0.3">
      <c r="U30504" s="275"/>
    </row>
    <row r="30505" spans="21:21" x14ac:dyDescent="0.3">
      <c r="U30505" s="275"/>
    </row>
    <row r="30506" spans="21:21" x14ac:dyDescent="0.3">
      <c r="U30506" s="275"/>
    </row>
    <row r="30507" spans="21:21" x14ac:dyDescent="0.3">
      <c r="U30507" s="275"/>
    </row>
    <row r="30508" spans="21:21" x14ac:dyDescent="0.3">
      <c r="U30508" s="275"/>
    </row>
    <row r="30509" spans="21:21" x14ac:dyDescent="0.3">
      <c r="U30509" s="275"/>
    </row>
    <row r="30510" spans="21:21" x14ac:dyDescent="0.3">
      <c r="U30510" s="275"/>
    </row>
    <row r="30511" spans="21:21" x14ac:dyDescent="0.3">
      <c r="U30511" s="275"/>
    </row>
    <row r="30512" spans="21:21" x14ac:dyDescent="0.3">
      <c r="U30512" s="275"/>
    </row>
    <row r="30513" spans="21:21" x14ac:dyDescent="0.3">
      <c r="U30513" s="275"/>
    </row>
    <row r="30514" spans="21:21" x14ac:dyDescent="0.3">
      <c r="U30514" s="275"/>
    </row>
    <row r="30515" spans="21:21" x14ac:dyDescent="0.3">
      <c r="U30515" s="275"/>
    </row>
    <row r="30516" spans="21:21" x14ac:dyDescent="0.3">
      <c r="U30516" s="275"/>
    </row>
    <row r="30517" spans="21:21" x14ac:dyDescent="0.3">
      <c r="U30517" s="275"/>
    </row>
    <row r="30518" spans="21:21" x14ac:dyDescent="0.3">
      <c r="U30518" s="275"/>
    </row>
    <row r="30519" spans="21:21" x14ac:dyDescent="0.3">
      <c r="U30519" s="275"/>
    </row>
    <row r="30520" spans="21:21" x14ac:dyDescent="0.3">
      <c r="U30520" s="275"/>
    </row>
    <row r="30521" spans="21:21" x14ac:dyDescent="0.3">
      <c r="U30521" s="275"/>
    </row>
    <row r="30522" spans="21:21" x14ac:dyDescent="0.3">
      <c r="U30522" s="275"/>
    </row>
    <row r="30523" spans="21:21" x14ac:dyDescent="0.3">
      <c r="U30523" s="275"/>
    </row>
    <row r="30524" spans="21:21" x14ac:dyDescent="0.3">
      <c r="U30524" s="275"/>
    </row>
    <row r="30525" spans="21:21" x14ac:dyDescent="0.3">
      <c r="U30525" s="275"/>
    </row>
    <row r="30526" spans="21:21" x14ac:dyDescent="0.3">
      <c r="U30526" s="275"/>
    </row>
    <row r="30527" spans="21:21" x14ac:dyDescent="0.3">
      <c r="U30527" s="275"/>
    </row>
    <row r="30528" spans="21:21" x14ac:dyDescent="0.3">
      <c r="U30528" s="275"/>
    </row>
    <row r="30529" spans="21:21" x14ac:dyDescent="0.3">
      <c r="U30529" s="275"/>
    </row>
    <row r="30530" spans="21:21" x14ac:dyDescent="0.3">
      <c r="U30530" s="275"/>
    </row>
    <row r="30531" spans="21:21" x14ac:dyDescent="0.3">
      <c r="U30531" s="275"/>
    </row>
    <row r="30532" spans="21:21" x14ac:dyDescent="0.3">
      <c r="U30532" s="275"/>
    </row>
    <row r="30533" spans="21:21" x14ac:dyDescent="0.3">
      <c r="U30533" s="275"/>
    </row>
    <row r="30534" spans="21:21" x14ac:dyDescent="0.3">
      <c r="U30534" s="275"/>
    </row>
    <row r="30535" spans="21:21" x14ac:dyDescent="0.3">
      <c r="U30535" s="275"/>
    </row>
    <row r="30536" spans="21:21" x14ac:dyDescent="0.3">
      <c r="U30536" s="275"/>
    </row>
    <row r="30537" spans="21:21" x14ac:dyDescent="0.3">
      <c r="U30537" s="275"/>
    </row>
    <row r="30538" spans="21:21" x14ac:dyDescent="0.3">
      <c r="U30538" s="275"/>
    </row>
    <row r="30539" spans="21:21" x14ac:dyDescent="0.3">
      <c r="U30539" s="275"/>
    </row>
    <row r="30540" spans="21:21" x14ac:dyDescent="0.3">
      <c r="U30540" s="275"/>
    </row>
    <row r="30541" spans="21:21" x14ac:dyDescent="0.3">
      <c r="U30541" s="275"/>
    </row>
    <row r="30542" spans="21:21" x14ac:dyDescent="0.3">
      <c r="U30542" s="275"/>
    </row>
    <row r="30543" spans="21:21" x14ac:dyDescent="0.3">
      <c r="U30543" s="275"/>
    </row>
    <row r="30544" spans="21:21" x14ac:dyDescent="0.3">
      <c r="U30544" s="275"/>
    </row>
    <row r="30545" spans="21:21" x14ac:dyDescent="0.3">
      <c r="U30545" s="275"/>
    </row>
    <row r="30546" spans="21:21" x14ac:dyDescent="0.3">
      <c r="U30546" s="275"/>
    </row>
    <row r="30547" spans="21:21" x14ac:dyDescent="0.3">
      <c r="U30547" s="275"/>
    </row>
    <row r="30548" spans="21:21" x14ac:dyDescent="0.3">
      <c r="U30548" s="275"/>
    </row>
    <row r="30549" spans="21:21" x14ac:dyDescent="0.3">
      <c r="U30549" s="275"/>
    </row>
    <row r="30550" spans="21:21" x14ac:dyDescent="0.3">
      <c r="U30550" s="275"/>
    </row>
    <row r="30551" spans="21:21" x14ac:dyDescent="0.3">
      <c r="U30551" s="275"/>
    </row>
    <row r="30552" spans="21:21" x14ac:dyDescent="0.3">
      <c r="U30552" s="275"/>
    </row>
    <row r="30553" spans="21:21" x14ac:dyDescent="0.3">
      <c r="U30553" s="275"/>
    </row>
    <row r="30554" spans="21:21" x14ac:dyDescent="0.3">
      <c r="U30554" s="275"/>
    </row>
    <row r="30555" spans="21:21" x14ac:dyDescent="0.3">
      <c r="U30555" s="275"/>
    </row>
    <row r="30556" spans="21:21" x14ac:dyDescent="0.3">
      <c r="U30556" s="275"/>
    </row>
    <row r="30557" spans="21:21" x14ac:dyDescent="0.3">
      <c r="U30557" s="275"/>
    </row>
    <row r="30558" spans="21:21" x14ac:dyDescent="0.3">
      <c r="U30558" s="275"/>
    </row>
    <row r="30559" spans="21:21" x14ac:dyDescent="0.3">
      <c r="U30559" s="275"/>
    </row>
    <row r="30560" spans="21:21" x14ac:dyDescent="0.3">
      <c r="U30560" s="275"/>
    </row>
    <row r="30561" spans="21:21" x14ac:dyDescent="0.3">
      <c r="U30561" s="275"/>
    </row>
    <row r="30562" spans="21:21" x14ac:dyDescent="0.3">
      <c r="U30562" s="275"/>
    </row>
    <row r="30563" spans="21:21" x14ac:dyDescent="0.3">
      <c r="U30563" s="275"/>
    </row>
    <row r="30564" spans="21:21" x14ac:dyDescent="0.3">
      <c r="U30564" s="275"/>
    </row>
    <row r="30565" spans="21:21" x14ac:dyDescent="0.3">
      <c r="U30565" s="275"/>
    </row>
    <row r="30566" spans="21:21" x14ac:dyDescent="0.3">
      <c r="U30566" s="275"/>
    </row>
    <row r="30567" spans="21:21" x14ac:dyDescent="0.3">
      <c r="U30567" s="275"/>
    </row>
    <row r="30568" spans="21:21" x14ac:dyDescent="0.3">
      <c r="U30568" s="275"/>
    </row>
    <row r="30569" spans="21:21" x14ac:dyDescent="0.3">
      <c r="U30569" s="275"/>
    </row>
    <row r="30570" spans="21:21" x14ac:dyDescent="0.3">
      <c r="U30570" s="275"/>
    </row>
    <row r="30571" spans="21:21" x14ac:dyDescent="0.3">
      <c r="U30571" s="275"/>
    </row>
    <row r="30572" spans="21:21" x14ac:dyDescent="0.3">
      <c r="U30572" s="275"/>
    </row>
    <row r="30573" spans="21:21" x14ac:dyDescent="0.3">
      <c r="U30573" s="275"/>
    </row>
    <row r="30574" spans="21:21" x14ac:dyDescent="0.3">
      <c r="U30574" s="275"/>
    </row>
    <row r="30575" spans="21:21" x14ac:dyDescent="0.3">
      <c r="U30575" s="275"/>
    </row>
    <row r="30576" spans="21:21" x14ac:dyDescent="0.3">
      <c r="U30576" s="275"/>
    </row>
    <row r="30577" spans="21:21" x14ac:dyDescent="0.3">
      <c r="U30577" s="275"/>
    </row>
    <row r="30578" spans="21:21" x14ac:dyDescent="0.3">
      <c r="U30578" s="275"/>
    </row>
    <row r="30579" spans="21:21" x14ac:dyDescent="0.3">
      <c r="U30579" s="275"/>
    </row>
    <row r="30580" spans="21:21" x14ac:dyDescent="0.3">
      <c r="U30580" s="275"/>
    </row>
    <row r="30581" spans="21:21" x14ac:dyDescent="0.3">
      <c r="U30581" s="275"/>
    </row>
    <row r="30582" spans="21:21" x14ac:dyDescent="0.3">
      <c r="U30582" s="275"/>
    </row>
    <row r="30583" spans="21:21" x14ac:dyDescent="0.3">
      <c r="U30583" s="275"/>
    </row>
    <row r="30584" spans="21:21" x14ac:dyDescent="0.3">
      <c r="U30584" s="275"/>
    </row>
    <row r="30585" spans="21:21" x14ac:dyDescent="0.3">
      <c r="U30585" s="275"/>
    </row>
    <row r="30586" spans="21:21" x14ac:dyDescent="0.3">
      <c r="U30586" s="275"/>
    </row>
    <row r="30587" spans="21:21" x14ac:dyDescent="0.3">
      <c r="U30587" s="275"/>
    </row>
    <row r="30588" spans="21:21" x14ac:dyDescent="0.3">
      <c r="U30588" s="275"/>
    </row>
    <row r="30589" spans="21:21" x14ac:dyDescent="0.3">
      <c r="U30589" s="275"/>
    </row>
    <row r="30590" spans="21:21" x14ac:dyDescent="0.3">
      <c r="U30590" s="275"/>
    </row>
    <row r="30591" spans="21:21" x14ac:dyDescent="0.3">
      <c r="U30591" s="275"/>
    </row>
    <row r="30592" spans="21:21" x14ac:dyDescent="0.3">
      <c r="U30592" s="275"/>
    </row>
    <row r="30593" spans="21:21" x14ac:dyDescent="0.3">
      <c r="U30593" s="275"/>
    </row>
    <row r="30594" spans="21:21" x14ac:dyDescent="0.3">
      <c r="U30594" s="275"/>
    </row>
    <row r="30595" spans="21:21" x14ac:dyDescent="0.3">
      <c r="U30595" s="275"/>
    </row>
    <row r="30596" spans="21:21" x14ac:dyDescent="0.3">
      <c r="U30596" s="275"/>
    </row>
    <row r="30597" spans="21:21" x14ac:dyDescent="0.3">
      <c r="U30597" s="275"/>
    </row>
    <row r="30598" spans="21:21" x14ac:dyDescent="0.3">
      <c r="U30598" s="275"/>
    </row>
    <row r="30599" spans="21:21" x14ac:dyDescent="0.3">
      <c r="U30599" s="275"/>
    </row>
    <row r="30600" spans="21:21" x14ac:dyDescent="0.3">
      <c r="U30600" s="275"/>
    </row>
    <row r="30601" spans="21:21" x14ac:dyDescent="0.3">
      <c r="U30601" s="275"/>
    </row>
    <row r="30602" spans="21:21" x14ac:dyDescent="0.3">
      <c r="U30602" s="275"/>
    </row>
    <row r="30603" spans="21:21" x14ac:dyDescent="0.3">
      <c r="U30603" s="275"/>
    </row>
    <row r="30604" spans="21:21" x14ac:dyDescent="0.3">
      <c r="U30604" s="275"/>
    </row>
    <row r="30605" spans="21:21" x14ac:dyDescent="0.3">
      <c r="U30605" s="275"/>
    </row>
    <row r="30606" spans="21:21" x14ac:dyDescent="0.3">
      <c r="U30606" s="275"/>
    </row>
    <row r="30607" spans="21:21" x14ac:dyDescent="0.3">
      <c r="U30607" s="275"/>
    </row>
    <row r="30608" spans="21:21" x14ac:dyDescent="0.3">
      <c r="U30608" s="275"/>
    </row>
    <row r="30609" spans="21:21" x14ac:dyDescent="0.3">
      <c r="U30609" s="275"/>
    </row>
    <row r="30610" spans="21:21" x14ac:dyDescent="0.3">
      <c r="U30610" s="275"/>
    </row>
    <row r="30611" spans="21:21" x14ac:dyDescent="0.3">
      <c r="U30611" s="275"/>
    </row>
    <row r="30612" spans="21:21" x14ac:dyDescent="0.3">
      <c r="U30612" s="275"/>
    </row>
    <row r="30613" spans="21:21" x14ac:dyDescent="0.3">
      <c r="U30613" s="275"/>
    </row>
    <row r="30614" spans="21:21" x14ac:dyDescent="0.3">
      <c r="U30614" s="275"/>
    </row>
    <row r="30615" spans="21:21" x14ac:dyDescent="0.3">
      <c r="U30615" s="275"/>
    </row>
    <row r="30616" spans="21:21" x14ac:dyDescent="0.3">
      <c r="U30616" s="275"/>
    </row>
    <row r="30617" spans="21:21" x14ac:dyDescent="0.3">
      <c r="U30617" s="275"/>
    </row>
    <row r="30618" spans="21:21" x14ac:dyDescent="0.3">
      <c r="U30618" s="275"/>
    </row>
    <row r="30619" spans="21:21" x14ac:dyDescent="0.3">
      <c r="U30619" s="275"/>
    </row>
    <row r="30620" spans="21:21" x14ac:dyDescent="0.3">
      <c r="U30620" s="275"/>
    </row>
    <row r="30621" spans="21:21" x14ac:dyDescent="0.3">
      <c r="U30621" s="275"/>
    </row>
    <row r="30622" spans="21:21" x14ac:dyDescent="0.3">
      <c r="U30622" s="275"/>
    </row>
    <row r="30623" spans="21:21" x14ac:dyDescent="0.3">
      <c r="U30623" s="275"/>
    </row>
    <row r="30624" spans="21:21" x14ac:dyDescent="0.3">
      <c r="U30624" s="275"/>
    </row>
    <row r="30625" spans="21:21" x14ac:dyDescent="0.3">
      <c r="U30625" s="275"/>
    </row>
    <row r="30626" spans="21:21" x14ac:dyDescent="0.3">
      <c r="U30626" s="275"/>
    </row>
    <row r="30627" spans="21:21" x14ac:dyDescent="0.3">
      <c r="U30627" s="275"/>
    </row>
    <row r="30628" spans="21:21" x14ac:dyDescent="0.3">
      <c r="U30628" s="275"/>
    </row>
    <row r="30629" spans="21:21" x14ac:dyDescent="0.3">
      <c r="U30629" s="275"/>
    </row>
    <row r="30630" spans="21:21" x14ac:dyDescent="0.3">
      <c r="U30630" s="275"/>
    </row>
    <row r="30631" spans="21:21" x14ac:dyDescent="0.3">
      <c r="U30631" s="275"/>
    </row>
    <row r="30632" spans="21:21" x14ac:dyDescent="0.3">
      <c r="U30632" s="275"/>
    </row>
    <row r="30633" spans="21:21" x14ac:dyDescent="0.3">
      <c r="U30633" s="275"/>
    </row>
    <row r="30634" spans="21:21" x14ac:dyDescent="0.3">
      <c r="U30634" s="275"/>
    </row>
    <row r="30635" spans="21:21" x14ac:dyDescent="0.3">
      <c r="U30635" s="275"/>
    </row>
    <row r="30636" spans="21:21" x14ac:dyDescent="0.3">
      <c r="U30636" s="275"/>
    </row>
    <row r="30637" spans="21:21" x14ac:dyDescent="0.3">
      <c r="U30637" s="275"/>
    </row>
    <row r="30638" spans="21:21" x14ac:dyDescent="0.3">
      <c r="U30638" s="275"/>
    </row>
    <row r="30639" spans="21:21" x14ac:dyDescent="0.3">
      <c r="U30639" s="275"/>
    </row>
    <row r="30640" spans="21:21" x14ac:dyDescent="0.3">
      <c r="U30640" s="275"/>
    </row>
    <row r="30641" spans="21:21" x14ac:dyDescent="0.3">
      <c r="U30641" s="275"/>
    </row>
    <row r="30642" spans="21:21" x14ac:dyDescent="0.3">
      <c r="U30642" s="275"/>
    </row>
    <row r="30643" spans="21:21" x14ac:dyDescent="0.3">
      <c r="U30643" s="275"/>
    </row>
    <row r="30644" spans="21:21" x14ac:dyDescent="0.3">
      <c r="U30644" s="275"/>
    </row>
    <row r="30645" spans="21:21" x14ac:dyDescent="0.3">
      <c r="U30645" s="275"/>
    </row>
    <row r="30646" spans="21:21" x14ac:dyDescent="0.3">
      <c r="U30646" s="275"/>
    </row>
    <row r="30647" spans="21:21" x14ac:dyDescent="0.3">
      <c r="U30647" s="275"/>
    </row>
    <row r="30648" spans="21:21" x14ac:dyDescent="0.3">
      <c r="U30648" s="275"/>
    </row>
    <row r="30649" spans="21:21" x14ac:dyDescent="0.3">
      <c r="U30649" s="275"/>
    </row>
    <row r="30650" spans="21:21" x14ac:dyDescent="0.3">
      <c r="U30650" s="275"/>
    </row>
    <row r="30651" spans="21:21" x14ac:dyDescent="0.3">
      <c r="U30651" s="275"/>
    </row>
    <row r="30652" spans="21:21" x14ac:dyDescent="0.3">
      <c r="U30652" s="275"/>
    </row>
    <row r="30653" spans="21:21" x14ac:dyDescent="0.3">
      <c r="U30653" s="275"/>
    </row>
    <row r="30654" spans="21:21" x14ac:dyDescent="0.3">
      <c r="U30654" s="275"/>
    </row>
    <row r="30655" spans="21:21" x14ac:dyDescent="0.3">
      <c r="U30655" s="275"/>
    </row>
    <row r="30656" spans="21:21" x14ac:dyDescent="0.3">
      <c r="U30656" s="275"/>
    </row>
    <row r="30657" spans="21:21" x14ac:dyDescent="0.3">
      <c r="U30657" s="275"/>
    </row>
    <row r="30658" spans="21:21" x14ac:dyDescent="0.3">
      <c r="U30658" s="275"/>
    </row>
    <row r="30659" spans="21:21" x14ac:dyDescent="0.3">
      <c r="U30659" s="275"/>
    </row>
    <row r="30660" spans="21:21" x14ac:dyDescent="0.3">
      <c r="U30660" s="275"/>
    </row>
    <row r="30661" spans="21:21" x14ac:dyDescent="0.3">
      <c r="U30661" s="275"/>
    </row>
    <row r="30662" spans="21:21" x14ac:dyDescent="0.3">
      <c r="U30662" s="275"/>
    </row>
    <row r="30663" spans="21:21" x14ac:dyDescent="0.3">
      <c r="U30663" s="275"/>
    </row>
    <row r="30664" spans="21:21" x14ac:dyDescent="0.3">
      <c r="U30664" s="275"/>
    </row>
    <row r="30665" spans="21:21" x14ac:dyDescent="0.3">
      <c r="U30665" s="275"/>
    </row>
    <row r="30666" spans="21:21" x14ac:dyDescent="0.3">
      <c r="U30666" s="275"/>
    </row>
    <row r="30667" spans="21:21" x14ac:dyDescent="0.3">
      <c r="U30667" s="275"/>
    </row>
    <row r="30668" spans="21:21" x14ac:dyDescent="0.3">
      <c r="U30668" s="275"/>
    </row>
    <row r="30669" spans="21:21" x14ac:dyDescent="0.3">
      <c r="U30669" s="275"/>
    </row>
    <row r="30670" spans="21:21" x14ac:dyDescent="0.3">
      <c r="U30670" s="275"/>
    </row>
    <row r="30671" spans="21:21" x14ac:dyDescent="0.3">
      <c r="U30671" s="275"/>
    </row>
    <row r="30672" spans="21:21" x14ac:dyDescent="0.3">
      <c r="U30672" s="275"/>
    </row>
    <row r="30673" spans="21:21" x14ac:dyDescent="0.3">
      <c r="U30673" s="275"/>
    </row>
    <row r="30674" spans="21:21" x14ac:dyDescent="0.3">
      <c r="U30674" s="275"/>
    </row>
    <row r="30675" spans="21:21" x14ac:dyDescent="0.3">
      <c r="U30675" s="275"/>
    </row>
    <row r="30676" spans="21:21" x14ac:dyDescent="0.3">
      <c r="U30676" s="275"/>
    </row>
    <row r="30677" spans="21:21" x14ac:dyDescent="0.3">
      <c r="U30677" s="275"/>
    </row>
    <row r="30678" spans="21:21" x14ac:dyDescent="0.3">
      <c r="U30678" s="275"/>
    </row>
    <row r="30679" spans="21:21" x14ac:dyDescent="0.3">
      <c r="U30679" s="275"/>
    </row>
    <row r="30680" spans="21:21" x14ac:dyDescent="0.3">
      <c r="U30680" s="275"/>
    </row>
    <row r="30681" spans="21:21" x14ac:dyDescent="0.3">
      <c r="U30681" s="275"/>
    </row>
    <row r="30682" spans="21:21" x14ac:dyDescent="0.3">
      <c r="U30682" s="275"/>
    </row>
    <row r="30683" spans="21:21" x14ac:dyDescent="0.3">
      <c r="U30683" s="275"/>
    </row>
    <row r="30684" spans="21:21" x14ac:dyDescent="0.3">
      <c r="U30684" s="275"/>
    </row>
    <row r="30685" spans="21:21" x14ac:dyDescent="0.3">
      <c r="U30685" s="275"/>
    </row>
    <row r="30686" spans="21:21" x14ac:dyDescent="0.3">
      <c r="U30686" s="275"/>
    </row>
    <row r="30687" spans="21:21" x14ac:dyDescent="0.3">
      <c r="U30687" s="275"/>
    </row>
    <row r="30688" spans="21:21" x14ac:dyDescent="0.3">
      <c r="U30688" s="275"/>
    </row>
    <row r="30689" spans="21:21" x14ac:dyDescent="0.3">
      <c r="U30689" s="275"/>
    </row>
    <row r="30690" spans="21:21" x14ac:dyDescent="0.3">
      <c r="U30690" s="275"/>
    </row>
    <row r="30691" spans="21:21" x14ac:dyDescent="0.3">
      <c r="U30691" s="275"/>
    </row>
    <row r="30692" spans="21:21" x14ac:dyDescent="0.3">
      <c r="U30692" s="275"/>
    </row>
    <row r="30693" spans="21:21" x14ac:dyDescent="0.3">
      <c r="U30693" s="275"/>
    </row>
    <row r="30694" spans="21:21" x14ac:dyDescent="0.3">
      <c r="U30694" s="275"/>
    </row>
    <row r="30695" spans="21:21" x14ac:dyDescent="0.3">
      <c r="U30695" s="275"/>
    </row>
    <row r="30696" spans="21:21" x14ac:dyDescent="0.3">
      <c r="U30696" s="275"/>
    </row>
    <row r="30697" spans="21:21" x14ac:dyDescent="0.3">
      <c r="U30697" s="275"/>
    </row>
    <row r="30698" spans="21:21" x14ac:dyDescent="0.3">
      <c r="U30698" s="275"/>
    </row>
    <row r="30699" spans="21:21" x14ac:dyDescent="0.3">
      <c r="U30699" s="275"/>
    </row>
    <row r="30700" spans="21:21" x14ac:dyDescent="0.3">
      <c r="U30700" s="275"/>
    </row>
    <row r="30701" spans="21:21" x14ac:dyDescent="0.3">
      <c r="U30701" s="275"/>
    </row>
    <row r="30702" spans="21:21" x14ac:dyDescent="0.3">
      <c r="U30702" s="275"/>
    </row>
    <row r="30703" spans="21:21" x14ac:dyDescent="0.3">
      <c r="U30703" s="275"/>
    </row>
    <row r="30704" spans="21:21" x14ac:dyDescent="0.3">
      <c r="U30704" s="275"/>
    </row>
    <row r="30705" spans="21:21" x14ac:dyDescent="0.3">
      <c r="U30705" s="275"/>
    </row>
    <row r="30706" spans="21:21" x14ac:dyDescent="0.3">
      <c r="U30706" s="275"/>
    </row>
    <row r="30707" spans="21:21" x14ac:dyDescent="0.3">
      <c r="U30707" s="275"/>
    </row>
    <row r="30708" spans="21:21" x14ac:dyDescent="0.3">
      <c r="U30708" s="275"/>
    </row>
    <row r="30709" spans="21:21" x14ac:dyDescent="0.3">
      <c r="U30709" s="275"/>
    </row>
    <row r="30710" spans="21:21" x14ac:dyDescent="0.3">
      <c r="U30710" s="275"/>
    </row>
    <row r="30711" spans="21:21" x14ac:dyDescent="0.3">
      <c r="U30711" s="275"/>
    </row>
    <row r="30712" spans="21:21" x14ac:dyDescent="0.3">
      <c r="U30712" s="275"/>
    </row>
    <row r="30713" spans="21:21" x14ac:dyDescent="0.3">
      <c r="U30713" s="275"/>
    </row>
    <row r="30714" spans="21:21" x14ac:dyDescent="0.3">
      <c r="U30714" s="275"/>
    </row>
    <row r="30715" spans="21:21" x14ac:dyDescent="0.3">
      <c r="U30715" s="275"/>
    </row>
    <row r="30716" spans="21:21" x14ac:dyDescent="0.3">
      <c r="U30716" s="275"/>
    </row>
    <row r="30717" spans="21:21" x14ac:dyDescent="0.3">
      <c r="U30717" s="275"/>
    </row>
    <row r="30718" spans="21:21" x14ac:dyDescent="0.3">
      <c r="U30718" s="275"/>
    </row>
    <row r="30719" spans="21:21" x14ac:dyDescent="0.3">
      <c r="U30719" s="275"/>
    </row>
    <row r="30720" spans="21:21" x14ac:dyDescent="0.3">
      <c r="U30720" s="275"/>
    </row>
    <row r="30721" spans="21:21" x14ac:dyDescent="0.3">
      <c r="U30721" s="275"/>
    </row>
    <row r="30722" spans="21:21" x14ac:dyDescent="0.3">
      <c r="U30722" s="275"/>
    </row>
    <row r="30723" spans="21:21" x14ac:dyDescent="0.3">
      <c r="U30723" s="275"/>
    </row>
    <row r="30724" spans="21:21" x14ac:dyDescent="0.3">
      <c r="U30724" s="275"/>
    </row>
    <row r="30725" spans="21:21" x14ac:dyDescent="0.3">
      <c r="U30725" s="275"/>
    </row>
    <row r="30726" spans="21:21" x14ac:dyDescent="0.3">
      <c r="U30726" s="275"/>
    </row>
    <row r="30727" spans="21:21" x14ac:dyDescent="0.3">
      <c r="U30727" s="275"/>
    </row>
    <row r="30728" spans="21:21" x14ac:dyDescent="0.3">
      <c r="U30728" s="275"/>
    </row>
    <row r="30729" spans="21:21" x14ac:dyDescent="0.3">
      <c r="U30729" s="275"/>
    </row>
    <row r="30730" spans="21:21" x14ac:dyDescent="0.3">
      <c r="U30730" s="275"/>
    </row>
    <row r="30731" spans="21:21" x14ac:dyDescent="0.3">
      <c r="U30731" s="275"/>
    </row>
    <row r="30732" spans="21:21" x14ac:dyDescent="0.3">
      <c r="U30732" s="275"/>
    </row>
    <row r="30733" spans="21:21" x14ac:dyDescent="0.3">
      <c r="U30733" s="275"/>
    </row>
    <row r="30734" spans="21:21" x14ac:dyDescent="0.3">
      <c r="U30734" s="275"/>
    </row>
    <row r="30735" spans="21:21" x14ac:dyDescent="0.3">
      <c r="U30735" s="275"/>
    </row>
    <row r="30736" spans="21:21" x14ac:dyDescent="0.3">
      <c r="U30736" s="275"/>
    </row>
    <row r="30737" spans="21:21" x14ac:dyDescent="0.3">
      <c r="U30737" s="275"/>
    </row>
    <row r="30738" spans="21:21" x14ac:dyDescent="0.3">
      <c r="U30738" s="275"/>
    </row>
    <row r="30739" spans="21:21" x14ac:dyDescent="0.3">
      <c r="U30739" s="275"/>
    </row>
    <row r="30740" spans="21:21" x14ac:dyDescent="0.3">
      <c r="U30740" s="275"/>
    </row>
    <row r="30741" spans="21:21" x14ac:dyDescent="0.3">
      <c r="U30741" s="275"/>
    </row>
    <row r="30742" spans="21:21" x14ac:dyDescent="0.3">
      <c r="U30742" s="275"/>
    </row>
    <row r="30743" spans="21:21" x14ac:dyDescent="0.3">
      <c r="U30743" s="275"/>
    </row>
    <row r="30744" spans="21:21" x14ac:dyDescent="0.3">
      <c r="U30744" s="275"/>
    </row>
    <row r="30745" spans="21:21" x14ac:dyDescent="0.3">
      <c r="U30745" s="275"/>
    </row>
    <row r="30746" spans="21:21" x14ac:dyDescent="0.3">
      <c r="U30746" s="275"/>
    </row>
    <row r="30747" spans="21:21" x14ac:dyDescent="0.3">
      <c r="U30747" s="275"/>
    </row>
    <row r="30748" spans="21:21" x14ac:dyDescent="0.3">
      <c r="U30748" s="275"/>
    </row>
    <row r="30749" spans="21:21" x14ac:dyDescent="0.3">
      <c r="U30749" s="275"/>
    </row>
    <row r="30750" spans="21:21" x14ac:dyDescent="0.3">
      <c r="U30750" s="275"/>
    </row>
    <row r="30751" spans="21:21" x14ac:dyDescent="0.3">
      <c r="U30751" s="275"/>
    </row>
    <row r="30752" spans="21:21" x14ac:dyDescent="0.3">
      <c r="U30752" s="275"/>
    </row>
    <row r="30753" spans="21:21" x14ac:dyDescent="0.3">
      <c r="U30753" s="275"/>
    </row>
    <row r="30754" spans="21:21" x14ac:dyDescent="0.3">
      <c r="U30754" s="275"/>
    </row>
    <row r="30755" spans="21:21" x14ac:dyDescent="0.3">
      <c r="U30755" s="275"/>
    </row>
    <row r="30756" spans="21:21" x14ac:dyDescent="0.3">
      <c r="U30756" s="275"/>
    </row>
    <row r="30757" spans="21:21" x14ac:dyDescent="0.3">
      <c r="U30757" s="275"/>
    </row>
    <row r="30758" spans="21:21" x14ac:dyDescent="0.3">
      <c r="U30758" s="275"/>
    </row>
    <row r="30759" spans="21:21" x14ac:dyDescent="0.3">
      <c r="U30759" s="275"/>
    </row>
    <row r="30760" spans="21:21" x14ac:dyDescent="0.3">
      <c r="U30760" s="275"/>
    </row>
    <row r="30761" spans="21:21" x14ac:dyDescent="0.3">
      <c r="U30761" s="275"/>
    </row>
    <row r="30762" spans="21:21" x14ac:dyDescent="0.3">
      <c r="U30762" s="275"/>
    </row>
    <row r="30763" spans="21:21" x14ac:dyDescent="0.3">
      <c r="U30763" s="275"/>
    </row>
    <row r="30764" spans="21:21" x14ac:dyDescent="0.3">
      <c r="U30764" s="275"/>
    </row>
    <row r="30765" spans="21:21" x14ac:dyDescent="0.3">
      <c r="U30765" s="275"/>
    </row>
    <row r="30766" spans="21:21" x14ac:dyDescent="0.3">
      <c r="U30766" s="275"/>
    </row>
    <row r="30767" spans="21:21" x14ac:dyDescent="0.3">
      <c r="U30767" s="275"/>
    </row>
    <row r="30768" spans="21:21" x14ac:dyDescent="0.3">
      <c r="U30768" s="275"/>
    </row>
    <row r="30769" spans="21:21" x14ac:dyDescent="0.3">
      <c r="U30769" s="275"/>
    </row>
    <row r="30770" spans="21:21" x14ac:dyDescent="0.3">
      <c r="U30770" s="275"/>
    </row>
    <row r="30771" spans="21:21" x14ac:dyDescent="0.3">
      <c r="U30771" s="275"/>
    </row>
    <row r="30772" spans="21:21" x14ac:dyDescent="0.3">
      <c r="U30772" s="275"/>
    </row>
    <row r="30773" spans="21:21" x14ac:dyDescent="0.3">
      <c r="U30773" s="275"/>
    </row>
    <row r="30774" spans="21:21" x14ac:dyDescent="0.3">
      <c r="U30774" s="275"/>
    </row>
    <row r="30775" spans="21:21" x14ac:dyDescent="0.3">
      <c r="U30775" s="275"/>
    </row>
    <row r="30776" spans="21:21" x14ac:dyDescent="0.3">
      <c r="U30776" s="275"/>
    </row>
    <row r="30777" spans="21:21" x14ac:dyDescent="0.3">
      <c r="U30777" s="275"/>
    </row>
    <row r="30778" spans="21:21" x14ac:dyDescent="0.3">
      <c r="U30778" s="275"/>
    </row>
    <row r="30779" spans="21:21" x14ac:dyDescent="0.3">
      <c r="U30779" s="275"/>
    </row>
    <row r="30780" spans="21:21" x14ac:dyDescent="0.3">
      <c r="U30780" s="275"/>
    </row>
    <row r="30781" spans="21:21" x14ac:dyDescent="0.3">
      <c r="U30781" s="275"/>
    </row>
    <row r="30782" spans="21:21" x14ac:dyDescent="0.3">
      <c r="U30782" s="275"/>
    </row>
    <row r="30783" spans="21:21" x14ac:dyDescent="0.3">
      <c r="U30783" s="275"/>
    </row>
    <row r="30784" spans="21:21" x14ac:dyDescent="0.3">
      <c r="U30784" s="275"/>
    </row>
    <row r="30785" spans="21:21" x14ac:dyDescent="0.3">
      <c r="U30785" s="275"/>
    </row>
    <row r="30786" spans="21:21" x14ac:dyDescent="0.3">
      <c r="U30786" s="275"/>
    </row>
    <row r="30787" spans="21:21" x14ac:dyDescent="0.3">
      <c r="U30787" s="275"/>
    </row>
    <row r="30788" spans="21:21" x14ac:dyDescent="0.3">
      <c r="U30788" s="275"/>
    </row>
    <row r="30789" spans="21:21" x14ac:dyDescent="0.3">
      <c r="U30789" s="275"/>
    </row>
    <row r="30790" spans="21:21" x14ac:dyDescent="0.3">
      <c r="U30790" s="275"/>
    </row>
    <row r="30791" spans="21:21" x14ac:dyDescent="0.3">
      <c r="U30791" s="275"/>
    </row>
    <row r="30792" spans="21:21" x14ac:dyDescent="0.3">
      <c r="U30792" s="275"/>
    </row>
    <row r="30793" spans="21:21" x14ac:dyDescent="0.3">
      <c r="U30793" s="275"/>
    </row>
    <row r="30794" spans="21:21" x14ac:dyDescent="0.3">
      <c r="U30794" s="275"/>
    </row>
    <row r="30795" spans="21:21" x14ac:dyDescent="0.3">
      <c r="U30795" s="275"/>
    </row>
    <row r="30796" spans="21:21" x14ac:dyDescent="0.3">
      <c r="U30796" s="275"/>
    </row>
    <row r="30797" spans="21:21" x14ac:dyDescent="0.3">
      <c r="U30797" s="275"/>
    </row>
    <row r="30798" spans="21:21" x14ac:dyDescent="0.3">
      <c r="U30798" s="275"/>
    </row>
    <row r="30799" spans="21:21" x14ac:dyDescent="0.3">
      <c r="U30799" s="275"/>
    </row>
    <row r="30800" spans="21:21" x14ac:dyDescent="0.3">
      <c r="U30800" s="275"/>
    </row>
    <row r="30801" spans="21:21" x14ac:dyDescent="0.3">
      <c r="U30801" s="275"/>
    </row>
    <row r="30802" spans="21:21" x14ac:dyDescent="0.3">
      <c r="U30802" s="275"/>
    </row>
    <row r="30803" spans="21:21" x14ac:dyDescent="0.3">
      <c r="U30803" s="275"/>
    </row>
    <row r="30804" spans="21:21" x14ac:dyDescent="0.3">
      <c r="U30804" s="275"/>
    </row>
    <row r="30805" spans="21:21" x14ac:dyDescent="0.3">
      <c r="U30805" s="275"/>
    </row>
    <row r="30806" spans="21:21" x14ac:dyDescent="0.3">
      <c r="U30806" s="275"/>
    </row>
    <row r="30807" spans="21:21" x14ac:dyDescent="0.3">
      <c r="U30807" s="275"/>
    </row>
    <row r="30808" spans="21:21" x14ac:dyDescent="0.3">
      <c r="U30808" s="275"/>
    </row>
    <row r="30809" spans="21:21" x14ac:dyDescent="0.3">
      <c r="U30809" s="275"/>
    </row>
    <row r="30810" spans="21:21" x14ac:dyDescent="0.3">
      <c r="U30810" s="275"/>
    </row>
    <row r="30811" spans="21:21" x14ac:dyDescent="0.3">
      <c r="U30811" s="275"/>
    </row>
    <row r="30812" spans="21:21" x14ac:dyDescent="0.3">
      <c r="U30812" s="275"/>
    </row>
    <row r="30813" spans="21:21" x14ac:dyDescent="0.3">
      <c r="U30813" s="275"/>
    </row>
    <row r="30814" spans="21:21" x14ac:dyDescent="0.3">
      <c r="U30814" s="275"/>
    </row>
    <row r="30815" spans="21:21" x14ac:dyDescent="0.3">
      <c r="U30815" s="275"/>
    </row>
    <row r="30816" spans="21:21" x14ac:dyDescent="0.3">
      <c r="U30816" s="275"/>
    </row>
    <row r="30817" spans="21:21" x14ac:dyDescent="0.3">
      <c r="U30817" s="275"/>
    </row>
    <row r="30818" spans="21:21" x14ac:dyDescent="0.3">
      <c r="U30818" s="275"/>
    </row>
    <row r="30819" spans="21:21" x14ac:dyDescent="0.3">
      <c r="U30819" s="275"/>
    </row>
    <row r="30820" spans="21:21" x14ac:dyDescent="0.3">
      <c r="U30820" s="275"/>
    </row>
    <row r="30821" spans="21:21" x14ac:dyDescent="0.3">
      <c r="U30821" s="275"/>
    </row>
    <row r="30822" spans="21:21" x14ac:dyDescent="0.3">
      <c r="U30822" s="275"/>
    </row>
    <row r="30823" spans="21:21" x14ac:dyDescent="0.3">
      <c r="U30823" s="275"/>
    </row>
    <row r="30824" spans="21:21" x14ac:dyDescent="0.3">
      <c r="U30824" s="275"/>
    </row>
    <row r="30825" spans="21:21" x14ac:dyDescent="0.3">
      <c r="U30825" s="275"/>
    </row>
    <row r="30826" spans="21:21" x14ac:dyDescent="0.3">
      <c r="U30826" s="275"/>
    </row>
    <row r="30827" spans="21:21" x14ac:dyDescent="0.3">
      <c r="U30827" s="275"/>
    </row>
    <row r="30828" spans="21:21" x14ac:dyDescent="0.3">
      <c r="U30828" s="275"/>
    </row>
    <row r="30829" spans="21:21" x14ac:dyDescent="0.3">
      <c r="U30829" s="275"/>
    </row>
    <row r="30830" spans="21:21" x14ac:dyDescent="0.3">
      <c r="U30830" s="275"/>
    </row>
    <row r="30831" spans="21:21" x14ac:dyDescent="0.3">
      <c r="U30831" s="275"/>
    </row>
    <row r="30832" spans="21:21" x14ac:dyDescent="0.3">
      <c r="U30832" s="275"/>
    </row>
    <row r="30833" spans="21:21" x14ac:dyDescent="0.3">
      <c r="U30833" s="275"/>
    </row>
    <row r="30834" spans="21:21" x14ac:dyDescent="0.3">
      <c r="U30834" s="275"/>
    </row>
    <row r="30835" spans="21:21" x14ac:dyDescent="0.3">
      <c r="U30835" s="275"/>
    </row>
    <row r="30836" spans="21:21" x14ac:dyDescent="0.3">
      <c r="U30836" s="275"/>
    </row>
    <row r="30837" spans="21:21" x14ac:dyDescent="0.3">
      <c r="U30837" s="275"/>
    </row>
    <row r="30838" spans="21:21" x14ac:dyDescent="0.3">
      <c r="U30838" s="275"/>
    </row>
    <row r="30839" spans="21:21" x14ac:dyDescent="0.3">
      <c r="U30839" s="275"/>
    </row>
    <row r="30840" spans="21:21" x14ac:dyDescent="0.3">
      <c r="U30840" s="275"/>
    </row>
    <row r="30841" spans="21:21" x14ac:dyDescent="0.3">
      <c r="U30841" s="275"/>
    </row>
    <row r="30842" spans="21:21" x14ac:dyDescent="0.3">
      <c r="U30842" s="275"/>
    </row>
    <row r="30843" spans="21:21" x14ac:dyDescent="0.3">
      <c r="U30843" s="275"/>
    </row>
    <row r="30844" spans="21:21" x14ac:dyDescent="0.3">
      <c r="U30844" s="275"/>
    </row>
    <row r="30845" spans="21:21" x14ac:dyDescent="0.3">
      <c r="U30845" s="275"/>
    </row>
    <row r="30846" spans="21:21" x14ac:dyDescent="0.3">
      <c r="U30846" s="275"/>
    </row>
    <row r="30847" spans="21:21" x14ac:dyDescent="0.3">
      <c r="U30847" s="275"/>
    </row>
    <row r="30848" spans="21:21" x14ac:dyDescent="0.3">
      <c r="U30848" s="275"/>
    </row>
    <row r="30849" spans="21:21" x14ac:dyDescent="0.3">
      <c r="U30849" s="275"/>
    </row>
    <row r="30850" spans="21:21" x14ac:dyDescent="0.3">
      <c r="U30850" s="275"/>
    </row>
    <row r="30851" spans="21:21" x14ac:dyDescent="0.3">
      <c r="U30851" s="275"/>
    </row>
    <row r="30852" spans="21:21" x14ac:dyDescent="0.3">
      <c r="U30852" s="275"/>
    </row>
    <row r="30853" spans="21:21" x14ac:dyDescent="0.3">
      <c r="U30853" s="275"/>
    </row>
    <row r="30854" spans="21:21" x14ac:dyDescent="0.3">
      <c r="U30854" s="275"/>
    </row>
    <row r="30855" spans="21:21" x14ac:dyDescent="0.3">
      <c r="U30855" s="275"/>
    </row>
    <row r="30856" spans="21:21" x14ac:dyDescent="0.3">
      <c r="U30856" s="275"/>
    </row>
    <row r="30857" spans="21:21" x14ac:dyDescent="0.3">
      <c r="U30857" s="275"/>
    </row>
    <row r="30858" spans="21:21" x14ac:dyDescent="0.3">
      <c r="U30858" s="275"/>
    </row>
    <row r="30859" spans="21:21" x14ac:dyDescent="0.3">
      <c r="U30859" s="275"/>
    </row>
    <row r="30860" spans="21:21" x14ac:dyDescent="0.3">
      <c r="U30860" s="275"/>
    </row>
    <row r="30861" spans="21:21" x14ac:dyDescent="0.3">
      <c r="U30861" s="275"/>
    </row>
    <row r="30862" spans="21:21" x14ac:dyDescent="0.3">
      <c r="U30862" s="275"/>
    </row>
    <row r="30863" spans="21:21" x14ac:dyDescent="0.3">
      <c r="U30863" s="275"/>
    </row>
    <row r="30864" spans="21:21" x14ac:dyDescent="0.3">
      <c r="U30864" s="275"/>
    </row>
    <row r="30865" spans="21:21" x14ac:dyDescent="0.3">
      <c r="U30865" s="275"/>
    </row>
    <row r="30866" spans="21:21" x14ac:dyDescent="0.3">
      <c r="U30866" s="275"/>
    </row>
    <row r="30867" spans="21:21" x14ac:dyDescent="0.3">
      <c r="U30867" s="275"/>
    </row>
    <row r="30868" spans="21:21" x14ac:dyDescent="0.3">
      <c r="U30868" s="275"/>
    </row>
    <row r="30869" spans="21:21" x14ac:dyDescent="0.3">
      <c r="U30869" s="275"/>
    </row>
    <row r="30870" spans="21:21" x14ac:dyDescent="0.3">
      <c r="U30870" s="275"/>
    </row>
    <row r="30871" spans="21:21" x14ac:dyDescent="0.3">
      <c r="U30871" s="275"/>
    </row>
    <row r="30872" spans="21:21" x14ac:dyDescent="0.3">
      <c r="U30872" s="275"/>
    </row>
    <row r="30873" spans="21:21" x14ac:dyDescent="0.3">
      <c r="U30873" s="275"/>
    </row>
    <row r="30874" spans="21:21" x14ac:dyDescent="0.3">
      <c r="U30874" s="275"/>
    </row>
    <row r="30875" spans="21:21" x14ac:dyDescent="0.3">
      <c r="U30875" s="275"/>
    </row>
    <row r="30876" spans="21:21" x14ac:dyDescent="0.3">
      <c r="U30876" s="275"/>
    </row>
    <row r="30877" spans="21:21" x14ac:dyDescent="0.3">
      <c r="U30877" s="275"/>
    </row>
    <row r="30878" spans="21:21" x14ac:dyDescent="0.3">
      <c r="U30878" s="275"/>
    </row>
    <row r="30879" spans="21:21" x14ac:dyDescent="0.3">
      <c r="U30879" s="275"/>
    </row>
    <row r="30880" spans="21:21" x14ac:dyDescent="0.3">
      <c r="U30880" s="275"/>
    </row>
    <row r="30881" spans="21:21" x14ac:dyDescent="0.3">
      <c r="U30881" s="275"/>
    </row>
    <row r="30882" spans="21:21" x14ac:dyDescent="0.3">
      <c r="U30882" s="275"/>
    </row>
    <row r="30883" spans="21:21" x14ac:dyDescent="0.3">
      <c r="U30883" s="275"/>
    </row>
    <row r="30884" spans="21:21" x14ac:dyDescent="0.3">
      <c r="U30884" s="275"/>
    </row>
    <row r="30885" spans="21:21" x14ac:dyDescent="0.3">
      <c r="U30885" s="275"/>
    </row>
    <row r="30886" spans="21:21" x14ac:dyDescent="0.3">
      <c r="U30886" s="275"/>
    </row>
    <row r="30887" spans="21:21" x14ac:dyDescent="0.3">
      <c r="U30887" s="275"/>
    </row>
    <row r="30888" spans="21:21" x14ac:dyDescent="0.3">
      <c r="U30888" s="275"/>
    </row>
    <row r="30889" spans="21:21" x14ac:dyDescent="0.3">
      <c r="U30889" s="275"/>
    </row>
    <row r="30890" spans="21:21" x14ac:dyDescent="0.3">
      <c r="U30890" s="275"/>
    </row>
    <row r="30891" spans="21:21" x14ac:dyDescent="0.3">
      <c r="U30891" s="275"/>
    </row>
    <row r="30892" spans="21:21" x14ac:dyDescent="0.3">
      <c r="U30892" s="275"/>
    </row>
    <row r="30893" spans="21:21" x14ac:dyDescent="0.3">
      <c r="U30893" s="275"/>
    </row>
    <row r="30894" spans="21:21" x14ac:dyDescent="0.3">
      <c r="U30894" s="275"/>
    </row>
    <row r="30895" spans="21:21" x14ac:dyDescent="0.3">
      <c r="U30895" s="275"/>
    </row>
    <row r="30896" spans="21:21" x14ac:dyDescent="0.3">
      <c r="U30896" s="275"/>
    </row>
    <row r="30897" spans="21:21" x14ac:dyDescent="0.3">
      <c r="U30897" s="275"/>
    </row>
    <row r="30898" spans="21:21" x14ac:dyDescent="0.3">
      <c r="U30898" s="275"/>
    </row>
    <row r="30899" spans="21:21" x14ac:dyDescent="0.3">
      <c r="U30899" s="275"/>
    </row>
    <row r="30900" spans="21:21" x14ac:dyDescent="0.3">
      <c r="U30900" s="275"/>
    </row>
    <row r="30901" spans="21:21" x14ac:dyDescent="0.3">
      <c r="U30901" s="275"/>
    </row>
    <row r="30902" spans="21:21" x14ac:dyDescent="0.3">
      <c r="U30902" s="275"/>
    </row>
    <row r="30903" spans="21:21" x14ac:dyDescent="0.3">
      <c r="U30903" s="275"/>
    </row>
    <row r="30904" spans="21:21" x14ac:dyDescent="0.3">
      <c r="U30904" s="275"/>
    </row>
    <row r="30905" spans="21:21" x14ac:dyDescent="0.3">
      <c r="U30905" s="275"/>
    </row>
    <row r="30906" spans="21:21" x14ac:dyDescent="0.3">
      <c r="U30906" s="275"/>
    </row>
    <row r="30907" spans="21:21" x14ac:dyDescent="0.3">
      <c r="U30907" s="275"/>
    </row>
    <row r="30908" spans="21:21" x14ac:dyDescent="0.3">
      <c r="U30908" s="275"/>
    </row>
    <row r="30909" spans="21:21" x14ac:dyDescent="0.3">
      <c r="U30909" s="275"/>
    </row>
    <row r="30910" spans="21:21" x14ac:dyDescent="0.3">
      <c r="U30910" s="275"/>
    </row>
    <row r="30911" spans="21:21" x14ac:dyDescent="0.3">
      <c r="U30911" s="275"/>
    </row>
    <row r="30912" spans="21:21" x14ac:dyDescent="0.3">
      <c r="U30912" s="275"/>
    </row>
    <row r="30913" spans="21:21" x14ac:dyDescent="0.3">
      <c r="U30913" s="275"/>
    </row>
    <row r="30914" spans="21:21" x14ac:dyDescent="0.3">
      <c r="U30914" s="275"/>
    </row>
    <row r="30915" spans="21:21" x14ac:dyDescent="0.3">
      <c r="U30915" s="275"/>
    </row>
    <row r="30916" spans="21:21" x14ac:dyDescent="0.3">
      <c r="U30916" s="275"/>
    </row>
    <row r="30917" spans="21:21" x14ac:dyDescent="0.3">
      <c r="U30917" s="275"/>
    </row>
    <row r="30918" spans="21:21" x14ac:dyDescent="0.3">
      <c r="U30918" s="275"/>
    </row>
    <row r="30919" spans="21:21" x14ac:dyDescent="0.3">
      <c r="U30919" s="275"/>
    </row>
    <row r="30920" spans="21:21" x14ac:dyDescent="0.3">
      <c r="U30920" s="275"/>
    </row>
    <row r="30921" spans="21:21" x14ac:dyDescent="0.3">
      <c r="U30921" s="275"/>
    </row>
    <row r="30922" spans="21:21" x14ac:dyDescent="0.3">
      <c r="U30922" s="275"/>
    </row>
    <row r="30923" spans="21:21" x14ac:dyDescent="0.3">
      <c r="U30923" s="275"/>
    </row>
    <row r="30924" spans="21:21" x14ac:dyDescent="0.3">
      <c r="U30924" s="275"/>
    </row>
    <row r="30925" spans="21:21" x14ac:dyDescent="0.3">
      <c r="U30925" s="275"/>
    </row>
    <row r="30926" spans="21:21" x14ac:dyDescent="0.3">
      <c r="U30926" s="275"/>
    </row>
    <row r="30927" spans="21:21" x14ac:dyDescent="0.3">
      <c r="U30927" s="275"/>
    </row>
    <row r="30928" spans="21:21" x14ac:dyDescent="0.3">
      <c r="U30928" s="275"/>
    </row>
    <row r="30929" spans="21:21" x14ac:dyDescent="0.3">
      <c r="U30929" s="275"/>
    </row>
    <row r="30930" spans="21:21" x14ac:dyDescent="0.3">
      <c r="U30930" s="275"/>
    </row>
    <row r="30931" spans="21:21" x14ac:dyDescent="0.3">
      <c r="U30931" s="275"/>
    </row>
    <row r="30932" spans="21:21" x14ac:dyDescent="0.3">
      <c r="U30932" s="275"/>
    </row>
    <row r="30933" spans="21:21" x14ac:dyDescent="0.3">
      <c r="U30933" s="275"/>
    </row>
    <row r="30934" spans="21:21" x14ac:dyDescent="0.3">
      <c r="U30934" s="275"/>
    </row>
    <row r="30935" spans="21:21" x14ac:dyDescent="0.3">
      <c r="U30935" s="275"/>
    </row>
    <row r="30936" spans="21:21" x14ac:dyDescent="0.3">
      <c r="U30936" s="275"/>
    </row>
    <row r="30937" spans="21:21" x14ac:dyDescent="0.3">
      <c r="U30937" s="275"/>
    </row>
    <row r="30938" spans="21:21" x14ac:dyDescent="0.3">
      <c r="U30938" s="275"/>
    </row>
    <row r="30939" spans="21:21" x14ac:dyDescent="0.3">
      <c r="U30939" s="275"/>
    </row>
    <row r="30940" spans="21:21" x14ac:dyDescent="0.3">
      <c r="U30940" s="275"/>
    </row>
    <row r="30941" spans="21:21" x14ac:dyDescent="0.3">
      <c r="U30941" s="275"/>
    </row>
    <row r="30942" spans="21:21" x14ac:dyDescent="0.3">
      <c r="U30942" s="275"/>
    </row>
    <row r="30943" spans="21:21" x14ac:dyDescent="0.3">
      <c r="U30943" s="275"/>
    </row>
    <row r="30944" spans="21:21" x14ac:dyDescent="0.3">
      <c r="U30944" s="275"/>
    </row>
    <row r="30945" spans="21:21" x14ac:dyDescent="0.3">
      <c r="U30945" s="275"/>
    </row>
    <row r="30946" spans="21:21" x14ac:dyDescent="0.3">
      <c r="U30946" s="275"/>
    </row>
    <row r="30947" spans="21:21" x14ac:dyDescent="0.3">
      <c r="U30947" s="275"/>
    </row>
    <row r="30948" spans="21:21" x14ac:dyDescent="0.3">
      <c r="U30948" s="275"/>
    </row>
    <row r="30949" spans="21:21" x14ac:dyDescent="0.3">
      <c r="U30949" s="275"/>
    </row>
    <row r="30950" spans="21:21" x14ac:dyDescent="0.3">
      <c r="U30950" s="275"/>
    </row>
    <row r="30951" spans="21:21" x14ac:dyDescent="0.3">
      <c r="U30951" s="275"/>
    </row>
    <row r="30952" spans="21:21" x14ac:dyDescent="0.3">
      <c r="U30952" s="275"/>
    </row>
    <row r="30953" spans="21:21" x14ac:dyDescent="0.3">
      <c r="U30953" s="275"/>
    </row>
    <row r="30954" spans="21:21" x14ac:dyDescent="0.3">
      <c r="U30954" s="275"/>
    </row>
    <row r="30955" spans="21:21" x14ac:dyDescent="0.3">
      <c r="U30955" s="275"/>
    </row>
    <row r="30956" spans="21:21" x14ac:dyDescent="0.3">
      <c r="U30956" s="275"/>
    </row>
    <row r="30957" spans="21:21" x14ac:dyDescent="0.3">
      <c r="U30957" s="275"/>
    </row>
    <row r="30958" spans="21:21" x14ac:dyDescent="0.3">
      <c r="U30958" s="275"/>
    </row>
    <row r="30959" spans="21:21" x14ac:dyDescent="0.3">
      <c r="U30959" s="275"/>
    </row>
    <row r="30960" spans="21:21" x14ac:dyDescent="0.3">
      <c r="U30960" s="275"/>
    </row>
    <row r="30961" spans="21:21" x14ac:dyDescent="0.3">
      <c r="U30961" s="275"/>
    </row>
    <row r="30962" spans="21:21" x14ac:dyDescent="0.3">
      <c r="U30962" s="275"/>
    </row>
    <row r="30963" spans="21:21" x14ac:dyDescent="0.3">
      <c r="U30963" s="275"/>
    </row>
    <row r="30964" spans="21:21" x14ac:dyDescent="0.3">
      <c r="U30964" s="275"/>
    </row>
    <row r="30965" spans="21:21" x14ac:dyDescent="0.3">
      <c r="U30965" s="275"/>
    </row>
    <row r="30966" spans="21:21" x14ac:dyDescent="0.3">
      <c r="U30966" s="275"/>
    </row>
    <row r="30967" spans="21:21" x14ac:dyDescent="0.3">
      <c r="U30967" s="275"/>
    </row>
    <row r="30968" spans="21:21" x14ac:dyDescent="0.3">
      <c r="U30968" s="275"/>
    </row>
    <row r="30969" spans="21:21" x14ac:dyDescent="0.3">
      <c r="U30969" s="275"/>
    </row>
    <row r="30970" spans="21:21" x14ac:dyDescent="0.3">
      <c r="U30970" s="275"/>
    </row>
    <row r="30971" spans="21:21" x14ac:dyDescent="0.3">
      <c r="U30971" s="275"/>
    </row>
    <row r="30972" spans="21:21" x14ac:dyDescent="0.3">
      <c r="U30972" s="275"/>
    </row>
    <row r="30973" spans="21:21" x14ac:dyDescent="0.3">
      <c r="U30973" s="275"/>
    </row>
    <row r="30974" spans="21:21" x14ac:dyDescent="0.3">
      <c r="U30974" s="275"/>
    </row>
    <row r="30975" spans="21:21" x14ac:dyDescent="0.3">
      <c r="U30975" s="275"/>
    </row>
    <row r="30976" spans="21:21" x14ac:dyDescent="0.3">
      <c r="U30976" s="275"/>
    </row>
    <row r="30977" spans="21:21" x14ac:dyDescent="0.3">
      <c r="U30977" s="275"/>
    </row>
    <row r="30978" spans="21:21" x14ac:dyDescent="0.3">
      <c r="U30978" s="275"/>
    </row>
    <row r="30979" spans="21:21" x14ac:dyDescent="0.3">
      <c r="U30979" s="275"/>
    </row>
    <row r="30980" spans="21:21" x14ac:dyDescent="0.3">
      <c r="U30980" s="275"/>
    </row>
    <row r="30981" spans="21:21" x14ac:dyDescent="0.3">
      <c r="U30981" s="275"/>
    </row>
    <row r="30982" spans="21:21" x14ac:dyDescent="0.3">
      <c r="U30982" s="275"/>
    </row>
    <row r="30983" spans="21:21" x14ac:dyDescent="0.3">
      <c r="U30983" s="275"/>
    </row>
    <row r="30984" spans="21:21" x14ac:dyDescent="0.3">
      <c r="U30984" s="275"/>
    </row>
    <row r="30985" spans="21:21" x14ac:dyDescent="0.3">
      <c r="U30985" s="275"/>
    </row>
    <row r="30986" spans="21:21" x14ac:dyDescent="0.3">
      <c r="U30986" s="275"/>
    </row>
    <row r="30987" spans="21:21" x14ac:dyDescent="0.3">
      <c r="U30987" s="275"/>
    </row>
    <row r="30988" spans="21:21" x14ac:dyDescent="0.3">
      <c r="U30988" s="275"/>
    </row>
    <row r="30989" spans="21:21" x14ac:dyDescent="0.3">
      <c r="U30989" s="275"/>
    </row>
    <row r="30990" spans="21:21" x14ac:dyDescent="0.3">
      <c r="U30990" s="275"/>
    </row>
    <row r="30991" spans="21:21" x14ac:dyDescent="0.3">
      <c r="U30991" s="275"/>
    </row>
    <row r="30992" spans="21:21" x14ac:dyDescent="0.3">
      <c r="U30992" s="275"/>
    </row>
    <row r="30993" spans="21:21" x14ac:dyDescent="0.3">
      <c r="U30993" s="275"/>
    </row>
    <row r="30994" spans="21:21" x14ac:dyDescent="0.3">
      <c r="U30994" s="275"/>
    </row>
    <row r="30995" spans="21:21" x14ac:dyDescent="0.3">
      <c r="U30995" s="275"/>
    </row>
    <row r="30996" spans="21:21" x14ac:dyDescent="0.3">
      <c r="U30996" s="275"/>
    </row>
    <row r="30997" spans="21:21" x14ac:dyDescent="0.3">
      <c r="U30997" s="275"/>
    </row>
    <row r="30998" spans="21:21" x14ac:dyDescent="0.3">
      <c r="U30998" s="275"/>
    </row>
    <row r="30999" spans="21:21" x14ac:dyDescent="0.3">
      <c r="U30999" s="275"/>
    </row>
    <row r="31000" spans="21:21" x14ac:dyDescent="0.3">
      <c r="U31000" s="275"/>
    </row>
    <row r="31001" spans="21:21" x14ac:dyDescent="0.3">
      <c r="U31001" s="275"/>
    </row>
    <row r="31002" spans="21:21" x14ac:dyDescent="0.3">
      <c r="U31002" s="275"/>
    </row>
    <row r="31003" spans="21:21" x14ac:dyDescent="0.3">
      <c r="U31003" s="275"/>
    </row>
    <row r="31004" spans="21:21" x14ac:dyDescent="0.3">
      <c r="U31004" s="275"/>
    </row>
    <row r="31005" spans="21:21" x14ac:dyDescent="0.3">
      <c r="U31005" s="275"/>
    </row>
    <row r="31006" spans="21:21" x14ac:dyDescent="0.3">
      <c r="U31006" s="275"/>
    </row>
    <row r="31007" spans="21:21" x14ac:dyDescent="0.3">
      <c r="U31007" s="275"/>
    </row>
    <row r="31008" spans="21:21" x14ac:dyDescent="0.3">
      <c r="U31008" s="275"/>
    </row>
    <row r="31009" spans="21:21" x14ac:dyDescent="0.3">
      <c r="U31009" s="275"/>
    </row>
    <row r="31010" spans="21:21" x14ac:dyDescent="0.3">
      <c r="U31010" s="275"/>
    </row>
    <row r="31011" spans="21:21" x14ac:dyDescent="0.3">
      <c r="U31011" s="275"/>
    </row>
    <row r="31012" spans="21:21" x14ac:dyDescent="0.3">
      <c r="U31012" s="275"/>
    </row>
    <row r="31013" spans="21:21" x14ac:dyDescent="0.3">
      <c r="U31013" s="275"/>
    </row>
    <row r="31014" spans="21:21" x14ac:dyDescent="0.3">
      <c r="U31014" s="275"/>
    </row>
    <row r="31015" spans="21:21" x14ac:dyDescent="0.3">
      <c r="U31015" s="275"/>
    </row>
    <row r="31016" spans="21:21" x14ac:dyDescent="0.3">
      <c r="U31016" s="275"/>
    </row>
    <row r="31017" spans="21:21" x14ac:dyDescent="0.3">
      <c r="U31017" s="275"/>
    </row>
    <row r="31018" spans="21:21" x14ac:dyDescent="0.3">
      <c r="U31018" s="275"/>
    </row>
    <row r="31019" spans="21:21" x14ac:dyDescent="0.3">
      <c r="U31019" s="275"/>
    </row>
    <row r="31020" spans="21:21" x14ac:dyDescent="0.3">
      <c r="U31020" s="275"/>
    </row>
    <row r="31021" spans="21:21" x14ac:dyDescent="0.3">
      <c r="U31021" s="275"/>
    </row>
    <row r="31022" spans="21:21" x14ac:dyDescent="0.3">
      <c r="U31022" s="275"/>
    </row>
    <row r="31023" spans="21:21" x14ac:dyDescent="0.3">
      <c r="U31023" s="275"/>
    </row>
    <row r="31024" spans="21:21" x14ac:dyDescent="0.3">
      <c r="U31024" s="275"/>
    </row>
    <row r="31025" spans="21:21" x14ac:dyDescent="0.3">
      <c r="U31025" s="275"/>
    </row>
    <row r="31026" spans="21:21" x14ac:dyDescent="0.3">
      <c r="U31026" s="275"/>
    </row>
    <row r="31027" spans="21:21" x14ac:dyDescent="0.3">
      <c r="U31027" s="275"/>
    </row>
    <row r="31028" spans="21:21" x14ac:dyDescent="0.3">
      <c r="U31028" s="275"/>
    </row>
    <row r="31029" spans="21:21" x14ac:dyDescent="0.3">
      <c r="U31029" s="275"/>
    </row>
    <row r="31030" spans="21:21" x14ac:dyDescent="0.3">
      <c r="U31030" s="275"/>
    </row>
    <row r="31031" spans="21:21" x14ac:dyDescent="0.3">
      <c r="U31031" s="275"/>
    </row>
    <row r="31032" spans="21:21" x14ac:dyDescent="0.3">
      <c r="U31032" s="275"/>
    </row>
    <row r="31033" spans="21:21" x14ac:dyDescent="0.3">
      <c r="U31033" s="275"/>
    </row>
    <row r="31034" spans="21:21" x14ac:dyDescent="0.3">
      <c r="U31034" s="275"/>
    </row>
    <row r="31035" spans="21:21" x14ac:dyDescent="0.3">
      <c r="U31035" s="275"/>
    </row>
    <row r="31036" spans="21:21" x14ac:dyDescent="0.3">
      <c r="U31036" s="275"/>
    </row>
    <row r="31037" spans="21:21" x14ac:dyDescent="0.3">
      <c r="U31037" s="275"/>
    </row>
    <row r="31038" spans="21:21" x14ac:dyDescent="0.3">
      <c r="U31038" s="275"/>
    </row>
    <row r="31039" spans="21:21" x14ac:dyDescent="0.3">
      <c r="U31039" s="275"/>
    </row>
    <row r="31040" spans="21:21" x14ac:dyDescent="0.3">
      <c r="U31040" s="275"/>
    </row>
    <row r="31041" spans="21:21" x14ac:dyDescent="0.3">
      <c r="U31041" s="275"/>
    </row>
    <row r="31042" spans="21:21" x14ac:dyDescent="0.3">
      <c r="U31042" s="275"/>
    </row>
    <row r="31043" spans="21:21" x14ac:dyDescent="0.3">
      <c r="U31043" s="275"/>
    </row>
    <row r="31044" spans="21:21" x14ac:dyDescent="0.3">
      <c r="U31044" s="275"/>
    </row>
    <row r="31045" spans="21:21" x14ac:dyDescent="0.3">
      <c r="U31045" s="275"/>
    </row>
    <row r="31046" spans="21:21" x14ac:dyDescent="0.3">
      <c r="U31046" s="275"/>
    </row>
    <row r="31047" spans="21:21" x14ac:dyDescent="0.3">
      <c r="U31047" s="275"/>
    </row>
    <row r="31048" spans="21:21" x14ac:dyDescent="0.3">
      <c r="U31048" s="275"/>
    </row>
    <row r="31049" spans="21:21" x14ac:dyDescent="0.3">
      <c r="U31049" s="275"/>
    </row>
    <row r="31050" spans="21:21" x14ac:dyDescent="0.3">
      <c r="U31050" s="275"/>
    </row>
    <row r="31051" spans="21:21" x14ac:dyDescent="0.3">
      <c r="U31051" s="275"/>
    </row>
    <row r="31052" spans="21:21" x14ac:dyDescent="0.3">
      <c r="U31052" s="275"/>
    </row>
    <row r="31053" spans="21:21" x14ac:dyDescent="0.3">
      <c r="U31053" s="275"/>
    </row>
    <row r="31054" spans="21:21" x14ac:dyDescent="0.3">
      <c r="U31054" s="275"/>
    </row>
    <row r="31055" spans="21:21" x14ac:dyDescent="0.3">
      <c r="U31055" s="275"/>
    </row>
    <row r="31056" spans="21:21" x14ac:dyDescent="0.3">
      <c r="U31056" s="275"/>
    </row>
    <row r="31057" spans="21:21" x14ac:dyDescent="0.3">
      <c r="U31057" s="275"/>
    </row>
    <row r="31058" spans="21:21" x14ac:dyDescent="0.3">
      <c r="U31058" s="275"/>
    </row>
    <row r="31059" spans="21:21" x14ac:dyDescent="0.3">
      <c r="U31059" s="275"/>
    </row>
    <row r="31060" spans="21:21" x14ac:dyDescent="0.3">
      <c r="U31060" s="275"/>
    </row>
    <row r="31061" spans="21:21" x14ac:dyDescent="0.3">
      <c r="U31061" s="275"/>
    </row>
    <row r="31062" spans="21:21" x14ac:dyDescent="0.3">
      <c r="U31062" s="275"/>
    </row>
    <row r="31063" spans="21:21" x14ac:dyDescent="0.3">
      <c r="U31063" s="275"/>
    </row>
    <row r="31064" spans="21:21" x14ac:dyDescent="0.3">
      <c r="U31064" s="275"/>
    </row>
    <row r="31065" spans="21:21" x14ac:dyDescent="0.3">
      <c r="U31065" s="275"/>
    </row>
    <row r="31066" spans="21:21" x14ac:dyDescent="0.3">
      <c r="U31066" s="275"/>
    </row>
    <row r="31067" spans="21:21" x14ac:dyDescent="0.3">
      <c r="U31067" s="275"/>
    </row>
    <row r="31068" spans="21:21" x14ac:dyDescent="0.3">
      <c r="U31068" s="275"/>
    </row>
    <row r="31069" spans="21:21" x14ac:dyDescent="0.3">
      <c r="U31069" s="275"/>
    </row>
    <row r="31070" spans="21:21" x14ac:dyDescent="0.3">
      <c r="U31070" s="275"/>
    </row>
    <row r="31071" spans="21:21" x14ac:dyDescent="0.3">
      <c r="U31071" s="275"/>
    </row>
    <row r="31072" spans="21:21" x14ac:dyDescent="0.3">
      <c r="U31072" s="275"/>
    </row>
    <row r="31073" spans="21:21" x14ac:dyDescent="0.3">
      <c r="U31073" s="275"/>
    </row>
    <row r="31074" spans="21:21" x14ac:dyDescent="0.3">
      <c r="U31074" s="275"/>
    </row>
    <row r="31075" spans="21:21" x14ac:dyDescent="0.3">
      <c r="U31075" s="275"/>
    </row>
    <row r="31076" spans="21:21" x14ac:dyDescent="0.3">
      <c r="U31076" s="275"/>
    </row>
    <row r="31077" spans="21:21" x14ac:dyDescent="0.3">
      <c r="U31077" s="275"/>
    </row>
    <row r="31078" spans="21:21" x14ac:dyDescent="0.3">
      <c r="U31078" s="275"/>
    </row>
    <row r="31079" spans="21:21" x14ac:dyDescent="0.3">
      <c r="U31079" s="275"/>
    </row>
    <row r="31080" spans="21:21" x14ac:dyDescent="0.3">
      <c r="U31080" s="275"/>
    </row>
    <row r="31081" spans="21:21" x14ac:dyDescent="0.3">
      <c r="U31081" s="275"/>
    </row>
    <row r="31082" spans="21:21" x14ac:dyDescent="0.3">
      <c r="U31082" s="275"/>
    </row>
    <row r="31083" spans="21:21" x14ac:dyDescent="0.3">
      <c r="U31083" s="275"/>
    </row>
    <row r="31084" spans="21:21" x14ac:dyDescent="0.3">
      <c r="U31084" s="275"/>
    </row>
    <row r="31085" spans="21:21" x14ac:dyDescent="0.3">
      <c r="U31085" s="275"/>
    </row>
    <row r="31086" spans="21:21" x14ac:dyDescent="0.3">
      <c r="U31086" s="275"/>
    </row>
    <row r="31087" spans="21:21" x14ac:dyDescent="0.3">
      <c r="U31087" s="275"/>
    </row>
    <row r="31088" spans="21:21" x14ac:dyDescent="0.3">
      <c r="U31088" s="275"/>
    </row>
    <row r="31089" spans="21:21" x14ac:dyDescent="0.3">
      <c r="U31089" s="275"/>
    </row>
    <row r="31090" spans="21:21" x14ac:dyDescent="0.3">
      <c r="U31090" s="275"/>
    </row>
    <row r="31091" spans="21:21" x14ac:dyDescent="0.3">
      <c r="U31091" s="275"/>
    </row>
    <row r="31092" spans="21:21" x14ac:dyDescent="0.3">
      <c r="U31092" s="275"/>
    </row>
    <row r="31093" spans="21:21" x14ac:dyDescent="0.3">
      <c r="U31093" s="275"/>
    </row>
    <row r="31094" spans="21:21" x14ac:dyDescent="0.3">
      <c r="U31094" s="275"/>
    </row>
    <row r="31095" spans="21:21" x14ac:dyDescent="0.3">
      <c r="U31095" s="275"/>
    </row>
    <row r="31096" spans="21:21" x14ac:dyDescent="0.3">
      <c r="U31096" s="275"/>
    </row>
    <row r="31097" spans="21:21" x14ac:dyDescent="0.3">
      <c r="U31097" s="275"/>
    </row>
    <row r="31098" spans="21:21" x14ac:dyDescent="0.3">
      <c r="U31098" s="275"/>
    </row>
    <row r="31099" spans="21:21" x14ac:dyDescent="0.3">
      <c r="U31099" s="275"/>
    </row>
    <row r="31100" spans="21:21" x14ac:dyDescent="0.3">
      <c r="U31100" s="275"/>
    </row>
    <row r="31101" spans="21:21" x14ac:dyDescent="0.3">
      <c r="U31101" s="275"/>
    </row>
    <row r="31102" spans="21:21" x14ac:dyDescent="0.3">
      <c r="U31102" s="275"/>
    </row>
    <row r="31103" spans="21:21" x14ac:dyDescent="0.3">
      <c r="U31103" s="275"/>
    </row>
    <row r="31104" spans="21:21" x14ac:dyDescent="0.3">
      <c r="U31104" s="275"/>
    </row>
    <row r="31105" spans="21:21" x14ac:dyDescent="0.3">
      <c r="U31105" s="275"/>
    </row>
    <row r="31106" spans="21:21" x14ac:dyDescent="0.3">
      <c r="U31106" s="275"/>
    </row>
    <row r="31107" spans="21:21" x14ac:dyDescent="0.3">
      <c r="U31107" s="275"/>
    </row>
    <row r="31108" spans="21:21" x14ac:dyDescent="0.3">
      <c r="U31108" s="275"/>
    </row>
    <row r="31109" spans="21:21" x14ac:dyDescent="0.3">
      <c r="U31109" s="275"/>
    </row>
    <row r="31110" spans="21:21" x14ac:dyDescent="0.3">
      <c r="U31110" s="275"/>
    </row>
    <row r="31111" spans="21:21" x14ac:dyDescent="0.3">
      <c r="U31111" s="275"/>
    </row>
    <row r="31112" spans="21:21" x14ac:dyDescent="0.3">
      <c r="U31112" s="275"/>
    </row>
    <row r="31113" spans="21:21" x14ac:dyDescent="0.3">
      <c r="U31113" s="275"/>
    </row>
    <row r="31114" spans="21:21" x14ac:dyDescent="0.3">
      <c r="U31114" s="275"/>
    </row>
    <row r="31115" spans="21:21" x14ac:dyDescent="0.3">
      <c r="U31115" s="275"/>
    </row>
    <row r="31116" spans="21:21" x14ac:dyDescent="0.3">
      <c r="U31116" s="275"/>
    </row>
    <row r="31117" spans="21:21" x14ac:dyDescent="0.3">
      <c r="U31117" s="275"/>
    </row>
    <row r="31118" spans="21:21" x14ac:dyDescent="0.3">
      <c r="U31118" s="275"/>
    </row>
    <row r="31119" spans="21:21" x14ac:dyDescent="0.3">
      <c r="U31119" s="275"/>
    </row>
    <row r="31120" spans="21:21" x14ac:dyDescent="0.3">
      <c r="U31120" s="275"/>
    </row>
    <row r="31121" spans="21:21" x14ac:dyDescent="0.3">
      <c r="U31121" s="275"/>
    </row>
    <row r="31122" spans="21:21" x14ac:dyDescent="0.3">
      <c r="U31122" s="275"/>
    </row>
    <row r="31123" spans="21:21" x14ac:dyDescent="0.3">
      <c r="U31123" s="275"/>
    </row>
    <row r="31124" spans="21:21" x14ac:dyDescent="0.3">
      <c r="U31124" s="275"/>
    </row>
    <row r="31125" spans="21:21" x14ac:dyDescent="0.3">
      <c r="U31125" s="275"/>
    </row>
    <row r="31126" spans="21:21" x14ac:dyDescent="0.3">
      <c r="U31126" s="275"/>
    </row>
    <row r="31127" spans="21:21" x14ac:dyDescent="0.3">
      <c r="U31127" s="275"/>
    </row>
    <row r="31128" spans="21:21" x14ac:dyDescent="0.3">
      <c r="U31128" s="275"/>
    </row>
    <row r="31129" spans="21:21" x14ac:dyDescent="0.3">
      <c r="U31129" s="275"/>
    </row>
    <row r="31130" spans="21:21" x14ac:dyDescent="0.3">
      <c r="U31130" s="275"/>
    </row>
    <row r="31131" spans="21:21" x14ac:dyDescent="0.3">
      <c r="U31131" s="275"/>
    </row>
    <row r="31132" spans="21:21" x14ac:dyDescent="0.3">
      <c r="U31132" s="275"/>
    </row>
    <row r="31133" spans="21:21" x14ac:dyDescent="0.3">
      <c r="U31133" s="275"/>
    </row>
    <row r="31134" spans="21:21" x14ac:dyDescent="0.3">
      <c r="U31134" s="275"/>
    </row>
    <row r="31135" spans="21:21" x14ac:dyDescent="0.3">
      <c r="U31135" s="275"/>
    </row>
    <row r="31136" spans="21:21" x14ac:dyDescent="0.3">
      <c r="U31136" s="275"/>
    </row>
    <row r="31137" spans="21:21" x14ac:dyDescent="0.3">
      <c r="U31137" s="275"/>
    </row>
    <row r="31138" spans="21:21" x14ac:dyDescent="0.3">
      <c r="U31138" s="275"/>
    </row>
    <row r="31139" spans="21:21" x14ac:dyDescent="0.3">
      <c r="U31139" s="275"/>
    </row>
    <row r="31140" spans="21:21" x14ac:dyDescent="0.3">
      <c r="U31140" s="275"/>
    </row>
    <row r="31141" spans="21:21" x14ac:dyDescent="0.3">
      <c r="U31141" s="275"/>
    </row>
    <row r="31142" spans="21:21" x14ac:dyDescent="0.3">
      <c r="U31142" s="275"/>
    </row>
    <row r="31143" spans="21:21" x14ac:dyDescent="0.3">
      <c r="U31143" s="275"/>
    </row>
    <row r="31144" spans="21:21" x14ac:dyDescent="0.3">
      <c r="U31144" s="275"/>
    </row>
    <row r="31145" spans="21:21" x14ac:dyDescent="0.3">
      <c r="U31145" s="275"/>
    </row>
    <row r="31146" spans="21:21" x14ac:dyDescent="0.3">
      <c r="U31146" s="275"/>
    </row>
    <row r="31147" spans="21:21" x14ac:dyDescent="0.3">
      <c r="U31147" s="275"/>
    </row>
    <row r="31148" spans="21:21" x14ac:dyDescent="0.3">
      <c r="U31148" s="275"/>
    </row>
    <row r="31149" spans="21:21" x14ac:dyDescent="0.3">
      <c r="U31149" s="275"/>
    </row>
    <row r="31150" spans="21:21" x14ac:dyDescent="0.3">
      <c r="U31150" s="275"/>
    </row>
    <row r="31151" spans="21:21" x14ac:dyDescent="0.3">
      <c r="U31151" s="275"/>
    </row>
    <row r="31152" spans="21:21" x14ac:dyDescent="0.3">
      <c r="U31152" s="275"/>
    </row>
    <row r="31153" spans="21:21" x14ac:dyDescent="0.3">
      <c r="U31153" s="275"/>
    </row>
    <row r="31154" spans="21:21" x14ac:dyDescent="0.3">
      <c r="U31154" s="275"/>
    </row>
    <row r="31155" spans="21:21" x14ac:dyDescent="0.3">
      <c r="U31155" s="275"/>
    </row>
    <row r="31156" spans="21:21" x14ac:dyDescent="0.3">
      <c r="U31156" s="275"/>
    </row>
    <row r="31157" spans="21:21" x14ac:dyDescent="0.3">
      <c r="U31157" s="275"/>
    </row>
    <row r="31158" spans="21:21" x14ac:dyDescent="0.3">
      <c r="U31158" s="275"/>
    </row>
    <row r="31159" spans="21:21" x14ac:dyDescent="0.3">
      <c r="U31159" s="275"/>
    </row>
    <row r="31160" spans="21:21" x14ac:dyDescent="0.3">
      <c r="U31160" s="275"/>
    </row>
    <row r="31161" spans="21:21" x14ac:dyDescent="0.3">
      <c r="U31161" s="275"/>
    </row>
    <row r="31162" spans="21:21" x14ac:dyDescent="0.3">
      <c r="U31162" s="275"/>
    </row>
    <row r="31163" spans="21:21" x14ac:dyDescent="0.3">
      <c r="U31163" s="275"/>
    </row>
    <row r="31164" spans="21:21" x14ac:dyDescent="0.3">
      <c r="U31164" s="275"/>
    </row>
    <row r="31165" spans="21:21" x14ac:dyDescent="0.3">
      <c r="U31165" s="275"/>
    </row>
    <row r="31166" spans="21:21" x14ac:dyDescent="0.3">
      <c r="U31166" s="275"/>
    </row>
    <row r="31167" spans="21:21" x14ac:dyDescent="0.3">
      <c r="U31167" s="275"/>
    </row>
    <row r="31168" spans="21:21" x14ac:dyDescent="0.3">
      <c r="U31168" s="275"/>
    </row>
    <row r="31169" spans="21:21" x14ac:dyDescent="0.3">
      <c r="U31169" s="275"/>
    </row>
    <row r="31170" spans="21:21" x14ac:dyDescent="0.3">
      <c r="U31170" s="275"/>
    </row>
    <row r="31171" spans="21:21" x14ac:dyDescent="0.3">
      <c r="U31171" s="275"/>
    </row>
    <row r="31172" spans="21:21" x14ac:dyDescent="0.3">
      <c r="U31172" s="275"/>
    </row>
    <row r="31173" spans="21:21" x14ac:dyDescent="0.3">
      <c r="U31173" s="275"/>
    </row>
    <row r="31174" spans="21:21" x14ac:dyDescent="0.3">
      <c r="U31174" s="275"/>
    </row>
    <row r="31175" spans="21:21" x14ac:dyDescent="0.3">
      <c r="U31175" s="275"/>
    </row>
    <row r="31176" spans="21:21" x14ac:dyDescent="0.3">
      <c r="U31176" s="275"/>
    </row>
    <row r="31177" spans="21:21" x14ac:dyDescent="0.3">
      <c r="U31177" s="275"/>
    </row>
    <row r="31178" spans="21:21" x14ac:dyDescent="0.3">
      <c r="U31178" s="275"/>
    </row>
    <row r="31179" spans="21:21" x14ac:dyDescent="0.3">
      <c r="U31179" s="275"/>
    </row>
    <row r="31180" spans="21:21" x14ac:dyDescent="0.3">
      <c r="U31180" s="275"/>
    </row>
    <row r="31181" spans="21:21" x14ac:dyDescent="0.3">
      <c r="U31181" s="275"/>
    </row>
    <row r="31182" spans="21:21" x14ac:dyDescent="0.3">
      <c r="U31182" s="275"/>
    </row>
    <row r="31183" spans="21:21" x14ac:dyDescent="0.3">
      <c r="U31183" s="275"/>
    </row>
    <row r="31184" spans="21:21" x14ac:dyDescent="0.3">
      <c r="U31184" s="275"/>
    </row>
    <row r="31185" spans="21:21" x14ac:dyDescent="0.3">
      <c r="U31185" s="275"/>
    </row>
    <row r="31186" spans="21:21" x14ac:dyDescent="0.3">
      <c r="U31186" s="275"/>
    </row>
    <row r="31187" spans="21:21" x14ac:dyDescent="0.3">
      <c r="U31187" s="275"/>
    </row>
    <row r="31188" spans="21:21" x14ac:dyDescent="0.3">
      <c r="U31188" s="275"/>
    </row>
    <row r="31189" spans="21:21" x14ac:dyDescent="0.3">
      <c r="U31189" s="275"/>
    </row>
    <row r="31190" spans="21:21" x14ac:dyDescent="0.3">
      <c r="U31190" s="275"/>
    </row>
    <row r="31191" spans="21:21" x14ac:dyDescent="0.3">
      <c r="U31191" s="275"/>
    </row>
    <row r="31192" spans="21:21" x14ac:dyDescent="0.3">
      <c r="U31192" s="275"/>
    </row>
    <row r="31193" spans="21:21" x14ac:dyDescent="0.3">
      <c r="U31193" s="275"/>
    </row>
    <row r="31194" spans="21:21" x14ac:dyDescent="0.3">
      <c r="U31194" s="275"/>
    </row>
    <row r="31195" spans="21:21" x14ac:dyDescent="0.3">
      <c r="U31195" s="275"/>
    </row>
    <row r="31196" spans="21:21" x14ac:dyDescent="0.3">
      <c r="U31196" s="275"/>
    </row>
    <row r="31197" spans="21:21" x14ac:dyDescent="0.3">
      <c r="U31197" s="275"/>
    </row>
    <row r="31198" spans="21:21" x14ac:dyDescent="0.3">
      <c r="U31198" s="275"/>
    </row>
    <row r="31199" spans="21:21" x14ac:dyDescent="0.3">
      <c r="U31199" s="275"/>
    </row>
    <row r="31200" spans="21:21" x14ac:dyDescent="0.3">
      <c r="U31200" s="275"/>
    </row>
    <row r="31201" spans="21:21" x14ac:dyDescent="0.3">
      <c r="U31201" s="275"/>
    </row>
    <row r="31202" spans="21:21" x14ac:dyDescent="0.3">
      <c r="U31202" s="275"/>
    </row>
    <row r="31203" spans="21:21" x14ac:dyDescent="0.3">
      <c r="U31203" s="275"/>
    </row>
    <row r="31204" spans="21:21" x14ac:dyDescent="0.3">
      <c r="U31204" s="275"/>
    </row>
    <row r="31205" spans="21:21" x14ac:dyDescent="0.3">
      <c r="U31205" s="275"/>
    </row>
    <row r="31206" spans="21:21" x14ac:dyDescent="0.3">
      <c r="U31206" s="275"/>
    </row>
    <row r="31207" spans="21:21" x14ac:dyDescent="0.3">
      <c r="U31207" s="275"/>
    </row>
    <row r="31208" spans="21:21" x14ac:dyDescent="0.3">
      <c r="U31208" s="275"/>
    </row>
    <row r="31209" spans="21:21" x14ac:dyDescent="0.3">
      <c r="U31209" s="275"/>
    </row>
    <row r="31210" spans="21:21" x14ac:dyDescent="0.3">
      <c r="U31210" s="275"/>
    </row>
    <row r="31211" spans="21:21" x14ac:dyDescent="0.3">
      <c r="U31211" s="275"/>
    </row>
    <row r="31212" spans="21:21" x14ac:dyDescent="0.3">
      <c r="U31212" s="275"/>
    </row>
    <row r="31213" spans="21:21" x14ac:dyDescent="0.3">
      <c r="U31213" s="275"/>
    </row>
    <row r="31214" spans="21:21" x14ac:dyDescent="0.3">
      <c r="U31214" s="275"/>
    </row>
    <row r="31215" spans="21:21" x14ac:dyDescent="0.3">
      <c r="U31215" s="275"/>
    </row>
    <row r="31216" spans="21:21" x14ac:dyDescent="0.3">
      <c r="U31216" s="275"/>
    </row>
    <row r="31217" spans="21:21" x14ac:dyDescent="0.3">
      <c r="U31217" s="275"/>
    </row>
    <row r="31218" spans="21:21" x14ac:dyDescent="0.3">
      <c r="U31218" s="275"/>
    </row>
    <row r="31219" spans="21:21" x14ac:dyDescent="0.3">
      <c r="U31219" s="275"/>
    </row>
    <row r="31220" spans="21:21" x14ac:dyDescent="0.3">
      <c r="U31220" s="275"/>
    </row>
    <row r="31221" spans="21:21" x14ac:dyDescent="0.3">
      <c r="U31221" s="275"/>
    </row>
    <row r="31222" spans="21:21" x14ac:dyDescent="0.3">
      <c r="U31222" s="275"/>
    </row>
    <row r="31223" spans="21:21" x14ac:dyDescent="0.3">
      <c r="U31223" s="275"/>
    </row>
    <row r="31224" spans="21:21" x14ac:dyDescent="0.3">
      <c r="U31224" s="275"/>
    </row>
    <row r="31225" spans="21:21" x14ac:dyDescent="0.3">
      <c r="U31225" s="275"/>
    </row>
    <row r="31226" spans="21:21" x14ac:dyDescent="0.3">
      <c r="U31226" s="275"/>
    </row>
    <row r="31227" spans="21:21" x14ac:dyDescent="0.3">
      <c r="U31227" s="275"/>
    </row>
    <row r="31228" spans="21:21" x14ac:dyDescent="0.3">
      <c r="U31228" s="275"/>
    </row>
    <row r="31229" spans="21:21" x14ac:dyDescent="0.3">
      <c r="U31229" s="275"/>
    </row>
    <row r="31230" spans="21:21" x14ac:dyDescent="0.3">
      <c r="U31230" s="275"/>
    </row>
    <row r="31231" spans="21:21" x14ac:dyDescent="0.3">
      <c r="U31231" s="275"/>
    </row>
    <row r="31232" spans="21:21" x14ac:dyDescent="0.3">
      <c r="U31232" s="275"/>
    </row>
    <row r="31233" spans="21:21" x14ac:dyDescent="0.3">
      <c r="U31233" s="275"/>
    </row>
    <row r="31234" spans="21:21" x14ac:dyDescent="0.3">
      <c r="U31234" s="275"/>
    </row>
    <row r="31235" spans="21:21" x14ac:dyDescent="0.3">
      <c r="U31235" s="275"/>
    </row>
    <row r="31236" spans="21:21" x14ac:dyDescent="0.3">
      <c r="U31236" s="275"/>
    </row>
    <row r="31237" spans="21:21" x14ac:dyDescent="0.3">
      <c r="U31237" s="275"/>
    </row>
    <row r="31238" spans="21:21" x14ac:dyDescent="0.3">
      <c r="U31238" s="275"/>
    </row>
    <row r="31239" spans="21:21" x14ac:dyDescent="0.3">
      <c r="U31239" s="275"/>
    </row>
    <row r="31240" spans="21:21" x14ac:dyDescent="0.3">
      <c r="U31240" s="275"/>
    </row>
    <row r="31241" spans="21:21" x14ac:dyDescent="0.3">
      <c r="U31241" s="275"/>
    </row>
    <row r="31242" spans="21:21" x14ac:dyDescent="0.3">
      <c r="U31242" s="275"/>
    </row>
    <row r="31243" spans="21:21" x14ac:dyDescent="0.3">
      <c r="U31243" s="275"/>
    </row>
    <row r="31244" spans="21:21" x14ac:dyDescent="0.3">
      <c r="U31244" s="275"/>
    </row>
    <row r="31245" spans="21:21" x14ac:dyDescent="0.3">
      <c r="U31245" s="275"/>
    </row>
    <row r="31246" spans="21:21" x14ac:dyDescent="0.3">
      <c r="U31246" s="275"/>
    </row>
    <row r="31247" spans="21:21" x14ac:dyDescent="0.3">
      <c r="U31247" s="275"/>
    </row>
    <row r="31248" spans="21:21" x14ac:dyDescent="0.3">
      <c r="U31248" s="275"/>
    </row>
    <row r="31249" spans="21:21" x14ac:dyDescent="0.3">
      <c r="U31249" s="275"/>
    </row>
    <row r="31250" spans="21:21" x14ac:dyDescent="0.3">
      <c r="U31250" s="275"/>
    </row>
    <row r="31251" spans="21:21" x14ac:dyDescent="0.3">
      <c r="U31251" s="275"/>
    </row>
    <row r="31252" spans="21:21" x14ac:dyDescent="0.3">
      <c r="U31252" s="275"/>
    </row>
    <row r="31253" spans="21:21" x14ac:dyDescent="0.3">
      <c r="U31253" s="275"/>
    </row>
    <row r="31254" spans="21:21" x14ac:dyDescent="0.3">
      <c r="U31254" s="275"/>
    </row>
    <row r="31255" spans="21:21" x14ac:dyDescent="0.3">
      <c r="U31255" s="275"/>
    </row>
    <row r="31256" spans="21:21" x14ac:dyDescent="0.3">
      <c r="U31256" s="275"/>
    </row>
    <row r="31257" spans="21:21" x14ac:dyDescent="0.3">
      <c r="U31257" s="275"/>
    </row>
    <row r="31258" spans="21:21" x14ac:dyDescent="0.3">
      <c r="U31258" s="275"/>
    </row>
    <row r="31259" spans="21:21" x14ac:dyDescent="0.3">
      <c r="U31259" s="275"/>
    </row>
    <row r="31260" spans="21:21" x14ac:dyDescent="0.3">
      <c r="U31260" s="275"/>
    </row>
    <row r="31261" spans="21:21" x14ac:dyDescent="0.3">
      <c r="U31261" s="275"/>
    </row>
    <row r="31262" spans="21:21" x14ac:dyDescent="0.3">
      <c r="U31262" s="275"/>
    </row>
    <row r="31263" spans="21:21" x14ac:dyDescent="0.3">
      <c r="U31263" s="275"/>
    </row>
    <row r="31264" spans="21:21" x14ac:dyDescent="0.3">
      <c r="U31264" s="275"/>
    </row>
    <row r="31265" spans="21:21" x14ac:dyDescent="0.3">
      <c r="U31265" s="275"/>
    </row>
    <row r="31266" spans="21:21" x14ac:dyDescent="0.3">
      <c r="U31266" s="275"/>
    </row>
    <row r="31267" spans="21:21" x14ac:dyDescent="0.3">
      <c r="U31267" s="275"/>
    </row>
    <row r="31268" spans="21:21" x14ac:dyDescent="0.3">
      <c r="U31268" s="275"/>
    </row>
    <row r="31269" spans="21:21" x14ac:dyDescent="0.3">
      <c r="U31269" s="275"/>
    </row>
    <row r="31270" spans="21:21" x14ac:dyDescent="0.3">
      <c r="U31270" s="275"/>
    </row>
    <row r="31271" spans="21:21" x14ac:dyDescent="0.3">
      <c r="U31271" s="275"/>
    </row>
    <row r="31272" spans="21:21" x14ac:dyDescent="0.3">
      <c r="U31272" s="275"/>
    </row>
    <row r="31273" spans="21:21" x14ac:dyDescent="0.3">
      <c r="U31273" s="275"/>
    </row>
    <row r="31274" spans="21:21" x14ac:dyDescent="0.3">
      <c r="U31274" s="275"/>
    </row>
    <row r="31275" spans="21:21" x14ac:dyDescent="0.3">
      <c r="U31275" s="275"/>
    </row>
    <row r="31276" spans="21:21" x14ac:dyDescent="0.3">
      <c r="U31276" s="275"/>
    </row>
    <row r="31277" spans="21:21" x14ac:dyDescent="0.3">
      <c r="U31277" s="275"/>
    </row>
    <row r="31278" spans="21:21" x14ac:dyDescent="0.3">
      <c r="U31278" s="275"/>
    </row>
    <row r="31279" spans="21:21" x14ac:dyDescent="0.3">
      <c r="U31279" s="275"/>
    </row>
    <row r="31280" spans="21:21" x14ac:dyDescent="0.3">
      <c r="U31280" s="275"/>
    </row>
    <row r="31281" spans="21:21" x14ac:dyDescent="0.3">
      <c r="U31281" s="275"/>
    </row>
    <row r="31282" spans="21:21" x14ac:dyDescent="0.3">
      <c r="U31282" s="275"/>
    </row>
    <row r="31283" spans="21:21" x14ac:dyDescent="0.3">
      <c r="U31283" s="275"/>
    </row>
    <row r="31284" spans="21:21" x14ac:dyDescent="0.3">
      <c r="U31284" s="275"/>
    </row>
    <row r="31285" spans="21:21" x14ac:dyDescent="0.3">
      <c r="U31285" s="275"/>
    </row>
    <row r="31286" spans="21:21" x14ac:dyDescent="0.3">
      <c r="U31286" s="275"/>
    </row>
    <row r="31287" spans="21:21" x14ac:dyDescent="0.3">
      <c r="U31287" s="275"/>
    </row>
    <row r="31288" spans="21:21" x14ac:dyDescent="0.3">
      <c r="U31288" s="275"/>
    </row>
    <row r="31289" spans="21:21" x14ac:dyDescent="0.3">
      <c r="U31289" s="275"/>
    </row>
    <row r="31290" spans="21:21" x14ac:dyDescent="0.3">
      <c r="U31290" s="275"/>
    </row>
    <row r="31291" spans="21:21" x14ac:dyDescent="0.3">
      <c r="U31291" s="275"/>
    </row>
    <row r="31292" spans="21:21" x14ac:dyDescent="0.3">
      <c r="U31292" s="275"/>
    </row>
    <row r="31293" spans="21:21" x14ac:dyDescent="0.3">
      <c r="U31293" s="275"/>
    </row>
    <row r="31294" spans="21:21" x14ac:dyDescent="0.3">
      <c r="U31294" s="275"/>
    </row>
    <row r="31295" spans="21:21" x14ac:dyDescent="0.3">
      <c r="U31295" s="275"/>
    </row>
    <row r="31296" spans="21:21" x14ac:dyDescent="0.3">
      <c r="U31296" s="275"/>
    </row>
    <row r="31297" spans="21:21" x14ac:dyDescent="0.3">
      <c r="U31297" s="275"/>
    </row>
    <row r="31298" spans="21:21" x14ac:dyDescent="0.3">
      <c r="U31298" s="275"/>
    </row>
    <row r="31299" spans="21:21" x14ac:dyDescent="0.3">
      <c r="U31299" s="275"/>
    </row>
    <row r="31300" spans="21:21" x14ac:dyDescent="0.3">
      <c r="U31300" s="275"/>
    </row>
    <row r="31301" spans="21:21" x14ac:dyDescent="0.3">
      <c r="U31301" s="275"/>
    </row>
    <row r="31302" spans="21:21" x14ac:dyDescent="0.3">
      <c r="U31302" s="275"/>
    </row>
    <row r="31303" spans="21:21" x14ac:dyDescent="0.3">
      <c r="U31303" s="275"/>
    </row>
    <row r="31304" spans="21:21" x14ac:dyDescent="0.3">
      <c r="U31304" s="275"/>
    </row>
    <row r="31305" spans="21:21" x14ac:dyDescent="0.3">
      <c r="U31305" s="275"/>
    </row>
    <row r="31306" spans="21:21" x14ac:dyDescent="0.3">
      <c r="U31306" s="275"/>
    </row>
    <row r="31307" spans="21:21" x14ac:dyDescent="0.3">
      <c r="U31307" s="275"/>
    </row>
    <row r="31308" spans="21:21" x14ac:dyDescent="0.3">
      <c r="U31308" s="275"/>
    </row>
    <row r="31309" spans="21:21" x14ac:dyDescent="0.3">
      <c r="U31309" s="275"/>
    </row>
    <row r="31310" spans="21:21" x14ac:dyDescent="0.3">
      <c r="U31310" s="275"/>
    </row>
    <row r="31311" spans="21:21" x14ac:dyDescent="0.3">
      <c r="U31311" s="275"/>
    </row>
    <row r="31312" spans="21:21" x14ac:dyDescent="0.3">
      <c r="U31312" s="275"/>
    </row>
    <row r="31313" spans="21:21" x14ac:dyDescent="0.3">
      <c r="U31313" s="275"/>
    </row>
    <row r="31314" spans="21:21" x14ac:dyDescent="0.3">
      <c r="U31314" s="275"/>
    </row>
    <row r="31315" spans="21:21" x14ac:dyDescent="0.3">
      <c r="U31315" s="275"/>
    </row>
    <row r="31316" spans="21:21" x14ac:dyDescent="0.3">
      <c r="U31316" s="275"/>
    </row>
    <row r="31317" spans="21:21" x14ac:dyDescent="0.3">
      <c r="U31317" s="275"/>
    </row>
    <row r="31318" spans="21:21" x14ac:dyDescent="0.3">
      <c r="U31318" s="275"/>
    </row>
    <row r="31319" spans="21:21" x14ac:dyDescent="0.3">
      <c r="U31319" s="275"/>
    </row>
    <row r="31320" spans="21:21" x14ac:dyDescent="0.3">
      <c r="U31320" s="275"/>
    </row>
    <row r="31321" spans="21:21" x14ac:dyDescent="0.3">
      <c r="U31321" s="275"/>
    </row>
    <row r="31322" spans="21:21" x14ac:dyDescent="0.3">
      <c r="U31322" s="275"/>
    </row>
    <row r="31323" spans="21:21" x14ac:dyDescent="0.3">
      <c r="U31323" s="275"/>
    </row>
    <row r="31324" spans="21:21" x14ac:dyDescent="0.3">
      <c r="U31324" s="275"/>
    </row>
    <row r="31325" spans="21:21" x14ac:dyDescent="0.3">
      <c r="U31325" s="275"/>
    </row>
    <row r="31326" spans="21:21" x14ac:dyDescent="0.3">
      <c r="U31326" s="275"/>
    </row>
    <row r="31327" spans="21:21" x14ac:dyDescent="0.3">
      <c r="U31327" s="275"/>
    </row>
    <row r="31328" spans="21:21" x14ac:dyDescent="0.3">
      <c r="U31328" s="275"/>
    </row>
    <row r="31329" spans="21:21" x14ac:dyDescent="0.3">
      <c r="U31329" s="275"/>
    </row>
    <row r="31330" spans="21:21" x14ac:dyDescent="0.3">
      <c r="U31330" s="275"/>
    </row>
    <row r="31331" spans="21:21" x14ac:dyDescent="0.3">
      <c r="U31331" s="275"/>
    </row>
    <row r="31332" spans="21:21" x14ac:dyDescent="0.3">
      <c r="U31332" s="275"/>
    </row>
    <row r="31333" spans="21:21" x14ac:dyDescent="0.3">
      <c r="U31333" s="275"/>
    </row>
    <row r="31334" spans="21:21" x14ac:dyDescent="0.3">
      <c r="U31334" s="275"/>
    </row>
    <row r="31335" spans="21:21" x14ac:dyDescent="0.3">
      <c r="U31335" s="275"/>
    </row>
    <row r="31336" spans="21:21" x14ac:dyDescent="0.3">
      <c r="U31336" s="275"/>
    </row>
    <row r="31337" spans="21:21" x14ac:dyDescent="0.3">
      <c r="U31337" s="275"/>
    </row>
    <row r="31338" spans="21:21" x14ac:dyDescent="0.3">
      <c r="U31338" s="275"/>
    </row>
    <row r="31339" spans="21:21" x14ac:dyDescent="0.3">
      <c r="U31339" s="275"/>
    </row>
    <row r="31340" spans="21:21" x14ac:dyDescent="0.3">
      <c r="U31340" s="275"/>
    </row>
    <row r="31341" spans="21:21" x14ac:dyDescent="0.3">
      <c r="U31341" s="275"/>
    </row>
    <row r="31342" spans="21:21" x14ac:dyDescent="0.3">
      <c r="U31342" s="275"/>
    </row>
    <row r="31343" spans="21:21" x14ac:dyDescent="0.3">
      <c r="U31343" s="275"/>
    </row>
    <row r="31344" spans="21:21" x14ac:dyDescent="0.3">
      <c r="U31344" s="275"/>
    </row>
    <row r="31345" spans="21:21" x14ac:dyDescent="0.3">
      <c r="U31345" s="275"/>
    </row>
    <row r="31346" spans="21:21" x14ac:dyDescent="0.3">
      <c r="U31346" s="275"/>
    </row>
    <row r="31347" spans="21:21" x14ac:dyDescent="0.3">
      <c r="U31347" s="275"/>
    </row>
    <row r="31348" spans="21:21" x14ac:dyDescent="0.3">
      <c r="U31348" s="275"/>
    </row>
    <row r="31349" spans="21:21" x14ac:dyDescent="0.3">
      <c r="U31349" s="275"/>
    </row>
    <row r="31350" spans="21:21" x14ac:dyDescent="0.3">
      <c r="U31350" s="275"/>
    </row>
    <row r="31351" spans="21:21" x14ac:dyDescent="0.3">
      <c r="U31351" s="275"/>
    </row>
    <row r="31352" spans="21:21" x14ac:dyDescent="0.3">
      <c r="U31352" s="275"/>
    </row>
    <row r="31353" spans="21:21" x14ac:dyDescent="0.3">
      <c r="U31353" s="275"/>
    </row>
    <row r="31354" spans="21:21" x14ac:dyDescent="0.3">
      <c r="U31354" s="275"/>
    </row>
    <row r="31355" spans="21:21" x14ac:dyDescent="0.3">
      <c r="U31355" s="275"/>
    </row>
    <row r="31356" spans="21:21" x14ac:dyDescent="0.3">
      <c r="U31356" s="275"/>
    </row>
    <row r="31357" spans="21:21" x14ac:dyDescent="0.3">
      <c r="U31357" s="275"/>
    </row>
    <row r="31358" spans="21:21" x14ac:dyDescent="0.3">
      <c r="U31358" s="275"/>
    </row>
    <row r="31359" spans="21:21" x14ac:dyDescent="0.3">
      <c r="U31359" s="275"/>
    </row>
    <row r="31360" spans="21:21" x14ac:dyDescent="0.3">
      <c r="U31360" s="275"/>
    </row>
    <row r="31361" spans="21:21" x14ac:dyDescent="0.3">
      <c r="U31361" s="275"/>
    </row>
    <row r="31362" spans="21:21" x14ac:dyDescent="0.3">
      <c r="U31362" s="275"/>
    </row>
    <row r="31363" spans="21:21" x14ac:dyDescent="0.3">
      <c r="U31363" s="275"/>
    </row>
    <row r="31364" spans="21:21" x14ac:dyDescent="0.3">
      <c r="U31364" s="275"/>
    </row>
    <row r="31365" spans="21:21" x14ac:dyDescent="0.3">
      <c r="U31365" s="275"/>
    </row>
    <row r="31366" spans="21:21" x14ac:dyDescent="0.3">
      <c r="U31366" s="275"/>
    </row>
    <row r="31367" spans="21:21" x14ac:dyDescent="0.3">
      <c r="U31367" s="275"/>
    </row>
    <row r="31368" spans="21:21" x14ac:dyDescent="0.3">
      <c r="U31368" s="275"/>
    </row>
    <row r="31369" spans="21:21" x14ac:dyDescent="0.3">
      <c r="U31369" s="275"/>
    </row>
    <row r="31370" spans="21:21" x14ac:dyDescent="0.3">
      <c r="U31370" s="275"/>
    </row>
    <row r="31371" spans="21:21" x14ac:dyDescent="0.3">
      <c r="U31371" s="275"/>
    </row>
    <row r="31372" spans="21:21" x14ac:dyDescent="0.3">
      <c r="U31372" s="275"/>
    </row>
    <row r="31373" spans="21:21" x14ac:dyDescent="0.3">
      <c r="U31373" s="275"/>
    </row>
    <row r="31374" spans="21:21" x14ac:dyDescent="0.3">
      <c r="U31374" s="275"/>
    </row>
    <row r="31375" spans="21:21" x14ac:dyDescent="0.3">
      <c r="U31375" s="275"/>
    </row>
    <row r="31376" spans="21:21" x14ac:dyDescent="0.3">
      <c r="U31376" s="275"/>
    </row>
    <row r="31377" spans="21:21" x14ac:dyDescent="0.3">
      <c r="U31377" s="275"/>
    </row>
    <row r="31378" spans="21:21" x14ac:dyDescent="0.3">
      <c r="U31378" s="275"/>
    </row>
    <row r="31379" spans="21:21" x14ac:dyDescent="0.3">
      <c r="U31379" s="275"/>
    </row>
    <row r="31380" spans="21:21" x14ac:dyDescent="0.3">
      <c r="U31380" s="275"/>
    </row>
    <row r="31381" spans="21:21" x14ac:dyDescent="0.3">
      <c r="U31381" s="275"/>
    </row>
    <row r="31382" spans="21:21" x14ac:dyDescent="0.3">
      <c r="U31382" s="275"/>
    </row>
    <row r="31383" spans="21:21" x14ac:dyDescent="0.3">
      <c r="U31383" s="275"/>
    </row>
    <row r="31384" spans="21:21" x14ac:dyDescent="0.3">
      <c r="U31384" s="275"/>
    </row>
    <row r="31385" spans="21:21" x14ac:dyDescent="0.3">
      <c r="U31385" s="275"/>
    </row>
    <row r="31386" spans="21:21" x14ac:dyDescent="0.3">
      <c r="U31386" s="275"/>
    </row>
    <row r="31387" spans="21:21" x14ac:dyDescent="0.3">
      <c r="U31387" s="275"/>
    </row>
    <row r="31388" spans="21:21" x14ac:dyDescent="0.3">
      <c r="U31388" s="275"/>
    </row>
    <row r="31389" spans="21:21" x14ac:dyDescent="0.3">
      <c r="U31389" s="275"/>
    </row>
    <row r="31390" spans="21:21" x14ac:dyDescent="0.3">
      <c r="U31390" s="275"/>
    </row>
    <row r="31391" spans="21:21" x14ac:dyDescent="0.3">
      <c r="U31391" s="275"/>
    </row>
    <row r="31392" spans="21:21" x14ac:dyDescent="0.3">
      <c r="U31392" s="275"/>
    </row>
    <row r="31393" spans="21:21" x14ac:dyDescent="0.3">
      <c r="U31393" s="275"/>
    </row>
    <row r="31394" spans="21:21" x14ac:dyDescent="0.3">
      <c r="U31394" s="275"/>
    </row>
    <row r="31395" spans="21:21" x14ac:dyDescent="0.3">
      <c r="U31395" s="275"/>
    </row>
    <row r="31396" spans="21:21" x14ac:dyDescent="0.3">
      <c r="U31396" s="275"/>
    </row>
    <row r="31397" spans="21:21" x14ac:dyDescent="0.3">
      <c r="U31397" s="275"/>
    </row>
    <row r="31398" spans="21:21" x14ac:dyDescent="0.3">
      <c r="U31398" s="275"/>
    </row>
    <row r="31399" spans="21:21" x14ac:dyDescent="0.3">
      <c r="U31399" s="275"/>
    </row>
    <row r="31400" spans="21:21" x14ac:dyDescent="0.3">
      <c r="U31400" s="275"/>
    </row>
    <row r="31401" spans="21:21" x14ac:dyDescent="0.3">
      <c r="U31401" s="275"/>
    </row>
    <row r="31402" spans="21:21" x14ac:dyDescent="0.3">
      <c r="U31402" s="275"/>
    </row>
    <row r="31403" spans="21:21" x14ac:dyDescent="0.3">
      <c r="U31403" s="275"/>
    </row>
    <row r="31404" spans="21:21" x14ac:dyDescent="0.3">
      <c r="U31404" s="275"/>
    </row>
    <row r="31405" spans="21:21" x14ac:dyDescent="0.3">
      <c r="U31405" s="275"/>
    </row>
    <row r="31406" spans="21:21" x14ac:dyDescent="0.3">
      <c r="U31406" s="275"/>
    </row>
    <row r="31407" spans="21:21" x14ac:dyDescent="0.3">
      <c r="U31407" s="275"/>
    </row>
    <row r="31408" spans="21:21" x14ac:dyDescent="0.3">
      <c r="U31408" s="275"/>
    </row>
    <row r="31409" spans="21:21" x14ac:dyDescent="0.3">
      <c r="U31409" s="275"/>
    </row>
    <row r="31410" spans="21:21" x14ac:dyDescent="0.3">
      <c r="U31410" s="275"/>
    </row>
    <row r="31411" spans="21:21" x14ac:dyDescent="0.3">
      <c r="U31411" s="275"/>
    </row>
    <row r="31412" spans="21:21" x14ac:dyDescent="0.3">
      <c r="U31412" s="275"/>
    </row>
    <row r="31413" spans="21:21" x14ac:dyDescent="0.3">
      <c r="U31413" s="275"/>
    </row>
    <row r="31414" spans="21:21" x14ac:dyDescent="0.3">
      <c r="U31414" s="275"/>
    </row>
    <row r="31415" spans="21:21" x14ac:dyDescent="0.3">
      <c r="U31415" s="275"/>
    </row>
    <row r="31416" spans="21:21" x14ac:dyDescent="0.3">
      <c r="U31416" s="275"/>
    </row>
    <row r="31417" spans="21:21" x14ac:dyDescent="0.3">
      <c r="U31417" s="275"/>
    </row>
    <row r="31418" spans="21:21" x14ac:dyDescent="0.3">
      <c r="U31418" s="275"/>
    </row>
    <row r="31419" spans="21:21" x14ac:dyDescent="0.3">
      <c r="U31419" s="275"/>
    </row>
    <row r="31420" spans="21:21" x14ac:dyDescent="0.3">
      <c r="U31420" s="275"/>
    </row>
    <row r="31421" spans="21:21" x14ac:dyDescent="0.3">
      <c r="U31421" s="275"/>
    </row>
    <row r="31422" spans="21:21" x14ac:dyDescent="0.3">
      <c r="U31422" s="275"/>
    </row>
    <row r="31423" spans="21:21" x14ac:dyDescent="0.3">
      <c r="U31423" s="275"/>
    </row>
    <row r="31424" spans="21:21" x14ac:dyDescent="0.3">
      <c r="U31424" s="275"/>
    </row>
    <row r="31425" spans="21:21" x14ac:dyDescent="0.3">
      <c r="U31425" s="275"/>
    </row>
    <row r="31426" spans="21:21" x14ac:dyDescent="0.3">
      <c r="U31426" s="275"/>
    </row>
    <row r="31427" spans="21:21" x14ac:dyDescent="0.3">
      <c r="U31427" s="275"/>
    </row>
    <row r="31428" spans="21:21" x14ac:dyDescent="0.3">
      <c r="U31428" s="275"/>
    </row>
    <row r="31429" spans="21:21" x14ac:dyDescent="0.3">
      <c r="U31429" s="275"/>
    </row>
    <row r="31430" spans="21:21" x14ac:dyDescent="0.3">
      <c r="U31430" s="275"/>
    </row>
    <row r="31431" spans="21:21" x14ac:dyDescent="0.3">
      <c r="U31431" s="275"/>
    </row>
    <row r="31432" spans="21:21" x14ac:dyDescent="0.3">
      <c r="U31432" s="275"/>
    </row>
    <row r="31433" spans="21:21" x14ac:dyDescent="0.3">
      <c r="U31433" s="275"/>
    </row>
    <row r="31434" spans="21:21" x14ac:dyDescent="0.3">
      <c r="U31434" s="275"/>
    </row>
    <row r="31435" spans="21:21" x14ac:dyDescent="0.3">
      <c r="U31435" s="275"/>
    </row>
    <row r="31436" spans="21:21" x14ac:dyDescent="0.3">
      <c r="U31436" s="275"/>
    </row>
    <row r="31437" spans="21:21" x14ac:dyDescent="0.3">
      <c r="U31437" s="275"/>
    </row>
    <row r="31438" spans="21:21" x14ac:dyDescent="0.3">
      <c r="U31438" s="275"/>
    </row>
    <row r="31439" spans="21:21" x14ac:dyDescent="0.3">
      <c r="U31439" s="275"/>
    </row>
    <row r="31440" spans="21:21" x14ac:dyDescent="0.3">
      <c r="U31440" s="275"/>
    </row>
    <row r="31441" spans="21:21" x14ac:dyDescent="0.3">
      <c r="U31441" s="275"/>
    </row>
    <row r="31442" spans="21:21" x14ac:dyDescent="0.3">
      <c r="U31442" s="275"/>
    </row>
    <row r="31443" spans="21:21" x14ac:dyDescent="0.3">
      <c r="U31443" s="275"/>
    </row>
    <row r="31444" spans="21:21" x14ac:dyDescent="0.3">
      <c r="U31444" s="275"/>
    </row>
    <row r="31445" spans="21:21" x14ac:dyDescent="0.3">
      <c r="U31445" s="275"/>
    </row>
    <row r="31446" spans="21:21" x14ac:dyDescent="0.3">
      <c r="U31446" s="275"/>
    </row>
    <row r="31447" spans="21:21" x14ac:dyDescent="0.3">
      <c r="U31447" s="275"/>
    </row>
    <row r="31448" spans="21:21" x14ac:dyDescent="0.3">
      <c r="U31448" s="275"/>
    </row>
    <row r="31449" spans="21:21" x14ac:dyDescent="0.3">
      <c r="U31449" s="275"/>
    </row>
    <row r="31450" spans="21:21" x14ac:dyDescent="0.3">
      <c r="U31450" s="275"/>
    </row>
    <row r="31451" spans="21:21" x14ac:dyDescent="0.3">
      <c r="U31451" s="275"/>
    </row>
    <row r="31452" spans="21:21" x14ac:dyDescent="0.3">
      <c r="U31452" s="275"/>
    </row>
    <row r="31453" spans="21:21" x14ac:dyDescent="0.3">
      <c r="U31453" s="275"/>
    </row>
    <row r="31454" spans="21:21" x14ac:dyDescent="0.3">
      <c r="U31454" s="275"/>
    </row>
    <row r="31455" spans="21:21" x14ac:dyDescent="0.3">
      <c r="U31455" s="275"/>
    </row>
    <row r="31456" spans="21:21" x14ac:dyDescent="0.3">
      <c r="U31456" s="275"/>
    </row>
    <row r="31457" spans="21:21" x14ac:dyDescent="0.3">
      <c r="U31457" s="275"/>
    </row>
    <row r="31458" spans="21:21" x14ac:dyDescent="0.3">
      <c r="U31458" s="275"/>
    </row>
    <row r="31459" spans="21:21" x14ac:dyDescent="0.3">
      <c r="U31459" s="275"/>
    </row>
    <row r="31460" spans="21:21" x14ac:dyDescent="0.3">
      <c r="U31460" s="275"/>
    </row>
    <row r="31461" spans="21:21" x14ac:dyDescent="0.3">
      <c r="U31461" s="275"/>
    </row>
    <row r="31462" spans="21:21" x14ac:dyDescent="0.3">
      <c r="U31462" s="275"/>
    </row>
    <row r="31463" spans="21:21" x14ac:dyDescent="0.3">
      <c r="U31463" s="275"/>
    </row>
    <row r="31464" spans="21:21" x14ac:dyDescent="0.3">
      <c r="U31464" s="275"/>
    </row>
    <row r="31465" spans="21:21" x14ac:dyDescent="0.3">
      <c r="U31465" s="275"/>
    </row>
    <row r="31466" spans="21:21" x14ac:dyDescent="0.3">
      <c r="U31466" s="275"/>
    </row>
    <row r="31467" spans="21:21" x14ac:dyDescent="0.3">
      <c r="U31467" s="275"/>
    </row>
    <row r="31468" spans="21:21" x14ac:dyDescent="0.3">
      <c r="U31468" s="275"/>
    </row>
    <row r="31469" spans="21:21" x14ac:dyDescent="0.3">
      <c r="U31469" s="275"/>
    </row>
    <row r="31470" spans="21:21" x14ac:dyDescent="0.3">
      <c r="U31470" s="275"/>
    </row>
    <row r="31471" spans="21:21" x14ac:dyDescent="0.3">
      <c r="U31471" s="275"/>
    </row>
    <row r="31472" spans="21:21" x14ac:dyDescent="0.3">
      <c r="U31472" s="275"/>
    </row>
    <row r="31473" spans="21:21" x14ac:dyDescent="0.3">
      <c r="U31473" s="275"/>
    </row>
    <row r="31474" spans="21:21" x14ac:dyDescent="0.3">
      <c r="U31474" s="275"/>
    </row>
    <row r="31475" spans="21:21" x14ac:dyDescent="0.3">
      <c r="U31475" s="275"/>
    </row>
    <row r="31476" spans="21:21" x14ac:dyDescent="0.3">
      <c r="U31476" s="275"/>
    </row>
    <row r="31477" spans="21:21" x14ac:dyDescent="0.3">
      <c r="U31477" s="275"/>
    </row>
    <row r="31478" spans="21:21" x14ac:dyDescent="0.3">
      <c r="U31478" s="275"/>
    </row>
    <row r="31479" spans="21:21" x14ac:dyDescent="0.3">
      <c r="U31479" s="275"/>
    </row>
    <row r="31480" spans="21:21" x14ac:dyDescent="0.3">
      <c r="U31480" s="275"/>
    </row>
    <row r="31481" spans="21:21" x14ac:dyDescent="0.3">
      <c r="U31481" s="275"/>
    </row>
    <row r="31482" spans="21:21" x14ac:dyDescent="0.3">
      <c r="U31482" s="275"/>
    </row>
    <row r="31483" spans="21:21" x14ac:dyDescent="0.3">
      <c r="U31483" s="275"/>
    </row>
    <row r="31484" spans="21:21" x14ac:dyDescent="0.3">
      <c r="U31484" s="275"/>
    </row>
    <row r="31485" spans="21:21" x14ac:dyDescent="0.3">
      <c r="U31485" s="275"/>
    </row>
    <row r="31486" spans="21:21" x14ac:dyDescent="0.3">
      <c r="U31486" s="275"/>
    </row>
    <row r="31487" spans="21:21" x14ac:dyDescent="0.3">
      <c r="U31487" s="275"/>
    </row>
    <row r="31488" spans="21:21" x14ac:dyDescent="0.3">
      <c r="U31488" s="275"/>
    </row>
    <row r="31489" spans="21:21" x14ac:dyDescent="0.3">
      <c r="U31489" s="275"/>
    </row>
    <row r="31490" spans="21:21" x14ac:dyDescent="0.3">
      <c r="U31490" s="275"/>
    </row>
    <row r="31491" spans="21:21" x14ac:dyDescent="0.3">
      <c r="U31491" s="275"/>
    </row>
    <row r="31492" spans="21:21" x14ac:dyDescent="0.3">
      <c r="U31492" s="275"/>
    </row>
    <row r="31493" spans="21:21" x14ac:dyDescent="0.3">
      <c r="U31493" s="275"/>
    </row>
    <row r="31494" spans="21:21" x14ac:dyDescent="0.3">
      <c r="U31494" s="275"/>
    </row>
    <row r="31495" spans="21:21" x14ac:dyDescent="0.3">
      <c r="U31495" s="275"/>
    </row>
    <row r="31496" spans="21:21" x14ac:dyDescent="0.3">
      <c r="U31496" s="275"/>
    </row>
    <row r="31497" spans="21:21" x14ac:dyDescent="0.3">
      <c r="U31497" s="275"/>
    </row>
    <row r="31498" spans="21:21" x14ac:dyDescent="0.3">
      <c r="U31498" s="275"/>
    </row>
    <row r="31499" spans="21:21" x14ac:dyDescent="0.3">
      <c r="U31499" s="275"/>
    </row>
    <row r="31500" spans="21:21" x14ac:dyDescent="0.3">
      <c r="U31500" s="275"/>
    </row>
    <row r="31501" spans="21:21" x14ac:dyDescent="0.3">
      <c r="U31501" s="275"/>
    </row>
    <row r="31502" spans="21:21" x14ac:dyDescent="0.3">
      <c r="U31502" s="275"/>
    </row>
    <row r="31503" spans="21:21" x14ac:dyDescent="0.3">
      <c r="U31503" s="275"/>
    </row>
    <row r="31504" spans="21:21" x14ac:dyDescent="0.3">
      <c r="U31504" s="275"/>
    </row>
    <row r="31505" spans="21:21" x14ac:dyDescent="0.3">
      <c r="U31505" s="275"/>
    </row>
    <row r="31506" spans="21:21" x14ac:dyDescent="0.3">
      <c r="U31506" s="275"/>
    </row>
    <row r="31507" spans="21:21" x14ac:dyDescent="0.3">
      <c r="U31507" s="275"/>
    </row>
    <row r="31508" spans="21:21" x14ac:dyDescent="0.3">
      <c r="U31508" s="275"/>
    </row>
    <row r="31509" spans="21:21" x14ac:dyDescent="0.3">
      <c r="U31509" s="275"/>
    </row>
    <row r="31510" spans="21:21" x14ac:dyDescent="0.3">
      <c r="U31510" s="275"/>
    </row>
    <row r="31511" spans="21:21" x14ac:dyDescent="0.3">
      <c r="U31511" s="275"/>
    </row>
    <row r="31512" spans="21:21" x14ac:dyDescent="0.3">
      <c r="U31512" s="275"/>
    </row>
    <row r="31513" spans="21:21" x14ac:dyDescent="0.3">
      <c r="U31513" s="275"/>
    </row>
    <row r="31514" spans="21:21" x14ac:dyDescent="0.3">
      <c r="U31514" s="275"/>
    </row>
    <row r="31515" spans="21:21" x14ac:dyDescent="0.3">
      <c r="U31515" s="275"/>
    </row>
    <row r="31516" spans="21:21" x14ac:dyDescent="0.3">
      <c r="U31516" s="275"/>
    </row>
    <row r="31517" spans="21:21" x14ac:dyDescent="0.3">
      <c r="U31517" s="275"/>
    </row>
    <row r="31518" spans="21:21" x14ac:dyDescent="0.3">
      <c r="U31518" s="275"/>
    </row>
    <row r="31519" spans="21:21" x14ac:dyDescent="0.3">
      <c r="U31519" s="275"/>
    </row>
    <row r="31520" spans="21:21" x14ac:dyDescent="0.3">
      <c r="U31520" s="275"/>
    </row>
    <row r="31521" spans="21:21" x14ac:dyDescent="0.3">
      <c r="U31521" s="275"/>
    </row>
    <row r="31522" spans="21:21" x14ac:dyDescent="0.3">
      <c r="U31522" s="275"/>
    </row>
    <row r="31523" spans="21:21" x14ac:dyDescent="0.3">
      <c r="U31523" s="275"/>
    </row>
    <row r="31524" spans="21:21" x14ac:dyDescent="0.3">
      <c r="U31524" s="275"/>
    </row>
    <row r="31525" spans="21:21" x14ac:dyDescent="0.3">
      <c r="U31525" s="275"/>
    </row>
    <row r="31526" spans="21:21" x14ac:dyDescent="0.3">
      <c r="U31526" s="275"/>
    </row>
    <row r="31527" spans="21:21" x14ac:dyDescent="0.3">
      <c r="U31527" s="275"/>
    </row>
    <row r="31528" spans="21:21" x14ac:dyDescent="0.3">
      <c r="U31528" s="275"/>
    </row>
    <row r="31529" spans="21:21" x14ac:dyDescent="0.3">
      <c r="U31529" s="275"/>
    </row>
    <row r="31530" spans="21:21" x14ac:dyDescent="0.3">
      <c r="U31530" s="275"/>
    </row>
    <row r="31531" spans="21:21" x14ac:dyDescent="0.3">
      <c r="U31531" s="275"/>
    </row>
    <row r="31532" spans="21:21" x14ac:dyDescent="0.3">
      <c r="U31532" s="275"/>
    </row>
    <row r="31533" spans="21:21" x14ac:dyDescent="0.3">
      <c r="U31533" s="275"/>
    </row>
    <row r="31534" spans="21:21" x14ac:dyDescent="0.3">
      <c r="U31534" s="275"/>
    </row>
    <row r="31535" spans="21:21" x14ac:dyDescent="0.3">
      <c r="U31535" s="275"/>
    </row>
    <row r="31536" spans="21:21" x14ac:dyDescent="0.3">
      <c r="U31536" s="275"/>
    </row>
    <row r="31537" spans="21:21" x14ac:dyDescent="0.3">
      <c r="U31537" s="275"/>
    </row>
    <row r="31538" spans="21:21" x14ac:dyDescent="0.3">
      <c r="U31538" s="275"/>
    </row>
    <row r="31539" spans="21:21" x14ac:dyDescent="0.3">
      <c r="U31539" s="275"/>
    </row>
    <row r="31540" spans="21:21" x14ac:dyDescent="0.3">
      <c r="U31540" s="275"/>
    </row>
    <row r="31541" spans="21:21" x14ac:dyDescent="0.3">
      <c r="U31541" s="275"/>
    </row>
    <row r="31542" spans="21:21" x14ac:dyDescent="0.3">
      <c r="U31542" s="275"/>
    </row>
    <row r="31543" spans="21:21" x14ac:dyDescent="0.3">
      <c r="U31543" s="275"/>
    </row>
    <row r="31544" spans="21:21" x14ac:dyDescent="0.3">
      <c r="U31544" s="275"/>
    </row>
    <row r="31545" spans="21:21" x14ac:dyDescent="0.3">
      <c r="U31545" s="275"/>
    </row>
    <row r="31546" spans="21:21" x14ac:dyDescent="0.3">
      <c r="U31546" s="275"/>
    </row>
    <row r="31547" spans="21:21" x14ac:dyDescent="0.3">
      <c r="U31547" s="275"/>
    </row>
    <row r="31548" spans="21:21" x14ac:dyDescent="0.3">
      <c r="U31548" s="275"/>
    </row>
    <row r="31549" spans="21:21" x14ac:dyDescent="0.3">
      <c r="U31549" s="275"/>
    </row>
    <row r="31550" spans="21:21" x14ac:dyDescent="0.3">
      <c r="U31550" s="275"/>
    </row>
    <row r="31551" spans="21:21" x14ac:dyDescent="0.3">
      <c r="U31551" s="275"/>
    </row>
    <row r="31552" spans="21:21" x14ac:dyDescent="0.3">
      <c r="U31552" s="275"/>
    </row>
    <row r="31553" spans="21:21" x14ac:dyDescent="0.3">
      <c r="U31553" s="275"/>
    </row>
    <row r="31554" spans="21:21" x14ac:dyDescent="0.3">
      <c r="U31554" s="275"/>
    </row>
    <row r="31555" spans="21:21" x14ac:dyDescent="0.3">
      <c r="U31555" s="275"/>
    </row>
    <row r="31556" spans="21:21" x14ac:dyDescent="0.3">
      <c r="U31556" s="275"/>
    </row>
    <row r="31557" spans="21:21" x14ac:dyDescent="0.3">
      <c r="U31557" s="275"/>
    </row>
    <row r="31558" spans="21:21" x14ac:dyDescent="0.3">
      <c r="U31558" s="275"/>
    </row>
    <row r="31559" spans="21:21" x14ac:dyDescent="0.3">
      <c r="U31559" s="275"/>
    </row>
    <row r="31560" spans="21:21" x14ac:dyDescent="0.3">
      <c r="U31560" s="275"/>
    </row>
    <row r="31561" spans="21:21" x14ac:dyDescent="0.3">
      <c r="U31561" s="275"/>
    </row>
    <row r="31562" spans="21:21" x14ac:dyDescent="0.3">
      <c r="U31562" s="275"/>
    </row>
    <row r="31563" spans="21:21" x14ac:dyDescent="0.3">
      <c r="U31563" s="275"/>
    </row>
    <row r="31564" spans="21:21" x14ac:dyDescent="0.3">
      <c r="U31564" s="275"/>
    </row>
    <row r="31565" spans="21:21" x14ac:dyDescent="0.3">
      <c r="U31565" s="275"/>
    </row>
    <row r="31566" spans="21:21" x14ac:dyDescent="0.3">
      <c r="U31566" s="275"/>
    </row>
    <row r="31567" spans="21:21" x14ac:dyDescent="0.3">
      <c r="U31567" s="275"/>
    </row>
    <row r="31568" spans="21:21" x14ac:dyDescent="0.3">
      <c r="U31568" s="275"/>
    </row>
    <row r="31569" spans="21:21" x14ac:dyDescent="0.3">
      <c r="U31569" s="275"/>
    </row>
    <row r="31570" spans="21:21" x14ac:dyDescent="0.3">
      <c r="U31570" s="275"/>
    </row>
    <row r="31571" spans="21:21" x14ac:dyDescent="0.3">
      <c r="U31571" s="275"/>
    </row>
    <row r="31572" spans="21:21" x14ac:dyDescent="0.3">
      <c r="U31572" s="275"/>
    </row>
    <row r="31573" spans="21:21" x14ac:dyDescent="0.3">
      <c r="U31573" s="275"/>
    </row>
    <row r="31574" spans="21:21" x14ac:dyDescent="0.3">
      <c r="U31574" s="275"/>
    </row>
    <row r="31575" spans="21:21" x14ac:dyDescent="0.3">
      <c r="U31575" s="275"/>
    </row>
    <row r="31576" spans="21:21" x14ac:dyDescent="0.3">
      <c r="U31576" s="275"/>
    </row>
    <row r="31577" spans="21:21" x14ac:dyDescent="0.3">
      <c r="U31577" s="275"/>
    </row>
    <row r="31578" spans="21:21" x14ac:dyDescent="0.3">
      <c r="U31578" s="275"/>
    </row>
    <row r="31579" spans="21:21" x14ac:dyDescent="0.3">
      <c r="U31579" s="275"/>
    </row>
    <row r="31580" spans="21:21" x14ac:dyDescent="0.3">
      <c r="U31580" s="275"/>
    </row>
    <row r="31581" spans="21:21" x14ac:dyDescent="0.3">
      <c r="U31581" s="275"/>
    </row>
    <row r="31582" spans="21:21" x14ac:dyDescent="0.3">
      <c r="U31582" s="275"/>
    </row>
    <row r="31583" spans="21:21" x14ac:dyDescent="0.3">
      <c r="U31583" s="275"/>
    </row>
    <row r="31584" spans="21:21" x14ac:dyDescent="0.3">
      <c r="U31584" s="275"/>
    </row>
    <row r="31585" spans="21:21" x14ac:dyDescent="0.3">
      <c r="U31585" s="275"/>
    </row>
    <row r="31586" spans="21:21" x14ac:dyDescent="0.3">
      <c r="U31586" s="275"/>
    </row>
    <row r="31587" spans="21:21" x14ac:dyDescent="0.3">
      <c r="U31587" s="275"/>
    </row>
    <row r="31588" spans="21:21" x14ac:dyDescent="0.3">
      <c r="U31588" s="275"/>
    </row>
    <row r="31589" spans="21:21" x14ac:dyDescent="0.3">
      <c r="U31589" s="275"/>
    </row>
    <row r="31590" spans="21:21" x14ac:dyDescent="0.3">
      <c r="U31590" s="275"/>
    </row>
    <row r="31591" spans="21:21" x14ac:dyDescent="0.3">
      <c r="U31591" s="275"/>
    </row>
    <row r="31592" spans="21:21" x14ac:dyDescent="0.3">
      <c r="U31592" s="275"/>
    </row>
    <row r="31593" spans="21:21" x14ac:dyDescent="0.3">
      <c r="U31593" s="275"/>
    </row>
    <row r="31594" spans="21:21" x14ac:dyDescent="0.3">
      <c r="U31594" s="275"/>
    </row>
    <row r="31595" spans="21:21" x14ac:dyDescent="0.3">
      <c r="U31595" s="275"/>
    </row>
    <row r="31596" spans="21:21" x14ac:dyDescent="0.3">
      <c r="U31596" s="275"/>
    </row>
    <row r="31597" spans="21:21" x14ac:dyDescent="0.3">
      <c r="U31597" s="275"/>
    </row>
    <row r="31598" spans="21:21" x14ac:dyDescent="0.3">
      <c r="U31598" s="275"/>
    </row>
    <row r="31599" spans="21:21" x14ac:dyDescent="0.3">
      <c r="U31599" s="275"/>
    </row>
    <row r="31600" spans="21:21" x14ac:dyDescent="0.3">
      <c r="U31600" s="275"/>
    </row>
    <row r="31601" spans="21:21" x14ac:dyDescent="0.3">
      <c r="U31601" s="275"/>
    </row>
    <row r="31602" spans="21:21" x14ac:dyDescent="0.3">
      <c r="U31602" s="275"/>
    </row>
    <row r="31603" spans="21:21" x14ac:dyDescent="0.3">
      <c r="U31603" s="275"/>
    </row>
    <row r="31604" spans="21:21" x14ac:dyDescent="0.3">
      <c r="U31604" s="275"/>
    </row>
    <row r="31605" spans="21:21" x14ac:dyDescent="0.3">
      <c r="U31605" s="275"/>
    </row>
    <row r="31606" spans="21:21" x14ac:dyDescent="0.3">
      <c r="U31606" s="275"/>
    </row>
    <row r="31607" spans="21:21" x14ac:dyDescent="0.3">
      <c r="U31607" s="275"/>
    </row>
    <row r="31608" spans="21:21" x14ac:dyDescent="0.3">
      <c r="U31608" s="275"/>
    </row>
    <row r="31609" spans="21:21" x14ac:dyDescent="0.3">
      <c r="U31609" s="275"/>
    </row>
    <row r="31610" spans="21:21" x14ac:dyDescent="0.3">
      <c r="U31610" s="275"/>
    </row>
    <row r="31611" spans="21:21" x14ac:dyDescent="0.3">
      <c r="U31611" s="275"/>
    </row>
    <row r="31612" spans="21:21" x14ac:dyDescent="0.3">
      <c r="U31612" s="275"/>
    </row>
    <row r="31613" spans="21:21" x14ac:dyDescent="0.3">
      <c r="U31613" s="275"/>
    </row>
    <row r="31614" spans="21:21" x14ac:dyDescent="0.3">
      <c r="U31614" s="275"/>
    </row>
    <row r="31615" spans="21:21" x14ac:dyDescent="0.3">
      <c r="U31615" s="275"/>
    </row>
    <row r="31616" spans="21:21" x14ac:dyDescent="0.3">
      <c r="U31616" s="275"/>
    </row>
    <row r="31617" spans="21:21" x14ac:dyDescent="0.3">
      <c r="U31617" s="275"/>
    </row>
    <row r="31618" spans="21:21" x14ac:dyDescent="0.3">
      <c r="U31618" s="275"/>
    </row>
    <row r="31619" spans="21:21" x14ac:dyDescent="0.3">
      <c r="U31619" s="275"/>
    </row>
    <row r="31620" spans="21:21" x14ac:dyDescent="0.3">
      <c r="U31620" s="275"/>
    </row>
    <row r="31621" spans="21:21" x14ac:dyDescent="0.3">
      <c r="U31621" s="275"/>
    </row>
    <row r="31622" spans="21:21" x14ac:dyDescent="0.3">
      <c r="U31622" s="275"/>
    </row>
    <row r="31623" spans="21:21" x14ac:dyDescent="0.3">
      <c r="U31623" s="275"/>
    </row>
    <row r="31624" spans="21:21" x14ac:dyDescent="0.3">
      <c r="U31624" s="275"/>
    </row>
    <row r="31625" spans="21:21" x14ac:dyDescent="0.3">
      <c r="U31625" s="275"/>
    </row>
    <row r="31626" spans="21:21" x14ac:dyDescent="0.3">
      <c r="U31626" s="275"/>
    </row>
    <row r="31627" spans="21:21" x14ac:dyDescent="0.3">
      <c r="U31627" s="275"/>
    </row>
    <row r="31628" spans="21:21" x14ac:dyDescent="0.3">
      <c r="U31628" s="275"/>
    </row>
    <row r="31629" spans="21:21" x14ac:dyDescent="0.3">
      <c r="U31629" s="275"/>
    </row>
    <row r="31630" spans="21:21" x14ac:dyDescent="0.3">
      <c r="U31630" s="275"/>
    </row>
    <row r="31631" spans="21:21" x14ac:dyDescent="0.3">
      <c r="U31631" s="275"/>
    </row>
    <row r="31632" spans="21:21" x14ac:dyDescent="0.3">
      <c r="U31632" s="275"/>
    </row>
    <row r="31633" spans="21:21" x14ac:dyDescent="0.3">
      <c r="U31633" s="275"/>
    </row>
    <row r="31634" spans="21:21" x14ac:dyDescent="0.3">
      <c r="U31634" s="275"/>
    </row>
    <row r="31635" spans="21:21" x14ac:dyDescent="0.3">
      <c r="U31635" s="275"/>
    </row>
    <row r="31636" spans="21:21" x14ac:dyDescent="0.3">
      <c r="U31636" s="275"/>
    </row>
    <row r="31637" spans="21:21" x14ac:dyDescent="0.3">
      <c r="U31637" s="275"/>
    </row>
    <row r="31638" spans="21:21" x14ac:dyDescent="0.3">
      <c r="U31638" s="275"/>
    </row>
    <row r="31639" spans="21:21" x14ac:dyDescent="0.3">
      <c r="U31639" s="275"/>
    </row>
    <row r="31640" spans="21:21" x14ac:dyDescent="0.3">
      <c r="U31640" s="275"/>
    </row>
    <row r="31641" spans="21:21" x14ac:dyDescent="0.3">
      <c r="U31641" s="275"/>
    </row>
    <row r="31642" spans="21:21" x14ac:dyDescent="0.3">
      <c r="U31642" s="275"/>
    </row>
    <row r="31643" spans="21:21" x14ac:dyDescent="0.3">
      <c r="U31643" s="275"/>
    </row>
    <row r="31644" spans="21:21" x14ac:dyDescent="0.3">
      <c r="U31644" s="275"/>
    </row>
    <row r="31645" spans="21:21" x14ac:dyDescent="0.3">
      <c r="U31645" s="275"/>
    </row>
    <row r="31646" spans="21:21" x14ac:dyDescent="0.3">
      <c r="U31646" s="275"/>
    </row>
    <row r="31647" spans="21:21" x14ac:dyDescent="0.3">
      <c r="U31647" s="275"/>
    </row>
    <row r="31648" spans="21:21" x14ac:dyDescent="0.3">
      <c r="U31648" s="275"/>
    </row>
    <row r="31649" spans="21:21" x14ac:dyDescent="0.3">
      <c r="U31649" s="275"/>
    </row>
    <row r="31650" spans="21:21" x14ac:dyDescent="0.3">
      <c r="U31650" s="275"/>
    </row>
    <row r="31651" spans="21:21" x14ac:dyDescent="0.3">
      <c r="U31651" s="275"/>
    </row>
    <row r="31652" spans="21:21" x14ac:dyDescent="0.3">
      <c r="U31652" s="275"/>
    </row>
    <row r="31653" spans="21:21" x14ac:dyDescent="0.3">
      <c r="U31653" s="275"/>
    </row>
    <row r="31654" spans="21:21" x14ac:dyDescent="0.3">
      <c r="U31654" s="275"/>
    </row>
    <row r="31655" spans="21:21" x14ac:dyDescent="0.3">
      <c r="U31655" s="275"/>
    </row>
    <row r="31656" spans="21:21" x14ac:dyDescent="0.3">
      <c r="U31656" s="275"/>
    </row>
    <row r="31657" spans="21:21" x14ac:dyDescent="0.3">
      <c r="U31657" s="275"/>
    </row>
    <row r="31658" spans="21:21" x14ac:dyDescent="0.3">
      <c r="U31658" s="275"/>
    </row>
    <row r="31659" spans="21:21" x14ac:dyDescent="0.3">
      <c r="U31659" s="275"/>
    </row>
    <row r="31660" spans="21:21" x14ac:dyDescent="0.3">
      <c r="U31660" s="275"/>
    </row>
    <row r="31661" spans="21:21" x14ac:dyDescent="0.3">
      <c r="U31661" s="275"/>
    </row>
    <row r="31662" spans="21:21" x14ac:dyDescent="0.3">
      <c r="U31662" s="275"/>
    </row>
    <row r="31663" spans="21:21" x14ac:dyDescent="0.3">
      <c r="U31663" s="275"/>
    </row>
    <row r="31664" spans="21:21" x14ac:dyDescent="0.3">
      <c r="U31664" s="275"/>
    </row>
    <row r="31665" spans="21:21" x14ac:dyDescent="0.3">
      <c r="U31665" s="275"/>
    </row>
    <row r="31666" spans="21:21" x14ac:dyDescent="0.3">
      <c r="U31666" s="275"/>
    </row>
    <row r="31667" spans="21:21" x14ac:dyDescent="0.3">
      <c r="U31667" s="275"/>
    </row>
    <row r="31668" spans="21:21" x14ac:dyDescent="0.3">
      <c r="U31668" s="275"/>
    </row>
    <row r="31669" spans="21:21" x14ac:dyDescent="0.3">
      <c r="U31669" s="275"/>
    </row>
    <row r="31670" spans="21:21" x14ac:dyDescent="0.3">
      <c r="U31670" s="275"/>
    </row>
    <row r="31671" spans="21:21" x14ac:dyDescent="0.3">
      <c r="U31671" s="275"/>
    </row>
    <row r="31672" spans="21:21" x14ac:dyDescent="0.3">
      <c r="U31672" s="275"/>
    </row>
    <row r="31673" spans="21:21" x14ac:dyDescent="0.3">
      <c r="U31673" s="275"/>
    </row>
    <row r="31674" spans="21:21" x14ac:dyDescent="0.3">
      <c r="U31674" s="275"/>
    </row>
    <row r="31675" spans="21:21" x14ac:dyDescent="0.3">
      <c r="U31675" s="275"/>
    </row>
    <row r="31676" spans="21:21" x14ac:dyDescent="0.3">
      <c r="U31676" s="275"/>
    </row>
    <row r="31677" spans="21:21" x14ac:dyDescent="0.3">
      <c r="U31677" s="275"/>
    </row>
    <row r="31678" spans="21:21" x14ac:dyDescent="0.3">
      <c r="U31678" s="275"/>
    </row>
    <row r="31679" spans="21:21" x14ac:dyDescent="0.3">
      <c r="U31679" s="275"/>
    </row>
    <row r="31680" spans="21:21" x14ac:dyDescent="0.3">
      <c r="U31680" s="275"/>
    </row>
    <row r="31681" spans="21:21" x14ac:dyDescent="0.3">
      <c r="U31681" s="275"/>
    </row>
    <row r="31682" spans="21:21" x14ac:dyDescent="0.3">
      <c r="U31682" s="275"/>
    </row>
    <row r="31683" spans="21:21" x14ac:dyDescent="0.3">
      <c r="U31683" s="275"/>
    </row>
    <row r="31684" spans="21:21" x14ac:dyDescent="0.3">
      <c r="U31684" s="275"/>
    </row>
    <row r="31685" spans="21:21" x14ac:dyDescent="0.3">
      <c r="U31685" s="275"/>
    </row>
    <row r="31686" spans="21:21" x14ac:dyDescent="0.3">
      <c r="U31686" s="275"/>
    </row>
    <row r="31687" spans="21:21" x14ac:dyDescent="0.3">
      <c r="U31687" s="275"/>
    </row>
    <row r="31688" spans="21:21" x14ac:dyDescent="0.3">
      <c r="U31688" s="275"/>
    </row>
    <row r="31689" spans="21:21" x14ac:dyDescent="0.3">
      <c r="U31689" s="275"/>
    </row>
    <row r="31690" spans="21:21" x14ac:dyDescent="0.3">
      <c r="U31690" s="275"/>
    </row>
    <row r="31691" spans="21:21" x14ac:dyDescent="0.3">
      <c r="U31691" s="275"/>
    </row>
    <row r="31692" spans="21:21" x14ac:dyDescent="0.3">
      <c r="U31692" s="275"/>
    </row>
    <row r="31693" spans="21:21" x14ac:dyDescent="0.3">
      <c r="U31693" s="275"/>
    </row>
    <row r="31694" spans="21:21" x14ac:dyDescent="0.3">
      <c r="U31694" s="275"/>
    </row>
    <row r="31695" spans="21:21" x14ac:dyDescent="0.3">
      <c r="U31695" s="275"/>
    </row>
    <row r="31696" spans="21:21" x14ac:dyDescent="0.3">
      <c r="U31696" s="275"/>
    </row>
    <row r="31697" spans="21:21" x14ac:dyDescent="0.3">
      <c r="U31697" s="275"/>
    </row>
    <row r="31698" spans="21:21" x14ac:dyDescent="0.3">
      <c r="U31698" s="275"/>
    </row>
    <row r="31699" spans="21:21" x14ac:dyDescent="0.3">
      <c r="U31699" s="275"/>
    </row>
    <row r="31700" spans="21:21" x14ac:dyDescent="0.3">
      <c r="U31700" s="275"/>
    </row>
    <row r="31701" spans="21:21" x14ac:dyDescent="0.3">
      <c r="U31701" s="275"/>
    </row>
    <row r="31702" spans="21:21" x14ac:dyDescent="0.3">
      <c r="U31702" s="275"/>
    </row>
    <row r="31703" spans="21:21" x14ac:dyDescent="0.3">
      <c r="U31703" s="275"/>
    </row>
    <row r="31704" spans="21:21" x14ac:dyDescent="0.3">
      <c r="U31704" s="275"/>
    </row>
    <row r="31705" spans="21:21" x14ac:dyDescent="0.3">
      <c r="U31705" s="275"/>
    </row>
    <row r="31706" spans="21:21" x14ac:dyDescent="0.3">
      <c r="U31706" s="275"/>
    </row>
    <row r="31707" spans="21:21" x14ac:dyDescent="0.3">
      <c r="U31707" s="275"/>
    </row>
    <row r="31708" spans="21:21" x14ac:dyDescent="0.3">
      <c r="U31708" s="275"/>
    </row>
    <row r="31709" spans="21:21" x14ac:dyDescent="0.3">
      <c r="U31709" s="275"/>
    </row>
    <row r="31710" spans="21:21" x14ac:dyDescent="0.3">
      <c r="U31710" s="275"/>
    </row>
    <row r="31711" spans="21:21" x14ac:dyDescent="0.3">
      <c r="U31711" s="275"/>
    </row>
    <row r="31712" spans="21:21" x14ac:dyDescent="0.3">
      <c r="U31712" s="275"/>
    </row>
    <row r="31713" spans="21:21" x14ac:dyDescent="0.3">
      <c r="U31713" s="275"/>
    </row>
    <row r="31714" spans="21:21" x14ac:dyDescent="0.3">
      <c r="U31714" s="275"/>
    </row>
    <row r="31715" spans="21:21" x14ac:dyDescent="0.3">
      <c r="U31715" s="275"/>
    </row>
    <row r="31716" spans="21:21" x14ac:dyDescent="0.3">
      <c r="U31716" s="275"/>
    </row>
    <row r="31717" spans="21:21" x14ac:dyDescent="0.3">
      <c r="U31717" s="275"/>
    </row>
    <row r="31718" spans="21:21" x14ac:dyDescent="0.3">
      <c r="U31718" s="275"/>
    </row>
    <row r="31719" spans="21:21" x14ac:dyDescent="0.3">
      <c r="U31719" s="275"/>
    </row>
    <row r="31720" spans="21:21" x14ac:dyDescent="0.3">
      <c r="U31720" s="275"/>
    </row>
    <row r="31721" spans="21:21" x14ac:dyDescent="0.3">
      <c r="U31721" s="275"/>
    </row>
    <row r="31722" spans="21:21" x14ac:dyDescent="0.3">
      <c r="U31722" s="275"/>
    </row>
    <row r="31723" spans="21:21" x14ac:dyDescent="0.3">
      <c r="U31723" s="275"/>
    </row>
    <row r="31724" spans="21:21" x14ac:dyDescent="0.3">
      <c r="U31724" s="275"/>
    </row>
    <row r="31725" spans="21:21" x14ac:dyDescent="0.3">
      <c r="U31725" s="275"/>
    </row>
    <row r="31726" spans="21:21" x14ac:dyDescent="0.3">
      <c r="U31726" s="275"/>
    </row>
    <row r="31727" spans="21:21" x14ac:dyDescent="0.3">
      <c r="U31727" s="275"/>
    </row>
    <row r="31728" spans="21:21" x14ac:dyDescent="0.3">
      <c r="U31728" s="275"/>
    </row>
    <row r="31729" spans="21:21" x14ac:dyDescent="0.3">
      <c r="U31729" s="275"/>
    </row>
    <row r="31730" spans="21:21" x14ac:dyDescent="0.3">
      <c r="U31730" s="275"/>
    </row>
    <row r="31731" spans="21:21" x14ac:dyDescent="0.3">
      <c r="U31731" s="275"/>
    </row>
    <row r="31732" spans="21:21" x14ac:dyDescent="0.3">
      <c r="U31732" s="275"/>
    </row>
    <row r="31733" spans="21:21" x14ac:dyDescent="0.3">
      <c r="U31733" s="275"/>
    </row>
    <row r="31734" spans="21:21" x14ac:dyDescent="0.3">
      <c r="U31734" s="275"/>
    </row>
    <row r="31735" spans="21:21" x14ac:dyDescent="0.3">
      <c r="U31735" s="275"/>
    </row>
    <row r="31736" spans="21:21" x14ac:dyDescent="0.3">
      <c r="U31736" s="275"/>
    </row>
    <row r="31737" spans="21:21" x14ac:dyDescent="0.3">
      <c r="U31737" s="275"/>
    </row>
    <row r="31738" spans="21:21" x14ac:dyDescent="0.3">
      <c r="U31738" s="275"/>
    </row>
    <row r="31739" spans="21:21" x14ac:dyDescent="0.3">
      <c r="U31739" s="275"/>
    </row>
    <row r="31740" spans="21:21" x14ac:dyDescent="0.3">
      <c r="U31740" s="275"/>
    </row>
    <row r="31741" spans="21:21" x14ac:dyDescent="0.3">
      <c r="U31741" s="275"/>
    </row>
    <row r="31742" spans="21:21" x14ac:dyDescent="0.3">
      <c r="U31742" s="275"/>
    </row>
    <row r="31743" spans="21:21" x14ac:dyDescent="0.3">
      <c r="U31743" s="275"/>
    </row>
    <row r="31744" spans="21:21" x14ac:dyDescent="0.3">
      <c r="U31744" s="275"/>
    </row>
    <row r="31745" spans="21:21" x14ac:dyDescent="0.3">
      <c r="U31745" s="275"/>
    </row>
    <row r="31746" spans="21:21" x14ac:dyDescent="0.3">
      <c r="U31746" s="275"/>
    </row>
    <row r="31747" spans="21:21" x14ac:dyDescent="0.3">
      <c r="U31747" s="275"/>
    </row>
    <row r="31748" spans="21:21" x14ac:dyDescent="0.3">
      <c r="U31748" s="275"/>
    </row>
    <row r="31749" spans="21:21" x14ac:dyDescent="0.3">
      <c r="U31749" s="275"/>
    </row>
    <row r="31750" spans="21:21" x14ac:dyDescent="0.3">
      <c r="U31750" s="275"/>
    </row>
    <row r="31751" spans="21:21" x14ac:dyDescent="0.3">
      <c r="U31751" s="275"/>
    </row>
    <row r="31752" spans="21:21" x14ac:dyDescent="0.3">
      <c r="U31752" s="275"/>
    </row>
    <row r="31753" spans="21:21" x14ac:dyDescent="0.3">
      <c r="U31753" s="275"/>
    </row>
    <row r="31754" spans="21:21" x14ac:dyDescent="0.3">
      <c r="U31754" s="275"/>
    </row>
    <row r="31755" spans="21:21" x14ac:dyDescent="0.3">
      <c r="U31755" s="275"/>
    </row>
    <row r="31756" spans="21:21" x14ac:dyDescent="0.3">
      <c r="U31756" s="275"/>
    </row>
    <row r="31757" spans="21:21" x14ac:dyDescent="0.3">
      <c r="U31757" s="275"/>
    </row>
    <row r="31758" spans="21:21" x14ac:dyDescent="0.3">
      <c r="U31758" s="275"/>
    </row>
    <row r="31759" spans="21:21" x14ac:dyDescent="0.3">
      <c r="U31759" s="275"/>
    </row>
    <row r="31760" spans="21:21" x14ac:dyDescent="0.3">
      <c r="U31760" s="275"/>
    </row>
    <row r="31761" spans="21:21" x14ac:dyDescent="0.3">
      <c r="U31761" s="275"/>
    </row>
    <row r="31762" spans="21:21" x14ac:dyDescent="0.3">
      <c r="U31762" s="275"/>
    </row>
    <row r="31763" spans="21:21" x14ac:dyDescent="0.3">
      <c r="U31763" s="275"/>
    </row>
    <row r="31764" spans="21:21" x14ac:dyDescent="0.3">
      <c r="U31764" s="275"/>
    </row>
    <row r="31765" spans="21:21" x14ac:dyDescent="0.3">
      <c r="U31765" s="275"/>
    </row>
    <row r="31766" spans="21:21" x14ac:dyDescent="0.3">
      <c r="U31766" s="275"/>
    </row>
    <row r="31767" spans="21:21" x14ac:dyDescent="0.3">
      <c r="U31767" s="275"/>
    </row>
    <row r="31768" spans="21:21" x14ac:dyDescent="0.3">
      <c r="U31768" s="275"/>
    </row>
    <row r="31769" spans="21:21" x14ac:dyDescent="0.3">
      <c r="U31769" s="275"/>
    </row>
    <row r="31770" spans="21:21" x14ac:dyDescent="0.3">
      <c r="U31770" s="275"/>
    </row>
    <row r="31771" spans="21:21" x14ac:dyDescent="0.3">
      <c r="U31771" s="275"/>
    </row>
    <row r="31772" spans="21:21" x14ac:dyDescent="0.3">
      <c r="U31772" s="275"/>
    </row>
    <row r="31773" spans="21:21" x14ac:dyDescent="0.3">
      <c r="U31773" s="275"/>
    </row>
    <row r="31774" spans="21:21" x14ac:dyDescent="0.3">
      <c r="U31774" s="275"/>
    </row>
    <row r="31775" spans="21:21" x14ac:dyDescent="0.3">
      <c r="U31775" s="275"/>
    </row>
    <row r="31776" spans="21:21" x14ac:dyDescent="0.3">
      <c r="U31776" s="275"/>
    </row>
    <row r="31777" spans="21:21" x14ac:dyDescent="0.3">
      <c r="U31777" s="275"/>
    </row>
    <row r="31778" spans="21:21" x14ac:dyDescent="0.3">
      <c r="U31778" s="275"/>
    </row>
    <row r="31779" spans="21:21" x14ac:dyDescent="0.3">
      <c r="U31779" s="275"/>
    </row>
    <row r="31780" spans="21:21" x14ac:dyDescent="0.3">
      <c r="U31780" s="275"/>
    </row>
    <row r="31781" spans="21:21" x14ac:dyDescent="0.3">
      <c r="U31781" s="275"/>
    </row>
    <row r="31782" spans="21:21" x14ac:dyDescent="0.3">
      <c r="U31782" s="275"/>
    </row>
    <row r="31783" spans="21:21" x14ac:dyDescent="0.3">
      <c r="U31783" s="275"/>
    </row>
    <row r="31784" spans="21:21" x14ac:dyDescent="0.3">
      <c r="U31784" s="275"/>
    </row>
    <row r="31785" spans="21:21" x14ac:dyDescent="0.3">
      <c r="U31785" s="275"/>
    </row>
    <row r="31786" spans="21:21" x14ac:dyDescent="0.3">
      <c r="U31786" s="275"/>
    </row>
    <row r="31787" spans="21:21" x14ac:dyDescent="0.3">
      <c r="U31787" s="275"/>
    </row>
    <row r="31788" spans="21:21" x14ac:dyDescent="0.3">
      <c r="U31788" s="275"/>
    </row>
    <row r="31789" spans="21:21" x14ac:dyDescent="0.3">
      <c r="U31789" s="275"/>
    </row>
    <row r="31790" spans="21:21" x14ac:dyDescent="0.3">
      <c r="U31790" s="275"/>
    </row>
    <row r="31791" spans="21:21" x14ac:dyDescent="0.3">
      <c r="U31791" s="275"/>
    </row>
    <row r="31792" spans="21:21" x14ac:dyDescent="0.3">
      <c r="U31792" s="275"/>
    </row>
    <row r="31793" spans="21:21" x14ac:dyDescent="0.3">
      <c r="U31793" s="275"/>
    </row>
    <row r="31794" spans="21:21" x14ac:dyDescent="0.3">
      <c r="U31794" s="275"/>
    </row>
    <row r="31795" spans="21:21" x14ac:dyDescent="0.3">
      <c r="U31795" s="275"/>
    </row>
    <row r="31796" spans="21:21" x14ac:dyDescent="0.3">
      <c r="U31796" s="275"/>
    </row>
    <row r="31797" spans="21:21" x14ac:dyDescent="0.3">
      <c r="U31797" s="275"/>
    </row>
    <row r="31798" spans="21:21" x14ac:dyDescent="0.3">
      <c r="U31798" s="275"/>
    </row>
    <row r="31799" spans="21:21" x14ac:dyDescent="0.3">
      <c r="U31799" s="275"/>
    </row>
    <row r="31800" spans="21:21" x14ac:dyDescent="0.3">
      <c r="U31800" s="275"/>
    </row>
    <row r="31801" spans="21:21" x14ac:dyDescent="0.3">
      <c r="U31801" s="275"/>
    </row>
    <row r="31802" spans="21:21" x14ac:dyDescent="0.3">
      <c r="U31802" s="275"/>
    </row>
    <row r="31803" spans="21:21" x14ac:dyDescent="0.3">
      <c r="U31803" s="275"/>
    </row>
    <row r="31804" spans="21:21" x14ac:dyDescent="0.3">
      <c r="U31804" s="275"/>
    </row>
    <row r="31805" spans="21:21" x14ac:dyDescent="0.3">
      <c r="U31805" s="275"/>
    </row>
    <row r="31806" spans="21:21" x14ac:dyDescent="0.3">
      <c r="U31806" s="275"/>
    </row>
    <row r="31807" spans="21:21" x14ac:dyDescent="0.3">
      <c r="U31807" s="275"/>
    </row>
    <row r="31808" spans="21:21" x14ac:dyDescent="0.3">
      <c r="U31808" s="275"/>
    </row>
    <row r="31809" spans="21:21" x14ac:dyDescent="0.3">
      <c r="U31809" s="275"/>
    </row>
    <row r="31810" spans="21:21" x14ac:dyDescent="0.3">
      <c r="U31810" s="275"/>
    </row>
    <row r="31811" spans="21:21" x14ac:dyDescent="0.3">
      <c r="U31811" s="275"/>
    </row>
    <row r="31812" spans="21:21" x14ac:dyDescent="0.3">
      <c r="U31812" s="275"/>
    </row>
    <row r="31813" spans="21:21" x14ac:dyDescent="0.3">
      <c r="U31813" s="275"/>
    </row>
    <row r="31814" spans="21:21" x14ac:dyDescent="0.3">
      <c r="U31814" s="275"/>
    </row>
    <row r="31815" spans="21:21" x14ac:dyDescent="0.3">
      <c r="U31815" s="275"/>
    </row>
    <row r="31816" spans="21:21" x14ac:dyDescent="0.3">
      <c r="U31816" s="275"/>
    </row>
    <row r="31817" spans="21:21" x14ac:dyDescent="0.3">
      <c r="U31817" s="275"/>
    </row>
    <row r="31818" spans="21:21" x14ac:dyDescent="0.3">
      <c r="U31818" s="275"/>
    </row>
    <row r="31819" spans="21:21" x14ac:dyDescent="0.3">
      <c r="U31819" s="275"/>
    </row>
    <row r="31820" spans="21:21" x14ac:dyDescent="0.3">
      <c r="U31820" s="275"/>
    </row>
    <row r="31821" spans="21:21" x14ac:dyDescent="0.3">
      <c r="U31821" s="275"/>
    </row>
    <row r="31822" spans="21:21" x14ac:dyDescent="0.3">
      <c r="U31822" s="275"/>
    </row>
    <row r="31823" spans="21:21" x14ac:dyDescent="0.3">
      <c r="U31823" s="275"/>
    </row>
    <row r="31824" spans="21:21" x14ac:dyDescent="0.3">
      <c r="U31824" s="275"/>
    </row>
    <row r="31825" spans="21:21" x14ac:dyDescent="0.3">
      <c r="U31825" s="275"/>
    </row>
    <row r="31826" spans="21:21" x14ac:dyDescent="0.3">
      <c r="U31826" s="275"/>
    </row>
    <row r="31827" spans="21:21" x14ac:dyDescent="0.3">
      <c r="U31827" s="275"/>
    </row>
    <row r="31828" spans="21:21" x14ac:dyDescent="0.3">
      <c r="U31828" s="275"/>
    </row>
    <row r="31829" spans="21:21" x14ac:dyDescent="0.3">
      <c r="U31829" s="275"/>
    </row>
    <row r="31830" spans="21:21" x14ac:dyDescent="0.3">
      <c r="U31830" s="275"/>
    </row>
    <row r="31831" spans="21:21" x14ac:dyDescent="0.3">
      <c r="U31831" s="275"/>
    </row>
    <row r="31832" spans="21:21" x14ac:dyDescent="0.3">
      <c r="U31832" s="275"/>
    </row>
    <row r="31833" spans="21:21" x14ac:dyDescent="0.3">
      <c r="U31833" s="275"/>
    </row>
    <row r="31834" spans="21:21" x14ac:dyDescent="0.3">
      <c r="U31834" s="275"/>
    </row>
    <row r="31835" spans="21:21" x14ac:dyDescent="0.3">
      <c r="U31835" s="275"/>
    </row>
    <row r="31836" spans="21:21" x14ac:dyDescent="0.3">
      <c r="U31836" s="275"/>
    </row>
    <row r="31837" spans="21:21" x14ac:dyDescent="0.3">
      <c r="U31837" s="275"/>
    </row>
    <row r="31838" spans="21:21" x14ac:dyDescent="0.3">
      <c r="U31838" s="275"/>
    </row>
    <row r="31839" spans="21:21" x14ac:dyDescent="0.3">
      <c r="U31839" s="275"/>
    </row>
    <row r="31840" spans="21:21" x14ac:dyDescent="0.3">
      <c r="U31840" s="275"/>
    </row>
    <row r="31841" spans="21:21" x14ac:dyDescent="0.3">
      <c r="U31841" s="275"/>
    </row>
    <row r="31842" spans="21:21" x14ac:dyDescent="0.3">
      <c r="U31842" s="275"/>
    </row>
    <row r="31843" spans="21:21" x14ac:dyDescent="0.3">
      <c r="U31843" s="275"/>
    </row>
    <row r="31844" spans="21:21" x14ac:dyDescent="0.3">
      <c r="U31844" s="275"/>
    </row>
    <row r="31845" spans="21:21" x14ac:dyDescent="0.3">
      <c r="U31845" s="275"/>
    </row>
    <row r="31846" spans="21:21" x14ac:dyDescent="0.3">
      <c r="U31846" s="275"/>
    </row>
    <row r="31847" spans="21:21" x14ac:dyDescent="0.3">
      <c r="U31847" s="275"/>
    </row>
    <row r="31848" spans="21:21" x14ac:dyDescent="0.3">
      <c r="U31848" s="275"/>
    </row>
    <row r="31849" spans="21:21" x14ac:dyDescent="0.3">
      <c r="U31849" s="275"/>
    </row>
    <row r="31850" spans="21:21" x14ac:dyDescent="0.3">
      <c r="U31850" s="275"/>
    </row>
    <row r="31851" spans="21:21" x14ac:dyDescent="0.3">
      <c r="U31851" s="275"/>
    </row>
    <row r="31852" spans="21:21" x14ac:dyDescent="0.3">
      <c r="U31852" s="275"/>
    </row>
    <row r="31853" spans="21:21" x14ac:dyDescent="0.3">
      <c r="U31853" s="275"/>
    </row>
    <row r="31854" spans="21:21" x14ac:dyDescent="0.3">
      <c r="U31854" s="275"/>
    </row>
    <row r="31855" spans="21:21" x14ac:dyDescent="0.3">
      <c r="U31855" s="275"/>
    </row>
    <row r="31856" spans="21:21" x14ac:dyDescent="0.3">
      <c r="U31856" s="275"/>
    </row>
    <row r="31857" spans="21:21" x14ac:dyDescent="0.3">
      <c r="U31857" s="275"/>
    </row>
    <row r="31858" spans="21:21" x14ac:dyDescent="0.3">
      <c r="U31858" s="275"/>
    </row>
    <row r="31859" spans="21:21" x14ac:dyDescent="0.3">
      <c r="U31859" s="275"/>
    </row>
    <row r="31860" spans="21:21" x14ac:dyDescent="0.3">
      <c r="U31860" s="275"/>
    </row>
    <row r="31861" spans="21:21" x14ac:dyDescent="0.3">
      <c r="U31861" s="275"/>
    </row>
    <row r="31862" spans="21:21" x14ac:dyDescent="0.3">
      <c r="U31862" s="275"/>
    </row>
    <row r="31863" spans="21:21" x14ac:dyDescent="0.3">
      <c r="U31863" s="275"/>
    </row>
    <row r="31864" spans="21:21" x14ac:dyDescent="0.3">
      <c r="U31864" s="275"/>
    </row>
    <row r="31865" spans="21:21" x14ac:dyDescent="0.3">
      <c r="U31865" s="275"/>
    </row>
    <row r="31866" spans="21:21" x14ac:dyDescent="0.3">
      <c r="U31866" s="275"/>
    </row>
    <row r="31867" spans="21:21" x14ac:dyDescent="0.3">
      <c r="U31867" s="275"/>
    </row>
    <row r="31868" spans="21:21" x14ac:dyDescent="0.3">
      <c r="U31868" s="275"/>
    </row>
    <row r="31869" spans="21:21" x14ac:dyDescent="0.3">
      <c r="U31869" s="275"/>
    </row>
    <row r="31870" spans="21:21" x14ac:dyDescent="0.3">
      <c r="U31870" s="275"/>
    </row>
    <row r="31871" spans="21:21" x14ac:dyDescent="0.3">
      <c r="U31871" s="275"/>
    </row>
    <row r="31872" spans="21:21" x14ac:dyDescent="0.3">
      <c r="U31872" s="275"/>
    </row>
    <row r="31873" spans="21:21" x14ac:dyDescent="0.3">
      <c r="U31873" s="275"/>
    </row>
    <row r="31874" spans="21:21" x14ac:dyDescent="0.3">
      <c r="U31874" s="275"/>
    </row>
    <row r="31875" spans="21:21" x14ac:dyDescent="0.3">
      <c r="U31875" s="275"/>
    </row>
    <row r="31876" spans="21:21" x14ac:dyDescent="0.3">
      <c r="U31876" s="275"/>
    </row>
    <row r="31877" spans="21:21" x14ac:dyDescent="0.3">
      <c r="U31877" s="275"/>
    </row>
    <row r="31878" spans="21:21" x14ac:dyDescent="0.3">
      <c r="U31878" s="275"/>
    </row>
    <row r="31879" spans="21:21" x14ac:dyDescent="0.3">
      <c r="U31879" s="275"/>
    </row>
    <row r="31880" spans="21:21" x14ac:dyDescent="0.3">
      <c r="U31880" s="275"/>
    </row>
    <row r="31881" spans="21:21" x14ac:dyDescent="0.3">
      <c r="U31881" s="275"/>
    </row>
    <row r="31882" spans="21:21" x14ac:dyDescent="0.3">
      <c r="U31882" s="275"/>
    </row>
    <row r="31883" spans="21:21" x14ac:dyDescent="0.3">
      <c r="U31883" s="275"/>
    </row>
    <row r="31884" spans="21:21" x14ac:dyDescent="0.3">
      <c r="U31884" s="275"/>
    </row>
    <row r="31885" spans="21:21" x14ac:dyDescent="0.3">
      <c r="U31885" s="275"/>
    </row>
    <row r="31886" spans="21:21" x14ac:dyDescent="0.3">
      <c r="U31886" s="275"/>
    </row>
    <row r="31887" spans="21:21" x14ac:dyDescent="0.3">
      <c r="U31887" s="275"/>
    </row>
    <row r="31888" spans="21:21" x14ac:dyDescent="0.3">
      <c r="U31888" s="275"/>
    </row>
    <row r="31889" spans="21:21" x14ac:dyDescent="0.3">
      <c r="U31889" s="275"/>
    </row>
    <row r="31890" spans="21:21" x14ac:dyDescent="0.3">
      <c r="U31890" s="275"/>
    </row>
    <row r="31891" spans="21:21" x14ac:dyDescent="0.3">
      <c r="U31891" s="275"/>
    </row>
    <row r="31892" spans="21:21" x14ac:dyDescent="0.3">
      <c r="U31892" s="275"/>
    </row>
    <row r="31893" spans="21:21" x14ac:dyDescent="0.3">
      <c r="U31893" s="275"/>
    </row>
    <row r="31894" spans="21:21" x14ac:dyDescent="0.3">
      <c r="U31894" s="275"/>
    </row>
    <row r="31895" spans="21:21" x14ac:dyDescent="0.3">
      <c r="U31895" s="275"/>
    </row>
    <row r="31896" spans="21:21" x14ac:dyDescent="0.3">
      <c r="U31896" s="275"/>
    </row>
    <row r="31897" spans="21:21" x14ac:dyDescent="0.3">
      <c r="U31897" s="275"/>
    </row>
    <row r="31898" spans="21:21" x14ac:dyDescent="0.3">
      <c r="U31898" s="275"/>
    </row>
    <row r="31899" spans="21:21" x14ac:dyDescent="0.3">
      <c r="U31899" s="275"/>
    </row>
    <row r="31900" spans="21:21" x14ac:dyDescent="0.3">
      <c r="U31900" s="275"/>
    </row>
    <row r="31901" spans="21:21" x14ac:dyDescent="0.3">
      <c r="U31901" s="275"/>
    </row>
    <row r="31902" spans="21:21" x14ac:dyDescent="0.3">
      <c r="U31902" s="275"/>
    </row>
    <row r="31903" spans="21:21" x14ac:dyDescent="0.3">
      <c r="U31903" s="275"/>
    </row>
    <row r="31904" spans="21:21" x14ac:dyDescent="0.3">
      <c r="U31904" s="275"/>
    </row>
    <row r="31905" spans="21:21" x14ac:dyDescent="0.3">
      <c r="U31905" s="275"/>
    </row>
    <row r="31906" spans="21:21" x14ac:dyDescent="0.3">
      <c r="U31906" s="275"/>
    </row>
    <row r="31907" spans="21:21" x14ac:dyDescent="0.3">
      <c r="U31907" s="275"/>
    </row>
    <row r="31908" spans="21:21" x14ac:dyDescent="0.3">
      <c r="U31908" s="275"/>
    </row>
    <row r="31909" spans="21:21" x14ac:dyDescent="0.3">
      <c r="U31909" s="275"/>
    </row>
    <row r="31910" spans="21:21" x14ac:dyDescent="0.3">
      <c r="U31910" s="275"/>
    </row>
    <row r="31911" spans="21:21" x14ac:dyDescent="0.3">
      <c r="U31911" s="275"/>
    </row>
    <row r="31912" spans="21:21" x14ac:dyDescent="0.3">
      <c r="U31912" s="275"/>
    </row>
    <row r="31913" spans="21:21" x14ac:dyDescent="0.3">
      <c r="U31913" s="275"/>
    </row>
    <row r="31914" spans="21:21" x14ac:dyDescent="0.3">
      <c r="U31914" s="275"/>
    </row>
    <row r="31915" spans="21:21" x14ac:dyDescent="0.3">
      <c r="U31915" s="275"/>
    </row>
    <row r="31916" spans="21:21" x14ac:dyDescent="0.3">
      <c r="U31916" s="275"/>
    </row>
    <row r="31917" spans="21:21" x14ac:dyDescent="0.3">
      <c r="U31917" s="275"/>
    </row>
    <row r="31918" spans="21:21" x14ac:dyDescent="0.3">
      <c r="U31918" s="275"/>
    </row>
    <row r="31919" spans="21:21" x14ac:dyDescent="0.3">
      <c r="U31919" s="275"/>
    </row>
    <row r="31920" spans="21:21" x14ac:dyDescent="0.3">
      <c r="U31920" s="275"/>
    </row>
    <row r="31921" spans="21:21" x14ac:dyDescent="0.3">
      <c r="U31921" s="275"/>
    </row>
    <row r="31922" spans="21:21" x14ac:dyDescent="0.3">
      <c r="U31922" s="275"/>
    </row>
    <row r="31923" spans="21:21" x14ac:dyDescent="0.3">
      <c r="U31923" s="275"/>
    </row>
    <row r="31924" spans="21:21" x14ac:dyDescent="0.3">
      <c r="U31924" s="275"/>
    </row>
    <row r="31925" spans="21:21" x14ac:dyDescent="0.3">
      <c r="U31925" s="275"/>
    </row>
    <row r="31926" spans="21:21" x14ac:dyDescent="0.3">
      <c r="U31926" s="275"/>
    </row>
    <row r="31927" spans="21:21" x14ac:dyDescent="0.3">
      <c r="U31927" s="275"/>
    </row>
    <row r="31928" spans="21:21" x14ac:dyDescent="0.3">
      <c r="U31928" s="275"/>
    </row>
    <row r="31929" spans="21:21" x14ac:dyDescent="0.3">
      <c r="U31929" s="275"/>
    </row>
    <row r="31930" spans="21:21" x14ac:dyDescent="0.3">
      <c r="U31930" s="275"/>
    </row>
    <row r="31931" spans="21:21" x14ac:dyDescent="0.3">
      <c r="U31931" s="275"/>
    </row>
    <row r="31932" spans="21:21" x14ac:dyDescent="0.3">
      <c r="U31932" s="275"/>
    </row>
    <row r="31933" spans="21:21" x14ac:dyDescent="0.3">
      <c r="U31933" s="275"/>
    </row>
    <row r="31934" spans="21:21" x14ac:dyDescent="0.3">
      <c r="U31934" s="275"/>
    </row>
    <row r="31935" spans="21:21" x14ac:dyDescent="0.3">
      <c r="U31935" s="275"/>
    </row>
    <row r="31936" spans="21:21" x14ac:dyDescent="0.3">
      <c r="U31936" s="275"/>
    </row>
    <row r="31937" spans="21:21" x14ac:dyDescent="0.3">
      <c r="U31937" s="275"/>
    </row>
    <row r="31938" spans="21:21" x14ac:dyDescent="0.3">
      <c r="U31938" s="275"/>
    </row>
    <row r="31939" spans="21:21" x14ac:dyDescent="0.3">
      <c r="U31939" s="275"/>
    </row>
    <row r="31940" spans="21:21" x14ac:dyDescent="0.3">
      <c r="U31940" s="275"/>
    </row>
    <row r="31941" spans="21:21" x14ac:dyDescent="0.3">
      <c r="U31941" s="275"/>
    </row>
    <row r="31942" spans="21:21" x14ac:dyDescent="0.3">
      <c r="U31942" s="275"/>
    </row>
    <row r="31943" spans="21:21" x14ac:dyDescent="0.3">
      <c r="U31943" s="275"/>
    </row>
    <row r="31944" spans="21:21" x14ac:dyDescent="0.3">
      <c r="U31944" s="275"/>
    </row>
    <row r="31945" spans="21:21" x14ac:dyDescent="0.3">
      <c r="U31945" s="275"/>
    </row>
    <row r="31946" spans="21:21" x14ac:dyDescent="0.3">
      <c r="U31946" s="275"/>
    </row>
    <row r="31947" spans="21:21" x14ac:dyDescent="0.3">
      <c r="U31947" s="275"/>
    </row>
    <row r="31948" spans="21:21" x14ac:dyDescent="0.3">
      <c r="U31948" s="275"/>
    </row>
    <row r="31949" spans="21:21" x14ac:dyDescent="0.3">
      <c r="U31949" s="275"/>
    </row>
    <row r="31950" spans="21:21" x14ac:dyDescent="0.3">
      <c r="U31950" s="275"/>
    </row>
    <row r="31951" spans="21:21" x14ac:dyDescent="0.3">
      <c r="U31951" s="275"/>
    </row>
    <row r="31952" spans="21:21" x14ac:dyDescent="0.3">
      <c r="U31952" s="275"/>
    </row>
    <row r="31953" spans="21:21" x14ac:dyDescent="0.3">
      <c r="U31953" s="275"/>
    </row>
    <row r="31954" spans="21:21" x14ac:dyDescent="0.3">
      <c r="U31954" s="275"/>
    </row>
    <row r="31955" spans="21:21" x14ac:dyDescent="0.3">
      <c r="U31955" s="275"/>
    </row>
    <row r="31956" spans="21:21" x14ac:dyDescent="0.3">
      <c r="U31956" s="275"/>
    </row>
    <row r="31957" spans="21:21" x14ac:dyDescent="0.3">
      <c r="U31957" s="275"/>
    </row>
    <row r="31958" spans="21:21" x14ac:dyDescent="0.3">
      <c r="U31958" s="275"/>
    </row>
    <row r="31959" spans="21:21" x14ac:dyDescent="0.3">
      <c r="U31959" s="275"/>
    </row>
    <row r="31960" spans="21:21" x14ac:dyDescent="0.3">
      <c r="U31960" s="275"/>
    </row>
    <row r="31961" spans="21:21" x14ac:dyDescent="0.3">
      <c r="U31961" s="275"/>
    </row>
    <row r="31962" spans="21:21" x14ac:dyDescent="0.3">
      <c r="U31962" s="275"/>
    </row>
    <row r="31963" spans="21:21" x14ac:dyDescent="0.3">
      <c r="U31963" s="275"/>
    </row>
    <row r="31964" spans="21:21" x14ac:dyDescent="0.3">
      <c r="U31964" s="275"/>
    </row>
    <row r="31965" spans="21:21" x14ac:dyDescent="0.3">
      <c r="U31965" s="275"/>
    </row>
    <row r="31966" spans="21:21" x14ac:dyDescent="0.3">
      <c r="U31966" s="275"/>
    </row>
    <row r="31967" spans="21:21" x14ac:dyDescent="0.3">
      <c r="U31967" s="275"/>
    </row>
    <row r="31968" spans="21:21" x14ac:dyDescent="0.3">
      <c r="U31968" s="275"/>
    </row>
    <row r="31969" spans="21:21" x14ac:dyDescent="0.3">
      <c r="U31969" s="275"/>
    </row>
    <row r="31970" spans="21:21" x14ac:dyDescent="0.3">
      <c r="U31970" s="275"/>
    </row>
    <row r="31971" spans="21:21" x14ac:dyDescent="0.3">
      <c r="U31971" s="275"/>
    </row>
    <row r="31972" spans="21:21" x14ac:dyDescent="0.3">
      <c r="U31972" s="275"/>
    </row>
    <row r="31973" spans="21:21" x14ac:dyDescent="0.3">
      <c r="U31973" s="275"/>
    </row>
    <row r="31974" spans="21:21" x14ac:dyDescent="0.3">
      <c r="U31974" s="275"/>
    </row>
    <row r="31975" spans="21:21" x14ac:dyDescent="0.3">
      <c r="U31975" s="275"/>
    </row>
    <row r="31976" spans="21:21" x14ac:dyDescent="0.3">
      <c r="U31976" s="275"/>
    </row>
    <row r="31977" spans="21:21" x14ac:dyDescent="0.3">
      <c r="U31977" s="275"/>
    </row>
    <row r="31978" spans="21:21" x14ac:dyDescent="0.3">
      <c r="U31978" s="275"/>
    </row>
    <row r="31979" spans="21:21" x14ac:dyDescent="0.3">
      <c r="U31979" s="275"/>
    </row>
    <row r="31980" spans="21:21" x14ac:dyDescent="0.3">
      <c r="U31980" s="275"/>
    </row>
    <row r="31981" spans="21:21" x14ac:dyDescent="0.3">
      <c r="U31981" s="275"/>
    </row>
    <row r="31982" spans="21:21" x14ac:dyDescent="0.3">
      <c r="U31982" s="275"/>
    </row>
    <row r="31983" spans="21:21" x14ac:dyDescent="0.3">
      <c r="U31983" s="275"/>
    </row>
    <row r="31984" spans="21:21" x14ac:dyDescent="0.3">
      <c r="U31984" s="275"/>
    </row>
    <row r="31985" spans="21:21" x14ac:dyDescent="0.3">
      <c r="U31985" s="275"/>
    </row>
    <row r="31986" spans="21:21" x14ac:dyDescent="0.3">
      <c r="U31986" s="275"/>
    </row>
    <row r="31987" spans="21:21" x14ac:dyDescent="0.3">
      <c r="U31987" s="275"/>
    </row>
    <row r="31988" spans="21:21" x14ac:dyDescent="0.3">
      <c r="U31988" s="275"/>
    </row>
    <row r="31989" spans="21:21" x14ac:dyDescent="0.3">
      <c r="U31989" s="275"/>
    </row>
    <row r="31990" spans="21:21" x14ac:dyDescent="0.3">
      <c r="U31990" s="275"/>
    </row>
    <row r="31991" spans="21:21" x14ac:dyDescent="0.3">
      <c r="U31991" s="275"/>
    </row>
    <row r="31992" spans="21:21" x14ac:dyDescent="0.3">
      <c r="U31992" s="275"/>
    </row>
    <row r="31993" spans="21:21" x14ac:dyDescent="0.3">
      <c r="U31993" s="275"/>
    </row>
    <row r="31994" spans="21:21" x14ac:dyDescent="0.3">
      <c r="U31994" s="275"/>
    </row>
    <row r="31995" spans="21:21" x14ac:dyDescent="0.3">
      <c r="U31995" s="275"/>
    </row>
    <row r="31996" spans="21:21" x14ac:dyDescent="0.3">
      <c r="U31996" s="275"/>
    </row>
    <row r="31997" spans="21:21" x14ac:dyDescent="0.3">
      <c r="U31997" s="275"/>
    </row>
    <row r="31998" spans="21:21" x14ac:dyDescent="0.3">
      <c r="U31998" s="275"/>
    </row>
    <row r="31999" spans="21:21" x14ac:dyDescent="0.3">
      <c r="U31999" s="275"/>
    </row>
    <row r="32000" spans="21:21" x14ac:dyDescent="0.3">
      <c r="U32000" s="275"/>
    </row>
    <row r="32001" spans="21:21" x14ac:dyDescent="0.3">
      <c r="U32001" s="275"/>
    </row>
    <row r="32002" spans="21:21" x14ac:dyDescent="0.3">
      <c r="U32002" s="275"/>
    </row>
    <row r="32003" spans="21:21" x14ac:dyDescent="0.3">
      <c r="U32003" s="275"/>
    </row>
    <row r="32004" spans="21:21" x14ac:dyDescent="0.3">
      <c r="U32004" s="275"/>
    </row>
    <row r="32005" spans="21:21" x14ac:dyDescent="0.3">
      <c r="U32005" s="275"/>
    </row>
    <row r="32006" spans="21:21" x14ac:dyDescent="0.3">
      <c r="U32006" s="275"/>
    </row>
    <row r="32007" spans="21:21" x14ac:dyDescent="0.3">
      <c r="U32007" s="275"/>
    </row>
    <row r="32008" spans="21:21" x14ac:dyDescent="0.3">
      <c r="U32008" s="275"/>
    </row>
    <row r="32009" spans="21:21" x14ac:dyDescent="0.3">
      <c r="U32009" s="275"/>
    </row>
    <row r="32010" spans="21:21" x14ac:dyDescent="0.3">
      <c r="U32010" s="275"/>
    </row>
    <row r="32011" spans="21:21" x14ac:dyDescent="0.3">
      <c r="U32011" s="275"/>
    </row>
    <row r="32012" spans="21:21" x14ac:dyDescent="0.3">
      <c r="U32012" s="275"/>
    </row>
    <row r="32013" spans="21:21" x14ac:dyDescent="0.3">
      <c r="U32013" s="275"/>
    </row>
    <row r="32014" spans="21:21" x14ac:dyDescent="0.3">
      <c r="U32014" s="275"/>
    </row>
    <row r="32015" spans="21:21" x14ac:dyDescent="0.3">
      <c r="U32015" s="275"/>
    </row>
    <row r="32016" spans="21:21" x14ac:dyDescent="0.3">
      <c r="U32016" s="275"/>
    </row>
    <row r="32017" spans="21:21" x14ac:dyDescent="0.3">
      <c r="U32017" s="275"/>
    </row>
    <row r="32018" spans="21:21" x14ac:dyDescent="0.3">
      <c r="U32018" s="275"/>
    </row>
    <row r="32019" spans="21:21" x14ac:dyDescent="0.3">
      <c r="U32019" s="275"/>
    </row>
    <row r="32020" spans="21:21" x14ac:dyDescent="0.3">
      <c r="U32020" s="275"/>
    </row>
    <row r="32021" spans="21:21" x14ac:dyDescent="0.3">
      <c r="U32021" s="275"/>
    </row>
    <row r="32022" spans="21:21" x14ac:dyDescent="0.3">
      <c r="U32022" s="275"/>
    </row>
    <row r="32023" spans="21:21" x14ac:dyDescent="0.3">
      <c r="U32023" s="275"/>
    </row>
    <row r="32024" spans="21:21" x14ac:dyDescent="0.3">
      <c r="U32024" s="275"/>
    </row>
    <row r="32025" spans="21:21" x14ac:dyDescent="0.3">
      <c r="U32025" s="275"/>
    </row>
    <row r="32026" spans="21:21" x14ac:dyDescent="0.3">
      <c r="U32026" s="275"/>
    </row>
    <row r="32027" spans="21:21" x14ac:dyDescent="0.3">
      <c r="U32027" s="275"/>
    </row>
    <row r="32028" spans="21:21" x14ac:dyDescent="0.3">
      <c r="U32028" s="275"/>
    </row>
    <row r="32029" spans="21:21" x14ac:dyDescent="0.3">
      <c r="U32029" s="275"/>
    </row>
    <row r="32030" spans="21:21" x14ac:dyDescent="0.3">
      <c r="U32030" s="275"/>
    </row>
    <row r="32031" spans="21:21" x14ac:dyDescent="0.3">
      <c r="U32031" s="275"/>
    </row>
    <row r="32032" spans="21:21" x14ac:dyDescent="0.3">
      <c r="U32032" s="275"/>
    </row>
    <row r="32033" spans="21:21" x14ac:dyDescent="0.3">
      <c r="U32033" s="275"/>
    </row>
    <row r="32034" spans="21:21" x14ac:dyDescent="0.3">
      <c r="U32034" s="275"/>
    </row>
    <row r="32035" spans="21:21" x14ac:dyDescent="0.3">
      <c r="U32035" s="275"/>
    </row>
    <row r="32036" spans="21:21" x14ac:dyDescent="0.3">
      <c r="U32036" s="275"/>
    </row>
    <row r="32037" spans="21:21" x14ac:dyDescent="0.3">
      <c r="U32037" s="275"/>
    </row>
    <row r="32038" spans="21:21" x14ac:dyDescent="0.3">
      <c r="U32038" s="275"/>
    </row>
    <row r="32039" spans="21:21" x14ac:dyDescent="0.3">
      <c r="U32039" s="275"/>
    </row>
    <row r="32040" spans="21:21" x14ac:dyDescent="0.3">
      <c r="U32040" s="275"/>
    </row>
    <row r="32041" spans="21:21" x14ac:dyDescent="0.3">
      <c r="U32041" s="275"/>
    </row>
    <row r="32042" spans="21:21" x14ac:dyDescent="0.3">
      <c r="U32042" s="275"/>
    </row>
    <row r="32043" spans="21:21" x14ac:dyDescent="0.3">
      <c r="U32043" s="275"/>
    </row>
    <row r="32044" spans="21:21" x14ac:dyDescent="0.3">
      <c r="U32044" s="275"/>
    </row>
    <row r="32045" spans="21:21" x14ac:dyDescent="0.3">
      <c r="U32045" s="275"/>
    </row>
    <row r="32046" spans="21:21" x14ac:dyDescent="0.3">
      <c r="U32046" s="275"/>
    </row>
    <row r="32047" spans="21:21" x14ac:dyDescent="0.3">
      <c r="U32047" s="275"/>
    </row>
    <row r="32048" spans="21:21" x14ac:dyDescent="0.3">
      <c r="U32048" s="275"/>
    </row>
    <row r="32049" spans="21:21" x14ac:dyDescent="0.3">
      <c r="U32049" s="275"/>
    </row>
    <row r="32050" spans="21:21" x14ac:dyDescent="0.3">
      <c r="U32050" s="275"/>
    </row>
    <row r="32051" spans="21:21" x14ac:dyDescent="0.3">
      <c r="U32051" s="275"/>
    </row>
    <row r="32052" spans="21:21" x14ac:dyDescent="0.3">
      <c r="U32052" s="275"/>
    </row>
    <row r="32053" spans="21:21" x14ac:dyDescent="0.3">
      <c r="U32053" s="275"/>
    </row>
    <row r="32054" spans="21:21" x14ac:dyDescent="0.3">
      <c r="U32054" s="275"/>
    </row>
    <row r="32055" spans="21:21" x14ac:dyDescent="0.3">
      <c r="U32055" s="275"/>
    </row>
    <row r="32056" spans="21:21" x14ac:dyDescent="0.3">
      <c r="U32056" s="275"/>
    </row>
    <row r="32057" spans="21:21" x14ac:dyDescent="0.3">
      <c r="U32057" s="275"/>
    </row>
    <row r="32058" spans="21:21" x14ac:dyDescent="0.3">
      <c r="U32058" s="275"/>
    </row>
    <row r="32059" spans="21:21" x14ac:dyDescent="0.3">
      <c r="U32059" s="275"/>
    </row>
    <row r="32060" spans="21:21" x14ac:dyDescent="0.3">
      <c r="U32060" s="275"/>
    </row>
    <row r="32061" spans="21:21" x14ac:dyDescent="0.3">
      <c r="U32061" s="275"/>
    </row>
    <row r="32062" spans="21:21" x14ac:dyDescent="0.3">
      <c r="U32062" s="275"/>
    </row>
    <row r="32063" spans="21:21" x14ac:dyDescent="0.3">
      <c r="U32063" s="275"/>
    </row>
    <row r="32064" spans="21:21" x14ac:dyDescent="0.3">
      <c r="U32064" s="275"/>
    </row>
    <row r="32065" spans="21:21" x14ac:dyDescent="0.3">
      <c r="U32065" s="275"/>
    </row>
    <row r="32066" spans="21:21" x14ac:dyDescent="0.3">
      <c r="U32066" s="275"/>
    </row>
    <row r="32067" spans="21:21" x14ac:dyDescent="0.3">
      <c r="U32067" s="275"/>
    </row>
    <row r="32068" spans="21:21" x14ac:dyDescent="0.3">
      <c r="U32068" s="275"/>
    </row>
    <row r="32069" spans="21:21" x14ac:dyDescent="0.3">
      <c r="U32069" s="275"/>
    </row>
    <row r="32070" spans="21:21" x14ac:dyDescent="0.3">
      <c r="U32070" s="275"/>
    </row>
    <row r="32071" spans="21:21" x14ac:dyDescent="0.3">
      <c r="U32071" s="275"/>
    </row>
    <row r="32072" spans="21:21" x14ac:dyDescent="0.3">
      <c r="U32072" s="275"/>
    </row>
    <row r="32073" spans="21:21" x14ac:dyDescent="0.3">
      <c r="U32073" s="275"/>
    </row>
    <row r="32074" spans="21:21" x14ac:dyDescent="0.3">
      <c r="U32074" s="275"/>
    </row>
    <row r="32075" spans="21:21" x14ac:dyDescent="0.3">
      <c r="U32075" s="275"/>
    </row>
    <row r="32076" spans="21:21" x14ac:dyDescent="0.3">
      <c r="U32076" s="275"/>
    </row>
    <row r="32077" spans="21:21" x14ac:dyDescent="0.3">
      <c r="U32077" s="275"/>
    </row>
    <row r="32078" spans="21:21" x14ac:dyDescent="0.3">
      <c r="U32078" s="275"/>
    </row>
    <row r="32079" spans="21:21" x14ac:dyDescent="0.3">
      <c r="U32079" s="275"/>
    </row>
    <row r="32080" spans="21:21" x14ac:dyDescent="0.3">
      <c r="U32080" s="275"/>
    </row>
    <row r="32081" spans="21:21" x14ac:dyDescent="0.3">
      <c r="U32081" s="275"/>
    </row>
    <row r="32082" spans="21:21" x14ac:dyDescent="0.3">
      <c r="U32082" s="275"/>
    </row>
    <row r="32083" spans="21:21" x14ac:dyDescent="0.3">
      <c r="U32083" s="275"/>
    </row>
    <row r="32084" spans="21:21" x14ac:dyDescent="0.3">
      <c r="U32084" s="275"/>
    </row>
    <row r="32085" spans="21:21" x14ac:dyDescent="0.3">
      <c r="U32085" s="275"/>
    </row>
    <row r="32086" spans="21:21" x14ac:dyDescent="0.3">
      <c r="U32086" s="275"/>
    </row>
    <row r="32087" spans="21:21" x14ac:dyDescent="0.3">
      <c r="U32087" s="275"/>
    </row>
    <row r="32088" spans="21:21" x14ac:dyDescent="0.3">
      <c r="U32088" s="275"/>
    </row>
    <row r="32089" spans="21:21" x14ac:dyDescent="0.3">
      <c r="U32089" s="275"/>
    </row>
    <row r="32090" spans="21:21" x14ac:dyDescent="0.3">
      <c r="U32090" s="275"/>
    </row>
    <row r="32091" spans="21:21" x14ac:dyDescent="0.3">
      <c r="U32091" s="275"/>
    </row>
    <row r="32092" spans="21:21" x14ac:dyDescent="0.3">
      <c r="U32092" s="275"/>
    </row>
    <row r="32093" spans="21:21" x14ac:dyDescent="0.3">
      <c r="U32093" s="275"/>
    </row>
    <row r="32094" spans="21:21" x14ac:dyDescent="0.3">
      <c r="U32094" s="275"/>
    </row>
    <row r="32095" spans="21:21" x14ac:dyDescent="0.3">
      <c r="U32095" s="275"/>
    </row>
    <row r="32096" spans="21:21" x14ac:dyDescent="0.3">
      <c r="U32096" s="275"/>
    </row>
    <row r="32097" spans="21:21" x14ac:dyDescent="0.3">
      <c r="U32097" s="275"/>
    </row>
    <row r="32098" spans="21:21" x14ac:dyDescent="0.3">
      <c r="U32098" s="275"/>
    </row>
    <row r="32099" spans="21:21" x14ac:dyDescent="0.3">
      <c r="U32099" s="275"/>
    </row>
    <row r="32100" spans="21:21" x14ac:dyDescent="0.3">
      <c r="U32100" s="275"/>
    </row>
    <row r="32101" spans="21:21" x14ac:dyDescent="0.3">
      <c r="U32101" s="275"/>
    </row>
    <row r="32102" spans="21:21" x14ac:dyDescent="0.3">
      <c r="U32102" s="275"/>
    </row>
    <row r="32103" spans="21:21" x14ac:dyDescent="0.3">
      <c r="U32103" s="275"/>
    </row>
    <row r="32104" spans="21:21" x14ac:dyDescent="0.3">
      <c r="U32104" s="275"/>
    </row>
    <row r="32105" spans="21:21" x14ac:dyDescent="0.3">
      <c r="U32105" s="275"/>
    </row>
    <row r="32106" spans="21:21" x14ac:dyDescent="0.3">
      <c r="U32106" s="275"/>
    </row>
    <row r="32107" spans="21:21" x14ac:dyDescent="0.3">
      <c r="U32107" s="275"/>
    </row>
    <row r="32108" spans="21:21" x14ac:dyDescent="0.3">
      <c r="U32108" s="275"/>
    </row>
    <row r="32109" spans="21:21" x14ac:dyDescent="0.3">
      <c r="U32109" s="275"/>
    </row>
    <row r="32110" spans="21:21" x14ac:dyDescent="0.3">
      <c r="U32110" s="275"/>
    </row>
    <row r="32111" spans="21:21" x14ac:dyDescent="0.3">
      <c r="U32111" s="275"/>
    </row>
    <row r="32112" spans="21:21" x14ac:dyDescent="0.3">
      <c r="U32112" s="275"/>
    </row>
    <row r="32113" spans="21:21" x14ac:dyDescent="0.3">
      <c r="U32113" s="275"/>
    </row>
    <row r="32114" spans="21:21" x14ac:dyDescent="0.3">
      <c r="U32114" s="275"/>
    </row>
    <row r="32115" spans="21:21" x14ac:dyDescent="0.3">
      <c r="U32115" s="275"/>
    </row>
    <row r="32116" spans="21:21" x14ac:dyDescent="0.3">
      <c r="U32116" s="275"/>
    </row>
    <row r="32117" spans="21:21" x14ac:dyDescent="0.3">
      <c r="U32117" s="275"/>
    </row>
    <row r="32118" spans="21:21" x14ac:dyDescent="0.3">
      <c r="U32118" s="275"/>
    </row>
    <row r="32119" spans="21:21" x14ac:dyDescent="0.3">
      <c r="U32119" s="275"/>
    </row>
    <row r="32120" spans="21:21" x14ac:dyDescent="0.3">
      <c r="U32120" s="275"/>
    </row>
    <row r="32121" spans="21:21" x14ac:dyDescent="0.3">
      <c r="U32121" s="275"/>
    </row>
    <row r="32122" spans="21:21" x14ac:dyDescent="0.3">
      <c r="U32122" s="275"/>
    </row>
    <row r="32123" spans="21:21" x14ac:dyDescent="0.3">
      <c r="U32123" s="275"/>
    </row>
    <row r="32124" spans="21:21" x14ac:dyDescent="0.3">
      <c r="U32124" s="275"/>
    </row>
    <row r="32125" spans="21:21" x14ac:dyDescent="0.3">
      <c r="U32125" s="275"/>
    </row>
    <row r="32126" spans="21:21" x14ac:dyDescent="0.3">
      <c r="U32126" s="275"/>
    </row>
    <row r="32127" spans="21:21" x14ac:dyDescent="0.3">
      <c r="U32127" s="275"/>
    </row>
    <row r="32128" spans="21:21" x14ac:dyDescent="0.3">
      <c r="U32128" s="275"/>
    </row>
    <row r="32129" spans="21:21" x14ac:dyDescent="0.3">
      <c r="U32129" s="275"/>
    </row>
    <row r="32130" spans="21:21" x14ac:dyDescent="0.3">
      <c r="U32130" s="275"/>
    </row>
    <row r="32131" spans="21:21" x14ac:dyDescent="0.3">
      <c r="U32131" s="275"/>
    </row>
    <row r="32132" spans="21:21" x14ac:dyDescent="0.3">
      <c r="U32132" s="275"/>
    </row>
    <row r="32133" spans="21:21" x14ac:dyDescent="0.3">
      <c r="U32133" s="275"/>
    </row>
    <row r="32134" spans="21:21" x14ac:dyDescent="0.3">
      <c r="U32134" s="275"/>
    </row>
    <row r="32135" spans="21:21" x14ac:dyDescent="0.3">
      <c r="U32135" s="275"/>
    </row>
    <row r="32136" spans="21:21" x14ac:dyDescent="0.3">
      <c r="U32136" s="275"/>
    </row>
    <row r="32137" spans="21:21" x14ac:dyDescent="0.3">
      <c r="U32137" s="275"/>
    </row>
    <row r="32138" spans="21:21" x14ac:dyDescent="0.3">
      <c r="U32138" s="275"/>
    </row>
    <row r="32139" spans="21:21" x14ac:dyDescent="0.3">
      <c r="U32139" s="275"/>
    </row>
    <row r="32140" spans="21:21" x14ac:dyDescent="0.3">
      <c r="U32140" s="275"/>
    </row>
    <row r="32141" spans="21:21" x14ac:dyDescent="0.3">
      <c r="U32141" s="275"/>
    </row>
    <row r="32142" spans="21:21" x14ac:dyDescent="0.3">
      <c r="U32142" s="275"/>
    </row>
    <row r="32143" spans="21:21" x14ac:dyDescent="0.3">
      <c r="U32143" s="275"/>
    </row>
    <row r="32144" spans="21:21" x14ac:dyDescent="0.3">
      <c r="U32144" s="275"/>
    </row>
    <row r="32145" spans="21:21" x14ac:dyDescent="0.3">
      <c r="U32145" s="275"/>
    </row>
    <row r="32146" spans="21:21" x14ac:dyDescent="0.3">
      <c r="U32146" s="275"/>
    </row>
    <row r="32147" spans="21:21" x14ac:dyDescent="0.3">
      <c r="U32147" s="275"/>
    </row>
    <row r="32148" spans="21:21" x14ac:dyDescent="0.3">
      <c r="U32148" s="275"/>
    </row>
    <row r="32149" spans="21:21" x14ac:dyDescent="0.3">
      <c r="U32149" s="275"/>
    </row>
    <row r="32150" spans="21:21" x14ac:dyDescent="0.3">
      <c r="U32150" s="275"/>
    </row>
    <row r="32151" spans="21:21" x14ac:dyDescent="0.3">
      <c r="U32151" s="275"/>
    </row>
    <row r="32152" spans="21:21" x14ac:dyDescent="0.3">
      <c r="U32152" s="275"/>
    </row>
    <row r="32153" spans="21:21" x14ac:dyDescent="0.3">
      <c r="U32153" s="275"/>
    </row>
    <row r="32154" spans="21:21" x14ac:dyDescent="0.3">
      <c r="U32154" s="275"/>
    </row>
    <row r="32155" spans="21:21" x14ac:dyDescent="0.3">
      <c r="U32155" s="275"/>
    </row>
    <row r="32156" spans="21:21" x14ac:dyDescent="0.3">
      <c r="U32156" s="275"/>
    </row>
    <row r="32157" spans="21:21" x14ac:dyDescent="0.3">
      <c r="U32157" s="275"/>
    </row>
    <row r="32158" spans="21:21" x14ac:dyDescent="0.3">
      <c r="U32158" s="275"/>
    </row>
    <row r="32159" spans="21:21" x14ac:dyDescent="0.3">
      <c r="U32159" s="275"/>
    </row>
    <row r="32160" spans="21:21" x14ac:dyDescent="0.3">
      <c r="U32160" s="275"/>
    </row>
    <row r="32161" spans="21:21" x14ac:dyDescent="0.3">
      <c r="U32161" s="275"/>
    </row>
    <row r="32162" spans="21:21" x14ac:dyDescent="0.3">
      <c r="U32162" s="275"/>
    </row>
    <row r="32163" spans="21:21" x14ac:dyDescent="0.3">
      <c r="U32163" s="275"/>
    </row>
    <row r="32164" spans="21:21" x14ac:dyDescent="0.3">
      <c r="U32164" s="275"/>
    </row>
    <row r="32165" spans="21:21" x14ac:dyDescent="0.3">
      <c r="U32165" s="275"/>
    </row>
    <row r="32166" spans="21:21" x14ac:dyDescent="0.3">
      <c r="U32166" s="275"/>
    </row>
    <row r="32167" spans="21:21" x14ac:dyDescent="0.3">
      <c r="U32167" s="275"/>
    </row>
    <row r="32168" spans="21:21" x14ac:dyDescent="0.3">
      <c r="U32168" s="275"/>
    </row>
    <row r="32169" spans="21:21" x14ac:dyDescent="0.3">
      <c r="U32169" s="275"/>
    </row>
    <row r="32170" spans="21:21" x14ac:dyDescent="0.3">
      <c r="U32170" s="275"/>
    </row>
    <row r="32171" spans="21:21" x14ac:dyDescent="0.3">
      <c r="U32171" s="275"/>
    </row>
    <row r="32172" spans="21:21" x14ac:dyDescent="0.3">
      <c r="U32172" s="275"/>
    </row>
    <row r="32173" spans="21:21" x14ac:dyDescent="0.3">
      <c r="U32173" s="275"/>
    </row>
    <row r="32174" spans="21:21" x14ac:dyDescent="0.3">
      <c r="U32174" s="275"/>
    </row>
    <row r="32175" spans="21:21" x14ac:dyDescent="0.3">
      <c r="U32175" s="275"/>
    </row>
    <row r="32176" spans="21:21" x14ac:dyDescent="0.3">
      <c r="U32176" s="275"/>
    </row>
    <row r="32177" spans="21:21" x14ac:dyDescent="0.3">
      <c r="U32177" s="275"/>
    </row>
    <row r="32178" spans="21:21" x14ac:dyDescent="0.3">
      <c r="U32178" s="275"/>
    </row>
    <row r="32179" spans="21:21" x14ac:dyDescent="0.3">
      <c r="U32179" s="275"/>
    </row>
    <row r="32180" spans="21:21" x14ac:dyDescent="0.3">
      <c r="U32180" s="275"/>
    </row>
    <row r="32181" spans="21:21" x14ac:dyDescent="0.3">
      <c r="U32181" s="275"/>
    </row>
    <row r="32182" spans="21:21" x14ac:dyDescent="0.3">
      <c r="U32182" s="275"/>
    </row>
    <row r="32183" spans="21:21" x14ac:dyDescent="0.3">
      <c r="U32183" s="275"/>
    </row>
    <row r="32184" spans="21:21" x14ac:dyDescent="0.3">
      <c r="U32184" s="275"/>
    </row>
    <row r="32185" spans="21:21" x14ac:dyDescent="0.3">
      <c r="U32185" s="275"/>
    </row>
    <row r="32186" spans="21:21" x14ac:dyDescent="0.3">
      <c r="U32186" s="275"/>
    </row>
    <row r="32187" spans="21:21" x14ac:dyDescent="0.3">
      <c r="U32187" s="275"/>
    </row>
    <row r="32188" spans="21:21" x14ac:dyDescent="0.3">
      <c r="U32188" s="275"/>
    </row>
    <row r="32189" spans="21:21" x14ac:dyDescent="0.3">
      <c r="U32189" s="275"/>
    </row>
    <row r="32190" spans="21:21" x14ac:dyDescent="0.3">
      <c r="U32190" s="275"/>
    </row>
    <row r="32191" spans="21:21" x14ac:dyDescent="0.3">
      <c r="U32191" s="275"/>
    </row>
    <row r="32192" spans="21:21" x14ac:dyDescent="0.3">
      <c r="U32192" s="275"/>
    </row>
    <row r="32193" spans="21:21" x14ac:dyDescent="0.3">
      <c r="U32193" s="275"/>
    </row>
    <row r="32194" spans="21:21" x14ac:dyDescent="0.3">
      <c r="U32194" s="275"/>
    </row>
    <row r="32195" spans="21:21" x14ac:dyDescent="0.3">
      <c r="U32195" s="275"/>
    </row>
    <row r="32196" spans="21:21" x14ac:dyDescent="0.3">
      <c r="U32196" s="275"/>
    </row>
    <row r="32197" spans="21:21" x14ac:dyDescent="0.3">
      <c r="U32197" s="275"/>
    </row>
    <row r="32198" spans="21:21" x14ac:dyDescent="0.3">
      <c r="U32198" s="275"/>
    </row>
    <row r="32199" spans="21:21" x14ac:dyDescent="0.3">
      <c r="U32199" s="275"/>
    </row>
    <row r="32200" spans="21:21" x14ac:dyDescent="0.3">
      <c r="U32200" s="275"/>
    </row>
    <row r="32201" spans="21:21" x14ac:dyDescent="0.3">
      <c r="U32201" s="275"/>
    </row>
    <row r="32202" spans="21:21" x14ac:dyDescent="0.3">
      <c r="U32202" s="275"/>
    </row>
    <row r="32203" spans="21:21" x14ac:dyDescent="0.3">
      <c r="U32203" s="275"/>
    </row>
    <row r="32204" spans="21:21" x14ac:dyDescent="0.3">
      <c r="U32204" s="275"/>
    </row>
    <row r="32205" spans="21:21" x14ac:dyDescent="0.3">
      <c r="U32205" s="275"/>
    </row>
    <row r="32206" spans="21:21" x14ac:dyDescent="0.3">
      <c r="U32206" s="275"/>
    </row>
    <row r="32207" spans="21:21" x14ac:dyDescent="0.3">
      <c r="U32207" s="275"/>
    </row>
    <row r="32208" spans="21:21" x14ac:dyDescent="0.3">
      <c r="U32208" s="275"/>
    </row>
    <row r="32209" spans="21:21" x14ac:dyDescent="0.3">
      <c r="U32209" s="275"/>
    </row>
    <row r="32210" spans="21:21" x14ac:dyDescent="0.3">
      <c r="U32210" s="275"/>
    </row>
    <row r="32211" spans="21:21" x14ac:dyDescent="0.3">
      <c r="U32211" s="275"/>
    </row>
    <row r="32212" spans="21:21" x14ac:dyDescent="0.3">
      <c r="U32212" s="275"/>
    </row>
    <row r="32213" spans="21:21" x14ac:dyDescent="0.3">
      <c r="U32213" s="275"/>
    </row>
    <row r="32214" spans="21:21" x14ac:dyDescent="0.3">
      <c r="U32214" s="275"/>
    </row>
    <row r="32215" spans="21:21" x14ac:dyDescent="0.3">
      <c r="U32215" s="275"/>
    </row>
    <row r="32216" spans="21:21" x14ac:dyDescent="0.3">
      <c r="U32216" s="275"/>
    </row>
    <row r="32217" spans="21:21" x14ac:dyDescent="0.3">
      <c r="U32217" s="275"/>
    </row>
    <row r="32218" spans="21:21" x14ac:dyDescent="0.3">
      <c r="U32218" s="275"/>
    </row>
    <row r="32219" spans="21:21" x14ac:dyDescent="0.3">
      <c r="U32219" s="275"/>
    </row>
    <row r="32220" spans="21:21" x14ac:dyDescent="0.3">
      <c r="U32220" s="275"/>
    </row>
    <row r="32221" spans="21:21" x14ac:dyDescent="0.3">
      <c r="U32221" s="275"/>
    </row>
    <row r="32222" spans="21:21" x14ac:dyDescent="0.3">
      <c r="U32222" s="275"/>
    </row>
    <row r="32223" spans="21:21" x14ac:dyDescent="0.3">
      <c r="U32223" s="275"/>
    </row>
    <row r="32224" spans="21:21" x14ac:dyDescent="0.3">
      <c r="U32224" s="275"/>
    </row>
    <row r="32225" spans="21:21" x14ac:dyDescent="0.3">
      <c r="U32225" s="275"/>
    </row>
    <row r="32226" spans="21:21" x14ac:dyDescent="0.3">
      <c r="U32226" s="275"/>
    </row>
    <row r="32227" spans="21:21" x14ac:dyDescent="0.3">
      <c r="U32227" s="275"/>
    </row>
    <row r="32228" spans="21:21" x14ac:dyDescent="0.3">
      <c r="U32228" s="275"/>
    </row>
    <row r="32229" spans="21:21" x14ac:dyDescent="0.3">
      <c r="U32229" s="275"/>
    </row>
    <row r="32230" spans="21:21" x14ac:dyDescent="0.3">
      <c r="U32230" s="275"/>
    </row>
    <row r="32231" spans="21:21" x14ac:dyDescent="0.3">
      <c r="U32231" s="275"/>
    </row>
    <row r="32232" spans="21:21" x14ac:dyDescent="0.3">
      <c r="U32232" s="275"/>
    </row>
    <row r="32233" spans="21:21" x14ac:dyDescent="0.3">
      <c r="U32233" s="275"/>
    </row>
    <row r="32234" spans="21:21" x14ac:dyDescent="0.3">
      <c r="U32234" s="275"/>
    </row>
    <row r="32235" spans="21:21" x14ac:dyDescent="0.3">
      <c r="U32235" s="275"/>
    </row>
    <row r="32236" spans="21:21" x14ac:dyDescent="0.3">
      <c r="U32236" s="275"/>
    </row>
    <row r="32237" spans="21:21" x14ac:dyDescent="0.3">
      <c r="U32237" s="275"/>
    </row>
    <row r="32238" spans="21:21" x14ac:dyDescent="0.3">
      <c r="U32238" s="275"/>
    </row>
    <row r="32239" spans="21:21" x14ac:dyDescent="0.3">
      <c r="U32239" s="275"/>
    </row>
    <row r="32240" spans="21:21" x14ac:dyDescent="0.3">
      <c r="U32240" s="275"/>
    </row>
    <row r="32241" spans="21:21" x14ac:dyDescent="0.3">
      <c r="U32241" s="275"/>
    </row>
    <row r="32242" spans="21:21" x14ac:dyDescent="0.3">
      <c r="U32242" s="275"/>
    </row>
    <row r="32243" spans="21:21" x14ac:dyDescent="0.3">
      <c r="U32243" s="275"/>
    </row>
    <row r="32244" spans="21:21" x14ac:dyDescent="0.3">
      <c r="U32244" s="275"/>
    </row>
    <row r="32245" spans="21:21" x14ac:dyDescent="0.3">
      <c r="U32245" s="275"/>
    </row>
    <row r="32246" spans="21:21" x14ac:dyDescent="0.3">
      <c r="U32246" s="275"/>
    </row>
    <row r="32247" spans="21:21" x14ac:dyDescent="0.3">
      <c r="U32247" s="275"/>
    </row>
    <row r="32248" spans="21:21" x14ac:dyDescent="0.3">
      <c r="U32248" s="275"/>
    </row>
    <row r="32249" spans="21:21" x14ac:dyDescent="0.3">
      <c r="U32249" s="275"/>
    </row>
    <row r="32250" spans="21:21" x14ac:dyDescent="0.3">
      <c r="U32250" s="275"/>
    </row>
    <row r="32251" spans="21:21" x14ac:dyDescent="0.3">
      <c r="U32251" s="275"/>
    </row>
    <row r="32252" spans="21:21" x14ac:dyDescent="0.3">
      <c r="U32252" s="275"/>
    </row>
    <row r="32253" spans="21:21" x14ac:dyDescent="0.3">
      <c r="U32253" s="275"/>
    </row>
    <row r="32254" spans="21:21" x14ac:dyDescent="0.3">
      <c r="U32254" s="275"/>
    </row>
    <row r="32255" spans="21:21" x14ac:dyDescent="0.3">
      <c r="U32255" s="275"/>
    </row>
    <row r="32256" spans="21:21" x14ac:dyDescent="0.3">
      <c r="U32256" s="275"/>
    </row>
    <row r="32257" spans="21:21" x14ac:dyDescent="0.3">
      <c r="U32257" s="275"/>
    </row>
    <row r="32258" spans="21:21" x14ac:dyDescent="0.3">
      <c r="U32258" s="275"/>
    </row>
    <row r="32259" spans="21:21" x14ac:dyDescent="0.3">
      <c r="U32259" s="275"/>
    </row>
    <row r="32260" spans="21:21" x14ac:dyDescent="0.3">
      <c r="U32260" s="275"/>
    </row>
    <row r="32261" spans="21:21" x14ac:dyDescent="0.3">
      <c r="U32261" s="275"/>
    </row>
    <row r="32262" spans="21:21" x14ac:dyDescent="0.3">
      <c r="U32262" s="275"/>
    </row>
    <row r="32263" spans="21:21" x14ac:dyDescent="0.3">
      <c r="U32263" s="275"/>
    </row>
    <row r="32264" spans="21:21" x14ac:dyDescent="0.3">
      <c r="U32264" s="275"/>
    </row>
    <row r="32265" spans="21:21" x14ac:dyDescent="0.3">
      <c r="U32265" s="275"/>
    </row>
    <row r="32266" spans="21:21" x14ac:dyDescent="0.3">
      <c r="U32266" s="275"/>
    </row>
    <row r="32267" spans="21:21" x14ac:dyDescent="0.3">
      <c r="U32267" s="275"/>
    </row>
    <row r="32268" spans="21:21" x14ac:dyDescent="0.3">
      <c r="U32268" s="275"/>
    </row>
    <row r="32269" spans="21:21" x14ac:dyDescent="0.3">
      <c r="U32269" s="275"/>
    </row>
    <row r="32270" spans="21:21" x14ac:dyDescent="0.3">
      <c r="U32270" s="275"/>
    </row>
    <row r="32271" spans="21:21" x14ac:dyDescent="0.3">
      <c r="U32271" s="275"/>
    </row>
    <row r="32272" spans="21:21" x14ac:dyDescent="0.3">
      <c r="U32272" s="275"/>
    </row>
    <row r="32273" spans="21:21" x14ac:dyDescent="0.3">
      <c r="U32273" s="275"/>
    </row>
    <row r="32274" spans="21:21" x14ac:dyDescent="0.3">
      <c r="U32274" s="275"/>
    </row>
    <row r="32275" spans="21:21" x14ac:dyDescent="0.3">
      <c r="U32275" s="275"/>
    </row>
    <row r="32276" spans="21:21" x14ac:dyDescent="0.3">
      <c r="U32276" s="275"/>
    </row>
    <row r="32277" spans="21:21" x14ac:dyDescent="0.3">
      <c r="U32277" s="275"/>
    </row>
    <row r="32278" spans="21:21" x14ac:dyDescent="0.3">
      <c r="U32278" s="275"/>
    </row>
    <row r="32279" spans="21:21" x14ac:dyDescent="0.3">
      <c r="U32279" s="275"/>
    </row>
    <row r="32280" spans="21:21" x14ac:dyDescent="0.3">
      <c r="U32280" s="275"/>
    </row>
    <row r="32281" spans="21:21" x14ac:dyDescent="0.3">
      <c r="U32281" s="275"/>
    </row>
    <row r="32282" spans="21:21" x14ac:dyDescent="0.3">
      <c r="U32282" s="275"/>
    </row>
    <row r="32283" spans="21:21" x14ac:dyDescent="0.3">
      <c r="U32283" s="275"/>
    </row>
    <row r="32284" spans="21:21" x14ac:dyDescent="0.3">
      <c r="U32284" s="275"/>
    </row>
    <row r="32285" spans="21:21" x14ac:dyDescent="0.3">
      <c r="U32285" s="275"/>
    </row>
    <row r="32286" spans="21:21" x14ac:dyDescent="0.3">
      <c r="U32286" s="275"/>
    </row>
    <row r="32287" spans="21:21" x14ac:dyDescent="0.3">
      <c r="U32287" s="275"/>
    </row>
    <row r="32288" spans="21:21" x14ac:dyDescent="0.3">
      <c r="U32288" s="275"/>
    </row>
    <row r="32289" spans="21:21" x14ac:dyDescent="0.3">
      <c r="U32289" s="275"/>
    </row>
    <row r="32290" spans="21:21" x14ac:dyDescent="0.3">
      <c r="U32290" s="275"/>
    </row>
    <row r="32291" spans="21:21" x14ac:dyDescent="0.3">
      <c r="U32291" s="275"/>
    </row>
    <row r="32292" spans="21:21" x14ac:dyDescent="0.3">
      <c r="U32292" s="275"/>
    </row>
    <row r="32293" spans="21:21" x14ac:dyDescent="0.3">
      <c r="U32293" s="275"/>
    </row>
    <row r="32294" spans="21:21" x14ac:dyDescent="0.3">
      <c r="U32294" s="275"/>
    </row>
    <row r="32295" spans="21:21" x14ac:dyDescent="0.3">
      <c r="U32295" s="275"/>
    </row>
    <row r="32296" spans="21:21" x14ac:dyDescent="0.3">
      <c r="U32296" s="275"/>
    </row>
    <row r="32297" spans="21:21" x14ac:dyDescent="0.3">
      <c r="U32297" s="275"/>
    </row>
    <row r="32298" spans="21:21" x14ac:dyDescent="0.3">
      <c r="U32298" s="275"/>
    </row>
    <row r="32299" spans="21:21" x14ac:dyDescent="0.3">
      <c r="U32299" s="275"/>
    </row>
    <row r="32300" spans="21:21" x14ac:dyDescent="0.3">
      <c r="U32300" s="275"/>
    </row>
    <row r="32301" spans="21:21" x14ac:dyDescent="0.3">
      <c r="U32301" s="275"/>
    </row>
    <row r="32302" spans="21:21" x14ac:dyDescent="0.3">
      <c r="U32302" s="275"/>
    </row>
    <row r="32303" spans="21:21" x14ac:dyDescent="0.3">
      <c r="U32303" s="275"/>
    </row>
    <row r="32304" spans="21:21" x14ac:dyDescent="0.3">
      <c r="U32304" s="275"/>
    </row>
    <row r="32305" spans="21:21" x14ac:dyDescent="0.3">
      <c r="U32305" s="275"/>
    </row>
    <row r="32306" spans="21:21" x14ac:dyDescent="0.3">
      <c r="U32306" s="275"/>
    </row>
    <row r="32307" spans="21:21" x14ac:dyDescent="0.3">
      <c r="U32307" s="275"/>
    </row>
    <row r="32308" spans="21:21" x14ac:dyDescent="0.3">
      <c r="U32308" s="275"/>
    </row>
    <row r="32309" spans="21:21" x14ac:dyDescent="0.3">
      <c r="U32309" s="275"/>
    </row>
    <row r="32310" spans="21:21" x14ac:dyDescent="0.3">
      <c r="U32310" s="275"/>
    </row>
    <row r="32311" spans="21:21" x14ac:dyDescent="0.3">
      <c r="U32311" s="275"/>
    </row>
    <row r="32312" spans="21:21" x14ac:dyDescent="0.3">
      <c r="U32312" s="275"/>
    </row>
    <row r="32313" spans="21:21" x14ac:dyDescent="0.3">
      <c r="U32313" s="275"/>
    </row>
    <row r="32314" spans="21:21" x14ac:dyDescent="0.3">
      <c r="U32314" s="275"/>
    </row>
    <row r="32315" spans="21:21" x14ac:dyDescent="0.3">
      <c r="U32315" s="275"/>
    </row>
    <row r="32316" spans="21:21" x14ac:dyDescent="0.3">
      <c r="U32316" s="275"/>
    </row>
    <row r="32317" spans="21:21" x14ac:dyDescent="0.3">
      <c r="U32317" s="275"/>
    </row>
    <row r="32318" spans="21:21" x14ac:dyDescent="0.3">
      <c r="U32318" s="275"/>
    </row>
    <row r="32319" spans="21:21" x14ac:dyDescent="0.3">
      <c r="U32319" s="275"/>
    </row>
    <row r="32320" spans="21:21" x14ac:dyDescent="0.3">
      <c r="U32320" s="275"/>
    </row>
    <row r="32321" spans="21:21" x14ac:dyDescent="0.3">
      <c r="U32321" s="275"/>
    </row>
    <row r="32322" spans="21:21" x14ac:dyDescent="0.3">
      <c r="U32322" s="275"/>
    </row>
    <row r="32323" spans="21:21" x14ac:dyDescent="0.3">
      <c r="U32323" s="275"/>
    </row>
    <row r="32324" spans="21:21" x14ac:dyDescent="0.3">
      <c r="U32324" s="275"/>
    </row>
    <row r="32325" spans="21:21" x14ac:dyDescent="0.3">
      <c r="U32325" s="275"/>
    </row>
    <row r="32326" spans="21:21" x14ac:dyDescent="0.3">
      <c r="U32326" s="275"/>
    </row>
    <row r="32327" spans="21:21" x14ac:dyDescent="0.3">
      <c r="U32327" s="275"/>
    </row>
    <row r="32328" spans="21:21" x14ac:dyDescent="0.3">
      <c r="U32328" s="275"/>
    </row>
    <row r="32329" spans="21:21" x14ac:dyDescent="0.3">
      <c r="U32329" s="275"/>
    </row>
    <row r="32330" spans="21:21" x14ac:dyDescent="0.3">
      <c r="U32330" s="275"/>
    </row>
    <row r="32331" spans="21:21" x14ac:dyDescent="0.3">
      <c r="U32331" s="275"/>
    </row>
    <row r="32332" spans="21:21" x14ac:dyDescent="0.3">
      <c r="U32332" s="275"/>
    </row>
    <row r="32333" spans="21:21" x14ac:dyDescent="0.3">
      <c r="U32333" s="275"/>
    </row>
    <row r="32334" spans="21:21" x14ac:dyDescent="0.3">
      <c r="U32334" s="275"/>
    </row>
    <row r="32335" spans="21:21" x14ac:dyDescent="0.3">
      <c r="U32335" s="275"/>
    </row>
    <row r="32336" spans="21:21" x14ac:dyDescent="0.3">
      <c r="U32336" s="275"/>
    </row>
    <row r="32337" spans="21:21" x14ac:dyDescent="0.3">
      <c r="U32337" s="275"/>
    </row>
    <row r="32338" spans="21:21" x14ac:dyDescent="0.3">
      <c r="U32338" s="275"/>
    </row>
    <row r="32339" spans="21:21" x14ac:dyDescent="0.3">
      <c r="U32339" s="275"/>
    </row>
    <row r="32340" spans="21:21" x14ac:dyDescent="0.3">
      <c r="U32340" s="275"/>
    </row>
    <row r="32341" spans="21:21" x14ac:dyDescent="0.3">
      <c r="U32341" s="275"/>
    </row>
    <row r="32342" spans="21:21" x14ac:dyDescent="0.3">
      <c r="U32342" s="275"/>
    </row>
    <row r="32343" spans="21:21" x14ac:dyDescent="0.3">
      <c r="U32343" s="275"/>
    </row>
    <row r="32344" spans="21:21" x14ac:dyDescent="0.3">
      <c r="U32344" s="275"/>
    </row>
    <row r="32345" spans="21:21" x14ac:dyDescent="0.3">
      <c r="U32345" s="275"/>
    </row>
    <row r="32346" spans="21:21" x14ac:dyDescent="0.3">
      <c r="U32346" s="275"/>
    </row>
    <row r="32347" spans="21:21" x14ac:dyDescent="0.3">
      <c r="U32347" s="275"/>
    </row>
    <row r="32348" spans="21:21" x14ac:dyDescent="0.3">
      <c r="U32348" s="275"/>
    </row>
    <row r="32349" spans="21:21" x14ac:dyDescent="0.3">
      <c r="U32349" s="275"/>
    </row>
    <row r="32350" spans="21:21" x14ac:dyDescent="0.3">
      <c r="U32350" s="275"/>
    </row>
    <row r="32351" spans="21:21" x14ac:dyDescent="0.3">
      <c r="U32351" s="275"/>
    </row>
    <row r="32352" spans="21:21" x14ac:dyDescent="0.3">
      <c r="U32352" s="275"/>
    </row>
    <row r="32353" spans="21:21" x14ac:dyDescent="0.3">
      <c r="U32353" s="275"/>
    </row>
    <row r="32354" spans="21:21" x14ac:dyDescent="0.3">
      <c r="U32354" s="275"/>
    </row>
    <row r="32355" spans="21:21" x14ac:dyDescent="0.3">
      <c r="U32355" s="275"/>
    </row>
    <row r="32356" spans="21:21" x14ac:dyDescent="0.3">
      <c r="U32356" s="275"/>
    </row>
    <row r="32357" spans="21:21" x14ac:dyDescent="0.3">
      <c r="U32357" s="275"/>
    </row>
    <row r="32358" spans="21:21" x14ac:dyDescent="0.3">
      <c r="U32358" s="275"/>
    </row>
    <row r="32359" spans="21:21" x14ac:dyDescent="0.3">
      <c r="U32359" s="275"/>
    </row>
    <row r="32360" spans="21:21" x14ac:dyDescent="0.3">
      <c r="U32360" s="275"/>
    </row>
    <row r="32361" spans="21:21" x14ac:dyDescent="0.3">
      <c r="U32361" s="275"/>
    </row>
    <row r="32362" spans="21:21" x14ac:dyDescent="0.3">
      <c r="U32362" s="275"/>
    </row>
    <row r="32363" spans="21:21" x14ac:dyDescent="0.3">
      <c r="U32363" s="275"/>
    </row>
    <row r="32364" spans="21:21" x14ac:dyDescent="0.3">
      <c r="U32364" s="275"/>
    </row>
    <row r="32365" spans="21:21" x14ac:dyDescent="0.3">
      <c r="U32365" s="275"/>
    </row>
    <row r="32366" spans="21:21" x14ac:dyDescent="0.3">
      <c r="U32366" s="275"/>
    </row>
    <row r="32367" spans="21:21" x14ac:dyDescent="0.3">
      <c r="U32367" s="275"/>
    </row>
    <row r="32368" spans="21:21" x14ac:dyDescent="0.3">
      <c r="U32368" s="275"/>
    </row>
    <row r="32369" spans="21:21" x14ac:dyDescent="0.3">
      <c r="U32369" s="275"/>
    </row>
    <row r="32370" spans="21:21" x14ac:dyDescent="0.3">
      <c r="U32370" s="275"/>
    </row>
    <row r="32371" spans="21:21" x14ac:dyDescent="0.3">
      <c r="U32371" s="275"/>
    </row>
    <row r="32372" spans="21:21" x14ac:dyDescent="0.3">
      <c r="U32372" s="275"/>
    </row>
    <row r="32373" spans="21:21" x14ac:dyDescent="0.3">
      <c r="U32373" s="275"/>
    </row>
    <row r="32374" spans="21:21" x14ac:dyDescent="0.3">
      <c r="U32374" s="275"/>
    </row>
    <row r="32375" spans="21:21" x14ac:dyDescent="0.3">
      <c r="U32375" s="275"/>
    </row>
    <row r="32376" spans="21:21" x14ac:dyDescent="0.3">
      <c r="U32376" s="275"/>
    </row>
    <row r="32377" spans="21:21" x14ac:dyDescent="0.3">
      <c r="U32377" s="275"/>
    </row>
    <row r="32378" spans="21:21" x14ac:dyDescent="0.3">
      <c r="U32378" s="275"/>
    </row>
    <row r="32379" spans="21:21" x14ac:dyDescent="0.3">
      <c r="U32379" s="275"/>
    </row>
    <row r="32380" spans="21:21" x14ac:dyDescent="0.3">
      <c r="U32380" s="275"/>
    </row>
    <row r="32381" spans="21:21" x14ac:dyDescent="0.3">
      <c r="U32381" s="275"/>
    </row>
    <row r="32382" spans="21:21" x14ac:dyDescent="0.3">
      <c r="U32382" s="275"/>
    </row>
    <row r="32383" spans="21:21" x14ac:dyDescent="0.3">
      <c r="U32383" s="275"/>
    </row>
    <row r="32384" spans="21:21" x14ac:dyDescent="0.3">
      <c r="U32384" s="275"/>
    </row>
    <row r="32385" spans="21:21" x14ac:dyDescent="0.3">
      <c r="U32385" s="275"/>
    </row>
    <row r="32386" spans="21:21" x14ac:dyDescent="0.3">
      <c r="U32386" s="275"/>
    </row>
    <row r="32387" spans="21:21" x14ac:dyDescent="0.3">
      <c r="U32387" s="275"/>
    </row>
    <row r="32388" spans="21:21" x14ac:dyDescent="0.3">
      <c r="U32388" s="275"/>
    </row>
    <row r="32389" spans="21:21" x14ac:dyDescent="0.3">
      <c r="U32389" s="275"/>
    </row>
    <row r="32390" spans="21:21" x14ac:dyDescent="0.3">
      <c r="U32390" s="275"/>
    </row>
    <row r="32391" spans="21:21" x14ac:dyDescent="0.3">
      <c r="U32391" s="275"/>
    </row>
    <row r="32392" spans="21:21" x14ac:dyDescent="0.3">
      <c r="U32392" s="275"/>
    </row>
    <row r="32393" spans="21:21" x14ac:dyDescent="0.3">
      <c r="U32393" s="275"/>
    </row>
    <row r="32394" spans="21:21" x14ac:dyDescent="0.3">
      <c r="U32394" s="275"/>
    </row>
    <row r="32395" spans="21:21" x14ac:dyDescent="0.3">
      <c r="U32395" s="275"/>
    </row>
    <row r="32396" spans="21:21" x14ac:dyDescent="0.3">
      <c r="U32396" s="275"/>
    </row>
    <row r="32397" spans="21:21" x14ac:dyDescent="0.3">
      <c r="U32397" s="275"/>
    </row>
    <row r="32398" spans="21:21" x14ac:dyDescent="0.3">
      <c r="U32398" s="275"/>
    </row>
    <row r="32399" spans="21:21" x14ac:dyDescent="0.3">
      <c r="U32399" s="275"/>
    </row>
    <row r="32400" spans="21:21" x14ac:dyDescent="0.3">
      <c r="U32400" s="275"/>
    </row>
    <row r="32401" spans="21:21" x14ac:dyDescent="0.3">
      <c r="U32401" s="275"/>
    </row>
    <row r="32402" spans="21:21" x14ac:dyDescent="0.3">
      <c r="U32402" s="275"/>
    </row>
    <row r="32403" spans="21:21" x14ac:dyDescent="0.3">
      <c r="U32403" s="275"/>
    </row>
    <row r="32404" spans="21:21" x14ac:dyDescent="0.3">
      <c r="U32404" s="275"/>
    </row>
    <row r="32405" spans="21:21" x14ac:dyDescent="0.3">
      <c r="U32405" s="275"/>
    </row>
    <row r="32406" spans="21:21" x14ac:dyDescent="0.3">
      <c r="U32406" s="275"/>
    </row>
    <row r="32407" spans="21:21" x14ac:dyDescent="0.3">
      <c r="U32407" s="275"/>
    </row>
    <row r="32408" spans="21:21" x14ac:dyDescent="0.3">
      <c r="U32408" s="275"/>
    </row>
    <row r="32409" spans="21:21" x14ac:dyDescent="0.3">
      <c r="U32409" s="275"/>
    </row>
    <row r="32410" spans="21:21" x14ac:dyDescent="0.3">
      <c r="U32410" s="275"/>
    </row>
    <row r="32411" spans="21:21" x14ac:dyDescent="0.3">
      <c r="U32411" s="275"/>
    </row>
    <row r="32412" spans="21:21" x14ac:dyDescent="0.3">
      <c r="U32412" s="275"/>
    </row>
    <row r="32413" spans="21:21" x14ac:dyDescent="0.3">
      <c r="U32413" s="275"/>
    </row>
    <row r="32414" spans="21:21" x14ac:dyDescent="0.3">
      <c r="U32414" s="275"/>
    </row>
    <row r="32415" spans="21:21" x14ac:dyDescent="0.3">
      <c r="U32415" s="275"/>
    </row>
    <row r="32416" spans="21:21" x14ac:dyDescent="0.3">
      <c r="U32416" s="275"/>
    </row>
    <row r="32417" spans="21:21" x14ac:dyDescent="0.3">
      <c r="U32417" s="275"/>
    </row>
    <row r="32418" spans="21:21" x14ac:dyDescent="0.3">
      <c r="U32418" s="275"/>
    </row>
    <row r="32419" spans="21:21" x14ac:dyDescent="0.3">
      <c r="U32419" s="275"/>
    </row>
    <row r="32420" spans="21:21" x14ac:dyDescent="0.3">
      <c r="U32420" s="275"/>
    </row>
    <row r="32421" spans="21:21" x14ac:dyDescent="0.3">
      <c r="U32421" s="275"/>
    </row>
    <row r="32422" spans="21:21" x14ac:dyDescent="0.3">
      <c r="U32422" s="275"/>
    </row>
    <row r="32423" spans="21:21" x14ac:dyDescent="0.3">
      <c r="U32423" s="275"/>
    </row>
    <row r="32424" spans="21:21" x14ac:dyDescent="0.3">
      <c r="U32424" s="275"/>
    </row>
    <row r="32425" spans="21:21" x14ac:dyDescent="0.3">
      <c r="U32425" s="275"/>
    </row>
    <row r="32426" spans="21:21" x14ac:dyDescent="0.3">
      <c r="U32426" s="275"/>
    </row>
    <row r="32427" spans="21:21" x14ac:dyDescent="0.3">
      <c r="U32427" s="275"/>
    </row>
    <row r="32428" spans="21:21" x14ac:dyDescent="0.3">
      <c r="U32428" s="275"/>
    </row>
    <row r="32429" spans="21:21" x14ac:dyDescent="0.3">
      <c r="U32429" s="275"/>
    </row>
    <row r="32430" spans="21:21" x14ac:dyDescent="0.3">
      <c r="U32430" s="275"/>
    </row>
    <row r="32431" spans="21:21" x14ac:dyDescent="0.3">
      <c r="U32431" s="275"/>
    </row>
    <row r="32432" spans="21:21" x14ac:dyDescent="0.3">
      <c r="U32432" s="275"/>
    </row>
    <row r="32433" spans="21:21" x14ac:dyDescent="0.3">
      <c r="U32433" s="275"/>
    </row>
    <row r="32434" spans="21:21" x14ac:dyDescent="0.3">
      <c r="U32434" s="275"/>
    </row>
    <row r="32435" spans="21:21" x14ac:dyDescent="0.3">
      <c r="U32435" s="275"/>
    </row>
    <row r="32436" spans="21:21" x14ac:dyDescent="0.3">
      <c r="U32436" s="275"/>
    </row>
    <row r="32437" spans="21:21" x14ac:dyDescent="0.3">
      <c r="U32437" s="275"/>
    </row>
    <row r="32438" spans="21:21" x14ac:dyDescent="0.3">
      <c r="U32438" s="275"/>
    </row>
    <row r="32439" spans="21:21" x14ac:dyDescent="0.3">
      <c r="U32439" s="275"/>
    </row>
    <row r="32440" spans="21:21" x14ac:dyDescent="0.3">
      <c r="U32440" s="275"/>
    </row>
    <row r="32441" spans="21:21" x14ac:dyDescent="0.3">
      <c r="U32441" s="275"/>
    </row>
    <row r="32442" spans="21:21" x14ac:dyDescent="0.3">
      <c r="U32442" s="275"/>
    </row>
    <row r="32443" spans="21:21" x14ac:dyDescent="0.3">
      <c r="U32443" s="275"/>
    </row>
    <row r="32444" spans="21:21" x14ac:dyDescent="0.3">
      <c r="U32444" s="275"/>
    </row>
    <row r="32445" spans="21:21" x14ac:dyDescent="0.3">
      <c r="U32445" s="275"/>
    </row>
    <row r="32446" spans="21:21" x14ac:dyDescent="0.3">
      <c r="U32446" s="275"/>
    </row>
    <row r="32447" spans="21:21" x14ac:dyDescent="0.3">
      <c r="U32447" s="275"/>
    </row>
    <row r="32448" spans="21:21" x14ac:dyDescent="0.3">
      <c r="U32448" s="275"/>
    </row>
    <row r="32449" spans="21:21" x14ac:dyDescent="0.3">
      <c r="U32449" s="275"/>
    </row>
    <row r="32450" spans="21:21" x14ac:dyDescent="0.3">
      <c r="U32450" s="275"/>
    </row>
    <row r="32451" spans="21:21" x14ac:dyDescent="0.3">
      <c r="U32451" s="275"/>
    </row>
    <row r="32452" spans="21:21" x14ac:dyDescent="0.3">
      <c r="U32452" s="275"/>
    </row>
    <row r="32453" spans="21:21" x14ac:dyDescent="0.3">
      <c r="U32453" s="275"/>
    </row>
    <row r="32454" spans="21:21" x14ac:dyDescent="0.3">
      <c r="U32454" s="275"/>
    </row>
    <row r="32455" spans="21:21" x14ac:dyDescent="0.3">
      <c r="U32455" s="275"/>
    </row>
    <row r="32456" spans="21:21" x14ac:dyDescent="0.3">
      <c r="U32456" s="275"/>
    </row>
    <row r="32457" spans="21:21" x14ac:dyDescent="0.3">
      <c r="U32457" s="275"/>
    </row>
    <row r="32458" spans="21:21" x14ac:dyDescent="0.3">
      <c r="U32458" s="275"/>
    </row>
    <row r="32459" spans="21:21" x14ac:dyDescent="0.3">
      <c r="U32459" s="275"/>
    </row>
    <row r="32460" spans="21:21" x14ac:dyDescent="0.3">
      <c r="U32460" s="275"/>
    </row>
    <row r="32461" spans="21:21" x14ac:dyDescent="0.3">
      <c r="U32461" s="275"/>
    </row>
    <row r="32462" spans="21:21" x14ac:dyDescent="0.3">
      <c r="U32462" s="275"/>
    </row>
    <row r="32463" spans="21:21" x14ac:dyDescent="0.3">
      <c r="U32463" s="275"/>
    </row>
    <row r="32464" spans="21:21" x14ac:dyDescent="0.3">
      <c r="U32464" s="275"/>
    </row>
    <row r="32465" spans="21:21" x14ac:dyDescent="0.3">
      <c r="U32465" s="275"/>
    </row>
    <row r="32466" spans="21:21" x14ac:dyDescent="0.3">
      <c r="U32466" s="275"/>
    </row>
    <row r="32467" spans="21:21" x14ac:dyDescent="0.3">
      <c r="U32467" s="275"/>
    </row>
    <row r="32468" spans="21:21" x14ac:dyDescent="0.3">
      <c r="U32468" s="275"/>
    </row>
    <row r="32469" spans="21:21" x14ac:dyDescent="0.3">
      <c r="U32469" s="275"/>
    </row>
    <row r="32470" spans="21:21" x14ac:dyDescent="0.3">
      <c r="U32470" s="275"/>
    </row>
    <row r="32471" spans="21:21" x14ac:dyDescent="0.3">
      <c r="U32471" s="275"/>
    </row>
    <row r="32472" spans="21:21" x14ac:dyDescent="0.3">
      <c r="U32472" s="275"/>
    </row>
    <row r="32473" spans="21:21" x14ac:dyDescent="0.3">
      <c r="U32473" s="275"/>
    </row>
    <row r="32474" spans="21:21" x14ac:dyDescent="0.3">
      <c r="U32474" s="275"/>
    </row>
    <row r="32475" spans="21:21" x14ac:dyDescent="0.3">
      <c r="U32475" s="275"/>
    </row>
    <row r="32476" spans="21:21" x14ac:dyDescent="0.3">
      <c r="U32476" s="275"/>
    </row>
    <row r="32477" spans="21:21" x14ac:dyDescent="0.3">
      <c r="U32477" s="275"/>
    </row>
    <row r="32478" spans="21:21" x14ac:dyDescent="0.3">
      <c r="U32478" s="275"/>
    </row>
    <row r="32479" spans="21:21" x14ac:dyDescent="0.3">
      <c r="U32479" s="275"/>
    </row>
    <row r="32480" spans="21:21" x14ac:dyDescent="0.3">
      <c r="U32480" s="275"/>
    </row>
    <row r="32481" spans="21:21" x14ac:dyDescent="0.3">
      <c r="U32481" s="275"/>
    </row>
    <row r="32482" spans="21:21" x14ac:dyDescent="0.3">
      <c r="U32482" s="275"/>
    </row>
    <row r="32483" spans="21:21" x14ac:dyDescent="0.3">
      <c r="U32483" s="275"/>
    </row>
    <row r="32484" spans="21:21" x14ac:dyDescent="0.3">
      <c r="U32484" s="275"/>
    </row>
    <row r="32485" spans="21:21" x14ac:dyDescent="0.3">
      <c r="U32485" s="275"/>
    </row>
    <row r="32486" spans="21:21" x14ac:dyDescent="0.3">
      <c r="U32486" s="275"/>
    </row>
    <row r="32487" spans="21:21" x14ac:dyDescent="0.3">
      <c r="U32487" s="275"/>
    </row>
    <row r="32488" spans="21:21" x14ac:dyDescent="0.3">
      <c r="U32488" s="275"/>
    </row>
    <row r="32489" spans="21:21" x14ac:dyDescent="0.3">
      <c r="U32489" s="275"/>
    </row>
    <row r="32490" spans="21:21" x14ac:dyDescent="0.3">
      <c r="U32490" s="275"/>
    </row>
    <row r="32491" spans="21:21" x14ac:dyDescent="0.3">
      <c r="U32491" s="275"/>
    </row>
    <row r="32492" spans="21:21" x14ac:dyDescent="0.3">
      <c r="U32492" s="275"/>
    </row>
    <row r="32493" spans="21:21" x14ac:dyDescent="0.3">
      <c r="U32493" s="275"/>
    </row>
    <row r="32494" spans="21:21" x14ac:dyDescent="0.3">
      <c r="U32494" s="275"/>
    </row>
    <row r="32495" spans="21:21" x14ac:dyDescent="0.3">
      <c r="U32495" s="275"/>
    </row>
    <row r="32496" spans="21:21" x14ac:dyDescent="0.3">
      <c r="U32496" s="275"/>
    </row>
    <row r="32497" spans="21:21" x14ac:dyDescent="0.3">
      <c r="U32497" s="275"/>
    </row>
    <row r="32498" spans="21:21" x14ac:dyDescent="0.3">
      <c r="U32498" s="275"/>
    </row>
    <row r="32499" spans="21:21" x14ac:dyDescent="0.3">
      <c r="U32499" s="275"/>
    </row>
    <row r="32500" spans="21:21" x14ac:dyDescent="0.3">
      <c r="U32500" s="275"/>
    </row>
    <row r="32501" spans="21:21" x14ac:dyDescent="0.3">
      <c r="U32501" s="275"/>
    </row>
    <row r="32502" spans="21:21" x14ac:dyDescent="0.3">
      <c r="U32502" s="275"/>
    </row>
    <row r="32503" spans="21:21" x14ac:dyDescent="0.3">
      <c r="U32503" s="275"/>
    </row>
    <row r="32504" spans="21:21" x14ac:dyDescent="0.3">
      <c r="U32504" s="275"/>
    </row>
    <row r="32505" spans="21:21" x14ac:dyDescent="0.3">
      <c r="U32505" s="275"/>
    </row>
    <row r="32506" spans="21:21" x14ac:dyDescent="0.3">
      <c r="U32506" s="275"/>
    </row>
    <row r="32507" spans="21:21" x14ac:dyDescent="0.3">
      <c r="U32507" s="275"/>
    </row>
    <row r="32508" spans="21:21" x14ac:dyDescent="0.3">
      <c r="U32508" s="275"/>
    </row>
    <row r="32509" spans="21:21" x14ac:dyDescent="0.3">
      <c r="U32509" s="275"/>
    </row>
    <row r="32510" spans="21:21" x14ac:dyDescent="0.3">
      <c r="U32510" s="275"/>
    </row>
    <row r="32511" spans="21:21" x14ac:dyDescent="0.3">
      <c r="U32511" s="275"/>
    </row>
    <row r="32512" spans="21:21" x14ac:dyDescent="0.3">
      <c r="U32512" s="275"/>
    </row>
    <row r="32513" spans="21:21" x14ac:dyDescent="0.3">
      <c r="U32513" s="275"/>
    </row>
    <row r="32514" spans="21:21" x14ac:dyDescent="0.3">
      <c r="U32514" s="275"/>
    </row>
    <row r="32515" spans="21:21" x14ac:dyDescent="0.3">
      <c r="U32515" s="275"/>
    </row>
    <row r="32516" spans="21:21" x14ac:dyDescent="0.3">
      <c r="U32516" s="275"/>
    </row>
    <row r="32517" spans="21:21" x14ac:dyDescent="0.3">
      <c r="U32517" s="275"/>
    </row>
    <row r="32518" spans="21:21" x14ac:dyDescent="0.3">
      <c r="U32518" s="275"/>
    </row>
    <row r="32519" spans="21:21" x14ac:dyDescent="0.3">
      <c r="U32519" s="275"/>
    </row>
    <row r="32520" spans="21:21" x14ac:dyDescent="0.3">
      <c r="U32520" s="275"/>
    </row>
    <row r="32521" spans="21:21" x14ac:dyDescent="0.3">
      <c r="U32521" s="275"/>
    </row>
    <row r="32522" spans="21:21" x14ac:dyDescent="0.3">
      <c r="U32522" s="275"/>
    </row>
    <row r="32523" spans="21:21" x14ac:dyDescent="0.3">
      <c r="U32523" s="275"/>
    </row>
    <row r="32524" spans="21:21" x14ac:dyDescent="0.3">
      <c r="U32524" s="275"/>
    </row>
    <row r="32525" spans="21:21" x14ac:dyDescent="0.3">
      <c r="U32525" s="275"/>
    </row>
    <row r="32526" spans="21:21" x14ac:dyDescent="0.3">
      <c r="U32526" s="275"/>
    </row>
    <row r="32527" spans="21:21" x14ac:dyDescent="0.3">
      <c r="U32527" s="275"/>
    </row>
    <row r="32528" spans="21:21" x14ac:dyDescent="0.3">
      <c r="U32528" s="275"/>
    </row>
    <row r="32529" spans="21:21" x14ac:dyDescent="0.3">
      <c r="U32529" s="275"/>
    </row>
    <row r="32530" spans="21:21" x14ac:dyDescent="0.3">
      <c r="U32530" s="275"/>
    </row>
    <row r="32531" spans="21:21" x14ac:dyDescent="0.3">
      <c r="U32531" s="275"/>
    </row>
    <row r="32532" spans="21:21" x14ac:dyDescent="0.3">
      <c r="U32532" s="275"/>
    </row>
    <row r="32533" spans="21:21" x14ac:dyDescent="0.3">
      <c r="U32533" s="275"/>
    </row>
    <row r="32534" spans="21:21" x14ac:dyDescent="0.3">
      <c r="U32534" s="275"/>
    </row>
    <row r="32535" spans="21:21" x14ac:dyDescent="0.3">
      <c r="U32535" s="275"/>
    </row>
    <row r="32536" spans="21:21" x14ac:dyDescent="0.3">
      <c r="U32536" s="275"/>
    </row>
    <row r="32537" spans="21:21" x14ac:dyDescent="0.3">
      <c r="U32537" s="275"/>
    </row>
    <row r="32538" spans="21:21" x14ac:dyDescent="0.3">
      <c r="U32538" s="275"/>
    </row>
    <row r="32539" spans="21:21" x14ac:dyDescent="0.3">
      <c r="U32539" s="275"/>
    </row>
    <row r="32540" spans="21:21" x14ac:dyDescent="0.3">
      <c r="U32540" s="275"/>
    </row>
    <row r="32541" spans="21:21" x14ac:dyDescent="0.3">
      <c r="U32541" s="275"/>
    </row>
    <row r="32542" spans="21:21" x14ac:dyDescent="0.3">
      <c r="U32542" s="275"/>
    </row>
    <row r="32543" spans="21:21" x14ac:dyDescent="0.3">
      <c r="U32543" s="275"/>
    </row>
    <row r="32544" spans="21:21" x14ac:dyDescent="0.3">
      <c r="U32544" s="275"/>
    </row>
    <row r="32545" spans="21:21" x14ac:dyDescent="0.3">
      <c r="U32545" s="275"/>
    </row>
    <row r="32546" spans="21:21" x14ac:dyDescent="0.3">
      <c r="U32546" s="275"/>
    </row>
    <row r="32547" spans="21:21" x14ac:dyDescent="0.3">
      <c r="U32547" s="275"/>
    </row>
    <row r="32548" spans="21:21" x14ac:dyDescent="0.3">
      <c r="U32548" s="275"/>
    </row>
    <row r="32549" spans="21:21" x14ac:dyDescent="0.3">
      <c r="U32549" s="275"/>
    </row>
    <row r="32550" spans="21:21" x14ac:dyDescent="0.3">
      <c r="U32550" s="275"/>
    </row>
    <row r="32551" spans="21:21" x14ac:dyDescent="0.3">
      <c r="U32551" s="275"/>
    </row>
    <row r="32552" spans="21:21" x14ac:dyDescent="0.3">
      <c r="U32552" s="275"/>
    </row>
    <row r="32553" spans="21:21" x14ac:dyDescent="0.3">
      <c r="U32553" s="275"/>
    </row>
    <row r="32554" spans="21:21" x14ac:dyDescent="0.3">
      <c r="U32554" s="275"/>
    </row>
    <row r="32555" spans="21:21" x14ac:dyDescent="0.3">
      <c r="U32555" s="275"/>
    </row>
    <row r="32556" spans="21:21" x14ac:dyDescent="0.3">
      <c r="U32556" s="275"/>
    </row>
    <row r="32557" spans="21:21" x14ac:dyDescent="0.3">
      <c r="U32557" s="275"/>
    </row>
    <row r="32558" spans="21:21" x14ac:dyDescent="0.3">
      <c r="U32558" s="275"/>
    </row>
    <row r="32559" spans="21:21" x14ac:dyDescent="0.3">
      <c r="U32559" s="275"/>
    </row>
    <row r="32560" spans="21:21" x14ac:dyDescent="0.3">
      <c r="U32560" s="275"/>
    </row>
    <row r="32561" spans="21:21" x14ac:dyDescent="0.3">
      <c r="U32561" s="275"/>
    </row>
    <row r="32562" spans="21:21" x14ac:dyDescent="0.3">
      <c r="U32562" s="275"/>
    </row>
    <row r="32563" spans="21:21" x14ac:dyDescent="0.3">
      <c r="U32563" s="275"/>
    </row>
    <row r="32564" spans="21:21" x14ac:dyDescent="0.3">
      <c r="U32564" s="275"/>
    </row>
    <row r="32565" spans="21:21" x14ac:dyDescent="0.3">
      <c r="U32565" s="275"/>
    </row>
    <row r="32566" spans="21:21" x14ac:dyDescent="0.3">
      <c r="U32566" s="275"/>
    </row>
    <row r="32567" spans="21:21" x14ac:dyDescent="0.3">
      <c r="U32567" s="275"/>
    </row>
    <row r="32568" spans="21:21" x14ac:dyDescent="0.3">
      <c r="U32568" s="275"/>
    </row>
    <row r="32569" spans="21:21" x14ac:dyDescent="0.3">
      <c r="U32569" s="275"/>
    </row>
    <row r="32570" spans="21:21" x14ac:dyDescent="0.3">
      <c r="U32570" s="275"/>
    </row>
    <row r="32571" spans="21:21" x14ac:dyDescent="0.3">
      <c r="U32571" s="275"/>
    </row>
    <row r="32572" spans="21:21" x14ac:dyDescent="0.3">
      <c r="U32572" s="275"/>
    </row>
    <row r="32573" spans="21:21" x14ac:dyDescent="0.3">
      <c r="U32573" s="275"/>
    </row>
    <row r="32574" spans="21:21" x14ac:dyDescent="0.3">
      <c r="U32574" s="275"/>
    </row>
    <row r="32575" spans="21:21" x14ac:dyDescent="0.3">
      <c r="U32575" s="275"/>
    </row>
    <row r="32576" spans="21:21" x14ac:dyDescent="0.3">
      <c r="U32576" s="275"/>
    </row>
    <row r="32577" spans="21:21" x14ac:dyDescent="0.3">
      <c r="U32577" s="275"/>
    </row>
    <row r="32578" spans="21:21" x14ac:dyDescent="0.3">
      <c r="U32578" s="275"/>
    </row>
    <row r="32579" spans="21:21" x14ac:dyDescent="0.3">
      <c r="U32579" s="275"/>
    </row>
    <row r="32580" spans="21:21" x14ac:dyDescent="0.3">
      <c r="U32580" s="275"/>
    </row>
    <row r="32581" spans="21:21" x14ac:dyDescent="0.3">
      <c r="U32581" s="275"/>
    </row>
    <row r="32582" spans="21:21" x14ac:dyDescent="0.3">
      <c r="U32582" s="275"/>
    </row>
    <row r="32583" spans="21:21" x14ac:dyDescent="0.3">
      <c r="U32583" s="275"/>
    </row>
    <row r="32584" spans="21:21" x14ac:dyDescent="0.3">
      <c r="U32584" s="275"/>
    </row>
    <row r="32585" spans="21:21" x14ac:dyDescent="0.3">
      <c r="U32585" s="275"/>
    </row>
    <row r="32586" spans="21:21" x14ac:dyDescent="0.3">
      <c r="U32586" s="275"/>
    </row>
    <row r="32587" spans="21:21" x14ac:dyDescent="0.3">
      <c r="U32587" s="275"/>
    </row>
    <row r="32588" spans="21:21" x14ac:dyDescent="0.3">
      <c r="U32588" s="275"/>
    </row>
    <row r="32589" spans="21:21" x14ac:dyDescent="0.3">
      <c r="U32589" s="275"/>
    </row>
    <row r="32590" spans="21:21" x14ac:dyDescent="0.3">
      <c r="U32590" s="275"/>
    </row>
    <row r="32591" spans="21:21" x14ac:dyDescent="0.3">
      <c r="U32591" s="275"/>
    </row>
    <row r="32592" spans="21:21" x14ac:dyDescent="0.3">
      <c r="U32592" s="275"/>
    </row>
    <row r="32593" spans="21:21" x14ac:dyDescent="0.3">
      <c r="U32593" s="275"/>
    </row>
    <row r="32594" spans="21:21" x14ac:dyDescent="0.3">
      <c r="U32594" s="275"/>
    </row>
    <row r="32595" spans="21:21" x14ac:dyDescent="0.3">
      <c r="U32595" s="275"/>
    </row>
    <row r="32596" spans="21:21" x14ac:dyDescent="0.3">
      <c r="U32596" s="275"/>
    </row>
    <row r="32597" spans="21:21" x14ac:dyDescent="0.3">
      <c r="U32597" s="275"/>
    </row>
    <row r="32598" spans="21:21" x14ac:dyDescent="0.3">
      <c r="U32598" s="275"/>
    </row>
    <row r="32599" spans="21:21" x14ac:dyDescent="0.3">
      <c r="U32599" s="275"/>
    </row>
    <row r="32600" spans="21:21" x14ac:dyDescent="0.3">
      <c r="U32600" s="275"/>
    </row>
    <row r="32601" spans="21:21" x14ac:dyDescent="0.3">
      <c r="U32601" s="275"/>
    </row>
    <row r="32602" spans="21:21" x14ac:dyDescent="0.3">
      <c r="U32602" s="275"/>
    </row>
    <row r="32603" spans="21:21" x14ac:dyDescent="0.3">
      <c r="U32603" s="275"/>
    </row>
    <row r="32604" spans="21:21" x14ac:dyDescent="0.3">
      <c r="U32604" s="275"/>
    </row>
    <row r="32605" spans="21:21" x14ac:dyDescent="0.3">
      <c r="U32605" s="275"/>
    </row>
    <row r="32606" spans="21:21" x14ac:dyDescent="0.3">
      <c r="U32606" s="275"/>
    </row>
    <row r="32607" spans="21:21" x14ac:dyDescent="0.3">
      <c r="U32607" s="275"/>
    </row>
    <row r="32608" spans="21:21" x14ac:dyDescent="0.3">
      <c r="U32608" s="275"/>
    </row>
    <row r="32609" spans="21:21" x14ac:dyDescent="0.3">
      <c r="U32609" s="275"/>
    </row>
    <row r="32610" spans="21:21" x14ac:dyDescent="0.3">
      <c r="U32610" s="275"/>
    </row>
    <row r="32611" spans="21:21" x14ac:dyDescent="0.3">
      <c r="U32611" s="275"/>
    </row>
    <row r="32612" spans="21:21" x14ac:dyDescent="0.3">
      <c r="U32612" s="275"/>
    </row>
    <row r="32613" spans="21:21" x14ac:dyDescent="0.3">
      <c r="U32613" s="275"/>
    </row>
    <row r="32614" spans="21:21" x14ac:dyDescent="0.3">
      <c r="U32614" s="275"/>
    </row>
    <row r="32615" spans="21:21" x14ac:dyDescent="0.3">
      <c r="U32615" s="275"/>
    </row>
    <row r="32616" spans="21:21" x14ac:dyDescent="0.3">
      <c r="U32616" s="275"/>
    </row>
    <row r="32617" spans="21:21" x14ac:dyDescent="0.3">
      <c r="U32617" s="275"/>
    </row>
    <row r="32618" spans="21:21" x14ac:dyDescent="0.3">
      <c r="U32618" s="275"/>
    </row>
    <row r="32619" spans="21:21" x14ac:dyDescent="0.3">
      <c r="U32619" s="275"/>
    </row>
    <row r="32620" spans="21:21" x14ac:dyDescent="0.3">
      <c r="U32620" s="275"/>
    </row>
    <row r="32621" spans="21:21" x14ac:dyDescent="0.3">
      <c r="U32621" s="275"/>
    </row>
    <row r="32622" spans="21:21" x14ac:dyDescent="0.3">
      <c r="U32622" s="275"/>
    </row>
    <row r="32623" spans="21:21" x14ac:dyDescent="0.3">
      <c r="U32623" s="275"/>
    </row>
    <row r="32624" spans="21:21" x14ac:dyDescent="0.3">
      <c r="U32624" s="275"/>
    </row>
    <row r="32625" spans="21:21" x14ac:dyDescent="0.3">
      <c r="U32625" s="275"/>
    </row>
    <row r="32626" spans="21:21" x14ac:dyDescent="0.3">
      <c r="U32626" s="275"/>
    </row>
    <row r="32627" spans="21:21" x14ac:dyDescent="0.3">
      <c r="U32627" s="275"/>
    </row>
    <row r="32628" spans="21:21" x14ac:dyDescent="0.3">
      <c r="U32628" s="275"/>
    </row>
    <row r="32629" spans="21:21" x14ac:dyDescent="0.3">
      <c r="U32629" s="275"/>
    </row>
    <row r="32630" spans="21:21" x14ac:dyDescent="0.3">
      <c r="U32630" s="275"/>
    </row>
    <row r="32631" spans="21:21" x14ac:dyDescent="0.3">
      <c r="U32631" s="275"/>
    </row>
    <row r="32632" spans="21:21" x14ac:dyDescent="0.3">
      <c r="U32632" s="275"/>
    </row>
    <row r="32633" spans="21:21" x14ac:dyDescent="0.3">
      <c r="U32633" s="275"/>
    </row>
    <row r="32634" spans="21:21" x14ac:dyDescent="0.3">
      <c r="U32634" s="275"/>
    </row>
    <row r="32635" spans="21:21" x14ac:dyDescent="0.3">
      <c r="U32635" s="275"/>
    </row>
    <row r="32636" spans="21:21" x14ac:dyDescent="0.3">
      <c r="U32636" s="275"/>
    </row>
    <row r="32637" spans="21:21" x14ac:dyDescent="0.3">
      <c r="U32637" s="275"/>
    </row>
    <row r="32638" spans="21:21" x14ac:dyDescent="0.3">
      <c r="U32638" s="275"/>
    </row>
    <row r="32639" spans="21:21" x14ac:dyDescent="0.3">
      <c r="U32639" s="275"/>
    </row>
    <row r="32640" spans="21:21" x14ac:dyDescent="0.3">
      <c r="U32640" s="275"/>
    </row>
    <row r="32641" spans="21:21" x14ac:dyDescent="0.3">
      <c r="U32641" s="275"/>
    </row>
    <row r="32642" spans="21:21" x14ac:dyDescent="0.3">
      <c r="U32642" s="275"/>
    </row>
    <row r="32643" spans="21:21" x14ac:dyDescent="0.3">
      <c r="U32643" s="275"/>
    </row>
    <row r="32644" spans="21:21" x14ac:dyDescent="0.3">
      <c r="U32644" s="275"/>
    </row>
    <row r="32645" spans="21:21" x14ac:dyDescent="0.3">
      <c r="U32645" s="275"/>
    </row>
    <row r="32646" spans="21:21" x14ac:dyDescent="0.3">
      <c r="U32646" s="275"/>
    </row>
    <row r="32647" spans="21:21" x14ac:dyDescent="0.3">
      <c r="U32647" s="275"/>
    </row>
    <row r="32648" spans="21:21" x14ac:dyDescent="0.3">
      <c r="U32648" s="275"/>
    </row>
    <row r="32649" spans="21:21" x14ac:dyDescent="0.3">
      <c r="U32649" s="275"/>
    </row>
    <row r="32650" spans="21:21" x14ac:dyDescent="0.3">
      <c r="U32650" s="275"/>
    </row>
    <row r="32651" spans="21:21" x14ac:dyDescent="0.3">
      <c r="U32651" s="275"/>
    </row>
    <row r="32652" spans="21:21" x14ac:dyDescent="0.3">
      <c r="U32652" s="275"/>
    </row>
    <row r="32653" spans="21:21" x14ac:dyDescent="0.3">
      <c r="U32653" s="275"/>
    </row>
    <row r="32654" spans="21:21" x14ac:dyDescent="0.3">
      <c r="U32654" s="275"/>
    </row>
    <row r="32655" spans="21:21" x14ac:dyDescent="0.3">
      <c r="U32655" s="275"/>
    </row>
    <row r="32656" spans="21:21" x14ac:dyDescent="0.3">
      <c r="U32656" s="275"/>
    </row>
    <row r="32657" spans="21:21" x14ac:dyDescent="0.3">
      <c r="U32657" s="275"/>
    </row>
    <row r="32658" spans="21:21" x14ac:dyDescent="0.3">
      <c r="U32658" s="275"/>
    </row>
    <row r="32659" spans="21:21" x14ac:dyDescent="0.3">
      <c r="U32659" s="275"/>
    </row>
    <row r="32660" spans="21:21" x14ac:dyDescent="0.3">
      <c r="U32660" s="275"/>
    </row>
    <row r="32661" spans="21:21" x14ac:dyDescent="0.3">
      <c r="U32661" s="275"/>
    </row>
    <row r="32662" spans="21:21" x14ac:dyDescent="0.3">
      <c r="U32662" s="275"/>
    </row>
    <row r="32663" spans="21:21" x14ac:dyDescent="0.3">
      <c r="U32663" s="275"/>
    </row>
    <row r="32664" spans="21:21" x14ac:dyDescent="0.3">
      <c r="U32664" s="275"/>
    </row>
    <row r="32665" spans="21:21" x14ac:dyDescent="0.3">
      <c r="U32665" s="275"/>
    </row>
    <row r="32666" spans="21:21" x14ac:dyDescent="0.3">
      <c r="U32666" s="275"/>
    </row>
    <row r="32667" spans="21:21" x14ac:dyDescent="0.3">
      <c r="U32667" s="275"/>
    </row>
    <row r="32668" spans="21:21" x14ac:dyDescent="0.3">
      <c r="U32668" s="275"/>
    </row>
    <row r="32669" spans="21:21" x14ac:dyDescent="0.3">
      <c r="U32669" s="275"/>
    </row>
    <row r="32670" spans="21:21" x14ac:dyDescent="0.3">
      <c r="U32670" s="275"/>
    </row>
    <row r="32671" spans="21:21" x14ac:dyDescent="0.3">
      <c r="U32671" s="275"/>
    </row>
    <row r="32672" spans="21:21" x14ac:dyDescent="0.3">
      <c r="U32672" s="275"/>
    </row>
    <row r="32673" spans="21:21" x14ac:dyDescent="0.3">
      <c r="U32673" s="275"/>
    </row>
    <row r="32674" spans="21:21" x14ac:dyDescent="0.3">
      <c r="U32674" s="275"/>
    </row>
    <row r="32675" spans="21:21" x14ac:dyDescent="0.3">
      <c r="U32675" s="275"/>
    </row>
    <row r="32676" spans="21:21" x14ac:dyDescent="0.3">
      <c r="U32676" s="275"/>
    </row>
    <row r="32677" spans="21:21" x14ac:dyDescent="0.3">
      <c r="U32677" s="275"/>
    </row>
    <row r="32678" spans="21:21" x14ac:dyDescent="0.3">
      <c r="U32678" s="275"/>
    </row>
    <row r="32679" spans="21:21" x14ac:dyDescent="0.3">
      <c r="U32679" s="275"/>
    </row>
    <row r="32680" spans="21:21" x14ac:dyDescent="0.3">
      <c r="U32680" s="275"/>
    </row>
    <row r="32681" spans="21:21" x14ac:dyDescent="0.3">
      <c r="U32681" s="275"/>
    </row>
    <row r="32682" spans="21:21" x14ac:dyDescent="0.3">
      <c r="U32682" s="275"/>
    </row>
    <row r="32683" spans="21:21" x14ac:dyDescent="0.3">
      <c r="U32683" s="275"/>
    </row>
    <row r="32684" spans="21:21" x14ac:dyDescent="0.3">
      <c r="U32684" s="275"/>
    </row>
    <row r="32685" spans="21:21" x14ac:dyDescent="0.3">
      <c r="U32685" s="275"/>
    </row>
    <row r="32686" spans="21:21" x14ac:dyDescent="0.3">
      <c r="U32686" s="275"/>
    </row>
    <row r="32687" spans="21:21" x14ac:dyDescent="0.3">
      <c r="U32687" s="275"/>
    </row>
    <row r="32688" spans="21:21" x14ac:dyDescent="0.3">
      <c r="U32688" s="275"/>
    </row>
    <row r="32689" spans="21:21" x14ac:dyDescent="0.3">
      <c r="U32689" s="275"/>
    </row>
    <row r="32690" spans="21:21" x14ac:dyDescent="0.3">
      <c r="U32690" s="275"/>
    </row>
    <row r="32691" spans="21:21" x14ac:dyDescent="0.3">
      <c r="U32691" s="275"/>
    </row>
    <row r="32692" spans="21:21" x14ac:dyDescent="0.3">
      <c r="U32692" s="275"/>
    </row>
    <row r="32693" spans="21:21" x14ac:dyDescent="0.3">
      <c r="U32693" s="275"/>
    </row>
    <row r="32694" spans="21:21" x14ac:dyDescent="0.3">
      <c r="U32694" s="275"/>
    </row>
    <row r="32695" spans="21:21" x14ac:dyDescent="0.3">
      <c r="U32695" s="275"/>
    </row>
    <row r="32696" spans="21:21" x14ac:dyDescent="0.3">
      <c r="U32696" s="275"/>
    </row>
    <row r="32697" spans="21:21" x14ac:dyDescent="0.3">
      <c r="U32697" s="275"/>
    </row>
    <row r="32698" spans="21:21" x14ac:dyDescent="0.3">
      <c r="U32698" s="275"/>
    </row>
    <row r="32699" spans="21:21" x14ac:dyDescent="0.3">
      <c r="U32699" s="275"/>
    </row>
    <row r="32700" spans="21:21" x14ac:dyDescent="0.3">
      <c r="U32700" s="275"/>
    </row>
    <row r="32701" spans="21:21" x14ac:dyDescent="0.3">
      <c r="U32701" s="275"/>
    </row>
    <row r="32702" spans="21:21" x14ac:dyDescent="0.3">
      <c r="U32702" s="275"/>
    </row>
    <row r="32703" spans="21:21" x14ac:dyDescent="0.3">
      <c r="U32703" s="275"/>
    </row>
    <row r="32704" spans="21:21" x14ac:dyDescent="0.3">
      <c r="U32704" s="275"/>
    </row>
    <row r="32705" spans="21:21" x14ac:dyDescent="0.3">
      <c r="U32705" s="275"/>
    </row>
    <row r="32706" spans="21:21" x14ac:dyDescent="0.3">
      <c r="U32706" s="275"/>
    </row>
    <row r="32707" spans="21:21" x14ac:dyDescent="0.3">
      <c r="U32707" s="275"/>
    </row>
    <row r="32708" spans="21:21" x14ac:dyDescent="0.3">
      <c r="U32708" s="275"/>
    </row>
    <row r="32709" spans="21:21" x14ac:dyDescent="0.3">
      <c r="U32709" s="275"/>
    </row>
    <row r="32710" spans="21:21" x14ac:dyDescent="0.3">
      <c r="U32710" s="275"/>
    </row>
    <row r="32711" spans="21:21" x14ac:dyDescent="0.3">
      <c r="U32711" s="275"/>
    </row>
    <row r="32712" spans="21:21" x14ac:dyDescent="0.3">
      <c r="U32712" s="275"/>
    </row>
    <row r="32713" spans="21:21" x14ac:dyDescent="0.3">
      <c r="U32713" s="275"/>
    </row>
    <row r="32714" spans="21:21" x14ac:dyDescent="0.3">
      <c r="U32714" s="275"/>
    </row>
    <row r="32715" spans="21:21" x14ac:dyDescent="0.3">
      <c r="U32715" s="275"/>
    </row>
    <row r="32716" spans="21:21" x14ac:dyDescent="0.3">
      <c r="U32716" s="275"/>
    </row>
    <row r="32717" spans="21:21" x14ac:dyDescent="0.3">
      <c r="U32717" s="275"/>
    </row>
    <row r="32718" spans="21:21" x14ac:dyDescent="0.3">
      <c r="U32718" s="275"/>
    </row>
    <row r="32719" spans="21:21" x14ac:dyDescent="0.3">
      <c r="U32719" s="275"/>
    </row>
    <row r="32720" spans="21:21" x14ac:dyDescent="0.3">
      <c r="U32720" s="275"/>
    </row>
    <row r="32721" spans="21:21" x14ac:dyDescent="0.3">
      <c r="U32721" s="275"/>
    </row>
    <row r="32722" spans="21:21" x14ac:dyDescent="0.3">
      <c r="U32722" s="275"/>
    </row>
    <row r="32723" spans="21:21" x14ac:dyDescent="0.3">
      <c r="U32723" s="275"/>
    </row>
    <row r="32724" spans="21:21" x14ac:dyDescent="0.3">
      <c r="U32724" s="275"/>
    </row>
    <row r="32725" spans="21:21" x14ac:dyDescent="0.3">
      <c r="U32725" s="275"/>
    </row>
    <row r="32726" spans="21:21" x14ac:dyDescent="0.3">
      <c r="U32726" s="275"/>
    </row>
    <row r="32727" spans="21:21" x14ac:dyDescent="0.3">
      <c r="U32727" s="275"/>
    </row>
    <row r="32728" spans="21:21" x14ac:dyDescent="0.3">
      <c r="U32728" s="275"/>
    </row>
    <row r="32729" spans="21:21" x14ac:dyDescent="0.3">
      <c r="U32729" s="275"/>
    </row>
    <row r="32730" spans="21:21" x14ac:dyDescent="0.3">
      <c r="U32730" s="275"/>
    </row>
    <row r="32731" spans="21:21" x14ac:dyDescent="0.3">
      <c r="U32731" s="275"/>
    </row>
    <row r="32732" spans="21:21" x14ac:dyDescent="0.3">
      <c r="U32732" s="275"/>
    </row>
    <row r="32733" spans="21:21" x14ac:dyDescent="0.3">
      <c r="U32733" s="275"/>
    </row>
    <row r="32734" spans="21:21" x14ac:dyDescent="0.3">
      <c r="U32734" s="275"/>
    </row>
    <row r="32735" spans="21:21" x14ac:dyDescent="0.3">
      <c r="U32735" s="275"/>
    </row>
    <row r="32736" spans="21:21" x14ac:dyDescent="0.3">
      <c r="U32736" s="275"/>
    </row>
    <row r="32737" spans="21:21" x14ac:dyDescent="0.3">
      <c r="U32737" s="275"/>
    </row>
    <row r="32738" spans="21:21" x14ac:dyDescent="0.3">
      <c r="U32738" s="275"/>
    </row>
    <row r="32739" spans="21:21" x14ac:dyDescent="0.3">
      <c r="U32739" s="275"/>
    </row>
    <row r="32740" spans="21:21" x14ac:dyDescent="0.3">
      <c r="U32740" s="275"/>
    </row>
    <row r="32741" spans="21:21" x14ac:dyDescent="0.3">
      <c r="U32741" s="275"/>
    </row>
    <row r="32742" spans="21:21" x14ac:dyDescent="0.3">
      <c r="U32742" s="275"/>
    </row>
    <row r="32743" spans="21:21" x14ac:dyDescent="0.3">
      <c r="U32743" s="275"/>
    </row>
    <row r="32744" spans="21:21" x14ac:dyDescent="0.3">
      <c r="U32744" s="275"/>
    </row>
    <row r="32745" spans="21:21" x14ac:dyDescent="0.3">
      <c r="U32745" s="275"/>
    </row>
    <row r="32746" spans="21:21" x14ac:dyDescent="0.3">
      <c r="U32746" s="275"/>
    </row>
    <row r="32747" spans="21:21" x14ac:dyDescent="0.3">
      <c r="U32747" s="275"/>
    </row>
    <row r="32748" spans="21:21" x14ac:dyDescent="0.3">
      <c r="U32748" s="275"/>
    </row>
    <row r="32749" spans="21:21" x14ac:dyDescent="0.3">
      <c r="U32749" s="275"/>
    </row>
    <row r="32750" spans="21:21" x14ac:dyDescent="0.3">
      <c r="U32750" s="275"/>
    </row>
    <row r="32751" spans="21:21" x14ac:dyDescent="0.3">
      <c r="U32751" s="275"/>
    </row>
    <row r="32752" spans="21:21" x14ac:dyDescent="0.3">
      <c r="U32752" s="275"/>
    </row>
    <row r="32753" spans="21:21" x14ac:dyDescent="0.3">
      <c r="U32753" s="275"/>
    </row>
    <row r="32754" spans="21:21" x14ac:dyDescent="0.3">
      <c r="U32754" s="275"/>
    </row>
    <row r="32755" spans="21:21" x14ac:dyDescent="0.3">
      <c r="U32755" s="275"/>
    </row>
    <row r="32756" spans="21:21" x14ac:dyDescent="0.3">
      <c r="U32756" s="275"/>
    </row>
    <row r="32757" spans="21:21" x14ac:dyDescent="0.3">
      <c r="U32757" s="275"/>
    </row>
    <row r="32758" spans="21:21" x14ac:dyDescent="0.3">
      <c r="U32758" s="275"/>
    </row>
    <row r="32759" spans="21:21" x14ac:dyDescent="0.3">
      <c r="U32759" s="275"/>
    </row>
    <row r="32760" spans="21:21" x14ac:dyDescent="0.3">
      <c r="U32760" s="275"/>
    </row>
    <row r="32761" spans="21:21" x14ac:dyDescent="0.3">
      <c r="U32761" s="275"/>
    </row>
    <row r="32762" spans="21:21" x14ac:dyDescent="0.3">
      <c r="U32762" s="275"/>
    </row>
    <row r="32763" spans="21:21" x14ac:dyDescent="0.3">
      <c r="U32763" s="275"/>
    </row>
    <row r="32764" spans="21:21" x14ac:dyDescent="0.3">
      <c r="U32764" s="275"/>
    </row>
    <row r="32765" spans="21:21" x14ac:dyDescent="0.3">
      <c r="U32765" s="275"/>
    </row>
    <row r="32766" spans="21:21" x14ac:dyDescent="0.3">
      <c r="U32766" s="275"/>
    </row>
    <row r="32767" spans="21:21" x14ac:dyDescent="0.3">
      <c r="U32767" s="275"/>
    </row>
    <row r="32768" spans="21:21" x14ac:dyDescent="0.3">
      <c r="U32768" s="275"/>
    </row>
    <row r="32769" spans="21:21" x14ac:dyDescent="0.3">
      <c r="U32769" s="275"/>
    </row>
    <row r="32770" spans="21:21" x14ac:dyDescent="0.3">
      <c r="U32770" s="275"/>
    </row>
    <row r="32771" spans="21:21" x14ac:dyDescent="0.3">
      <c r="U32771" s="275"/>
    </row>
    <row r="32772" spans="21:21" x14ac:dyDescent="0.3">
      <c r="U32772" s="275"/>
    </row>
    <row r="32773" spans="21:21" x14ac:dyDescent="0.3">
      <c r="U32773" s="275"/>
    </row>
    <row r="32774" spans="21:21" x14ac:dyDescent="0.3">
      <c r="U32774" s="275"/>
    </row>
    <row r="32775" spans="21:21" x14ac:dyDescent="0.3">
      <c r="U32775" s="275"/>
    </row>
    <row r="32776" spans="21:21" x14ac:dyDescent="0.3">
      <c r="U32776" s="275"/>
    </row>
    <row r="32777" spans="21:21" x14ac:dyDescent="0.3">
      <c r="U32777" s="275"/>
    </row>
    <row r="32778" spans="21:21" x14ac:dyDescent="0.3">
      <c r="U32778" s="275"/>
    </row>
    <row r="32779" spans="21:21" x14ac:dyDescent="0.3">
      <c r="U32779" s="275"/>
    </row>
    <row r="32780" spans="21:21" x14ac:dyDescent="0.3">
      <c r="U32780" s="275"/>
    </row>
    <row r="32781" spans="21:21" x14ac:dyDescent="0.3">
      <c r="U32781" s="275"/>
    </row>
    <row r="32782" spans="21:21" x14ac:dyDescent="0.3">
      <c r="U32782" s="275"/>
    </row>
    <row r="32783" spans="21:21" x14ac:dyDescent="0.3">
      <c r="U32783" s="275"/>
    </row>
    <row r="32784" spans="21:21" x14ac:dyDescent="0.3">
      <c r="U32784" s="275"/>
    </row>
    <row r="32785" spans="21:21" x14ac:dyDescent="0.3">
      <c r="U32785" s="275"/>
    </row>
    <row r="32786" spans="21:21" x14ac:dyDescent="0.3">
      <c r="U32786" s="275"/>
    </row>
    <row r="32787" spans="21:21" x14ac:dyDescent="0.3">
      <c r="U32787" s="275"/>
    </row>
    <row r="32788" spans="21:21" x14ac:dyDescent="0.3">
      <c r="U32788" s="275"/>
    </row>
    <row r="32789" spans="21:21" x14ac:dyDescent="0.3">
      <c r="U32789" s="275"/>
    </row>
    <row r="32790" spans="21:21" x14ac:dyDescent="0.3">
      <c r="U32790" s="275"/>
    </row>
    <row r="32791" spans="21:21" x14ac:dyDescent="0.3">
      <c r="U32791" s="275"/>
    </row>
    <row r="32792" spans="21:21" x14ac:dyDescent="0.3">
      <c r="U32792" s="275"/>
    </row>
    <row r="32793" spans="21:21" x14ac:dyDescent="0.3">
      <c r="U32793" s="275"/>
    </row>
    <row r="32794" spans="21:21" x14ac:dyDescent="0.3">
      <c r="U32794" s="275"/>
    </row>
    <row r="32795" spans="21:21" x14ac:dyDescent="0.3">
      <c r="U32795" s="275"/>
    </row>
    <row r="32796" spans="21:21" x14ac:dyDescent="0.3">
      <c r="U32796" s="275"/>
    </row>
    <row r="32797" spans="21:21" x14ac:dyDescent="0.3">
      <c r="U32797" s="275"/>
    </row>
    <row r="32798" spans="21:21" x14ac:dyDescent="0.3">
      <c r="U32798" s="275"/>
    </row>
    <row r="32799" spans="21:21" x14ac:dyDescent="0.3">
      <c r="U32799" s="275"/>
    </row>
    <row r="32800" spans="21:21" x14ac:dyDescent="0.3">
      <c r="U32800" s="275"/>
    </row>
    <row r="32801" spans="21:21" x14ac:dyDescent="0.3">
      <c r="U32801" s="275"/>
    </row>
    <row r="32802" spans="21:21" x14ac:dyDescent="0.3">
      <c r="U32802" s="275"/>
    </row>
    <row r="32803" spans="21:21" x14ac:dyDescent="0.3">
      <c r="U32803" s="275"/>
    </row>
    <row r="32804" spans="21:21" x14ac:dyDescent="0.3">
      <c r="U32804" s="275"/>
    </row>
    <row r="32805" spans="21:21" x14ac:dyDescent="0.3">
      <c r="U32805" s="275"/>
    </row>
    <row r="32806" spans="21:21" x14ac:dyDescent="0.3">
      <c r="U32806" s="275"/>
    </row>
    <row r="32807" spans="21:21" x14ac:dyDescent="0.3">
      <c r="U32807" s="275"/>
    </row>
    <row r="32808" spans="21:21" x14ac:dyDescent="0.3">
      <c r="U32808" s="275"/>
    </row>
    <row r="32809" spans="21:21" x14ac:dyDescent="0.3">
      <c r="U32809" s="275"/>
    </row>
    <row r="32810" spans="21:21" x14ac:dyDescent="0.3">
      <c r="U32810" s="275"/>
    </row>
    <row r="32811" spans="21:21" x14ac:dyDescent="0.3">
      <c r="U32811" s="275"/>
    </row>
    <row r="32812" spans="21:21" x14ac:dyDescent="0.3">
      <c r="U32812" s="275"/>
    </row>
    <row r="32813" spans="21:21" x14ac:dyDescent="0.3">
      <c r="U32813" s="275"/>
    </row>
    <row r="32814" spans="21:21" x14ac:dyDescent="0.3">
      <c r="U32814" s="275"/>
    </row>
    <row r="32815" spans="21:21" x14ac:dyDescent="0.3">
      <c r="U32815" s="275"/>
    </row>
    <row r="32816" spans="21:21" x14ac:dyDescent="0.3">
      <c r="U32816" s="275"/>
    </row>
    <row r="32817" spans="21:21" x14ac:dyDescent="0.3">
      <c r="U32817" s="275"/>
    </row>
    <row r="32818" spans="21:21" x14ac:dyDescent="0.3">
      <c r="U32818" s="275"/>
    </row>
    <row r="32819" spans="21:21" x14ac:dyDescent="0.3">
      <c r="U32819" s="275"/>
    </row>
    <row r="32820" spans="21:21" x14ac:dyDescent="0.3">
      <c r="U32820" s="275"/>
    </row>
    <row r="32821" spans="21:21" x14ac:dyDescent="0.3">
      <c r="U32821" s="275"/>
    </row>
    <row r="32822" spans="21:21" x14ac:dyDescent="0.3">
      <c r="U32822" s="275"/>
    </row>
    <row r="32823" spans="21:21" x14ac:dyDescent="0.3">
      <c r="U32823" s="275"/>
    </row>
    <row r="32824" spans="21:21" x14ac:dyDescent="0.3">
      <c r="U32824" s="275"/>
    </row>
    <row r="32825" spans="21:21" x14ac:dyDescent="0.3">
      <c r="U32825" s="275"/>
    </row>
    <row r="32826" spans="21:21" x14ac:dyDescent="0.3">
      <c r="U32826" s="275"/>
    </row>
    <row r="32827" spans="21:21" x14ac:dyDescent="0.3">
      <c r="U32827" s="275"/>
    </row>
    <row r="32828" spans="21:21" x14ac:dyDescent="0.3">
      <c r="U32828" s="275"/>
    </row>
    <row r="32829" spans="21:21" x14ac:dyDescent="0.3">
      <c r="U32829" s="275"/>
    </row>
    <row r="32830" spans="21:21" x14ac:dyDescent="0.3">
      <c r="U32830" s="275"/>
    </row>
    <row r="32831" spans="21:21" x14ac:dyDescent="0.3">
      <c r="U32831" s="275"/>
    </row>
    <row r="32832" spans="21:21" x14ac:dyDescent="0.3">
      <c r="U32832" s="275"/>
    </row>
    <row r="32833" spans="21:21" x14ac:dyDescent="0.3">
      <c r="U32833" s="275"/>
    </row>
    <row r="32834" spans="21:21" x14ac:dyDescent="0.3">
      <c r="U32834" s="275"/>
    </row>
    <row r="32835" spans="21:21" x14ac:dyDescent="0.3">
      <c r="U32835" s="275"/>
    </row>
    <row r="32836" spans="21:21" x14ac:dyDescent="0.3">
      <c r="U32836" s="275"/>
    </row>
    <row r="32837" spans="21:21" x14ac:dyDescent="0.3">
      <c r="U32837" s="275"/>
    </row>
    <row r="32838" spans="21:21" x14ac:dyDescent="0.3">
      <c r="U32838" s="275"/>
    </row>
    <row r="32839" spans="21:21" x14ac:dyDescent="0.3">
      <c r="U32839" s="275"/>
    </row>
    <row r="32840" spans="21:21" x14ac:dyDescent="0.3">
      <c r="U32840" s="275"/>
    </row>
    <row r="32841" spans="21:21" x14ac:dyDescent="0.3">
      <c r="U32841" s="275"/>
    </row>
    <row r="32842" spans="21:21" x14ac:dyDescent="0.3">
      <c r="U32842" s="275"/>
    </row>
    <row r="32843" spans="21:21" x14ac:dyDescent="0.3">
      <c r="U32843" s="275"/>
    </row>
    <row r="32844" spans="21:21" x14ac:dyDescent="0.3">
      <c r="U32844" s="275"/>
    </row>
    <row r="32845" spans="21:21" x14ac:dyDescent="0.3">
      <c r="U32845" s="275"/>
    </row>
    <row r="32846" spans="21:21" x14ac:dyDescent="0.3">
      <c r="U32846" s="275"/>
    </row>
    <row r="32847" spans="21:21" x14ac:dyDescent="0.3">
      <c r="U32847" s="275"/>
    </row>
    <row r="32848" spans="21:21" x14ac:dyDescent="0.3">
      <c r="U32848" s="275"/>
    </row>
    <row r="32849" spans="21:21" x14ac:dyDescent="0.3">
      <c r="U32849" s="275"/>
    </row>
    <row r="32850" spans="21:21" x14ac:dyDescent="0.3">
      <c r="U32850" s="275"/>
    </row>
    <row r="32851" spans="21:21" x14ac:dyDescent="0.3">
      <c r="U32851" s="275"/>
    </row>
    <row r="32852" spans="21:21" x14ac:dyDescent="0.3">
      <c r="U32852" s="275"/>
    </row>
    <row r="32853" spans="21:21" x14ac:dyDescent="0.3">
      <c r="U32853" s="275"/>
    </row>
    <row r="32854" spans="21:21" x14ac:dyDescent="0.3">
      <c r="U32854" s="275"/>
    </row>
    <row r="32855" spans="21:21" x14ac:dyDescent="0.3">
      <c r="U32855" s="275"/>
    </row>
    <row r="32856" spans="21:21" x14ac:dyDescent="0.3">
      <c r="U32856" s="275"/>
    </row>
    <row r="32857" spans="21:21" x14ac:dyDescent="0.3">
      <c r="U32857" s="275"/>
    </row>
    <row r="32858" spans="21:21" x14ac:dyDescent="0.3">
      <c r="U32858" s="275"/>
    </row>
    <row r="32859" spans="21:21" x14ac:dyDescent="0.3">
      <c r="U32859" s="275"/>
    </row>
    <row r="32860" spans="21:21" x14ac:dyDescent="0.3">
      <c r="U32860" s="275"/>
    </row>
    <row r="32861" spans="21:21" x14ac:dyDescent="0.3">
      <c r="U32861" s="275"/>
    </row>
    <row r="32862" spans="21:21" x14ac:dyDescent="0.3">
      <c r="U32862" s="275"/>
    </row>
    <row r="32863" spans="21:21" x14ac:dyDescent="0.3">
      <c r="U32863" s="275"/>
    </row>
    <row r="32864" spans="21:21" x14ac:dyDescent="0.3">
      <c r="U32864" s="275"/>
    </row>
    <row r="32865" spans="21:21" x14ac:dyDescent="0.3">
      <c r="U32865" s="275"/>
    </row>
    <row r="32866" spans="21:21" x14ac:dyDescent="0.3">
      <c r="U32866" s="275"/>
    </row>
    <row r="32867" spans="21:21" x14ac:dyDescent="0.3">
      <c r="U32867" s="275"/>
    </row>
    <row r="32868" spans="21:21" x14ac:dyDescent="0.3">
      <c r="U32868" s="275"/>
    </row>
    <row r="32869" spans="21:21" x14ac:dyDescent="0.3">
      <c r="U32869" s="275"/>
    </row>
    <row r="32870" spans="21:21" x14ac:dyDescent="0.3">
      <c r="U32870" s="275"/>
    </row>
    <row r="32871" spans="21:21" x14ac:dyDescent="0.3">
      <c r="U32871" s="275"/>
    </row>
    <row r="32872" spans="21:21" x14ac:dyDescent="0.3">
      <c r="U32872" s="275"/>
    </row>
    <row r="32873" spans="21:21" x14ac:dyDescent="0.3">
      <c r="U32873" s="275"/>
    </row>
    <row r="32874" spans="21:21" x14ac:dyDescent="0.3">
      <c r="U32874" s="275"/>
    </row>
    <row r="32875" spans="21:21" x14ac:dyDescent="0.3">
      <c r="U32875" s="275"/>
    </row>
    <row r="32876" spans="21:21" x14ac:dyDescent="0.3">
      <c r="U32876" s="275"/>
    </row>
    <row r="32877" spans="21:21" x14ac:dyDescent="0.3">
      <c r="U32877" s="275"/>
    </row>
    <row r="32878" spans="21:21" x14ac:dyDescent="0.3">
      <c r="U32878" s="275"/>
    </row>
    <row r="32879" spans="21:21" x14ac:dyDescent="0.3">
      <c r="U32879" s="275"/>
    </row>
    <row r="32880" spans="21:21" x14ac:dyDescent="0.3">
      <c r="U32880" s="275"/>
    </row>
    <row r="32881" spans="21:21" x14ac:dyDescent="0.3">
      <c r="U32881" s="275"/>
    </row>
    <row r="32882" spans="21:21" x14ac:dyDescent="0.3">
      <c r="U32882" s="275"/>
    </row>
    <row r="32883" spans="21:21" x14ac:dyDescent="0.3">
      <c r="U32883" s="275"/>
    </row>
    <row r="32884" spans="21:21" x14ac:dyDescent="0.3">
      <c r="U32884" s="275"/>
    </row>
    <row r="32885" spans="21:21" x14ac:dyDescent="0.3">
      <c r="U32885" s="275"/>
    </row>
    <row r="32886" spans="21:21" x14ac:dyDescent="0.3">
      <c r="U32886" s="275"/>
    </row>
    <row r="32887" spans="21:21" x14ac:dyDescent="0.3">
      <c r="U32887" s="275"/>
    </row>
    <row r="32888" spans="21:21" x14ac:dyDescent="0.3">
      <c r="U32888" s="275"/>
    </row>
    <row r="32889" spans="21:21" x14ac:dyDescent="0.3">
      <c r="U32889" s="275"/>
    </row>
    <row r="32890" spans="21:21" x14ac:dyDescent="0.3">
      <c r="U32890" s="275"/>
    </row>
    <row r="32891" spans="21:21" x14ac:dyDescent="0.3">
      <c r="U32891" s="275"/>
    </row>
    <row r="32892" spans="21:21" x14ac:dyDescent="0.3">
      <c r="U32892" s="275"/>
    </row>
    <row r="32893" spans="21:21" x14ac:dyDescent="0.3">
      <c r="U32893" s="275"/>
    </row>
    <row r="32894" spans="21:21" x14ac:dyDescent="0.3">
      <c r="U32894" s="275"/>
    </row>
    <row r="32895" spans="21:21" x14ac:dyDescent="0.3">
      <c r="U32895" s="275"/>
    </row>
    <row r="32896" spans="21:21" x14ac:dyDescent="0.3">
      <c r="U32896" s="275"/>
    </row>
    <row r="32897" spans="21:21" x14ac:dyDescent="0.3">
      <c r="U32897" s="275"/>
    </row>
    <row r="32898" spans="21:21" x14ac:dyDescent="0.3">
      <c r="U32898" s="275"/>
    </row>
    <row r="32899" spans="21:21" x14ac:dyDescent="0.3">
      <c r="U32899" s="275"/>
    </row>
    <row r="32900" spans="21:21" x14ac:dyDescent="0.3">
      <c r="U32900" s="275"/>
    </row>
    <row r="32901" spans="21:21" x14ac:dyDescent="0.3">
      <c r="U32901" s="275"/>
    </row>
    <row r="32902" spans="21:21" x14ac:dyDescent="0.3">
      <c r="U32902" s="275"/>
    </row>
    <row r="32903" spans="21:21" x14ac:dyDescent="0.3">
      <c r="U32903" s="275"/>
    </row>
    <row r="32904" spans="21:21" x14ac:dyDescent="0.3">
      <c r="U32904" s="275"/>
    </row>
    <row r="32905" spans="21:21" x14ac:dyDescent="0.3">
      <c r="U32905" s="275"/>
    </row>
    <row r="32906" spans="21:21" x14ac:dyDescent="0.3">
      <c r="U32906" s="275"/>
    </row>
    <row r="32907" spans="21:21" x14ac:dyDescent="0.3">
      <c r="U32907" s="275"/>
    </row>
    <row r="32908" spans="21:21" x14ac:dyDescent="0.3">
      <c r="U32908" s="275"/>
    </row>
    <row r="32909" spans="21:21" x14ac:dyDescent="0.3">
      <c r="U32909" s="275"/>
    </row>
    <row r="32910" spans="21:21" x14ac:dyDescent="0.3">
      <c r="U32910" s="275"/>
    </row>
    <row r="32911" spans="21:21" x14ac:dyDescent="0.3">
      <c r="U32911" s="275"/>
    </row>
    <row r="32912" spans="21:21" x14ac:dyDescent="0.3">
      <c r="U32912" s="275"/>
    </row>
    <row r="32913" spans="21:21" x14ac:dyDescent="0.3">
      <c r="U32913" s="275"/>
    </row>
    <row r="32914" spans="21:21" x14ac:dyDescent="0.3">
      <c r="U32914" s="275"/>
    </row>
    <row r="32915" spans="21:21" x14ac:dyDescent="0.3">
      <c r="U32915" s="275"/>
    </row>
    <row r="32916" spans="21:21" x14ac:dyDescent="0.3">
      <c r="U32916" s="275"/>
    </row>
    <row r="32917" spans="21:21" x14ac:dyDescent="0.3">
      <c r="U32917" s="275"/>
    </row>
    <row r="32918" spans="21:21" x14ac:dyDescent="0.3">
      <c r="U32918" s="275"/>
    </row>
    <row r="32919" spans="21:21" x14ac:dyDescent="0.3">
      <c r="U32919" s="275"/>
    </row>
    <row r="32920" spans="21:21" x14ac:dyDescent="0.3">
      <c r="U32920" s="275"/>
    </row>
    <row r="32921" spans="21:21" x14ac:dyDescent="0.3">
      <c r="U32921" s="275"/>
    </row>
    <row r="32922" spans="21:21" x14ac:dyDescent="0.3">
      <c r="U32922" s="275"/>
    </row>
    <row r="32923" spans="21:21" x14ac:dyDescent="0.3">
      <c r="U32923" s="275"/>
    </row>
    <row r="32924" spans="21:21" x14ac:dyDescent="0.3">
      <c r="U32924" s="275"/>
    </row>
    <row r="32925" spans="21:21" x14ac:dyDescent="0.3">
      <c r="U32925" s="275"/>
    </row>
    <row r="32926" spans="21:21" x14ac:dyDescent="0.3">
      <c r="U32926" s="275"/>
    </row>
    <row r="32927" spans="21:21" x14ac:dyDescent="0.3">
      <c r="U32927" s="275"/>
    </row>
    <row r="32928" spans="21:21" x14ac:dyDescent="0.3">
      <c r="U32928" s="275"/>
    </row>
    <row r="32929" spans="21:21" x14ac:dyDescent="0.3">
      <c r="U32929" s="275"/>
    </row>
    <row r="32930" spans="21:21" x14ac:dyDescent="0.3">
      <c r="U32930" s="275"/>
    </row>
    <row r="32931" spans="21:21" x14ac:dyDescent="0.3">
      <c r="U32931" s="275"/>
    </row>
    <row r="32932" spans="21:21" x14ac:dyDescent="0.3">
      <c r="U32932" s="275"/>
    </row>
    <row r="32933" spans="21:21" x14ac:dyDescent="0.3">
      <c r="U32933" s="275"/>
    </row>
    <row r="32934" spans="21:21" x14ac:dyDescent="0.3">
      <c r="U32934" s="275"/>
    </row>
    <row r="32935" spans="21:21" x14ac:dyDescent="0.3">
      <c r="U32935" s="275"/>
    </row>
    <row r="32936" spans="21:21" x14ac:dyDescent="0.3">
      <c r="U32936" s="275"/>
    </row>
    <row r="32937" spans="21:21" x14ac:dyDescent="0.3">
      <c r="U32937" s="275"/>
    </row>
    <row r="32938" spans="21:21" x14ac:dyDescent="0.3">
      <c r="U32938" s="275"/>
    </row>
    <row r="32939" spans="21:21" x14ac:dyDescent="0.3">
      <c r="U32939" s="275"/>
    </row>
    <row r="32940" spans="21:21" x14ac:dyDescent="0.3">
      <c r="U32940" s="275"/>
    </row>
    <row r="32941" spans="21:21" x14ac:dyDescent="0.3">
      <c r="U32941" s="275"/>
    </row>
    <row r="32942" spans="21:21" x14ac:dyDescent="0.3">
      <c r="U32942" s="275"/>
    </row>
    <row r="32943" spans="21:21" x14ac:dyDescent="0.3">
      <c r="U32943" s="275"/>
    </row>
    <row r="32944" spans="21:21" x14ac:dyDescent="0.3">
      <c r="U32944" s="275"/>
    </row>
    <row r="32945" spans="21:21" x14ac:dyDescent="0.3">
      <c r="U32945" s="275"/>
    </row>
    <row r="32946" spans="21:21" x14ac:dyDescent="0.3">
      <c r="U32946" s="275"/>
    </row>
    <row r="32947" spans="21:21" x14ac:dyDescent="0.3">
      <c r="U32947" s="275"/>
    </row>
    <row r="32948" spans="21:21" x14ac:dyDescent="0.3">
      <c r="U32948" s="275"/>
    </row>
    <row r="32949" spans="21:21" x14ac:dyDescent="0.3">
      <c r="U32949" s="275"/>
    </row>
    <row r="32950" spans="21:21" x14ac:dyDescent="0.3">
      <c r="U32950" s="275"/>
    </row>
    <row r="32951" spans="21:21" x14ac:dyDescent="0.3">
      <c r="U32951" s="275"/>
    </row>
    <row r="32952" spans="21:21" x14ac:dyDescent="0.3">
      <c r="U32952" s="275"/>
    </row>
    <row r="32953" spans="21:21" x14ac:dyDescent="0.3">
      <c r="U32953" s="275"/>
    </row>
    <row r="32954" spans="21:21" x14ac:dyDescent="0.3">
      <c r="U32954" s="275"/>
    </row>
    <row r="32955" spans="21:21" x14ac:dyDescent="0.3">
      <c r="U32955" s="275"/>
    </row>
    <row r="32956" spans="21:21" x14ac:dyDescent="0.3">
      <c r="U32956" s="275"/>
    </row>
    <row r="32957" spans="21:21" x14ac:dyDescent="0.3">
      <c r="U32957" s="275"/>
    </row>
    <row r="32958" spans="21:21" x14ac:dyDescent="0.3">
      <c r="U32958" s="275"/>
    </row>
    <row r="32959" spans="21:21" x14ac:dyDescent="0.3">
      <c r="U32959" s="275"/>
    </row>
    <row r="32960" spans="21:21" x14ac:dyDescent="0.3">
      <c r="U32960" s="275"/>
    </row>
    <row r="32961" spans="21:21" x14ac:dyDescent="0.3">
      <c r="U32961" s="275"/>
    </row>
    <row r="32962" spans="21:21" x14ac:dyDescent="0.3">
      <c r="U32962" s="275"/>
    </row>
    <row r="32963" spans="21:21" x14ac:dyDescent="0.3">
      <c r="U32963" s="275"/>
    </row>
    <row r="32964" spans="21:21" x14ac:dyDescent="0.3">
      <c r="U32964" s="275"/>
    </row>
    <row r="32965" spans="21:21" x14ac:dyDescent="0.3">
      <c r="U32965" s="275"/>
    </row>
    <row r="32966" spans="21:21" x14ac:dyDescent="0.3">
      <c r="U32966" s="275"/>
    </row>
    <row r="32967" spans="21:21" x14ac:dyDescent="0.3">
      <c r="U32967" s="275"/>
    </row>
    <row r="32968" spans="21:21" x14ac:dyDescent="0.3">
      <c r="U32968" s="275"/>
    </row>
    <row r="32969" spans="21:21" x14ac:dyDescent="0.3">
      <c r="U32969" s="275"/>
    </row>
    <row r="32970" spans="21:21" x14ac:dyDescent="0.3">
      <c r="U32970" s="275"/>
    </row>
    <row r="32971" spans="21:21" x14ac:dyDescent="0.3">
      <c r="U32971" s="275"/>
    </row>
    <row r="32972" spans="21:21" x14ac:dyDescent="0.3">
      <c r="U32972" s="275"/>
    </row>
    <row r="32973" spans="21:21" x14ac:dyDescent="0.3">
      <c r="U32973" s="275"/>
    </row>
    <row r="32974" spans="21:21" x14ac:dyDescent="0.3">
      <c r="U32974" s="275"/>
    </row>
    <row r="32975" spans="21:21" x14ac:dyDescent="0.3">
      <c r="U32975" s="275"/>
    </row>
    <row r="32976" spans="21:21" x14ac:dyDescent="0.3">
      <c r="U32976" s="275"/>
    </row>
    <row r="32977" spans="21:21" x14ac:dyDescent="0.3">
      <c r="U32977" s="275"/>
    </row>
    <row r="32978" spans="21:21" x14ac:dyDescent="0.3">
      <c r="U32978" s="275"/>
    </row>
    <row r="32979" spans="21:21" x14ac:dyDescent="0.3">
      <c r="U32979" s="275"/>
    </row>
    <row r="32980" spans="21:21" x14ac:dyDescent="0.3">
      <c r="U32980" s="275"/>
    </row>
    <row r="32981" spans="21:21" x14ac:dyDescent="0.3">
      <c r="U32981" s="275"/>
    </row>
    <row r="32982" spans="21:21" x14ac:dyDescent="0.3">
      <c r="U32982" s="275"/>
    </row>
    <row r="32983" spans="21:21" x14ac:dyDescent="0.3">
      <c r="U32983" s="275"/>
    </row>
    <row r="32984" spans="21:21" x14ac:dyDescent="0.3">
      <c r="U32984" s="275"/>
    </row>
    <row r="32985" spans="21:21" x14ac:dyDescent="0.3">
      <c r="U32985" s="275"/>
    </row>
    <row r="32986" spans="21:21" x14ac:dyDescent="0.3">
      <c r="U32986" s="275"/>
    </row>
    <row r="32987" spans="21:21" x14ac:dyDescent="0.3">
      <c r="U32987" s="275"/>
    </row>
    <row r="32988" spans="21:21" x14ac:dyDescent="0.3">
      <c r="U32988" s="275"/>
    </row>
    <row r="32989" spans="21:21" x14ac:dyDescent="0.3">
      <c r="U32989" s="275"/>
    </row>
    <row r="32990" spans="21:21" x14ac:dyDescent="0.3">
      <c r="U32990" s="275"/>
    </row>
    <row r="32991" spans="21:21" x14ac:dyDescent="0.3">
      <c r="U32991" s="275"/>
    </row>
    <row r="32992" spans="21:21" x14ac:dyDescent="0.3">
      <c r="U32992" s="275"/>
    </row>
    <row r="32993" spans="21:21" x14ac:dyDescent="0.3">
      <c r="U32993" s="275"/>
    </row>
    <row r="32994" spans="21:21" x14ac:dyDescent="0.3">
      <c r="U32994" s="275"/>
    </row>
    <row r="32995" spans="21:21" x14ac:dyDescent="0.3">
      <c r="U32995" s="275"/>
    </row>
    <row r="32996" spans="21:21" x14ac:dyDescent="0.3">
      <c r="U32996" s="275"/>
    </row>
    <row r="32997" spans="21:21" x14ac:dyDescent="0.3">
      <c r="U32997" s="275"/>
    </row>
    <row r="32998" spans="21:21" x14ac:dyDescent="0.3">
      <c r="U32998" s="275"/>
    </row>
    <row r="32999" spans="21:21" x14ac:dyDescent="0.3">
      <c r="U32999" s="275"/>
    </row>
    <row r="33000" spans="21:21" x14ac:dyDescent="0.3">
      <c r="U33000" s="275"/>
    </row>
    <row r="33001" spans="21:21" x14ac:dyDescent="0.3">
      <c r="U33001" s="275"/>
    </row>
    <row r="33002" spans="21:21" x14ac:dyDescent="0.3">
      <c r="U33002" s="275"/>
    </row>
    <row r="33003" spans="21:21" x14ac:dyDescent="0.3">
      <c r="U33003" s="275"/>
    </row>
    <row r="33004" spans="21:21" x14ac:dyDescent="0.3">
      <c r="U33004" s="275"/>
    </row>
    <row r="33005" spans="21:21" x14ac:dyDescent="0.3">
      <c r="U33005" s="275"/>
    </row>
    <row r="33006" spans="21:21" x14ac:dyDescent="0.3">
      <c r="U33006" s="275"/>
    </row>
    <row r="33007" spans="21:21" x14ac:dyDescent="0.3">
      <c r="U33007" s="275"/>
    </row>
    <row r="33008" spans="21:21" x14ac:dyDescent="0.3">
      <c r="U33008" s="275"/>
    </row>
    <row r="33009" spans="21:21" x14ac:dyDescent="0.3">
      <c r="U33009" s="275"/>
    </row>
    <row r="33010" spans="21:21" x14ac:dyDescent="0.3">
      <c r="U33010" s="275"/>
    </row>
    <row r="33011" spans="21:21" x14ac:dyDescent="0.3">
      <c r="U33011" s="275"/>
    </row>
    <row r="33012" spans="21:21" x14ac:dyDescent="0.3">
      <c r="U33012" s="275"/>
    </row>
    <row r="33013" spans="21:21" x14ac:dyDescent="0.3">
      <c r="U33013" s="275"/>
    </row>
    <row r="33014" spans="21:21" x14ac:dyDescent="0.3">
      <c r="U33014" s="275"/>
    </row>
    <row r="33015" spans="21:21" x14ac:dyDescent="0.3">
      <c r="U33015" s="275"/>
    </row>
    <row r="33016" spans="21:21" x14ac:dyDescent="0.3">
      <c r="U33016" s="275"/>
    </row>
    <row r="33017" spans="21:21" x14ac:dyDescent="0.3">
      <c r="U33017" s="275"/>
    </row>
    <row r="33018" spans="21:21" x14ac:dyDescent="0.3">
      <c r="U33018" s="275"/>
    </row>
    <row r="33019" spans="21:21" x14ac:dyDescent="0.3">
      <c r="U33019" s="275"/>
    </row>
    <row r="33020" spans="21:21" x14ac:dyDescent="0.3">
      <c r="U33020" s="275"/>
    </row>
    <row r="33021" spans="21:21" x14ac:dyDescent="0.3">
      <c r="U33021" s="275"/>
    </row>
    <row r="33022" spans="21:21" x14ac:dyDescent="0.3">
      <c r="U33022" s="275"/>
    </row>
    <row r="33023" spans="21:21" x14ac:dyDescent="0.3">
      <c r="U33023" s="275"/>
    </row>
    <row r="33024" spans="21:21" x14ac:dyDescent="0.3">
      <c r="U33024" s="275"/>
    </row>
    <row r="33025" spans="21:21" x14ac:dyDescent="0.3">
      <c r="U33025" s="275"/>
    </row>
    <row r="33026" spans="21:21" x14ac:dyDescent="0.3">
      <c r="U33026" s="275"/>
    </row>
    <row r="33027" spans="21:21" x14ac:dyDescent="0.3">
      <c r="U33027" s="275"/>
    </row>
    <row r="33028" spans="21:21" x14ac:dyDescent="0.3">
      <c r="U33028" s="275"/>
    </row>
    <row r="33029" spans="21:21" x14ac:dyDescent="0.3">
      <c r="U33029" s="275"/>
    </row>
    <row r="33030" spans="21:21" x14ac:dyDescent="0.3">
      <c r="U33030" s="275"/>
    </row>
    <row r="33031" spans="21:21" x14ac:dyDescent="0.3">
      <c r="U33031" s="275"/>
    </row>
    <row r="33032" spans="21:21" x14ac:dyDescent="0.3">
      <c r="U33032" s="275"/>
    </row>
    <row r="33033" spans="21:21" x14ac:dyDescent="0.3">
      <c r="U33033" s="275"/>
    </row>
    <row r="33034" spans="21:21" x14ac:dyDescent="0.3">
      <c r="U33034" s="275"/>
    </row>
    <row r="33035" spans="21:21" x14ac:dyDescent="0.3">
      <c r="U33035" s="275"/>
    </row>
    <row r="33036" spans="21:21" x14ac:dyDescent="0.3">
      <c r="U33036" s="275"/>
    </row>
    <row r="33037" spans="21:21" x14ac:dyDescent="0.3">
      <c r="U33037" s="275"/>
    </row>
    <row r="33038" spans="21:21" x14ac:dyDescent="0.3">
      <c r="U33038" s="275"/>
    </row>
    <row r="33039" spans="21:21" x14ac:dyDescent="0.3">
      <c r="U33039" s="275"/>
    </row>
    <row r="33040" spans="21:21" x14ac:dyDescent="0.3">
      <c r="U33040" s="275"/>
    </row>
    <row r="33041" spans="21:21" x14ac:dyDescent="0.3">
      <c r="U33041" s="275"/>
    </row>
    <row r="33042" spans="21:21" x14ac:dyDescent="0.3">
      <c r="U33042" s="275"/>
    </row>
    <row r="33043" spans="21:21" x14ac:dyDescent="0.3">
      <c r="U33043" s="275"/>
    </row>
    <row r="33044" spans="21:21" x14ac:dyDescent="0.3">
      <c r="U33044" s="275"/>
    </row>
    <row r="33045" spans="21:21" x14ac:dyDescent="0.3">
      <c r="U33045" s="275"/>
    </row>
    <row r="33046" spans="21:21" x14ac:dyDescent="0.3">
      <c r="U33046" s="275"/>
    </row>
    <row r="33047" spans="21:21" x14ac:dyDescent="0.3">
      <c r="U33047" s="275"/>
    </row>
    <row r="33048" spans="21:21" x14ac:dyDescent="0.3">
      <c r="U33048" s="275"/>
    </row>
    <row r="33049" spans="21:21" x14ac:dyDescent="0.3">
      <c r="U33049" s="275"/>
    </row>
    <row r="33050" spans="21:21" x14ac:dyDescent="0.3">
      <c r="U33050" s="275"/>
    </row>
    <row r="33051" spans="21:21" x14ac:dyDescent="0.3">
      <c r="U33051" s="275"/>
    </row>
    <row r="33052" spans="21:21" x14ac:dyDescent="0.3">
      <c r="U33052" s="275"/>
    </row>
    <row r="33053" spans="21:21" x14ac:dyDescent="0.3">
      <c r="U33053" s="275"/>
    </row>
    <row r="33054" spans="21:21" x14ac:dyDescent="0.3">
      <c r="U33054" s="275"/>
    </row>
    <row r="33055" spans="21:21" x14ac:dyDescent="0.3">
      <c r="U33055" s="275"/>
    </row>
    <row r="33056" spans="21:21" x14ac:dyDescent="0.3">
      <c r="U33056" s="275"/>
    </row>
    <row r="33057" spans="21:21" x14ac:dyDescent="0.3">
      <c r="U33057" s="275"/>
    </row>
    <row r="33058" spans="21:21" x14ac:dyDescent="0.3">
      <c r="U33058" s="275"/>
    </row>
    <row r="33059" spans="21:21" x14ac:dyDescent="0.3">
      <c r="U33059" s="275"/>
    </row>
    <row r="33060" spans="21:21" x14ac:dyDescent="0.3">
      <c r="U33060" s="275"/>
    </row>
    <row r="33061" spans="21:21" x14ac:dyDescent="0.3">
      <c r="U33061" s="275"/>
    </row>
    <row r="33062" spans="21:21" x14ac:dyDescent="0.3">
      <c r="U33062" s="275"/>
    </row>
    <row r="33063" spans="21:21" x14ac:dyDescent="0.3">
      <c r="U33063" s="275"/>
    </row>
    <row r="33064" spans="21:21" x14ac:dyDescent="0.3">
      <c r="U33064" s="275"/>
    </row>
    <row r="33065" spans="21:21" x14ac:dyDescent="0.3">
      <c r="U33065" s="275"/>
    </row>
    <row r="33066" spans="21:21" x14ac:dyDescent="0.3">
      <c r="U33066" s="275"/>
    </row>
    <row r="33067" spans="21:21" x14ac:dyDescent="0.3">
      <c r="U33067" s="275"/>
    </row>
    <row r="33068" spans="21:21" x14ac:dyDescent="0.3">
      <c r="U33068" s="275"/>
    </row>
    <row r="33069" spans="21:21" x14ac:dyDescent="0.3">
      <c r="U33069" s="275"/>
    </row>
    <row r="33070" spans="21:21" x14ac:dyDescent="0.3">
      <c r="U33070" s="275"/>
    </row>
    <row r="33071" spans="21:21" x14ac:dyDescent="0.3">
      <c r="U33071" s="275"/>
    </row>
    <row r="33072" spans="21:21" x14ac:dyDescent="0.3">
      <c r="U33072" s="275"/>
    </row>
    <row r="33073" spans="21:21" x14ac:dyDescent="0.3">
      <c r="U33073" s="275"/>
    </row>
    <row r="33074" spans="21:21" x14ac:dyDescent="0.3">
      <c r="U33074" s="275"/>
    </row>
    <row r="33075" spans="21:21" x14ac:dyDescent="0.3">
      <c r="U33075" s="275"/>
    </row>
    <row r="33076" spans="21:21" x14ac:dyDescent="0.3">
      <c r="U33076" s="275"/>
    </row>
    <row r="33077" spans="21:21" x14ac:dyDescent="0.3">
      <c r="U33077" s="275"/>
    </row>
    <row r="33078" spans="21:21" x14ac:dyDescent="0.3">
      <c r="U33078" s="275"/>
    </row>
    <row r="33079" spans="21:21" x14ac:dyDescent="0.3">
      <c r="U33079" s="275"/>
    </row>
    <row r="33080" spans="21:21" x14ac:dyDescent="0.3">
      <c r="U33080" s="275"/>
    </row>
    <row r="33081" spans="21:21" x14ac:dyDescent="0.3">
      <c r="U33081" s="275"/>
    </row>
    <row r="33082" spans="21:21" x14ac:dyDescent="0.3">
      <c r="U33082" s="275"/>
    </row>
    <row r="33083" spans="21:21" x14ac:dyDescent="0.3">
      <c r="U33083" s="275"/>
    </row>
    <row r="33084" spans="21:21" x14ac:dyDescent="0.3">
      <c r="U33084" s="275"/>
    </row>
    <row r="33085" spans="21:21" x14ac:dyDescent="0.3">
      <c r="U33085" s="275"/>
    </row>
    <row r="33086" spans="21:21" x14ac:dyDescent="0.3">
      <c r="U33086" s="275"/>
    </row>
    <row r="33087" spans="21:21" x14ac:dyDescent="0.3">
      <c r="U33087" s="275"/>
    </row>
    <row r="33088" spans="21:21" x14ac:dyDescent="0.3">
      <c r="U33088" s="275"/>
    </row>
    <row r="33089" spans="21:21" x14ac:dyDescent="0.3">
      <c r="U33089" s="275"/>
    </row>
    <row r="33090" spans="21:21" x14ac:dyDescent="0.3">
      <c r="U33090" s="275"/>
    </row>
    <row r="33091" spans="21:21" x14ac:dyDescent="0.3">
      <c r="U33091" s="275"/>
    </row>
    <row r="33092" spans="21:21" x14ac:dyDescent="0.3">
      <c r="U33092" s="275"/>
    </row>
    <row r="33093" spans="21:21" x14ac:dyDescent="0.3">
      <c r="U33093" s="275"/>
    </row>
    <row r="33094" spans="21:21" x14ac:dyDescent="0.3">
      <c r="U33094" s="275"/>
    </row>
    <row r="33095" spans="21:21" x14ac:dyDescent="0.3">
      <c r="U33095" s="275"/>
    </row>
    <row r="33096" spans="21:21" x14ac:dyDescent="0.3">
      <c r="U33096" s="275"/>
    </row>
    <row r="33097" spans="21:21" x14ac:dyDescent="0.3">
      <c r="U33097" s="275"/>
    </row>
    <row r="33098" spans="21:21" x14ac:dyDescent="0.3">
      <c r="U33098" s="275"/>
    </row>
    <row r="33099" spans="21:21" x14ac:dyDescent="0.3">
      <c r="U33099" s="275"/>
    </row>
    <row r="33100" spans="21:21" x14ac:dyDescent="0.3">
      <c r="U33100" s="275"/>
    </row>
    <row r="33101" spans="21:21" x14ac:dyDescent="0.3">
      <c r="U33101" s="275"/>
    </row>
    <row r="33102" spans="21:21" x14ac:dyDescent="0.3">
      <c r="U33102" s="275"/>
    </row>
    <row r="33103" spans="21:21" x14ac:dyDescent="0.3">
      <c r="U33103" s="275"/>
    </row>
    <row r="33104" spans="21:21" x14ac:dyDescent="0.3">
      <c r="U33104" s="275"/>
    </row>
    <row r="33105" spans="21:21" x14ac:dyDescent="0.3">
      <c r="U33105" s="275"/>
    </row>
    <row r="33106" spans="21:21" x14ac:dyDescent="0.3">
      <c r="U33106" s="275"/>
    </row>
    <row r="33107" spans="21:21" x14ac:dyDescent="0.3">
      <c r="U33107" s="275"/>
    </row>
    <row r="33108" spans="21:21" x14ac:dyDescent="0.3">
      <c r="U33108" s="275"/>
    </row>
    <row r="33109" spans="21:21" x14ac:dyDescent="0.3">
      <c r="U33109" s="275"/>
    </row>
    <row r="33110" spans="21:21" x14ac:dyDescent="0.3">
      <c r="U33110" s="275"/>
    </row>
    <row r="33111" spans="21:21" x14ac:dyDescent="0.3">
      <c r="U33111" s="275"/>
    </row>
    <row r="33112" spans="21:21" x14ac:dyDescent="0.3">
      <c r="U33112" s="275"/>
    </row>
    <row r="33113" spans="21:21" x14ac:dyDescent="0.3">
      <c r="U33113" s="275"/>
    </row>
    <row r="33114" spans="21:21" x14ac:dyDescent="0.3">
      <c r="U33114" s="275"/>
    </row>
    <row r="33115" spans="21:21" x14ac:dyDescent="0.3">
      <c r="U33115" s="275"/>
    </row>
    <row r="33116" spans="21:21" x14ac:dyDescent="0.3">
      <c r="U33116" s="275"/>
    </row>
    <row r="33117" spans="21:21" x14ac:dyDescent="0.3">
      <c r="U33117" s="275"/>
    </row>
    <row r="33118" spans="21:21" x14ac:dyDescent="0.3">
      <c r="U33118" s="275"/>
    </row>
    <row r="33119" spans="21:21" x14ac:dyDescent="0.3">
      <c r="U33119" s="275"/>
    </row>
    <row r="33120" spans="21:21" x14ac:dyDescent="0.3">
      <c r="U33120" s="275"/>
    </row>
    <row r="33121" spans="21:21" x14ac:dyDescent="0.3">
      <c r="U33121" s="275"/>
    </row>
    <row r="33122" spans="21:21" x14ac:dyDescent="0.3">
      <c r="U33122" s="275"/>
    </row>
    <row r="33123" spans="21:21" x14ac:dyDescent="0.3">
      <c r="U33123" s="275"/>
    </row>
    <row r="33124" spans="21:21" x14ac:dyDescent="0.3">
      <c r="U33124" s="275"/>
    </row>
    <row r="33125" spans="21:21" x14ac:dyDescent="0.3">
      <c r="U33125" s="275"/>
    </row>
    <row r="33126" spans="21:21" x14ac:dyDescent="0.3">
      <c r="U33126" s="275"/>
    </row>
    <row r="33127" spans="21:21" x14ac:dyDescent="0.3">
      <c r="U33127" s="275"/>
    </row>
    <row r="33128" spans="21:21" x14ac:dyDescent="0.3">
      <c r="U33128" s="275"/>
    </row>
    <row r="33129" spans="21:21" x14ac:dyDescent="0.3">
      <c r="U33129" s="275"/>
    </row>
    <row r="33130" spans="21:21" x14ac:dyDescent="0.3">
      <c r="U33130" s="275"/>
    </row>
    <row r="33131" spans="21:21" x14ac:dyDescent="0.3">
      <c r="U33131" s="275"/>
    </row>
    <row r="33132" spans="21:21" x14ac:dyDescent="0.3">
      <c r="U33132" s="275"/>
    </row>
    <row r="33133" spans="21:21" x14ac:dyDescent="0.3">
      <c r="U33133" s="275"/>
    </row>
    <row r="33134" spans="21:21" x14ac:dyDescent="0.3">
      <c r="U33134" s="275"/>
    </row>
    <row r="33135" spans="21:21" x14ac:dyDescent="0.3">
      <c r="U33135" s="275"/>
    </row>
    <row r="33136" spans="21:21" x14ac:dyDescent="0.3">
      <c r="U33136" s="275"/>
    </row>
    <row r="33137" spans="21:21" x14ac:dyDescent="0.3">
      <c r="U33137" s="275"/>
    </row>
    <row r="33138" spans="21:21" x14ac:dyDescent="0.3">
      <c r="U33138" s="275"/>
    </row>
    <row r="33139" spans="21:21" x14ac:dyDescent="0.3">
      <c r="U33139" s="275"/>
    </row>
    <row r="33140" spans="21:21" x14ac:dyDescent="0.3">
      <c r="U33140" s="275"/>
    </row>
    <row r="33141" spans="21:21" x14ac:dyDescent="0.3">
      <c r="U33141" s="275"/>
    </row>
    <row r="33142" spans="21:21" x14ac:dyDescent="0.3">
      <c r="U33142" s="275"/>
    </row>
    <row r="33143" spans="21:21" x14ac:dyDescent="0.3">
      <c r="U33143" s="275"/>
    </row>
    <row r="33144" spans="21:21" x14ac:dyDescent="0.3">
      <c r="U33144" s="275"/>
    </row>
    <row r="33145" spans="21:21" x14ac:dyDescent="0.3">
      <c r="U33145" s="275"/>
    </row>
    <row r="33146" spans="21:21" x14ac:dyDescent="0.3">
      <c r="U33146" s="275"/>
    </row>
    <row r="33147" spans="21:21" x14ac:dyDescent="0.3">
      <c r="U33147" s="275"/>
    </row>
    <row r="33148" spans="21:21" x14ac:dyDescent="0.3">
      <c r="U33148" s="275"/>
    </row>
    <row r="33149" spans="21:21" x14ac:dyDescent="0.3">
      <c r="U33149" s="275"/>
    </row>
    <row r="33150" spans="21:21" x14ac:dyDescent="0.3">
      <c r="U33150" s="275"/>
    </row>
    <row r="33151" spans="21:21" x14ac:dyDescent="0.3">
      <c r="U33151" s="275"/>
    </row>
    <row r="33152" spans="21:21" x14ac:dyDescent="0.3">
      <c r="U33152" s="275"/>
    </row>
    <row r="33153" spans="21:21" x14ac:dyDescent="0.3">
      <c r="U33153" s="275"/>
    </row>
    <row r="33154" spans="21:21" x14ac:dyDescent="0.3">
      <c r="U33154" s="275"/>
    </row>
    <row r="33155" spans="21:21" x14ac:dyDescent="0.3">
      <c r="U33155" s="275"/>
    </row>
    <row r="33156" spans="21:21" x14ac:dyDescent="0.3">
      <c r="U33156" s="275"/>
    </row>
    <row r="33157" spans="21:21" x14ac:dyDescent="0.3">
      <c r="U33157" s="275"/>
    </row>
    <row r="33158" spans="21:21" x14ac:dyDescent="0.3">
      <c r="U33158" s="275"/>
    </row>
    <row r="33159" spans="21:21" x14ac:dyDescent="0.3">
      <c r="U33159" s="275"/>
    </row>
    <row r="33160" spans="21:21" x14ac:dyDescent="0.3">
      <c r="U33160" s="275"/>
    </row>
    <row r="33161" spans="21:21" x14ac:dyDescent="0.3">
      <c r="U33161" s="275"/>
    </row>
    <row r="33162" spans="21:21" x14ac:dyDescent="0.3">
      <c r="U33162" s="275"/>
    </row>
    <row r="33163" spans="21:21" x14ac:dyDescent="0.3">
      <c r="U33163" s="275"/>
    </row>
    <row r="33164" spans="21:21" x14ac:dyDescent="0.3">
      <c r="U33164" s="275"/>
    </row>
    <row r="33165" spans="21:21" x14ac:dyDescent="0.3">
      <c r="U33165" s="275"/>
    </row>
    <row r="33166" spans="21:21" x14ac:dyDescent="0.3">
      <c r="U33166" s="275"/>
    </row>
    <row r="33167" spans="21:21" x14ac:dyDescent="0.3">
      <c r="U33167" s="275"/>
    </row>
    <row r="33168" spans="21:21" x14ac:dyDescent="0.3">
      <c r="U33168" s="275"/>
    </row>
    <row r="33169" spans="21:21" x14ac:dyDescent="0.3">
      <c r="U33169" s="275"/>
    </row>
    <row r="33170" spans="21:21" x14ac:dyDescent="0.3">
      <c r="U33170" s="275"/>
    </row>
    <row r="33171" spans="21:21" x14ac:dyDescent="0.3">
      <c r="U33171" s="275"/>
    </row>
    <row r="33172" spans="21:21" x14ac:dyDescent="0.3">
      <c r="U33172" s="275"/>
    </row>
    <row r="33173" spans="21:21" x14ac:dyDescent="0.3">
      <c r="U33173" s="275"/>
    </row>
    <row r="33174" spans="21:21" x14ac:dyDescent="0.3">
      <c r="U33174" s="275"/>
    </row>
    <row r="33175" spans="21:21" x14ac:dyDescent="0.3">
      <c r="U33175" s="275"/>
    </row>
    <row r="33176" spans="21:21" x14ac:dyDescent="0.3">
      <c r="U33176" s="275"/>
    </row>
    <row r="33177" spans="21:21" x14ac:dyDescent="0.3">
      <c r="U33177" s="275"/>
    </row>
    <row r="33178" spans="21:21" x14ac:dyDescent="0.3">
      <c r="U33178" s="275"/>
    </row>
    <row r="33179" spans="21:21" x14ac:dyDescent="0.3">
      <c r="U33179" s="275"/>
    </row>
    <row r="33180" spans="21:21" x14ac:dyDescent="0.3">
      <c r="U33180" s="275"/>
    </row>
    <row r="33181" spans="21:21" x14ac:dyDescent="0.3">
      <c r="U33181" s="275"/>
    </row>
    <row r="33182" spans="21:21" x14ac:dyDescent="0.3">
      <c r="U33182" s="275"/>
    </row>
    <row r="33183" spans="21:21" x14ac:dyDescent="0.3">
      <c r="U33183" s="275"/>
    </row>
    <row r="33184" spans="21:21" x14ac:dyDescent="0.3">
      <c r="U33184" s="275"/>
    </row>
    <row r="33185" spans="21:21" x14ac:dyDescent="0.3">
      <c r="U33185" s="275"/>
    </row>
    <row r="33186" spans="21:21" x14ac:dyDescent="0.3">
      <c r="U33186" s="275"/>
    </row>
    <row r="33187" spans="21:21" x14ac:dyDescent="0.3">
      <c r="U33187" s="275"/>
    </row>
    <row r="33188" spans="21:21" x14ac:dyDescent="0.3">
      <c r="U33188" s="275"/>
    </row>
    <row r="33189" spans="21:21" x14ac:dyDescent="0.3">
      <c r="U33189" s="275"/>
    </row>
    <row r="33190" spans="21:21" x14ac:dyDescent="0.3">
      <c r="U33190" s="275"/>
    </row>
    <row r="33191" spans="21:21" x14ac:dyDescent="0.3">
      <c r="U33191" s="275"/>
    </row>
    <row r="33192" spans="21:21" x14ac:dyDescent="0.3">
      <c r="U33192" s="275"/>
    </row>
    <row r="33193" spans="21:21" x14ac:dyDescent="0.3">
      <c r="U33193" s="275"/>
    </row>
    <row r="33194" spans="21:21" x14ac:dyDescent="0.3">
      <c r="U33194" s="275"/>
    </row>
    <row r="33195" spans="21:21" x14ac:dyDescent="0.3">
      <c r="U33195" s="275"/>
    </row>
    <row r="33196" spans="21:21" x14ac:dyDescent="0.3">
      <c r="U33196" s="275"/>
    </row>
    <row r="33197" spans="21:21" x14ac:dyDescent="0.3">
      <c r="U33197" s="275"/>
    </row>
    <row r="33198" spans="21:21" x14ac:dyDescent="0.3">
      <c r="U33198" s="275"/>
    </row>
    <row r="33199" spans="21:21" x14ac:dyDescent="0.3">
      <c r="U33199" s="275"/>
    </row>
    <row r="33200" spans="21:21" x14ac:dyDescent="0.3">
      <c r="U33200" s="275"/>
    </row>
    <row r="33201" spans="21:21" x14ac:dyDescent="0.3">
      <c r="U33201" s="275"/>
    </row>
    <row r="33202" spans="21:21" x14ac:dyDescent="0.3">
      <c r="U33202" s="275"/>
    </row>
    <row r="33203" spans="21:21" x14ac:dyDescent="0.3">
      <c r="U33203" s="275"/>
    </row>
    <row r="33204" spans="21:21" x14ac:dyDescent="0.3">
      <c r="U33204" s="275"/>
    </row>
    <row r="33205" spans="21:21" x14ac:dyDescent="0.3">
      <c r="U33205" s="275"/>
    </row>
    <row r="33206" spans="21:21" x14ac:dyDescent="0.3">
      <c r="U33206" s="275"/>
    </row>
    <row r="33207" spans="21:21" x14ac:dyDescent="0.3">
      <c r="U33207" s="275"/>
    </row>
    <row r="33208" spans="21:21" x14ac:dyDescent="0.3">
      <c r="U33208" s="275"/>
    </row>
    <row r="33209" spans="21:21" x14ac:dyDescent="0.3">
      <c r="U33209" s="275"/>
    </row>
    <row r="33210" spans="21:21" x14ac:dyDescent="0.3">
      <c r="U33210" s="275"/>
    </row>
    <row r="33211" spans="21:21" x14ac:dyDescent="0.3">
      <c r="U33211" s="275"/>
    </row>
    <row r="33212" spans="21:21" x14ac:dyDescent="0.3">
      <c r="U33212" s="275"/>
    </row>
    <row r="33213" spans="21:21" x14ac:dyDescent="0.3">
      <c r="U33213" s="275"/>
    </row>
    <row r="33214" spans="21:21" x14ac:dyDescent="0.3">
      <c r="U33214" s="275"/>
    </row>
    <row r="33215" spans="21:21" x14ac:dyDescent="0.3">
      <c r="U33215" s="275"/>
    </row>
    <row r="33216" spans="21:21" x14ac:dyDescent="0.3">
      <c r="U33216" s="275"/>
    </row>
    <row r="33217" spans="21:21" x14ac:dyDescent="0.3">
      <c r="U33217" s="275"/>
    </row>
    <row r="33218" spans="21:21" x14ac:dyDescent="0.3">
      <c r="U33218" s="275"/>
    </row>
    <row r="33219" spans="21:21" x14ac:dyDescent="0.3">
      <c r="U33219" s="275"/>
    </row>
    <row r="33220" spans="21:21" x14ac:dyDescent="0.3">
      <c r="U33220" s="275"/>
    </row>
    <row r="33221" spans="21:21" x14ac:dyDescent="0.3">
      <c r="U33221" s="275"/>
    </row>
    <row r="33222" spans="21:21" x14ac:dyDescent="0.3">
      <c r="U33222" s="275"/>
    </row>
    <row r="33223" spans="21:21" x14ac:dyDescent="0.3">
      <c r="U33223" s="275"/>
    </row>
    <row r="33224" spans="21:21" x14ac:dyDescent="0.3">
      <c r="U33224" s="275"/>
    </row>
    <row r="33225" spans="21:21" x14ac:dyDescent="0.3">
      <c r="U33225" s="275"/>
    </row>
    <row r="33226" spans="21:21" x14ac:dyDescent="0.3">
      <c r="U33226" s="275"/>
    </row>
    <row r="33227" spans="21:21" x14ac:dyDescent="0.3">
      <c r="U33227" s="275"/>
    </row>
    <row r="33228" spans="21:21" x14ac:dyDescent="0.3">
      <c r="U33228" s="275"/>
    </row>
    <row r="33229" spans="21:21" x14ac:dyDescent="0.3">
      <c r="U33229" s="275"/>
    </row>
    <row r="33230" spans="21:21" x14ac:dyDescent="0.3">
      <c r="U33230" s="275"/>
    </row>
    <row r="33231" spans="21:21" x14ac:dyDescent="0.3">
      <c r="U33231" s="275"/>
    </row>
    <row r="33232" spans="21:21" x14ac:dyDescent="0.3">
      <c r="U33232" s="275"/>
    </row>
    <row r="33233" spans="21:21" x14ac:dyDescent="0.3">
      <c r="U33233" s="275"/>
    </row>
    <row r="33234" spans="21:21" x14ac:dyDescent="0.3">
      <c r="U33234" s="275"/>
    </row>
    <row r="33235" spans="21:21" x14ac:dyDescent="0.3">
      <c r="U33235" s="275"/>
    </row>
    <row r="33236" spans="21:21" x14ac:dyDescent="0.3">
      <c r="U33236" s="275"/>
    </row>
    <row r="33237" spans="21:21" x14ac:dyDescent="0.3">
      <c r="U33237" s="275"/>
    </row>
    <row r="33238" spans="21:21" x14ac:dyDescent="0.3">
      <c r="U33238" s="275"/>
    </row>
    <row r="33239" spans="21:21" x14ac:dyDescent="0.3">
      <c r="U33239" s="275"/>
    </row>
    <row r="33240" spans="21:21" x14ac:dyDescent="0.3">
      <c r="U33240" s="275"/>
    </row>
    <row r="33241" spans="21:21" x14ac:dyDescent="0.3">
      <c r="U33241" s="275"/>
    </row>
    <row r="33242" spans="21:21" x14ac:dyDescent="0.3">
      <c r="U33242" s="275"/>
    </row>
    <row r="33243" spans="21:21" x14ac:dyDescent="0.3">
      <c r="U33243" s="275"/>
    </row>
    <row r="33244" spans="21:21" x14ac:dyDescent="0.3">
      <c r="U33244" s="275"/>
    </row>
    <row r="33245" spans="21:21" x14ac:dyDescent="0.3">
      <c r="U33245" s="275"/>
    </row>
    <row r="33246" spans="21:21" x14ac:dyDescent="0.3">
      <c r="U33246" s="275"/>
    </row>
    <row r="33247" spans="21:21" x14ac:dyDescent="0.3">
      <c r="U33247" s="275"/>
    </row>
    <row r="33248" spans="21:21" x14ac:dyDescent="0.3">
      <c r="U33248" s="275"/>
    </row>
    <row r="33249" spans="21:21" x14ac:dyDescent="0.3">
      <c r="U33249" s="275"/>
    </row>
    <row r="33250" spans="21:21" x14ac:dyDescent="0.3">
      <c r="U33250" s="275"/>
    </row>
    <row r="33251" spans="21:21" x14ac:dyDescent="0.3">
      <c r="U33251" s="275"/>
    </row>
    <row r="33252" spans="21:21" x14ac:dyDescent="0.3">
      <c r="U33252" s="275"/>
    </row>
    <row r="33253" spans="21:21" x14ac:dyDescent="0.3">
      <c r="U33253" s="275"/>
    </row>
    <row r="33254" spans="21:21" x14ac:dyDescent="0.3">
      <c r="U33254" s="275"/>
    </row>
    <row r="33255" spans="21:21" x14ac:dyDescent="0.3">
      <c r="U33255" s="275"/>
    </row>
    <row r="33256" spans="21:21" x14ac:dyDescent="0.3">
      <c r="U33256" s="275"/>
    </row>
    <row r="33257" spans="21:21" x14ac:dyDescent="0.3">
      <c r="U33257" s="275"/>
    </row>
    <row r="33258" spans="21:21" x14ac:dyDescent="0.3">
      <c r="U33258" s="275"/>
    </row>
    <row r="33259" spans="21:21" x14ac:dyDescent="0.3">
      <c r="U33259" s="275"/>
    </row>
    <row r="33260" spans="21:21" x14ac:dyDescent="0.3">
      <c r="U33260" s="275"/>
    </row>
    <row r="33261" spans="21:21" x14ac:dyDescent="0.3">
      <c r="U33261" s="275"/>
    </row>
    <row r="33262" spans="21:21" x14ac:dyDescent="0.3">
      <c r="U33262" s="275"/>
    </row>
    <row r="33263" spans="21:21" x14ac:dyDescent="0.3">
      <c r="U33263" s="275"/>
    </row>
    <row r="33264" spans="21:21" x14ac:dyDescent="0.3">
      <c r="U33264" s="275"/>
    </row>
    <row r="33265" spans="21:21" x14ac:dyDescent="0.3">
      <c r="U33265" s="275"/>
    </row>
    <row r="33266" spans="21:21" x14ac:dyDescent="0.3">
      <c r="U33266" s="275"/>
    </row>
    <row r="33267" spans="21:21" x14ac:dyDescent="0.3">
      <c r="U33267" s="275"/>
    </row>
    <row r="33268" spans="21:21" x14ac:dyDescent="0.3">
      <c r="U33268" s="275"/>
    </row>
    <row r="33269" spans="21:21" x14ac:dyDescent="0.3">
      <c r="U33269" s="275"/>
    </row>
    <row r="33270" spans="21:21" x14ac:dyDescent="0.3">
      <c r="U33270" s="275"/>
    </row>
    <row r="33271" spans="21:21" x14ac:dyDescent="0.3">
      <c r="U33271" s="275"/>
    </row>
    <row r="33272" spans="21:21" x14ac:dyDescent="0.3">
      <c r="U33272" s="275"/>
    </row>
    <row r="33273" spans="21:21" x14ac:dyDescent="0.3">
      <c r="U33273" s="275"/>
    </row>
    <row r="33274" spans="21:21" x14ac:dyDescent="0.3">
      <c r="U33274" s="275"/>
    </row>
    <row r="33275" spans="21:21" x14ac:dyDescent="0.3">
      <c r="U33275" s="275"/>
    </row>
    <row r="33276" spans="21:21" x14ac:dyDescent="0.3">
      <c r="U33276" s="275"/>
    </row>
    <row r="33277" spans="21:21" x14ac:dyDescent="0.3">
      <c r="U33277" s="275"/>
    </row>
    <row r="33278" spans="21:21" x14ac:dyDescent="0.3">
      <c r="U33278" s="275"/>
    </row>
    <row r="33279" spans="21:21" x14ac:dyDescent="0.3">
      <c r="U33279" s="275"/>
    </row>
    <row r="33280" spans="21:21" x14ac:dyDescent="0.3">
      <c r="U33280" s="275"/>
    </row>
    <row r="33281" spans="21:21" x14ac:dyDescent="0.3">
      <c r="U33281" s="275"/>
    </row>
    <row r="33282" spans="21:21" x14ac:dyDescent="0.3">
      <c r="U33282" s="275"/>
    </row>
    <row r="33283" spans="21:21" x14ac:dyDescent="0.3">
      <c r="U33283" s="275"/>
    </row>
    <row r="33284" spans="21:21" x14ac:dyDescent="0.3">
      <c r="U33284" s="275"/>
    </row>
    <row r="33285" spans="21:21" x14ac:dyDescent="0.3">
      <c r="U33285" s="275"/>
    </row>
    <row r="33286" spans="21:21" x14ac:dyDescent="0.3">
      <c r="U33286" s="275"/>
    </row>
    <row r="33287" spans="21:21" x14ac:dyDescent="0.3">
      <c r="U33287" s="275"/>
    </row>
    <row r="33288" spans="21:21" x14ac:dyDescent="0.3">
      <c r="U33288" s="275"/>
    </row>
    <row r="33289" spans="21:21" x14ac:dyDescent="0.3">
      <c r="U33289" s="275"/>
    </row>
    <row r="33290" spans="21:21" x14ac:dyDescent="0.3">
      <c r="U33290" s="275"/>
    </row>
    <row r="33291" spans="21:21" x14ac:dyDescent="0.3">
      <c r="U33291" s="275"/>
    </row>
    <row r="33292" spans="21:21" x14ac:dyDescent="0.3">
      <c r="U33292" s="275"/>
    </row>
    <row r="33293" spans="21:21" x14ac:dyDescent="0.3">
      <c r="U33293" s="275"/>
    </row>
    <row r="33294" spans="21:21" x14ac:dyDescent="0.3">
      <c r="U33294" s="275"/>
    </row>
    <row r="33295" spans="21:21" x14ac:dyDescent="0.3">
      <c r="U33295" s="275"/>
    </row>
    <row r="33296" spans="21:21" x14ac:dyDescent="0.3">
      <c r="U33296" s="275"/>
    </row>
    <row r="33297" spans="21:21" x14ac:dyDescent="0.3">
      <c r="U33297" s="275"/>
    </row>
    <row r="33298" spans="21:21" x14ac:dyDescent="0.3">
      <c r="U33298" s="275"/>
    </row>
    <row r="33299" spans="21:21" x14ac:dyDescent="0.3">
      <c r="U33299" s="275"/>
    </row>
    <row r="33300" spans="21:21" x14ac:dyDescent="0.3">
      <c r="U33300" s="275"/>
    </row>
    <row r="33301" spans="21:21" x14ac:dyDescent="0.3">
      <c r="U33301" s="275"/>
    </row>
    <row r="33302" spans="21:21" x14ac:dyDescent="0.3">
      <c r="U33302" s="275"/>
    </row>
    <row r="33303" spans="21:21" x14ac:dyDescent="0.3">
      <c r="U33303" s="275"/>
    </row>
    <row r="33304" spans="21:21" x14ac:dyDescent="0.3">
      <c r="U33304" s="275"/>
    </row>
    <row r="33305" spans="21:21" x14ac:dyDescent="0.3">
      <c r="U33305" s="275"/>
    </row>
    <row r="33306" spans="21:21" x14ac:dyDescent="0.3">
      <c r="U33306" s="275"/>
    </row>
    <row r="33307" spans="21:21" x14ac:dyDescent="0.3">
      <c r="U33307" s="275"/>
    </row>
    <row r="33308" spans="21:21" x14ac:dyDescent="0.3">
      <c r="U33308" s="275"/>
    </row>
    <row r="33309" spans="21:21" x14ac:dyDescent="0.3">
      <c r="U33309" s="275"/>
    </row>
    <row r="33310" spans="21:21" x14ac:dyDescent="0.3">
      <c r="U33310" s="275"/>
    </row>
    <row r="33311" spans="21:21" x14ac:dyDescent="0.3">
      <c r="U33311" s="275"/>
    </row>
    <row r="33312" spans="21:21" x14ac:dyDescent="0.3">
      <c r="U33312" s="275"/>
    </row>
    <row r="33313" spans="21:21" x14ac:dyDescent="0.3">
      <c r="U33313" s="275"/>
    </row>
    <row r="33314" spans="21:21" x14ac:dyDescent="0.3">
      <c r="U33314" s="275"/>
    </row>
    <row r="33315" spans="21:21" x14ac:dyDescent="0.3">
      <c r="U33315" s="275"/>
    </row>
    <row r="33316" spans="21:21" x14ac:dyDescent="0.3">
      <c r="U33316" s="275"/>
    </row>
    <row r="33317" spans="21:21" x14ac:dyDescent="0.3">
      <c r="U33317" s="275"/>
    </row>
    <row r="33318" spans="21:21" x14ac:dyDescent="0.3">
      <c r="U33318" s="275"/>
    </row>
    <row r="33319" spans="21:21" x14ac:dyDescent="0.3">
      <c r="U33319" s="275"/>
    </row>
    <row r="33320" spans="21:21" x14ac:dyDescent="0.3">
      <c r="U33320" s="275"/>
    </row>
    <row r="33321" spans="21:21" x14ac:dyDescent="0.3">
      <c r="U33321" s="275"/>
    </row>
    <row r="33322" spans="21:21" x14ac:dyDescent="0.3">
      <c r="U33322" s="275"/>
    </row>
    <row r="33323" spans="21:21" x14ac:dyDescent="0.3">
      <c r="U33323" s="275"/>
    </row>
    <row r="33324" spans="21:21" x14ac:dyDescent="0.3">
      <c r="U33324" s="275"/>
    </row>
    <row r="33325" spans="21:21" x14ac:dyDescent="0.3">
      <c r="U33325" s="275"/>
    </row>
    <row r="33326" spans="21:21" x14ac:dyDescent="0.3">
      <c r="U33326" s="275"/>
    </row>
    <row r="33327" spans="21:21" x14ac:dyDescent="0.3">
      <c r="U33327" s="275"/>
    </row>
    <row r="33328" spans="21:21" x14ac:dyDescent="0.3">
      <c r="U33328" s="275"/>
    </row>
    <row r="33329" spans="21:21" x14ac:dyDescent="0.3">
      <c r="U33329" s="275"/>
    </row>
    <row r="33330" spans="21:21" x14ac:dyDescent="0.3">
      <c r="U33330" s="275"/>
    </row>
    <row r="33331" spans="21:21" x14ac:dyDescent="0.3">
      <c r="U33331" s="275"/>
    </row>
    <row r="33332" spans="21:21" x14ac:dyDescent="0.3">
      <c r="U33332" s="275"/>
    </row>
    <row r="33333" spans="21:21" x14ac:dyDescent="0.3">
      <c r="U33333" s="275"/>
    </row>
    <row r="33334" spans="21:21" x14ac:dyDescent="0.3">
      <c r="U33334" s="275"/>
    </row>
    <row r="33335" spans="21:21" x14ac:dyDescent="0.3">
      <c r="U33335" s="275"/>
    </row>
    <row r="33336" spans="21:21" x14ac:dyDescent="0.3">
      <c r="U33336" s="275"/>
    </row>
    <row r="33337" spans="21:21" x14ac:dyDescent="0.3">
      <c r="U33337" s="275"/>
    </row>
    <row r="33338" spans="21:21" x14ac:dyDescent="0.3">
      <c r="U33338" s="275"/>
    </row>
    <row r="33339" spans="21:21" x14ac:dyDescent="0.3">
      <c r="U33339" s="275"/>
    </row>
    <row r="33340" spans="21:21" x14ac:dyDescent="0.3">
      <c r="U33340" s="275"/>
    </row>
    <row r="33341" spans="21:21" x14ac:dyDescent="0.3">
      <c r="U33341" s="275"/>
    </row>
    <row r="33342" spans="21:21" x14ac:dyDescent="0.3">
      <c r="U33342" s="275"/>
    </row>
    <row r="33343" spans="21:21" x14ac:dyDescent="0.3">
      <c r="U33343" s="275"/>
    </row>
    <row r="33344" spans="21:21" x14ac:dyDescent="0.3">
      <c r="U33344" s="275"/>
    </row>
    <row r="33345" spans="21:21" x14ac:dyDescent="0.3">
      <c r="U33345" s="275"/>
    </row>
    <row r="33346" spans="21:21" x14ac:dyDescent="0.3">
      <c r="U33346" s="275"/>
    </row>
    <row r="33347" spans="21:21" x14ac:dyDescent="0.3">
      <c r="U33347" s="275"/>
    </row>
    <row r="33348" spans="21:21" x14ac:dyDescent="0.3">
      <c r="U33348" s="275"/>
    </row>
    <row r="33349" spans="21:21" x14ac:dyDescent="0.3">
      <c r="U33349" s="275"/>
    </row>
    <row r="33350" spans="21:21" x14ac:dyDescent="0.3">
      <c r="U33350" s="275"/>
    </row>
    <row r="33351" spans="21:21" x14ac:dyDescent="0.3">
      <c r="U33351" s="275"/>
    </row>
    <row r="33352" spans="21:21" x14ac:dyDescent="0.3">
      <c r="U33352" s="275"/>
    </row>
    <row r="33353" spans="21:21" x14ac:dyDescent="0.3">
      <c r="U33353" s="275"/>
    </row>
    <row r="33354" spans="21:21" x14ac:dyDescent="0.3">
      <c r="U33354" s="275"/>
    </row>
    <row r="33355" spans="21:21" x14ac:dyDescent="0.3">
      <c r="U33355" s="275"/>
    </row>
    <row r="33356" spans="21:21" x14ac:dyDescent="0.3">
      <c r="U33356" s="275"/>
    </row>
    <row r="33357" spans="21:21" x14ac:dyDescent="0.3">
      <c r="U33357" s="275"/>
    </row>
    <row r="33358" spans="21:21" x14ac:dyDescent="0.3">
      <c r="U33358" s="275"/>
    </row>
    <row r="33359" spans="21:21" x14ac:dyDescent="0.3">
      <c r="U33359" s="275"/>
    </row>
    <row r="33360" spans="21:21" x14ac:dyDescent="0.3">
      <c r="U33360" s="275"/>
    </row>
    <row r="33361" spans="21:21" x14ac:dyDescent="0.3">
      <c r="U33361" s="275"/>
    </row>
    <row r="33362" spans="21:21" x14ac:dyDescent="0.3">
      <c r="U33362" s="275"/>
    </row>
    <row r="33363" spans="21:21" x14ac:dyDescent="0.3">
      <c r="U33363" s="275"/>
    </row>
    <row r="33364" spans="21:21" x14ac:dyDescent="0.3">
      <c r="U33364" s="275"/>
    </row>
    <row r="33365" spans="21:21" x14ac:dyDescent="0.3">
      <c r="U33365" s="275"/>
    </row>
    <row r="33366" spans="21:21" x14ac:dyDescent="0.3">
      <c r="U33366" s="275"/>
    </row>
    <row r="33367" spans="21:21" x14ac:dyDescent="0.3">
      <c r="U33367" s="275"/>
    </row>
    <row r="33368" spans="21:21" x14ac:dyDescent="0.3">
      <c r="U33368" s="275"/>
    </row>
    <row r="33369" spans="21:21" x14ac:dyDescent="0.3">
      <c r="U33369" s="275"/>
    </row>
    <row r="33370" spans="21:21" x14ac:dyDescent="0.3">
      <c r="U33370" s="275"/>
    </row>
    <row r="33371" spans="21:21" x14ac:dyDescent="0.3">
      <c r="U33371" s="275"/>
    </row>
    <row r="33372" spans="21:21" x14ac:dyDescent="0.3">
      <c r="U33372" s="275"/>
    </row>
    <row r="33373" spans="21:21" x14ac:dyDescent="0.3">
      <c r="U33373" s="275"/>
    </row>
    <row r="33374" spans="21:21" x14ac:dyDescent="0.3">
      <c r="U33374" s="275"/>
    </row>
    <row r="33375" spans="21:21" x14ac:dyDescent="0.3">
      <c r="U33375" s="275"/>
    </row>
    <row r="33376" spans="21:21" x14ac:dyDescent="0.3">
      <c r="U33376" s="275"/>
    </row>
    <row r="33377" spans="21:21" x14ac:dyDescent="0.3">
      <c r="U33377" s="275"/>
    </row>
    <row r="33378" spans="21:21" x14ac:dyDescent="0.3">
      <c r="U33378" s="275"/>
    </row>
    <row r="33379" spans="21:21" x14ac:dyDescent="0.3">
      <c r="U33379" s="275"/>
    </row>
    <row r="33380" spans="21:21" x14ac:dyDescent="0.3">
      <c r="U33380" s="275"/>
    </row>
    <row r="33381" spans="21:21" x14ac:dyDescent="0.3">
      <c r="U33381" s="275"/>
    </row>
    <row r="33382" spans="21:21" x14ac:dyDescent="0.3">
      <c r="U33382" s="275"/>
    </row>
    <row r="33383" spans="21:21" x14ac:dyDescent="0.3">
      <c r="U33383" s="275"/>
    </row>
    <row r="33384" spans="21:21" x14ac:dyDescent="0.3">
      <c r="U33384" s="275"/>
    </row>
    <row r="33385" spans="21:21" x14ac:dyDescent="0.3">
      <c r="U33385" s="275"/>
    </row>
    <row r="33386" spans="21:21" x14ac:dyDescent="0.3">
      <c r="U33386" s="275"/>
    </row>
    <row r="33387" spans="21:21" x14ac:dyDescent="0.3">
      <c r="U33387" s="275"/>
    </row>
    <row r="33388" spans="21:21" x14ac:dyDescent="0.3">
      <c r="U33388" s="275"/>
    </row>
    <row r="33389" spans="21:21" x14ac:dyDescent="0.3">
      <c r="U33389" s="275"/>
    </row>
    <row r="33390" spans="21:21" x14ac:dyDescent="0.3">
      <c r="U33390" s="275"/>
    </row>
    <row r="33391" spans="21:21" x14ac:dyDescent="0.3">
      <c r="U33391" s="275"/>
    </row>
    <row r="33392" spans="21:21" x14ac:dyDescent="0.3">
      <c r="U33392" s="275"/>
    </row>
    <row r="33393" spans="21:21" x14ac:dyDescent="0.3">
      <c r="U33393" s="275"/>
    </row>
    <row r="33394" spans="21:21" x14ac:dyDescent="0.3">
      <c r="U33394" s="275"/>
    </row>
    <row r="33395" spans="21:21" x14ac:dyDescent="0.3">
      <c r="U33395" s="275"/>
    </row>
    <row r="33396" spans="21:21" x14ac:dyDescent="0.3">
      <c r="U33396" s="275"/>
    </row>
    <row r="33397" spans="21:21" x14ac:dyDescent="0.3">
      <c r="U33397" s="275"/>
    </row>
    <row r="33398" spans="21:21" x14ac:dyDescent="0.3">
      <c r="U33398" s="275"/>
    </row>
    <row r="33399" spans="21:21" x14ac:dyDescent="0.3">
      <c r="U33399" s="275"/>
    </row>
    <row r="33400" spans="21:21" x14ac:dyDescent="0.3">
      <c r="U33400" s="275"/>
    </row>
    <row r="33401" spans="21:21" x14ac:dyDescent="0.3">
      <c r="U33401" s="275"/>
    </row>
    <row r="33402" spans="21:21" x14ac:dyDescent="0.3">
      <c r="U33402" s="275"/>
    </row>
    <row r="33403" spans="21:21" x14ac:dyDescent="0.3">
      <c r="U33403" s="275"/>
    </row>
    <row r="33404" spans="21:21" x14ac:dyDescent="0.3">
      <c r="U33404" s="275"/>
    </row>
    <row r="33405" spans="21:21" x14ac:dyDescent="0.3">
      <c r="U33405" s="275"/>
    </row>
    <row r="33406" spans="21:21" x14ac:dyDescent="0.3">
      <c r="U33406" s="275"/>
    </row>
    <row r="33407" spans="21:21" x14ac:dyDescent="0.3">
      <c r="U33407" s="275"/>
    </row>
    <row r="33408" spans="21:21" x14ac:dyDescent="0.3">
      <c r="U33408" s="275"/>
    </row>
    <row r="33409" spans="21:21" x14ac:dyDescent="0.3">
      <c r="U33409" s="275"/>
    </row>
    <row r="33410" spans="21:21" x14ac:dyDescent="0.3">
      <c r="U33410" s="275"/>
    </row>
    <row r="33411" spans="21:21" x14ac:dyDescent="0.3">
      <c r="U33411" s="275"/>
    </row>
    <row r="33412" spans="21:21" x14ac:dyDescent="0.3">
      <c r="U33412" s="275"/>
    </row>
    <row r="33413" spans="21:21" x14ac:dyDescent="0.3">
      <c r="U33413" s="275"/>
    </row>
    <row r="33414" spans="21:21" x14ac:dyDescent="0.3">
      <c r="U33414" s="275"/>
    </row>
    <row r="33415" spans="21:21" x14ac:dyDescent="0.3">
      <c r="U33415" s="275"/>
    </row>
    <row r="33416" spans="21:21" x14ac:dyDescent="0.3">
      <c r="U33416" s="275"/>
    </row>
    <row r="33417" spans="21:21" x14ac:dyDescent="0.3">
      <c r="U33417" s="275"/>
    </row>
    <row r="33418" spans="21:21" x14ac:dyDescent="0.3">
      <c r="U33418" s="275"/>
    </row>
    <row r="33419" spans="21:21" x14ac:dyDescent="0.3">
      <c r="U33419" s="275"/>
    </row>
    <row r="33420" spans="21:21" x14ac:dyDescent="0.3">
      <c r="U33420" s="275"/>
    </row>
    <row r="33421" spans="21:21" x14ac:dyDescent="0.3">
      <c r="U33421" s="275"/>
    </row>
    <row r="33422" spans="21:21" x14ac:dyDescent="0.3">
      <c r="U33422" s="275"/>
    </row>
    <row r="33423" spans="21:21" x14ac:dyDescent="0.3">
      <c r="U33423" s="275"/>
    </row>
    <row r="33424" spans="21:21" x14ac:dyDescent="0.3">
      <c r="U33424" s="275"/>
    </row>
    <row r="33425" spans="21:21" x14ac:dyDescent="0.3">
      <c r="U33425" s="275"/>
    </row>
    <row r="33426" spans="21:21" x14ac:dyDescent="0.3">
      <c r="U33426" s="275"/>
    </row>
    <row r="33427" spans="21:21" x14ac:dyDescent="0.3">
      <c r="U33427" s="275"/>
    </row>
    <row r="33428" spans="21:21" x14ac:dyDescent="0.3">
      <c r="U33428" s="275"/>
    </row>
    <row r="33429" spans="21:21" x14ac:dyDescent="0.3">
      <c r="U33429" s="275"/>
    </row>
    <row r="33430" spans="21:21" x14ac:dyDescent="0.3">
      <c r="U33430" s="275"/>
    </row>
    <row r="33431" spans="21:21" x14ac:dyDescent="0.3">
      <c r="U33431" s="275"/>
    </row>
    <row r="33432" spans="21:21" x14ac:dyDescent="0.3">
      <c r="U33432" s="275"/>
    </row>
    <row r="33433" spans="21:21" x14ac:dyDescent="0.3">
      <c r="U33433" s="275"/>
    </row>
    <row r="33434" spans="21:21" x14ac:dyDescent="0.3">
      <c r="U33434" s="275"/>
    </row>
    <row r="33435" spans="21:21" x14ac:dyDescent="0.3">
      <c r="U33435" s="275"/>
    </row>
    <row r="33436" spans="21:21" x14ac:dyDescent="0.3">
      <c r="U33436" s="275"/>
    </row>
    <row r="33437" spans="21:21" x14ac:dyDescent="0.3">
      <c r="U33437" s="275"/>
    </row>
    <row r="33438" spans="21:21" x14ac:dyDescent="0.3">
      <c r="U33438" s="275"/>
    </row>
    <row r="33439" spans="21:21" x14ac:dyDescent="0.3">
      <c r="U33439" s="275"/>
    </row>
    <row r="33440" spans="21:21" x14ac:dyDescent="0.3">
      <c r="U33440" s="275"/>
    </row>
    <row r="33441" spans="21:21" x14ac:dyDescent="0.3">
      <c r="U33441" s="275"/>
    </row>
    <row r="33442" spans="21:21" x14ac:dyDescent="0.3">
      <c r="U33442" s="275"/>
    </row>
    <row r="33443" spans="21:21" x14ac:dyDescent="0.3">
      <c r="U33443" s="275"/>
    </row>
    <row r="33444" spans="21:21" x14ac:dyDescent="0.3">
      <c r="U33444" s="275"/>
    </row>
    <row r="33445" spans="21:21" x14ac:dyDescent="0.3">
      <c r="U33445" s="275"/>
    </row>
    <row r="33446" spans="21:21" x14ac:dyDescent="0.3">
      <c r="U33446" s="275"/>
    </row>
    <row r="33447" spans="21:21" x14ac:dyDescent="0.3">
      <c r="U33447" s="275"/>
    </row>
    <row r="33448" spans="21:21" x14ac:dyDescent="0.3">
      <c r="U33448" s="275"/>
    </row>
    <row r="33449" spans="21:21" x14ac:dyDescent="0.3">
      <c r="U33449" s="275"/>
    </row>
    <row r="33450" spans="21:21" x14ac:dyDescent="0.3">
      <c r="U33450" s="275"/>
    </row>
    <row r="33451" spans="21:21" x14ac:dyDescent="0.3">
      <c r="U33451" s="275"/>
    </row>
    <row r="33452" spans="21:21" x14ac:dyDescent="0.3">
      <c r="U33452" s="275"/>
    </row>
    <row r="33453" spans="21:21" x14ac:dyDescent="0.3">
      <c r="U33453" s="275"/>
    </row>
    <row r="33454" spans="21:21" x14ac:dyDescent="0.3">
      <c r="U33454" s="275"/>
    </row>
    <row r="33455" spans="21:21" x14ac:dyDescent="0.3">
      <c r="U33455" s="275"/>
    </row>
    <row r="33456" spans="21:21" x14ac:dyDescent="0.3">
      <c r="U33456" s="275"/>
    </row>
    <row r="33457" spans="21:21" x14ac:dyDescent="0.3">
      <c r="U33457" s="275"/>
    </row>
    <row r="33458" spans="21:21" x14ac:dyDescent="0.3">
      <c r="U33458" s="275"/>
    </row>
    <row r="33459" spans="21:21" x14ac:dyDescent="0.3">
      <c r="U33459" s="275"/>
    </row>
    <row r="33460" spans="21:21" x14ac:dyDescent="0.3">
      <c r="U33460" s="275"/>
    </row>
    <row r="33461" spans="21:21" x14ac:dyDescent="0.3">
      <c r="U33461" s="275"/>
    </row>
    <row r="33462" spans="21:21" x14ac:dyDescent="0.3">
      <c r="U33462" s="275"/>
    </row>
    <row r="33463" spans="21:21" x14ac:dyDescent="0.3">
      <c r="U33463" s="275"/>
    </row>
    <row r="33464" spans="21:21" x14ac:dyDescent="0.3">
      <c r="U33464" s="275"/>
    </row>
    <row r="33465" spans="21:21" x14ac:dyDescent="0.3">
      <c r="U33465" s="275"/>
    </row>
    <row r="33466" spans="21:21" x14ac:dyDescent="0.3">
      <c r="U33466" s="275"/>
    </row>
    <row r="33467" spans="21:21" x14ac:dyDescent="0.3">
      <c r="U33467" s="275"/>
    </row>
    <row r="33468" spans="21:21" x14ac:dyDescent="0.3">
      <c r="U33468" s="275"/>
    </row>
    <row r="33469" spans="21:21" x14ac:dyDescent="0.3">
      <c r="U33469" s="275"/>
    </row>
    <row r="33470" spans="21:21" x14ac:dyDescent="0.3">
      <c r="U33470" s="275"/>
    </row>
    <row r="33471" spans="21:21" x14ac:dyDescent="0.3">
      <c r="U33471" s="275"/>
    </row>
    <row r="33472" spans="21:21" x14ac:dyDescent="0.3">
      <c r="U33472" s="275"/>
    </row>
    <row r="33473" spans="21:21" x14ac:dyDescent="0.3">
      <c r="U33473" s="275"/>
    </row>
    <row r="33474" spans="21:21" x14ac:dyDescent="0.3">
      <c r="U33474" s="275"/>
    </row>
    <row r="33475" spans="21:21" x14ac:dyDescent="0.3">
      <c r="U33475" s="275"/>
    </row>
    <row r="33476" spans="21:21" x14ac:dyDescent="0.3">
      <c r="U33476" s="275"/>
    </row>
    <row r="33477" spans="21:21" x14ac:dyDescent="0.3">
      <c r="U33477" s="275"/>
    </row>
    <row r="33478" spans="21:21" x14ac:dyDescent="0.3">
      <c r="U33478" s="275"/>
    </row>
    <row r="33479" spans="21:21" x14ac:dyDescent="0.3">
      <c r="U33479" s="275"/>
    </row>
    <row r="33480" spans="21:21" x14ac:dyDescent="0.3">
      <c r="U33480" s="275"/>
    </row>
    <row r="33481" spans="21:21" x14ac:dyDescent="0.3">
      <c r="U33481" s="275"/>
    </row>
    <row r="33482" spans="21:21" x14ac:dyDescent="0.3">
      <c r="U33482" s="275"/>
    </row>
    <row r="33483" spans="21:21" x14ac:dyDescent="0.3">
      <c r="U33483" s="275"/>
    </row>
    <row r="33484" spans="21:21" x14ac:dyDescent="0.3">
      <c r="U33484" s="275"/>
    </row>
    <row r="33485" spans="21:21" x14ac:dyDescent="0.3">
      <c r="U33485" s="275"/>
    </row>
    <row r="33486" spans="21:21" x14ac:dyDescent="0.3">
      <c r="U33486" s="275"/>
    </row>
    <row r="33487" spans="21:21" x14ac:dyDescent="0.3">
      <c r="U33487" s="275"/>
    </row>
    <row r="33488" spans="21:21" x14ac:dyDescent="0.3">
      <c r="U33488" s="275"/>
    </row>
    <row r="33489" spans="21:21" x14ac:dyDescent="0.3">
      <c r="U33489" s="275"/>
    </row>
    <row r="33490" spans="21:21" x14ac:dyDescent="0.3">
      <c r="U33490" s="275"/>
    </row>
    <row r="33491" spans="21:21" x14ac:dyDescent="0.3">
      <c r="U33491" s="275"/>
    </row>
    <row r="33492" spans="21:21" x14ac:dyDescent="0.3">
      <c r="U33492" s="275"/>
    </row>
    <row r="33493" spans="21:21" x14ac:dyDescent="0.3">
      <c r="U33493" s="275"/>
    </row>
    <row r="33494" spans="21:21" x14ac:dyDescent="0.3">
      <c r="U33494" s="275"/>
    </row>
    <row r="33495" spans="21:21" x14ac:dyDescent="0.3">
      <c r="U33495" s="275"/>
    </row>
    <row r="33496" spans="21:21" x14ac:dyDescent="0.3">
      <c r="U33496" s="275"/>
    </row>
    <row r="33497" spans="21:21" x14ac:dyDescent="0.3">
      <c r="U33497" s="275"/>
    </row>
    <row r="33498" spans="21:21" x14ac:dyDescent="0.3">
      <c r="U33498" s="275"/>
    </row>
    <row r="33499" spans="21:21" x14ac:dyDescent="0.3">
      <c r="U33499" s="275"/>
    </row>
    <row r="33500" spans="21:21" x14ac:dyDescent="0.3">
      <c r="U33500" s="275"/>
    </row>
    <row r="33501" spans="21:21" x14ac:dyDescent="0.3">
      <c r="U33501" s="275"/>
    </row>
    <row r="33502" spans="21:21" x14ac:dyDescent="0.3">
      <c r="U33502" s="275"/>
    </row>
    <row r="33503" spans="21:21" x14ac:dyDescent="0.3">
      <c r="U33503" s="275"/>
    </row>
    <row r="33504" spans="21:21" x14ac:dyDescent="0.3">
      <c r="U33504" s="275"/>
    </row>
    <row r="33505" spans="21:21" x14ac:dyDescent="0.3">
      <c r="U33505" s="275"/>
    </row>
    <row r="33506" spans="21:21" x14ac:dyDescent="0.3">
      <c r="U33506" s="275"/>
    </row>
    <row r="33507" spans="21:21" x14ac:dyDescent="0.3">
      <c r="U33507" s="275"/>
    </row>
    <row r="33508" spans="21:21" x14ac:dyDescent="0.3">
      <c r="U33508" s="275"/>
    </row>
    <row r="33509" spans="21:21" x14ac:dyDescent="0.3">
      <c r="U33509" s="275"/>
    </row>
    <row r="33510" spans="21:21" x14ac:dyDescent="0.3">
      <c r="U33510" s="275"/>
    </row>
    <row r="33511" spans="21:21" x14ac:dyDescent="0.3">
      <c r="U33511" s="275"/>
    </row>
    <row r="33512" spans="21:21" x14ac:dyDescent="0.3">
      <c r="U33512" s="275"/>
    </row>
    <row r="33513" spans="21:21" x14ac:dyDescent="0.3">
      <c r="U33513" s="275"/>
    </row>
    <row r="33514" spans="21:21" x14ac:dyDescent="0.3">
      <c r="U33514" s="275"/>
    </row>
    <row r="33515" spans="21:21" x14ac:dyDescent="0.3">
      <c r="U33515" s="275"/>
    </row>
    <row r="33516" spans="21:21" x14ac:dyDescent="0.3">
      <c r="U33516" s="275"/>
    </row>
    <row r="33517" spans="21:21" x14ac:dyDescent="0.3">
      <c r="U33517" s="275"/>
    </row>
    <row r="33518" spans="21:21" x14ac:dyDescent="0.3">
      <c r="U33518" s="275"/>
    </row>
    <row r="33519" spans="21:21" x14ac:dyDescent="0.3">
      <c r="U33519" s="275"/>
    </row>
    <row r="33520" spans="21:21" x14ac:dyDescent="0.3">
      <c r="U33520" s="275"/>
    </row>
    <row r="33521" spans="21:21" x14ac:dyDescent="0.3">
      <c r="U33521" s="275"/>
    </row>
    <row r="33522" spans="21:21" x14ac:dyDescent="0.3">
      <c r="U33522" s="275"/>
    </row>
    <row r="33523" spans="21:21" x14ac:dyDescent="0.3">
      <c r="U33523" s="275"/>
    </row>
    <row r="33524" spans="21:21" x14ac:dyDescent="0.3">
      <c r="U33524" s="275"/>
    </row>
    <row r="33525" spans="21:21" x14ac:dyDescent="0.3">
      <c r="U33525" s="275"/>
    </row>
    <row r="33526" spans="21:21" x14ac:dyDescent="0.3">
      <c r="U33526" s="275"/>
    </row>
    <row r="33527" spans="21:21" x14ac:dyDescent="0.3">
      <c r="U33527" s="275"/>
    </row>
    <row r="33528" spans="21:21" x14ac:dyDescent="0.3">
      <c r="U33528" s="275"/>
    </row>
    <row r="33529" spans="21:21" x14ac:dyDescent="0.3">
      <c r="U33529" s="275"/>
    </row>
    <row r="33530" spans="21:21" x14ac:dyDescent="0.3">
      <c r="U33530" s="275"/>
    </row>
    <row r="33531" spans="21:21" x14ac:dyDescent="0.3">
      <c r="U33531" s="275"/>
    </row>
    <row r="33532" spans="21:21" x14ac:dyDescent="0.3">
      <c r="U33532" s="275"/>
    </row>
    <row r="33533" spans="21:21" x14ac:dyDescent="0.3">
      <c r="U33533" s="275"/>
    </row>
    <row r="33534" spans="21:21" x14ac:dyDescent="0.3">
      <c r="U33534" s="275"/>
    </row>
    <row r="33535" spans="21:21" x14ac:dyDescent="0.3">
      <c r="U33535" s="275"/>
    </row>
    <row r="33536" spans="21:21" x14ac:dyDescent="0.3">
      <c r="U33536" s="275"/>
    </row>
    <row r="33537" spans="21:21" x14ac:dyDescent="0.3">
      <c r="U33537" s="275"/>
    </row>
    <row r="33538" spans="21:21" x14ac:dyDescent="0.3">
      <c r="U33538" s="275"/>
    </row>
    <row r="33539" spans="21:21" x14ac:dyDescent="0.3">
      <c r="U33539" s="275"/>
    </row>
    <row r="33540" spans="21:21" x14ac:dyDescent="0.3">
      <c r="U33540" s="275"/>
    </row>
    <row r="33541" spans="21:21" x14ac:dyDescent="0.3">
      <c r="U33541" s="275"/>
    </row>
    <row r="33542" spans="21:21" x14ac:dyDescent="0.3">
      <c r="U33542" s="275"/>
    </row>
    <row r="33543" spans="21:21" x14ac:dyDescent="0.3">
      <c r="U33543" s="275"/>
    </row>
    <row r="33544" spans="21:21" x14ac:dyDescent="0.3">
      <c r="U33544" s="275"/>
    </row>
    <row r="33545" spans="21:21" x14ac:dyDescent="0.3">
      <c r="U33545" s="275"/>
    </row>
    <row r="33546" spans="21:21" x14ac:dyDescent="0.3">
      <c r="U33546" s="275"/>
    </row>
    <row r="33547" spans="21:21" x14ac:dyDescent="0.3">
      <c r="U33547" s="275"/>
    </row>
    <row r="33548" spans="21:21" x14ac:dyDescent="0.3">
      <c r="U33548" s="275"/>
    </row>
    <row r="33549" spans="21:21" x14ac:dyDescent="0.3">
      <c r="U33549" s="275"/>
    </row>
    <row r="33550" spans="21:21" x14ac:dyDescent="0.3">
      <c r="U33550" s="275"/>
    </row>
    <row r="33551" spans="21:21" x14ac:dyDescent="0.3">
      <c r="U33551" s="275"/>
    </row>
    <row r="33552" spans="21:21" x14ac:dyDescent="0.3">
      <c r="U33552" s="275"/>
    </row>
    <row r="33553" spans="21:21" x14ac:dyDescent="0.3">
      <c r="U33553" s="275"/>
    </row>
    <row r="33554" spans="21:21" x14ac:dyDescent="0.3">
      <c r="U33554" s="275"/>
    </row>
    <row r="33555" spans="21:21" x14ac:dyDescent="0.3">
      <c r="U33555" s="275"/>
    </row>
    <row r="33556" spans="21:21" x14ac:dyDescent="0.3">
      <c r="U33556" s="275"/>
    </row>
    <row r="33557" spans="21:21" x14ac:dyDescent="0.3">
      <c r="U33557" s="275"/>
    </row>
    <row r="33558" spans="21:21" x14ac:dyDescent="0.3">
      <c r="U33558" s="275"/>
    </row>
    <row r="33559" spans="21:21" x14ac:dyDescent="0.3">
      <c r="U33559" s="275"/>
    </row>
    <row r="33560" spans="21:21" x14ac:dyDescent="0.3">
      <c r="U33560" s="275"/>
    </row>
    <row r="33561" spans="21:21" x14ac:dyDescent="0.3">
      <c r="U33561" s="275"/>
    </row>
    <row r="33562" spans="21:21" x14ac:dyDescent="0.3">
      <c r="U33562" s="275"/>
    </row>
    <row r="33563" spans="21:21" x14ac:dyDescent="0.3">
      <c r="U33563" s="275"/>
    </row>
    <row r="33564" spans="21:21" x14ac:dyDescent="0.3">
      <c r="U33564" s="275"/>
    </row>
    <row r="33565" spans="21:21" x14ac:dyDescent="0.3">
      <c r="U33565" s="275"/>
    </row>
    <row r="33566" spans="21:21" x14ac:dyDescent="0.3">
      <c r="U33566" s="275"/>
    </row>
    <row r="33567" spans="21:21" x14ac:dyDescent="0.3">
      <c r="U33567" s="275"/>
    </row>
    <row r="33568" spans="21:21" x14ac:dyDescent="0.3">
      <c r="U33568" s="275"/>
    </row>
    <row r="33569" spans="21:21" x14ac:dyDescent="0.3">
      <c r="U33569" s="275"/>
    </row>
    <row r="33570" spans="21:21" x14ac:dyDescent="0.3">
      <c r="U33570" s="275"/>
    </row>
    <row r="33571" spans="21:21" x14ac:dyDescent="0.3">
      <c r="U33571" s="275"/>
    </row>
    <row r="33572" spans="21:21" x14ac:dyDescent="0.3">
      <c r="U33572" s="275"/>
    </row>
    <row r="33573" spans="21:21" x14ac:dyDescent="0.3">
      <c r="U33573" s="275"/>
    </row>
    <row r="33574" spans="21:21" x14ac:dyDescent="0.3">
      <c r="U33574" s="275"/>
    </row>
    <row r="33575" spans="21:21" x14ac:dyDescent="0.3">
      <c r="U33575" s="275"/>
    </row>
    <row r="33576" spans="21:21" x14ac:dyDescent="0.3">
      <c r="U33576" s="275"/>
    </row>
    <row r="33577" spans="21:21" x14ac:dyDescent="0.3">
      <c r="U33577" s="275"/>
    </row>
    <row r="33578" spans="21:21" x14ac:dyDescent="0.3">
      <c r="U33578" s="275"/>
    </row>
    <row r="33579" spans="21:21" x14ac:dyDescent="0.3">
      <c r="U33579" s="275"/>
    </row>
    <row r="33580" spans="21:21" x14ac:dyDescent="0.3">
      <c r="U33580" s="275"/>
    </row>
    <row r="33581" spans="21:21" x14ac:dyDescent="0.3">
      <c r="U33581" s="275"/>
    </row>
    <row r="33582" spans="21:21" x14ac:dyDescent="0.3">
      <c r="U33582" s="275"/>
    </row>
    <row r="33583" spans="21:21" x14ac:dyDescent="0.3">
      <c r="U33583" s="275"/>
    </row>
    <row r="33584" spans="21:21" x14ac:dyDescent="0.3">
      <c r="U33584" s="275"/>
    </row>
    <row r="33585" spans="21:21" x14ac:dyDescent="0.3">
      <c r="U33585" s="275"/>
    </row>
    <row r="33586" spans="21:21" x14ac:dyDescent="0.3">
      <c r="U33586" s="275"/>
    </row>
    <row r="33587" spans="21:21" x14ac:dyDescent="0.3">
      <c r="U33587" s="275"/>
    </row>
    <row r="33588" spans="21:21" x14ac:dyDescent="0.3">
      <c r="U33588" s="275"/>
    </row>
    <row r="33589" spans="21:21" x14ac:dyDescent="0.3">
      <c r="U33589" s="275"/>
    </row>
    <row r="33590" spans="21:21" x14ac:dyDescent="0.3">
      <c r="U33590" s="275"/>
    </row>
    <row r="33591" spans="21:21" x14ac:dyDescent="0.3">
      <c r="U33591" s="275"/>
    </row>
    <row r="33592" spans="21:21" x14ac:dyDescent="0.3">
      <c r="U33592" s="275"/>
    </row>
    <row r="33593" spans="21:21" x14ac:dyDescent="0.3">
      <c r="U33593" s="275"/>
    </row>
    <row r="33594" spans="21:21" x14ac:dyDescent="0.3">
      <c r="U33594" s="275"/>
    </row>
    <row r="33595" spans="21:21" x14ac:dyDescent="0.3">
      <c r="U33595" s="275"/>
    </row>
    <row r="33596" spans="21:21" x14ac:dyDescent="0.3">
      <c r="U33596" s="275"/>
    </row>
    <row r="33597" spans="21:21" x14ac:dyDescent="0.3">
      <c r="U33597" s="275"/>
    </row>
    <row r="33598" spans="21:21" x14ac:dyDescent="0.3">
      <c r="U33598" s="275"/>
    </row>
    <row r="33599" spans="21:21" x14ac:dyDescent="0.3">
      <c r="U33599" s="275"/>
    </row>
    <row r="33600" spans="21:21" x14ac:dyDescent="0.3">
      <c r="U33600" s="275"/>
    </row>
    <row r="33601" spans="21:21" x14ac:dyDescent="0.3">
      <c r="U33601" s="275"/>
    </row>
    <row r="33602" spans="21:21" x14ac:dyDescent="0.3">
      <c r="U33602" s="275"/>
    </row>
    <row r="33603" spans="21:21" x14ac:dyDescent="0.3">
      <c r="U33603" s="275"/>
    </row>
    <row r="33604" spans="21:21" x14ac:dyDescent="0.3">
      <c r="U33604" s="275"/>
    </row>
    <row r="33605" spans="21:21" x14ac:dyDescent="0.3">
      <c r="U33605" s="275"/>
    </row>
    <row r="33606" spans="21:21" x14ac:dyDescent="0.3">
      <c r="U33606" s="275"/>
    </row>
    <row r="33607" spans="21:21" x14ac:dyDescent="0.3">
      <c r="U33607" s="275"/>
    </row>
    <row r="33608" spans="21:21" x14ac:dyDescent="0.3">
      <c r="U33608" s="275"/>
    </row>
    <row r="33609" spans="21:21" x14ac:dyDescent="0.3">
      <c r="U33609" s="275"/>
    </row>
    <row r="33610" spans="21:21" x14ac:dyDescent="0.3">
      <c r="U33610" s="275"/>
    </row>
    <row r="33611" spans="21:21" x14ac:dyDescent="0.3">
      <c r="U33611" s="275"/>
    </row>
    <row r="33612" spans="21:21" x14ac:dyDescent="0.3">
      <c r="U33612" s="275"/>
    </row>
    <row r="33613" spans="21:21" x14ac:dyDescent="0.3">
      <c r="U33613" s="275"/>
    </row>
    <row r="33614" spans="21:21" x14ac:dyDescent="0.3">
      <c r="U33614" s="275"/>
    </row>
    <row r="33615" spans="21:21" x14ac:dyDescent="0.3">
      <c r="U33615" s="275"/>
    </row>
    <row r="33616" spans="21:21" x14ac:dyDescent="0.3">
      <c r="U33616" s="275"/>
    </row>
    <row r="33617" spans="21:21" x14ac:dyDescent="0.3">
      <c r="U33617" s="275"/>
    </row>
    <row r="33618" spans="21:21" x14ac:dyDescent="0.3">
      <c r="U33618" s="275"/>
    </row>
    <row r="33619" spans="21:21" x14ac:dyDescent="0.3">
      <c r="U33619" s="275"/>
    </row>
    <row r="33620" spans="21:21" x14ac:dyDescent="0.3">
      <c r="U33620" s="275"/>
    </row>
    <row r="33621" spans="21:21" x14ac:dyDescent="0.3">
      <c r="U33621" s="275"/>
    </row>
    <row r="33622" spans="21:21" x14ac:dyDescent="0.3">
      <c r="U33622" s="275"/>
    </row>
    <row r="33623" spans="21:21" x14ac:dyDescent="0.3">
      <c r="U33623" s="275"/>
    </row>
    <row r="33624" spans="21:21" x14ac:dyDescent="0.3">
      <c r="U33624" s="275"/>
    </row>
    <row r="33625" spans="21:21" x14ac:dyDescent="0.3">
      <c r="U33625" s="275"/>
    </row>
    <row r="33626" spans="21:21" x14ac:dyDescent="0.3">
      <c r="U33626" s="275"/>
    </row>
    <row r="33627" spans="21:21" x14ac:dyDescent="0.3">
      <c r="U33627" s="275"/>
    </row>
    <row r="33628" spans="21:21" x14ac:dyDescent="0.3">
      <c r="U33628" s="275"/>
    </row>
    <row r="33629" spans="21:21" x14ac:dyDescent="0.3">
      <c r="U33629" s="275"/>
    </row>
    <row r="33630" spans="21:21" x14ac:dyDescent="0.3">
      <c r="U33630" s="275"/>
    </row>
    <row r="33631" spans="21:21" x14ac:dyDescent="0.3">
      <c r="U33631" s="275"/>
    </row>
    <row r="33632" spans="21:21" x14ac:dyDescent="0.3">
      <c r="U33632" s="275"/>
    </row>
    <row r="33633" spans="21:21" x14ac:dyDescent="0.3">
      <c r="U33633" s="275"/>
    </row>
    <row r="33634" spans="21:21" x14ac:dyDescent="0.3">
      <c r="U33634" s="275"/>
    </row>
    <row r="33635" spans="21:21" x14ac:dyDescent="0.3">
      <c r="U33635" s="275"/>
    </row>
    <row r="33636" spans="21:21" x14ac:dyDescent="0.3">
      <c r="U33636" s="275"/>
    </row>
    <row r="33637" spans="21:21" x14ac:dyDescent="0.3">
      <c r="U33637" s="275"/>
    </row>
    <row r="33638" spans="21:21" x14ac:dyDescent="0.3">
      <c r="U33638" s="275"/>
    </row>
    <row r="33639" spans="21:21" x14ac:dyDescent="0.3">
      <c r="U33639" s="275"/>
    </row>
    <row r="33640" spans="21:21" x14ac:dyDescent="0.3">
      <c r="U33640" s="275"/>
    </row>
    <row r="33641" spans="21:21" x14ac:dyDescent="0.3">
      <c r="U33641" s="275"/>
    </row>
    <row r="33642" spans="21:21" x14ac:dyDescent="0.3">
      <c r="U33642" s="275"/>
    </row>
    <row r="33643" spans="21:21" x14ac:dyDescent="0.3">
      <c r="U33643" s="275"/>
    </row>
    <row r="33644" spans="21:21" x14ac:dyDescent="0.3">
      <c r="U33644" s="275"/>
    </row>
    <row r="33645" spans="21:21" x14ac:dyDescent="0.3">
      <c r="U33645" s="275"/>
    </row>
    <row r="33646" spans="21:21" x14ac:dyDescent="0.3">
      <c r="U33646" s="275"/>
    </row>
    <row r="33647" spans="21:21" x14ac:dyDescent="0.3">
      <c r="U33647" s="275"/>
    </row>
    <row r="33648" spans="21:21" x14ac:dyDescent="0.3">
      <c r="U33648" s="275"/>
    </row>
    <row r="33649" spans="21:21" x14ac:dyDescent="0.3">
      <c r="U33649" s="275"/>
    </row>
    <row r="33650" spans="21:21" x14ac:dyDescent="0.3">
      <c r="U33650" s="275"/>
    </row>
    <row r="33651" spans="21:21" x14ac:dyDescent="0.3">
      <c r="U33651" s="275"/>
    </row>
    <row r="33652" spans="21:21" x14ac:dyDescent="0.3">
      <c r="U33652" s="275"/>
    </row>
    <row r="33653" spans="21:21" x14ac:dyDescent="0.3">
      <c r="U33653" s="275"/>
    </row>
    <row r="33654" spans="21:21" x14ac:dyDescent="0.3">
      <c r="U33654" s="275"/>
    </row>
    <row r="33655" spans="21:21" x14ac:dyDescent="0.3">
      <c r="U33655" s="275"/>
    </row>
    <row r="33656" spans="21:21" x14ac:dyDescent="0.3">
      <c r="U33656" s="275"/>
    </row>
    <row r="33657" spans="21:21" x14ac:dyDescent="0.3">
      <c r="U33657" s="275"/>
    </row>
    <row r="33658" spans="21:21" x14ac:dyDescent="0.3">
      <c r="U33658" s="275"/>
    </row>
    <row r="33659" spans="21:21" x14ac:dyDescent="0.3">
      <c r="U33659" s="275"/>
    </row>
    <row r="33660" spans="21:21" x14ac:dyDescent="0.3">
      <c r="U33660" s="275"/>
    </row>
    <row r="33661" spans="21:21" x14ac:dyDescent="0.3">
      <c r="U33661" s="275"/>
    </row>
    <row r="33662" spans="21:21" x14ac:dyDescent="0.3">
      <c r="U33662" s="275"/>
    </row>
    <row r="33663" spans="21:21" x14ac:dyDescent="0.3">
      <c r="U33663" s="275"/>
    </row>
    <row r="33664" spans="21:21" x14ac:dyDescent="0.3">
      <c r="U33664" s="275"/>
    </row>
    <row r="33665" spans="21:21" x14ac:dyDescent="0.3">
      <c r="U33665" s="275"/>
    </row>
    <row r="33666" spans="21:21" x14ac:dyDescent="0.3">
      <c r="U33666" s="275"/>
    </row>
    <row r="33667" spans="21:21" x14ac:dyDescent="0.3">
      <c r="U33667" s="275"/>
    </row>
    <row r="33668" spans="21:21" x14ac:dyDescent="0.3">
      <c r="U33668" s="275"/>
    </row>
    <row r="33669" spans="21:21" x14ac:dyDescent="0.3">
      <c r="U33669" s="275"/>
    </row>
    <row r="33670" spans="21:21" x14ac:dyDescent="0.3">
      <c r="U33670" s="275"/>
    </row>
    <row r="33671" spans="21:21" x14ac:dyDescent="0.3">
      <c r="U33671" s="275"/>
    </row>
    <row r="33672" spans="21:21" x14ac:dyDescent="0.3">
      <c r="U33672" s="275"/>
    </row>
    <row r="33673" spans="21:21" x14ac:dyDescent="0.3">
      <c r="U33673" s="275"/>
    </row>
    <row r="33674" spans="21:21" x14ac:dyDescent="0.3">
      <c r="U33674" s="275"/>
    </row>
    <row r="33675" spans="21:21" x14ac:dyDescent="0.3">
      <c r="U33675" s="275"/>
    </row>
    <row r="33676" spans="21:21" x14ac:dyDescent="0.3">
      <c r="U33676" s="275"/>
    </row>
    <row r="33677" spans="21:21" x14ac:dyDescent="0.3">
      <c r="U33677" s="275"/>
    </row>
    <row r="33678" spans="21:21" x14ac:dyDescent="0.3">
      <c r="U33678" s="275"/>
    </row>
    <row r="33679" spans="21:21" x14ac:dyDescent="0.3">
      <c r="U33679" s="275"/>
    </row>
    <row r="33680" spans="21:21" x14ac:dyDescent="0.3">
      <c r="U33680" s="275"/>
    </row>
    <row r="33681" spans="21:21" x14ac:dyDescent="0.3">
      <c r="U33681" s="275"/>
    </row>
    <row r="33682" spans="21:21" x14ac:dyDescent="0.3">
      <c r="U33682" s="275"/>
    </row>
    <row r="33683" spans="21:21" x14ac:dyDescent="0.3">
      <c r="U33683" s="275"/>
    </row>
    <row r="33684" spans="21:21" x14ac:dyDescent="0.3">
      <c r="U33684" s="275"/>
    </row>
    <row r="33685" spans="21:21" x14ac:dyDescent="0.3">
      <c r="U33685" s="275"/>
    </row>
    <row r="33686" spans="21:21" x14ac:dyDescent="0.3">
      <c r="U33686" s="275"/>
    </row>
    <row r="33687" spans="21:21" x14ac:dyDescent="0.3">
      <c r="U33687" s="275"/>
    </row>
    <row r="33688" spans="21:21" x14ac:dyDescent="0.3">
      <c r="U33688" s="275"/>
    </row>
    <row r="33689" spans="21:21" x14ac:dyDescent="0.3">
      <c r="U33689" s="275"/>
    </row>
    <row r="33690" spans="21:21" x14ac:dyDescent="0.3">
      <c r="U33690" s="275"/>
    </row>
    <row r="33691" spans="21:21" x14ac:dyDescent="0.3">
      <c r="U33691" s="275"/>
    </row>
    <row r="33692" spans="21:21" x14ac:dyDescent="0.3">
      <c r="U33692" s="275"/>
    </row>
    <row r="33693" spans="21:21" x14ac:dyDescent="0.3">
      <c r="U33693" s="275"/>
    </row>
    <row r="33694" spans="21:21" x14ac:dyDescent="0.3">
      <c r="U33694" s="275"/>
    </row>
    <row r="33695" spans="21:21" x14ac:dyDescent="0.3">
      <c r="U33695" s="275"/>
    </row>
    <row r="33696" spans="21:21" x14ac:dyDescent="0.3">
      <c r="U33696" s="275"/>
    </row>
    <row r="33697" spans="21:21" x14ac:dyDescent="0.3">
      <c r="U33697" s="275"/>
    </row>
    <row r="33698" spans="21:21" x14ac:dyDescent="0.3">
      <c r="U33698" s="275"/>
    </row>
    <row r="33699" spans="21:21" x14ac:dyDescent="0.3">
      <c r="U33699" s="275"/>
    </row>
    <row r="33700" spans="21:21" x14ac:dyDescent="0.3">
      <c r="U33700" s="275"/>
    </row>
    <row r="33701" spans="21:21" x14ac:dyDescent="0.3">
      <c r="U33701" s="275"/>
    </row>
    <row r="33702" spans="21:21" x14ac:dyDescent="0.3">
      <c r="U33702" s="275"/>
    </row>
    <row r="33703" spans="21:21" x14ac:dyDescent="0.3">
      <c r="U33703" s="275"/>
    </row>
    <row r="33704" spans="21:21" x14ac:dyDescent="0.3">
      <c r="U33704" s="275"/>
    </row>
    <row r="33705" spans="21:21" x14ac:dyDescent="0.3">
      <c r="U33705" s="275"/>
    </row>
    <row r="33706" spans="21:21" x14ac:dyDescent="0.3">
      <c r="U33706" s="275"/>
    </row>
    <row r="33707" spans="21:21" x14ac:dyDescent="0.3">
      <c r="U33707" s="275"/>
    </row>
    <row r="33708" spans="21:21" x14ac:dyDescent="0.3">
      <c r="U33708" s="275"/>
    </row>
    <row r="33709" spans="21:21" x14ac:dyDescent="0.3">
      <c r="U33709" s="275"/>
    </row>
    <row r="33710" spans="21:21" x14ac:dyDescent="0.3">
      <c r="U33710" s="275"/>
    </row>
    <row r="33711" spans="21:21" x14ac:dyDescent="0.3">
      <c r="U33711" s="275"/>
    </row>
    <row r="33712" spans="21:21" x14ac:dyDescent="0.3">
      <c r="U33712" s="275"/>
    </row>
    <row r="33713" spans="21:21" x14ac:dyDescent="0.3">
      <c r="U33713" s="275"/>
    </row>
    <row r="33714" spans="21:21" x14ac:dyDescent="0.3">
      <c r="U33714" s="275"/>
    </row>
    <row r="33715" spans="21:21" x14ac:dyDescent="0.3">
      <c r="U33715" s="275"/>
    </row>
    <row r="33716" spans="21:21" x14ac:dyDescent="0.3">
      <c r="U33716" s="275"/>
    </row>
    <row r="33717" spans="21:21" x14ac:dyDescent="0.3">
      <c r="U33717" s="275"/>
    </row>
    <row r="33718" spans="21:21" x14ac:dyDescent="0.3">
      <c r="U33718" s="275"/>
    </row>
    <row r="33719" spans="21:21" x14ac:dyDescent="0.3">
      <c r="U33719" s="275"/>
    </row>
    <row r="33720" spans="21:21" x14ac:dyDescent="0.3">
      <c r="U33720" s="275"/>
    </row>
    <row r="33721" spans="21:21" x14ac:dyDescent="0.3">
      <c r="U33721" s="275"/>
    </row>
    <row r="33722" spans="21:21" x14ac:dyDescent="0.3">
      <c r="U33722" s="275"/>
    </row>
    <row r="33723" spans="21:21" x14ac:dyDescent="0.3">
      <c r="U33723" s="275"/>
    </row>
    <row r="33724" spans="21:21" x14ac:dyDescent="0.3">
      <c r="U33724" s="275"/>
    </row>
    <row r="33725" spans="21:21" x14ac:dyDescent="0.3">
      <c r="U33725" s="275"/>
    </row>
    <row r="33726" spans="21:21" x14ac:dyDescent="0.3">
      <c r="U33726" s="275"/>
    </row>
    <row r="33727" spans="21:21" x14ac:dyDescent="0.3">
      <c r="U33727" s="275"/>
    </row>
    <row r="33728" spans="21:21" x14ac:dyDescent="0.3">
      <c r="U33728" s="275"/>
    </row>
    <row r="33729" spans="21:21" x14ac:dyDescent="0.3">
      <c r="U33729" s="275"/>
    </row>
    <row r="33730" spans="21:21" x14ac:dyDescent="0.3">
      <c r="U33730" s="275"/>
    </row>
    <row r="33731" spans="21:21" x14ac:dyDescent="0.3">
      <c r="U33731" s="275"/>
    </row>
    <row r="33732" spans="21:21" x14ac:dyDescent="0.3">
      <c r="U33732" s="275"/>
    </row>
    <row r="33733" spans="21:21" x14ac:dyDescent="0.3">
      <c r="U33733" s="275"/>
    </row>
    <row r="33734" spans="21:21" x14ac:dyDescent="0.3">
      <c r="U33734" s="275"/>
    </row>
    <row r="33735" spans="21:21" x14ac:dyDescent="0.3">
      <c r="U33735" s="275"/>
    </row>
    <row r="33736" spans="21:21" x14ac:dyDescent="0.3">
      <c r="U33736" s="275"/>
    </row>
    <row r="33737" spans="21:21" x14ac:dyDescent="0.3">
      <c r="U33737" s="275"/>
    </row>
    <row r="33738" spans="21:21" x14ac:dyDescent="0.3">
      <c r="U33738" s="275"/>
    </row>
    <row r="33739" spans="21:21" x14ac:dyDescent="0.3">
      <c r="U33739" s="275"/>
    </row>
    <row r="33740" spans="21:21" x14ac:dyDescent="0.3">
      <c r="U33740" s="275"/>
    </row>
    <row r="33741" spans="21:21" x14ac:dyDescent="0.3">
      <c r="U33741" s="275"/>
    </row>
    <row r="33742" spans="21:21" x14ac:dyDescent="0.3">
      <c r="U33742" s="275"/>
    </row>
    <row r="33743" spans="21:21" x14ac:dyDescent="0.3">
      <c r="U33743" s="275"/>
    </row>
    <row r="33744" spans="21:21" x14ac:dyDescent="0.3">
      <c r="U33744" s="275"/>
    </row>
    <row r="33745" spans="21:21" x14ac:dyDescent="0.3">
      <c r="U33745" s="275"/>
    </row>
    <row r="33746" spans="21:21" x14ac:dyDescent="0.3">
      <c r="U33746" s="275"/>
    </row>
    <row r="33747" spans="21:21" x14ac:dyDescent="0.3">
      <c r="U33747" s="275"/>
    </row>
    <row r="33748" spans="21:21" x14ac:dyDescent="0.3">
      <c r="U33748" s="275"/>
    </row>
    <row r="33749" spans="21:21" x14ac:dyDescent="0.3">
      <c r="U33749" s="275"/>
    </row>
    <row r="33750" spans="21:21" x14ac:dyDescent="0.3">
      <c r="U33750" s="275"/>
    </row>
    <row r="33751" spans="21:21" x14ac:dyDescent="0.3">
      <c r="U33751" s="275"/>
    </row>
    <row r="33752" spans="21:21" x14ac:dyDescent="0.3">
      <c r="U33752" s="275"/>
    </row>
    <row r="33753" spans="21:21" x14ac:dyDescent="0.3">
      <c r="U33753" s="275"/>
    </row>
    <row r="33754" spans="21:21" x14ac:dyDescent="0.3">
      <c r="U33754" s="275"/>
    </row>
    <row r="33755" spans="21:21" x14ac:dyDescent="0.3">
      <c r="U33755" s="275"/>
    </row>
    <row r="33756" spans="21:21" x14ac:dyDescent="0.3">
      <c r="U33756" s="275"/>
    </row>
    <row r="33757" spans="21:21" x14ac:dyDescent="0.3">
      <c r="U33757" s="275"/>
    </row>
    <row r="33758" spans="21:21" x14ac:dyDescent="0.3">
      <c r="U33758" s="275"/>
    </row>
    <row r="33759" spans="21:21" x14ac:dyDescent="0.3">
      <c r="U33759" s="275"/>
    </row>
    <row r="33760" spans="21:21" x14ac:dyDescent="0.3">
      <c r="U33760" s="275"/>
    </row>
    <row r="33761" spans="21:21" x14ac:dyDescent="0.3">
      <c r="U33761" s="275"/>
    </row>
    <row r="33762" spans="21:21" x14ac:dyDescent="0.3">
      <c r="U33762" s="275"/>
    </row>
    <row r="33763" spans="21:21" x14ac:dyDescent="0.3">
      <c r="U33763" s="275"/>
    </row>
    <row r="33764" spans="21:21" x14ac:dyDescent="0.3">
      <c r="U33764" s="275"/>
    </row>
    <row r="33765" spans="21:21" x14ac:dyDescent="0.3">
      <c r="U33765" s="275"/>
    </row>
    <row r="33766" spans="21:21" x14ac:dyDescent="0.3">
      <c r="U33766" s="275"/>
    </row>
    <row r="33767" spans="21:21" x14ac:dyDescent="0.3">
      <c r="U33767" s="275"/>
    </row>
    <row r="33768" spans="21:21" x14ac:dyDescent="0.3">
      <c r="U33768" s="275"/>
    </row>
    <row r="33769" spans="21:21" x14ac:dyDescent="0.3">
      <c r="U33769" s="275"/>
    </row>
    <row r="33770" spans="21:21" x14ac:dyDescent="0.3">
      <c r="U33770" s="275"/>
    </row>
    <row r="33771" spans="21:21" x14ac:dyDescent="0.3">
      <c r="U33771" s="275"/>
    </row>
    <row r="33772" spans="21:21" x14ac:dyDescent="0.3">
      <c r="U33772" s="275"/>
    </row>
    <row r="33773" spans="21:21" x14ac:dyDescent="0.3">
      <c r="U33773" s="275"/>
    </row>
    <row r="33774" spans="21:21" x14ac:dyDescent="0.3">
      <c r="U33774" s="275"/>
    </row>
    <row r="33775" spans="21:21" x14ac:dyDescent="0.3">
      <c r="U33775" s="275"/>
    </row>
    <row r="33776" spans="21:21" x14ac:dyDescent="0.3">
      <c r="U33776" s="275"/>
    </row>
    <row r="33777" spans="21:21" x14ac:dyDescent="0.3">
      <c r="U33777" s="275"/>
    </row>
    <row r="33778" spans="21:21" x14ac:dyDescent="0.3">
      <c r="U33778" s="275"/>
    </row>
    <row r="33779" spans="21:21" x14ac:dyDescent="0.3">
      <c r="U33779" s="275"/>
    </row>
    <row r="33780" spans="21:21" x14ac:dyDescent="0.3">
      <c r="U33780" s="275"/>
    </row>
    <row r="33781" spans="21:21" x14ac:dyDescent="0.3">
      <c r="U33781" s="275"/>
    </row>
    <row r="33782" spans="21:21" x14ac:dyDescent="0.3">
      <c r="U33782" s="275"/>
    </row>
    <row r="33783" spans="21:21" x14ac:dyDescent="0.3">
      <c r="U33783" s="275"/>
    </row>
    <row r="33784" spans="21:21" x14ac:dyDescent="0.3">
      <c r="U33784" s="275"/>
    </row>
    <row r="33785" spans="21:21" x14ac:dyDescent="0.3">
      <c r="U33785" s="275"/>
    </row>
    <row r="33786" spans="21:21" x14ac:dyDescent="0.3">
      <c r="U33786" s="275"/>
    </row>
    <row r="33787" spans="21:21" x14ac:dyDescent="0.3">
      <c r="U33787" s="275"/>
    </row>
    <row r="33788" spans="21:21" x14ac:dyDescent="0.3">
      <c r="U33788" s="275"/>
    </row>
    <row r="33789" spans="21:21" x14ac:dyDescent="0.3">
      <c r="U33789" s="275"/>
    </row>
    <row r="33790" spans="21:21" x14ac:dyDescent="0.3">
      <c r="U33790" s="275"/>
    </row>
    <row r="33791" spans="21:21" x14ac:dyDescent="0.3">
      <c r="U33791" s="275"/>
    </row>
    <row r="33792" spans="21:21" x14ac:dyDescent="0.3">
      <c r="U33792" s="275"/>
    </row>
    <row r="33793" spans="21:21" x14ac:dyDescent="0.3">
      <c r="U33793" s="275"/>
    </row>
    <row r="33794" spans="21:21" x14ac:dyDescent="0.3">
      <c r="U33794" s="275"/>
    </row>
    <row r="33795" spans="21:21" x14ac:dyDescent="0.3">
      <c r="U33795" s="275"/>
    </row>
    <row r="33796" spans="21:21" x14ac:dyDescent="0.3">
      <c r="U33796" s="275"/>
    </row>
    <row r="33797" spans="21:21" x14ac:dyDescent="0.3">
      <c r="U33797" s="275"/>
    </row>
    <row r="33798" spans="21:21" x14ac:dyDescent="0.3">
      <c r="U33798" s="275"/>
    </row>
    <row r="33799" spans="21:21" x14ac:dyDescent="0.3">
      <c r="U33799" s="275"/>
    </row>
    <row r="33800" spans="21:21" x14ac:dyDescent="0.3">
      <c r="U33800" s="275"/>
    </row>
    <row r="33801" spans="21:21" x14ac:dyDescent="0.3">
      <c r="U33801" s="275"/>
    </row>
    <row r="33802" spans="21:21" x14ac:dyDescent="0.3">
      <c r="U33802" s="275"/>
    </row>
    <row r="33803" spans="21:21" x14ac:dyDescent="0.3">
      <c r="U33803" s="275"/>
    </row>
    <row r="33804" spans="21:21" x14ac:dyDescent="0.3">
      <c r="U33804" s="275"/>
    </row>
    <row r="33805" spans="21:21" x14ac:dyDescent="0.3">
      <c r="U33805" s="275"/>
    </row>
    <row r="33806" spans="21:21" x14ac:dyDescent="0.3">
      <c r="U33806" s="275"/>
    </row>
    <row r="33807" spans="21:21" x14ac:dyDescent="0.3">
      <c r="U33807" s="275"/>
    </row>
    <row r="33808" spans="21:21" x14ac:dyDescent="0.3">
      <c r="U33808" s="275"/>
    </row>
    <row r="33809" spans="21:21" x14ac:dyDescent="0.3">
      <c r="U33809" s="275"/>
    </row>
    <row r="33810" spans="21:21" x14ac:dyDescent="0.3">
      <c r="U33810" s="275"/>
    </row>
    <row r="33811" spans="21:21" x14ac:dyDescent="0.3">
      <c r="U33811" s="275"/>
    </row>
    <row r="33812" spans="21:21" x14ac:dyDescent="0.3">
      <c r="U33812" s="275"/>
    </row>
    <row r="33813" spans="21:21" x14ac:dyDescent="0.3">
      <c r="U33813" s="275"/>
    </row>
    <row r="33814" spans="21:21" x14ac:dyDescent="0.3">
      <c r="U33814" s="275"/>
    </row>
    <row r="33815" spans="21:21" x14ac:dyDescent="0.3">
      <c r="U33815" s="275"/>
    </row>
    <row r="33816" spans="21:21" x14ac:dyDescent="0.3">
      <c r="U33816" s="275"/>
    </row>
    <row r="33817" spans="21:21" x14ac:dyDescent="0.3">
      <c r="U33817" s="275"/>
    </row>
    <row r="33818" spans="21:21" x14ac:dyDescent="0.3">
      <c r="U33818" s="275"/>
    </row>
    <row r="33819" spans="21:21" x14ac:dyDescent="0.3">
      <c r="U33819" s="275"/>
    </row>
    <row r="33820" spans="21:21" x14ac:dyDescent="0.3">
      <c r="U33820" s="275"/>
    </row>
    <row r="33821" spans="21:21" x14ac:dyDescent="0.3">
      <c r="U33821" s="275"/>
    </row>
    <row r="33822" spans="21:21" x14ac:dyDescent="0.3">
      <c r="U33822" s="275"/>
    </row>
    <row r="33823" spans="21:21" x14ac:dyDescent="0.3">
      <c r="U33823" s="275"/>
    </row>
    <row r="33824" spans="21:21" x14ac:dyDescent="0.3">
      <c r="U33824" s="275"/>
    </row>
    <row r="33825" spans="21:21" x14ac:dyDescent="0.3">
      <c r="U33825" s="275"/>
    </row>
    <row r="33826" spans="21:21" x14ac:dyDescent="0.3">
      <c r="U33826" s="275"/>
    </row>
    <row r="33827" spans="21:21" x14ac:dyDescent="0.3">
      <c r="U33827" s="275"/>
    </row>
    <row r="33828" spans="21:21" x14ac:dyDescent="0.3">
      <c r="U33828" s="275"/>
    </row>
    <row r="33829" spans="21:21" x14ac:dyDescent="0.3">
      <c r="U33829" s="275"/>
    </row>
    <row r="33830" spans="21:21" x14ac:dyDescent="0.3">
      <c r="U33830" s="275"/>
    </row>
    <row r="33831" spans="21:21" x14ac:dyDescent="0.3">
      <c r="U33831" s="275"/>
    </row>
    <row r="33832" spans="21:21" x14ac:dyDescent="0.3">
      <c r="U33832" s="275"/>
    </row>
    <row r="33833" spans="21:21" x14ac:dyDescent="0.3">
      <c r="U33833" s="275"/>
    </row>
    <row r="33834" spans="21:21" x14ac:dyDescent="0.3">
      <c r="U33834" s="275"/>
    </row>
    <row r="33835" spans="21:21" x14ac:dyDescent="0.3">
      <c r="U33835" s="275"/>
    </row>
    <row r="33836" spans="21:21" x14ac:dyDescent="0.3">
      <c r="U33836" s="275"/>
    </row>
    <row r="33837" spans="21:21" x14ac:dyDescent="0.3">
      <c r="U33837" s="275"/>
    </row>
    <row r="33838" spans="21:21" x14ac:dyDescent="0.3">
      <c r="U33838" s="275"/>
    </row>
    <row r="33839" spans="21:21" x14ac:dyDescent="0.3">
      <c r="U33839" s="275"/>
    </row>
    <row r="33840" spans="21:21" x14ac:dyDescent="0.3">
      <c r="U33840" s="275"/>
    </row>
    <row r="33841" spans="21:21" x14ac:dyDescent="0.3">
      <c r="U33841" s="275"/>
    </row>
    <row r="33842" spans="21:21" x14ac:dyDescent="0.3">
      <c r="U33842" s="275"/>
    </row>
    <row r="33843" spans="21:21" x14ac:dyDescent="0.3">
      <c r="U33843" s="275"/>
    </row>
    <row r="33844" spans="21:21" x14ac:dyDescent="0.3">
      <c r="U33844" s="275"/>
    </row>
    <row r="33845" spans="21:21" x14ac:dyDescent="0.3">
      <c r="U33845" s="275"/>
    </row>
    <row r="33846" spans="21:21" x14ac:dyDescent="0.3">
      <c r="U33846" s="275"/>
    </row>
    <row r="33847" spans="21:21" x14ac:dyDescent="0.3">
      <c r="U33847" s="275"/>
    </row>
    <row r="33848" spans="21:21" x14ac:dyDescent="0.3">
      <c r="U33848" s="275"/>
    </row>
    <row r="33849" spans="21:21" x14ac:dyDescent="0.3">
      <c r="U33849" s="275"/>
    </row>
    <row r="33850" spans="21:21" x14ac:dyDescent="0.3">
      <c r="U33850" s="275"/>
    </row>
    <row r="33851" spans="21:21" x14ac:dyDescent="0.3">
      <c r="U33851" s="275"/>
    </row>
    <row r="33852" spans="21:21" x14ac:dyDescent="0.3">
      <c r="U33852" s="275"/>
    </row>
    <row r="33853" spans="21:21" x14ac:dyDescent="0.3">
      <c r="U33853" s="275"/>
    </row>
    <row r="33854" spans="21:21" x14ac:dyDescent="0.3">
      <c r="U33854" s="275"/>
    </row>
    <row r="33855" spans="21:21" x14ac:dyDescent="0.3">
      <c r="U33855" s="275"/>
    </row>
    <row r="33856" spans="21:21" x14ac:dyDescent="0.3">
      <c r="U33856" s="275"/>
    </row>
    <row r="33857" spans="21:21" x14ac:dyDescent="0.3">
      <c r="U33857" s="275"/>
    </row>
    <row r="33858" spans="21:21" x14ac:dyDescent="0.3">
      <c r="U33858" s="275"/>
    </row>
    <row r="33859" spans="21:21" x14ac:dyDescent="0.3">
      <c r="U33859" s="275"/>
    </row>
    <row r="33860" spans="21:21" x14ac:dyDescent="0.3">
      <c r="U33860" s="275"/>
    </row>
    <row r="33861" spans="21:21" x14ac:dyDescent="0.3">
      <c r="U33861" s="275"/>
    </row>
    <row r="33862" spans="21:21" x14ac:dyDescent="0.3">
      <c r="U33862" s="275"/>
    </row>
    <row r="33863" spans="21:21" x14ac:dyDescent="0.3">
      <c r="U33863" s="275"/>
    </row>
    <row r="33864" spans="21:21" x14ac:dyDescent="0.3">
      <c r="U33864" s="275"/>
    </row>
    <row r="33865" spans="21:21" x14ac:dyDescent="0.3">
      <c r="U33865" s="275"/>
    </row>
    <row r="33866" spans="21:21" x14ac:dyDescent="0.3">
      <c r="U33866" s="275"/>
    </row>
    <row r="33867" spans="21:21" x14ac:dyDescent="0.3">
      <c r="U33867" s="275"/>
    </row>
    <row r="33868" spans="21:21" x14ac:dyDescent="0.3">
      <c r="U33868" s="275"/>
    </row>
    <row r="33869" spans="21:21" x14ac:dyDescent="0.3">
      <c r="U33869" s="275"/>
    </row>
    <row r="33870" spans="21:21" x14ac:dyDescent="0.3">
      <c r="U33870" s="275"/>
    </row>
    <row r="33871" spans="21:21" x14ac:dyDescent="0.3">
      <c r="U33871" s="275"/>
    </row>
    <row r="33872" spans="21:21" x14ac:dyDescent="0.3">
      <c r="U33872" s="275"/>
    </row>
    <row r="33873" spans="21:21" x14ac:dyDescent="0.3">
      <c r="U33873" s="275"/>
    </row>
    <row r="33874" spans="21:21" x14ac:dyDescent="0.3">
      <c r="U33874" s="275"/>
    </row>
    <row r="33875" spans="21:21" x14ac:dyDescent="0.3">
      <c r="U33875" s="275"/>
    </row>
    <row r="33876" spans="21:21" x14ac:dyDescent="0.3">
      <c r="U33876" s="275"/>
    </row>
    <row r="33877" spans="21:21" x14ac:dyDescent="0.3">
      <c r="U33877" s="275"/>
    </row>
    <row r="33878" spans="21:21" x14ac:dyDescent="0.3">
      <c r="U33878" s="275"/>
    </row>
    <row r="33879" spans="21:21" x14ac:dyDescent="0.3">
      <c r="U33879" s="275"/>
    </row>
    <row r="33880" spans="21:21" x14ac:dyDescent="0.3">
      <c r="U33880" s="275"/>
    </row>
    <row r="33881" spans="21:21" x14ac:dyDescent="0.3">
      <c r="U33881" s="275"/>
    </row>
    <row r="33882" spans="21:21" x14ac:dyDescent="0.3">
      <c r="U33882" s="275"/>
    </row>
    <row r="33883" spans="21:21" x14ac:dyDescent="0.3">
      <c r="U33883" s="275"/>
    </row>
    <row r="33884" spans="21:21" x14ac:dyDescent="0.3">
      <c r="U33884" s="275"/>
    </row>
    <row r="33885" spans="21:21" x14ac:dyDescent="0.3">
      <c r="U33885" s="275"/>
    </row>
    <row r="33886" spans="21:21" x14ac:dyDescent="0.3">
      <c r="U33886" s="275"/>
    </row>
    <row r="33887" spans="21:21" x14ac:dyDescent="0.3">
      <c r="U33887" s="275"/>
    </row>
    <row r="33888" spans="21:21" x14ac:dyDescent="0.3">
      <c r="U33888" s="275"/>
    </row>
    <row r="33889" spans="21:21" x14ac:dyDescent="0.3">
      <c r="U33889" s="275"/>
    </row>
    <row r="33890" spans="21:21" x14ac:dyDescent="0.3">
      <c r="U33890" s="275"/>
    </row>
    <row r="33891" spans="21:21" x14ac:dyDescent="0.3">
      <c r="U33891" s="275"/>
    </row>
    <row r="33892" spans="21:21" x14ac:dyDescent="0.3">
      <c r="U33892" s="275"/>
    </row>
    <row r="33893" spans="21:21" x14ac:dyDescent="0.3">
      <c r="U33893" s="275"/>
    </row>
    <row r="33894" spans="21:21" x14ac:dyDescent="0.3">
      <c r="U33894" s="275"/>
    </row>
    <row r="33895" spans="21:21" x14ac:dyDescent="0.3">
      <c r="U33895" s="275"/>
    </row>
    <row r="33896" spans="21:21" x14ac:dyDescent="0.3">
      <c r="U33896" s="275"/>
    </row>
    <row r="33897" spans="21:21" x14ac:dyDescent="0.3">
      <c r="U33897" s="275"/>
    </row>
    <row r="33898" spans="21:21" x14ac:dyDescent="0.3">
      <c r="U33898" s="275"/>
    </row>
    <row r="33899" spans="21:21" x14ac:dyDescent="0.3">
      <c r="U33899" s="275"/>
    </row>
    <row r="33900" spans="21:21" x14ac:dyDescent="0.3">
      <c r="U33900" s="275"/>
    </row>
    <row r="33901" spans="21:21" x14ac:dyDescent="0.3">
      <c r="U33901" s="275"/>
    </row>
    <row r="33902" spans="21:21" x14ac:dyDescent="0.3">
      <c r="U33902" s="275"/>
    </row>
    <row r="33903" spans="21:21" x14ac:dyDescent="0.3">
      <c r="U33903" s="275"/>
    </row>
    <row r="33904" spans="21:21" x14ac:dyDescent="0.3">
      <c r="U33904" s="275"/>
    </row>
    <row r="33905" spans="21:21" x14ac:dyDescent="0.3">
      <c r="U33905" s="275"/>
    </row>
    <row r="33906" spans="21:21" x14ac:dyDescent="0.3">
      <c r="U33906" s="275"/>
    </row>
    <row r="33907" spans="21:21" x14ac:dyDescent="0.3">
      <c r="U33907" s="275"/>
    </row>
    <row r="33908" spans="21:21" x14ac:dyDescent="0.3">
      <c r="U33908" s="275"/>
    </row>
    <row r="33909" spans="21:21" x14ac:dyDescent="0.3">
      <c r="U33909" s="275"/>
    </row>
    <row r="33910" spans="21:21" x14ac:dyDescent="0.3">
      <c r="U33910" s="275"/>
    </row>
    <row r="33911" spans="21:21" x14ac:dyDescent="0.3">
      <c r="U33911" s="275"/>
    </row>
    <row r="33912" spans="21:21" x14ac:dyDescent="0.3">
      <c r="U33912" s="275"/>
    </row>
    <row r="33913" spans="21:21" x14ac:dyDescent="0.3">
      <c r="U33913" s="275"/>
    </row>
    <row r="33914" spans="21:21" x14ac:dyDescent="0.3">
      <c r="U33914" s="275"/>
    </row>
    <row r="33915" spans="21:21" x14ac:dyDescent="0.3">
      <c r="U33915" s="275"/>
    </row>
    <row r="33916" spans="21:21" x14ac:dyDescent="0.3">
      <c r="U33916" s="275"/>
    </row>
    <row r="33917" spans="21:21" x14ac:dyDescent="0.3">
      <c r="U33917" s="275"/>
    </row>
    <row r="33918" spans="21:21" x14ac:dyDescent="0.3">
      <c r="U33918" s="275"/>
    </row>
    <row r="33919" spans="21:21" x14ac:dyDescent="0.3">
      <c r="U33919" s="275"/>
    </row>
    <row r="33920" spans="21:21" x14ac:dyDescent="0.3">
      <c r="U33920" s="275"/>
    </row>
    <row r="33921" spans="21:21" x14ac:dyDescent="0.3">
      <c r="U33921" s="275"/>
    </row>
    <row r="33922" spans="21:21" x14ac:dyDescent="0.3">
      <c r="U33922" s="275"/>
    </row>
    <row r="33923" spans="21:21" x14ac:dyDescent="0.3">
      <c r="U33923" s="275"/>
    </row>
    <row r="33924" spans="21:21" x14ac:dyDescent="0.3">
      <c r="U33924" s="275"/>
    </row>
    <row r="33925" spans="21:21" x14ac:dyDescent="0.3">
      <c r="U33925" s="275"/>
    </row>
    <row r="33926" spans="21:21" x14ac:dyDescent="0.3">
      <c r="U33926" s="275"/>
    </row>
    <row r="33927" spans="21:21" x14ac:dyDescent="0.3">
      <c r="U33927" s="275"/>
    </row>
    <row r="33928" spans="21:21" x14ac:dyDescent="0.3">
      <c r="U33928" s="275"/>
    </row>
    <row r="33929" spans="21:21" x14ac:dyDescent="0.3">
      <c r="U33929" s="275"/>
    </row>
    <row r="33930" spans="21:21" x14ac:dyDescent="0.3">
      <c r="U33930" s="275"/>
    </row>
    <row r="33931" spans="21:21" x14ac:dyDescent="0.3">
      <c r="U33931" s="275"/>
    </row>
    <row r="33932" spans="21:21" x14ac:dyDescent="0.3">
      <c r="U33932" s="275"/>
    </row>
    <row r="33933" spans="21:21" x14ac:dyDescent="0.3">
      <c r="U33933" s="275"/>
    </row>
    <row r="33934" spans="21:21" x14ac:dyDescent="0.3">
      <c r="U33934" s="275"/>
    </row>
    <row r="33935" spans="21:21" x14ac:dyDescent="0.3">
      <c r="U33935" s="275"/>
    </row>
    <row r="33936" spans="21:21" x14ac:dyDescent="0.3">
      <c r="U33936" s="275"/>
    </row>
    <row r="33937" spans="21:21" x14ac:dyDescent="0.3">
      <c r="U33937" s="275"/>
    </row>
    <row r="33938" spans="21:21" x14ac:dyDescent="0.3">
      <c r="U33938" s="275"/>
    </row>
    <row r="33939" spans="21:21" x14ac:dyDescent="0.3">
      <c r="U33939" s="275"/>
    </row>
    <row r="33940" spans="21:21" x14ac:dyDescent="0.3">
      <c r="U33940" s="275"/>
    </row>
    <row r="33941" spans="21:21" x14ac:dyDescent="0.3">
      <c r="U33941" s="275"/>
    </row>
    <row r="33942" spans="21:21" x14ac:dyDescent="0.3">
      <c r="U33942" s="275"/>
    </row>
    <row r="33943" spans="21:21" x14ac:dyDescent="0.3">
      <c r="U33943" s="275"/>
    </row>
    <row r="33944" spans="21:21" x14ac:dyDescent="0.3">
      <c r="U33944" s="275"/>
    </row>
    <row r="33945" spans="21:21" x14ac:dyDescent="0.3">
      <c r="U33945" s="275"/>
    </row>
    <row r="33946" spans="21:21" x14ac:dyDescent="0.3">
      <c r="U33946" s="275"/>
    </row>
    <row r="33947" spans="21:21" x14ac:dyDescent="0.3">
      <c r="U33947" s="275"/>
    </row>
    <row r="33948" spans="21:21" x14ac:dyDescent="0.3">
      <c r="U33948" s="275"/>
    </row>
    <row r="33949" spans="21:21" x14ac:dyDescent="0.3">
      <c r="U33949" s="275"/>
    </row>
    <row r="33950" spans="21:21" x14ac:dyDescent="0.3">
      <c r="U33950" s="275"/>
    </row>
    <row r="33951" spans="21:21" x14ac:dyDescent="0.3">
      <c r="U33951" s="275"/>
    </row>
    <row r="33952" spans="21:21" x14ac:dyDescent="0.3">
      <c r="U33952" s="275"/>
    </row>
    <row r="33953" spans="21:21" x14ac:dyDescent="0.3">
      <c r="U33953" s="275"/>
    </row>
    <row r="33954" spans="21:21" x14ac:dyDescent="0.3">
      <c r="U33954" s="275"/>
    </row>
    <row r="33955" spans="21:21" x14ac:dyDescent="0.3">
      <c r="U33955" s="275"/>
    </row>
    <row r="33956" spans="21:21" x14ac:dyDescent="0.3">
      <c r="U33956" s="275"/>
    </row>
    <row r="33957" spans="21:21" x14ac:dyDescent="0.3">
      <c r="U33957" s="275"/>
    </row>
    <row r="33958" spans="21:21" x14ac:dyDescent="0.3">
      <c r="U33958" s="275"/>
    </row>
    <row r="33959" spans="21:21" x14ac:dyDescent="0.3">
      <c r="U33959" s="275"/>
    </row>
    <row r="33960" spans="21:21" x14ac:dyDescent="0.3">
      <c r="U33960" s="275"/>
    </row>
    <row r="33961" spans="21:21" x14ac:dyDescent="0.3">
      <c r="U33961" s="275"/>
    </row>
    <row r="33962" spans="21:21" x14ac:dyDescent="0.3">
      <c r="U33962" s="275"/>
    </row>
    <row r="33963" spans="21:21" x14ac:dyDescent="0.3">
      <c r="U33963" s="275"/>
    </row>
    <row r="33964" spans="21:21" x14ac:dyDescent="0.3">
      <c r="U33964" s="275"/>
    </row>
    <row r="33965" spans="21:21" x14ac:dyDescent="0.3">
      <c r="U33965" s="275"/>
    </row>
    <row r="33966" spans="21:21" x14ac:dyDescent="0.3">
      <c r="U33966" s="275"/>
    </row>
    <row r="33967" spans="21:21" x14ac:dyDescent="0.3">
      <c r="U33967" s="275"/>
    </row>
    <row r="33968" spans="21:21" x14ac:dyDescent="0.3">
      <c r="U33968" s="275"/>
    </row>
    <row r="33969" spans="21:21" x14ac:dyDescent="0.3">
      <c r="U33969" s="275"/>
    </row>
    <row r="33970" spans="21:21" x14ac:dyDescent="0.3">
      <c r="U33970" s="275"/>
    </row>
    <row r="33971" spans="21:21" x14ac:dyDescent="0.3">
      <c r="U33971" s="275"/>
    </row>
    <row r="33972" spans="21:21" x14ac:dyDescent="0.3">
      <c r="U33972" s="275"/>
    </row>
    <row r="33973" spans="21:21" x14ac:dyDescent="0.3">
      <c r="U33973" s="275"/>
    </row>
    <row r="33974" spans="21:21" x14ac:dyDescent="0.3">
      <c r="U33974" s="275"/>
    </row>
    <row r="33975" spans="21:21" x14ac:dyDescent="0.3">
      <c r="U33975" s="275"/>
    </row>
    <row r="33976" spans="21:21" x14ac:dyDescent="0.3">
      <c r="U33976" s="275"/>
    </row>
    <row r="33977" spans="21:21" x14ac:dyDescent="0.3">
      <c r="U33977" s="275"/>
    </row>
    <row r="33978" spans="21:21" x14ac:dyDescent="0.3">
      <c r="U33978" s="275"/>
    </row>
    <row r="33979" spans="21:21" x14ac:dyDescent="0.3">
      <c r="U33979" s="275"/>
    </row>
    <row r="33980" spans="21:21" x14ac:dyDescent="0.3">
      <c r="U33980" s="275"/>
    </row>
    <row r="33981" spans="21:21" x14ac:dyDescent="0.3">
      <c r="U33981" s="275"/>
    </row>
    <row r="33982" spans="21:21" x14ac:dyDescent="0.3">
      <c r="U33982" s="275"/>
    </row>
    <row r="33983" spans="21:21" x14ac:dyDescent="0.3">
      <c r="U33983" s="275"/>
    </row>
    <row r="33984" spans="21:21" x14ac:dyDescent="0.3">
      <c r="U33984" s="275"/>
    </row>
    <row r="33985" spans="21:21" x14ac:dyDescent="0.3">
      <c r="U33985" s="275"/>
    </row>
    <row r="33986" spans="21:21" x14ac:dyDescent="0.3">
      <c r="U33986" s="275"/>
    </row>
    <row r="33987" spans="21:21" x14ac:dyDescent="0.3">
      <c r="U33987" s="275"/>
    </row>
    <row r="33988" spans="21:21" x14ac:dyDescent="0.3">
      <c r="U33988" s="275"/>
    </row>
    <row r="33989" spans="21:21" x14ac:dyDescent="0.3">
      <c r="U33989" s="275"/>
    </row>
    <row r="33990" spans="21:21" x14ac:dyDescent="0.3">
      <c r="U33990" s="275"/>
    </row>
    <row r="33991" spans="21:21" x14ac:dyDescent="0.3">
      <c r="U33991" s="275"/>
    </row>
    <row r="33992" spans="21:21" x14ac:dyDescent="0.3">
      <c r="U33992" s="275"/>
    </row>
    <row r="33993" spans="21:21" x14ac:dyDescent="0.3">
      <c r="U33993" s="275"/>
    </row>
    <row r="33994" spans="21:21" x14ac:dyDescent="0.3">
      <c r="U33994" s="275"/>
    </row>
    <row r="33995" spans="21:21" x14ac:dyDescent="0.3">
      <c r="U33995" s="275"/>
    </row>
    <row r="33996" spans="21:21" x14ac:dyDescent="0.3">
      <c r="U33996" s="275"/>
    </row>
    <row r="33997" spans="21:21" x14ac:dyDescent="0.3">
      <c r="U33997" s="275"/>
    </row>
    <row r="33998" spans="21:21" x14ac:dyDescent="0.3">
      <c r="U33998" s="275"/>
    </row>
    <row r="33999" spans="21:21" x14ac:dyDescent="0.3">
      <c r="U33999" s="275"/>
    </row>
    <row r="34000" spans="21:21" x14ac:dyDescent="0.3">
      <c r="U34000" s="275"/>
    </row>
    <row r="34001" spans="21:21" x14ac:dyDescent="0.3">
      <c r="U34001" s="275"/>
    </row>
    <row r="34002" spans="21:21" x14ac:dyDescent="0.3">
      <c r="U34002" s="275"/>
    </row>
    <row r="34003" spans="21:21" x14ac:dyDescent="0.3">
      <c r="U34003" s="275"/>
    </row>
    <row r="34004" spans="21:21" x14ac:dyDescent="0.3">
      <c r="U34004" s="275"/>
    </row>
    <row r="34005" spans="21:21" x14ac:dyDescent="0.3">
      <c r="U34005" s="275"/>
    </row>
    <row r="34006" spans="21:21" x14ac:dyDescent="0.3">
      <c r="U34006" s="275"/>
    </row>
    <row r="34007" spans="21:21" x14ac:dyDescent="0.3">
      <c r="U34007" s="275"/>
    </row>
    <row r="34008" spans="21:21" x14ac:dyDescent="0.3">
      <c r="U34008" s="275"/>
    </row>
    <row r="34009" spans="21:21" x14ac:dyDescent="0.3">
      <c r="U34009" s="275"/>
    </row>
    <row r="34010" spans="21:21" x14ac:dyDescent="0.3">
      <c r="U34010" s="275"/>
    </row>
    <row r="34011" spans="21:21" x14ac:dyDescent="0.3">
      <c r="U34011" s="275"/>
    </row>
    <row r="34012" spans="21:21" x14ac:dyDescent="0.3">
      <c r="U34012" s="275"/>
    </row>
    <row r="34013" spans="21:21" x14ac:dyDescent="0.3">
      <c r="U34013" s="275"/>
    </row>
    <row r="34014" spans="21:21" x14ac:dyDescent="0.3">
      <c r="U34014" s="275"/>
    </row>
    <row r="34015" spans="21:21" x14ac:dyDescent="0.3">
      <c r="U34015" s="275"/>
    </row>
    <row r="34016" spans="21:21" x14ac:dyDescent="0.3">
      <c r="U34016" s="275"/>
    </row>
    <row r="34017" spans="21:21" x14ac:dyDescent="0.3">
      <c r="U34017" s="275"/>
    </row>
    <row r="34018" spans="21:21" x14ac:dyDescent="0.3">
      <c r="U34018" s="275"/>
    </row>
    <row r="34019" spans="21:21" x14ac:dyDescent="0.3">
      <c r="U34019" s="275"/>
    </row>
    <row r="34020" spans="21:21" x14ac:dyDescent="0.3">
      <c r="U34020" s="275"/>
    </row>
    <row r="34021" spans="21:21" x14ac:dyDescent="0.3">
      <c r="U34021" s="275"/>
    </row>
    <row r="34022" spans="21:21" x14ac:dyDescent="0.3">
      <c r="U34022" s="275"/>
    </row>
    <row r="34023" spans="21:21" x14ac:dyDescent="0.3">
      <c r="U34023" s="275"/>
    </row>
    <row r="34024" spans="21:21" x14ac:dyDescent="0.3">
      <c r="U34024" s="275"/>
    </row>
    <row r="34025" spans="21:21" x14ac:dyDescent="0.3">
      <c r="U34025" s="275"/>
    </row>
    <row r="34026" spans="21:21" x14ac:dyDescent="0.3">
      <c r="U34026" s="275"/>
    </row>
    <row r="34027" spans="21:21" x14ac:dyDescent="0.3">
      <c r="U34027" s="275"/>
    </row>
    <row r="34028" spans="21:21" x14ac:dyDescent="0.3">
      <c r="U34028" s="275"/>
    </row>
    <row r="34029" spans="21:21" x14ac:dyDescent="0.3">
      <c r="U34029" s="275"/>
    </row>
    <row r="34030" spans="21:21" x14ac:dyDescent="0.3">
      <c r="U34030" s="275"/>
    </row>
    <row r="34031" spans="21:21" x14ac:dyDescent="0.3">
      <c r="U34031" s="275"/>
    </row>
    <row r="34032" spans="21:21" x14ac:dyDescent="0.3">
      <c r="U34032" s="275"/>
    </row>
    <row r="34033" spans="21:21" x14ac:dyDescent="0.3">
      <c r="U34033" s="275"/>
    </row>
    <row r="34034" spans="21:21" x14ac:dyDescent="0.3">
      <c r="U34034" s="275"/>
    </row>
    <row r="34035" spans="21:21" x14ac:dyDescent="0.3">
      <c r="U34035" s="275"/>
    </row>
    <row r="34036" spans="21:21" x14ac:dyDescent="0.3">
      <c r="U34036" s="275"/>
    </row>
    <row r="34037" spans="21:21" x14ac:dyDescent="0.3">
      <c r="U34037" s="275"/>
    </row>
    <row r="34038" spans="21:21" x14ac:dyDescent="0.3">
      <c r="U34038" s="275"/>
    </row>
    <row r="34039" spans="21:21" x14ac:dyDescent="0.3">
      <c r="U34039" s="275"/>
    </row>
    <row r="34040" spans="21:21" x14ac:dyDescent="0.3">
      <c r="U34040" s="275"/>
    </row>
    <row r="34041" spans="21:21" x14ac:dyDescent="0.3">
      <c r="U34041" s="275"/>
    </row>
    <row r="34042" spans="21:21" x14ac:dyDescent="0.3">
      <c r="U34042" s="275"/>
    </row>
    <row r="34043" spans="21:21" x14ac:dyDescent="0.3">
      <c r="U34043" s="275"/>
    </row>
    <row r="34044" spans="21:21" x14ac:dyDescent="0.3">
      <c r="U34044" s="275"/>
    </row>
    <row r="34045" spans="21:21" x14ac:dyDescent="0.3">
      <c r="U34045" s="275"/>
    </row>
    <row r="34046" spans="21:21" x14ac:dyDescent="0.3">
      <c r="U34046" s="275"/>
    </row>
    <row r="34047" spans="21:21" x14ac:dyDescent="0.3">
      <c r="U34047" s="275"/>
    </row>
    <row r="34048" spans="21:21" x14ac:dyDescent="0.3">
      <c r="U34048" s="275"/>
    </row>
    <row r="34049" spans="21:21" x14ac:dyDescent="0.3">
      <c r="U34049" s="275"/>
    </row>
    <row r="34050" spans="21:21" x14ac:dyDescent="0.3">
      <c r="U34050" s="275"/>
    </row>
    <row r="34051" spans="21:21" x14ac:dyDescent="0.3">
      <c r="U34051" s="275"/>
    </row>
    <row r="34052" spans="21:21" x14ac:dyDescent="0.3">
      <c r="U34052" s="275"/>
    </row>
    <row r="34053" spans="21:21" x14ac:dyDescent="0.3">
      <c r="U34053" s="275"/>
    </row>
    <row r="34054" spans="21:21" x14ac:dyDescent="0.3">
      <c r="U34054" s="275"/>
    </row>
    <row r="34055" spans="21:21" x14ac:dyDescent="0.3">
      <c r="U34055" s="275"/>
    </row>
    <row r="34056" spans="21:21" x14ac:dyDescent="0.3">
      <c r="U34056" s="275"/>
    </row>
    <row r="34057" spans="21:21" x14ac:dyDescent="0.3">
      <c r="U34057" s="275"/>
    </row>
    <row r="34058" spans="21:21" x14ac:dyDescent="0.3">
      <c r="U34058" s="275"/>
    </row>
    <row r="34059" spans="21:21" x14ac:dyDescent="0.3">
      <c r="U34059" s="275"/>
    </row>
    <row r="34060" spans="21:21" x14ac:dyDescent="0.3">
      <c r="U34060" s="275"/>
    </row>
    <row r="34061" spans="21:21" x14ac:dyDescent="0.3">
      <c r="U34061" s="275"/>
    </row>
    <row r="34062" spans="21:21" x14ac:dyDescent="0.3">
      <c r="U34062" s="275"/>
    </row>
    <row r="34063" spans="21:21" x14ac:dyDescent="0.3">
      <c r="U34063" s="275"/>
    </row>
    <row r="34064" spans="21:21" x14ac:dyDescent="0.3">
      <c r="U34064" s="275"/>
    </row>
    <row r="34065" spans="21:21" x14ac:dyDescent="0.3">
      <c r="U34065" s="275"/>
    </row>
    <row r="34066" spans="21:21" x14ac:dyDescent="0.3">
      <c r="U34066" s="275"/>
    </row>
    <row r="34067" spans="21:21" x14ac:dyDescent="0.3">
      <c r="U34067" s="275"/>
    </row>
    <row r="34068" spans="21:21" x14ac:dyDescent="0.3">
      <c r="U34068" s="275"/>
    </row>
    <row r="34069" spans="21:21" x14ac:dyDescent="0.3">
      <c r="U34069" s="275"/>
    </row>
    <row r="34070" spans="21:21" x14ac:dyDescent="0.3">
      <c r="U34070" s="275"/>
    </row>
    <row r="34071" spans="21:21" x14ac:dyDescent="0.3">
      <c r="U34071" s="275"/>
    </row>
    <row r="34072" spans="21:21" x14ac:dyDescent="0.3">
      <c r="U34072" s="275"/>
    </row>
    <row r="34073" spans="21:21" x14ac:dyDescent="0.3">
      <c r="U34073" s="275"/>
    </row>
    <row r="34074" spans="21:21" x14ac:dyDescent="0.3">
      <c r="U34074" s="275"/>
    </row>
    <row r="34075" spans="21:21" x14ac:dyDescent="0.3">
      <c r="U34075" s="275"/>
    </row>
    <row r="34076" spans="21:21" x14ac:dyDescent="0.3">
      <c r="U34076" s="275"/>
    </row>
    <row r="34077" spans="21:21" x14ac:dyDescent="0.3">
      <c r="U34077" s="275"/>
    </row>
    <row r="34078" spans="21:21" x14ac:dyDescent="0.3">
      <c r="U34078" s="275"/>
    </row>
    <row r="34079" spans="21:21" x14ac:dyDescent="0.3">
      <c r="U34079" s="275"/>
    </row>
    <row r="34080" spans="21:21" x14ac:dyDescent="0.3">
      <c r="U34080" s="275"/>
    </row>
    <row r="34081" spans="21:21" x14ac:dyDescent="0.3">
      <c r="U34081" s="275"/>
    </row>
    <row r="34082" spans="21:21" x14ac:dyDescent="0.3">
      <c r="U34082" s="275"/>
    </row>
    <row r="34083" spans="21:21" x14ac:dyDescent="0.3">
      <c r="U34083" s="275"/>
    </row>
    <row r="34084" spans="21:21" x14ac:dyDescent="0.3">
      <c r="U34084" s="275"/>
    </row>
    <row r="34085" spans="21:21" x14ac:dyDescent="0.3">
      <c r="U34085" s="275"/>
    </row>
    <row r="34086" spans="21:21" x14ac:dyDescent="0.3">
      <c r="U34086" s="275"/>
    </row>
    <row r="34087" spans="21:21" x14ac:dyDescent="0.3">
      <c r="U34087" s="275"/>
    </row>
    <row r="34088" spans="21:21" x14ac:dyDescent="0.3">
      <c r="U34088" s="275"/>
    </row>
    <row r="34089" spans="21:21" x14ac:dyDescent="0.3">
      <c r="U34089" s="275"/>
    </row>
    <row r="34090" spans="21:21" x14ac:dyDescent="0.3">
      <c r="U34090" s="275"/>
    </row>
    <row r="34091" spans="21:21" x14ac:dyDescent="0.3">
      <c r="U34091" s="275"/>
    </row>
    <row r="34092" spans="21:21" x14ac:dyDescent="0.3">
      <c r="U34092" s="275"/>
    </row>
    <row r="34093" spans="21:21" x14ac:dyDescent="0.3">
      <c r="U34093" s="275"/>
    </row>
    <row r="34094" spans="21:21" x14ac:dyDescent="0.3">
      <c r="U34094" s="275"/>
    </row>
    <row r="34095" spans="21:21" x14ac:dyDescent="0.3">
      <c r="U34095" s="275"/>
    </row>
    <row r="34096" spans="21:21" x14ac:dyDescent="0.3">
      <c r="U34096" s="275"/>
    </row>
    <row r="34097" spans="21:21" x14ac:dyDescent="0.3">
      <c r="U34097" s="275"/>
    </row>
    <row r="34098" spans="21:21" x14ac:dyDescent="0.3">
      <c r="U34098" s="275"/>
    </row>
    <row r="34099" spans="21:21" x14ac:dyDescent="0.3">
      <c r="U34099" s="275"/>
    </row>
    <row r="34100" spans="21:21" x14ac:dyDescent="0.3">
      <c r="U34100" s="275"/>
    </row>
    <row r="34101" spans="21:21" x14ac:dyDescent="0.3">
      <c r="U34101" s="275"/>
    </row>
    <row r="34102" spans="21:21" x14ac:dyDescent="0.3">
      <c r="U34102" s="275"/>
    </row>
    <row r="34103" spans="21:21" x14ac:dyDescent="0.3">
      <c r="U34103" s="275"/>
    </row>
    <row r="34104" spans="21:21" x14ac:dyDescent="0.3">
      <c r="U34104" s="275"/>
    </row>
    <row r="34105" spans="21:21" x14ac:dyDescent="0.3">
      <c r="U34105" s="275"/>
    </row>
    <row r="34106" spans="21:21" x14ac:dyDescent="0.3">
      <c r="U34106" s="275"/>
    </row>
    <row r="34107" spans="21:21" x14ac:dyDescent="0.3">
      <c r="U34107" s="275"/>
    </row>
    <row r="34108" spans="21:21" x14ac:dyDescent="0.3">
      <c r="U34108" s="275"/>
    </row>
    <row r="34109" spans="21:21" x14ac:dyDescent="0.3">
      <c r="U34109" s="275"/>
    </row>
    <row r="34110" spans="21:21" x14ac:dyDescent="0.3">
      <c r="U34110" s="275"/>
    </row>
    <row r="34111" spans="21:21" x14ac:dyDescent="0.3">
      <c r="U34111" s="275"/>
    </row>
    <row r="34112" spans="21:21" x14ac:dyDescent="0.3">
      <c r="U34112" s="275"/>
    </row>
    <row r="34113" spans="21:21" x14ac:dyDescent="0.3">
      <c r="U34113" s="275"/>
    </row>
    <row r="34114" spans="21:21" x14ac:dyDescent="0.3">
      <c r="U34114" s="275"/>
    </row>
    <row r="34115" spans="21:21" x14ac:dyDescent="0.3">
      <c r="U34115" s="275"/>
    </row>
    <row r="34116" spans="21:21" x14ac:dyDescent="0.3">
      <c r="U34116" s="275"/>
    </row>
    <row r="34117" spans="21:21" x14ac:dyDescent="0.3">
      <c r="U34117" s="275"/>
    </row>
    <row r="34118" spans="21:21" x14ac:dyDescent="0.3">
      <c r="U34118" s="275"/>
    </row>
    <row r="34119" spans="21:21" x14ac:dyDescent="0.3">
      <c r="U34119" s="275"/>
    </row>
    <row r="34120" spans="21:21" x14ac:dyDescent="0.3">
      <c r="U34120" s="275"/>
    </row>
    <row r="34121" spans="21:21" x14ac:dyDescent="0.3">
      <c r="U34121" s="275"/>
    </row>
    <row r="34122" spans="21:21" x14ac:dyDescent="0.3">
      <c r="U34122" s="275"/>
    </row>
    <row r="34123" spans="21:21" x14ac:dyDescent="0.3">
      <c r="U34123" s="275"/>
    </row>
    <row r="34124" spans="21:21" x14ac:dyDescent="0.3">
      <c r="U34124" s="275"/>
    </row>
    <row r="34125" spans="21:21" x14ac:dyDescent="0.3">
      <c r="U34125" s="275"/>
    </row>
    <row r="34126" spans="21:21" x14ac:dyDescent="0.3">
      <c r="U34126" s="275"/>
    </row>
    <row r="34127" spans="21:21" x14ac:dyDescent="0.3">
      <c r="U34127" s="275"/>
    </row>
    <row r="34128" spans="21:21" x14ac:dyDescent="0.3">
      <c r="U34128" s="275"/>
    </row>
    <row r="34129" spans="21:21" x14ac:dyDescent="0.3">
      <c r="U34129" s="275"/>
    </row>
    <row r="34130" spans="21:21" x14ac:dyDescent="0.3">
      <c r="U34130" s="275"/>
    </row>
    <row r="34131" spans="21:21" x14ac:dyDescent="0.3">
      <c r="U34131" s="275"/>
    </row>
    <row r="34132" spans="21:21" x14ac:dyDescent="0.3">
      <c r="U34132" s="275"/>
    </row>
    <row r="34133" spans="21:21" x14ac:dyDescent="0.3">
      <c r="U34133" s="275"/>
    </row>
    <row r="34134" spans="21:21" x14ac:dyDescent="0.3">
      <c r="U34134" s="275"/>
    </row>
    <row r="34135" spans="21:21" x14ac:dyDescent="0.3">
      <c r="U34135" s="275"/>
    </row>
    <row r="34136" spans="21:21" x14ac:dyDescent="0.3">
      <c r="U34136" s="275"/>
    </row>
    <row r="34137" spans="21:21" x14ac:dyDescent="0.3">
      <c r="U34137" s="275"/>
    </row>
    <row r="34138" spans="21:21" x14ac:dyDescent="0.3">
      <c r="U34138" s="275"/>
    </row>
    <row r="34139" spans="21:21" x14ac:dyDescent="0.3">
      <c r="U34139" s="275"/>
    </row>
    <row r="34140" spans="21:21" x14ac:dyDescent="0.3">
      <c r="U34140" s="275"/>
    </row>
    <row r="34141" spans="21:21" x14ac:dyDescent="0.3">
      <c r="U34141" s="275"/>
    </row>
    <row r="34142" spans="21:21" x14ac:dyDescent="0.3">
      <c r="U34142" s="275"/>
    </row>
    <row r="34143" spans="21:21" x14ac:dyDescent="0.3">
      <c r="U34143" s="275"/>
    </row>
    <row r="34144" spans="21:21" x14ac:dyDescent="0.3">
      <c r="U34144" s="275"/>
    </row>
    <row r="34145" spans="21:21" x14ac:dyDescent="0.3">
      <c r="U34145" s="275"/>
    </row>
    <row r="34146" spans="21:21" x14ac:dyDescent="0.3">
      <c r="U34146" s="275"/>
    </row>
    <row r="34147" spans="21:21" x14ac:dyDescent="0.3">
      <c r="U34147" s="275"/>
    </row>
    <row r="34148" spans="21:21" x14ac:dyDescent="0.3">
      <c r="U34148" s="275"/>
    </row>
    <row r="34149" spans="21:21" x14ac:dyDescent="0.3">
      <c r="U34149" s="275"/>
    </row>
    <row r="34150" spans="21:21" x14ac:dyDescent="0.3">
      <c r="U34150" s="275"/>
    </row>
    <row r="34151" spans="21:21" x14ac:dyDescent="0.3">
      <c r="U34151" s="275"/>
    </row>
    <row r="34152" spans="21:21" x14ac:dyDescent="0.3">
      <c r="U34152" s="275"/>
    </row>
    <row r="34153" spans="21:21" x14ac:dyDescent="0.3">
      <c r="U34153" s="275"/>
    </row>
    <row r="34154" spans="21:21" x14ac:dyDescent="0.3">
      <c r="U34154" s="275"/>
    </row>
    <row r="34155" spans="21:21" x14ac:dyDescent="0.3">
      <c r="U34155" s="275"/>
    </row>
    <row r="34156" spans="21:21" x14ac:dyDescent="0.3">
      <c r="U34156" s="275"/>
    </row>
    <row r="34157" spans="21:21" x14ac:dyDescent="0.3">
      <c r="U34157" s="275"/>
    </row>
    <row r="34158" spans="21:21" x14ac:dyDescent="0.3">
      <c r="U34158" s="275"/>
    </row>
    <row r="34159" spans="21:21" x14ac:dyDescent="0.3">
      <c r="U34159" s="275"/>
    </row>
    <row r="34160" spans="21:21" x14ac:dyDescent="0.3">
      <c r="U34160" s="275"/>
    </row>
    <row r="34161" spans="21:21" x14ac:dyDescent="0.3">
      <c r="U34161" s="275"/>
    </row>
    <row r="34162" spans="21:21" x14ac:dyDescent="0.3">
      <c r="U34162" s="275"/>
    </row>
    <row r="34163" spans="21:21" x14ac:dyDescent="0.3">
      <c r="U34163" s="275"/>
    </row>
    <row r="34164" spans="21:21" x14ac:dyDescent="0.3">
      <c r="U34164" s="275"/>
    </row>
    <row r="34165" spans="21:21" x14ac:dyDescent="0.3">
      <c r="U34165" s="275"/>
    </row>
    <row r="34166" spans="21:21" x14ac:dyDescent="0.3">
      <c r="U34166" s="275"/>
    </row>
    <row r="34167" spans="21:21" x14ac:dyDescent="0.3">
      <c r="U34167" s="275"/>
    </row>
    <row r="34168" spans="21:21" x14ac:dyDescent="0.3">
      <c r="U34168" s="275"/>
    </row>
    <row r="34169" spans="21:21" x14ac:dyDescent="0.3">
      <c r="U34169" s="275"/>
    </row>
    <row r="34170" spans="21:21" x14ac:dyDescent="0.3">
      <c r="U34170" s="275"/>
    </row>
    <row r="34171" spans="21:21" x14ac:dyDescent="0.3">
      <c r="U34171" s="275"/>
    </row>
    <row r="34172" spans="21:21" x14ac:dyDescent="0.3">
      <c r="U34172" s="275"/>
    </row>
    <row r="34173" spans="21:21" x14ac:dyDescent="0.3">
      <c r="U34173" s="275"/>
    </row>
    <row r="34174" spans="21:21" x14ac:dyDescent="0.3">
      <c r="U34174" s="275"/>
    </row>
    <row r="34175" spans="21:21" x14ac:dyDescent="0.3">
      <c r="U34175" s="275"/>
    </row>
    <row r="34176" spans="21:21" x14ac:dyDescent="0.3">
      <c r="U34176" s="275"/>
    </row>
    <row r="34177" spans="21:21" x14ac:dyDescent="0.3">
      <c r="U34177" s="275"/>
    </row>
    <row r="34178" spans="21:21" x14ac:dyDescent="0.3">
      <c r="U34178" s="275"/>
    </row>
    <row r="34179" spans="21:21" x14ac:dyDescent="0.3">
      <c r="U34179" s="275"/>
    </row>
    <row r="34180" spans="21:21" x14ac:dyDescent="0.3">
      <c r="U34180" s="275"/>
    </row>
    <row r="34181" spans="21:21" x14ac:dyDescent="0.3">
      <c r="U34181" s="275"/>
    </row>
    <row r="34182" spans="21:21" x14ac:dyDescent="0.3">
      <c r="U34182" s="275"/>
    </row>
    <row r="34183" spans="21:21" x14ac:dyDescent="0.3">
      <c r="U34183" s="275"/>
    </row>
    <row r="34184" spans="21:21" x14ac:dyDescent="0.3">
      <c r="U34184" s="275"/>
    </row>
    <row r="34185" spans="21:21" x14ac:dyDescent="0.3">
      <c r="U34185" s="275"/>
    </row>
    <row r="34186" spans="21:21" x14ac:dyDescent="0.3">
      <c r="U34186" s="275"/>
    </row>
    <row r="34187" spans="21:21" x14ac:dyDescent="0.3">
      <c r="U34187" s="275"/>
    </row>
    <row r="34188" spans="21:21" x14ac:dyDescent="0.3">
      <c r="U34188" s="275"/>
    </row>
    <row r="34189" spans="21:21" x14ac:dyDescent="0.3">
      <c r="U34189" s="275"/>
    </row>
    <row r="34190" spans="21:21" x14ac:dyDescent="0.3">
      <c r="U34190" s="275"/>
    </row>
    <row r="34191" spans="21:21" x14ac:dyDescent="0.3">
      <c r="U34191" s="275"/>
    </row>
    <row r="34192" spans="21:21" x14ac:dyDescent="0.3">
      <c r="U34192" s="275"/>
    </row>
    <row r="34193" spans="21:21" x14ac:dyDescent="0.3">
      <c r="U34193" s="275"/>
    </row>
    <row r="34194" spans="21:21" x14ac:dyDescent="0.3">
      <c r="U34194" s="275"/>
    </row>
    <row r="34195" spans="21:21" x14ac:dyDescent="0.3">
      <c r="U34195" s="275"/>
    </row>
    <row r="34196" spans="21:21" x14ac:dyDescent="0.3">
      <c r="U34196" s="275"/>
    </row>
    <row r="34197" spans="21:21" x14ac:dyDescent="0.3">
      <c r="U34197" s="275"/>
    </row>
    <row r="34198" spans="21:21" x14ac:dyDescent="0.3">
      <c r="U34198" s="275"/>
    </row>
    <row r="34199" spans="21:21" x14ac:dyDescent="0.3">
      <c r="U34199" s="275"/>
    </row>
    <row r="34200" spans="21:21" x14ac:dyDescent="0.3">
      <c r="U34200" s="275"/>
    </row>
    <row r="34201" spans="21:21" x14ac:dyDescent="0.3">
      <c r="U34201" s="275"/>
    </row>
    <row r="34202" spans="21:21" x14ac:dyDescent="0.3">
      <c r="U34202" s="275"/>
    </row>
    <row r="34203" spans="21:21" x14ac:dyDescent="0.3">
      <c r="U34203" s="275"/>
    </row>
    <row r="34204" spans="21:21" x14ac:dyDescent="0.3">
      <c r="U34204" s="275"/>
    </row>
    <row r="34205" spans="21:21" x14ac:dyDescent="0.3">
      <c r="U34205" s="275"/>
    </row>
    <row r="34206" spans="21:21" x14ac:dyDescent="0.3">
      <c r="U34206" s="275"/>
    </row>
    <row r="34207" spans="21:21" x14ac:dyDescent="0.3">
      <c r="U34207" s="275"/>
    </row>
    <row r="34208" spans="21:21" x14ac:dyDescent="0.3">
      <c r="U34208" s="275"/>
    </row>
    <row r="34209" spans="21:21" x14ac:dyDescent="0.3">
      <c r="U34209" s="275"/>
    </row>
    <row r="34210" spans="21:21" x14ac:dyDescent="0.3">
      <c r="U34210" s="275"/>
    </row>
    <row r="34211" spans="21:21" x14ac:dyDescent="0.3">
      <c r="U34211" s="275"/>
    </row>
    <row r="34212" spans="21:21" x14ac:dyDescent="0.3">
      <c r="U34212" s="275"/>
    </row>
    <row r="34213" spans="21:21" x14ac:dyDescent="0.3">
      <c r="U34213" s="275"/>
    </row>
    <row r="34214" spans="21:21" x14ac:dyDescent="0.3">
      <c r="U34214" s="275"/>
    </row>
    <row r="34215" spans="21:21" x14ac:dyDescent="0.3">
      <c r="U34215" s="275"/>
    </row>
    <row r="34216" spans="21:21" x14ac:dyDescent="0.3">
      <c r="U34216" s="275"/>
    </row>
    <row r="34217" spans="21:21" x14ac:dyDescent="0.3">
      <c r="U34217" s="275"/>
    </row>
    <row r="34218" spans="21:21" x14ac:dyDescent="0.3">
      <c r="U34218" s="275"/>
    </row>
    <row r="34219" spans="21:21" x14ac:dyDescent="0.3">
      <c r="U34219" s="275"/>
    </row>
    <row r="34220" spans="21:21" x14ac:dyDescent="0.3">
      <c r="U34220" s="275"/>
    </row>
    <row r="34221" spans="21:21" x14ac:dyDescent="0.3">
      <c r="U34221" s="275"/>
    </row>
    <row r="34222" spans="21:21" x14ac:dyDescent="0.3">
      <c r="U34222" s="275"/>
    </row>
    <row r="34223" spans="21:21" x14ac:dyDescent="0.3">
      <c r="U34223" s="275"/>
    </row>
    <row r="34224" spans="21:21" x14ac:dyDescent="0.3">
      <c r="U34224" s="275"/>
    </row>
    <row r="34225" spans="21:21" x14ac:dyDescent="0.3">
      <c r="U34225" s="275"/>
    </row>
    <row r="34226" spans="21:21" x14ac:dyDescent="0.3">
      <c r="U34226" s="275"/>
    </row>
    <row r="34227" spans="21:21" x14ac:dyDescent="0.3">
      <c r="U34227" s="275"/>
    </row>
    <row r="34228" spans="21:21" x14ac:dyDescent="0.3">
      <c r="U34228" s="275"/>
    </row>
    <row r="34229" spans="21:21" x14ac:dyDescent="0.3">
      <c r="U34229" s="275"/>
    </row>
    <row r="34230" spans="21:21" x14ac:dyDescent="0.3">
      <c r="U34230" s="275"/>
    </row>
    <row r="34231" spans="21:21" x14ac:dyDescent="0.3">
      <c r="U34231" s="275"/>
    </row>
    <row r="34232" spans="21:21" x14ac:dyDescent="0.3">
      <c r="U34232" s="275"/>
    </row>
    <row r="34233" spans="21:21" x14ac:dyDescent="0.3">
      <c r="U34233" s="275"/>
    </row>
    <row r="34234" spans="21:21" x14ac:dyDescent="0.3">
      <c r="U34234" s="275"/>
    </row>
    <row r="34235" spans="21:21" x14ac:dyDescent="0.3">
      <c r="U34235" s="275"/>
    </row>
    <row r="34236" spans="21:21" x14ac:dyDescent="0.3">
      <c r="U34236" s="275"/>
    </row>
    <row r="34237" spans="21:21" x14ac:dyDescent="0.3">
      <c r="U34237" s="275"/>
    </row>
    <row r="34238" spans="21:21" x14ac:dyDescent="0.3">
      <c r="U34238" s="275"/>
    </row>
    <row r="34239" spans="21:21" x14ac:dyDescent="0.3">
      <c r="U34239" s="275"/>
    </row>
    <row r="34240" spans="21:21" x14ac:dyDescent="0.3">
      <c r="U34240" s="275"/>
    </row>
    <row r="34241" spans="21:21" x14ac:dyDescent="0.3">
      <c r="U34241" s="275"/>
    </row>
    <row r="34242" spans="21:21" x14ac:dyDescent="0.3">
      <c r="U34242" s="275"/>
    </row>
    <row r="34243" spans="21:21" x14ac:dyDescent="0.3">
      <c r="U34243" s="275"/>
    </row>
    <row r="34244" spans="21:21" x14ac:dyDescent="0.3">
      <c r="U34244" s="275"/>
    </row>
    <row r="34245" spans="21:21" x14ac:dyDescent="0.3">
      <c r="U34245" s="275"/>
    </row>
    <row r="34246" spans="21:21" x14ac:dyDescent="0.3">
      <c r="U34246" s="275"/>
    </row>
    <row r="34247" spans="21:21" x14ac:dyDescent="0.3">
      <c r="U34247" s="275"/>
    </row>
    <row r="34248" spans="21:21" x14ac:dyDescent="0.3">
      <c r="U34248" s="275"/>
    </row>
    <row r="34249" spans="21:21" x14ac:dyDescent="0.3">
      <c r="U34249" s="275"/>
    </row>
    <row r="34250" spans="21:21" x14ac:dyDescent="0.3">
      <c r="U34250" s="275"/>
    </row>
    <row r="34251" spans="21:21" x14ac:dyDescent="0.3">
      <c r="U34251" s="275"/>
    </row>
    <row r="34252" spans="21:21" x14ac:dyDescent="0.3">
      <c r="U34252" s="275"/>
    </row>
    <row r="34253" spans="21:21" x14ac:dyDescent="0.3">
      <c r="U34253" s="275"/>
    </row>
    <row r="34254" spans="21:21" x14ac:dyDescent="0.3">
      <c r="U34254" s="275"/>
    </row>
    <row r="34255" spans="21:21" x14ac:dyDescent="0.3">
      <c r="U34255" s="275"/>
    </row>
    <row r="34256" spans="21:21" x14ac:dyDescent="0.3">
      <c r="U34256" s="275"/>
    </row>
    <row r="34257" spans="21:21" x14ac:dyDescent="0.3">
      <c r="U34257" s="275"/>
    </row>
    <row r="34258" spans="21:21" x14ac:dyDescent="0.3">
      <c r="U34258" s="275"/>
    </row>
    <row r="34259" spans="21:21" x14ac:dyDescent="0.3">
      <c r="U34259" s="275"/>
    </row>
    <row r="34260" spans="21:21" x14ac:dyDescent="0.3">
      <c r="U34260" s="275"/>
    </row>
    <row r="34261" spans="21:21" x14ac:dyDescent="0.3">
      <c r="U34261" s="275"/>
    </row>
    <row r="34262" spans="21:21" x14ac:dyDescent="0.3">
      <c r="U34262" s="275"/>
    </row>
    <row r="34263" spans="21:21" x14ac:dyDescent="0.3">
      <c r="U34263" s="275"/>
    </row>
    <row r="34264" spans="21:21" x14ac:dyDescent="0.3">
      <c r="U34264" s="275"/>
    </row>
    <row r="34265" spans="21:21" x14ac:dyDescent="0.3">
      <c r="U34265" s="275"/>
    </row>
    <row r="34266" spans="21:21" x14ac:dyDescent="0.3">
      <c r="U34266" s="275"/>
    </row>
    <row r="34267" spans="21:21" x14ac:dyDescent="0.3">
      <c r="U34267" s="275"/>
    </row>
    <row r="34268" spans="21:21" x14ac:dyDescent="0.3">
      <c r="U34268" s="275"/>
    </row>
    <row r="34269" spans="21:21" x14ac:dyDescent="0.3">
      <c r="U34269" s="275"/>
    </row>
    <row r="34270" spans="21:21" x14ac:dyDescent="0.3">
      <c r="U34270" s="275"/>
    </row>
    <row r="34271" spans="21:21" x14ac:dyDescent="0.3">
      <c r="U34271" s="275"/>
    </row>
    <row r="34272" spans="21:21" x14ac:dyDescent="0.3">
      <c r="U34272" s="275"/>
    </row>
    <row r="34273" spans="21:21" x14ac:dyDescent="0.3">
      <c r="U34273" s="275"/>
    </row>
    <row r="34274" spans="21:21" x14ac:dyDescent="0.3">
      <c r="U34274" s="275"/>
    </row>
    <row r="34275" spans="21:21" x14ac:dyDescent="0.3">
      <c r="U34275" s="275"/>
    </row>
    <row r="34276" spans="21:21" x14ac:dyDescent="0.3">
      <c r="U34276" s="275"/>
    </row>
    <row r="34277" spans="21:21" x14ac:dyDescent="0.3">
      <c r="U34277" s="275"/>
    </row>
    <row r="34278" spans="21:21" x14ac:dyDescent="0.3">
      <c r="U34278" s="275"/>
    </row>
    <row r="34279" spans="21:21" x14ac:dyDescent="0.3">
      <c r="U34279" s="275"/>
    </row>
    <row r="34280" spans="21:21" x14ac:dyDescent="0.3">
      <c r="U34280" s="275"/>
    </row>
    <row r="34281" spans="21:21" x14ac:dyDescent="0.3">
      <c r="U34281" s="275"/>
    </row>
    <row r="34282" spans="21:21" x14ac:dyDescent="0.3">
      <c r="U34282" s="275"/>
    </row>
    <row r="34283" spans="21:21" x14ac:dyDescent="0.3">
      <c r="U34283" s="275"/>
    </row>
    <row r="34284" spans="21:21" x14ac:dyDescent="0.3">
      <c r="U34284" s="275"/>
    </row>
    <row r="34285" spans="21:21" x14ac:dyDescent="0.3">
      <c r="U34285" s="275"/>
    </row>
    <row r="34286" spans="21:21" x14ac:dyDescent="0.3">
      <c r="U34286" s="275"/>
    </row>
    <row r="34287" spans="21:21" x14ac:dyDescent="0.3">
      <c r="U34287" s="275"/>
    </row>
    <row r="34288" spans="21:21" x14ac:dyDescent="0.3">
      <c r="U34288" s="275"/>
    </row>
    <row r="34289" spans="21:21" x14ac:dyDescent="0.3">
      <c r="U34289" s="275"/>
    </row>
    <row r="34290" spans="21:21" x14ac:dyDescent="0.3">
      <c r="U34290" s="275"/>
    </row>
    <row r="34291" spans="21:21" x14ac:dyDescent="0.3">
      <c r="U34291" s="275"/>
    </row>
    <row r="34292" spans="21:21" x14ac:dyDescent="0.3">
      <c r="U34292" s="275"/>
    </row>
    <row r="34293" spans="21:21" x14ac:dyDescent="0.3">
      <c r="U34293" s="275"/>
    </row>
    <row r="34294" spans="21:21" x14ac:dyDescent="0.3">
      <c r="U34294" s="275"/>
    </row>
    <row r="34295" spans="21:21" x14ac:dyDescent="0.3">
      <c r="U34295" s="275"/>
    </row>
    <row r="34296" spans="21:21" x14ac:dyDescent="0.3">
      <c r="U34296" s="275"/>
    </row>
    <row r="34297" spans="21:21" x14ac:dyDescent="0.3">
      <c r="U34297" s="275"/>
    </row>
    <row r="34298" spans="21:21" x14ac:dyDescent="0.3">
      <c r="U34298" s="275"/>
    </row>
    <row r="34299" spans="21:21" x14ac:dyDescent="0.3">
      <c r="U34299" s="275"/>
    </row>
    <row r="34300" spans="21:21" x14ac:dyDescent="0.3">
      <c r="U34300" s="275"/>
    </row>
    <row r="34301" spans="21:21" x14ac:dyDescent="0.3">
      <c r="U34301" s="275"/>
    </row>
    <row r="34302" spans="21:21" x14ac:dyDescent="0.3">
      <c r="U34302" s="275"/>
    </row>
    <row r="34303" spans="21:21" x14ac:dyDescent="0.3">
      <c r="U34303" s="275"/>
    </row>
    <row r="34304" spans="21:21" x14ac:dyDescent="0.3">
      <c r="U34304" s="275"/>
    </row>
    <row r="34305" spans="21:21" x14ac:dyDescent="0.3">
      <c r="U34305" s="275"/>
    </row>
    <row r="34306" spans="21:21" x14ac:dyDescent="0.3">
      <c r="U34306" s="275"/>
    </row>
    <row r="34307" spans="21:21" x14ac:dyDescent="0.3">
      <c r="U34307" s="275"/>
    </row>
    <row r="34308" spans="21:21" x14ac:dyDescent="0.3">
      <c r="U34308" s="275"/>
    </row>
    <row r="34309" spans="21:21" x14ac:dyDescent="0.3">
      <c r="U34309" s="275"/>
    </row>
    <row r="34310" spans="21:21" x14ac:dyDescent="0.3">
      <c r="U34310" s="275"/>
    </row>
    <row r="34311" spans="21:21" x14ac:dyDescent="0.3">
      <c r="U34311" s="275"/>
    </row>
    <row r="34312" spans="21:21" x14ac:dyDescent="0.3">
      <c r="U34312" s="275"/>
    </row>
    <row r="34313" spans="21:21" x14ac:dyDescent="0.3">
      <c r="U34313" s="275"/>
    </row>
    <row r="34314" spans="21:21" x14ac:dyDescent="0.3">
      <c r="U34314" s="275"/>
    </row>
    <row r="34315" spans="21:21" x14ac:dyDescent="0.3">
      <c r="U34315" s="275"/>
    </row>
    <row r="34316" spans="21:21" x14ac:dyDescent="0.3">
      <c r="U34316" s="275"/>
    </row>
    <row r="34317" spans="21:21" x14ac:dyDescent="0.3">
      <c r="U34317" s="275"/>
    </row>
    <row r="34318" spans="21:21" x14ac:dyDescent="0.3">
      <c r="U34318" s="275"/>
    </row>
    <row r="34319" spans="21:21" x14ac:dyDescent="0.3">
      <c r="U34319" s="275"/>
    </row>
    <row r="34320" spans="21:21" x14ac:dyDescent="0.3">
      <c r="U34320" s="275"/>
    </row>
    <row r="34321" spans="21:21" x14ac:dyDescent="0.3">
      <c r="U34321" s="275"/>
    </row>
    <row r="34322" spans="21:21" x14ac:dyDescent="0.3">
      <c r="U34322" s="275"/>
    </row>
    <row r="34323" spans="21:21" x14ac:dyDescent="0.3">
      <c r="U34323" s="275"/>
    </row>
    <row r="34324" spans="21:21" x14ac:dyDescent="0.3">
      <c r="U34324" s="275"/>
    </row>
    <row r="34325" spans="21:21" x14ac:dyDescent="0.3">
      <c r="U34325" s="275"/>
    </row>
    <row r="34326" spans="21:21" x14ac:dyDescent="0.3">
      <c r="U34326" s="275"/>
    </row>
    <row r="34327" spans="21:21" x14ac:dyDescent="0.3">
      <c r="U34327" s="275"/>
    </row>
    <row r="34328" spans="21:21" x14ac:dyDescent="0.3">
      <c r="U34328" s="275"/>
    </row>
    <row r="34329" spans="21:21" x14ac:dyDescent="0.3">
      <c r="U34329" s="275"/>
    </row>
    <row r="34330" spans="21:21" x14ac:dyDescent="0.3">
      <c r="U34330" s="275"/>
    </row>
    <row r="34331" spans="21:21" x14ac:dyDescent="0.3">
      <c r="U34331" s="275"/>
    </row>
    <row r="34332" spans="21:21" x14ac:dyDescent="0.3">
      <c r="U34332" s="275"/>
    </row>
    <row r="34333" spans="21:21" x14ac:dyDescent="0.3">
      <c r="U34333" s="275"/>
    </row>
    <row r="34334" spans="21:21" x14ac:dyDescent="0.3">
      <c r="U34334" s="275"/>
    </row>
    <row r="34335" spans="21:21" x14ac:dyDescent="0.3">
      <c r="U34335" s="275"/>
    </row>
    <row r="34336" spans="21:21" x14ac:dyDescent="0.3">
      <c r="U34336" s="275"/>
    </row>
    <row r="34337" spans="21:21" x14ac:dyDescent="0.3">
      <c r="U34337" s="275"/>
    </row>
    <row r="34338" spans="21:21" x14ac:dyDescent="0.3">
      <c r="U34338" s="275"/>
    </row>
    <row r="34339" spans="21:21" x14ac:dyDescent="0.3">
      <c r="U34339" s="275"/>
    </row>
    <row r="34340" spans="21:21" x14ac:dyDescent="0.3">
      <c r="U34340" s="275"/>
    </row>
    <row r="34341" spans="21:21" x14ac:dyDescent="0.3">
      <c r="U34341" s="275"/>
    </row>
    <row r="34342" spans="21:21" x14ac:dyDescent="0.3">
      <c r="U34342" s="275"/>
    </row>
    <row r="34343" spans="21:21" x14ac:dyDescent="0.3">
      <c r="U34343" s="275"/>
    </row>
    <row r="34344" spans="21:21" x14ac:dyDescent="0.3">
      <c r="U34344" s="275"/>
    </row>
    <row r="34345" spans="21:21" x14ac:dyDescent="0.3">
      <c r="U34345" s="275"/>
    </row>
    <row r="34346" spans="21:21" x14ac:dyDescent="0.3">
      <c r="U34346" s="275"/>
    </row>
    <row r="34347" spans="21:21" x14ac:dyDescent="0.3">
      <c r="U34347" s="275"/>
    </row>
    <row r="34348" spans="21:21" x14ac:dyDescent="0.3">
      <c r="U34348" s="275"/>
    </row>
    <row r="34349" spans="21:21" x14ac:dyDescent="0.3">
      <c r="U34349" s="275"/>
    </row>
    <row r="34350" spans="21:21" x14ac:dyDescent="0.3">
      <c r="U34350" s="275"/>
    </row>
    <row r="34351" spans="21:21" x14ac:dyDescent="0.3">
      <c r="U34351" s="275"/>
    </row>
    <row r="34352" spans="21:21" x14ac:dyDescent="0.3">
      <c r="U34352" s="275"/>
    </row>
    <row r="34353" spans="21:21" x14ac:dyDescent="0.3">
      <c r="U34353" s="275"/>
    </row>
    <row r="34354" spans="21:21" x14ac:dyDescent="0.3">
      <c r="U34354" s="275"/>
    </row>
    <row r="34355" spans="21:21" x14ac:dyDescent="0.3">
      <c r="U34355" s="275"/>
    </row>
    <row r="34356" spans="21:21" x14ac:dyDescent="0.3">
      <c r="U34356" s="275"/>
    </row>
    <row r="34357" spans="21:21" x14ac:dyDescent="0.3">
      <c r="U34357" s="275"/>
    </row>
    <row r="34358" spans="21:21" x14ac:dyDescent="0.3">
      <c r="U34358" s="275"/>
    </row>
    <row r="34359" spans="21:21" x14ac:dyDescent="0.3">
      <c r="U34359" s="275"/>
    </row>
    <row r="34360" spans="21:21" x14ac:dyDescent="0.3">
      <c r="U34360" s="275"/>
    </row>
    <row r="34361" spans="21:21" x14ac:dyDescent="0.3">
      <c r="U34361" s="275"/>
    </row>
    <row r="34362" spans="21:21" x14ac:dyDescent="0.3">
      <c r="U34362" s="275"/>
    </row>
    <row r="34363" spans="21:21" x14ac:dyDescent="0.3">
      <c r="U34363" s="275"/>
    </row>
    <row r="34364" spans="21:21" x14ac:dyDescent="0.3">
      <c r="U34364" s="275"/>
    </row>
    <row r="34365" spans="21:21" x14ac:dyDescent="0.3">
      <c r="U34365" s="275"/>
    </row>
    <row r="34366" spans="21:21" x14ac:dyDescent="0.3">
      <c r="U34366" s="275"/>
    </row>
    <row r="34367" spans="21:21" x14ac:dyDescent="0.3">
      <c r="U34367" s="275"/>
    </row>
    <row r="34368" spans="21:21" x14ac:dyDescent="0.3">
      <c r="U34368" s="275"/>
    </row>
    <row r="34369" spans="21:21" x14ac:dyDescent="0.3">
      <c r="U34369" s="275"/>
    </row>
    <row r="34370" spans="21:21" x14ac:dyDescent="0.3">
      <c r="U34370" s="275"/>
    </row>
    <row r="34371" spans="21:21" x14ac:dyDescent="0.3">
      <c r="U34371" s="275"/>
    </row>
    <row r="34372" spans="21:21" x14ac:dyDescent="0.3">
      <c r="U34372" s="275"/>
    </row>
    <row r="34373" spans="21:21" x14ac:dyDescent="0.3">
      <c r="U34373" s="275"/>
    </row>
    <row r="34374" spans="21:21" x14ac:dyDescent="0.3">
      <c r="U34374" s="275"/>
    </row>
    <row r="34375" spans="21:21" x14ac:dyDescent="0.3">
      <c r="U34375" s="275"/>
    </row>
    <row r="34376" spans="21:21" x14ac:dyDescent="0.3">
      <c r="U34376" s="275"/>
    </row>
    <row r="34377" spans="21:21" x14ac:dyDescent="0.3">
      <c r="U34377" s="275"/>
    </row>
    <row r="34378" spans="21:21" x14ac:dyDescent="0.3">
      <c r="U34378" s="275"/>
    </row>
    <row r="34379" spans="21:21" x14ac:dyDescent="0.3">
      <c r="U34379" s="275"/>
    </row>
    <row r="34380" spans="21:21" x14ac:dyDescent="0.3">
      <c r="U34380" s="275"/>
    </row>
    <row r="34381" spans="21:21" x14ac:dyDescent="0.3">
      <c r="U34381" s="275"/>
    </row>
    <row r="34382" spans="21:21" x14ac:dyDescent="0.3">
      <c r="U34382" s="275"/>
    </row>
    <row r="34383" spans="21:21" x14ac:dyDescent="0.3">
      <c r="U34383" s="275"/>
    </row>
    <row r="34384" spans="21:21" x14ac:dyDescent="0.3">
      <c r="U34384" s="275"/>
    </row>
    <row r="34385" spans="21:21" x14ac:dyDescent="0.3">
      <c r="U34385" s="275"/>
    </row>
    <row r="34386" spans="21:21" x14ac:dyDescent="0.3">
      <c r="U34386" s="275"/>
    </row>
    <row r="34387" spans="21:21" x14ac:dyDescent="0.3">
      <c r="U34387" s="275"/>
    </row>
    <row r="34388" spans="21:21" x14ac:dyDescent="0.3">
      <c r="U34388" s="275"/>
    </row>
    <row r="34389" spans="21:21" x14ac:dyDescent="0.3">
      <c r="U34389" s="275"/>
    </row>
    <row r="34390" spans="21:21" x14ac:dyDescent="0.3">
      <c r="U34390" s="275"/>
    </row>
    <row r="34391" spans="21:21" x14ac:dyDescent="0.3">
      <c r="U34391" s="275"/>
    </row>
    <row r="34392" spans="21:21" x14ac:dyDescent="0.3">
      <c r="U34392" s="275"/>
    </row>
    <row r="34393" spans="21:21" x14ac:dyDescent="0.3">
      <c r="U34393" s="275"/>
    </row>
    <row r="34394" spans="21:21" x14ac:dyDescent="0.3">
      <c r="U34394" s="275"/>
    </row>
    <row r="34395" spans="21:21" x14ac:dyDescent="0.3">
      <c r="U34395" s="275"/>
    </row>
    <row r="34396" spans="21:21" x14ac:dyDescent="0.3">
      <c r="U34396" s="275"/>
    </row>
    <row r="34397" spans="21:21" x14ac:dyDescent="0.3">
      <c r="U34397" s="275"/>
    </row>
    <row r="34398" spans="21:21" x14ac:dyDescent="0.3">
      <c r="U34398" s="275"/>
    </row>
    <row r="34399" spans="21:21" x14ac:dyDescent="0.3">
      <c r="U34399" s="275"/>
    </row>
    <row r="34400" spans="21:21" x14ac:dyDescent="0.3">
      <c r="U34400" s="275"/>
    </row>
    <row r="34401" spans="21:21" x14ac:dyDescent="0.3">
      <c r="U34401" s="275"/>
    </row>
    <row r="34402" spans="21:21" x14ac:dyDescent="0.3">
      <c r="U34402" s="275"/>
    </row>
    <row r="34403" spans="21:21" x14ac:dyDescent="0.3">
      <c r="U34403" s="275"/>
    </row>
    <row r="34404" spans="21:21" x14ac:dyDescent="0.3">
      <c r="U34404" s="275"/>
    </row>
    <row r="34405" spans="21:21" x14ac:dyDescent="0.3">
      <c r="U34405" s="275"/>
    </row>
    <row r="34406" spans="21:21" x14ac:dyDescent="0.3">
      <c r="U34406" s="275"/>
    </row>
    <row r="34407" spans="21:21" x14ac:dyDescent="0.3">
      <c r="U34407" s="275"/>
    </row>
    <row r="34408" spans="21:21" x14ac:dyDescent="0.3">
      <c r="U34408" s="275"/>
    </row>
    <row r="34409" spans="21:21" x14ac:dyDescent="0.3">
      <c r="U34409" s="275"/>
    </row>
    <row r="34410" spans="21:21" x14ac:dyDescent="0.3">
      <c r="U34410" s="275"/>
    </row>
    <row r="34411" spans="21:21" x14ac:dyDescent="0.3">
      <c r="U34411" s="275"/>
    </row>
    <row r="34412" spans="21:21" x14ac:dyDescent="0.3">
      <c r="U34412" s="275"/>
    </row>
    <row r="34413" spans="21:21" x14ac:dyDescent="0.3">
      <c r="U34413" s="275"/>
    </row>
    <row r="34414" spans="21:21" x14ac:dyDescent="0.3">
      <c r="U34414" s="275"/>
    </row>
    <row r="34415" spans="21:21" x14ac:dyDescent="0.3">
      <c r="U34415" s="275"/>
    </row>
    <row r="34416" spans="21:21" x14ac:dyDescent="0.3">
      <c r="U34416" s="275"/>
    </row>
    <row r="34417" spans="21:21" x14ac:dyDescent="0.3">
      <c r="U34417" s="275"/>
    </row>
    <row r="34418" spans="21:21" x14ac:dyDescent="0.3">
      <c r="U34418" s="275"/>
    </row>
    <row r="34419" spans="21:21" x14ac:dyDescent="0.3">
      <c r="U34419" s="275"/>
    </row>
    <row r="34420" spans="21:21" x14ac:dyDescent="0.3">
      <c r="U34420" s="275"/>
    </row>
    <row r="34421" spans="21:21" x14ac:dyDescent="0.3">
      <c r="U34421" s="275"/>
    </row>
    <row r="34422" spans="21:21" x14ac:dyDescent="0.3">
      <c r="U34422" s="275"/>
    </row>
    <row r="34423" spans="21:21" x14ac:dyDescent="0.3">
      <c r="U34423" s="275"/>
    </row>
    <row r="34424" spans="21:21" x14ac:dyDescent="0.3">
      <c r="U34424" s="275"/>
    </row>
    <row r="34425" spans="21:21" x14ac:dyDescent="0.3">
      <c r="U34425" s="275"/>
    </row>
    <row r="34426" spans="21:21" x14ac:dyDescent="0.3">
      <c r="U34426" s="275"/>
    </row>
    <row r="34427" spans="21:21" x14ac:dyDescent="0.3">
      <c r="U34427" s="275"/>
    </row>
    <row r="34428" spans="21:21" x14ac:dyDescent="0.3">
      <c r="U34428" s="275"/>
    </row>
    <row r="34429" spans="21:21" x14ac:dyDescent="0.3">
      <c r="U34429" s="275"/>
    </row>
    <row r="34430" spans="21:21" x14ac:dyDescent="0.3">
      <c r="U34430" s="275"/>
    </row>
    <row r="34431" spans="21:21" x14ac:dyDescent="0.3">
      <c r="U34431" s="275"/>
    </row>
    <row r="34432" spans="21:21" x14ac:dyDescent="0.3">
      <c r="U34432" s="275"/>
    </row>
    <row r="34433" spans="21:21" x14ac:dyDescent="0.3">
      <c r="U34433" s="275"/>
    </row>
    <row r="34434" spans="21:21" x14ac:dyDescent="0.3">
      <c r="U34434" s="275"/>
    </row>
    <row r="34435" spans="21:21" x14ac:dyDescent="0.3">
      <c r="U34435" s="275"/>
    </row>
    <row r="34436" spans="21:21" x14ac:dyDescent="0.3">
      <c r="U34436" s="275"/>
    </row>
    <row r="34437" spans="21:21" x14ac:dyDescent="0.3">
      <c r="U34437" s="275"/>
    </row>
    <row r="34438" spans="21:21" x14ac:dyDescent="0.3">
      <c r="U34438" s="275"/>
    </row>
    <row r="34439" spans="21:21" x14ac:dyDescent="0.3">
      <c r="U34439" s="275"/>
    </row>
    <row r="34440" spans="21:21" x14ac:dyDescent="0.3">
      <c r="U34440" s="275"/>
    </row>
    <row r="34441" spans="21:21" x14ac:dyDescent="0.3">
      <c r="U34441" s="275"/>
    </row>
    <row r="34442" spans="21:21" x14ac:dyDescent="0.3">
      <c r="U34442" s="275"/>
    </row>
    <row r="34443" spans="21:21" x14ac:dyDescent="0.3">
      <c r="U34443" s="275"/>
    </row>
    <row r="34444" spans="21:21" x14ac:dyDescent="0.3">
      <c r="U34444" s="275"/>
    </row>
    <row r="34445" spans="21:21" x14ac:dyDescent="0.3">
      <c r="U34445" s="275"/>
    </row>
    <row r="34446" spans="21:21" x14ac:dyDescent="0.3">
      <c r="U34446" s="275"/>
    </row>
    <row r="34447" spans="21:21" x14ac:dyDescent="0.3">
      <c r="U34447" s="275"/>
    </row>
    <row r="34448" spans="21:21" x14ac:dyDescent="0.3">
      <c r="U34448" s="275"/>
    </row>
    <row r="34449" spans="21:21" x14ac:dyDescent="0.3">
      <c r="U34449" s="275"/>
    </row>
    <row r="34450" spans="21:21" x14ac:dyDescent="0.3">
      <c r="U34450" s="275"/>
    </row>
    <row r="34451" spans="21:21" x14ac:dyDescent="0.3">
      <c r="U34451" s="275"/>
    </row>
    <row r="34452" spans="21:21" x14ac:dyDescent="0.3">
      <c r="U34452" s="275"/>
    </row>
    <row r="34453" spans="21:21" x14ac:dyDescent="0.3">
      <c r="U34453" s="275"/>
    </row>
    <row r="34454" spans="21:21" x14ac:dyDescent="0.3">
      <c r="U34454" s="275"/>
    </row>
    <row r="34455" spans="21:21" x14ac:dyDescent="0.3">
      <c r="U34455" s="275"/>
    </row>
    <row r="34456" spans="21:21" x14ac:dyDescent="0.3">
      <c r="U34456" s="275"/>
    </row>
    <row r="34457" spans="21:21" x14ac:dyDescent="0.3">
      <c r="U34457" s="275"/>
    </row>
    <row r="34458" spans="21:21" x14ac:dyDescent="0.3">
      <c r="U34458" s="275"/>
    </row>
    <row r="34459" spans="21:21" x14ac:dyDescent="0.3">
      <c r="U34459" s="275"/>
    </row>
    <row r="34460" spans="21:21" x14ac:dyDescent="0.3">
      <c r="U34460" s="275"/>
    </row>
    <row r="34461" spans="21:21" x14ac:dyDescent="0.3">
      <c r="U34461" s="275"/>
    </row>
    <row r="34462" spans="21:21" x14ac:dyDescent="0.3">
      <c r="U34462" s="275"/>
    </row>
    <row r="34463" spans="21:21" x14ac:dyDescent="0.3">
      <c r="U34463" s="275"/>
    </row>
    <row r="34464" spans="21:21" x14ac:dyDescent="0.3">
      <c r="U34464" s="275"/>
    </row>
    <row r="34465" spans="21:21" x14ac:dyDescent="0.3">
      <c r="U34465" s="275"/>
    </row>
    <row r="34466" spans="21:21" x14ac:dyDescent="0.3">
      <c r="U34466" s="275"/>
    </row>
    <row r="34467" spans="21:21" x14ac:dyDescent="0.3">
      <c r="U34467" s="275"/>
    </row>
    <row r="34468" spans="21:21" x14ac:dyDescent="0.3">
      <c r="U34468" s="275"/>
    </row>
    <row r="34469" spans="21:21" x14ac:dyDescent="0.3">
      <c r="U34469" s="275"/>
    </row>
    <row r="34470" spans="21:21" x14ac:dyDescent="0.3">
      <c r="U34470" s="275"/>
    </row>
    <row r="34471" spans="21:21" x14ac:dyDescent="0.3">
      <c r="U34471" s="275"/>
    </row>
    <row r="34472" spans="21:21" x14ac:dyDescent="0.3">
      <c r="U34472" s="275"/>
    </row>
    <row r="34473" spans="21:21" x14ac:dyDescent="0.3">
      <c r="U34473" s="275"/>
    </row>
    <row r="34474" spans="21:21" x14ac:dyDescent="0.3">
      <c r="U34474" s="275"/>
    </row>
    <row r="34475" spans="21:21" x14ac:dyDescent="0.3">
      <c r="U34475" s="275"/>
    </row>
    <row r="34476" spans="21:21" x14ac:dyDescent="0.3">
      <c r="U34476" s="275"/>
    </row>
    <row r="34477" spans="21:21" x14ac:dyDescent="0.3">
      <c r="U34477" s="275"/>
    </row>
    <row r="34478" spans="21:21" x14ac:dyDescent="0.3">
      <c r="U34478" s="275"/>
    </row>
    <row r="34479" spans="21:21" x14ac:dyDescent="0.3">
      <c r="U34479" s="275"/>
    </row>
    <row r="34480" spans="21:21" x14ac:dyDescent="0.3">
      <c r="U34480" s="275"/>
    </row>
    <row r="34481" spans="21:21" x14ac:dyDescent="0.3">
      <c r="U34481" s="275"/>
    </row>
    <row r="34482" spans="21:21" x14ac:dyDescent="0.3">
      <c r="U34482" s="275"/>
    </row>
    <row r="34483" spans="21:21" x14ac:dyDescent="0.3">
      <c r="U34483" s="275"/>
    </row>
    <row r="34484" spans="21:21" x14ac:dyDescent="0.3">
      <c r="U34484" s="275"/>
    </row>
    <row r="34485" spans="21:21" x14ac:dyDescent="0.3">
      <c r="U34485" s="275"/>
    </row>
    <row r="34486" spans="21:21" x14ac:dyDescent="0.3">
      <c r="U34486" s="275"/>
    </row>
    <row r="34487" spans="21:21" x14ac:dyDescent="0.3">
      <c r="U34487" s="275"/>
    </row>
    <row r="34488" spans="21:21" x14ac:dyDescent="0.3">
      <c r="U34488" s="275"/>
    </row>
    <row r="34489" spans="21:21" x14ac:dyDescent="0.3">
      <c r="U34489" s="275"/>
    </row>
    <row r="34490" spans="21:21" x14ac:dyDescent="0.3">
      <c r="U34490" s="275"/>
    </row>
    <row r="34491" spans="21:21" x14ac:dyDescent="0.3">
      <c r="U34491" s="275"/>
    </row>
    <row r="34492" spans="21:21" x14ac:dyDescent="0.3">
      <c r="U34492" s="275"/>
    </row>
    <row r="34493" spans="21:21" x14ac:dyDescent="0.3">
      <c r="U34493" s="275"/>
    </row>
    <row r="34494" spans="21:21" x14ac:dyDescent="0.3">
      <c r="U34494" s="275"/>
    </row>
    <row r="34495" spans="21:21" x14ac:dyDescent="0.3">
      <c r="U34495" s="275"/>
    </row>
    <row r="34496" spans="21:21" x14ac:dyDescent="0.3">
      <c r="U34496" s="275"/>
    </row>
    <row r="34497" spans="21:21" x14ac:dyDescent="0.3">
      <c r="U34497" s="275"/>
    </row>
    <row r="34498" spans="21:21" x14ac:dyDescent="0.3">
      <c r="U34498" s="275"/>
    </row>
    <row r="34499" spans="21:21" x14ac:dyDescent="0.3">
      <c r="U34499" s="275"/>
    </row>
    <row r="34500" spans="21:21" x14ac:dyDescent="0.3">
      <c r="U34500" s="275"/>
    </row>
    <row r="34501" spans="21:21" x14ac:dyDescent="0.3">
      <c r="U34501" s="275"/>
    </row>
    <row r="34502" spans="21:21" x14ac:dyDescent="0.3">
      <c r="U34502" s="275"/>
    </row>
    <row r="34503" spans="21:21" x14ac:dyDescent="0.3">
      <c r="U34503" s="275"/>
    </row>
    <row r="34504" spans="21:21" x14ac:dyDescent="0.3">
      <c r="U34504" s="275"/>
    </row>
    <row r="34505" spans="21:21" x14ac:dyDescent="0.3">
      <c r="U34505" s="275"/>
    </row>
    <row r="34506" spans="21:21" x14ac:dyDescent="0.3">
      <c r="U34506" s="275"/>
    </row>
    <row r="34507" spans="21:21" x14ac:dyDescent="0.3">
      <c r="U34507" s="275"/>
    </row>
    <row r="34508" spans="21:21" x14ac:dyDescent="0.3">
      <c r="U34508" s="275"/>
    </row>
    <row r="34509" spans="21:21" x14ac:dyDescent="0.3">
      <c r="U34509" s="275"/>
    </row>
    <row r="34510" spans="21:21" x14ac:dyDescent="0.3">
      <c r="U34510" s="275"/>
    </row>
    <row r="34511" spans="21:21" x14ac:dyDescent="0.3">
      <c r="U34511" s="275"/>
    </row>
    <row r="34512" spans="21:21" x14ac:dyDescent="0.3">
      <c r="U34512" s="275"/>
    </row>
    <row r="34513" spans="21:21" x14ac:dyDescent="0.3">
      <c r="U34513" s="275"/>
    </row>
    <row r="34514" spans="21:21" x14ac:dyDescent="0.3">
      <c r="U34514" s="275"/>
    </row>
    <row r="34515" spans="21:21" x14ac:dyDescent="0.3">
      <c r="U34515" s="275"/>
    </row>
    <row r="34516" spans="21:21" x14ac:dyDescent="0.3">
      <c r="U34516" s="275"/>
    </row>
    <row r="34517" spans="21:21" x14ac:dyDescent="0.3">
      <c r="U34517" s="275"/>
    </row>
    <row r="34518" spans="21:21" x14ac:dyDescent="0.3">
      <c r="U34518" s="275"/>
    </row>
    <row r="34519" spans="21:21" x14ac:dyDescent="0.3">
      <c r="U34519" s="275"/>
    </row>
    <row r="34520" spans="21:21" x14ac:dyDescent="0.3">
      <c r="U34520" s="275"/>
    </row>
    <row r="34521" spans="21:21" x14ac:dyDescent="0.3">
      <c r="U34521" s="275"/>
    </row>
    <row r="34522" spans="21:21" x14ac:dyDescent="0.3">
      <c r="U34522" s="275"/>
    </row>
    <row r="34523" spans="21:21" x14ac:dyDescent="0.3">
      <c r="U34523" s="275"/>
    </row>
    <row r="34524" spans="21:21" x14ac:dyDescent="0.3">
      <c r="U34524" s="275"/>
    </row>
    <row r="34525" spans="21:21" x14ac:dyDescent="0.3">
      <c r="U34525" s="275"/>
    </row>
    <row r="34526" spans="21:21" x14ac:dyDescent="0.3">
      <c r="U34526" s="275"/>
    </row>
    <row r="34527" spans="21:21" x14ac:dyDescent="0.3">
      <c r="U34527" s="275"/>
    </row>
    <row r="34528" spans="21:21" x14ac:dyDescent="0.3">
      <c r="U34528" s="275"/>
    </row>
    <row r="34529" spans="21:21" x14ac:dyDescent="0.3">
      <c r="U34529" s="275"/>
    </row>
    <row r="34530" spans="21:21" x14ac:dyDescent="0.3">
      <c r="U34530" s="275"/>
    </row>
    <row r="34531" spans="21:21" x14ac:dyDescent="0.3">
      <c r="U34531" s="275"/>
    </row>
    <row r="34532" spans="21:21" x14ac:dyDescent="0.3">
      <c r="U34532" s="275"/>
    </row>
    <row r="34533" spans="21:21" x14ac:dyDescent="0.3">
      <c r="U34533" s="275"/>
    </row>
    <row r="34534" spans="21:21" x14ac:dyDescent="0.3">
      <c r="U34534" s="275"/>
    </row>
    <row r="34535" spans="21:21" x14ac:dyDescent="0.3">
      <c r="U34535" s="275"/>
    </row>
    <row r="34536" spans="21:21" x14ac:dyDescent="0.3">
      <c r="U34536" s="275"/>
    </row>
    <row r="34537" spans="21:21" x14ac:dyDescent="0.3">
      <c r="U34537" s="275"/>
    </row>
    <row r="34538" spans="21:21" x14ac:dyDescent="0.3">
      <c r="U34538" s="275"/>
    </row>
    <row r="34539" spans="21:21" x14ac:dyDescent="0.3">
      <c r="U34539" s="275"/>
    </row>
    <row r="34540" spans="21:21" x14ac:dyDescent="0.3">
      <c r="U34540" s="275"/>
    </row>
    <row r="34541" spans="21:21" x14ac:dyDescent="0.3">
      <c r="U34541" s="275"/>
    </row>
    <row r="34542" spans="21:21" x14ac:dyDescent="0.3">
      <c r="U34542" s="275"/>
    </row>
    <row r="34543" spans="21:21" x14ac:dyDescent="0.3">
      <c r="U34543" s="275"/>
    </row>
    <row r="34544" spans="21:21" x14ac:dyDescent="0.3">
      <c r="U34544" s="275"/>
    </row>
    <row r="34545" spans="21:21" x14ac:dyDescent="0.3">
      <c r="U34545" s="275"/>
    </row>
    <row r="34546" spans="21:21" x14ac:dyDescent="0.3">
      <c r="U34546" s="275"/>
    </row>
    <row r="34547" spans="21:21" x14ac:dyDescent="0.3">
      <c r="U34547" s="275"/>
    </row>
    <row r="34548" spans="21:21" x14ac:dyDescent="0.3">
      <c r="U34548" s="275"/>
    </row>
    <row r="34549" spans="21:21" x14ac:dyDescent="0.3">
      <c r="U34549" s="275"/>
    </row>
    <row r="34550" spans="21:21" x14ac:dyDescent="0.3">
      <c r="U34550" s="275"/>
    </row>
    <row r="34551" spans="21:21" x14ac:dyDescent="0.3">
      <c r="U34551" s="275"/>
    </row>
    <row r="34552" spans="21:21" x14ac:dyDescent="0.3">
      <c r="U34552" s="275"/>
    </row>
    <row r="34553" spans="21:21" x14ac:dyDescent="0.3">
      <c r="U34553" s="275"/>
    </row>
    <row r="34554" spans="21:21" x14ac:dyDescent="0.3">
      <c r="U34554" s="275"/>
    </row>
    <row r="34555" spans="21:21" x14ac:dyDescent="0.3">
      <c r="U34555" s="275"/>
    </row>
    <row r="34556" spans="21:21" x14ac:dyDescent="0.3">
      <c r="U34556" s="275"/>
    </row>
    <row r="34557" spans="21:21" x14ac:dyDescent="0.3">
      <c r="U34557" s="275"/>
    </row>
    <row r="34558" spans="21:21" x14ac:dyDescent="0.3">
      <c r="U34558" s="275"/>
    </row>
    <row r="34559" spans="21:21" x14ac:dyDescent="0.3">
      <c r="U34559" s="275"/>
    </row>
    <row r="34560" spans="21:21" x14ac:dyDescent="0.3">
      <c r="U34560" s="275"/>
    </row>
    <row r="34561" spans="21:21" x14ac:dyDescent="0.3">
      <c r="U34561" s="275"/>
    </row>
    <row r="34562" spans="21:21" x14ac:dyDescent="0.3">
      <c r="U34562" s="275"/>
    </row>
    <row r="34563" spans="21:21" x14ac:dyDescent="0.3">
      <c r="U34563" s="275"/>
    </row>
    <row r="34564" spans="21:21" x14ac:dyDescent="0.3">
      <c r="U34564" s="275"/>
    </row>
    <row r="34565" spans="21:21" x14ac:dyDescent="0.3">
      <c r="U34565" s="275"/>
    </row>
    <row r="34566" spans="21:21" x14ac:dyDescent="0.3">
      <c r="U34566" s="275"/>
    </row>
    <row r="34567" spans="21:21" x14ac:dyDescent="0.3">
      <c r="U34567" s="275"/>
    </row>
    <row r="34568" spans="21:21" x14ac:dyDescent="0.3">
      <c r="U34568" s="275"/>
    </row>
    <row r="34569" spans="21:21" x14ac:dyDescent="0.3">
      <c r="U34569" s="275"/>
    </row>
    <row r="34570" spans="21:21" x14ac:dyDescent="0.3">
      <c r="U34570" s="275"/>
    </row>
    <row r="34571" spans="21:21" x14ac:dyDescent="0.3">
      <c r="U34571" s="275"/>
    </row>
    <row r="34572" spans="21:21" x14ac:dyDescent="0.3">
      <c r="U34572" s="275"/>
    </row>
    <row r="34573" spans="21:21" x14ac:dyDescent="0.3">
      <c r="U34573" s="275"/>
    </row>
    <row r="34574" spans="21:21" x14ac:dyDescent="0.3">
      <c r="U34574" s="275"/>
    </row>
    <row r="34575" spans="21:21" x14ac:dyDescent="0.3">
      <c r="U34575" s="275"/>
    </row>
    <row r="34576" spans="21:21" x14ac:dyDescent="0.3">
      <c r="U34576" s="275"/>
    </row>
    <row r="34577" spans="21:21" x14ac:dyDescent="0.3">
      <c r="U34577" s="275"/>
    </row>
    <row r="34578" spans="21:21" x14ac:dyDescent="0.3">
      <c r="U34578" s="275"/>
    </row>
    <row r="34579" spans="21:21" x14ac:dyDescent="0.3">
      <c r="U34579" s="275"/>
    </row>
    <row r="34580" spans="21:21" x14ac:dyDescent="0.3">
      <c r="U34580" s="275"/>
    </row>
    <row r="34581" spans="21:21" x14ac:dyDescent="0.3">
      <c r="U34581" s="275"/>
    </row>
    <row r="34582" spans="21:21" x14ac:dyDescent="0.3">
      <c r="U34582" s="275"/>
    </row>
    <row r="34583" spans="21:21" x14ac:dyDescent="0.3">
      <c r="U34583" s="275"/>
    </row>
    <row r="34584" spans="21:21" x14ac:dyDescent="0.3">
      <c r="U34584" s="275"/>
    </row>
    <row r="34585" spans="21:21" x14ac:dyDescent="0.3">
      <c r="U34585" s="275"/>
    </row>
    <row r="34586" spans="21:21" x14ac:dyDescent="0.3">
      <c r="U34586" s="275"/>
    </row>
    <row r="34587" spans="21:21" x14ac:dyDescent="0.3">
      <c r="U34587" s="275"/>
    </row>
    <row r="34588" spans="21:21" x14ac:dyDescent="0.3">
      <c r="U34588" s="275"/>
    </row>
    <row r="34589" spans="21:21" x14ac:dyDescent="0.3">
      <c r="U34589" s="275"/>
    </row>
    <row r="34590" spans="21:21" x14ac:dyDescent="0.3">
      <c r="U34590" s="275"/>
    </row>
    <row r="34591" spans="21:21" x14ac:dyDescent="0.3">
      <c r="U34591" s="275"/>
    </row>
    <row r="34592" spans="21:21" x14ac:dyDescent="0.3">
      <c r="U34592" s="275"/>
    </row>
    <row r="34593" spans="21:21" x14ac:dyDescent="0.3">
      <c r="U34593" s="275"/>
    </row>
    <row r="34594" spans="21:21" x14ac:dyDescent="0.3">
      <c r="U34594" s="275"/>
    </row>
    <row r="34595" spans="21:21" x14ac:dyDescent="0.3">
      <c r="U34595" s="275"/>
    </row>
    <row r="34596" spans="21:21" x14ac:dyDescent="0.3">
      <c r="U34596" s="275"/>
    </row>
    <row r="34597" spans="21:21" x14ac:dyDescent="0.3">
      <c r="U34597" s="275"/>
    </row>
    <row r="34598" spans="21:21" x14ac:dyDescent="0.3">
      <c r="U34598" s="275"/>
    </row>
    <row r="34599" spans="21:21" x14ac:dyDescent="0.3">
      <c r="U34599" s="275"/>
    </row>
    <row r="34600" spans="21:21" x14ac:dyDescent="0.3">
      <c r="U34600" s="275"/>
    </row>
    <row r="34601" spans="21:21" x14ac:dyDescent="0.3">
      <c r="U34601" s="275"/>
    </row>
    <row r="34602" spans="21:21" x14ac:dyDescent="0.3">
      <c r="U34602" s="275"/>
    </row>
    <row r="34603" spans="21:21" x14ac:dyDescent="0.3">
      <c r="U34603" s="275"/>
    </row>
    <row r="34604" spans="21:21" x14ac:dyDescent="0.3">
      <c r="U34604" s="275"/>
    </row>
    <row r="34605" spans="21:21" x14ac:dyDescent="0.3">
      <c r="U34605" s="275"/>
    </row>
    <row r="34606" spans="21:21" x14ac:dyDescent="0.3">
      <c r="U34606" s="275"/>
    </row>
    <row r="34607" spans="21:21" x14ac:dyDescent="0.3">
      <c r="U34607" s="275"/>
    </row>
    <row r="34608" spans="21:21" x14ac:dyDescent="0.3">
      <c r="U34608" s="275"/>
    </row>
    <row r="34609" spans="21:21" x14ac:dyDescent="0.3">
      <c r="U34609" s="275"/>
    </row>
    <row r="34610" spans="21:21" x14ac:dyDescent="0.3">
      <c r="U34610" s="275"/>
    </row>
    <row r="34611" spans="21:21" x14ac:dyDescent="0.3">
      <c r="U34611" s="275"/>
    </row>
    <row r="34612" spans="21:21" x14ac:dyDescent="0.3">
      <c r="U34612" s="275"/>
    </row>
    <row r="34613" spans="21:21" x14ac:dyDescent="0.3">
      <c r="U34613" s="275"/>
    </row>
    <row r="34614" spans="21:21" x14ac:dyDescent="0.3">
      <c r="U34614" s="275"/>
    </row>
    <row r="34615" spans="21:21" x14ac:dyDescent="0.3">
      <c r="U34615" s="275"/>
    </row>
    <row r="34616" spans="21:21" x14ac:dyDescent="0.3">
      <c r="U34616" s="275"/>
    </row>
    <row r="34617" spans="21:21" x14ac:dyDescent="0.3">
      <c r="U34617" s="275"/>
    </row>
    <row r="34618" spans="21:21" x14ac:dyDescent="0.3">
      <c r="U34618" s="275"/>
    </row>
    <row r="34619" spans="21:21" x14ac:dyDescent="0.3">
      <c r="U34619" s="275"/>
    </row>
    <row r="34620" spans="21:21" x14ac:dyDescent="0.3">
      <c r="U34620" s="275"/>
    </row>
    <row r="34621" spans="21:21" x14ac:dyDescent="0.3">
      <c r="U34621" s="275"/>
    </row>
    <row r="34622" spans="21:21" x14ac:dyDescent="0.3">
      <c r="U34622" s="275"/>
    </row>
    <row r="34623" spans="21:21" x14ac:dyDescent="0.3">
      <c r="U34623" s="275"/>
    </row>
    <row r="34624" spans="21:21" x14ac:dyDescent="0.3">
      <c r="U34624" s="275"/>
    </row>
    <row r="34625" spans="21:21" x14ac:dyDescent="0.3">
      <c r="U34625" s="275"/>
    </row>
    <row r="34626" spans="21:21" x14ac:dyDescent="0.3">
      <c r="U34626" s="275"/>
    </row>
    <row r="34627" spans="21:21" x14ac:dyDescent="0.3">
      <c r="U34627" s="275"/>
    </row>
    <row r="34628" spans="21:21" x14ac:dyDescent="0.3">
      <c r="U34628" s="275"/>
    </row>
    <row r="34629" spans="21:21" x14ac:dyDescent="0.3">
      <c r="U34629" s="275"/>
    </row>
    <row r="34630" spans="21:21" x14ac:dyDescent="0.3">
      <c r="U34630" s="275"/>
    </row>
    <row r="34631" spans="21:21" x14ac:dyDescent="0.3">
      <c r="U34631" s="275"/>
    </row>
    <row r="34632" spans="21:21" x14ac:dyDescent="0.3">
      <c r="U34632" s="275"/>
    </row>
    <row r="34633" spans="21:21" x14ac:dyDescent="0.3">
      <c r="U34633" s="275"/>
    </row>
    <row r="34634" spans="21:21" x14ac:dyDescent="0.3">
      <c r="U34634" s="275"/>
    </row>
    <row r="34635" spans="21:21" x14ac:dyDescent="0.3">
      <c r="U34635" s="275"/>
    </row>
    <row r="34636" spans="21:21" x14ac:dyDescent="0.3">
      <c r="U34636" s="275"/>
    </row>
    <row r="34637" spans="21:21" x14ac:dyDescent="0.3">
      <c r="U34637" s="275"/>
    </row>
    <row r="34638" spans="21:21" x14ac:dyDescent="0.3">
      <c r="U34638" s="275"/>
    </row>
    <row r="34639" spans="21:21" x14ac:dyDescent="0.3">
      <c r="U34639" s="275"/>
    </row>
    <row r="34640" spans="21:21" x14ac:dyDescent="0.3">
      <c r="U34640" s="275"/>
    </row>
    <row r="34641" spans="21:21" x14ac:dyDescent="0.3">
      <c r="U34641" s="275"/>
    </row>
    <row r="34642" spans="21:21" x14ac:dyDescent="0.3">
      <c r="U34642" s="275"/>
    </row>
    <row r="34643" spans="21:21" x14ac:dyDescent="0.3">
      <c r="U34643" s="275"/>
    </row>
    <row r="34644" spans="21:21" x14ac:dyDescent="0.3">
      <c r="U34644" s="275"/>
    </row>
    <row r="34645" spans="21:21" x14ac:dyDescent="0.3">
      <c r="U34645" s="275"/>
    </row>
    <row r="34646" spans="21:21" x14ac:dyDescent="0.3">
      <c r="U34646" s="275"/>
    </row>
    <row r="34647" spans="21:21" x14ac:dyDescent="0.3">
      <c r="U34647" s="275"/>
    </row>
    <row r="34648" spans="21:21" x14ac:dyDescent="0.3">
      <c r="U34648" s="275"/>
    </row>
    <row r="34649" spans="21:21" x14ac:dyDescent="0.3">
      <c r="U34649" s="275"/>
    </row>
    <row r="34650" spans="21:21" x14ac:dyDescent="0.3">
      <c r="U34650" s="275"/>
    </row>
    <row r="34651" spans="21:21" x14ac:dyDescent="0.3">
      <c r="U34651" s="275"/>
    </row>
    <row r="34652" spans="21:21" x14ac:dyDescent="0.3">
      <c r="U34652" s="275"/>
    </row>
    <row r="34653" spans="21:21" x14ac:dyDescent="0.3">
      <c r="U34653" s="275"/>
    </row>
    <row r="34654" spans="21:21" x14ac:dyDescent="0.3">
      <c r="U34654" s="275"/>
    </row>
    <row r="34655" spans="21:21" x14ac:dyDescent="0.3">
      <c r="U34655" s="275"/>
    </row>
    <row r="34656" spans="21:21" x14ac:dyDescent="0.3">
      <c r="U34656" s="275"/>
    </row>
    <row r="34657" spans="21:21" x14ac:dyDescent="0.3">
      <c r="U34657" s="275"/>
    </row>
    <row r="34658" spans="21:21" x14ac:dyDescent="0.3">
      <c r="U34658" s="275"/>
    </row>
    <row r="34659" spans="21:21" x14ac:dyDescent="0.3">
      <c r="U34659" s="275"/>
    </row>
    <row r="34660" spans="21:21" x14ac:dyDescent="0.3">
      <c r="U34660" s="275"/>
    </row>
    <row r="34661" spans="21:21" x14ac:dyDescent="0.3">
      <c r="U34661" s="275"/>
    </row>
    <row r="34662" spans="21:21" x14ac:dyDescent="0.3">
      <c r="U34662" s="275"/>
    </row>
    <row r="34663" spans="21:21" x14ac:dyDescent="0.3">
      <c r="U34663" s="275"/>
    </row>
    <row r="34664" spans="21:21" x14ac:dyDescent="0.3">
      <c r="U34664" s="275"/>
    </row>
    <row r="34665" spans="21:21" x14ac:dyDescent="0.3">
      <c r="U34665" s="275"/>
    </row>
    <row r="34666" spans="21:21" x14ac:dyDescent="0.3">
      <c r="U34666" s="275"/>
    </row>
    <row r="34667" spans="21:21" x14ac:dyDescent="0.3">
      <c r="U34667" s="275"/>
    </row>
    <row r="34668" spans="21:21" x14ac:dyDescent="0.3">
      <c r="U34668" s="275"/>
    </row>
    <row r="34669" spans="21:21" x14ac:dyDescent="0.3">
      <c r="U34669" s="275"/>
    </row>
    <row r="34670" spans="21:21" x14ac:dyDescent="0.3">
      <c r="U34670" s="275"/>
    </row>
    <row r="34671" spans="21:21" x14ac:dyDescent="0.3">
      <c r="U34671" s="275"/>
    </row>
    <row r="34672" spans="21:21" x14ac:dyDescent="0.3">
      <c r="U34672" s="275"/>
    </row>
    <row r="34673" spans="21:21" x14ac:dyDescent="0.3">
      <c r="U34673" s="275"/>
    </row>
    <row r="34674" spans="21:21" x14ac:dyDescent="0.3">
      <c r="U34674" s="275"/>
    </row>
    <row r="34675" spans="21:21" x14ac:dyDescent="0.3">
      <c r="U34675" s="275"/>
    </row>
    <row r="34676" spans="21:21" x14ac:dyDescent="0.3">
      <c r="U34676" s="275"/>
    </row>
    <row r="34677" spans="21:21" x14ac:dyDescent="0.3">
      <c r="U34677" s="275"/>
    </row>
    <row r="34678" spans="21:21" x14ac:dyDescent="0.3">
      <c r="U34678" s="275"/>
    </row>
    <row r="34679" spans="21:21" x14ac:dyDescent="0.3">
      <c r="U34679" s="275"/>
    </row>
    <row r="34680" spans="21:21" x14ac:dyDescent="0.3">
      <c r="U34680" s="275"/>
    </row>
    <row r="34681" spans="21:21" x14ac:dyDescent="0.3">
      <c r="U34681" s="275"/>
    </row>
    <row r="34682" spans="21:21" x14ac:dyDescent="0.3">
      <c r="U34682" s="275"/>
    </row>
    <row r="34683" spans="21:21" x14ac:dyDescent="0.3">
      <c r="U34683" s="275"/>
    </row>
    <row r="34684" spans="21:21" x14ac:dyDescent="0.3">
      <c r="U34684" s="275"/>
    </row>
    <row r="34685" spans="21:21" x14ac:dyDescent="0.3">
      <c r="U34685" s="275"/>
    </row>
    <row r="34686" spans="21:21" x14ac:dyDescent="0.3">
      <c r="U34686" s="275"/>
    </row>
    <row r="34687" spans="21:21" x14ac:dyDescent="0.3">
      <c r="U34687" s="275"/>
    </row>
    <row r="34688" spans="21:21" x14ac:dyDescent="0.3">
      <c r="U34688" s="275"/>
    </row>
    <row r="34689" spans="21:21" x14ac:dyDescent="0.3">
      <c r="U34689" s="275"/>
    </row>
    <row r="34690" spans="21:21" x14ac:dyDescent="0.3">
      <c r="U34690" s="275"/>
    </row>
    <row r="34691" spans="21:21" x14ac:dyDescent="0.3">
      <c r="U34691" s="275"/>
    </row>
    <row r="34692" spans="21:21" x14ac:dyDescent="0.3">
      <c r="U34692" s="275"/>
    </row>
    <row r="34693" spans="21:21" x14ac:dyDescent="0.3">
      <c r="U34693" s="275"/>
    </row>
    <row r="34694" spans="21:21" x14ac:dyDescent="0.3">
      <c r="U34694" s="275"/>
    </row>
    <row r="34695" spans="21:21" x14ac:dyDescent="0.3">
      <c r="U34695" s="275"/>
    </row>
    <row r="34696" spans="21:21" x14ac:dyDescent="0.3">
      <c r="U34696" s="275"/>
    </row>
    <row r="34697" spans="21:21" x14ac:dyDescent="0.3">
      <c r="U34697" s="275"/>
    </row>
    <row r="34698" spans="21:21" x14ac:dyDescent="0.3">
      <c r="U34698" s="275"/>
    </row>
    <row r="34699" spans="21:21" x14ac:dyDescent="0.3">
      <c r="U34699" s="275"/>
    </row>
    <row r="34700" spans="21:21" x14ac:dyDescent="0.3">
      <c r="U34700" s="275"/>
    </row>
    <row r="34701" spans="21:21" x14ac:dyDescent="0.3">
      <c r="U34701" s="275"/>
    </row>
    <row r="34702" spans="21:21" x14ac:dyDescent="0.3">
      <c r="U34702" s="275"/>
    </row>
    <row r="34703" spans="21:21" x14ac:dyDescent="0.3">
      <c r="U34703" s="275"/>
    </row>
    <row r="34704" spans="21:21" x14ac:dyDescent="0.3">
      <c r="U34704" s="275"/>
    </row>
    <row r="34705" spans="21:21" x14ac:dyDescent="0.3">
      <c r="U34705" s="275"/>
    </row>
    <row r="34706" spans="21:21" x14ac:dyDescent="0.3">
      <c r="U34706" s="275"/>
    </row>
    <row r="34707" spans="21:21" x14ac:dyDescent="0.3">
      <c r="U34707" s="275"/>
    </row>
    <row r="34708" spans="21:21" x14ac:dyDescent="0.3">
      <c r="U34708" s="275"/>
    </row>
    <row r="34709" spans="21:21" x14ac:dyDescent="0.3">
      <c r="U34709" s="275"/>
    </row>
    <row r="34710" spans="21:21" x14ac:dyDescent="0.3">
      <c r="U34710" s="275"/>
    </row>
    <row r="34711" spans="21:21" x14ac:dyDescent="0.3">
      <c r="U34711" s="275"/>
    </row>
    <row r="34712" spans="21:21" x14ac:dyDescent="0.3">
      <c r="U34712" s="275"/>
    </row>
    <row r="34713" spans="21:21" x14ac:dyDescent="0.3">
      <c r="U34713" s="275"/>
    </row>
    <row r="34714" spans="21:21" x14ac:dyDescent="0.3">
      <c r="U34714" s="275"/>
    </row>
    <row r="34715" spans="21:21" x14ac:dyDescent="0.3">
      <c r="U34715" s="275"/>
    </row>
    <row r="34716" spans="21:21" x14ac:dyDescent="0.3">
      <c r="U34716" s="275"/>
    </row>
    <row r="34717" spans="21:21" x14ac:dyDescent="0.3">
      <c r="U34717" s="275"/>
    </row>
    <row r="34718" spans="21:21" x14ac:dyDescent="0.3">
      <c r="U34718" s="275"/>
    </row>
    <row r="34719" spans="21:21" x14ac:dyDescent="0.3">
      <c r="U34719" s="275"/>
    </row>
    <row r="34720" spans="21:21" x14ac:dyDescent="0.3">
      <c r="U34720" s="275"/>
    </row>
    <row r="34721" spans="21:21" x14ac:dyDescent="0.3">
      <c r="U34721" s="275"/>
    </row>
    <row r="34722" spans="21:21" x14ac:dyDescent="0.3">
      <c r="U34722" s="275"/>
    </row>
    <row r="34723" spans="21:21" x14ac:dyDescent="0.3">
      <c r="U34723" s="275"/>
    </row>
    <row r="34724" spans="21:21" x14ac:dyDescent="0.3">
      <c r="U34724" s="275"/>
    </row>
    <row r="34725" spans="21:21" x14ac:dyDescent="0.3">
      <c r="U34725" s="275"/>
    </row>
    <row r="34726" spans="21:21" x14ac:dyDescent="0.3">
      <c r="U34726" s="275"/>
    </row>
    <row r="34727" spans="21:21" x14ac:dyDescent="0.3">
      <c r="U34727" s="275"/>
    </row>
    <row r="34728" spans="21:21" x14ac:dyDescent="0.3">
      <c r="U34728" s="275"/>
    </row>
    <row r="34729" spans="21:21" x14ac:dyDescent="0.3">
      <c r="U34729" s="275"/>
    </row>
    <row r="34730" spans="21:21" x14ac:dyDescent="0.3">
      <c r="U34730" s="275"/>
    </row>
    <row r="34731" spans="21:21" x14ac:dyDescent="0.3">
      <c r="U34731" s="275"/>
    </row>
    <row r="34732" spans="21:21" x14ac:dyDescent="0.3">
      <c r="U34732" s="275"/>
    </row>
    <row r="34733" spans="21:21" x14ac:dyDescent="0.3">
      <c r="U34733" s="275"/>
    </row>
    <row r="34734" spans="21:21" x14ac:dyDescent="0.3">
      <c r="U34734" s="275"/>
    </row>
    <row r="34735" spans="21:21" x14ac:dyDescent="0.3">
      <c r="U34735" s="275"/>
    </row>
    <row r="34736" spans="21:21" x14ac:dyDescent="0.3">
      <c r="U34736" s="275"/>
    </row>
    <row r="34737" spans="21:21" x14ac:dyDescent="0.3">
      <c r="U34737" s="275"/>
    </row>
    <row r="34738" spans="21:21" x14ac:dyDescent="0.3">
      <c r="U34738" s="275"/>
    </row>
    <row r="34739" spans="21:21" x14ac:dyDescent="0.3">
      <c r="U34739" s="275"/>
    </row>
    <row r="34740" spans="21:21" x14ac:dyDescent="0.3">
      <c r="U34740" s="275"/>
    </row>
    <row r="34741" spans="21:21" x14ac:dyDescent="0.3">
      <c r="U34741" s="275"/>
    </row>
    <row r="34742" spans="21:21" x14ac:dyDescent="0.3">
      <c r="U34742" s="275"/>
    </row>
    <row r="34743" spans="21:21" x14ac:dyDescent="0.3">
      <c r="U34743" s="275"/>
    </row>
    <row r="34744" spans="21:21" x14ac:dyDescent="0.3">
      <c r="U34744" s="275"/>
    </row>
    <row r="34745" spans="21:21" x14ac:dyDescent="0.3">
      <c r="U34745" s="275"/>
    </row>
    <row r="34746" spans="21:21" x14ac:dyDescent="0.3">
      <c r="U34746" s="275"/>
    </row>
    <row r="34747" spans="21:21" x14ac:dyDescent="0.3">
      <c r="U34747" s="275"/>
    </row>
    <row r="34748" spans="21:21" x14ac:dyDescent="0.3">
      <c r="U34748" s="275"/>
    </row>
    <row r="34749" spans="21:21" x14ac:dyDescent="0.3">
      <c r="U34749" s="275"/>
    </row>
    <row r="34750" spans="21:21" x14ac:dyDescent="0.3">
      <c r="U34750" s="275"/>
    </row>
    <row r="34751" spans="21:21" x14ac:dyDescent="0.3">
      <c r="U34751" s="275"/>
    </row>
    <row r="34752" spans="21:21" x14ac:dyDescent="0.3">
      <c r="U34752" s="275"/>
    </row>
    <row r="34753" spans="21:21" x14ac:dyDescent="0.3">
      <c r="U34753" s="275"/>
    </row>
    <row r="34754" spans="21:21" x14ac:dyDescent="0.3">
      <c r="U34754" s="275"/>
    </row>
    <row r="34755" spans="21:21" x14ac:dyDescent="0.3">
      <c r="U34755" s="275"/>
    </row>
    <row r="34756" spans="21:21" x14ac:dyDescent="0.3">
      <c r="U34756" s="275"/>
    </row>
    <row r="34757" spans="21:21" x14ac:dyDescent="0.3">
      <c r="U34757" s="275"/>
    </row>
    <row r="34758" spans="21:21" x14ac:dyDescent="0.3">
      <c r="U34758" s="275"/>
    </row>
    <row r="34759" spans="21:21" x14ac:dyDescent="0.3">
      <c r="U34759" s="275"/>
    </row>
    <row r="34760" spans="21:21" x14ac:dyDescent="0.3">
      <c r="U34760" s="275"/>
    </row>
    <row r="34761" spans="21:21" x14ac:dyDescent="0.3">
      <c r="U34761" s="275"/>
    </row>
    <row r="34762" spans="21:21" x14ac:dyDescent="0.3">
      <c r="U34762" s="275"/>
    </row>
    <row r="34763" spans="21:21" x14ac:dyDescent="0.3">
      <c r="U34763" s="275"/>
    </row>
    <row r="34764" spans="21:21" x14ac:dyDescent="0.3">
      <c r="U34764" s="275"/>
    </row>
    <row r="34765" spans="21:21" x14ac:dyDescent="0.3">
      <c r="U34765" s="275"/>
    </row>
    <row r="34766" spans="21:21" x14ac:dyDescent="0.3">
      <c r="U34766" s="275"/>
    </row>
    <row r="34767" spans="21:21" x14ac:dyDescent="0.3">
      <c r="U34767" s="275"/>
    </row>
    <row r="34768" spans="21:21" x14ac:dyDescent="0.3">
      <c r="U34768" s="275"/>
    </row>
    <row r="34769" spans="21:21" x14ac:dyDescent="0.3">
      <c r="U34769" s="275"/>
    </row>
    <row r="34770" spans="21:21" x14ac:dyDescent="0.3">
      <c r="U34770" s="275"/>
    </row>
    <row r="34771" spans="21:21" x14ac:dyDescent="0.3">
      <c r="U34771" s="275"/>
    </row>
    <row r="34772" spans="21:21" x14ac:dyDescent="0.3">
      <c r="U34772" s="275"/>
    </row>
    <row r="34773" spans="21:21" x14ac:dyDescent="0.3">
      <c r="U34773" s="275"/>
    </row>
    <row r="34774" spans="21:21" x14ac:dyDescent="0.3">
      <c r="U34774" s="275"/>
    </row>
    <row r="34775" spans="21:21" x14ac:dyDescent="0.3">
      <c r="U34775" s="275"/>
    </row>
    <row r="34776" spans="21:21" x14ac:dyDescent="0.3">
      <c r="U34776" s="275"/>
    </row>
    <row r="34777" spans="21:21" x14ac:dyDescent="0.3">
      <c r="U34777" s="275"/>
    </row>
    <row r="34778" spans="21:21" x14ac:dyDescent="0.3">
      <c r="U34778" s="275"/>
    </row>
    <row r="34779" spans="21:21" x14ac:dyDescent="0.3">
      <c r="U34779" s="275"/>
    </row>
    <row r="34780" spans="21:21" x14ac:dyDescent="0.3">
      <c r="U34780" s="275"/>
    </row>
    <row r="34781" spans="21:21" x14ac:dyDescent="0.3">
      <c r="U34781" s="275"/>
    </row>
    <row r="34782" spans="21:21" x14ac:dyDescent="0.3">
      <c r="U34782" s="275"/>
    </row>
    <row r="34783" spans="21:21" x14ac:dyDescent="0.3">
      <c r="U34783" s="275"/>
    </row>
    <row r="34784" spans="21:21" x14ac:dyDescent="0.3">
      <c r="U34784" s="275"/>
    </row>
    <row r="34785" spans="21:21" x14ac:dyDescent="0.3">
      <c r="U34785" s="275"/>
    </row>
    <row r="34786" spans="21:21" x14ac:dyDescent="0.3">
      <c r="U34786" s="275"/>
    </row>
    <row r="34787" spans="21:21" x14ac:dyDescent="0.3">
      <c r="U34787" s="275"/>
    </row>
    <row r="34788" spans="21:21" x14ac:dyDescent="0.3">
      <c r="U34788" s="275"/>
    </row>
    <row r="34789" spans="21:21" x14ac:dyDescent="0.3">
      <c r="U34789" s="275"/>
    </row>
    <row r="34790" spans="21:21" x14ac:dyDescent="0.3">
      <c r="U34790" s="275"/>
    </row>
    <row r="34791" spans="21:21" x14ac:dyDescent="0.3">
      <c r="U34791" s="275"/>
    </row>
    <row r="34792" spans="21:21" x14ac:dyDescent="0.3">
      <c r="U34792" s="275"/>
    </row>
    <row r="34793" spans="21:21" x14ac:dyDescent="0.3">
      <c r="U34793" s="275"/>
    </row>
    <row r="34794" spans="21:21" x14ac:dyDescent="0.3">
      <c r="U34794" s="275"/>
    </row>
    <row r="34795" spans="21:21" x14ac:dyDescent="0.3">
      <c r="U34795" s="275"/>
    </row>
    <row r="34796" spans="21:21" x14ac:dyDescent="0.3">
      <c r="U34796" s="275"/>
    </row>
    <row r="34797" spans="21:21" x14ac:dyDescent="0.3">
      <c r="U34797" s="275"/>
    </row>
    <row r="34798" spans="21:21" x14ac:dyDescent="0.3">
      <c r="U34798" s="275"/>
    </row>
    <row r="34799" spans="21:21" x14ac:dyDescent="0.3">
      <c r="U34799" s="275"/>
    </row>
    <row r="34800" spans="21:21" x14ac:dyDescent="0.3">
      <c r="U34800" s="275"/>
    </row>
    <row r="34801" spans="21:21" x14ac:dyDescent="0.3">
      <c r="U34801" s="275"/>
    </row>
    <row r="34802" spans="21:21" x14ac:dyDescent="0.3">
      <c r="U34802" s="275"/>
    </row>
    <row r="34803" spans="21:21" x14ac:dyDescent="0.3">
      <c r="U34803" s="275"/>
    </row>
    <row r="34804" spans="21:21" x14ac:dyDescent="0.3">
      <c r="U34804" s="275"/>
    </row>
    <row r="34805" spans="21:21" x14ac:dyDescent="0.3">
      <c r="U34805" s="275"/>
    </row>
    <row r="34806" spans="21:21" x14ac:dyDescent="0.3">
      <c r="U34806" s="275"/>
    </row>
    <row r="34807" spans="21:21" x14ac:dyDescent="0.3">
      <c r="U34807" s="275"/>
    </row>
    <row r="34808" spans="21:21" x14ac:dyDescent="0.3">
      <c r="U34808" s="275"/>
    </row>
    <row r="34809" spans="21:21" x14ac:dyDescent="0.3">
      <c r="U34809" s="275"/>
    </row>
    <row r="34810" spans="21:21" x14ac:dyDescent="0.3">
      <c r="U34810" s="275"/>
    </row>
    <row r="34811" spans="21:21" x14ac:dyDescent="0.3">
      <c r="U34811" s="275"/>
    </row>
    <row r="34812" spans="21:21" x14ac:dyDescent="0.3">
      <c r="U34812" s="275"/>
    </row>
    <row r="34813" spans="21:21" x14ac:dyDescent="0.3">
      <c r="U34813" s="275"/>
    </row>
    <row r="34814" spans="21:21" x14ac:dyDescent="0.3">
      <c r="U34814" s="275"/>
    </row>
    <row r="34815" spans="21:21" x14ac:dyDescent="0.3">
      <c r="U34815" s="275"/>
    </row>
    <row r="34816" spans="21:21" x14ac:dyDescent="0.3">
      <c r="U34816" s="275"/>
    </row>
    <row r="34817" spans="21:21" x14ac:dyDescent="0.3">
      <c r="U34817" s="275"/>
    </row>
    <row r="34818" spans="21:21" x14ac:dyDescent="0.3">
      <c r="U34818" s="275"/>
    </row>
    <row r="34819" spans="21:21" x14ac:dyDescent="0.3">
      <c r="U34819" s="275"/>
    </row>
    <row r="34820" spans="21:21" x14ac:dyDescent="0.3">
      <c r="U34820" s="275"/>
    </row>
    <row r="34821" spans="21:21" x14ac:dyDescent="0.3">
      <c r="U34821" s="275"/>
    </row>
    <row r="34822" spans="21:21" x14ac:dyDescent="0.3">
      <c r="U34822" s="275"/>
    </row>
    <row r="34823" spans="21:21" x14ac:dyDescent="0.3">
      <c r="U34823" s="275"/>
    </row>
    <row r="34824" spans="21:21" x14ac:dyDescent="0.3">
      <c r="U34824" s="275"/>
    </row>
    <row r="34825" spans="21:21" x14ac:dyDescent="0.3">
      <c r="U34825" s="275"/>
    </row>
    <row r="34826" spans="21:21" x14ac:dyDescent="0.3">
      <c r="U34826" s="275"/>
    </row>
    <row r="34827" spans="21:21" x14ac:dyDescent="0.3">
      <c r="U34827" s="275"/>
    </row>
    <row r="34828" spans="21:21" x14ac:dyDescent="0.3">
      <c r="U34828" s="275"/>
    </row>
    <row r="34829" spans="21:21" x14ac:dyDescent="0.3">
      <c r="U34829" s="275"/>
    </row>
    <row r="34830" spans="21:21" x14ac:dyDescent="0.3">
      <c r="U34830" s="275"/>
    </row>
    <row r="34831" spans="21:21" x14ac:dyDescent="0.3">
      <c r="U34831" s="275"/>
    </row>
    <row r="34832" spans="21:21" x14ac:dyDescent="0.3">
      <c r="U34832" s="275"/>
    </row>
    <row r="34833" spans="21:21" x14ac:dyDescent="0.3">
      <c r="U34833" s="275"/>
    </row>
    <row r="34834" spans="21:21" x14ac:dyDescent="0.3">
      <c r="U34834" s="275"/>
    </row>
    <row r="34835" spans="21:21" x14ac:dyDescent="0.3">
      <c r="U34835" s="275"/>
    </row>
    <row r="34836" spans="21:21" x14ac:dyDescent="0.3">
      <c r="U34836" s="275"/>
    </row>
    <row r="34837" spans="21:21" x14ac:dyDescent="0.3">
      <c r="U34837" s="275"/>
    </row>
    <row r="34838" spans="21:21" x14ac:dyDescent="0.3">
      <c r="U34838" s="275"/>
    </row>
    <row r="34839" spans="21:21" x14ac:dyDescent="0.3">
      <c r="U34839" s="275"/>
    </row>
    <row r="34840" spans="21:21" x14ac:dyDescent="0.3">
      <c r="U34840" s="275"/>
    </row>
    <row r="34841" spans="21:21" x14ac:dyDescent="0.3">
      <c r="U34841" s="275"/>
    </row>
    <row r="34842" spans="21:21" x14ac:dyDescent="0.3">
      <c r="U34842" s="275"/>
    </row>
    <row r="34843" spans="21:21" x14ac:dyDescent="0.3">
      <c r="U34843" s="275"/>
    </row>
    <row r="34844" spans="21:21" x14ac:dyDescent="0.3">
      <c r="U34844" s="275"/>
    </row>
    <row r="34845" spans="21:21" x14ac:dyDescent="0.3">
      <c r="U34845" s="275"/>
    </row>
    <row r="34846" spans="21:21" x14ac:dyDescent="0.3">
      <c r="U34846" s="275"/>
    </row>
    <row r="34847" spans="21:21" x14ac:dyDescent="0.3">
      <c r="U34847" s="275"/>
    </row>
    <row r="34848" spans="21:21" x14ac:dyDescent="0.3">
      <c r="U34848" s="275"/>
    </row>
    <row r="34849" spans="21:21" x14ac:dyDescent="0.3">
      <c r="U34849" s="275"/>
    </row>
    <row r="34850" spans="21:21" x14ac:dyDescent="0.3">
      <c r="U34850" s="275"/>
    </row>
    <row r="34851" spans="21:21" x14ac:dyDescent="0.3">
      <c r="U34851" s="275"/>
    </row>
    <row r="34852" spans="21:21" x14ac:dyDescent="0.3">
      <c r="U34852" s="275"/>
    </row>
    <row r="34853" spans="21:21" x14ac:dyDescent="0.3">
      <c r="U34853" s="275"/>
    </row>
    <row r="34854" spans="21:21" x14ac:dyDescent="0.3">
      <c r="U34854" s="275"/>
    </row>
    <row r="34855" spans="21:21" x14ac:dyDescent="0.3">
      <c r="U34855" s="275"/>
    </row>
    <row r="34856" spans="21:21" x14ac:dyDescent="0.3">
      <c r="U34856" s="275"/>
    </row>
    <row r="34857" spans="21:21" x14ac:dyDescent="0.3">
      <c r="U34857" s="275"/>
    </row>
    <row r="34858" spans="21:21" x14ac:dyDescent="0.3">
      <c r="U34858" s="275"/>
    </row>
    <row r="34859" spans="21:21" x14ac:dyDescent="0.3">
      <c r="U34859" s="275"/>
    </row>
    <row r="34860" spans="21:21" x14ac:dyDescent="0.3">
      <c r="U34860" s="275"/>
    </row>
    <row r="34861" spans="21:21" x14ac:dyDescent="0.3">
      <c r="U34861" s="275"/>
    </row>
    <row r="34862" spans="21:21" x14ac:dyDescent="0.3">
      <c r="U34862" s="275"/>
    </row>
    <row r="34863" spans="21:21" x14ac:dyDescent="0.3">
      <c r="U34863" s="275"/>
    </row>
    <row r="34864" spans="21:21" x14ac:dyDescent="0.3">
      <c r="U34864" s="275"/>
    </row>
    <row r="34865" spans="21:21" x14ac:dyDescent="0.3">
      <c r="U34865" s="275"/>
    </row>
    <row r="34866" spans="21:21" x14ac:dyDescent="0.3">
      <c r="U34866" s="275"/>
    </row>
    <row r="34867" spans="21:21" x14ac:dyDescent="0.3">
      <c r="U34867" s="275"/>
    </row>
    <row r="34868" spans="21:21" x14ac:dyDescent="0.3">
      <c r="U34868" s="275"/>
    </row>
    <row r="34869" spans="21:21" x14ac:dyDescent="0.3">
      <c r="U34869" s="275"/>
    </row>
    <row r="34870" spans="21:21" x14ac:dyDescent="0.3">
      <c r="U34870" s="275"/>
    </row>
    <row r="34871" spans="21:21" x14ac:dyDescent="0.3">
      <c r="U34871" s="275"/>
    </row>
    <row r="34872" spans="21:21" x14ac:dyDescent="0.3">
      <c r="U34872" s="275"/>
    </row>
    <row r="34873" spans="21:21" x14ac:dyDescent="0.3">
      <c r="U34873" s="275"/>
    </row>
    <row r="34874" spans="21:21" x14ac:dyDescent="0.3">
      <c r="U34874" s="275"/>
    </row>
    <row r="34875" spans="21:21" x14ac:dyDescent="0.3">
      <c r="U34875" s="275"/>
    </row>
    <row r="34876" spans="21:21" x14ac:dyDescent="0.3">
      <c r="U34876" s="275"/>
    </row>
    <row r="34877" spans="21:21" x14ac:dyDescent="0.3">
      <c r="U34877" s="275"/>
    </row>
    <row r="34878" spans="21:21" x14ac:dyDescent="0.3">
      <c r="U34878" s="275"/>
    </row>
    <row r="34879" spans="21:21" x14ac:dyDescent="0.3">
      <c r="U34879" s="275"/>
    </row>
    <row r="34880" spans="21:21" x14ac:dyDescent="0.3">
      <c r="U34880" s="275"/>
    </row>
    <row r="34881" spans="21:21" x14ac:dyDescent="0.3">
      <c r="U34881" s="275"/>
    </row>
    <row r="34882" spans="21:21" x14ac:dyDescent="0.3">
      <c r="U34882" s="275"/>
    </row>
    <row r="34883" spans="21:21" x14ac:dyDescent="0.3">
      <c r="U34883" s="275"/>
    </row>
    <row r="34884" spans="21:21" x14ac:dyDescent="0.3">
      <c r="U34884" s="275"/>
    </row>
    <row r="34885" spans="21:21" x14ac:dyDescent="0.3">
      <c r="U34885" s="275"/>
    </row>
    <row r="34886" spans="21:21" x14ac:dyDescent="0.3">
      <c r="U34886" s="275"/>
    </row>
    <row r="34887" spans="21:21" x14ac:dyDescent="0.3">
      <c r="U34887" s="275"/>
    </row>
    <row r="34888" spans="21:21" x14ac:dyDescent="0.3">
      <c r="U34888" s="275"/>
    </row>
    <row r="34889" spans="21:21" x14ac:dyDescent="0.3">
      <c r="U34889" s="275"/>
    </row>
    <row r="34890" spans="21:21" x14ac:dyDescent="0.3">
      <c r="U34890" s="275"/>
    </row>
    <row r="34891" spans="21:21" x14ac:dyDescent="0.3">
      <c r="U34891" s="275"/>
    </row>
    <row r="34892" spans="21:21" x14ac:dyDescent="0.3">
      <c r="U34892" s="275"/>
    </row>
    <row r="34893" spans="21:21" x14ac:dyDescent="0.3">
      <c r="U34893" s="275"/>
    </row>
    <row r="34894" spans="21:21" x14ac:dyDescent="0.3">
      <c r="U34894" s="275"/>
    </row>
    <row r="34895" spans="21:21" x14ac:dyDescent="0.3">
      <c r="U34895" s="275"/>
    </row>
    <row r="34896" spans="21:21" x14ac:dyDescent="0.3">
      <c r="U34896" s="275"/>
    </row>
    <row r="34897" spans="21:21" x14ac:dyDescent="0.3">
      <c r="U34897" s="275"/>
    </row>
    <row r="34898" spans="21:21" x14ac:dyDescent="0.3">
      <c r="U34898" s="275"/>
    </row>
    <row r="34899" spans="21:21" x14ac:dyDescent="0.3">
      <c r="U34899" s="275"/>
    </row>
    <row r="34900" spans="21:21" x14ac:dyDescent="0.3">
      <c r="U34900" s="275"/>
    </row>
    <row r="34901" spans="21:21" x14ac:dyDescent="0.3">
      <c r="U34901" s="275"/>
    </row>
    <row r="34902" spans="21:21" x14ac:dyDescent="0.3">
      <c r="U34902" s="275"/>
    </row>
    <row r="34903" spans="21:21" x14ac:dyDescent="0.3">
      <c r="U34903" s="275"/>
    </row>
    <row r="34904" spans="21:21" x14ac:dyDescent="0.3">
      <c r="U34904" s="275"/>
    </row>
    <row r="34905" spans="21:21" x14ac:dyDescent="0.3">
      <c r="U34905" s="275"/>
    </row>
    <row r="34906" spans="21:21" x14ac:dyDescent="0.3">
      <c r="U34906" s="275"/>
    </row>
    <row r="34907" spans="21:21" x14ac:dyDescent="0.3">
      <c r="U34907" s="275"/>
    </row>
    <row r="34908" spans="21:21" x14ac:dyDescent="0.3">
      <c r="U34908" s="275"/>
    </row>
    <row r="34909" spans="21:21" x14ac:dyDescent="0.3">
      <c r="U34909" s="275"/>
    </row>
    <row r="34910" spans="21:21" x14ac:dyDescent="0.3">
      <c r="U34910" s="275"/>
    </row>
    <row r="34911" spans="21:21" x14ac:dyDescent="0.3">
      <c r="U34911" s="275"/>
    </row>
    <row r="34912" spans="21:21" x14ac:dyDescent="0.3">
      <c r="U34912" s="275"/>
    </row>
    <row r="34913" spans="21:21" x14ac:dyDescent="0.3">
      <c r="U34913" s="275"/>
    </row>
    <row r="34914" spans="21:21" x14ac:dyDescent="0.3">
      <c r="U34914" s="275"/>
    </row>
    <row r="34915" spans="21:21" x14ac:dyDescent="0.3">
      <c r="U34915" s="275"/>
    </row>
    <row r="34916" spans="21:21" x14ac:dyDescent="0.3">
      <c r="U34916" s="275"/>
    </row>
    <row r="34917" spans="21:21" x14ac:dyDescent="0.3">
      <c r="U34917" s="275"/>
    </row>
    <row r="34918" spans="21:21" x14ac:dyDescent="0.3">
      <c r="U34918" s="275"/>
    </row>
    <row r="34919" spans="21:21" x14ac:dyDescent="0.3">
      <c r="U34919" s="275"/>
    </row>
    <row r="34920" spans="21:21" x14ac:dyDescent="0.3">
      <c r="U34920" s="275"/>
    </row>
    <row r="34921" spans="21:21" x14ac:dyDescent="0.3">
      <c r="U34921" s="275"/>
    </row>
    <row r="34922" spans="21:21" x14ac:dyDescent="0.3">
      <c r="U34922" s="275"/>
    </row>
    <row r="34923" spans="21:21" x14ac:dyDescent="0.3">
      <c r="U34923" s="275"/>
    </row>
    <row r="34924" spans="21:21" x14ac:dyDescent="0.3">
      <c r="U34924" s="275"/>
    </row>
    <row r="34925" spans="21:21" x14ac:dyDescent="0.3">
      <c r="U34925" s="275"/>
    </row>
    <row r="34926" spans="21:21" x14ac:dyDescent="0.3">
      <c r="U34926" s="275"/>
    </row>
    <row r="34927" spans="21:21" x14ac:dyDescent="0.3">
      <c r="U34927" s="275"/>
    </row>
    <row r="34928" spans="21:21" x14ac:dyDescent="0.3">
      <c r="U34928" s="275"/>
    </row>
    <row r="34929" spans="21:21" x14ac:dyDescent="0.3">
      <c r="U34929" s="275"/>
    </row>
    <row r="34930" spans="21:21" x14ac:dyDescent="0.3">
      <c r="U34930" s="275"/>
    </row>
    <row r="34931" spans="21:21" x14ac:dyDescent="0.3">
      <c r="U34931" s="275"/>
    </row>
    <row r="34932" spans="21:21" x14ac:dyDescent="0.3">
      <c r="U34932" s="275"/>
    </row>
    <row r="34933" spans="21:21" x14ac:dyDescent="0.3">
      <c r="U34933" s="275"/>
    </row>
    <row r="34934" spans="21:21" x14ac:dyDescent="0.3">
      <c r="U34934" s="275"/>
    </row>
    <row r="34935" spans="21:21" x14ac:dyDescent="0.3">
      <c r="U34935" s="275"/>
    </row>
    <row r="34936" spans="21:21" x14ac:dyDescent="0.3">
      <c r="U34936" s="275"/>
    </row>
    <row r="34937" spans="21:21" x14ac:dyDescent="0.3">
      <c r="U34937" s="275"/>
    </row>
    <row r="34938" spans="21:21" x14ac:dyDescent="0.3">
      <c r="U34938" s="275"/>
    </row>
    <row r="34939" spans="21:21" x14ac:dyDescent="0.3">
      <c r="U34939" s="275"/>
    </row>
    <row r="34940" spans="21:21" x14ac:dyDescent="0.3">
      <c r="U34940" s="275"/>
    </row>
    <row r="34941" spans="21:21" x14ac:dyDescent="0.3">
      <c r="U34941" s="275"/>
    </row>
    <row r="34942" spans="21:21" x14ac:dyDescent="0.3">
      <c r="U34942" s="275"/>
    </row>
    <row r="34943" spans="21:21" x14ac:dyDescent="0.3">
      <c r="U34943" s="275"/>
    </row>
    <row r="34944" spans="21:21" x14ac:dyDescent="0.3">
      <c r="U34944" s="275"/>
    </row>
    <row r="34945" spans="21:21" x14ac:dyDescent="0.3">
      <c r="U34945" s="275"/>
    </row>
    <row r="34946" spans="21:21" x14ac:dyDescent="0.3">
      <c r="U34946" s="275"/>
    </row>
    <row r="34947" spans="21:21" x14ac:dyDescent="0.3">
      <c r="U34947" s="275"/>
    </row>
    <row r="34948" spans="21:21" x14ac:dyDescent="0.3">
      <c r="U34948" s="275"/>
    </row>
    <row r="34949" spans="21:21" x14ac:dyDescent="0.3">
      <c r="U34949" s="275"/>
    </row>
    <row r="34950" spans="21:21" x14ac:dyDescent="0.3">
      <c r="U34950" s="275"/>
    </row>
    <row r="34951" spans="21:21" x14ac:dyDescent="0.3">
      <c r="U34951" s="275"/>
    </row>
    <row r="34952" spans="21:21" x14ac:dyDescent="0.3">
      <c r="U34952" s="275"/>
    </row>
    <row r="34953" spans="21:21" x14ac:dyDescent="0.3">
      <c r="U34953" s="275"/>
    </row>
    <row r="34954" spans="21:21" x14ac:dyDescent="0.3">
      <c r="U34954" s="275"/>
    </row>
    <row r="34955" spans="21:21" x14ac:dyDescent="0.3">
      <c r="U34955" s="275"/>
    </row>
    <row r="34956" spans="21:21" x14ac:dyDescent="0.3">
      <c r="U34956" s="275"/>
    </row>
    <row r="34957" spans="21:21" x14ac:dyDescent="0.3">
      <c r="U34957" s="275"/>
    </row>
    <row r="34958" spans="21:21" x14ac:dyDescent="0.3">
      <c r="U34958" s="275"/>
    </row>
    <row r="34959" spans="21:21" x14ac:dyDescent="0.3">
      <c r="U34959" s="275"/>
    </row>
    <row r="34960" spans="21:21" x14ac:dyDescent="0.3">
      <c r="U34960" s="275"/>
    </row>
    <row r="34961" spans="21:21" x14ac:dyDescent="0.3">
      <c r="U34961" s="275"/>
    </row>
    <row r="34962" spans="21:21" x14ac:dyDescent="0.3">
      <c r="U34962" s="275"/>
    </row>
    <row r="34963" spans="21:21" x14ac:dyDescent="0.3">
      <c r="U34963" s="275"/>
    </row>
    <row r="34964" spans="21:21" x14ac:dyDescent="0.3">
      <c r="U34964" s="275"/>
    </row>
    <row r="34965" spans="21:21" x14ac:dyDescent="0.3">
      <c r="U34965" s="275"/>
    </row>
    <row r="34966" spans="21:21" x14ac:dyDescent="0.3">
      <c r="U34966" s="275"/>
    </row>
    <row r="34967" spans="21:21" x14ac:dyDescent="0.3">
      <c r="U34967" s="275"/>
    </row>
    <row r="34968" spans="21:21" x14ac:dyDescent="0.3">
      <c r="U34968" s="275"/>
    </row>
    <row r="34969" spans="21:21" x14ac:dyDescent="0.3">
      <c r="U34969" s="275"/>
    </row>
    <row r="34970" spans="21:21" x14ac:dyDescent="0.3">
      <c r="U34970" s="275"/>
    </row>
    <row r="34971" spans="21:21" x14ac:dyDescent="0.3">
      <c r="U34971" s="275"/>
    </row>
    <row r="34972" spans="21:21" x14ac:dyDescent="0.3">
      <c r="U34972" s="275"/>
    </row>
    <row r="34973" spans="21:21" x14ac:dyDescent="0.3">
      <c r="U34973" s="275"/>
    </row>
    <row r="34974" spans="21:21" x14ac:dyDescent="0.3">
      <c r="U34974" s="275"/>
    </row>
    <row r="34975" spans="21:21" x14ac:dyDescent="0.3">
      <c r="U34975" s="275"/>
    </row>
    <row r="34976" spans="21:21" x14ac:dyDescent="0.3">
      <c r="U34976" s="275"/>
    </row>
    <row r="34977" spans="21:21" x14ac:dyDescent="0.3">
      <c r="U34977" s="275"/>
    </row>
    <row r="34978" spans="21:21" x14ac:dyDescent="0.3">
      <c r="U34978" s="275"/>
    </row>
    <row r="34979" spans="21:21" x14ac:dyDescent="0.3">
      <c r="U34979" s="275"/>
    </row>
    <row r="34980" spans="21:21" x14ac:dyDescent="0.3">
      <c r="U34980" s="275"/>
    </row>
    <row r="34981" spans="21:21" x14ac:dyDescent="0.3">
      <c r="U34981" s="275"/>
    </row>
    <row r="34982" spans="21:21" x14ac:dyDescent="0.3">
      <c r="U34982" s="275"/>
    </row>
    <row r="34983" spans="21:21" x14ac:dyDescent="0.3">
      <c r="U34983" s="275"/>
    </row>
    <row r="34984" spans="21:21" x14ac:dyDescent="0.3">
      <c r="U34984" s="275"/>
    </row>
    <row r="34985" spans="21:21" x14ac:dyDescent="0.3">
      <c r="U34985" s="275"/>
    </row>
    <row r="34986" spans="21:21" x14ac:dyDescent="0.3">
      <c r="U34986" s="275"/>
    </row>
    <row r="34987" spans="21:21" x14ac:dyDescent="0.3">
      <c r="U34987" s="275"/>
    </row>
    <row r="34988" spans="21:21" x14ac:dyDescent="0.3">
      <c r="U34988" s="275"/>
    </row>
    <row r="34989" spans="21:21" x14ac:dyDescent="0.3">
      <c r="U34989" s="275"/>
    </row>
    <row r="34990" spans="21:21" x14ac:dyDescent="0.3">
      <c r="U34990" s="275"/>
    </row>
    <row r="34991" spans="21:21" x14ac:dyDescent="0.3">
      <c r="U34991" s="275"/>
    </row>
    <row r="34992" spans="21:21" x14ac:dyDescent="0.3">
      <c r="U34992" s="275"/>
    </row>
    <row r="34993" spans="21:21" x14ac:dyDescent="0.3">
      <c r="U34993" s="275"/>
    </row>
    <row r="34994" spans="21:21" x14ac:dyDescent="0.3">
      <c r="U34994" s="275"/>
    </row>
    <row r="34995" spans="21:21" x14ac:dyDescent="0.3">
      <c r="U34995" s="275"/>
    </row>
    <row r="34996" spans="21:21" x14ac:dyDescent="0.3">
      <c r="U34996" s="275"/>
    </row>
    <row r="34997" spans="21:21" x14ac:dyDescent="0.3">
      <c r="U34997" s="275"/>
    </row>
    <row r="34998" spans="21:21" x14ac:dyDescent="0.3">
      <c r="U34998" s="275"/>
    </row>
    <row r="34999" spans="21:21" x14ac:dyDescent="0.3">
      <c r="U34999" s="275"/>
    </row>
    <row r="35000" spans="21:21" x14ac:dyDescent="0.3">
      <c r="U35000" s="275"/>
    </row>
    <row r="35001" spans="21:21" x14ac:dyDescent="0.3">
      <c r="U35001" s="275"/>
    </row>
    <row r="35002" spans="21:21" x14ac:dyDescent="0.3">
      <c r="U35002" s="275"/>
    </row>
    <row r="35003" spans="21:21" x14ac:dyDescent="0.3">
      <c r="U35003" s="275"/>
    </row>
    <row r="35004" spans="21:21" x14ac:dyDescent="0.3">
      <c r="U35004" s="275"/>
    </row>
    <row r="35005" spans="21:21" x14ac:dyDescent="0.3">
      <c r="U35005" s="275"/>
    </row>
    <row r="35006" spans="21:21" x14ac:dyDescent="0.3">
      <c r="U35006" s="275"/>
    </row>
    <row r="35007" spans="21:21" x14ac:dyDescent="0.3">
      <c r="U35007" s="275"/>
    </row>
    <row r="35008" spans="21:21" x14ac:dyDescent="0.3">
      <c r="U35008" s="275"/>
    </row>
    <row r="35009" spans="21:21" x14ac:dyDescent="0.3">
      <c r="U35009" s="275"/>
    </row>
    <row r="35010" spans="21:21" x14ac:dyDescent="0.3">
      <c r="U35010" s="275"/>
    </row>
    <row r="35011" spans="21:21" x14ac:dyDescent="0.3">
      <c r="U35011" s="275"/>
    </row>
    <row r="35012" spans="21:21" x14ac:dyDescent="0.3">
      <c r="U35012" s="275"/>
    </row>
    <row r="35013" spans="21:21" x14ac:dyDescent="0.3">
      <c r="U35013" s="275"/>
    </row>
    <row r="35014" spans="21:21" x14ac:dyDescent="0.3">
      <c r="U35014" s="275"/>
    </row>
    <row r="35015" spans="21:21" x14ac:dyDescent="0.3">
      <c r="U35015" s="275"/>
    </row>
    <row r="35016" spans="21:21" x14ac:dyDescent="0.3">
      <c r="U35016" s="275"/>
    </row>
    <row r="35017" spans="21:21" x14ac:dyDescent="0.3">
      <c r="U35017" s="275"/>
    </row>
    <row r="35018" spans="21:21" x14ac:dyDescent="0.3">
      <c r="U35018" s="275"/>
    </row>
    <row r="35019" spans="21:21" x14ac:dyDescent="0.3">
      <c r="U35019" s="275"/>
    </row>
    <row r="35020" spans="21:21" x14ac:dyDescent="0.3">
      <c r="U35020" s="275"/>
    </row>
    <row r="35021" spans="21:21" x14ac:dyDescent="0.3">
      <c r="U35021" s="275"/>
    </row>
    <row r="35022" spans="21:21" x14ac:dyDescent="0.3">
      <c r="U35022" s="275"/>
    </row>
    <row r="35023" spans="21:21" x14ac:dyDescent="0.3">
      <c r="U35023" s="275"/>
    </row>
    <row r="35024" spans="21:21" x14ac:dyDescent="0.3">
      <c r="U35024" s="275"/>
    </row>
    <row r="35025" spans="21:21" x14ac:dyDescent="0.3">
      <c r="U35025" s="275"/>
    </row>
    <row r="35026" spans="21:21" x14ac:dyDescent="0.3">
      <c r="U35026" s="275"/>
    </row>
    <row r="35027" spans="21:21" x14ac:dyDescent="0.3">
      <c r="U35027" s="275"/>
    </row>
    <row r="35028" spans="21:21" x14ac:dyDescent="0.3">
      <c r="U35028" s="275"/>
    </row>
    <row r="35029" spans="21:21" x14ac:dyDescent="0.3">
      <c r="U35029" s="275"/>
    </row>
    <row r="35030" spans="21:21" x14ac:dyDescent="0.3">
      <c r="U35030" s="275"/>
    </row>
    <row r="35031" spans="21:21" x14ac:dyDescent="0.3">
      <c r="U35031" s="275"/>
    </row>
    <row r="35032" spans="21:21" x14ac:dyDescent="0.3">
      <c r="U35032" s="275"/>
    </row>
    <row r="35033" spans="21:21" x14ac:dyDescent="0.3">
      <c r="U35033" s="275"/>
    </row>
    <row r="35034" spans="21:21" x14ac:dyDescent="0.3">
      <c r="U35034" s="275"/>
    </row>
    <row r="35035" spans="21:21" x14ac:dyDescent="0.3">
      <c r="U35035" s="275"/>
    </row>
    <row r="35036" spans="21:21" x14ac:dyDescent="0.3">
      <c r="U35036" s="275"/>
    </row>
    <row r="35037" spans="21:21" x14ac:dyDescent="0.3">
      <c r="U35037" s="275"/>
    </row>
    <row r="35038" spans="21:21" x14ac:dyDescent="0.3">
      <c r="U35038" s="275"/>
    </row>
    <row r="35039" spans="21:21" x14ac:dyDescent="0.3">
      <c r="U35039" s="275"/>
    </row>
    <row r="35040" spans="21:21" x14ac:dyDescent="0.3">
      <c r="U35040" s="275"/>
    </row>
    <row r="35041" spans="21:21" x14ac:dyDescent="0.3">
      <c r="U35041" s="275"/>
    </row>
    <row r="35042" spans="21:21" x14ac:dyDescent="0.3">
      <c r="U35042" s="275"/>
    </row>
    <row r="35043" spans="21:21" x14ac:dyDescent="0.3">
      <c r="U35043" s="275"/>
    </row>
    <row r="35044" spans="21:21" x14ac:dyDescent="0.3">
      <c r="U35044" s="275"/>
    </row>
    <row r="35045" spans="21:21" x14ac:dyDescent="0.3">
      <c r="U35045" s="275"/>
    </row>
    <row r="35046" spans="21:21" x14ac:dyDescent="0.3">
      <c r="U35046" s="275"/>
    </row>
    <row r="35047" spans="21:21" x14ac:dyDescent="0.3">
      <c r="U35047" s="275"/>
    </row>
    <row r="35048" spans="21:21" x14ac:dyDescent="0.3">
      <c r="U35048" s="275"/>
    </row>
    <row r="35049" spans="21:21" x14ac:dyDescent="0.3">
      <c r="U35049" s="275"/>
    </row>
    <row r="35050" spans="21:21" x14ac:dyDescent="0.3">
      <c r="U35050" s="275"/>
    </row>
    <row r="35051" spans="21:21" x14ac:dyDescent="0.3">
      <c r="U35051" s="275"/>
    </row>
    <row r="35052" spans="21:21" x14ac:dyDescent="0.3">
      <c r="U35052" s="275"/>
    </row>
    <row r="35053" spans="21:21" x14ac:dyDescent="0.3">
      <c r="U35053" s="275"/>
    </row>
    <row r="35054" spans="21:21" x14ac:dyDescent="0.3">
      <c r="U35054" s="275"/>
    </row>
    <row r="35055" spans="21:21" x14ac:dyDescent="0.3">
      <c r="U35055" s="275"/>
    </row>
    <row r="35056" spans="21:21" x14ac:dyDescent="0.3">
      <c r="U35056" s="275"/>
    </row>
    <row r="35057" spans="21:21" x14ac:dyDescent="0.3">
      <c r="U35057" s="275"/>
    </row>
    <row r="35058" spans="21:21" x14ac:dyDescent="0.3">
      <c r="U35058" s="275"/>
    </row>
    <row r="35059" spans="21:21" x14ac:dyDescent="0.3">
      <c r="U35059" s="275"/>
    </row>
    <row r="35060" spans="21:21" x14ac:dyDescent="0.3">
      <c r="U35060" s="275"/>
    </row>
    <row r="35061" spans="21:21" x14ac:dyDescent="0.3">
      <c r="U35061" s="275"/>
    </row>
    <row r="35062" spans="21:21" x14ac:dyDescent="0.3">
      <c r="U35062" s="275"/>
    </row>
    <row r="35063" spans="21:21" x14ac:dyDescent="0.3">
      <c r="U35063" s="275"/>
    </row>
    <row r="35064" spans="21:21" x14ac:dyDescent="0.3">
      <c r="U35064" s="275"/>
    </row>
    <row r="35065" spans="21:21" x14ac:dyDescent="0.3">
      <c r="U35065" s="275"/>
    </row>
    <row r="35066" spans="21:21" x14ac:dyDescent="0.3">
      <c r="U35066" s="275"/>
    </row>
    <row r="35067" spans="21:21" x14ac:dyDescent="0.3">
      <c r="U35067" s="275"/>
    </row>
    <row r="35068" spans="21:21" x14ac:dyDescent="0.3">
      <c r="U35068" s="275"/>
    </row>
    <row r="35069" spans="21:21" x14ac:dyDescent="0.3">
      <c r="U35069" s="275"/>
    </row>
    <row r="35070" spans="21:21" x14ac:dyDescent="0.3">
      <c r="U35070" s="275"/>
    </row>
    <row r="35071" spans="21:21" x14ac:dyDescent="0.3">
      <c r="U35071" s="275"/>
    </row>
    <row r="35072" spans="21:21" x14ac:dyDescent="0.3">
      <c r="U35072" s="275"/>
    </row>
    <row r="35073" spans="21:21" x14ac:dyDescent="0.3">
      <c r="U35073" s="275"/>
    </row>
    <row r="35074" spans="21:21" x14ac:dyDescent="0.3">
      <c r="U35074" s="275"/>
    </row>
    <row r="35075" spans="21:21" x14ac:dyDescent="0.3">
      <c r="U35075" s="275"/>
    </row>
    <row r="35076" spans="21:21" x14ac:dyDescent="0.3">
      <c r="U35076" s="275"/>
    </row>
    <row r="35077" spans="21:21" x14ac:dyDescent="0.3">
      <c r="U35077" s="275"/>
    </row>
    <row r="35078" spans="21:21" x14ac:dyDescent="0.3">
      <c r="U35078" s="275"/>
    </row>
    <row r="35079" spans="21:21" x14ac:dyDescent="0.3">
      <c r="U35079" s="275"/>
    </row>
    <row r="35080" spans="21:21" x14ac:dyDescent="0.3">
      <c r="U35080" s="275"/>
    </row>
    <row r="35081" spans="21:21" x14ac:dyDescent="0.3">
      <c r="U35081" s="275"/>
    </row>
    <row r="35082" spans="21:21" x14ac:dyDescent="0.3">
      <c r="U35082" s="275"/>
    </row>
    <row r="35083" spans="21:21" x14ac:dyDescent="0.3">
      <c r="U35083" s="275"/>
    </row>
    <row r="35084" spans="21:21" x14ac:dyDescent="0.3">
      <c r="U35084" s="275"/>
    </row>
    <row r="35085" spans="21:21" x14ac:dyDescent="0.3">
      <c r="U35085" s="275"/>
    </row>
    <row r="35086" spans="21:21" x14ac:dyDescent="0.3">
      <c r="U35086" s="275"/>
    </row>
    <row r="35087" spans="21:21" x14ac:dyDescent="0.3">
      <c r="U35087" s="275"/>
    </row>
    <row r="35088" spans="21:21" x14ac:dyDescent="0.3">
      <c r="U35088" s="275"/>
    </row>
    <row r="35089" spans="21:21" x14ac:dyDescent="0.3">
      <c r="U35089" s="275"/>
    </row>
    <row r="35090" spans="21:21" x14ac:dyDescent="0.3">
      <c r="U35090" s="275"/>
    </row>
    <row r="35091" spans="21:21" x14ac:dyDescent="0.3">
      <c r="U35091" s="275"/>
    </row>
    <row r="35092" spans="21:21" x14ac:dyDescent="0.3">
      <c r="U35092" s="275"/>
    </row>
    <row r="35093" spans="21:21" x14ac:dyDescent="0.3">
      <c r="U35093" s="275"/>
    </row>
    <row r="35094" spans="21:21" x14ac:dyDescent="0.3">
      <c r="U35094" s="275"/>
    </row>
    <row r="35095" spans="21:21" x14ac:dyDescent="0.3">
      <c r="U35095" s="275"/>
    </row>
    <row r="35096" spans="21:21" x14ac:dyDescent="0.3">
      <c r="U35096" s="275"/>
    </row>
    <row r="35097" spans="21:21" x14ac:dyDescent="0.3">
      <c r="U35097" s="275"/>
    </row>
    <row r="35098" spans="21:21" x14ac:dyDescent="0.3">
      <c r="U35098" s="275"/>
    </row>
    <row r="35099" spans="21:21" x14ac:dyDescent="0.3">
      <c r="U35099" s="275"/>
    </row>
    <row r="35100" spans="21:21" x14ac:dyDescent="0.3">
      <c r="U35100" s="275"/>
    </row>
    <row r="35101" spans="21:21" x14ac:dyDescent="0.3">
      <c r="U35101" s="275"/>
    </row>
    <row r="35102" spans="21:21" x14ac:dyDescent="0.3">
      <c r="U35102" s="275"/>
    </row>
    <row r="35103" spans="21:21" x14ac:dyDescent="0.3">
      <c r="U35103" s="275"/>
    </row>
    <row r="35104" spans="21:21" x14ac:dyDescent="0.3">
      <c r="U35104" s="275"/>
    </row>
    <row r="35105" spans="21:21" x14ac:dyDescent="0.3">
      <c r="U35105" s="275"/>
    </row>
    <row r="35106" spans="21:21" x14ac:dyDescent="0.3">
      <c r="U35106" s="275"/>
    </row>
    <row r="35107" spans="21:21" x14ac:dyDescent="0.3">
      <c r="U35107" s="275"/>
    </row>
    <row r="35108" spans="21:21" x14ac:dyDescent="0.3">
      <c r="U35108" s="275"/>
    </row>
    <row r="35109" spans="21:21" x14ac:dyDescent="0.3">
      <c r="U35109" s="275"/>
    </row>
    <row r="35110" spans="21:21" x14ac:dyDescent="0.3">
      <c r="U35110" s="275"/>
    </row>
    <row r="35111" spans="21:21" x14ac:dyDescent="0.3">
      <c r="U35111" s="275"/>
    </row>
    <row r="35112" spans="21:21" x14ac:dyDescent="0.3">
      <c r="U35112" s="275"/>
    </row>
    <row r="35113" spans="21:21" x14ac:dyDescent="0.3">
      <c r="U35113" s="275"/>
    </row>
    <row r="35114" spans="21:21" x14ac:dyDescent="0.3">
      <c r="U35114" s="275"/>
    </row>
    <row r="35115" spans="21:21" x14ac:dyDescent="0.3">
      <c r="U35115" s="275"/>
    </row>
    <row r="35116" spans="21:21" x14ac:dyDescent="0.3">
      <c r="U35116" s="275"/>
    </row>
    <row r="35117" spans="21:21" x14ac:dyDescent="0.3">
      <c r="U35117" s="275"/>
    </row>
    <row r="35118" spans="21:21" x14ac:dyDescent="0.3">
      <c r="U35118" s="275"/>
    </row>
    <row r="35119" spans="21:21" x14ac:dyDescent="0.3">
      <c r="U35119" s="275"/>
    </row>
    <row r="35120" spans="21:21" x14ac:dyDescent="0.3">
      <c r="U35120" s="275"/>
    </row>
    <row r="35121" spans="21:21" x14ac:dyDescent="0.3">
      <c r="U35121" s="275"/>
    </row>
    <row r="35122" spans="21:21" x14ac:dyDescent="0.3">
      <c r="U35122" s="275"/>
    </row>
    <row r="35123" spans="21:21" x14ac:dyDescent="0.3">
      <c r="U35123" s="275"/>
    </row>
    <row r="35124" spans="21:21" x14ac:dyDescent="0.3">
      <c r="U35124" s="275"/>
    </row>
    <row r="35125" spans="21:21" x14ac:dyDescent="0.3">
      <c r="U35125" s="275"/>
    </row>
    <row r="35126" spans="21:21" x14ac:dyDescent="0.3">
      <c r="U35126" s="275"/>
    </row>
    <row r="35127" spans="21:21" x14ac:dyDescent="0.3">
      <c r="U35127" s="275"/>
    </row>
    <row r="35128" spans="21:21" x14ac:dyDescent="0.3">
      <c r="U35128" s="275"/>
    </row>
    <row r="35129" spans="21:21" x14ac:dyDescent="0.3">
      <c r="U35129" s="275"/>
    </row>
    <row r="35130" spans="21:21" x14ac:dyDescent="0.3">
      <c r="U35130" s="275"/>
    </row>
    <row r="35131" spans="21:21" x14ac:dyDescent="0.3">
      <c r="U35131" s="275"/>
    </row>
    <row r="35132" spans="21:21" x14ac:dyDescent="0.3">
      <c r="U35132" s="275"/>
    </row>
    <row r="35133" spans="21:21" x14ac:dyDescent="0.3">
      <c r="U35133" s="275"/>
    </row>
    <row r="35134" spans="21:21" x14ac:dyDescent="0.3">
      <c r="U35134" s="275"/>
    </row>
    <row r="35135" spans="21:21" x14ac:dyDescent="0.3">
      <c r="U35135" s="275"/>
    </row>
    <row r="35136" spans="21:21" x14ac:dyDescent="0.3">
      <c r="U35136" s="275"/>
    </row>
    <row r="35137" spans="21:21" x14ac:dyDescent="0.3">
      <c r="U35137" s="275"/>
    </row>
    <row r="35138" spans="21:21" x14ac:dyDescent="0.3">
      <c r="U35138" s="275"/>
    </row>
    <row r="35139" spans="21:21" x14ac:dyDescent="0.3">
      <c r="U35139" s="275"/>
    </row>
    <row r="35140" spans="21:21" x14ac:dyDescent="0.3">
      <c r="U35140" s="275"/>
    </row>
    <row r="35141" spans="21:21" x14ac:dyDescent="0.3">
      <c r="U35141" s="275"/>
    </row>
    <row r="35142" spans="21:21" x14ac:dyDescent="0.3">
      <c r="U35142" s="275"/>
    </row>
    <row r="35143" spans="21:21" x14ac:dyDescent="0.3">
      <c r="U35143" s="275"/>
    </row>
    <row r="35144" spans="21:21" x14ac:dyDescent="0.3">
      <c r="U35144" s="275"/>
    </row>
    <row r="35145" spans="21:21" x14ac:dyDescent="0.3">
      <c r="U35145" s="275"/>
    </row>
    <row r="35146" spans="21:21" x14ac:dyDescent="0.3">
      <c r="U35146" s="275"/>
    </row>
    <row r="35147" spans="21:21" x14ac:dyDescent="0.3">
      <c r="U35147" s="275"/>
    </row>
    <row r="35148" spans="21:21" x14ac:dyDescent="0.3">
      <c r="U35148" s="275"/>
    </row>
    <row r="35149" spans="21:21" x14ac:dyDescent="0.3">
      <c r="U35149" s="275"/>
    </row>
    <row r="35150" spans="21:21" x14ac:dyDescent="0.3">
      <c r="U35150" s="275"/>
    </row>
    <row r="35151" spans="21:21" x14ac:dyDescent="0.3">
      <c r="U35151" s="275"/>
    </row>
    <row r="35152" spans="21:21" x14ac:dyDescent="0.3">
      <c r="U35152" s="275"/>
    </row>
    <row r="35153" spans="21:21" x14ac:dyDescent="0.3">
      <c r="U35153" s="275"/>
    </row>
    <row r="35154" spans="21:21" x14ac:dyDescent="0.3">
      <c r="U35154" s="275"/>
    </row>
    <row r="35155" spans="21:21" x14ac:dyDescent="0.3">
      <c r="U35155" s="275"/>
    </row>
    <row r="35156" spans="21:21" x14ac:dyDescent="0.3">
      <c r="U35156" s="275"/>
    </row>
    <row r="35157" spans="21:21" x14ac:dyDescent="0.3">
      <c r="U35157" s="275"/>
    </row>
    <row r="35158" spans="21:21" x14ac:dyDescent="0.3">
      <c r="U35158" s="275"/>
    </row>
    <row r="35159" spans="21:21" x14ac:dyDescent="0.3">
      <c r="U35159" s="275"/>
    </row>
    <row r="35160" spans="21:21" x14ac:dyDescent="0.3">
      <c r="U35160" s="275"/>
    </row>
    <row r="35161" spans="21:21" x14ac:dyDescent="0.3">
      <c r="U35161" s="275"/>
    </row>
    <row r="35162" spans="21:21" x14ac:dyDescent="0.3">
      <c r="U35162" s="275"/>
    </row>
    <row r="35163" spans="21:21" x14ac:dyDescent="0.3">
      <c r="U35163" s="275"/>
    </row>
    <row r="35164" spans="21:21" x14ac:dyDescent="0.3">
      <c r="U35164" s="275"/>
    </row>
    <row r="35165" spans="21:21" x14ac:dyDescent="0.3">
      <c r="U35165" s="275"/>
    </row>
    <row r="35166" spans="21:21" x14ac:dyDescent="0.3">
      <c r="U35166" s="275"/>
    </row>
    <row r="35167" spans="21:21" x14ac:dyDescent="0.3">
      <c r="U35167" s="275"/>
    </row>
    <row r="35168" spans="21:21" x14ac:dyDescent="0.3">
      <c r="U35168" s="275"/>
    </row>
    <row r="35169" spans="21:21" x14ac:dyDescent="0.3">
      <c r="U35169" s="275"/>
    </row>
    <row r="35170" spans="21:21" x14ac:dyDescent="0.3">
      <c r="U35170" s="275"/>
    </row>
    <row r="35171" spans="21:21" x14ac:dyDescent="0.3">
      <c r="U35171" s="275"/>
    </row>
    <row r="35172" spans="21:21" x14ac:dyDescent="0.3">
      <c r="U35172" s="275"/>
    </row>
    <row r="35173" spans="21:21" x14ac:dyDescent="0.3">
      <c r="U35173" s="275"/>
    </row>
    <row r="35174" spans="21:21" x14ac:dyDescent="0.3">
      <c r="U35174" s="275"/>
    </row>
    <row r="35175" spans="21:21" x14ac:dyDescent="0.3">
      <c r="U35175" s="275"/>
    </row>
    <row r="35176" spans="21:21" x14ac:dyDescent="0.3">
      <c r="U35176" s="275"/>
    </row>
    <row r="35177" spans="21:21" x14ac:dyDescent="0.3">
      <c r="U35177" s="275"/>
    </row>
    <row r="35178" spans="21:21" x14ac:dyDescent="0.3">
      <c r="U35178" s="275"/>
    </row>
    <row r="35179" spans="21:21" x14ac:dyDescent="0.3">
      <c r="U35179" s="275"/>
    </row>
    <row r="35180" spans="21:21" x14ac:dyDescent="0.3">
      <c r="U35180" s="275"/>
    </row>
    <row r="35181" spans="21:21" x14ac:dyDescent="0.3">
      <c r="U35181" s="275"/>
    </row>
    <row r="35182" spans="21:21" x14ac:dyDescent="0.3">
      <c r="U35182" s="275"/>
    </row>
    <row r="35183" spans="21:21" x14ac:dyDescent="0.3">
      <c r="U35183" s="275"/>
    </row>
    <row r="35184" spans="21:21" x14ac:dyDescent="0.3">
      <c r="U35184" s="275"/>
    </row>
    <row r="35185" spans="21:21" x14ac:dyDescent="0.3">
      <c r="U35185" s="275"/>
    </row>
    <row r="35186" spans="21:21" x14ac:dyDescent="0.3">
      <c r="U35186" s="275"/>
    </row>
    <row r="35187" spans="21:21" x14ac:dyDescent="0.3">
      <c r="U35187" s="275"/>
    </row>
    <row r="35188" spans="21:21" x14ac:dyDescent="0.3">
      <c r="U35188" s="275"/>
    </row>
    <row r="35189" spans="21:21" x14ac:dyDescent="0.3">
      <c r="U35189" s="275"/>
    </row>
    <row r="35190" spans="21:21" x14ac:dyDescent="0.3">
      <c r="U35190" s="275"/>
    </row>
    <row r="35191" spans="21:21" x14ac:dyDescent="0.3">
      <c r="U35191" s="275"/>
    </row>
    <row r="35192" spans="21:21" x14ac:dyDescent="0.3">
      <c r="U35192" s="275"/>
    </row>
    <row r="35193" spans="21:21" x14ac:dyDescent="0.3">
      <c r="U35193" s="275"/>
    </row>
    <row r="35194" spans="21:21" x14ac:dyDescent="0.3">
      <c r="U35194" s="275"/>
    </row>
    <row r="35195" spans="21:21" x14ac:dyDescent="0.3">
      <c r="U35195" s="275"/>
    </row>
    <row r="35196" spans="21:21" x14ac:dyDescent="0.3">
      <c r="U35196" s="275"/>
    </row>
    <row r="35197" spans="21:21" x14ac:dyDescent="0.3">
      <c r="U35197" s="275"/>
    </row>
    <row r="35198" spans="21:21" x14ac:dyDescent="0.3">
      <c r="U35198" s="275"/>
    </row>
    <row r="35199" spans="21:21" x14ac:dyDescent="0.3">
      <c r="U35199" s="275"/>
    </row>
    <row r="35200" spans="21:21" x14ac:dyDescent="0.3">
      <c r="U35200" s="275"/>
    </row>
    <row r="35201" spans="21:21" x14ac:dyDescent="0.3">
      <c r="U35201" s="275"/>
    </row>
    <row r="35202" spans="21:21" x14ac:dyDescent="0.3">
      <c r="U35202" s="275"/>
    </row>
    <row r="35203" spans="21:21" x14ac:dyDescent="0.3">
      <c r="U35203" s="275"/>
    </row>
    <row r="35204" spans="21:21" x14ac:dyDescent="0.3">
      <c r="U35204" s="275"/>
    </row>
    <row r="35205" spans="21:21" x14ac:dyDescent="0.3">
      <c r="U35205" s="275"/>
    </row>
    <row r="35206" spans="21:21" x14ac:dyDescent="0.3">
      <c r="U35206" s="275"/>
    </row>
    <row r="35207" spans="21:21" x14ac:dyDescent="0.3">
      <c r="U35207" s="275"/>
    </row>
    <row r="35208" spans="21:21" x14ac:dyDescent="0.3">
      <c r="U35208" s="275"/>
    </row>
    <row r="35209" spans="21:21" x14ac:dyDescent="0.3">
      <c r="U35209" s="275"/>
    </row>
    <row r="35210" spans="21:21" x14ac:dyDescent="0.3">
      <c r="U35210" s="275"/>
    </row>
    <row r="35211" spans="21:21" x14ac:dyDescent="0.3">
      <c r="U35211" s="275"/>
    </row>
    <row r="35212" spans="21:21" x14ac:dyDescent="0.3">
      <c r="U35212" s="275"/>
    </row>
    <row r="35213" spans="21:21" x14ac:dyDescent="0.3">
      <c r="U35213" s="275"/>
    </row>
    <row r="35214" spans="21:21" x14ac:dyDescent="0.3">
      <c r="U35214" s="275"/>
    </row>
    <row r="35215" spans="21:21" x14ac:dyDescent="0.3">
      <c r="U35215" s="275"/>
    </row>
    <row r="35216" spans="21:21" x14ac:dyDescent="0.3">
      <c r="U35216" s="275"/>
    </row>
    <row r="35217" spans="21:21" x14ac:dyDescent="0.3">
      <c r="U35217" s="275"/>
    </row>
    <row r="35218" spans="21:21" x14ac:dyDescent="0.3">
      <c r="U35218" s="275"/>
    </row>
    <row r="35219" spans="21:21" x14ac:dyDescent="0.3">
      <c r="U35219" s="275"/>
    </row>
    <row r="35220" spans="21:21" x14ac:dyDescent="0.3">
      <c r="U35220" s="275"/>
    </row>
    <row r="35221" spans="21:21" x14ac:dyDescent="0.3">
      <c r="U35221" s="275"/>
    </row>
    <row r="35222" spans="21:21" x14ac:dyDescent="0.3">
      <c r="U35222" s="275"/>
    </row>
    <row r="35223" spans="21:21" x14ac:dyDescent="0.3">
      <c r="U35223" s="275"/>
    </row>
    <row r="35224" spans="21:21" x14ac:dyDescent="0.3">
      <c r="U35224" s="275"/>
    </row>
    <row r="35225" spans="21:21" x14ac:dyDescent="0.3">
      <c r="U35225" s="275"/>
    </row>
    <row r="35226" spans="21:21" x14ac:dyDescent="0.3">
      <c r="U35226" s="275"/>
    </row>
    <row r="35227" spans="21:21" x14ac:dyDescent="0.3">
      <c r="U35227" s="275"/>
    </row>
    <row r="35228" spans="21:21" x14ac:dyDescent="0.3">
      <c r="U35228" s="275"/>
    </row>
    <row r="35229" spans="21:21" x14ac:dyDescent="0.3">
      <c r="U35229" s="275"/>
    </row>
    <row r="35230" spans="21:21" x14ac:dyDescent="0.3">
      <c r="U35230" s="275"/>
    </row>
    <row r="35231" spans="21:21" x14ac:dyDescent="0.3">
      <c r="U35231" s="275"/>
    </row>
    <row r="35232" spans="21:21" x14ac:dyDescent="0.3">
      <c r="U35232" s="275"/>
    </row>
    <row r="35233" spans="21:21" x14ac:dyDescent="0.3">
      <c r="U35233" s="275"/>
    </row>
    <row r="35234" spans="21:21" x14ac:dyDescent="0.3">
      <c r="U35234" s="275"/>
    </row>
    <row r="35235" spans="21:21" x14ac:dyDescent="0.3">
      <c r="U35235" s="275"/>
    </row>
    <row r="35236" spans="21:21" x14ac:dyDescent="0.3">
      <c r="U35236" s="275"/>
    </row>
    <row r="35237" spans="21:21" x14ac:dyDescent="0.3">
      <c r="U35237" s="275"/>
    </row>
    <row r="35238" spans="21:21" x14ac:dyDescent="0.3">
      <c r="U35238" s="275"/>
    </row>
    <row r="35239" spans="21:21" x14ac:dyDescent="0.3">
      <c r="U35239" s="275"/>
    </row>
    <row r="35240" spans="21:21" x14ac:dyDescent="0.3">
      <c r="U35240" s="275"/>
    </row>
    <row r="35241" spans="21:21" x14ac:dyDescent="0.3">
      <c r="U35241" s="275"/>
    </row>
    <row r="35242" spans="21:21" x14ac:dyDescent="0.3">
      <c r="U35242" s="275"/>
    </row>
    <row r="35243" spans="21:21" x14ac:dyDescent="0.3">
      <c r="U35243" s="275"/>
    </row>
    <row r="35244" spans="21:21" x14ac:dyDescent="0.3">
      <c r="U35244" s="275"/>
    </row>
    <row r="35245" spans="21:21" x14ac:dyDescent="0.3">
      <c r="U35245" s="275"/>
    </row>
    <row r="35246" spans="21:21" x14ac:dyDescent="0.3">
      <c r="U35246" s="275"/>
    </row>
    <row r="35247" spans="21:21" x14ac:dyDescent="0.3">
      <c r="U35247" s="275"/>
    </row>
    <row r="35248" spans="21:21" x14ac:dyDescent="0.3">
      <c r="U35248" s="275"/>
    </row>
    <row r="35249" spans="21:21" x14ac:dyDescent="0.3">
      <c r="U35249" s="275"/>
    </row>
    <row r="35250" spans="21:21" x14ac:dyDescent="0.3">
      <c r="U35250" s="275"/>
    </row>
    <row r="35251" spans="21:21" x14ac:dyDescent="0.3">
      <c r="U35251" s="275"/>
    </row>
    <row r="35252" spans="21:21" x14ac:dyDescent="0.3">
      <c r="U35252" s="275"/>
    </row>
    <row r="35253" spans="21:21" x14ac:dyDescent="0.3">
      <c r="U35253" s="275"/>
    </row>
    <row r="35254" spans="21:21" x14ac:dyDescent="0.3">
      <c r="U35254" s="275"/>
    </row>
    <row r="35255" spans="21:21" x14ac:dyDescent="0.3">
      <c r="U35255" s="275"/>
    </row>
    <row r="35256" spans="21:21" x14ac:dyDescent="0.3">
      <c r="U35256" s="275"/>
    </row>
    <row r="35257" spans="21:21" x14ac:dyDescent="0.3">
      <c r="U35257" s="275"/>
    </row>
    <row r="35258" spans="21:21" x14ac:dyDescent="0.3">
      <c r="U35258" s="275"/>
    </row>
    <row r="35259" spans="21:21" x14ac:dyDescent="0.3">
      <c r="U35259" s="275"/>
    </row>
    <row r="35260" spans="21:21" x14ac:dyDescent="0.3">
      <c r="U35260" s="275"/>
    </row>
    <row r="35261" spans="21:21" x14ac:dyDescent="0.3">
      <c r="U35261" s="275"/>
    </row>
    <row r="35262" spans="21:21" x14ac:dyDescent="0.3">
      <c r="U35262" s="275"/>
    </row>
    <row r="35263" spans="21:21" x14ac:dyDescent="0.3">
      <c r="U35263" s="275"/>
    </row>
    <row r="35264" spans="21:21" x14ac:dyDescent="0.3">
      <c r="U35264" s="275"/>
    </row>
    <row r="35265" spans="21:21" x14ac:dyDescent="0.3">
      <c r="U35265" s="275"/>
    </row>
    <row r="35266" spans="21:21" x14ac:dyDescent="0.3">
      <c r="U35266" s="275"/>
    </row>
    <row r="35267" spans="21:21" x14ac:dyDescent="0.3">
      <c r="U35267" s="275"/>
    </row>
    <row r="35268" spans="21:21" x14ac:dyDescent="0.3">
      <c r="U35268" s="275"/>
    </row>
    <row r="35269" spans="21:21" x14ac:dyDescent="0.3">
      <c r="U35269" s="275"/>
    </row>
    <row r="35270" spans="21:21" x14ac:dyDescent="0.3">
      <c r="U35270" s="275"/>
    </row>
    <row r="35271" spans="21:21" x14ac:dyDescent="0.3">
      <c r="U35271" s="275"/>
    </row>
    <row r="35272" spans="21:21" x14ac:dyDescent="0.3">
      <c r="U35272" s="275"/>
    </row>
    <row r="35273" spans="21:21" x14ac:dyDescent="0.3">
      <c r="U35273" s="275"/>
    </row>
    <row r="35274" spans="21:21" x14ac:dyDescent="0.3">
      <c r="U35274" s="275"/>
    </row>
    <row r="35275" spans="21:21" x14ac:dyDescent="0.3">
      <c r="U35275" s="275"/>
    </row>
    <row r="35276" spans="21:21" x14ac:dyDescent="0.3">
      <c r="U35276" s="275"/>
    </row>
    <row r="35277" spans="21:21" x14ac:dyDescent="0.3">
      <c r="U35277" s="275"/>
    </row>
    <row r="35278" spans="21:21" x14ac:dyDescent="0.3">
      <c r="U35278" s="275"/>
    </row>
    <row r="35279" spans="21:21" x14ac:dyDescent="0.3">
      <c r="U35279" s="275"/>
    </row>
    <row r="35280" spans="21:21" x14ac:dyDescent="0.3">
      <c r="U35280" s="275"/>
    </row>
    <row r="35281" spans="21:21" x14ac:dyDescent="0.3">
      <c r="U35281" s="275"/>
    </row>
    <row r="35282" spans="21:21" x14ac:dyDescent="0.3">
      <c r="U35282" s="275"/>
    </row>
    <row r="35283" spans="21:21" x14ac:dyDescent="0.3">
      <c r="U35283" s="275"/>
    </row>
    <row r="35284" spans="21:21" x14ac:dyDescent="0.3">
      <c r="U35284" s="275"/>
    </row>
    <row r="35285" spans="21:21" x14ac:dyDescent="0.3">
      <c r="U35285" s="275"/>
    </row>
    <row r="35286" spans="21:21" x14ac:dyDescent="0.3">
      <c r="U35286" s="275"/>
    </row>
    <row r="35287" spans="21:21" x14ac:dyDescent="0.3">
      <c r="U35287" s="275"/>
    </row>
    <row r="35288" spans="21:21" x14ac:dyDescent="0.3">
      <c r="U35288" s="275"/>
    </row>
    <row r="35289" spans="21:21" x14ac:dyDescent="0.3">
      <c r="U35289" s="275"/>
    </row>
    <row r="35290" spans="21:21" x14ac:dyDescent="0.3">
      <c r="U35290" s="275"/>
    </row>
    <row r="35291" spans="21:21" x14ac:dyDescent="0.3">
      <c r="U35291" s="275"/>
    </row>
    <row r="35292" spans="21:21" x14ac:dyDescent="0.3">
      <c r="U35292" s="275"/>
    </row>
    <row r="35293" spans="21:21" x14ac:dyDescent="0.3">
      <c r="U35293" s="275"/>
    </row>
    <row r="35294" spans="21:21" x14ac:dyDescent="0.3">
      <c r="U35294" s="275"/>
    </row>
    <row r="35295" spans="21:21" x14ac:dyDescent="0.3">
      <c r="U35295" s="275"/>
    </row>
    <row r="35296" spans="21:21" x14ac:dyDescent="0.3">
      <c r="U35296" s="275"/>
    </row>
    <row r="35297" spans="21:21" x14ac:dyDescent="0.3">
      <c r="U35297" s="275"/>
    </row>
    <row r="35298" spans="21:21" x14ac:dyDescent="0.3">
      <c r="U35298" s="275"/>
    </row>
    <row r="35299" spans="21:21" x14ac:dyDescent="0.3">
      <c r="U35299" s="275"/>
    </row>
    <row r="35300" spans="21:21" x14ac:dyDescent="0.3">
      <c r="U35300" s="275"/>
    </row>
    <row r="35301" spans="21:21" x14ac:dyDescent="0.3">
      <c r="U35301" s="275"/>
    </row>
    <row r="35302" spans="21:21" x14ac:dyDescent="0.3">
      <c r="U35302" s="275"/>
    </row>
    <row r="35303" spans="21:21" x14ac:dyDescent="0.3">
      <c r="U35303" s="275"/>
    </row>
    <row r="35304" spans="21:21" x14ac:dyDescent="0.3">
      <c r="U35304" s="275"/>
    </row>
    <row r="35305" spans="21:21" x14ac:dyDescent="0.3">
      <c r="U35305" s="275"/>
    </row>
    <row r="35306" spans="21:21" x14ac:dyDescent="0.3">
      <c r="U35306" s="275"/>
    </row>
    <row r="35307" spans="21:21" x14ac:dyDescent="0.3">
      <c r="U35307" s="275"/>
    </row>
    <row r="35308" spans="21:21" x14ac:dyDescent="0.3">
      <c r="U35308" s="275"/>
    </row>
    <row r="35309" spans="21:21" x14ac:dyDescent="0.3">
      <c r="U35309" s="275"/>
    </row>
    <row r="35310" spans="21:21" x14ac:dyDescent="0.3">
      <c r="U35310" s="275"/>
    </row>
    <row r="35311" spans="21:21" x14ac:dyDescent="0.3">
      <c r="U35311" s="275"/>
    </row>
    <row r="35312" spans="21:21" x14ac:dyDescent="0.3">
      <c r="U35312" s="275"/>
    </row>
    <row r="35313" spans="21:21" x14ac:dyDescent="0.3">
      <c r="U35313" s="275"/>
    </row>
    <row r="35314" spans="21:21" x14ac:dyDescent="0.3">
      <c r="U35314" s="275"/>
    </row>
    <row r="35315" spans="21:21" x14ac:dyDescent="0.3">
      <c r="U35315" s="275"/>
    </row>
    <row r="35316" spans="21:21" x14ac:dyDescent="0.3">
      <c r="U35316" s="275"/>
    </row>
    <row r="35317" spans="21:21" x14ac:dyDescent="0.3">
      <c r="U35317" s="275"/>
    </row>
    <row r="35318" spans="21:21" x14ac:dyDescent="0.3">
      <c r="U35318" s="275"/>
    </row>
    <row r="35319" spans="21:21" x14ac:dyDescent="0.3">
      <c r="U35319" s="275"/>
    </row>
    <row r="35320" spans="21:21" x14ac:dyDescent="0.3">
      <c r="U35320" s="275"/>
    </row>
    <row r="35321" spans="21:21" x14ac:dyDescent="0.3">
      <c r="U35321" s="275"/>
    </row>
    <row r="35322" spans="21:21" x14ac:dyDescent="0.3">
      <c r="U35322" s="275"/>
    </row>
    <row r="35323" spans="21:21" x14ac:dyDescent="0.3">
      <c r="U35323" s="275"/>
    </row>
    <row r="35324" spans="21:21" x14ac:dyDescent="0.3">
      <c r="U35324" s="275"/>
    </row>
    <row r="35325" spans="21:21" x14ac:dyDescent="0.3">
      <c r="U35325" s="275"/>
    </row>
    <row r="35326" spans="21:21" x14ac:dyDescent="0.3">
      <c r="U35326" s="275"/>
    </row>
    <row r="35327" spans="21:21" x14ac:dyDescent="0.3">
      <c r="U35327" s="275"/>
    </row>
    <row r="35328" spans="21:21" x14ac:dyDescent="0.3">
      <c r="U35328" s="275"/>
    </row>
    <row r="35329" spans="21:21" x14ac:dyDescent="0.3">
      <c r="U35329" s="275"/>
    </row>
    <row r="35330" spans="21:21" x14ac:dyDescent="0.3">
      <c r="U35330" s="275"/>
    </row>
    <row r="35331" spans="21:21" x14ac:dyDescent="0.3">
      <c r="U35331" s="275"/>
    </row>
    <row r="35332" spans="21:21" x14ac:dyDescent="0.3">
      <c r="U35332" s="275"/>
    </row>
    <row r="35333" spans="21:21" x14ac:dyDescent="0.3">
      <c r="U35333" s="275"/>
    </row>
    <row r="35334" spans="21:21" x14ac:dyDescent="0.3">
      <c r="U35334" s="275"/>
    </row>
    <row r="35335" spans="21:21" x14ac:dyDescent="0.3">
      <c r="U35335" s="275"/>
    </row>
    <row r="35336" spans="21:21" x14ac:dyDescent="0.3">
      <c r="U35336" s="275"/>
    </row>
    <row r="35337" spans="21:21" x14ac:dyDescent="0.3">
      <c r="U35337" s="275"/>
    </row>
    <row r="35338" spans="21:21" x14ac:dyDescent="0.3">
      <c r="U35338" s="275"/>
    </row>
    <row r="35339" spans="21:21" x14ac:dyDescent="0.3">
      <c r="U35339" s="275"/>
    </row>
    <row r="35340" spans="21:21" x14ac:dyDescent="0.3">
      <c r="U35340" s="275"/>
    </row>
    <row r="35341" spans="21:21" x14ac:dyDescent="0.3">
      <c r="U35341" s="275"/>
    </row>
    <row r="35342" spans="21:21" x14ac:dyDescent="0.3">
      <c r="U35342" s="275"/>
    </row>
    <row r="35343" spans="21:21" x14ac:dyDescent="0.3">
      <c r="U35343" s="275"/>
    </row>
    <row r="35344" spans="21:21" x14ac:dyDescent="0.3">
      <c r="U35344" s="275"/>
    </row>
    <row r="35345" spans="21:21" x14ac:dyDescent="0.3">
      <c r="U35345" s="275"/>
    </row>
    <row r="35346" spans="21:21" x14ac:dyDescent="0.3">
      <c r="U35346" s="275"/>
    </row>
    <row r="35347" spans="21:21" x14ac:dyDescent="0.3">
      <c r="U35347" s="275"/>
    </row>
    <row r="35348" spans="21:21" x14ac:dyDescent="0.3">
      <c r="U35348" s="275"/>
    </row>
    <row r="35349" spans="21:21" x14ac:dyDescent="0.3">
      <c r="U35349" s="275"/>
    </row>
    <row r="35350" spans="21:21" x14ac:dyDescent="0.3">
      <c r="U35350" s="275"/>
    </row>
    <row r="35351" spans="21:21" x14ac:dyDescent="0.3">
      <c r="U35351" s="275"/>
    </row>
    <row r="35352" spans="21:21" x14ac:dyDescent="0.3">
      <c r="U35352" s="275"/>
    </row>
    <row r="35353" spans="21:21" x14ac:dyDescent="0.3">
      <c r="U35353" s="275"/>
    </row>
    <row r="35354" spans="21:21" x14ac:dyDescent="0.3">
      <c r="U35354" s="275"/>
    </row>
    <row r="35355" spans="21:21" x14ac:dyDescent="0.3">
      <c r="U35355" s="275"/>
    </row>
    <row r="35356" spans="21:21" x14ac:dyDescent="0.3">
      <c r="U35356" s="275"/>
    </row>
    <row r="35357" spans="21:21" x14ac:dyDescent="0.3">
      <c r="U35357" s="275"/>
    </row>
    <row r="35358" spans="21:21" x14ac:dyDescent="0.3">
      <c r="U35358" s="275"/>
    </row>
    <row r="35359" spans="21:21" x14ac:dyDescent="0.3">
      <c r="U35359" s="275"/>
    </row>
    <row r="35360" spans="21:21" x14ac:dyDescent="0.3">
      <c r="U35360" s="275"/>
    </row>
    <row r="35361" spans="21:21" x14ac:dyDescent="0.3">
      <c r="U35361" s="275"/>
    </row>
    <row r="35362" spans="21:21" x14ac:dyDescent="0.3">
      <c r="U35362" s="275"/>
    </row>
    <row r="35363" spans="21:21" x14ac:dyDescent="0.3">
      <c r="U35363" s="275"/>
    </row>
    <row r="35364" spans="21:21" x14ac:dyDescent="0.3">
      <c r="U35364" s="275"/>
    </row>
    <row r="35365" spans="21:21" x14ac:dyDescent="0.3">
      <c r="U35365" s="275"/>
    </row>
    <row r="35366" spans="21:21" x14ac:dyDescent="0.3">
      <c r="U35366" s="275"/>
    </row>
    <row r="35367" spans="21:21" x14ac:dyDescent="0.3">
      <c r="U35367" s="275"/>
    </row>
    <row r="35368" spans="21:21" x14ac:dyDescent="0.3">
      <c r="U35368" s="275"/>
    </row>
    <row r="35369" spans="21:21" x14ac:dyDescent="0.3">
      <c r="U35369" s="275"/>
    </row>
    <row r="35370" spans="21:21" x14ac:dyDescent="0.3">
      <c r="U35370" s="275"/>
    </row>
    <row r="35371" spans="21:21" x14ac:dyDescent="0.3">
      <c r="U35371" s="275"/>
    </row>
    <row r="35372" spans="21:21" x14ac:dyDescent="0.3">
      <c r="U35372" s="275"/>
    </row>
    <row r="35373" spans="21:21" x14ac:dyDescent="0.3">
      <c r="U35373" s="275"/>
    </row>
    <row r="35374" spans="21:21" x14ac:dyDescent="0.3">
      <c r="U35374" s="275"/>
    </row>
    <row r="35375" spans="21:21" x14ac:dyDescent="0.3">
      <c r="U35375" s="275"/>
    </row>
    <row r="35376" spans="21:21" x14ac:dyDescent="0.3">
      <c r="U35376" s="275"/>
    </row>
    <row r="35377" spans="21:21" x14ac:dyDescent="0.3">
      <c r="U35377" s="275"/>
    </row>
    <row r="35378" spans="21:21" x14ac:dyDescent="0.3">
      <c r="U35378" s="275"/>
    </row>
    <row r="35379" spans="21:21" x14ac:dyDescent="0.3">
      <c r="U35379" s="275"/>
    </row>
    <row r="35380" spans="21:21" x14ac:dyDescent="0.3">
      <c r="U35380" s="275"/>
    </row>
    <row r="35381" spans="21:21" x14ac:dyDescent="0.3">
      <c r="U35381" s="275"/>
    </row>
    <row r="35382" spans="21:21" x14ac:dyDescent="0.3">
      <c r="U35382" s="275"/>
    </row>
    <row r="35383" spans="21:21" x14ac:dyDescent="0.3">
      <c r="U35383" s="275"/>
    </row>
    <row r="35384" spans="21:21" x14ac:dyDescent="0.3">
      <c r="U35384" s="275"/>
    </row>
    <row r="35385" spans="21:21" x14ac:dyDescent="0.3">
      <c r="U35385" s="275"/>
    </row>
    <row r="35386" spans="21:21" x14ac:dyDescent="0.3">
      <c r="U35386" s="275"/>
    </row>
    <row r="35387" spans="21:21" x14ac:dyDescent="0.3">
      <c r="U35387" s="275"/>
    </row>
    <row r="35388" spans="21:21" x14ac:dyDescent="0.3">
      <c r="U35388" s="275"/>
    </row>
    <row r="35389" spans="21:21" x14ac:dyDescent="0.3">
      <c r="U35389" s="275"/>
    </row>
    <row r="35390" spans="21:21" x14ac:dyDescent="0.3">
      <c r="U35390" s="275"/>
    </row>
    <row r="35391" spans="21:21" x14ac:dyDescent="0.3">
      <c r="U35391" s="275"/>
    </row>
    <row r="35392" spans="21:21" x14ac:dyDescent="0.3">
      <c r="U35392" s="275"/>
    </row>
    <row r="35393" spans="21:21" x14ac:dyDescent="0.3">
      <c r="U35393" s="275"/>
    </row>
    <row r="35394" spans="21:21" x14ac:dyDescent="0.3">
      <c r="U35394" s="275"/>
    </row>
    <row r="35395" spans="21:21" x14ac:dyDescent="0.3">
      <c r="U35395" s="275"/>
    </row>
    <row r="35396" spans="21:21" x14ac:dyDescent="0.3">
      <c r="U35396" s="275"/>
    </row>
    <row r="35397" spans="21:21" x14ac:dyDescent="0.3">
      <c r="U35397" s="275"/>
    </row>
    <row r="35398" spans="21:21" x14ac:dyDescent="0.3">
      <c r="U35398" s="275"/>
    </row>
    <row r="35399" spans="21:21" x14ac:dyDescent="0.3">
      <c r="U35399" s="275"/>
    </row>
    <row r="35400" spans="21:21" x14ac:dyDescent="0.3">
      <c r="U35400" s="275"/>
    </row>
    <row r="35401" spans="21:21" x14ac:dyDescent="0.3">
      <c r="U35401" s="275"/>
    </row>
    <row r="35402" spans="21:21" x14ac:dyDescent="0.3">
      <c r="U35402" s="275"/>
    </row>
    <row r="35403" spans="21:21" x14ac:dyDescent="0.3">
      <c r="U35403" s="275"/>
    </row>
    <row r="35404" spans="21:21" x14ac:dyDescent="0.3">
      <c r="U35404" s="275"/>
    </row>
    <row r="35405" spans="21:21" x14ac:dyDescent="0.3">
      <c r="U35405" s="275"/>
    </row>
    <row r="35406" spans="21:21" x14ac:dyDescent="0.3">
      <c r="U35406" s="275"/>
    </row>
    <row r="35407" spans="21:21" x14ac:dyDescent="0.3">
      <c r="U35407" s="275"/>
    </row>
    <row r="35408" spans="21:21" x14ac:dyDescent="0.3">
      <c r="U35408" s="275"/>
    </row>
    <row r="35409" spans="21:21" x14ac:dyDescent="0.3">
      <c r="U35409" s="275"/>
    </row>
    <row r="35410" spans="21:21" x14ac:dyDescent="0.3">
      <c r="U35410" s="275"/>
    </row>
    <row r="35411" spans="21:21" x14ac:dyDescent="0.3">
      <c r="U35411" s="275"/>
    </row>
    <row r="35412" spans="21:21" x14ac:dyDescent="0.3">
      <c r="U35412" s="275"/>
    </row>
    <row r="35413" spans="21:21" x14ac:dyDescent="0.3">
      <c r="U35413" s="275"/>
    </row>
    <row r="35414" spans="21:21" x14ac:dyDescent="0.3">
      <c r="U35414" s="275"/>
    </row>
    <row r="35415" spans="21:21" x14ac:dyDescent="0.3">
      <c r="U35415" s="275"/>
    </row>
    <row r="35416" spans="21:21" x14ac:dyDescent="0.3">
      <c r="U35416" s="275"/>
    </row>
    <row r="35417" spans="21:21" x14ac:dyDescent="0.3">
      <c r="U35417" s="275"/>
    </row>
    <row r="35418" spans="21:21" x14ac:dyDescent="0.3">
      <c r="U35418" s="275"/>
    </row>
    <row r="35419" spans="21:21" x14ac:dyDescent="0.3">
      <c r="U35419" s="275"/>
    </row>
    <row r="35420" spans="21:21" x14ac:dyDescent="0.3">
      <c r="U35420" s="275"/>
    </row>
    <row r="35421" spans="21:21" x14ac:dyDescent="0.3">
      <c r="U35421" s="275"/>
    </row>
    <row r="35422" spans="21:21" x14ac:dyDescent="0.3">
      <c r="U35422" s="275"/>
    </row>
    <row r="35423" spans="21:21" x14ac:dyDescent="0.3">
      <c r="U35423" s="275"/>
    </row>
    <row r="35424" spans="21:21" x14ac:dyDescent="0.3">
      <c r="U35424" s="275"/>
    </row>
    <row r="35425" spans="21:21" x14ac:dyDescent="0.3">
      <c r="U35425" s="275"/>
    </row>
    <row r="35426" spans="21:21" x14ac:dyDescent="0.3">
      <c r="U35426" s="275"/>
    </row>
    <row r="35427" spans="21:21" x14ac:dyDescent="0.3">
      <c r="U35427" s="275"/>
    </row>
    <row r="35428" spans="21:21" x14ac:dyDescent="0.3">
      <c r="U35428" s="275"/>
    </row>
    <row r="35429" spans="21:21" x14ac:dyDescent="0.3">
      <c r="U35429" s="275"/>
    </row>
    <row r="35430" spans="21:21" x14ac:dyDescent="0.3">
      <c r="U35430" s="275"/>
    </row>
    <row r="35431" spans="21:21" x14ac:dyDescent="0.3">
      <c r="U35431" s="275"/>
    </row>
    <row r="35432" spans="21:21" x14ac:dyDescent="0.3">
      <c r="U35432" s="275"/>
    </row>
    <row r="35433" spans="21:21" x14ac:dyDescent="0.3">
      <c r="U35433" s="275"/>
    </row>
    <row r="35434" spans="21:21" x14ac:dyDescent="0.3">
      <c r="U35434" s="275"/>
    </row>
    <row r="35435" spans="21:21" x14ac:dyDescent="0.3">
      <c r="U35435" s="275"/>
    </row>
    <row r="35436" spans="21:21" x14ac:dyDescent="0.3">
      <c r="U35436" s="275"/>
    </row>
    <row r="35437" spans="21:21" x14ac:dyDescent="0.3">
      <c r="U35437" s="275"/>
    </row>
    <row r="35438" spans="21:21" x14ac:dyDescent="0.3">
      <c r="U35438" s="275"/>
    </row>
    <row r="35439" spans="21:21" x14ac:dyDescent="0.3">
      <c r="U35439" s="275"/>
    </row>
    <row r="35440" spans="21:21" x14ac:dyDescent="0.3">
      <c r="U35440" s="275"/>
    </row>
    <row r="35441" spans="21:21" x14ac:dyDescent="0.3">
      <c r="U35441" s="275"/>
    </row>
    <row r="35442" spans="21:21" x14ac:dyDescent="0.3">
      <c r="U35442" s="275"/>
    </row>
    <row r="35443" spans="21:21" x14ac:dyDescent="0.3">
      <c r="U35443" s="275"/>
    </row>
    <row r="35444" spans="21:21" x14ac:dyDescent="0.3">
      <c r="U35444" s="275"/>
    </row>
    <row r="35445" spans="21:21" x14ac:dyDescent="0.3">
      <c r="U35445" s="275"/>
    </row>
    <row r="35446" spans="21:21" x14ac:dyDescent="0.3">
      <c r="U35446" s="275"/>
    </row>
    <row r="35447" spans="21:21" x14ac:dyDescent="0.3">
      <c r="U35447" s="275"/>
    </row>
    <row r="35448" spans="21:21" x14ac:dyDescent="0.3">
      <c r="U35448" s="275"/>
    </row>
    <row r="35449" spans="21:21" x14ac:dyDescent="0.3">
      <c r="U35449" s="275"/>
    </row>
    <row r="35450" spans="21:21" x14ac:dyDescent="0.3">
      <c r="U35450" s="275"/>
    </row>
    <row r="35451" spans="21:21" x14ac:dyDescent="0.3">
      <c r="U35451" s="275"/>
    </row>
    <row r="35452" spans="21:21" x14ac:dyDescent="0.3">
      <c r="U35452" s="275"/>
    </row>
    <row r="35453" spans="21:21" x14ac:dyDescent="0.3">
      <c r="U35453" s="275"/>
    </row>
    <row r="35454" spans="21:21" x14ac:dyDescent="0.3">
      <c r="U35454" s="275"/>
    </row>
    <row r="35455" spans="21:21" x14ac:dyDescent="0.3">
      <c r="U35455" s="275"/>
    </row>
    <row r="35456" spans="21:21" x14ac:dyDescent="0.3">
      <c r="U35456" s="275"/>
    </row>
    <row r="35457" spans="21:21" x14ac:dyDescent="0.3">
      <c r="U35457" s="275"/>
    </row>
    <row r="35458" spans="21:21" x14ac:dyDescent="0.3">
      <c r="U35458" s="275"/>
    </row>
    <row r="35459" spans="21:21" x14ac:dyDescent="0.3">
      <c r="U35459" s="275"/>
    </row>
    <row r="35460" spans="21:21" x14ac:dyDescent="0.3">
      <c r="U35460" s="275"/>
    </row>
    <row r="35461" spans="21:21" x14ac:dyDescent="0.3">
      <c r="U35461" s="275"/>
    </row>
    <row r="35462" spans="21:21" x14ac:dyDescent="0.3">
      <c r="U35462" s="275"/>
    </row>
    <row r="35463" spans="21:21" x14ac:dyDescent="0.3">
      <c r="U35463" s="275"/>
    </row>
    <row r="35464" spans="21:21" x14ac:dyDescent="0.3">
      <c r="U35464" s="275"/>
    </row>
    <row r="35465" spans="21:21" x14ac:dyDescent="0.3">
      <c r="U35465" s="275"/>
    </row>
    <row r="35466" spans="21:21" x14ac:dyDescent="0.3">
      <c r="U35466" s="275"/>
    </row>
    <row r="35467" spans="21:21" x14ac:dyDescent="0.3">
      <c r="U35467" s="275"/>
    </row>
    <row r="35468" spans="21:21" x14ac:dyDescent="0.3">
      <c r="U35468" s="275"/>
    </row>
    <row r="35469" spans="21:21" x14ac:dyDescent="0.3">
      <c r="U35469" s="275"/>
    </row>
    <row r="35470" spans="21:21" x14ac:dyDescent="0.3">
      <c r="U35470" s="275"/>
    </row>
    <row r="35471" spans="21:21" x14ac:dyDescent="0.3">
      <c r="U35471" s="275"/>
    </row>
    <row r="35472" spans="21:21" x14ac:dyDescent="0.3">
      <c r="U35472" s="275"/>
    </row>
    <row r="35473" spans="21:21" x14ac:dyDescent="0.3">
      <c r="U35473" s="275"/>
    </row>
    <row r="35474" spans="21:21" x14ac:dyDescent="0.3">
      <c r="U35474" s="275"/>
    </row>
    <row r="35475" spans="21:21" x14ac:dyDescent="0.3">
      <c r="U35475" s="275"/>
    </row>
    <row r="35476" spans="21:21" x14ac:dyDescent="0.3">
      <c r="U35476" s="275"/>
    </row>
    <row r="35477" spans="21:21" x14ac:dyDescent="0.3">
      <c r="U35477" s="275"/>
    </row>
    <row r="35478" spans="21:21" x14ac:dyDescent="0.3">
      <c r="U35478" s="275"/>
    </row>
    <row r="35479" spans="21:21" x14ac:dyDescent="0.3">
      <c r="U35479" s="275"/>
    </row>
    <row r="35480" spans="21:21" x14ac:dyDescent="0.3">
      <c r="U35480" s="275"/>
    </row>
    <row r="35481" spans="21:21" x14ac:dyDescent="0.3">
      <c r="U35481" s="275"/>
    </row>
    <row r="35482" spans="21:21" x14ac:dyDescent="0.3">
      <c r="U35482" s="275"/>
    </row>
    <row r="35483" spans="21:21" x14ac:dyDescent="0.3">
      <c r="U35483" s="275"/>
    </row>
    <row r="35484" spans="21:21" x14ac:dyDescent="0.3">
      <c r="U35484" s="275"/>
    </row>
    <row r="35485" spans="21:21" x14ac:dyDescent="0.3">
      <c r="U35485" s="275"/>
    </row>
    <row r="35486" spans="21:21" x14ac:dyDescent="0.3">
      <c r="U35486" s="275"/>
    </row>
    <row r="35487" spans="21:21" x14ac:dyDescent="0.3">
      <c r="U35487" s="275"/>
    </row>
    <row r="35488" spans="21:21" x14ac:dyDescent="0.3">
      <c r="U35488" s="275"/>
    </row>
    <row r="35489" spans="21:21" x14ac:dyDescent="0.3">
      <c r="U35489" s="275"/>
    </row>
    <row r="35490" spans="21:21" x14ac:dyDescent="0.3">
      <c r="U35490" s="275"/>
    </row>
    <row r="35491" spans="21:21" x14ac:dyDescent="0.3">
      <c r="U35491" s="275"/>
    </row>
    <row r="35492" spans="21:21" x14ac:dyDescent="0.3">
      <c r="U35492" s="275"/>
    </row>
    <row r="35493" spans="21:21" x14ac:dyDescent="0.3">
      <c r="U35493" s="275"/>
    </row>
    <row r="35494" spans="21:21" x14ac:dyDescent="0.3">
      <c r="U35494" s="275"/>
    </row>
    <row r="35495" spans="21:21" x14ac:dyDescent="0.3">
      <c r="U35495" s="275"/>
    </row>
    <row r="35496" spans="21:21" x14ac:dyDescent="0.3">
      <c r="U35496" s="275"/>
    </row>
    <row r="35497" spans="21:21" x14ac:dyDescent="0.3">
      <c r="U35497" s="275"/>
    </row>
    <row r="35498" spans="21:21" x14ac:dyDescent="0.3">
      <c r="U35498" s="275"/>
    </row>
    <row r="35499" spans="21:21" x14ac:dyDescent="0.3">
      <c r="U35499" s="275"/>
    </row>
    <row r="35500" spans="21:21" x14ac:dyDescent="0.3">
      <c r="U35500" s="275"/>
    </row>
    <row r="35501" spans="21:21" x14ac:dyDescent="0.3">
      <c r="U35501" s="275"/>
    </row>
    <row r="35502" spans="21:21" x14ac:dyDescent="0.3">
      <c r="U35502" s="275"/>
    </row>
    <row r="35503" spans="21:21" x14ac:dyDescent="0.3">
      <c r="U35503" s="275"/>
    </row>
    <row r="35504" spans="21:21" x14ac:dyDescent="0.3">
      <c r="U35504" s="275"/>
    </row>
    <row r="35505" spans="21:21" x14ac:dyDescent="0.3">
      <c r="U35505" s="275"/>
    </row>
    <row r="35506" spans="21:21" x14ac:dyDescent="0.3">
      <c r="U35506" s="275"/>
    </row>
    <row r="35507" spans="21:21" x14ac:dyDescent="0.3">
      <c r="U35507" s="275"/>
    </row>
    <row r="35508" spans="21:21" x14ac:dyDescent="0.3">
      <c r="U35508" s="275"/>
    </row>
    <row r="35509" spans="21:21" x14ac:dyDescent="0.3">
      <c r="U35509" s="275"/>
    </row>
    <row r="35510" spans="21:21" x14ac:dyDescent="0.3">
      <c r="U35510" s="275"/>
    </row>
    <row r="35511" spans="21:21" x14ac:dyDescent="0.3">
      <c r="U35511" s="275"/>
    </row>
    <row r="35512" spans="21:21" x14ac:dyDescent="0.3">
      <c r="U35512" s="275"/>
    </row>
    <row r="35513" spans="21:21" x14ac:dyDescent="0.3">
      <c r="U35513" s="275"/>
    </row>
    <row r="35514" spans="21:21" x14ac:dyDescent="0.3">
      <c r="U35514" s="275"/>
    </row>
    <row r="35515" spans="21:21" x14ac:dyDescent="0.3">
      <c r="U35515" s="275"/>
    </row>
    <row r="35516" spans="21:21" x14ac:dyDescent="0.3">
      <c r="U35516" s="275"/>
    </row>
    <row r="35517" spans="21:21" x14ac:dyDescent="0.3">
      <c r="U35517" s="275"/>
    </row>
    <row r="35518" spans="21:21" x14ac:dyDescent="0.3">
      <c r="U35518" s="275"/>
    </row>
    <row r="35519" spans="21:21" x14ac:dyDescent="0.3">
      <c r="U35519" s="275"/>
    </row>
    <row r="35520" spans="21:21" x14ac:dyDescent="0.3">
      <c r="U35520" s="275"/>
    </row>
    <row r="35521" spans="21:21" x14ac:dyDescent="0.3">
      <c r="U35521" s="275"/>
    </row>
    <row r="35522" spans="21:21" x14ac:dyDescent="0.3">
      <c r="U35522" s="275"/>
    </row>
    <row r="35523" spans="21:21" x14ac:dyDescent="0.3">
      <c r="U35523" s="275"/>
    </row>
    <row r="35524" spans="21:21" x14ac:dyDescent="0.3">
      <c r="U35524" s="275"/>
    </row>
    <row r="35525" spans="21:21" x14ac:dyDescent="0.3">
      <c r="U35525" s="275"/>
    </row>
    <row r="35526" spans="21:21" x14ac:dyDescent="0.3">
      <c r="U35526" s="275"/>
    </row>
    <row r="35527" spans="21:21" x14ac:dyDescent="0.3">
      <c r="U35527" s="275"/>
    </row>
    <row r="35528" spans="21:21" x14ac:dyDescent="0.3">
      <c r="U35528" s="275"/>
    </row>
    <row r="35529" spans="21:21" x14ac:dyDescent="0.3">
      <c r="U35529" s="275"/>
    </row>
    <row r="35530" spans="21:21" x14ac:dyDescent="0.3">
      <c r="U35530" s="275"/>
    </row>
    <row r="35531" spans="21:21" x14ac:dyDescent="0.3">
      <c r="U35531" s="275"/>
    </row>
    <row r="35532" spans="21:21" x14ac:dyDescent="0.3">
      <c r="U35532" s="275"/>
    </row>
    <row r="35533" spans="21:21" x14ac:dyDescent="0.3">
      <c r="U35533" s="275"/>
    </row>
    <row r="35534" spans="21:21" x14ac:dyDescent="0.3">
      <c r="U35534" s="275"/>
    </row>
    <row r="35535" spans="21:21" x14ac:dyDescent="0.3">
      <c r="U35535" s="275"/>
    </row>
    <row r="35536" spans="21:21" x14ac:dyDescent="0.3">
      <c r="U35536" s="275"/>
    </row>
    <row r="35537" spans="21:21" x14ac:dyDescent="0.3">
      <c r="U35537" s="275"/>
    </row>
    <row r="35538" spans="21:21" x14ac:dyDescent="0.3">
      <c r="U35538" s="275"/>
    </row>
    <row r="35539" spans="21:21" x14ac:dyDescent="0.3">
      <c r="U35539" s="275"/>
    </row>
    <row r="35540" spans="21:21" x14ac:dyDescent="0.3">
      <c r="U35540" s="275"/>
    </row>
    <row r="35541" spans="21:21" x14ac:dyDescent="0.3">
      <c r="U35541" s="275"/>
    </row>
    <row r="35542" spans="21:21" x14ac:dyDescent="0.3">
      <c r="U35542" s="275"/>
    </row>
    <row r="35543" spans="21:21" x14ac:dyDescent="0.3">
      <c r="U35543" s="275"/>
    </row>
    <row r="35544" spans="21:21" x14ac:dyDescent="0.3">
      <c r="U35544" s="275"/>
    </row>
    <row r="35545" spans="21:21" x14ac:dyDescent="0.3">
      <c r="U35545" s="275"/>
    </row>
    <row r="35546" spans="21:21" x14ac:dyDescent="0.3">
      <c r="U35546" s="275"/>
    </row>
    <row r="35547" spans="21:21" x14ac:dyDescent="0.3">
      <c r="U35547" s="275"/>
    </row>
    <row r="35548" spans="21:21" x14ac:dyDescent="0.3">
      <c r="U35548" s="275"/>
    </row>
    <row r="35549" spans="21:21" x14ac:dyDescent="0.3">
      <c r="U35549" s="275"/>
    </row>
    <row r="35550" spans="21:21" x14ac:dyDescent="0.3">
      <c r="U35550" s="275"/>
    </row>
    <row r="35551" spans="21:21" x14ac:dyDescent="0.3">
      <c r="U35551" s="275"/>
    </row>
    <row r="35552" spans="21:21" x14ac:dyDescent="0.3">
      <c r="U35552" s="275"/>
    </row>
    <row r="35553" spans="21:21" x14ac:dyDescent="0.3">
      <c r="U35553" s="275"/>
    </row>
    <row r="35554" spans="21:21" x14ac:dyDescent="0.3">
      <c r="U35554" s="275"/>
    </row>
    <row r="35555" spans="21:21" x14ac:dyDescent="0.3">
      <c r="U35555" s="275"/>
    </row>
    <row r="35556" spans="21:21" x14ac:dyDescent="0.3">
      <c r="U35556" s="275"/>
    </row>
    <row r="35557" spans="21:21" x14ac:dyDescent="0.3">
      <c r="U35557" s="275"/>
    </row>
    <row r="35558" spans="21:21" x14ac:dyDescent="0.3">
      <c r="U35558" s="275"/>
    </row>
    <row r="35559" spans="21:21" x14ac:dyDescent="0.3">
      <c r="U35559" s="275"/>
    </row>
    <row r="35560" spans="21:21" x14ac:dyDescent="0.3">
      <c r="U35560" s="275"/>
    </row>
    <row r="35561" spans="21:21" x14ac:dyDescent="0.3">
      <c r="U35561" s="275"/>
    </row>
    <row r="35562" spans="21:21" x14ac:dyDescent="0.3">
      <c r="U35562" s="275"/>
    </row>
    <row r="35563" spans="21:21" x14ac:dyDescent="0.3">
      <c r="U35563" s="275"/>
    </row>
    <row r="35564" spans="21:21" x14ac:dyDescent="0.3">
      <c r="U35564" s="275"/>
    </row>
    <row r="35565" spans="21:21" x14ac:dyDescent="0.3">
      <c r="U35565" s="275"/>
    </row>
    <row r="35566" spans="21:21" x14ac:dyDescent="0.3">
      <c r="U35566" s="275"/>
    </row>
    <row r="35567" spans="21:21" x14ac:dyDescent="0.3">
      <c r="U35567" s="275"/>
    </row>
    <row r="35568" spans="21:21" x14ac:dyDescent="0.3">
      <c r="U35568" s="275"/>
    </row>
    <row r="35569" spans="21:21" x14ac:dyDescent="0.3">
      <c r="U35569" s="275"/>
    </row>
    <row r="35570" spans="21:21" x14ac:dyDescent="0.3">
      <c r="U35570" s="275"/>
    </row>
    <row r="35571" spans="21:21" x14ac:dyDescent="0.3">
      <c r="U35571" s="275"/>
    </row>
    <row r="35572" spans="21:21" x14ac:dyDescent="0.3">
      <c r="U35572" s="275"/>
    </row>
    <row r="35573" spans="21:21" x14ac:dyDescent="0.3">
      <c r="U35573" s="275"/>
    </row>
    <row r="35574" spans="21:21" x14ac:dyDescent="0.3">
      <c r="U35574" s="275"/>
    </row>
    <row r="35575" spans="21:21" x14ac:dyDescent="0.3">
      <c r="U35575" s="275"/>
    </row>
    <row r="35576" spans="21:21" x14ac:dyDescent="0.3">
      <c r="U35576" s="275"/>
    </row>
    <row r="35577" spans="21:21" x14ac:dyDescent="0.3">
      <c r="U35577" s="275"/>
    </row>
    <row r="35578" spans="21:21" x14ac:dyDescent="0.3">
      <c r="U35578" s="275"/>
    </row>
    <row r="35579" spans="21:21" x14ac:dyDescent="0.3">
      <c r="U35579" s="275"/>
    </row>
    <row r="35580" spans="21:21" x14ac:dyDescent="0.3">
      <c r="U35580" s="275"/>
    </row>
    <row r="35581" spans="21:21" x14ac:dyDescent="0.3">
      <c r="U35581" s="275"/>
    </row>
    <row r="35582" spans="21:21" x14ac:dyDescent="0.3">
      <c r="U35582" s="275"/>
    </row>
    <row r="35583" spans="21:21" x14ac:dyDescent="0.3">
      <c r="U35583" s="275"/>
    </row>
    <row r="35584" spans="21:21" x14ac:dyDescent="0.3">
      <c r="U35584" s="275"/>
    </row>
    <row r="35585" spans="21:21" x14ac:dyDescent="0.3">
      <c r="U35585" s="275"/>
    </row>
    <row r="35586" spans="21:21" x14ac:dyDescent="0.3">
      <c r="U35586" s="275"/>
    </row>
    <row r="35587" spans="21:21" x14ac:dyDescent="0.3">
      <c r="U35587" s="275"/>
    </row>
    <row r="35588" spans="21:21" x14ac:dyDescent="0.3">
      <c r="U35588" s="275"/>
    </row>
    <row r="35589" spans="21:21" x14ac:dyDescent="0.3">
      <c r="U35589" s="275"/>
    </row>
    <row r="35590" spans="21:21" x14ac:dyDescent="0.3">
      <c r="U35590" s="275"/>
    </row>
    <row r="35591" spans="21:21" x14ac:dyDescent="0.3">
      <c r="U35591" s="275"/>
    </row>
    <row r="35592" spans="21:21" x14ac:dyDescent="0.3">
      <c r="U35592" s="275"/>
    </row>
    <row r="35593" spans="21:21" x14ac:dyDescent="0.3">
      <c r="U35593" s="275"/>
    </row>
    <row r="35594" spans="21:21" x14ac:dyDescent="0.3">
      <c r="U35594" s="275"/>
    </row>
    <row r="35595" spans="21:21" x14ac:dyDescent="0.3">
      <c r="U35595" s="275"/>
    </row>
    <row r="35596" spans="21:21" x14ac:dyDescent="0.3">
      <c r="U35596" s="275"/>
    </row>
    <row r="35597" spans="21:21" x14ac:dyDescent="0.3">
      <c r="U35597" s="275"/>
    </row>
    <row r="35598" spans="21:21" x14ac:dyDescent="0.3">
      <c r="U35598" s="275"/>
    </row>
    <row r="35599" spans="21:21" x14ac:dyDescent="0.3">
      <c r="U35599" s="275"/>
    </row>
    <row r="35600" spans="21:21" x14ac:dyDescent="0.3">
      <c r="U35600" s="275"/>
    </row>
    <row r="35601" spans="21:21" x14ac:dyDescent="0.3">
      <c r="U35601" s="275"/>
    </row>
    <row r="35602" spans="21:21" x14ac:dyDescent="0.3">
      <c r="U35602" s="275"/>
    </row>
    <row r="35603" spans="21:21" x14ac:dyDescent="0.3">
      <c r="U35603" s="275"/>
    </row>
    <row r="35604" spans="21:21" x14ac:dyDescent="0.3">
      <c r="U35604" s="275"/>
    </row>
    <row r="35605" spans="21:21" x14ac:dyDescent="0.3">
      <c r="U35605" s="275"/>
    </row>
    <row r="35606" spans="21:21" x14ac:dyDescent="0.3">
      <c r="U35606" s="275"/>
    </row>
    <row r="35607" spans="21:21" x14ac:dyDescent="0.3">
      <c r="U35607" s="275"/>
    </row>
    <row r="35608" spans="21:21" x14ac:dyDescent="0.3">
      <c r="U35608" s="275"/>
    </row>
    <row r="35609" spans="21:21" x14ac:dyDescent="0.3">
      <c r="U35609" s="275"/>
    </row>
    <row r="35610" spans="21:21" x14ac:dyDescent="0.3">
      <c r="U35610" s="275"/>
    </row>
    <row r="35611" spans="21:21" x14ac:dyDescent="0.3">
      <c r="U35611" s="275"/>
    </row>
    <row r="35612" spans="21:21" x14ac:dyDescent="0.3">
      <c r="U35612" s="275"/>
    </row>
    <row r="35613" spans="21:21" x14ac:dyDescent="0.3">
      <c r="U35613" s="275"/>
    </row>
    <row r="35614" spans="21:21" x14ac:dyDescent="0.3">
      <c r="U35614" s="275"/>
    </row>
    <row r="35615" spans="21:21" x14ac:dyDescent="0.3">
      <c r="U35615" s="275"/>
    </row>
    <row r="35616" spans="21:21" x14ac:dyDescent="0.3">
      <c r="U35616" s="275"/>
    </row>
    <row r="35617" spans="21:21" x14ac:dyDescent="0.3">
      <c r="U35617" s="275"/>
    </row>
    <row r="35618" spans="21:21" x14ac:dyDescent="0.3">
      <c r="U35618" s="275"/>
    </row>
    <row r="35619" spans="21:21" x14ac:dyDescent="0.3">
      <c r="U35619" s="275"/>
    </row>
    <row r="35620" spans="21:21" x14ac:dyDescent="0.3">
      <c r="U35620" s="275"/>
    </row>
    <row r="35621" spans="21:21" x14ac:dyDescent="0.3">
      <c r="U35621" s="275"/>
    </row>
    <row r="35622" spans="21:21" x14ac:dyDescent="0.3">
      <c r="U35622" s="275"/>
    </row>
    <row r="35623" spans="21:21" x14ac:dyDescent="0.3">
      <c r="U35623" s="275"/>
    </row>
    <row r="35624" spans="21:21" x14ac:dyDescent="0.3">
      <c r="U35624" s="275"/>
    </row>
    <row r="35625" spans="21:21" x14ac:dyDescent="0.3">
      <c r="U35625" s="275"/>
    </row>
    <row r="35626" spans="21:21" x14ac:dyDescent="0.3">
      <c r="U35626" s="275"/>
    </row>
    <row r="35627" spans="21:21" x14ac:dyDescent="0.3">
      <c r="U35627" s="275"/>
    </row>
    <row r="35628" spans="21:21" x14ac:dyDescent="0.3">
      <c r="U35628" s="275"/>
    </row>
    <row r="35629" spans="21:21" x14ac:dyDescent="0.3">
      <c r="U35629" s="275"/>
    </row>
    <row r="35630" spans="21:21" x14ac:dyDescent="0.3">
      <c r="U35630" s="275"/>
    </row>
    <row r="35631" spans="21:21" x14ac:dyDescent="0.3">
      <c r="U35631" s="275"/>
    </row>
    <row r="35632" spans="21:21" x14ac:dyDescent="0.3">
      <c r="U35632" s="275"/>
    </row>
    <row r="35633" spans="21:21" x14ac:dyDescent="0.3">
      <c r="U35633" s="275"/>
    </row>
    <row r="35634" spans="21:21" x14ac:dyDescent="0.3">
      <c r="U35634" s="275"/>
    </row>
    <row r="35635" spans="21:21" x14ac:dyDescent="0.3">
      <c r="U35635" s="275"/>
    </row>
    <row r="35636" spans="21:21" x14ac:dyDescent="0.3">
      <c r="U35636" s="275"/>
    </row>
    <row r="35637" spans="21:21" x14ac:dyDescent="0.3">
      <c r="U35637" s="275"/>
    </row>
    <row r="35638" spans="21:21" x14ac:dyDescent="0.3">
      <c r="U35638" s="275"/>
    </row>
    <row r="35639" spans="21:21" x14ac:dyDescent="0.3">
      <c r="U35639" s="275"/>
    </row>
    <row r="35640" spans="21:21" x14ac:dyDescent="0.3">
      <c r="U35640" s="275"/>
    </row>
    <row r="35641" spans="21:21" x14ac:dyDescent="0.3">
      <c r="U35641" s="275"/>
    </row>
    <row r="35642" spans="21:21" x14ac:dyDescent="0.3">
      <c r="U35642" s="275"/>
    </row>
    <row r="35643" spans="21:21" x14ac:dyDescent="0.3">
      <c r="U35643" s="275"/>
    </row>
    <row r="35644" spans="21:21" x14ac:dyDescent="0.3">
      <c r="U35644" s="275"/>
    </row>
    <row r="35645" spans="21:21" x14ac:dyDescent="0.3">
      <c r="U35645" s="275"/>
    </row>
    <row r="35646" spans="21:21" x14ac:dyDescent="0.3">
      <c r="U35646" s="275"/>
    </row>
    <row r="35647" spans="21:21" x14ac:dyDescent="0.3">
      <c r="U35647" s="275"/>
    </row>
    <row r="35648" spans="21:21" x14ac:dyDescent="0.3">
      <c r="U35648" s="275"/>
    </row>
    <row r="35649" spans="21:21" x14ac:dyDescent="0.3">
      <c r="U35649" s="275"/>
    </row>
    <row r="35650" spans="21:21" x14ac:dyDescent="0.3">
      <c r="U35650" s="275"/>
    </row>
    <row r="35651" spans="21:21" x14ac:dyDescent="0.3">
      <c r="U35651" s="275"/>
    </row>
    <row r="35652" spans="21:21" x14ac:dyDescent="0.3">
      <c r="U35652" s="275"/>
    </row>
    <row r="35653" spans="21:21" x14ac:dyDescent="0.3">
      <c r="U35653" s="275"/>
    </row>
    <row r="35654" spans="21:21" x14ac:dyDescent="0.3">
      <c r="U35654" s="275"/>
    </row>
    <row r="35655" spans="21:21" x14ac:dyDescent="0.3">
      <c r="U35655" s="275"/>
    </row>
    <row r="35656" spans="21:21" x14ac:dyDescent="0.3">
      <c r="U35656" s="275"/>
    </row>
    <row r="35657" spans="21:21" x14ac:dyDescent="0.3">
      <c r="U35657" s="275"/>
    </row>
    <row r="35658" spans="21:21" x14ac:dyDescent="0.3">
      <c r="U35658" s="275"/>
    </row>
    <row r="35659" spans="21:21" x14ac:dyDescent="0.3">
      <c r="U35659" s="275"/>
    </row>
    <row r="35660" spans="21:21" x14ac:dyDescent="0.3">
      <c r="U35660" s="275"/>
    </row>
    <row r="35661" spans="21:21" x14ac:dyDescent="0.3">
      <c r="U35661" s="275"/>
    </row>
    <row r="35662" spans="21:21" x14ac:dyDescent="0.3">
      <c r="U35662" s="275"/>
    </row>
    <row r="35663" spans="21:21" x14ac:dyDescent="0.3">
      <c r="U35663" s="275"/>
    </row>
    <row r="35664" spans="21:21" x14ac:dyDescent="0.3">
      <c r="U35664" s="275"/>
    </row>
    <row r="35665" spans="21:21" x14ac:dyDescent="0.3">
      <c r="U35665" s="275"/>
    </row>
    <row r="35666" spans="21:21" x14ac:dyDescent="0.3">
      <c r="U35666" s="275"/>
    </row>
    <row r="35667" spans="21:21" x14ac:dyDescent="0.3">
      <c r="U35667" s="275"/>
    </row>
    <row r="35668" spans="21:21" x14ac:dyDescent="0.3">
      <c r="U35668" s="275"/>
    </row>
    <row r="35669" spans="21:21" x14ac:dyDescent="0.3">
      <c r="U35669" s="275"/>
    </row>
    <row r="35670" spans="21:21" x14ac:dyDescent="0.3">
      <c r="U35670" s="275"/>
    </row>
    <row r="35671" spans="21:21" x14ac:dyDescent="0.3">
      <c r="U35671" s="275"/>
    </row>
    <row r="35672" spans="21:21" x14ac:dyDescent="0.3">
      <c r="U35672" s="275"/>
    </row>
    <row r="35673" spans="21:21" x14ac:dyDescent="0.3">
      <c r="U35673" s="275"/>
    </row>
    <row r="35674" spans="21:21" x14ac:dyDescent="0.3">
      <c r="U35674" s="275"/>
    </row>
    <row r="35675" spans="21:21" x14ac:dyDescent="0.3">
      <c r="U35675" s="275"/>
    </row>
    <row r="35676" spans="21:21" x14ac:dyDescent="0.3">
      <c r="U35676" s="275"/>
    </row>
    <row r="35677" spans="21:21" x14ac:dyDescent="0.3">
      <c r="U35677" s="275"/>
    </row>
    <row r="35678" spans="21:21" x14ac:dyDescent="0.3">
      <c r="U35678" s="275"/>
    </row>
    <row r="35679" spans="21:21" x14ac:dyDescent="0.3">
      <c r="U35679" s="275"/>
    </row>
    <row r="35680" spans="21:21" x14ac:dyDescent="0.3">
      <c r="U35680" s="275"/>
    </row>
    <row r="35681" spans="21:21" x14ac:dyDescent="0.3">
      <c r="U35681" s="275"/>
    </row>
    <row r="35682" spans="21:21" x14ac:dyDescent="0.3">
      <c r="U35682" s="275"/>
    </row>
    <row r="35683" spans="21:21" x14ac:dyDescent="0.3">
      <c r="U35683" s="275"/>
    </row>
    <row r="35684" spans="21:21" x14ac:dyDescent="0.3">
      <c r="U35684" s="275"/>
    </row>
    <row r="35685" spans="21:21" x14ac:dyDescent="0.3">
      <c r="U35685" s="275"/>
    </row>
    <row r="35686" spans="21:21" x14ac:dyDescent="0.3">
      <c r="U35686" s="275"/>
    </row>
    <row r="35687" spans="21:21" x14ac:dyDescent="0.3">
      <c r="U35687" s="275"/>
    </row>
    <row r="35688" spans="21:21" x14ac:dyDescent="0.3">
      <c r="U35688" s="275"/>
    </row>
    <row r="35689" spans="21:21" x14ac:dyDescent="0.3">
      <c r="U35689" s="275"/>
    </row>
    <row r="35690" spans="21:21" x14ac:dyDescent="0.3">
      <c r="U35690" s="275"/>
    </row>
    <row r="35691" spans="21:21" x14ac:dyDescent="0.3">
      <c r="U35691" s="275"/>
    </row>
    <row r="35692" spans="21:21" x14ac:dyDescent="0.3">
      <c r="U35692" s="275"/>
    </row>
    <row r="35693" spans="21:21" x14ac:dyDescent="0.3">
      <c r="U35693" s="275"/>
    </row>
    <row r="35694" spans="21:21" x14ac:dyDescent="0.3">
      <c r="U35694" s="275"/>
    </row>
    <row r="35695" spans="21:21" x14ac:dyDescent="0.3">
      <c r="U35695" s="275"/>
    </row>
    <row r="35696" spans="21:21" x14ac:dyDescent="0.3">
      <c r="U35696" s="275"/>
    </row>
    <row r="35697" spans="21:21" x14ac:dyDescent="0.3">
      <c r="U35697" s="275"/>
    </row>
    <row r="35698" spans="21:21" x14ac:dyDescent="0.3">
      <c r="U35698" s="275"/>
    </row>
    <row r="35699" spans="21:21" x14ac:dyDescent="0.3">
      <c r="U35699" s="275"/>
    </row>
    <row r="35700" spans="21:21" x14ac:dyDescent="0.3">
      <c r="U35700" s="275"/>
    </row>
    <row r="35701" spans="21:21" x14ac:dyDescent="0.3">
      <c r="U35701" s="275"/>
    </row>
    <row r="35702" spans="21:21" x14ac:dyDescent="0.3">
      <c r="U35702" s="275"/>
    </row>
    <row r="35703" spans="21:21" x14ac:dyDescent="0.3">
      <c r="U35703" s="275"/>
    </row>
    <row r="35704" spans="21:21" x14ac:dyDescent="0.3">
      <c r="U35704" s="275"/>
    </row>
    <row r="35705" spans="21:21" x14ac:dyDescent="0.3">
      <c r="U35705" s="275"/>
    </row>
    <row r="35706" spans="21:21" x14ac:dyDescent="0.3">
      <c r="U35706" s="275"/>
    </row>
    <row r="35707" spans="21:21" x14ac:dyDescent="0.3">
      <c r="U35707" s="275"/>
    </row>
    <row r="35708" spans="21:21" x14ac:dyDescent="0.3">
      <c r="U35708" s="275"/>
    </row>
    <row r="35709" spans="21:21" x14ac:dyDescent="0.3">
      <c r="U35709" s="275"/>
    </row>
    <row r="35710" spans="21:21" x14ac:dyDescent="0.3">
      <c r="U35710" s="275"/>
    </row>
    <row r="35711" spans="21:21" x14ac:dyDescent="0.3">
      <c r="U35711" s="275"/>
    </row>
    <row r="35712" spans="21:21" x14ac:dyDescent="0.3">
      <c r="U35712" s="275"/>
    </row>
    <row r="35713" spans="21:21" x14ac:dyDescent="0.3">
      <c r="U35713" s="275"/>
    </row>
    <row r="35714" spans="21:21" x14ac:dyDescent="0.3">
      <c r="U35714" s="275"/>
    </row>
    <row r="35715" spans="21:21" x14ac:dyDescent="0.3">
      <c r="U35715" s="275"/>
    </row>
    <row r="35716" spans="21:21" x14ac:dyDescent="0.3">
      <c r="U35716" s="275"/>
    </row>
    <row r="35717" spans="21:21" x14ac:dyDescent="0.3">
      <c r="U35717" s="275"/>
    </row>
    <row r="35718" spans="21:21" x14ac:dyDescent="0.3">
      <c r="U35718" s="275"/>
    </row>
    <row r="35719" spans="21:21" x14ac:dyDescent="0.3">
      <c r="U35719" s="275"/>
    </row>
    <row r="35720" spans="21:21" x14ac:dyDescent="0.3">
      <c r="U35720" s="275"/>
    </row>
    <row r="35721" spans="21:21" x14ac:dyDescent="0.3">
      <c r="U35721" s="275"/>
    </row>
    <row r="35722" spans="21:21" x14ac:dyDescent="0.3">
      <c r="U35722" s="275"/>
    </row>
    <row r="35723" spans="21:21" x14ac:dyDescent="0.3">
      <c r="U35723" s="275"/>
    </row>
    <row r="35724" spans="21:21" x14ac:dyDescent="0.3">
      <c r="U35724" s="275"/>
    </row>
    <row r="35725" spans="21:21" x14ac:dyDescent="0.3">
      <c r="U35725" s="275"/>
    </row>
    <row r="35726" spans="21:21" x14ac:dyDescent="0.3">
      <c r="U35726" s="275"/>
    </row>
    <row r="35727" spans="21:21" x14ac:dyDescent="0.3">
      <c r="U35727" s="275"/>
    </row>
    <row r="35728" spans="21:21" x14ac:dyDescent="0.3">
      <c r="U35728" s="275"/>
    </row>
    <row r="35729" spans="21:21" x14ac:dyDescent="0.3">
      <c r="U35729" s="275"/>
    </row>
    <row r="35730" spans="21:21" x14ac:dyDescent="0.3">
      <c r="U35730" s="275"/>
    </row>
    <row r="35731" spans="21:21" x14ac:dyDescent="0.3">
      <c r="U35731" s="275"/>
    </row>
    <row r="35732" spans="21:21" x14ac:dyDescent="0.3">
      <c r="U35732" s="275"/>
    </row>
    <row r="35733" spans="21:21" x14ac:dyDescent="0.3">
      <c r="U35733" s="275"/>
    </row>
    <row r="35734" spans="21:21" x14ac:dyDescent="0.3">
      <c r="U35734" s="275"/>
    </row>
    <row r="35735" spans="21:21" x14ac:dyDescent="0.3">
      <c r="U35735" s="275"/>
    </row>
    <row r="35736" spans="21:21" x14ac:dyDescent="0.3">
      <c r="U35736" s="275"/>
    </row>
    <row r="35737" spans="21:21" x14ac:dyDescent="0.3">
      <c r="U35737" s="275"/>
    </row>
    <row r="35738" spans="21:21" x14ac:dyDescent="0.3">
      <c r="U35738" s="275"/>
    </row>
    <row r="35739" spans="21:21" x14ac:dyDescent="0.3">
      <c r="U35739" s="275"/>
    </row>
    <row r="35740" spans="21:21" x14ac:dyDescent="0.3">
      <c r="U35740" s="275"/>
    </row>
    <row r="35741" spans="21:21" x14ac:dyDescent="0.3">
      <c r="U35741" s="275"/>
    </row>
    <row r="35742" spans="21:21" x14ac:dyDescent="0.3">
      <c r="U35742" s="275"/>
    </row>
    <row r="35743" spans="21:21" x14ac:dyDescent="0.3">
      <c r="U35743" s="275"/>
    </row>
    <row r="35744" spans="21:21" x14ac:dyDescent="0.3">
      <c r="U35744" s="275"/>
    </row>
    <row r="35745" spans="21:21" x14ac:dyDescent="0.3">
      <c r="U35745" s="275"/>
    </row>
    <row r="35746" spans="21:21" x14ac:dyDescent="0.3">
      <c r="U35746" s="275"/>
    </row>
    <row r="35747" spans="21:21" x14ac:dyDescent="0.3">
      <c r="U35747" s="275"/>
    </row>
    <row r="35748" spans="21:21" x14ac:dyDescent="0.3">
      <c r="U35748" s="275"/>
    </row>
    <row r="35749" spans="21:21" x14ac:dyDescent="0.3">
      <c r="U35749" s="275"/>
    </row>
    <row r="35750" spans="21:21" x14ac:dyDescent="0.3">
      <c r="U35750" s="275"/>
    </row>
    <row r="35751" spans="21:21" x14ac:dyDescent="0.3">
      <c r="U35751" s="275"/>
    </row>
    <row r="35752" spans="21:21" x14ac:dyDescent="0.3">
      <c r="U35752" s="275"/>
    </row>
    <row r="35753" spans="21:21" x14ac:dyDescent="0.3">
      <c r="U35753" s="275"/>
    </row>
    <row r="35754" spans="21:21" x14ac:dyDescent="0.3">
      <c r="U35754" s="275"/>
    </row>
    <row r="35755" spans="21:21" x14ac:dyDescent="0.3">
      <c r="U35755" s="275"/>
    </row>
    <row r="35756" spans="21:21" x14ac:dyDescent="0.3">
      <c r="U35756" s="275"/>
    </row>
    <row r="35757" spans="21:21" x14ac:dyDescent="0.3">
      <c r="U35757" s="275"/>
    </row>
    <row r="35758" spans="21:21" x14ac:dyDescent="0.3">
      <c r="U35758" s="275"/>
    </row>
    <row r="35759" spans="21:21" x14ac:dyDescent="0.3">
      <c r="U35759" s="275"/>
    </row>
    <row r="35760" spans="21:21" x14ac:dyDescent="0.3">
      <c r="U35760" s="275"/>
    </row>
    <row r="35761" spans="21:21" x14ac:dyDescent="0.3">
      <c r="U35761" s="275"/>
    </row>
    <row r="35762" spans="21:21" x14ac:dyDescent="0.3">
      <c r="U35762" s="275"/>
    </row>
    <row r="35763" spans="21:21" x14ac:dyDescent="0.3">
      <c r="U35763" s="275"/>
    </row>
    <row r="35764" spans="21:21" x14ac:dyDescent="0.3">
      <c r="U35764" s="275"/>
    </row>
    <row r="35765" spans="21:21" x14ac:dyDescent="0.3">
      <c r="U35765" s="275"/>
    </row>
    <row r="35766" spans="21:21" x14ac:dyDescent="0.3">
      <c r="U35766" s="275"/>
    </row>
    <row r="35767" spans="21:21" x14ac:dyDescent="0.3">
      <c r="U35767" s="275"/>
    </row>
    <row r="35768" spans="21:21" x14ac:dyDescent="0.3">
      <c r="U35768" s="275"/>
    </row>
    <row r="35769" spans="21:21" x14ac:dyDescent="0.3">
      <c r="U35769" s="275"/>
    </row>
    <row r="35770" spans="21:21" x14ac:dyDescent="0.3">
      <c r="U35770" s="275"/>
    </row>
    <row r="35771" spans="21:21" x14ac:dyDescent="0.3">
      <c r="U35771" s="275"/>
    </row>
    <row r="35772" spans="21:21" x14ac:dyDescent="0.3">
      <c r="U35772" s="275"/>
    </row>
    <row r="35773" spans="21:21" x14ac:dyDescent="0.3">
      <c r="U35773" s="275"/>
    </row>
    <row r="35774" spans="21:21" x14ac:dyDescent="0.3">
      <c r="U35774" s="275"/>
    </row>
    <row r="35775" spans="21:21" x14ac:dyDescent="0.3">
      <c r="U35775" s="275"/>
    </row>
    <row r="35776" spans="21:21" x14ac:dyDescent="0.3">
      <c r="U35776" s="275"/>
    </row>
    <row r="35777" spans="21:21" x14ac:dyDescent="0.3">
      <c r="U35777" s="275"/>
    </row>
    <row r="35778" spans="21:21" x14ac:dyDescent="0.3">
      <c r="U35778" s="275"/>
    </row>
    <row r="35779" spans="21:21" x14ac:dyDescent="0.3">
      <c r="U35779" s="275"/>
    </row>
    <row r="35780" spans="21:21" x14ac:dyDescent="0.3">
      <c r="U35780" s="275"/>
    </row>
    <row r="35781" spans="21:21" x14ac:dyDescent="0.3">
      <c r="U35781" s="275"/>
    </row>
    <row r="35782" spans="21:21" x14ac:dyDescent="0.3">
      <c r="U35782" s="275"/>
    </row>
    <row r="35783" spans="21:21" x14ac:dyDescent="0.3">
      <c r="U35783" s="275"/>
    </row>
    <row r="35784" spans="21:21" x14ac:dyDescent="0.3">
      <c r="U35784" s="275"/>
    </row>
    <row r="35785" spans="21:21" x14ac:dyDescent="0.3">
      <c r="U35785" s="275"/>
    </row>
    <row r="35786" spans="21:21" x14ac:dyDescent="0.3">
      <c r="U35786" s="275"/>
    </row>
    <row r="35787" spans="21:21" x14ac:dyDescent="0.3">
      <c r="U35787" s="275"/>
    </row>
    <row r="35788" spans="21:21" x14ac:dyDescent="0.3">
      <c r="U35788" s="275"/>
    </row>
    <row r="35789" spans="21:21" x14ac:dyDescent="0.3">
      <c r="U35789" s="275"/>
    </row>
    <row r="35790" spans="21:21" x14ac:dyDescent="0.3">
      <c r="U35790" s="275"/>
    </row>
    <row r="35791" spans="21:21" x14ac:dyDescent="0.3">
      <c r="U35791" s="275"/>
    </row>
    <row r="35792" spans="21:21" x14ac:dyDescent="0.3">
      <c r="U35792" s="275"/>
    </row>
    <row r="35793" spans="21:21" x14ac:dyDescent="0.3">
      <c r="U35793" s="275"/>
    </row>
    <row r="35794" spans="21:21" x14ac:dyDescent="0.3">
      <c r="U35794" s="275"/>
    </row>
    <row r="35795" spans="21:21" x14ac:dyDescent="0.3">
      <c r="U35795" s="275"/>
    </row>
    <row r="35796" spans="21:21" x14ac:dyDescent="0.3">
      <c r="U35796" s="275"/>
    </row>
    <row r="35797" spans="21:21" x14ac:dyDescent="0.3">
      <c r="U35797" s="275"/>
    </row>
    <row r="35798" spans="21:21" x14ac:dyDescent="0.3">
      <c r="U35798" s="275"/>
    </row>
    <row r="35799" spans="21:21" x14ac:dyDescent="0.3">
      <c r="U35799" s="275"/>
    </row>
    <row r="35800" spans="21:21" x14ac:dyDescent="0.3">
      <c r="U35800" s="275"/>
    </row>
    <row r="35801" spans="21:21" x14ac:dyDescent="0.3">
      <c r="U35801" s="275"/>
    </row>
    <row r="35802" spans="21:21" x14ac:dyDescent="0.3">
      <c r="U35802" s="275"/>
    </row>
    <row r="35803" spans="21:21" x14ac:dyDescent="0.3">
      <c r="U35803" s="275"/>
    </row>
    <row r="35804" spans="21:21" x14ac:dyDescent="0.3">
      <c r="U35804" s="275"/>
    </row>
    <row r="35805" spans="21:21" x14ac:dyDescent="0.3">
      <c r="U35805" s="275"/>
    </row>
    <row r="35806" spans="21:21" x14ac:dyDescent="0.3">
      <c r="U35806" s="275"/>
    </row>
    <row r="35807" spans="21:21" x14ac:dyDescent="0.3">
      <c r="U35807" s="275"/>
    </row>
    <row r="35808" spans="21:21" x14ac:dyDescent="0.3">
      <c r="U35808" s="275"/>
    </row>
    <row r="35809" spans="21:21" x14ac:dyDescent="0.3">
      <c r="U35809" s="275"/>
    </row>
    <row r="35810" spans="21:21" x14ac:dyDescent="0.3">
      <c r="U35810" s="275"/>
    </row>
    <row r="35811" spans="21:21" x14ac:dyDescent="0.3">
      <c r="U35811" s="275"/>
    </row>
    <row r="35812" spans="21:21" x14ac:dyDescent="0.3">
      <c r="U35812" s="275"/>
    </row>
    <row r="35813" spans="21:21" x14ac:dyDescent="0.3">
      <c r="U35813" s="275"/>
    </row>
    <row r="35814" spans="21:21" x14ac:dyDescent="0.3">
      <c r="U35814" s="275"/>
    </row>
    <row r="35815" spans="21:21" x14ac:dyDescent="0.3">
      <c r="U35815" s="275"/>
    </row>
    <row r="35816" spans="21:21" x14ac:dyDescent="0.3">
      <c r="U35816" s="275"/>
    </row>
    <row r="35817" spans="21:21" x14ac:dyDescent="0.3">
      <c r="U35817" s="275"/>
    </row>
    <row r="35818" spans="21:21" x14ac:dyDescent="0.3">
      <c r="U35818" s="275"/>
    </row>
    <row r="35819" spans="21:21" x14ac:dyDescent="0.3">
      <c r="U35819" s="275"/>
    </row>
    <row r="35820" spans="21:21" x14ac:dyDescent="0.3">
      <c r="U35820" s="275"/>
    </row>
    <row r="35821" spans="21:21" x14ac:dyDescent="0.3">
      <c r="U35821" s="275"/>
    </row>
    <row r="35822" spans="21:21" x14ac:dyDescent="0.3">
      <c r="U35822" s="275"/>
    </row>
    <row r="35823" spans="21:21" x14ac:dyDescent="0.3">
      <c r="U35823" s="275"/>
    </row>
    <row r="35824" spans="21:21" x14ac:dyDescent="0.3">
      <c r="U35824" s="275"/>
    </row>
    <row r="35825" spans="21:21" x14ac:dyDescent="0.3">
      <c r="U35825" s="275"/>
    </row>
    <row r="35826" spans="21:21" x14ac:dyDescent="0.3">
      <c r="U35826" s="275"/>
    </row>
    <row r="35827" spans="21:21" x14ac:dyDescent="0.3">
      <c r="U35827" s="275"/>
    </row>
    <row r="35828" spans="21:21" x14ac:dyDescent="0.3">
      <c r="U35828" s="275"/>
    </row>
    <row r="35829" spans="21:21" x14ac:dyDescent="0.3">
      <c r="U35829" s="275"/>
    </row>
    <row r="35830" spans="21:21" x14ac:dyDescent="0.3">
      <c r="U35830" s="275"/>
    </row>
    <row r="35831" spans="21:21" x14ac:dyDescent="0.3">
      <c r="U35831" s="275"/>
    </row>
    <row r="35832" spans="21:21" x14ac:dyDescent="0.3">
      <c r="U35832" s="275"/>
    </row>
    <row r="35833" spans="21:21" x14ac:dyDescent="0.3">
      <c r="U35833" s="275"/>
    </row>
    <row r="35834" spans="21:21" x14ac:dyDescent="0.3">
      <c r="U35834" s="275"/>
    </row>
    <row r="35835" spans="21:21" x14ac:dyDescent="0.3">
      <c r="U35835" s="275"/>
    </row>
    <row r="35836" spans="21:21" x14ac:dyDescent="0.3">
      <c r="U35836" s="275"/>
    </row>
    <row r="35837" spans="21:21" x14ac:dyDescent="0.3">
      <c r="U35837" s="275"/>
    </row>
    <row r="35838" spans="21:21" x14ac:dyDescent="0.3">
      <c r="U35838" s="275"/>
    </row>
    <row r="35839" spans="21:21" x14ac:dyDescent="0.3">
      <c r="U35839" s="275"/>
    </row>
    <row r="35840" spans="21:21" x14ac:dyDescent="0.3">
      <c r="U35840" s="275"/>
    </row>
    <row r="35841" spans="21:21" x14ac:dyDescent="0.3">
      <c r="U35841" s="275"/>
    </row>
    <row r="35842" spans="21:21" x14ac:dyDescent="0.3">
      <c r="U35842" s="275"/>
    </row>
    <row r="35843" spans="21:21" x14ac:dyDescent="0.3">
      <c r="U35843" s="275"/>
    </row>
    <row r="35844" spans="21:21" x14ac:dyDescent="0.3">
      <c r="U35844" s="275"/>
    </row>
    <row r="35845" spans="21:21" x14ac:dyDescent="0.3">
      <c r="U35845" s="275"/>
    </row>
    <row r="35846" spans="21:21" x14ac:dyDescent="0.3">
      <c r="U35846" s="275"/>
    </row>
    <row r="35847" spans="21:21" x14ac:dyDescent="0.3">
      <c r="U35847" s="275"/>
    </row>
    <row r="35848" spans="21:21" x14ac:dyDescent="0.3">
      <c r="U35848" s="275"/>
    </row>
    <row r="35849" spans="21:21" x14ac:dyDescent="0.3">
      <c r="U35849" s="275"/>
    </row>
    <row r="35850" spans="21:21" x14ac:dyDescent="0.3">
      <c r="U35850" s="275"/>
    </row>
    <row r="35851" spans="21:21" x14ac:dyDescent="0.3">
      <c r="U35851" s="275"/>
    </row>
    <row r="35852" spans="21:21" x14ac:dyDescent="0.3">
      <c r="U35852" s="275"/>
    </row>
    <row r="35853" spans="21:21" x14ac:dyDescent="0.3">
      <c r="U35853" s="275"/>
    </row>
    <row r="35854" spans="21:21" x14ac:dyDescent="0.3">
      <c r="U35854" s="275"/>
    </row>
    <row r="35855" spans="21:21" x14ac:dyDescent="0.3">
      <c r="U35855" s="275"/>
    </row>
    <row r="35856" spans="21:21" x14ac:dyDescent="0.3">
      <c r="U35856" s="275"/>
    </row>
    <row r="35857" spans="21:21" x14ac:dyDescent="0.3">
      <c r="U35857" s="275"/>
    </row>
    <row r="35858" spans="21:21" x14ac:dyDescent="0.3">
      <c r="U35858" s="275"/>
    </row>
    <row r="35859" spans="21:21" x14ac:dyDescent="0.3">
      <c r="U35859" s="275"/>
    </row>
    <row r="35860" spans="21:21" x14ac:dyDescent="0.3">
      <c r="U35860" s="275"/>
    </row>
    <row r="35861" spans="21:21" x14ac:dyDescent="0.3">
      <c r="U35861" s="275"/>
    </row>
    <row r="35862" spans="21:21" x14ac:dyDescent="0.3">
      <c r="U35862" s="275"/>
    </row>
    <row r="35863" spans="21:21" x14ac:dyDescent="0.3">
      <c r="U35863" s="275"/>
    </row>
    <row r="35864" spans="21:21" x14ac:dyDescent="0.3">
      <c r="U35864" s="275"/>
    </row>
    <row r="35865" spans="21:21" x14ac:dyDescent="0.3">
      <c r="U35865" s="275"/>
    </row>
    <row r="35866" spans="21:21" x14ac:dyDescent="0.3">
      <c r="U35866" s="275"/>
    </row>
    <row r="35867" spans="21:21" x14ac:dyDescent="0.3">
      <c r="U35867" s="275"/>
    </row>
    <row r="35868" spans="21:21" x14ac:dyDescent="0.3">
      <c r="U35868" s="275"/>
    </row>
    <row r="35869" spans="21:21" x14ac:dyDescent="0.3">
      <c r="U35869" s="275"/>
    </row>
    <row r="35870" spans="21:21" x14ac:dyDescent="0.3">
      <c r="U35870" s="275"/>
    </row>
    <row r="35871" spans="21:21" x14ac:dyDescent="0.3">
      <c r="U35871" s="275"/>
    </row>
    <row r="35872" spans="21:21" x14ac:dyDescent="0.3">
      <c r="U35872" s="275"/>
    </row>
    <row r="35873" spans="21:21" x14ac:dyDescent="0.3">
      <c r="U35873" s="275"/>
    </row>
    <row r="35874" spans="21:21" x14ac:dyDescent="0.3">
      <c r="U35874" s="275"/>
    </row>
    <row r="35875" spans="21:21" x14ac:dyDescent="0.3">
      <c r="U35875" s="275"/>
    </row>
    <row r="35876" spans="21:21" x14ac:dyDescent="0.3">
      <c r="U35876" s="275"/>
    </row>
    <row r="35877" spans="21:21" x14ac:dyDescent="0.3">
      <c r="U35877" s="275"/>
    </row>
    <row r="35878" spans="21:21" x14ac:dyDescent="0.3">
      <c r="U35878" s="275"/>
    </row>
    <row r="35879" spans="21:21" x14ac:dyDescent="0.3">
      <c r="U35879" s="275"/>
    </row>
    <row r="35880" spans="21:21" x14ac:dyDescent="0.3">
      <c r="U35880" s="275"/>
    </row>
    <row r="35881" spans="21:21" x14ac:dyDescent="0.3">
      <c r="U35881" s="275"/>
    </row>
    <row r="35882" spans="21:21" x14ac:dyDescent="0.3">
      <c r="U35882" s="275"/>
    </row>
    <row r="35883" spans="21:21" x14ac:dyDescent="0.3">
      <c r="U35883" s="275"/>
    </row>
    <row r="35884" spans="21:21" x14ac:dyDescent="0.3">
      <c r="U35884" s="275"/>
    </row>
    <row r="35885" spans="21:21" x14ac:dyDescent="0.3">
      <c r="U35885" s="275"/>
    </row>
    <row r="35886" spans="21:21" x14ac:dyDescent="0.3">
      <c r="U35886" s="275"/>
    </row>
    <row r="35887" spans="21:21" x14ac:dyDescent="0.3">
      <c r="U35887" s="275"/>
    </row>
    <row r="35888" spans="21:21" x14ac:dyDescent="0.3">
      <c r="U35888" s="275"/>
    </row>
    <row r="35889" spans="21:21" x14ac:dyDescent="0.3">
      <c r="U35889" s="275"/>
    </row>
    <row r="35890" spans="21:21" x14ac:dyDescent="0.3">
      <c r="U35890" s="275"/>
    </row>
    <row r="35891" spans="21:21" x14ac:dyDescent="0.3">
      <c r="U35891" s="275"/>
    </row>
    <row r="35892" spans="21:21" x14ac:dyDescent="0.3">
      <c r="U35892" s="275"/>
    </row>
    <row r="35893" spans="21:21" x14ac:dyDescent="0.3">
      <c r="U35893" s="275"/>
    </row>
    <row r="35894" spans="21:21" x14ac:dyDescent="0.3">
      <c r="U35894" s="275"/>
    </row>
    <row r="35895" spans="21:21" x14ac:dyDescent="0.3">
      <c r="U35895" s="275"/>
    </row>
    <row r="35896" spans="21:21" x14ac:dyDescent="0.3">
      <c r="U35896" s="275"/>
    </row>
    <row r="35897" spans="21:21" x14ac:dyDescent="0.3">
      <c r="U35897" s="275"/>
    </row>
    <row r="35898" spans="21:21" x14ac:dyDescent="0.3">
      <c r="U35898" s="275"/>
    </row>
    <row r="35899" spans="21:21" x14ac:dyDescent="0.3">
      <c r="U35899" s="275"/>
    </row>
    <row r="35900" spans="21:21" x14ac:dyDescent="0.3">
      <c r="U35900" s="275"/>
    </row>
    <row r="35901" spans="21:21" x14ac:dyDescent="0.3">
      <c r="U35901" s="275"/>
    </row>
    <row r="35902" spans="21:21" x14ac:dyDescent="0.3">
      <c r="U35902" s="275"/>
    </row>
    <row r="35903" spans="21:21" x14ac:dyDescent="0.3">
      <c r="U35903" s="275"/>
    </row>
    <row r="35904" spans="21:21" x14ac:dyDescent="0.3">
      <c r="U35904" s="275"/>
    </row>
    <row r="35905" spans="21:21" x14ac:dyDescent="0.3">
      <c r="U35905" s="275"/>
    </row>
    <row r="35906" spans="21:21" x14ac:dyDescent="0.3">
      <c r="U35906" s="275"/>
    </row>
    <row r="35907" spans="21:21" x14ac:dyDescent="0.3">
      <c r="U35907" s="275"/>
    </row>
    <row r="35908" spans="21:21" x14ac:dyDescent="0.3">
      <c r="U35908" s="275"/>
    </row>
    <row r="35909" spans="21:21" x14ac:dyDescent="0.3">
      <c r="U35909" s="275"/>
    </row>
    <row r="35910" spans="21:21" x14ac:dyDescent="0.3">
      <c r="U35910" s="275"/>
    </row>
    <row r="35911" spans="21:21" x14ac:dyDescent="0.3">
      <c r="U35911" s="275"/>
    </row>
    <row r="35912" spans="21:21" x14ac:dyDescent="0.3">
      <c r="U35912" s="275"/>
    </row>
    <row r="35913" spans="21:21" x14ac:dyDescent="0.3">
      <c r="U35913" s="275"/>
    </row>
    <row r="35914" spans="21:21" x14ac:dyDescent="0.3">
      <c r="U35914" s="275"/>
    </row>
    <row r="35915" spans="21:21" x14ac:dyDescent="0.3">
      <c r="U35915" s="275"/>
    </row>
    <row r="35916" spans="21:21" x14ac:dyDescent="0.3">
      <c r="U35916" s="275"/>
    </row>
    <row r="35917" spans="21:21" x14ac:dyDescent="0.3">
      <c r="U35917" s="275"/>
    </row>
    <row r="35918" spans="21:21" x14ac:dyDescent="0.3">
      <c r="U35918" s="275"/>
    </row>
    <row r="35919" spans="21:21" x14ac:dyDescent="0.3">
      <c r="U35919" s="275"/>
    </row>
    <row r="35920" spans="21:21" x14ac:dyDescent="0.3">
      <c r="U35920" s="275"/>
    </row>
    <row r="35921" spans="21:21" x14ac:dyDescent="0.3">
      <c r="U35921" s="275"/>
    </row>
    <row r="35922" spans="21:21" x14ac:dyDescent="0.3">
      <c r="U35922" s="275"/>
    </row>
    <row r="35923" spans="21:21" x14ac:dyDescent="0.3">
      <c r="U35923" s="275"/>
    </row>
    <row r="35924" spans="21:21" x14ac:dyDescent="0.3">
      <c r="U35924" s="275"/>
    </row>
    <row r="35925" spans="21:21" x14ac:dyDescent="0.3">
      <c r="U35925" s="275"/>
    </row>
    <row r="35926" spans="21:21" x14ac:dyDescent="0.3">
      <c r="U35926" s="275"/>
    </row>
    <row r="35927" spans="21:21" x14ac:dyDescent="0.3">
      <c r="U35927" s="275"/>
    </row>
    <row r="35928" spans="21:21" x14ac:dyDescent="0.3">
      <c r="U35928" s="275"/>
    </row>
    <row r="35929" spans="21:21" x14ac:dyDescent="0.3">
      <c r="U35929" s="275"/>
    </row>
    <row r="35930" spans="21:21" x14ac:dyDescent="0.3">
      <c r="U35930" s="275"/>
    </row>
    <row r="35931" spans="21:21" x14ac:dyDescent="0.3">
      <c r="U35931" s="275"/>
    </row>
    <row r="35932" spans="21:21" x14ac:dyDescent="0.3">
      <c r="U35932" s="275"/>
    </row>
    <row r="35933" spans="21:21" x14ac:dyDescent="0.3">
      <c r="U35933" s="275"/>
    </row>
    <row r="35934" spans="21:21" x14ac:dyDescent="0.3">
      <c r="U35934" s="275"/>
    </row>
    <row r="35935" spans="21:21" x14ac:dyDescent="0.3">
      <c r="U35935" s="275"/>
    </row>
    <row r="35936" spans="21:21" x14ac:dyDescent="0.3">
      <c r="U35936" s="275"/>
    </row>
    <row r="35937" spans="21:21" x14ac:dyDescent="0.3">
      <c r="U35937" s="275"/>
    </row>
    <row r="35938" spans="21:21" x14ac:dyDescent="0.3">
      <c r="U35938" s="275"/>
    </row>
    <row r="35939" spans="21:21" x14ac:dyDescent="0.3">
      <c r="U35939" s="275"/>
    </row>
    <row r="35940" spans="21:21" x14ac:dyDescent="0.3">
      <c r="U35940" s="275"/>
    </row>
    <row r="35941" spans="21:21" x14ac:dyDescent="0.3">
      <c r="U35941" s="275"/>
    </row>
    <row r="35942" spans="21:21" x14ac:dyDescent="0.3">
      <c r="U35942" s="275"/>
    </row>
    <row r="35943" spans="21:21" x14ac:dyDescent="0.3">
      <c r="U35943" s="275"/>
    </row>
    <row r="35944" spans="21:21" x14ac:dyDescent="0.3">
      <c r="U35944" s="275"/>
    </row>
    <row r="35945" spans="21:21" x14ac:dyDescent="0.3">
      <c r="U35945" s="275"/>
    </row>
    <row r="35946" spans="21:21" x14ac:dyDescent="0.3">
      <c r="U35946" s="275"/>
    </row>
    <row r="35947" spans="21:21" x14ac:dyDescent="0.3">
      <c r="U35947" s="275"/>
    </row>
    <row r="35948" spans="21:21" x14ac:dyDescent="0.3">
      <c r="U35948" s="275"/>
    </row>
    <row r="35949" spans="21:21" x14ac:dyDescent="0.3">
      <c r="U35949" s="275"/>
    </row>
    <row r="35950" spans="21:21" x14ac:dyDescent="0.3">
      <c r="U35950" s="275"/>
    </row>
    <row r="35951" spans="21:21" x14ac:dyDescent="0.3">
      <c r="U35951" s="275"/>
    </row>
    <row r="35952" spans="21:21" x14ac:dyDescent="0.3">
      <c r="U35952" s="275"/>
    </row>
    <row r="35953" spans="21:21" x14ac:dyDescent="0.3">
      <c r="U35953" s="275"/>
    </row>
    <row r="35954" spans="21:21" x14ac:dyDescent="0.3">
      <c r="U35954" s="275"/>
    </row>
    <row r="35955" spans="21:21" x14ac:dyDescent="0.3">
      <c r="U35955" s="275"/>
    </row>
    <row r="35956" spans="21:21" x14ac:dyDescent="0.3">
      <c r="U35956" s="275"/>
    </row>
    <row r="35957" spans="21:21" x14ac:dyDescent="0.3">
      <c r="U35957" s="275"/>
    </row>
    <row r="35958" spans="21:21" x14ac:dyDescent="0.3">
      <c r="U35958" s="275"/>
    </row>
    <row r="35959" spans="21:21" x14ac:dyDescent="0.3">
      <c r="U35959" s="275"/>
    </row>
    <row r="35960" spans="21:21" x14ac:dyDescent="0.3">
      <c r="U35960" s="275"/>
    </row>
    <row r="35961" spans="21:21" x14ac:dyDescent="0.3">
      <c r="U35961" s="275"/>
    </row>
    <row r="35962" spans="21:21" x14ac:dyDescent="0.3">
      <c r="U35962" s="275"/>
    </row>
    <row r="35963" spans="21:21" x14ac:dyDescent="0.3">
      <c r="U35963" s="275"/>
    </row>
    <row r="35964" spans="21:21" x14ac:dyDescent="0.3">
      <c r="U35964" s="275"/>
    </row>
    <row r="35965" spans="21:21" x14ac:dyDescent="0.3">
      <c r="U35965" s="275"/>
    </row>
    <row r="35966" spans="21:21" x14ac:dyDescent="0.3">
      <c r="U35966" s="275"/>
    </row>
    <row r="35967" spans="21:21" x14ac:dyDescent="0.3">
      <c r="U35967" s="275"/>
    </row>
    <row r="35968" spans="21:21" x14ac:dyDescent="0.3">
      <c r="U35968" s="275"/>
    </row>
    <row r="35969" spans="21:21" x14ac:dyDescent="0.3">
      <c r="U35969" s="275"/>
    </row>
    <row r="35970" spans="21:21" x14ac:dyDescent="0.3">
      <c r="U35970" s="275"/>
    </row>
    <row r="35971" spans="21:21" x14ac:dyDescent="0.3">
      <c r="U35971" s="275"/>
    </row>
    <row r="35972" spans="21:21" x14ac:dyDescent="0.3">
      <c r="U35972" s="275"/>
    </row>
    <row r="35973" spans="21:21" x14ac:dyDescent="0.3">
      <c r="U35973" s="275"/>
    </row>
    <row r="35974" spans="21:21" x14ac:dyDescent="0.3">
      <c r="U35974" s="275"/>
    </row>
    <row r="35975" spans="21:21" x14ac:dyDescent="0.3">
      <c r="U35975" s="275"/>
    </row>
    <row r="35976" spans="21:21" x14ac:dyDescent="0.3">
      <c r="U35976" s="275"/>
    </row>
    <row r="35977" spans="21:21" x14ac:dyDescent="0.3">
      <c r="U35977" s="275"/>
    </row>
    <row r="35978" spans="21:21" x14ac:dyDescent="0.3">
      <c r="U35978" s="275"/>
    </row>
    <row r="35979" spans="21:21" x14ac:dyDescent="0.3">
      <c r="U35979" s="275"/>
    </row>
    <row r="35980" spans="21:21" x14ac:dyDescent="0.3">
      <c r="U35980" s="275"/>
    </row>
    <row r="35981" spans="21:21" x14ac:dyDescent="0.3">
      <c r="U35981" s="275"/>
    </row>
    <row r="35982" spans="21:21" x14ac:dyDescent="0.3">
      <c r="U35982" s="275"/>
    </row>
    <row r="35983" spans="21:21" x14ac:dyDescent="0.3">
      <c r="U35983" s="275"/>
    </row>
    <row r="35984" spans="21:21" x14ac:dyDescent="0.3">
      <c r="U35984" s="275"/>
    </row>
    <row r="35985" spans="21:21" x14ac:dyDescent="0.3">
      <c r="U35985" s="275"/>
    </row>
    <row r="35986" spans="21:21" x14ac:dyDescent="0.3">
      <c r="U35986" s="275"/>
    </row>
    <row r="35987" spans="21:21" x14ac:dyDescent="0.3">
      <c r="U35987" s="275"/>
    </row>
    <row r="35988" spans="21:21" x14ac:dyDescent="0.3">
      <c r="U35988" s="275"/>
    </row>
    <row r="35989" spans="21:21" x14ac:dyDescent="0.3">
      <c r="U35989" s="275"/>
    </row>
    <row r="35990" spans="21:21" x14ac:dyDescent="0.3">
      <c r="U35990" s="275"/>
    </row>
    <row r="35991" spans="21:21" x14ac:dyDescent="0.3">
      <c r="U35991" s="275"/>
    </row>
    <row r="35992" spans="21:21" x14ac:dyDescent="0.3">
      <c r="U35992" s="275"/>
    </row>
    <row r="35993" spans="21:21" x14ac:dyDescent="0.3">
      <c r="U35993" s="275"/>
    </row>
    <row r="35994" spans="21:21" x14ac:dyDescent="0.3">
      <c r="U35994" s="275"/>
    </row>
    <row r="35995" spans="21:21" x14ac:dyDescent="0.3">
      <c r="U35995" s="275"/>
    </row>
    <row r="35996" spans="21:21" x14ac:dyDescent="0.3">
      <c r="U35996" s="275"/>
    </row>
    <row r="35997" spans="21:21" x14ac:dyDescent="0.3">
      <c r="U35997" s="275"/>
    </row>
    <row r="35998" spans="21:21" x14ac:dyDescent="0.3">
      <c r="U35998" s="275"/>
    </row>
    <row r="35999" spans="21:21" x14ac:dyDescent="0.3">
      <c r="U35999" s="275"/>
    </row>
    <row r="36000" spans="21:21" x14ac:dyDescent="0.3">
      <c r="U36000" s="275"/>
    </row>
    <row r="36001" spans="21:21" x14ac:dyDescent="0.3">
      <c r="U36001" s="275"/>
    </row>
    <row r="36002" spans="21:21" x14ac:dyDescent="0.3">
      <c r="U36002" s="275"/>
    </row>
    <row r="36003" spans="21:21" x14ac:dyDescent="0.3">
      <c r="U36003" s="275"/>
    </row>
    <row r="36004" spans="21:21" x14ac:dyDescent="0.3">
      <c r="U36004" s="275"/>
    </row>
    <row r="36005" spans="21:21" x14ac:dyDescent="0.3">
      <c r="U36005" s="275"/>
    </row>
    <row r="36006" spans="21:21" x14ac:dyDescent="0.3">
      <c r="U36006" s="275"/>
    </row>
    <row r="36007" spans="21:21" x14ac:dyDescent="0.3">
      <c r="U36007" s="275"/>
    </row>
    <row r="36008" spans="21:21" x14ac:dyDescent="0.3">
      <c r="U36008" s="275"/>
    </row>
    <row r="36009" spans="21:21" x14ac:dyDescent="0.3">
      <c r="U36009" s="275"/>
    </row>
    <row r="36010" spans="21:21" x14ac:dyDescent="0.3">
      <c r="U36010" s="275"/>
    </row>
    <row r="36011" spans="21:21" x14ac:dyDescent="0.3">
      <c r="U36011" s="275"/>
    </row>
    <row r="36012" spans="21:21" x14ac:dyDescent="0.3">
      <c r="U36012" s="275"/>
    </row>
    <row r="36013" spans="21:21" x14ac:dyDescent="0.3">
      <c r="U36013" s="275"/>
    </row>
    <row r="36014" spans="21:21" x14ac:dyDescent="0.3">
      <c r="U36014" s="275"/>
    </row>
    <row r="36015" spans="21:21" x14ac:dyDescent="0.3">
      <c r="U36015" s="275"/>
    </row>
    <row r="36016" spans="21:21" x14ac:dyDescent="0.3">
      <c r="U36016" s="275"/>
    </row>
    <row r="36017" spans="21:21" x14ac:dyDescent="0.3">
      <c r="U36017" s="275"/>
    </row>
    <row r="36018" spans="21:21" x14ac:dyDescent="0.3">
      <c r="U36018" s="275"/>
    </row>
    <row r="36019" spans="21:21" x14ac:dyDescent="0.3">
      <c r="U36019" s="275"/>
    </row>
    <row r="36020" spans="21:21" x14ac:dyDescent="0.3">
      <c r="U36020" s="275"/>
    </row>
    <row r="36021" spans="21:21" x14ac:dyDescent="0.3">
      <c r="U36021" s="275"/>
    </row>
    <row r="36022" spans="21:21" x14ac:dyDescent="0.3">
      <c r="U36022" s="275"/>
    </row>
    <row r="36023" spans="21:21" x14ac:dyDescent="0.3">
      <c r="U36023" s="275"/>
    </row>
    <row r="36024" spans="21:21" x14ac:dyDescent="0.3">
      <c r="U36024" s="275"/>
    </row>
    <row r="36025" spans="21:21" x14ac:dyDescent="0.3">
      <c r="U36025" s="275"/>
    </row>
    <row r="36026" spans="21:21" x14ac:dyDescent="0.3">
      <c r="U36026" s="275"/>
    </row>
    <row r="36027" spans="21:21" x14ac:dyDescent="0.3">
      <c r="U36027" s="275"/>
    </row>
    <row r="36028" spans="21:21" x14ac:dyDescent="0.3">
      <c r="U36028" s="275"/>
    </row>
    <row r="36029" spans="21:21" x14ac:dyDescent="0.3">
      <c r="U36029" s="275"/>
    </row>
    <row r="36030" spans="21:21" x14ac:dyDescent="0.3">
      <c r="U36030" s="275"/>
    </row>
    <row r="36031" spans="21:21" x14ac:dyDescent="0.3">
      <c r="U36031" s="275"/>
    </row>
    <row r="36032" spans="21:21" x14ac:dyDescent="0.3">
      <c r="U36032" s="275"/>
    </row>
    <row r="36033" spans="21:21" x14ac:dyDescent="0.3">
      <c r="U36033" s="275"/>
    </row>
    <row r="36034" spans="21:21" x14ac:dyDescent="0.3">
      <c r="U36034" s="275"/>
    </row>
    <row r="36035" spans="21:21" x14ac:dyDescent="0.3">
      <c r="U36035" s="275"/>
    </row>
    <row r="36036" spans="21:21" x14ac:dyDescent="0.3">
      <c r="U36036" s="275"/>
    </row>
    <row r="36037" spans="21:21" x14ac:dyDescent="0.3">
      <c r="U36037" s="275"/>
    </row>
    <row r="36038" spans="21:21" x14ac:dyDescent="0.3">
      <c r="U36038" s="275"/>
    </row>
    <row r="36039" spans="21:21" x14ac:dyDescent="0.3">
      <c r="U36039" s="275"/>
    </row>
    <row r="36040" spans="21:21" x14ac:dyDescent="0.3">
      <c r="U36040" s="275"/>
    </row>
    <row r="36041" spans="21:21" x14ac:dyDescent="0.3">
      <c r="U36041" s="275"/>
    </row>
    <row r="36042" spans="21:21" x14ac:dyDescent="0.3">
      <c r="U36042" s="275"/>
    </row>
    <row r="36043" spans="21:21" x14ac:dyDescent="0.3">
      <c r="U36043" s="275"/>
    </row>
    <row r="36044" spans="21:21" x14ac:dyDescent="0.3">
      <c r="U36044" s="275"/>
    </row>
    <row r="36045" spans="21:21" x14ac:dyDescent="0.3">
      <c r="U36045" s="275"/>
    </row>
    <row r="36046" spans="21:21" x14ac:dyDescent="0.3">
      <c r="U36046" s="275"/>
    </row>
    <row r="36047" spans="21:21" x14ac:dyDescent="0.3">
      <c r="U36047" s="275"/>
    </row>
    <row r="36048" spans="21:21" x14ac:dyDescent="0.3">
      <c r="U36048" s="275"/>
    </row>
    <row r="36049" spans="21:21" x14ac:dyDescent="0.3">
      <c r="U36049" s="275"/>
    </row>
    <row r="36050" spans="21:21" x14ac:dyDescent="0.3">
      <c r="U36050" s="275"/>
    </row>
    <row r="36051" spans="21:21" x14ac:dyDescent="0.3">
      <c r="U36051" s="275"/>
    </row>
    <row r="36052" spans="21:21" x14ac:dyDescent="0.3">
      <c r="U36052" s="275"/>
    </row>
    <row r="36053" spans="21:21" x14ac:dyDescent="0.3">
      <c r="U36053" s="275"/>
    </row>
    <row r="36054" spans="21:21" x14ac:dyDescent="0.3">
      <c r="U36054" s="275"/>
    </row>
    <row r="36055" spans="21:21" x14ac:dyDescent="0.3">
      <c r="U36055" s="275"/>
    </row>
    <row r="36056" spans="21:21" x14ac:dyDescent="0.3">
      <c r="U36056" s="275"/>
    </row>
    <row r="36057" spans="21:21" x14ac:dyDescent="0.3">
      <c r="U36057" s="275"/>
    </row>
    <row r="36058" spans="21:21" x14ac:dyDescent="0.3">
      <c r="U36058" s="275"/>
    </row>
    <row r="36059" spans="21:21" x14ac:dyDescent="0.3">
      <c r="U36059" s="275"/>
    </row>
    <row r="36060" spans="21:21" x14ac:dyDescent="0.3">
      <c r="U36060" s="275"/>
    </row>
    <row r="36061" spans="21:21" x14ac:dyDescent="0.3">
      <c r="U36061" s="275"/>
    </row>
    <row r="36062" spans="21:21" x14ac:dyDescent="0.3">
      <c r="U36062" s="275"/>
    </row>
    <row r="36063" spans="21:21" x14ac:dyDescent="0.3">
      <c r="U36063" s="275"/>
    </row>
    <row r="36064" spans="21:21" x14ac:dyDescent="0.3">
      <c r="U36064" s="275"/>
    </row>
    <row r="36065" spans="21:21" x14ac:dyDescent="0.3">
      <c r="U36065" s="275"/>
    </row>
    <row r="36066" spans="21:21" x14ac:dyDescent="0.3">
      <c r="U36066" s="275"/>
    </row>
    <row r="36067" spans="21:21" x14ac:dyDescent="0.3">
      <c r="U36067" s="275"/>
    </row>
    <row r="36068" spans="21:21" x14ac:dyDescent="0.3">
      <c r="U36068" s="275"/>
    </row>
    <row r="36069" spans="21:21" x14ac:dyDescent="0.3">
      <c r="U36069" s="275"/>
    </row>
    <row r="36070" spans="21:21" x14ac:dyDescent="0.3">
      <c r="U36070" s="275"/>
    </row>
    <row r="36071" spans="21:21" x14ac:dyDescent="0.3">
      <c r="U36071" s="275"/>
    </row>
    <row r="36072" spans="21:21" x14ac:dyDescent="0.3">
      <c r="U36072" s="275"/>
    </row>
    <row r="36073" spans="21:21" x14ac:dyDescent="0.3">
      <c r="U36073" s="275"/>
    </row>
    <row r="36074" spans="21:21" x14ac:dyDescent="0.3">
      <c r="U36074" s="275"/>
    </row>
    <row r="36075" spans="21:21" x14ac:dyDescent="0.3">
      <c r="U36075" s="275"/>
    </row>
    <row r="36076" spans="21:21" x14ac:dyDescent="0.3">
      <c r="U36076" s="275"/>
    </row>
    <row r="36077" spans="21:21" x14ac:dyDescent="0.3">
      <c r="U36077" s="275"/>
    </row>
    <row r="36078" spans="21:21" x14ac:dyDescent="0.3">
      <c r="U36078" s="275"/>
    </row>
    <row r="36079" spans="21:21" x14ac:dyDescent="0.3">
      <c r="U36079" s="275"/>
    </row>
    <row r="36080" spans="21:21" x14ac:dyDescent="0.3">
      <c r="U36080" s="275"/>
    </row>
    <row r="36081" spans="21:21" x14ac:dyDescent="0.3">
      <c r="U36081" s="275"/>
    </row>
    <row r="36082" spans="21:21" x14ac:dyDescent="0.3">
      <c r="U36082" s="275"/>
    </row>
    <row r="36083" spans="21:21" x14ac:dyDescent="0.3">
      <c r="U36083" s="275"/>
    </row>
    <row r="36084" spans="21:21" x14ac:dyDescent="0.3">
      <c r="U36084" s="275"/>
    </row>
    <row r="36085" spans="21:21" x14ac:dyDescent="0.3">
      <c r="U36085" s="275"/>
    </row>
    <row r="36086" spans="21:21" x14ac:dyDescent="0.3">
      <c r="U36086" s="275"/>
    </row>
    <row r="36087" spans="21:21" x14ac:dyDescent="0.3">
      <c r="U36087" s="275"/>
    </row>
    <row r="36088" spans="21:21" x14ac:dyDescent="0.3">
      <c r="U36088" s="275"/>
    </row>
    <row r="36089" spans="21:21" x14ac:dyDescent="0.3">
      <c r="U36089" s="275"/>
    </row>
    <row r="36090" spans="21:21" x14ac:dyDescent="0.3">
      <c r="U36090" s="275"/>
    </row>
    <row r="36091" spans="21:21" x14ac:dyDescent="0.3">
      <c r="U36091" s="275"/>
    </row>
    <row r="36092" spans="21:21" x14ac:dyDescent="0.3">
      <c r="U36092" s="275"/>
    </row>
    <row r="36093" spans="21:21" x14ac:dyDescent="0.3">
      <c r="U36093" s="275"/>
    </row>
    <row r="36094" spans="21:21" x14ac:dyDescent="0.3">
      <c r="U36094" s="275"/>
    </row>
    <row r="36095" spans="21:21" x14ac:dyDescent="0.3">
      <c r="U36095" s="275"/>
    </row>
    <row r="36096" spans="21:21" x14ac:dyDescent="0.3">
      <c r="U36096" s="275"/>
    </row>
    <row r="36097" spans="21:21" x14ac:dyDescent="0.3">
      <c r="U36097" s="275"/>
    </row>
    <row r="36098" spans="21:21" x14ac:dyDescent="0.3">
      <c r="U36098" s="275"/>
    </row>
    <row r="36099" spans="21:21" x14ac:dyDescent="0.3">
      <c r="U36099" s="275"/>
    </row>
    <row r="36100" spans="21:21" x14ac:dyDescent="0.3">
      <c r="U36100" s="275"/>
    </row>
    <row r="36101" spans="21:21" x14ac:dyDescent="0.3">
      <c r="U36101" s="275"/>
    </row>
    <row r="36102" spans="21:21" x14ac:dyDescent="0.3">
      <c r="U36102" s="275"/>
    </row>
    <row r="36103" spans="21:21" x14ac:dyDescent="0.3">
      <c r="U36103" s="275"/>
    </row>
    <row r="36104" spans="21:21" x14ac:dyDescent="0.3">
      <c r="U36104" s="275"/>
    </row>
    <row r="36105" spans="21:21" x14ac:dyDescent="0.3">
      <c r="U36105" s="275"/>
    </row>
    <row r="36106" spans="21:21" x14ac:dyDescent="0.3">
      <c r="U36106" s="275"/>
    </row>
    <row r="36107" spans="21:21" x14ac:dyDescent="0.3">
      <c r="U36107" s="275"/>
    </row>
    <row r="36108" spans="21:21" x14ac:dyDescent="0.3">
      <c r="U36108" s="275"/>
    </row>
    <row r="36109" spans="21:21" x14ac:dyDescent="0.3">
      <c r="U36109" s="275"/>
    </row>
    <row r="36110" spans="21:21" x14ac:dyDescent="0.3">
      <c r="U36110" s="275"/>
    </row>
    <row r="36111" spans="21:21" x14ac:dyDescent="0.3">
      <c r="U36111" s="275"/>
    </row>
    <row r="36112" spans="21:21" x14ac:dyDescent="0.3">
      <c r="U36112" s="275"/>
    </row>
    <row r="36113" spans="21:21" x14ac:dyDescent="0.3">
      <c r="U36113" s="275"/>
    </row>
    <row r="36114" spans="21:21" x14ac:dyDescent="0.3">
      <c r="U36114" s="275"/>
    </row>
    <row r="36115" spans="21:21" x14ac:dyDescent="0.3">
      <c r="U36115" s="275"/>
    </row>
    <row r="36116" spans="21:21" x14ac:dyDescent="0.3">
      <c r="U36116" s="275"/>
    </row>
    <row r="36117" spans="21:21" x14ac:dyDescent="0.3">
      <c r="U36117" s="275"/>
    </row>
    <row r="36118" spans="21:21" x14ac:dyDescent="0.3">
      <c r="U36118" s="275"/>
    </row>
    <row r="36119" spans="21:21" x14ac:dyDescent="0.3">
      <c r="U36119" s="275"/>
    </row>
    <row r="36120" spans="21:21" x14ac:dyDescent="0.3">
      <c r="U36120" s="275"/>
    </row>
    <row r="36121" spans="21:21" x14ac:dyDescent="0.3">
      <c r="U36121" s="275"/>
    </row>
    <row r="36122" spans="21:21" x14ac:dyDescent="0.3">
      <c r="U36122" s="275"/>
    </row>
    <row r="36123" spans="21:21" x14ac:dyDescent="0.3">
      <c r="U36123" s="275"/>
    </row>
    <row r="36124" spans="21:21" x14ac:dyDescent="0.3">
      <c r="U36124" s="275"/>
    </row>
    <row r="36125" spans="21:21" x14ac:dyDescent="0.3">
      <c r="U36125" s="275"/>
    </row>
    <row r="36126" spans="21:21" x14ac:dyDescent="0.3">
      <c r="U36126" s="275"/>
    </row>
    <row r="36127" spans="21:21" x14ac:dyDescent="0.3">
      <c r="U36127" s="275"/>
    </row>
    <row r="36128" spans="21:21" x14ac:dyDescent="0.3">
      <c r="U36128" s="275"/>
    </row>
    <row r="36129" spans="21:21" x14ac:dyDescent="0.3">
      <c r="U36129" s="275"/>
    </row>
    <row r="36130" spans="21:21" x14ac:dyDescent="0.3">
      <c r="U36130" s="275"/>
    </row>
    <row r="36131" spans="21:21" x14ac:dyDescent="0.3">
      <c r="U36131" s="275"/>
    </row>
    <row r="36132" spans="21:21" x14ac:dyDescent="0.3">
      <c r="U36132" s="275"/>
    </row>
    <row r="36133" spans="21:21" x14ac:dyDescent="0.3">
      <c r="U36133" s="275"/>
    </row>
    <row r="36134" spans="21:21" x14ac:dyDescent="0.3">
      <c r="U36134" s="275"/>
    </row>
    <row r="36135" spans="21:21" x14ac:dyDescent="0.3">
      <c r="U36135" s="275"/>
    </row>
    <row r="36136" spans="21:21" x14ac:dyDescent="0.3">
      <c r="U36136" s="275"/>
    </row>
    <row r="36137" spans="21:21" x14ac:dyDescent="0.3">
      <c r="U36137" s="275"/>
    </row>
    <row r="36138" spans="21:21" x14ac:dyDescent="0.3">
      <c r="U36138" s="275"/>
    </row>
    <row r="36139" spans="21:21" x14ac:dyDescent="0.3">
      <c r="U36139" s="275"/>
    </row>
    <row r="36140" spans="21:21" x14ac:dyDescent="0.3">
      <c r="U36140" s="275"/>
    </row>
    <row r="36141" spans="21:21" x14ac:dyDescent="0.3">
      <c r="U36141" s="275"/>
    </row>
    <row r="36142" spans="21:21" x14ac:dyDescent="0.3">
      <c r="U36142" s="275"/>
    </row>
    <row r="36143" spans="21:21" x14ac:dyDescent="0.3">
      <c r="U36143" s="275"/>
    </row>
    <row r="36144" spans="21:21" x14ac:dyDescent="0.3">
      <c r="U36144" s="275"/>
    </row>
    <row r="36145" spans="21:21" x14ac:dyDescent="0.3">
      <c r="U36145" s="275"/>
    </row>
    <row r="36146" spans="21:21" x14ac:dyDescent="0.3">
      <c r="U36146" s="275"/>
    </row>
    <row r="36147" spans="21:21" x14ac:dyDescent="0.3">
      <c r="U36147" s="275"/>
    </row>
    <row r="36148" spans="21:21" x14ac:dyDescent="0.3">
      <c r="U36148" s="275"/>
    </row>
    <row r="36149" spans="21:21" x14ac:dyDescent="0.3">
      <c r="U36149" s="275"/>
    </row>
    <row r="36150" spans="21:21" x14ac:dyDescent="0.3">
      <c r="U36150" s="275"/>
    </row>
    <row r="36151" spans="21:21" x14ac:dyDescent="0.3">
      <c r="U36151" s="275"/>
    </row>
    <row r="36152" spans="21:21" x14ac:dyDescent="0.3">
      <c r="U36152" s="275"/>
    </row>
    <row r="36153" spans="21:21" x14ac:dyDescent="0.3">
      <c r="U36153" s="275"/>
    </row>
    <row r="36154" spans="21:21" x14ac:dyDescent="0.3">
      <c r="U36154" s="275"/>
    </row>
    <row r="36155" spans="21:21" x14ac:dyDescent="0.3">
      <c r="U36155" s="275"/>
    </row>
    <row r="36156" spans="21:21" x14ac:dyDescent="0.3">
      <c r="U36156" s="275"/>
    </row>
    <row r="36157" spans="21:21" x14ac:dyDescent="0.3">
      <c r="U36157" s="275"/>
    </row>
    <row r="36158" spans="21:21" x14ac:dyDescent="0.3">
      <c r="U36158" s="275"/>
    </row>
    <row r="36159" spans="21:21" x14ac:dyDescent="0.3">
      <c r="U36159" s="275"/>
    </row>
    <row r="36160" spans="21:21" x14ac:dyDescent="0.3">
      <c r="U36160" s="275"/>
    </row>
    <row r="36161" spans="21:21" x14ac:dyDescent="0.3">
      <c r="U36161" s="275"/>
    </row>
    <row r="36162" spans="21:21" x14ac:dyDescent="0.3">
      <c r="U36162" s="275"/>
    </row>
    <row r="36163" spans="21:21" x14ac:dyDescent="0.3">
      <c r="U36163" s="275"/>
    </row>
    <row r="36164" spans="21:21" x14ac:dyDescent="0.3">
      <c r="U36164" s="275"/>
    </row>
    <row r="36165" spans="21:21" x14ac:dyDescent="0.3">
      <c r="U36165" s="275"/>
    </row>
    <row r="36166" spans="21:21" x14ac:dyDescent="0.3">
      <c r="U36166" s="275"/>
    </row>
    <row r="36167" spans="21:21" x14ac:dyDescent="0.3">
      <c r="U36167" s="275"/>
    </row>
    <row r="36168" spans="21:21" x14ac:dyDescent="0.3">
      <c r="U36168" s="275"/>
    </row>
    <row r="36169" spans="21:21" x14ac:dyDescent="0.3">
      <c r="U36169" s="275"/>
    </row>
    <row r="36170" spans="21:21" x14ac:dyDescent="0.3">
      <c r="U36170" s="275"/>
    </row>
    <row r="36171" spans="21:21" x14ac:dyDescent="0.3">
      <c r="U36171" s="275"/>
    </row>
    <row r="36172" spans="21:21" x14ac:dyDescent="0.3">
      <c r="U36172" s="275"/>
    </row>
    <row r="36173" spans="21:21" x14ac:dyDescent="0.3">
      <c r="U36173" s="275"/>
    </row>
    <row r="36174" spans="21:21" x14ac:dyDescent="0.3">
      <c r="U36174" s="275"/>
    </row>
    <row r="36175" spans="21:21" x14ac:dyDescent="0.3">
      <c r="U36175" s="275"/>
    </row>
    <row r="36176" spans="21:21" x14ac:dyDescent="0.3">
      <c r="U36176" s="275"/>
    </row>
    <row r="36177" spans="21:21" x14ac:dyDescent="0.3">
      <c r="U36177" s="275"/>
    </row>
    <row r="36178" spans="21:21" x14ac:dyDescent="0.3">
      <c r="U36178" s="275"/>
    </row>
    <row r="36179" spans="21:21" x14ac:dyDescent="0.3">
      <c r="U36179" s="275"/>
    </row>
    <row r="36180" spans="21:21" x14ac:dyDescent="0.3">
      <c r="U36180" s="275"/>
    </row>
    <row r="36181" spans="21:21" x14ac:dyDescent="0.3">
      <c r="U36181" s="275"/>
    </row>
    <row r="36182" spans="21:21" x14ac:dyDescent="0.3">
      <c r="U36182" s="275"/>
    </row>
    <row r="36183" spans="21:21" x14ac:dyDescent="0.3">
      <c r="U36183" s="275"/>
    </row>
    <row r="36184" spans="21:21" x14ac:dyDescent="0.3">
      <c r="U36184" s="275"/>
    </row>
    <row r="36185" spans="21:21" x14ac:dyDescent="0.3">
      <c r="U36185" s="275"/>
    </row>
    <row r="36186" spans="21:21" x14ac:dyDescent="0.3">
      <c r="U36186" s="275"/>
    </row>
    <row r="36187" spans="21:21" x14ac:dyDescent="0.3">
      <c r="U36187" s="275"/>
    </row>
    <row r="36188" spans="21:21" x14ac:dyDescent="0.3">
      <c r="U36188" s="275"/>
    </row>
    <row r="36189" spans="21:21" x14ac:dyDescent="0.3">
      <c r="U36189" s="275"/>
    </row>
    <row r="36190" spans="21:21" x14ac:dyDescent="0.3">
      <c r="U36190" s="275"/>
    </row>
    <row r="36191" spans="21:21" x14ac:dyDescent="0.3">
      <c r="U36191" s="275"/>
    </row>
    <row r="36192" spans="21:21" x14ac:dyDescent="0.3">
      <c r="U36192" s="275"/>
    </row>
    <row r="36193" spans="21:21" x14ac:dyDescent="0.3">
      <c r="U36193" s="275"/>
    </row>
    <row r="36194" spans="21:21" x14ac:dyDescent="0.3">
      <c r="U36194" s="275"/>
    </row>
    <row r="36195" spans="21:21" x14ac:dyDescent="0.3">
      <c r="U36195" s="275"/>
    </row>
    <row r="36196" spans="21:21" x14ac:dyDescent="0.3">
      <c r="U36196" s="275"/>
    </row>
    <row r="36197" spans="21:21" x14ac:dyDescent="0.3">
      <c r="U36197" s="275"/>
    </row>
    <row r="36198" spans="21:21" x14ac:dyDescent="0.3">
      <c r="U36198" s="275"/>
    </row>
    <row r="36199" spans="21:21" x14ac:dyDescent="0.3">
      <c r="U36199" s="275"/>
    </row>
    <row r="36200" spans="21:21" x14ac:dyDescent="0.3">
      <c r="U36200" s="275"/>
    </row>
    <row r="36201" spans="21:21" x14ac:dyDescent="0.3">
      <c r="U36201" s="275"/>
    </row>
    <row r="36202" spans="21:21" x14ac:dyDescent="0.3">
      <c r="U36202" s="275"/>
    </row>
    <row r="36203" spans="21:21" x14ac:dyDescent="0.3">
      <c r="U36203" s="275"/>
    </row>
    <row r="36204" spans="21:21" x14ac:dyDescent="0.3">
      <c r="U36204" s="275"/>
    </row>
    <row r="36205" spans="21:21" x14ac:dyDescent="0.3">
      <c r="U36205" s="275"/>
    </row>
    <row r="36206" spans="21:21" x14ac:dyDescent="0.3">
      <c r="U36206" s="275"/>
    </row>
    <row r="36207" spans="21:21" x14ac:dyDescent="0.3">
      <c r="U36207" s="275"/>
    </row>
    <row r="36208" spans="21:21" x14ac:dyDescent="0.3">
      <c r="U36208" s="275"/>
    </row>
    <row r="36209" spans="21:21" x14ac:dyDescent="0.3">
      <c r="U36209" s="275"/>
    </row>
    <row r="36210" spans="21:21" x14ac:dyDescent="0.3">
      <c r="U36210" s="275"/>
    </row>
    <row r="36211" spans="21:21" x14ac:dyDescent="0.3">
      <c r="U36211" s="275"/>
    </row>
    <row r="36212" spans="21:21" x14ac:dyDescent="0.3">
      <c r="U36212" s="275"/>
    </row>
    <row r="36213" spans="21:21" x14ac:dyDescent="0.3">
      <c r="U36213" s="275"/>
    </row>
    <row r="36214" spans="21:21" x14ac:dyDescent="0.3">
      <c r="U36214" s="275"/>
    </row>
    <row r="36215" spans="21:21" x14ac:dyDescent="0.3">
      <c r="U36215" s="275"/>
    </row>
    <row r="36216" spans="21:21" x14ac:dyDescent="0.3">
      <c r="U36216" s="275"/>
    </row>
    <row r="36217" spans="21:21" x14ac:dyDescent="0.3">
      <c r="U36217" s="275"/>
    </row>
    <row r="36218" spans="21:21" x14ac:dyDescent="0.3">
      <c r="U36218" s="275"/>
    </row>
    <row r="36219" spans="21:21" x14ac:dyDescent="0.3">
      <c r="U36219" s="275"/>
    </row>
    <row r="36220" spans="21:21" x14ac:dyDescent="0.3">
      <c r="U36220" s="275"/>
    </row>
    <row r="36221" spans="21:21" x14ac:dyDescent="0.3">
      <c r="U36221" s="275"/>
    </row>
    <row r="36222" spans="21:21" x14ac:dyDescent="0.3">
      <c r="U36222" s="275"/>
    </row>
    <row r="36223" spans="21:21" x14ac:dyDescent="0.3">
      <c r="U36223" s="275"/>
    </row>
    <row r="36224" spans="21:21" x14ac:dyDescent="0.3">
      <c r="U36224" s="275"/>
    </row>
    <row r="36225" spans="21:21" x14ac:dyDescent="0.3">
      <c r="U36225" s="275"/>
    </row>
    <row r="36226" spans="21:21" x14ac:dyDescent="0.3">
      <c r="U36226" s="275"/>
    </row>
    <row r="36227" spans="21:21" x14ac:dyDescent="0.3">
      <c r="U36227" s="275"/>
    </row>
    <row r="36228" spans="21:21" x14ac:dyDescent="0.3">
      <c r="U36228" s="275"/>
    </row>
    <row r="36229" spans="21:21" x14ac:dyDescent="0.3">
      <c r="U36229" s="275"/>
    </row>
    <row r="36230" spans="21:21" x14ac:dyDescent="0.3">
      <c r="U36230" s="275"/>
    </row>
    <row r="36231" spans="21:21" x14ac:dyDescent="0.3">
      <c r="U36231" s="275"/>
    </row>
    <row r="36232" spans="21:21" x14ac:dyDescent="0.3">
      <c r="U36232" s="275"/>
    </row>
    <row r="36233" spans="21:21" x14ac:dyDescent="0.3">
      <c r="U36233" s="275"/>
    </row>
    <row r="36234" spans="21:21" x14ac:dyDescent="0.3">
      <c r="U36234" s="275"/>
    </row>
    <row r="36235" spans="21:21" x14ac:dyDescent="0.3">
      <c r="U36235" s="275"/>
    </row>
    <row r="36236" spans="21:21" x14ac:dyDescent="0.3">
      <c r="U36236" s="275"/>
    </row>
    <row r="36237" spans="21:21" x14ac:dyDescent="0.3">
      <c r="U36237" s="275"/>
    </row>
    <row r="36238" spans="21:21" x14ac:dyDescent="0.3">
      <c r="U36238" s="275"/>
    </row>
    <row r="36239" spans="21:21" x14ac:dyDescent="0.3">
      <c r="U36239" s="275"/>
    </row>
    <row r="36240" spans="21:21" x14ac:dyDescent="0.3">
      <c r="U36240" s="275"/>
    </row>
    <row r="36241" spans="21:21" x14ac:dyDescent="0.3">
      <c r="U36241" s="275"/>
    </row>
    <row r="36242" spans="21:21" x14ac:dyDescent="0.3">
      <c r="U36242" s="275"/>
    </row>
    <row r="36243" spans="21:21" x14ac:dyDescent="0.3">
      <c r="U36243" s="275"/>
    </row>
    <row r="36244" spans="21:21" x14ac:dyDescent="0.3">
      <c r="U36244" s="275"/>
    </row>
    <row r="36245" spans="21:21" x14ac:dyDescent="0.3">
      <c r="U36245" s="275"/>
    </row>
    <row r="36246" spans="21:21" x14ac:dyDescent="0.3">
      <c r="U36246" s="275"/>
    </row>
    <row r="36247" spans="21:21" x14ac:dyDescent="0.3">
      <c r="U36247" s="275"/>
    </row>
    <row r="36248" spans="21:21" x14ac:dyDescent="0.3">
      <c r="U36248" s="275"/>
    </row>
    <row r="36249" spans="21:21" x14ac:dyDescent="0.3">
      <c r="U36249" s="275"/>
    </row>
    <row r="36250" spans="21:21" x14ac:dyDescent="0.3">
      <c r="U36250" s="275"/>
    </row>
    <row r="36251" spans="21:21" x14ac:dyDescent="0.3">
      <c r="U36251" s="275"/>
    </row>
    <row r="36252" spans="21:21" x14ac:dyDescent="0.3">
      <c r="U36252" s="275"/>
    </row>
    <row r="36253" spans="21:21" x14ac:dyDescent="0.3">
      <c r="U36253" s="275"/>
    </row>
    <row r="36254" spans="21:21" x14ac:dyDescent="0.3">
      <c r="U36254" s="275"/>
    </row>
    <row r="36255" spans="21:21" x14ac:dyDescent="0.3">
      <c r="U36255" s="275"/>
    </row>
    <row r="36256" spans="21:21" x14ac:dyDescent="0.3">
      <c r="U36256" s="275"/>
    </row>
    <row r="36257" spans="21:21" x14ac:dyDescent="0.3">
      <c r="U36257" s="275"/>
    </row>
    <row r="36258" spans="21:21" x14ac:dyDescent="0.3">
      <c r="U36258" s="275"/>
    </row>
    <row r="36259" spans="21:21" x14ac:dyDescent="0.3">
      <c r="U36259" s="275"/>
    </row>
    <row r="36260" spans="21:21" x14ac:dyDescent="0.3">
      <c r="U36260" s="275"/>
    </row>
    <row r="36261" spans="21:21" x14ac:dyDescent="0.3">
      <c r="U36261" s="275"/>
    </row>
    <row r="36262" spans="21:21" x14ac:dyDescent="0.3">
      <c r="U36262" s="275"/>
    </row>
    <row r="36263" spans="21:21" x14ac:dyDescent="0.3">
      <c r="U36263" s="275"/>
    </row>
    <row r="36264" spans="21:21" x14ac:dyDescent="0.3">
      <c r="U36264" s="275"/>
    </row>
    <row r="36265" spans="21:21" x14ac:dyDescent="0.3">
      <c r="U36265" s="275"/>
    </row>
    <row r="36266" spans="21:21" x14ac:dyDescent="0.3">
      <c r="U36266" s="275"/>
    </row>
    <row r="36267" spans="21:21" x14ac:dyDescent="0.3">
      <c r="U36267" s="275"/>
    </row>
    <row r="36268" spans="21:21" x14ac:dyDescent="0.3">
      <c r="U36268" s="275"/>
    </row>
    <row r="36269" spans="21:21" x14ac:dyDescent="0.3">
      <c r="U36269" s="275"/>
    </row>
    <row r="36270" spans="21:21" x14ac:dyDescent="0.3">
      <c r="U36270" s="275"/>
    </row>
    <row r="36271" spans="21:21" x14ac:dyDescent="0.3">
      <c r="U36271" s="275"/>
    </row>
    <row r="36272" spans="21:21" x14ac:dyDescent="0.3">
      <c r="U36272" s="275"/>
    </row>
    <row r="36273" spans="21:21" x14ac:dyDescent="0.3">
      <c r="U36273" s="275"/>
    </row>
    <row r="36274" spans="21:21" x14ac:dyDescent="0.3">
      <c r="U36274" s="275"/>
    </row>
    <row r="36275" spans="21:21" x14ac:dyDescent="0.3">
      <c r="U36275" s="275"/>
    </row>
    <row r="36276" spans="21:21" x14ac:dyDescent="0.3">
      <c r="U36276" s="275"/>
    </row>
    <row r="36277" spans="21:21" x14ac:dyDescent="0.3">
      <c r="U36277" s="275"/>
    </row>
    <row r="36278" spans="21:21" x14ac:dyDescent="0.3">
      <c r="U36278" s="275"/>
    </row>
    <row r="36279" spans="21:21" x14ac:dyDescent="0.3">
      <c r="U36279" s="275"/>
    </row>
    <row r="36280" spans="21:21" x14ac:dyDescent="0.3">
      <c r="U36280" s="275"/>
    </row>
    <row r="36281" spans="21:21" x14ac:dyDescent="0.3">
      <c r="U36281" s="275"/>
    </row>
    <row r="36282" spans="21:21" x14ac:dyDescent="0.3">
      <c r="U36282" s="275"/>
    </row>
    <row r="36283" spans="21:21" x14ac:dyDescent="0.3">
      <c r="U36283" s="275"/>
    </row>
    <row r="36284" spans="21:21" x14ac:dyDescent="0.3">
      <c r="U36284" s="275"/>
    </row>
    <row r="36285" spans="21:21" x14ac:dyDescent="0.3">
      <c r="U36285" s="275"/>
    </row>
    <row r="36286" spans="21:21" x14ac:dyDescent="0.3">
      <c r="U36286" s="275"/>
    </row>
    <row r="36287" spans="21:21" x14ac:dyDescent="0.3">
      <c r="U36287" s="275"/>
    </row>
    <row r="36288" spans="21:21" x14ac:dyDescent="0.3">
      <c r="U36288" s="275"/>
    </row>
    <row r="36289" spans="21:21" x14ac:dyDescent="0.3">
      <c r="U36289" s="275"/>
    </row>
    <row r="36290" spans="21:21" x14ac:dyDescent="0.3">
      <c r="U36290" s="275"/>
    </row>
    <row r="36291" spans="21:21" x14ac:dyDescent="0.3">
      <c r="U36291" s="275"/>
    </row>
    <row r="36292" spans="21:21" x14ac:dyDescent="0.3">
      <c r="U36292" s="275"/>
    </row>
    <row r="36293" spans="21:21" x14ac:dyDescent="0.3">
      <c r="U36293" s="275"/>
    </row>
    <row r="36294" spans="21:21" x14ac:dyDescent="0.3">
      <c r="U36294" s="275"/>
    </row>
    <row r="36295" spans="21:21" x14ac:dyDescent="0.3">
      <c r="U36295" s="275"/>
    </row>
    <row r="36296" spans="21:21" x14ac:dyDescent="0.3">
      <c r="U36296" s="275"/>
    </row>
    <row r="36297" spans="21:21" x14ac:dyDescent="0.3">
      <c r="U36297" s="275"/>
    </row>
    <row r="36298" spans="21:21" x14ac:dyDescent="0.3">
      <c r="U36298" s="275"/>
    </row>
    <row r="36299" spans="21:21" x14ac:dyDescent="0.3">
      <c r="U36299" s="275"/>
    </row>
    <row r="36300" spans="21:21" x14ac:dyDescent="0.3">
      <c r="U36300" s="275"/>
    </row>
    <row r="36301" spans="21:21" x14ac:dyDescent="0.3">
      <c r="U36301" s="275"/>
    </row>
    <row r="36302" spans="21:21" x14ac:dyDescent="0.3">
      <c r="U36302" s="275"/>
    </row>
    <row r="36303" spans="21:21" x14ac:dyDescent="0.3">
      <c r="U36303" s="275"/>
    </row>
    <row r="36304" spans="21:21" x14ac:dyDescent="0.3">
      <c r="U36304" s="275"/>
    </row>
    <row r="36305" spans="21:21" x14ac:dyDescent="0.3">
      <c r="U36305" s="275"/>
    </row>
    <row r="36306" spans="21:21" x14ac:dyDescent="0.3">
      <c r="U36306" s="275"/>
    </row>
    <row r="36307" spans="21:21" x14ac:dyDescent="0.3">
      <c r="U36307" s="275"/>
    </row>
    <row r="36308" spans="21:21" x14ac:dyDescent="0.3">
      <c r="U36308" s="275"/>
    </row>
    <row r="36309" spans="21:21" x14ac:dyDescent="0.3">
      <c r="U36309" s="275"/>
    </row>
    <row r="36310" spans="21:21" x14ac:dyDescent="0.3">
      <c r="U36310" s="275"/>
    </row>
    <row r="36311" spans="21:21" x14ac:dyDescent="0.3">
      <c r="U36311" s="275"/>
    </row>
    <row r="36312" spans="21:21" x14ac:dyDescent="0.3">
      <c r="U36312" s="275"/>
    </row>
    <row r="36313" spans="21:21" x14ac:dyDescent="0.3">
      <c r="U36313" s="275"/>
    </row>
    <row r="36314" spans="21:21" x14ac:dyDescent="0.3">
      <c r="U36314" s="275"/>
    </row>
    <row r="36315" spans="21:21" x14ac:dyDescent="0.3">
      <c r="U36315" s="275"/>
    </row>
    <row r="36316" spans="21:21" x14ac:dyDescent="0.3">
      <c r="U36316" s="275"/>
    </row>
    <row r="36317" spans="21:21" x14ac:dyDescent="0.3">
      <c r="U36317" s="275"/>
    </row>
    <row r="36318" spans="21:21" x14ac:dyDescent="0.3">
      <c r="U36318" s="275"/>
    </row>
    <row r="36319" spans="21:21" x14ac:dyDescent="0.3">
      <c r="U36319" s="275"/>
    </row>
    <row r="36320" spans="21:21" x14ac:dyDescent="0.3">
      <c r="U36320" s="275"/>
    </row>
    <row r="36321" spans="21:21" x14ac:dyDescent="0.3">
      <c r="U36321" s="275"/>
    </row>
    <row r="36322" spans="21:21" x14ac:dyDescent="0.3">
      <c r="U36322" s="275"/>
    </row>
    <row r="36323" spans="21:21" x14ac:dyDescent="0.3">
      <c r="U36323" s="275"/>
    </row>
    <row r="36324" spans="21:21" x14ac:dyDescent="0.3">
      <c r="U36324" s="275"/>
    </row>
    <row r="36325" spans="21:21" x14ac:dyDescent="0.3">
      <c r="U36325" s="275"/>
    </row>
    <row r="36326" spans="21:21" x14ac:dyDescent="0.3">
      <c r="U36326" s="275"/>
    </row>
    <row r="36327" spans="21:21" x14ac:dyDescent="0.3">
      <c r="U36327" s="275"/>
    </row>
    <row r="36328" spans="21:21" x14ac:dyDescent="0.3">
      <c r="U36328" s="275"/>
    </row>
    <row r="36329" spans="21:21" x14ac:dyDescent="0.3">
      <c r="U36329" s="275"/>
    </row>
    <row r="36330" spans="21:21" x14ac:dyDescent="0.3">
      <c r="U36330" s="275"/>
    </row>
    <row r="36331" spans="21:21" x14ac:dyDescent="0.3">
      <c r="U36331" s="275"/>
    </row>
    <row r="36332" spans="21:21" x14ac:dyDescent="0.3">
      <c r="U36332" s="275"/>
    </row>
    <row r="36333" spans="21:21" x14ac:dyDescent="0.3">
      <c r="U36333" s="275"/>
    </row>
    <row r="36334" spans="21:21" x14ac:dyDescent="0.3">
      <c r="U36334" s="275"/>
    </row>
    <row r="36335" spans="21:21" x14ac:dyDescent="0.3">
      <c r="U36335" s="275"/>
    </row>
    <row r="36336" spans="21:21" x14ac:dyDescent="0.3">
      <c r="U36336" s="275"/>
    </row>
    <row r="36337" spans="21:21" x14ac:dyDescent="0.3">
      <c r="U36337" s="275"/>
    </row>
    <row r="36338" spans="21:21" x14ac:dyDescent="0.3">
      <c r="U36338" s="275"/>
    </row>
    <row r="36339" spans="21:21" x14ac:dyDescent="0.3">
      <c r="U36339" s="275"/>
    </row>
    <row r="36340" spans="21:21" x14ac:dyDescent="0.3">
      <c r="U36340" s="275"/>
    </row>
    <row r="36341" spans="21:21" x14ac:dyDescent="0.3">
      <c r="U36341" s="275"/>
    </row>
    <row r="36342" spans="21:21" x14ac:dyDescent="0.3">
      <c r="U36342" s="275"/>
    </row>
    <row r="36343" spans="21:21" x14ac:dyDescent="0.3">
      <c r="U36343" s="275"/>
    </row>
    <row r="36344" spans="21:21" x14ac:dyDescent="0.3">
      <c r="U36344" s="275"/>
    </row>
    <row r="36345" spans="21:21" x14ac:dyDescent="0.3">
      <c r="U36345" s="275"/>
    </row>
    <row r="36346" spans="21:21" x14ac:dyDescent="0.3">
      <c r="U36346" s="275"/>
    </row>
    <row r="36347" spans="21:21" x14ac:dyDescent="0.3">
      <c r="U36347" s="275"/>
    </row>
    <row r="36348" spans="21:21" x14ac:dyDescent="0.3">
      <c r="U36348" s="275"/>
    </row>
    <row r="36349" spans="21:21" x14ac:dyDescent="0.3">
      <c r="U36349" s="275"/>
    </row>
    <row r="36350" spans="21:21" x14ac:dyDescent="0.3">
      <c r="U36350" s="275"/>
    </row>
    <row r="36351" spans="21:21" x14ac:dyDescent="0.3">
      <c r="U36351" s="275"/>
    </row>
    <row r="36352" spans="21:21" x14ac:dyDescent="0.3">
      <c r="U36352" s="275"/>
    </row>
    <row r="36353" spans="21:21" x14ac:dyDescent="0.3">
      <c r="U36353" s="275"/>
    </row>
    <row r="36354" spans="21:21" x14ac:dyDescent="0.3">
      <c r="U36354" s="275"/>
    </row>
    <row r="36355" spans="21:21" x14ac:dyDescent="0.3">
      <c r="U36355" s="275"/>
    </row>
    <row r="36356" spans="21:21" x14ac:dyDescent="0.3">
      <c r="U36356" s="275"/>
    </row>
    <row r="36357" spans="21:21" x14ac:dyDescent="0.3">
      <c r="U36357" s="275"/>
    </row>
    <row r="36358" spans="21:21" x14ac:dyDescent="0.3">
      <c r="U36358" s="275"/>
    </row>
    <row r="36359" spans="21:21" x14ac:dyDescent="0.3">
      <c r="U36359" s="275"/>
    </row>
    <row r="36360" spans="21:21" x14ac:dyDescent="0.3">
      <c r="U36360" s="275"/>
    </row>
    <row r="36361" spans="21:21" x14ac:dyDescent="0.3">
      <c r="U36361" s="275"/>
    </row>
    <row r="36362" spans="21:21" x14ac:dyDescent="0.3">
      <c r="U36362" s="275"/>
    </row>
    <row r="36363" spans="21:21" x14ac:dyDescent="0.3">
      <c r="U36363" s="275"/>
    </row>
    <row r="36364" spans="21:21" x14ac:dyDescent="0.3">
      <c r="U36364" s="275"/>
    </row>
    <row r="36365" spans="21:21" x14ac:dyDescent="0.3">
      <c r="U36365" s="275"/>
    </row>
    <row r="36366" spans="21:21" x14ac:dyDescent="0.3">
      <c r="U36366" s="275"/>
    </row>
    <row r="36367" spans="21:21" x14ac:dyDescent="0.3">
      <c r="U36367" s="275"/>
    </row>
    <row r="36368" spans="21:21" x14ac:dyDescent="0.3">
      <c r="U36368" s="275"/>
    </row>
    <row r="36369" spans="21:21" x14ac:dyDescent="0.3">
      <c r="U36369" s="275"/>
    </row>
    <row r="36370" spans="21:21" x14ac:dyDescent="0.3">
      <c r="U36370" s="275"/>
    </row>
    <row r="36371" spans="21:21" x14ac:dyDescent="0.3">
      <c r="U36371" s="275"/>
    </row>
    <row r="36372" spans="21:21" x14ac:dyDescent="0.3">
      <c r="U36372" s="275"/>
    </row>
    <row r="36373" spans="21:21" x14ac:dyDescent="0.3">
      <c r="U36373" s="275"/>
    </row>
    <row r="36374" spans="21:21" x14ac:dyDescent="0.3">
      <c r="U36374" s="275"/>
    </row>
    <row r="36375" spans="21:21" x14ac:dyDescent="0.3">
      <c r="U36375" s="275"/>
    </row>
    <row r="36376" spans="21:21" x14ac:dyDescent="0.3">
      <c r="U36376" s="275"/>
    </row>
    <row r="36377" spans="21:21" x14ac:dyDescent="0.3">
      <c r="U36377" s="275"/>
    </row>
    <row r="36378" spans="21:21" x14ac:dyDescent="0.3">
      <c r="U36378" s="275"/>
    </row>
    <row r="36379" spans="21:21" x14ac:dyDescent="0.3">
      <c r="U36379" s="275"/>
    </row>
    <row r="36380" spans="21:21" x14ac:dyDescent="0.3">
      <c r="U36380" s="275"/>
    </row>
    <row r="36381" spans="21:21" x14ac:dyDescent="0.3">
      <c r="U36381" s="275"/>
    </row>
    <row r="36382" spans="21:21" x14ac:dyDescent="0.3">
      <c r="U36382" s="275"/>
    </row>
    <row r="36383" spans="21:21" x14ac:dyDescent="0.3">
      <c r="U36383" s="275"/>
    </row>
    <row r="36384" spans="21:21" x14ac:dyDescent="0.3">
      <c r="U36384" s="275"/>
    </row>
    <row r="36385" spans="21:21" x14ac:dyDescent="0.3">
      <c r="U36385" s="275"/>
    </row>
    <row r="36386" spans="21:21" x14ac:dyDescent="0.3">
      <c r="U36386" s="275"/>
    </row>
    <row r="36387" spans="21:21" x14ac:dyDescent="0.3">
      <c r="U36387" s="275"/>
    </row>
    <row r="36388" spans="21:21" x14ac:dyDescent="0.3">
      <c r="U36388" s="275"/>
    </row>
    <row r="36389" spans="21:21" x14ac:dyDescent="0.3">
      <c r="U36389" s="275"/>
    </row>
    <row r="36390" spans="21:21" x14ac:dyDescent="0.3">
      <c r="U36390" s="275"/>
    </row>
    <row r="36391" spans="21:21" x14ac:dyDescent="0.3">
      <c r="U36391" s="275"/>
    </row>
    <row r="36392" spans="21:21" x14ac:dyDescent="0.3">
      <c r="U36392" s="275"/>
    </row>
    <row r="36393" spans="21:21" x14ac:dyDescent="0.3">
      <c r="U36393" s="275"/>
    </row>
    <row r="36394" spans="21:21" x14ac:dyDescent="0.3">
      <c r="U36394" s="275"/>
    </row>
    <row r="36395" spans="21:21" x14ac:dyDescent="0.3">
      <c r="U36395" s="275"/>
    </row>
    <row r="36396" spans="21:21" x14ac:dyDescent="0.3">
      <c r="U36396" s="275"/>
    </row>
    <row r="36397" spans="21:21" x14ac:dyDescent="0.3">
      <c r="U36397" s="275"/>
    </row>
    <row r="36398" spans="21:21" x14ac:dyDescent="0.3">
      <c r="U36398" s="275"/>
    </row>
    <row r="36399" spans="21:21" x14ac:dyDescent="0.3">
      <c r="U36399" s="275"/>
    </row>
    <row r="36400" spans="21:21" x14ac:dyDescent="0.3">
      <c r="U36400" s="275"/>
    </row>
    <row r="36401" spans="21:21" x14ac:dyDescent="0.3">
      <c r="U36401" s="275"/>
    </row>
    <row r="36402" spans="21:21" x14ac:dyDescent="0.3">
      <c r="U36402" s="275"/>
    </row>
    <row r="36403" spans="21:21" x14ac:dyDescent="0.3">
      <c r="U36403" s="275"/>
    </row>
    <row r="36404" spans="21:21" x14ac:dyDescent="0.3">
      <c r="U36404" s="275"/>
    </row>
    <row r="36405" spans="21:21" x14ac:dyDescent="0.3">
      <c r="U36405" s="275"/>
    </row>
    <row r="36406" spans="21:21" x14ac:dyDescent="0.3">
      <c r="U36406" s="275"/>
    </row>
    <row r="36407" spans="21:21" x14ac:dyDescent="0.3">
      <c r="U36407" s="275"/>
    </row>
    <row r="36408" spans="21:21" x14ac:dyDescent="0.3">
      <c r="U36408" s="275"/>
    </row>
    <row r="36409" spans="21:21" x14ac:dyDescent="0.3">
      <c r="U36409" s="275"/>
    </row>
    <row r="36410" spans="21:21" x14ac:dyDescent="0.3">
      <c r="U36410" s="275"/>
    </row>
    <row r="36411" spans="21:21" x14ac:dyDescent="0.3">
      <c r="U36411" s="275"/>
    </row>
    <row r="36412" spans="21:21" x14ac:dyDescent="0.3">
      <c r="U36412" s="275"/>
    </row>
    <row r="36413" spans="21:21" x14ac:dyDescent="0.3">
      <c r="U36413" s="275"/>
    </row>
    <row r="36414" spans="21:21" x14ac:dyDescent="0.3">
      <c r="U36414" s="275"/>
    </row>
    <row r="36415" spans="21:21" x14ac:dyDescent="0.3">
      <c r="U36415" s="275"/>
    </row>
    <row r="36416" spans="21:21" x14ac:dyDescent="0.3">
      <c r="U36416" s="275"/>
    </row>
    <row r="36417" spans="21:21" x14ac:dyDescent="0.3">
      <c r="U36417" s="275"/>
    </row>
    <row r="36418" spans="21:21" x14ac:dyDescent="0.3">
      <c r="U36418" s="275"/>
    </row>
    <row r="36419" spans="21:21" x14ac:dyDescent="0.3">
      <c r="U36419" s="275"/>
    </row>
    <row r="36420" spans="21:21" x14ac:dyDescent="0.3">
      <c r="U36420" s="275"/>
    </row>
    <row r="36421" spans="21:21" x14ac:dyDescent="0.3">
      <c r="U36421" s="275"/>
    </row>
    <row r="36422" spans="21:21" x14ac:dyDescent="0.3">
      <c r="U36422" s="275"/>
    </row>
    <row r="36423" spans="21:21" x14ac:dyDescent="0.3">
      <c r="U36423" s="275"/>
    </row>
    <row r="36424" spans="21:21" x14ac:dyDescent="0.3">
      <c r="U36424" s="275"/>
    </row>
    <row r="36425" spans="21:21" x14ac:dyDescent="0.3">
      <c r="U36425" s="275"/>
    </row>
    <row r="36426" spans="21:21" x14ac:dyDescent="0.3">
      <c r="U36426" s="275"/>
    </row>
    <row r="36427" spans="21:21" x14ac:dyDescent="0.3">
      <c r="U36427" s="275"/>
    </row>
    <row r="36428" spans="21:21" x14ac:dyDescent="0.3">
      <c r="U36428" s="275"/>
    </row>
    <row r="36429" spans="21:21" x14ac:dyDescent="0.3">
      <c r="U36429" s="275"/>
    </row>
    <row r="36430" spans="21:21" x14ac:dyDescent="0.3">
      <c r="U36430" s="275"/>
    </row>
    <row r="36431" spans="21:21" x14ac:dyDescent="0.3">
      <c r="U36431" s="275"/>
    </row>
    <row r="36432" spans="21:21" x14ac:dyDescent="0.3">
      <c r="U36432" s="275"/>
    </row>
    <row r="36433" spans="21:21" x14ac:dyDescent="0.3">
      <c r="U36433" s="275"/>
    </row>
    <row r="36434" spans="21:21" x14ac:dyDescent="0.3">
      <c r="U36434" s="275"/>
    </row>
    <row r="36435" spans="21:21" x14ac:dyDescent="0.3">
      <c r="U36435" s="275"/>
    </row>
    <row r="36436" spans="21:21" x14ac:dyDescent="0.3">
      <c r="U36436" s="275"/>
    </row>
    <row r="36437" spans="21:21" x14ac:dyDescent="0.3">
      <c r="U36437" s="275"/>
    </row>
    <row r="36438" spans="21:21" x14ac:dyDescent="0.3">
      <c r="U36438" s="275"/>
    </row>
    <row r="36439" spans="21:21" x14ac:dyDescent="0.3">
      <c r="U36439" s="275"/>
    </row>
    <row r="36440" spans="21:21" x14ac:dyDescent="0.3">
      <c r="U36440" s="275"/>
    </row>
    <row r="36441" spans="21:21" x14ac:dyDescent="0.3">
      <c r="U36441" s="275"/>
    </row>
    <row r="36442" spans="21:21" x14ac:dyDescent="0.3">
      <c r="U36442" s="275"/>
    </row>
    <row r="36443" spans="21:21" x14ac:dyDescent="0.3">
      <c r="U36443" s="275"/>
    </row>
    <row r="36444" spans="21:21" x14ac:dyDescent="0.3">
      <c r="U36444" s="275"/>
    </row>
    <row r="36445" spans="21:21" x14ac:dyDescent="0.3">
      <c r="U36445" s="275"/>
    </row>
    <row r="36446" spans="21:21" x14ac:dyDescent="0.3">
      <c r="U36446" s="275"/>
    </row>
    <row r="36447" spans="21:21" x14ac:dyDescent="0.3">
      <c r="U36447" s="275"/>
    </row>
    <row r="36448" spans="21:21" x14ac:dyDescent="0.3">
      <c r="U36448" s="275"/>
    </row>
    <row r="36449" spans="21:21" x14ac:dyDescent="0.3">
      <c r="U36449" s="275"/>
    </row>
    <row r="36450" spans="21:21" x14ac:dyDescent="0.3">
      <c r="U36450" s="275"/>
    </row>
    <row r="36451" spans="21:21" x14ac:dyDescent="0.3">
      <c r="U36451" s="275"/>
    </row>
    <row r="36452" spans="21:21" x14ac:dyDescent="0.3">
      <c r="U36452" s="275"/>
    </row>
    <row r="36453" spans="21:21" x14ac:dyDescent="0.3">
      <c r="U36453" s="275"/>
    </row>
    <row r="36454" spans="21:21" x14ac:dyDescent="0.3">
      <c r="U36454" s="275"/>
    </row>
    <row r="36455" spans="21:21" x14ac:dyDescent="0.3">
      <c r="U36455" s="275"/>
    </row>
    <row r="36456" spans="21:21" x14ac:dyDescent="0.3">
      <c r="U36456" s="275"/>
    </row>
    <row r="36457" spans="21:21" x14ac:dyDescent="0.3">
      <c r="U36457" s="275"/>
    </row>
    <row r="36458" spans="21:21" x14ac:dyDescent="0.3">
      <c r="U36458" s="275"/>
    </row>
    <row r="36459" spans="21:21" x14ac:dyDescent="0.3">
      <c r="U36459" s="275"/>
    </row>
    <row r="36460" spans="21:21" x14ac:dyDescent="0.3">
      <c r="U36460" s="275"/>
    </row>
    <row r="36461" spans="21:21" x14ac:dyDescent="0.3">
      <c r="U36461" s="275"/>
    </row>
    <row r="36462" spans="21:21" x14ac:dyDescent="0.3">
      <c r="U36462" s="275"/>
    </row>
    <row r="36463" spans="21:21" x14ac:dyDescent="0.3">
      <c r="U36463" s="275"/>
    </row>
    <row r="36464" spans="21:21" x14ac:dyDescent="0.3">
      <c r="U36464" s="275"/>
    </row>
    <row r="36465" spans="21:21" x14ac:dyDescent="0.3">
      <c r="U36465" s="275"/>
    </row>
    <row r="36466" spans="21:21" x14ac:dyDescent="0.3">
      <c r="U36466" s="275"/>
    </row>
    <row r="36467" spans="21:21" x14ac:dyDescent="0.3">
      <c r="U36467" s="275"/>
    </row>
    <row r="36468" spans="21:21" x14ac:dyDescent="0.3">
      <c r="U36468" s="275"/>
    </row>
    <row r="36469" spans="21:21" x14ac:dyDescent="0.3">
      <c r="U36469" s="275"/>
    </row>
    <row r="36470" spans="21:21" x14ac:dyDescent="0.3">
      <c r="U36470" s="275"/>
    </row>
    <row r="36471" spans="21:21" x14ac:dyDescent="0.3">
      <c r="U36471" s="275"/>
    </row>
    <row r="36472" spans="21:21" x14ac:dyDescent="0.3">
      <c r="U36472" s="275"/>
    </row>
    <row r="36473" spans="21:21" x14ac:dyDescent="0.3">
      <c r="U36473" s="275"/>
    </row>
    <row r="36474" spans="21:21" x14ac:dyDescent="0.3">
      <c r="U36474" s="275"/>
    </row>
    <row r="36475" spans="21:21" x14ac:dyDescent="0.3">
      <c r="U36475" s="275"/>
    </row>
    <row r="36476" spans="21:21" x14ac:dyDescent="0.3">
      <c r="U36476" s="275"/>
    </row>
    <row r="36477" spans="21:21" x14ac:dyDescent="0.3">
      <c r="U36477" s="275"/>
    </row>
    <row r="36478" spans="21:21" x14ac:dyDescent="0.3">
      <c r="U36478" s="275"/>
    </row>
    <row r="36479" spans="21:21" x14ac:dyDescent="0.3">
      <c r="U36479" s="275"/>
    </row>
    <row r="36480" spans="21:21" x14ac:dyDescent="0.3">
      <c r="U36480" s="275"/>
    </row>
    <row r="36481" spans="21:21" x14ac:dyDescent="0.3">
      <c r="U36481" s="275"/>
    </row>
    <row r="36482" spans="21:21" x14ac:dyDescent="0.3">
      <c r="U36482" s="275"/>
    </row>
    <row r="36483" spans="21:21" x14ac:dyDescent="0.3">
      <c r="U36483" s="275"/>
    </row>
    <row r="36484" spans="21:21" x14ac:dyDescent="0.3">
      <c r="U36484" s="275"/>
    </row>
    <row r="36485" spans="21:21" x14ac:dyDescent="0.3">
      <c r="U36485" s="275"/>
    </row>
    <row r="36486" spans="21:21" x14ac:dyDescent="0.3">
      <c r="U36486" s="275"/>
    </row>
    <row r="36487" spans="21:21" x14ac:dyDescent="0.3">
      <c r="U36487" s="275"/>
    </row>
    <row r="36488" spans="21:21" x14ac:dyDescent="0.3">
      <c r="U36488" s="275"/>
    </row>
    <row r="36489" spans="21:21" x14ac:dyDescent="0.3">
      <c r="U36489" s="275"/>
    </row>
    <row r="36490" spans="21:21" x14ac:dyDescent="0.3">
      <c r="U36490" s="275"/>
    </row>
    <row r="36491" spans="21:21" x14ac:dyDescent="0.3">
      <c r="U36491" s="275"/>
    </row>
    <row r="36492" spans="21:21" x14ac:dyDescent="0.3">
      <c r="U36492" s="275"/>
    </row>
    <row r="36493" spans="21:21" x14ac:dyDescent="0.3">
      <c r="U36493" s="275"/>
    </row>
    <row r="36494" spans="21:21" x14ac:dyDescent="0.3">
      <c r="U36494" s="275"/>
    </row>
    <row r="36495" spans="21:21" x14ac:dyDescent="0.3">
      <c r="U36495" s="275"/>
    </row>
    <row r="36496" spans="21:21" x14ac:dyDescent="0.3">
      <c r="U36496" s="275"/>
    </row>
    <row r="36497" spans="21:21" x14ac:dyDescent="0.3">
      <c r="U36497" s="275"/>
    </row>
    <row r="36498" spans="21:21" x14ac:dyDescent="0.3">
      <c r="U36498" s="275"/>
    </row>
    <row r="36499" spans="21:21" x14ac:dyDescent="0.3">
      <c r="U36499" s="275"/>
    </row>
    <row r="36500" spans="21:21" x14ac:dyDescent="0.3">
      <c r="U36500" s="275"/>
    </row>
    <row r="36501" spans="21:21" x14ac:dyDescent="0.3">
      <c r="U36501" s="275"/>
    </row>
    <row r="36502" spans="21:21" x14ac:dyDescent="0.3">
      <c r="U36502" s="275"/>
    </row>
    <row r="36503" spans="21:21" x14ac:dyDescent="0.3">
      <c r="U36503" s="275"/>
    </row>
    <row r="36504" spans="21:21" x14ac:dyDescent="0.3">
      <c r="U36504" s="275"/>
    </row>
    <row r="36505" spans="21:21" x14ac:dyDescent="0.3">
      <c r="U36505" s="275"/>
    </row>
    <row r="36506" spans="21:21" x14ac:dyDescent="0.3">
      <c r="U36506" s="275"/>
    </row>
    <row r="36507" spans="21:21" x14ac:dyDescent="0.3">
      <c r="U36507" s="275"/>
    </row>
    <row r="36508" spans="21:21" x14ac:dyDescent="0.3">
      <c r="U36508" s="275"/>
    </row>
    <row r="36509" spans="21:21" x14ac:dyDescent="0.3">
      <c r="U36509" s="275"/>
    </row>
    <row r="36510" spans="21:21" x14ac:dyDescent="0.3">
      <c r="U36510" s="275"/>
    </row>
    <row r="36511" spans="21:21" x14ac:dyDescent="0.3">
      <c r="U36511" s="275"/>
    </row>
    <row r="36512" spans="21:21" x14ac:dyDescent="0.3">
      <c r="U36512" s="275"/>
    </row>
    <row r="36513" spans="21:21" x14ac:dyDescent="0.3">
      <c r="U36513" s="275"/>
    </row>
    <row r="36514" spans="21:21" x14ac:dyDescent="0.3">
      <c r="U36514" s="275"/>
    </row>
    <row r="36515" spans="21:21" x14ac:dyDescent="0.3">
      <c r="U36515" s="275"/>
    </row>
    <row r="36516" spans="21:21" x14ac:dyDescent="0.3">
      <c r="U36516" s="275"/>
    </row>
    <row r="36517" spans="21:21" x14ac:dyDescent="0.3">
      <c r="U36517" s="275"/>
    </row>
    <row r="36518" spans="21:21" x14ac:dyDescent="0.3">
      <c r="U36518" s="275"/>
    </row>
    <row r="36519" spans="21:21" x14ac:dyDescent="0.3">
      <c r="U36519" s="275"/>
    </row>
    <row r="36520" spans="21:21" x14ac:dyDescent="0.3">
      <c r="U36520" s="275"/>
    </row>
    <row r="36521" spans="21:21" x14ac:dyDescent="0.3">
      <c r="U36521" s="275"/>
    </row>
    <row r="36522" spans="21:21" x14ac:dyDescent="0.3">
      <c r="U36522" s="275"/>
    </row>
    <row r="36523" spans="21:21" x14ac:dyDescent="0.3">
      <c r="U36523" s="275"/>
    </row>
    <row r="36524" spans="21:21" x14ac:dyDescent="0.3">
      <c r="U36524" s="275"/>
    </row>
    <row r="36525" spans="21:21" x14ac:dyDescent="0.3">
      <c r="U36525" s="275"/>
    </row>
    <row r="36526" spans="21:21" x14ac:dyDescent="0.3">
      <c r="U36526" s="275"/>
    </row>
    <row r="36527" spans="21:21" x14ac:dyDescent="0.3">
      <c r="U36527" s="275"/>
    </row>
    <row r="36528" spans="21:21" x14ac:dyDescent="0.3">
      <c r="U36528" s="275"/>
    </row>
    <row r="36529" spans="21:21" x14ac:dyDescent="0.3">
      <c r="U36529" s="275"/>
    </row>
    <row r="36530" spans="21:21" x14ac:dyDescent="0.3">
      <c r="U36530" s="275"/>
    </row>
    <row r="36531" spans="21:21" x14ac:dyDescent="0.3">
      <c r="U36531" s="275"/>
    </row>
    <row r="36532" spans="21:21" x14ac:dyDescent="0.3">
      <c r="U36532" s="275"/>
    </row>
    <row r="36533" spans="21:21" x14ac:dyDescent="0.3">
      <c r="U36533" s="275"/>
    </row>
    <row r="36534" spans="21:21" x14ac:dyDescent="0.3">
      <c r="U36534" s="275"/>
    </row>
    <row r="36535" spans="21:21" x14ac:dyDescent="0.3">
      <c r="U36535" s="275"/>
    </row>
    <row r="36536" spans="21:21" x14ac:dyDescent="0.3">
      <c r="U36536" s="275"/>
    </row>
    <row r="36537" spans="21:21" x14ac:dyDescent="0.3">
      <c r="U36537" s="275"/>
    </row>
    <row r="36538" spans="21:21" x14ac:dyDescent="0.3">
      <c r="U36538" s="275"/>
    </row>
    <row r="36539" spans="21:21" x14ac:dyDescent="0.3">
      <c r="U36539" s="275"/>
    </row>
    <row r="36540" spans="21:21" x14ac:dyDescent="0.3">
      <c r="U36540" s="275"/>
    </row>
    <row r="36541" spans="21:21" x14ac:dyDescent="0.3">
      <c r="U36541" s="275"/>
    </row>
    <row r="36542" spans="21:21" x14ac:dyDescent="0.3">
      <c r="U36542" s="275"/>
    </row>
    <row r="36543" spans="21:21" x14ac:dyDescent="0.3">
      <c r="U36543" s="275"/>
    </row>
    <row r="36544" spans="21:21" x14ac:dyDescent="0.3">
      <c r="U36544" s="275"/>
    </row>
    <row r="36545" spans="21:21" x14ac:dyDescent="0.3">
      <c r="U36545" s="275"/>
    </row>
    <row r="36546" spans="21:21" x14ac:dyDescent="0.3">
      <c r="U36546" s="275"/>
    </row>
    <row r="36547" spans="21:21" x14ac:dyDescent="0.3">
      <c r="U36547" s="275"/>
    </row>
    <row r="36548" spans="21:21" x14ac:dyDescent="0.3">
      <c r="U36548" s="275"/>
    </row>
    <row r="36549" spans="21:21" x14ac:dyDescent="0.3">
      <c r="U36549" s="275"/>
    </row>
    <row r="36550" spans="21:21" x14ac:dyDescent="0.3">
      <c r="U36550" s="275"/>
    </row>
    <row r="36551" spans="21:21" x14ac:dyDescent="0.3">
      <c r="U36551" s="275"/>
    </row>
    <row r="36552" spans="21:21" x14ac:dyDescent="0.3">
      <c r="U36552" s="275"/>
    </row>
    <row r="36553" spans="21:21" x14ac:dyDescent="0.3">
      <c r="U36553" s="275"/>
    </row>
    <row r="36554" spans="21:21" x14ac:dyDescent="0.3">
      <c r="U36554" s="275"/>
    </row>
    <row r="36555" spans="21:21" x14ac:dyDescent="0.3">
      <c r="U36555" s="275"/>
    </row>
    <row r="36556" spans="21:21" x14ac:dyDescent="0.3">
      <c r="U36556" s="275"/>
    </row>
    <row r="36557" spans="21:21" x14ac:dyDescent="0.3">
      <c r="U36557" s="275"/>
    </row>
    <row r="36558" spans="21:21" x14ac:dyDescent="0.3">
      <c r="U36558" s="275"/>
    </row>
    <row r="36559" spans="21:21" x14ac:dyDescent="0.3">
      <c r="U36559" s="275"/>
    </row>
    <row r="36560" spans="21:21" x14ac:dyDescent="0.3">
      <c r="U36560" s="275"/>
    </row>
    <row r="36561" spans="21:21" x14ac:dyDescent="0.3">
      <c r="U36561" s="275"/>
    </row>
    <row r="36562" spans="21:21" x14ac:dyDescent="0.3">
      <c r="U36562" s="275"/>
    </row>
    <row r="36563" spans="21:21" x14ac:dyDescent="0.3">
      <c r="U36563" s="275"/>
    </row>
    <row r="36564" spans="21:21" x14ac:dyDescent="0.3">
      <c r="U36564" s="275"/>
    </row>
    <row r="36565" spans="21:21" x14ac:dyDescent="0.3">
      <c r="U36565" s="275"/>
    </row>
    <row r="36566" spans="21:21" x14ac:dyDescent="0.3">
      <c r="U36566" s="275"/>
    </row>
    <row r="36567" spans="21:21" x14ac:dyDescent="0.3">
      <c r="U36567" s="275"/>
    </row>
    <row r="36568" spans="21:21" x14ac:dyDescent="0.3">
      <c r="U36568" s="275"/>
    </row>
    <row r="36569" spans="21:21" x14ac:dyDescent="0.3">
      <c r="U36569" s="275"/>
    </row>
    <row r="36570" spans="21:21" x14ac:dyDescent="0.3">
      <c r="U36570" s="275"/>
    </row>
    <row r="36571" spans="21:21" x14ac:dyDescent="0.3">
      <c r="U36571" s="275"/>
    </row>
    <row r="36572" spans="21:21" x14ac:dyDescent="0.3">
      <c r="U36572" s="275"/>
    </row>
    <row r="36573" spans="21:21" x14ac:dyDescent="0.3">
      <c r="U36573" s="275"/>
    </row>
    <row r="36574" spans="21:21" x14ac:dyDescent="0.3">
      <c r="U36574" s="275"/>
    </row>
    <row r="36575" spans="21:21" x14ac:dyDescent="0.3">
      <c r="U36575" s="275"/>
    </row>
    <row r="36576" spans="21:21" x14ac:dyDescent="0.3">
      <c r="U36576" s="275"/>
    </row>
    <row r="36577" spans="21:21" x14ac:dyDescent="0.3">
      <c r="U36577" s="275"/>
    </row>
    <row r="36578" spans="21:21" x14ac:dyDescent="0.3">
      <c r="U36578" s="275"/>
    </row>
    <row r="36579" spans="21:21" x14ac:dyDescent="0.3">
      <c r="U36579" s="275"/>
    </row>
    <row r="36580" spans="21:21" x14ac:dyDescent="0.3">
      <c r="U36580" s="275"/>
    </row>
    <row r="36581" spans="21:21" x14ac:dyDescent="0.3">
      <c r="U36581" s="275"/>
    </row>
    <row r="36582" spans="21:21" x14ac:dyDescent="0.3">
      <c r="U36582" s="275"/>
    </row>
    <row r="36583" spans="21:21" x14ac:dyDescent="0.3">
      <c r="U36583" s="275"/>
    </row>
    <row r="36584" spans="21:21" x14ac:dyDescent="0.3">
      <c r="U36584" s="275"/>
    </row>
    <row r="36585" spans="21:21" x14ac:dyDescent="0.3">
      <c r="U36585" s="275"/>
    </row>
    <row r="36586" spans="21:21" x14ac:dyDescent="0.3">
      <c r="U36586" s="275"/>
    </row>
    <row r="36587" spans="21:21" x14ac:dyDescent="0.3">
      <c r="U36587" s="275"/>
    </row>
    <row r="36588" spans="21:21" x14ac:dyDescent="0.3">
      <c r="U36588" s="275"/>
    </row>
    <row r="36589" spans="21:21" x14ac:dyDescent="0.3">
      <c r="U36589" s="275"/>
    </row>
    <row r="36590" spans="21:21" x14ac:dyDescent="0.3">
      <c r="U36590" s="275"/>
    </row>
    <row r="36591" spans="21:21" x14ac:dyDescent="0.3">
      <c r="U36591" s="275"/>
    </row>
    <row r="36592" spans="21:21" x14ac:dyDescent="0.3">
      <c r="U36592" s="275"/>
    </row>
    <row r="36593" spans="21:21" x14ac:dyDescent="0.3">
      <c r="U36593" s="275"/>
    </row>
    <row r="36594" spans="21:21" x14ac:dyDescent="0.3">
      <c r="U36594" s="275"/>
    </row>
    <row r="36595" spans="21:21" x14ac:dyDescent="0.3">
      <c r="U36595" s="275"/>
    </row>
    <row r="36596" spans="21:21" x14ac:dyDescent="0.3">
      <c r="U36596" s="275"/>
    </row>
    <row r="36597" spans="21:21" x14ac:dyDescent="0.3">
      <c r="U36597" s="275"/>
    </row>
    <row r="36598" spans="21:21" x14ac:dyDescent="0.3">
      <c r="U36598" s="275"/>
    </row>
    <row r="36599" spans="21:21" x14ac:dyDescent="0.3">
      <c r="U36599" s="275"/>
    </row>
    <row r="36600" spans="21:21" x14ac:dyDescent="0.3">
      <c r="U36600" s="275"/>
    </row>
    <row r="36601" spans="21:21" x14ac:dyDescent="0.3">
      <c r="U36601" s="275"/>
    </row>
    <row r="36602" spans="21:21" x14ac:dyDescent="0.3">
      <c r="U36602" s="275"/>
    </row>
    <row r="36603" spans="21:21" x14ac:dyDescent="0.3">
      <c r="U36603" s="275"/>
    </row>
    <row r="36604" spans="21:21" x14ac:dyDescent="0.3">
      <c r="U36604" s="275"/>
    </row>
    <row r="36605" spans="21:21" x14ac:dyDescent="0.3">
      <c r="U36605" s="275"/>
    </row>
    <row r="36606" spans="21:21" x14ac:dyDescent="0.3">
      <c r="U36606" s="275"/>
    </row>
    <row r="36607" spans="21:21" x14ac:dyDescent="0.3">
      <c r="U36607" s="275"/>
    </row>
    <row r="36608" spans="21:21" x14ac:dyDescent="0.3">
      <c r="U36608" s="275"/>
    </row>
    <row r="36609" spans="21:21" x14ac:dyDescent="0.3">
      <c r="U36609" s="275"/>
    </row>
    <row r="36610" spans="21:21" x14ac:dyDescent="0.3">
      <c r="U36610" s="275"/>
    </row>
    <row r="36611" spans="21:21" x14ac:dyDescent="0.3">
      <c r="U36611" s="275"/>
    </row>
    <row r="36612" spans="21:21" x14ac:dyDescent="0.3">
      <c r="U36612" s="275"/>
    </row>
    <row r="36613" spans="21:21" x14ac:dyDescent="0.3">
      <c r="U36613" s="275"/>
    </row>
    <row r="36614" spans="21:21" x14ac:dyDescent="0.3">
      <c r="U36614" s="275"/>
    </row>
    <row r="36615" spans="21:21" x14ac:dyDescent="0.3">
      <c r="U36615" s="275"/>
    </row>
    <row r="36616" spans="21:21" x14ac:dyDescent="0.3">
      <c r="U36616" s="275"/>
    </row>
    <row r="36617" spans="21:21" x14ac:dyDescent="0.3">
      <c r="U36617" s="275"/>
    </row>
    <row r="36618" spans="21:21" x14ac:dyDescent="0.3">
      <c r="U36618" s="275"/>
    </row>
    <row r="36619" spans="21:21" x14ac:dyDescent="0.3">
      <c r="U36619" s="275"/>
    </row>
    <row r="36620" spans="21:21" x14ac:dyDescent="0.3">
      <c r="U36620" s="275"/>
    </row>
    <row r="36621" spans="21:21" x14ac:dyDescent="0.3">
      <c r="U36621" s="275"/>
    </row>
    <row r="36622" spans="21:21" x14ac:dyDescent="0.3">
      <c r="U36622" s="275"/>
    </row>
    <row r="36623" spans="21:21" x14ac:dyDescent="0.3">
      <c r="U36623" s="275"/>
    </row>
    <row r="36624" spans="21:21" x14ac:dyDescent="0.3">
      <c r="U36624" s="275"/>
    </row>
    <row r="36625" spans="21:21" x14ac:dyDescent="0.3">
      <c r="U36625" s="275"/>
    </row>
    <row r="36626" spans="21:21" x14ac:dyDescent="0.3">
      <c r="U36626" s="275"/>
    </row>
    <row r="36627" spans="21:21" x14ac:dyDescent="0.3">
      <c r="U36627" s="275"/>
    </row>
    <row r="36628" spans="21:21" x14ac:dyDescent="0.3">
      <c r="U36628" s="275"/>
    </row>
    <row r="36629" spans="21:21" x14ac:dyDescent="0.3">
      <c r="U36629" s="275"/>
    </row>
    <row r="36630" spans="21:21" x14ac:dyDescent="0.3">
      <c r="U36630" s="275"/>
    </row>
    <row r="36631" spans="21:21" x14ac:dyDescent="0.3">
      <c r="U36631" s="275"/>
    </row>
    <row r="36632" spans="21:21" x14ac:dyDescent="0.3">
      <c r="U36632" s="275"/>
    </row>
    <row r="36633" spans="21:21" x14ac:dyDescent="0.3">
      <c r="U36633" s="275"/>
    </row>
    <row r="36634" spans="21:21" x14ac:dyDescent="0.3">
      <c r="U36634" s="275"/>
    </row>
    <row r="36635" spans="21:21" x14ac:dyDescent="0.3">
      <c r="U36635" s="275"/>
    </row>
    <row r="36636" spans="21:21" x14ac:dyDescent="0.3">
      <c r="U36636" s="275"/>
    </row>
    <row r="36637" spans="21:21" x14ac:dyDescent="0.3">
      <c r="U36637" s="275"/>
    </row>
    <row r="36638" spans="21:21" x14ac:dyDescent="0.3">
      <c r="U36638" s="275"/>
    </row>
    <row r="36639" spans="21:21" x14ac:dyDescent="0.3">
      <c r="U36639" s="275"/>
    </row>
    <row r="36640" spans="21:21" x14ac:dyDescent="0.3">
      <c r="U36640" s="275"/>
    </row>
    <row r="36641" spans="21:21" x14ac:dyDescent="0.3">
      <c r="U36641" s="275"/>
    </row>
    <row r="36642" spans="21:21" x14ac:dyDescent="0.3">
      <c r="U36642" s="275"/>
    </row>
    <row r="36643" spans="21:21" x14ac:dyDescent="0.3">
      <c r="U36643" s="275"/>
    </row>
    <row r="36644" spans="21:21" x14ac:dyDescent="0.3">
      <c r="U36644" s="275"/>
    </row>
    <row r="36645" spans="21:21" x14ac:dyDescent="0.3">
      <c r="U36645" s="275"/>
    </row>
    <row r="36646" spans="21:21" x14ac:dyDescent="0.3">
      <c r="U36646" s="275"/>
    </row>
    <row r="36647" spans="21:21" x14ac:dyDescent="0.3">
      <c r="U36647" s="275"/>
    </row>
    <row r="36648" spans="21:21" x14ac:dyDescent="0.3">
      <c r="U36648" s="275"/>
    </row>
    <row r="36649" spans="21:21" x14ac:dyDescent="0.3">
      <c r="U36649" s="275"/>
    </row>
    <row r="36650" spans="21:21" x14ac:dyDescent="0.3">
      <c r="U36650" s="275"/>
    </row>
    <row r="36651" spans="21:21" x14ac:dyDescent="0.3">
      <c r="U36651" s="275"/>
    </row>
    <row r="36652" spans="21:21" x14ac:dyDescent="0.3">
      <c r="U36652" s="275"/>
    </row>
    <row r="36653" spans="21:21" x14ac:dyDescent="0.3">
      <c r="U36653" s="275"/>
    </row>
    <row r="36654" spans="21:21" x14ac:dyDescent="0.3">
      <c r="U36654" s="275"/>
    </row>
    <row r="36655" spans="21:21" x14ac:dyDescent="0.3">
      <c r="U36655" s="275"/>
    </row>
    <row r="36656" spans="21:21" x14ac:dyDescent="0.3">
      <c r="U36656" s="275"/>
    </row>
    <row r="36657" spans="21:21" x14ac:dyDescent="0.3">
      <c r="U36657" s="275"/>
    </row>
    <row r="36658" spans="21:21" x14ac:dyDescent="0.3">
      <c r="U36658" s="275"/>
    </row>
    <row r="36659" spans="21:21" x14ac:dyDescent="0.3">
      <c r="U36659" s="275"/>
    </row>
    <row r="36660" spans="21:21" x14ac:dyDescent="0.3">
      <c r="U36660" s="275"/>
    </row>
    <row r="36661" spans="21:21" x14ac:dyDescent="0.3">
      <c r="U36661" s="275"/>
    </row>
    <row r="36662" spans="21:21" x14ac:dyDescent="0.3">
      <c r="U36662" s="275"/>
    </row>
    <row r="36663" spans="21:21" x14ac:dyDescent="0.3">
      <c r="U36663" s="275"/>
    </row>
    <row r="36664" spans="21:21" x14ac:dyDescent="0.3">
      <c r="U36664" s="275"/>
    </row>
    <row r="36665" spans="21:21" x14ac:dyDescent="0.3">
      <c r="U36665" s="275"/>
    </row>
    <row r="36666" spans="21:21" x14ac:dyDescent="0.3">
      <c r="U36666" s="275"/>
    </row>
    <row r="36667" spans="21:21" x14ac:dyDescent="0.3">
      <c r="U36667" s="275"/>
    </row>
    <row r="36668" spans="21:21" x14ac:dyDescent="0.3">
      <c r="U36668" s="275"/>
    </row>
    <row r="36669" spans="21:21" x14ac:dyDescent="0.3">
      <c r="U36669" s="275"/>
    </row>
    <row r="36670" spans="21:21" x14ac:dyDescent="0.3">
      <c r="U36670" s="275"/>
    </row>
    <row r="36671" spans="21:21" x14ac:dyDescent="0.3">
      <c r="U36671" s="275"/>
    </row>
    <row r="36672" spans="21:21" x14ac:dyDescent="0.3">
      <c r="U36672" s="275"/>
    </row>
    <row r="36673" spans="21:21" x14ac:dyDescent="0.3">
      <c r="U36673" s="275"/>
    </row>
    <row r="36674" spans="21:21" x14ac:dyDescent="0.3">
      <c r="U36674" s="275"/>
    </row>
    <row r="36675" spans="21:21" x14ac:dyDescent="0.3">
      <c r="U36675" s="275"/>
    </row>
    <row r="36676" spans="21:21" x14ac:dyDescent="0.3">
      <c r="U36676" s="275"/>
    </row>
    <row r="36677" spans="21:21" x14ac:dyDescent="0.3">
      <c r="U36677" s="275"/>
    </row>
    <row r="36678" spans="21:21" x14ac:dyDescent="0.3">
      <c r="U36678" s="275"/>
    </row>
    <row r="36679" spans="21:21" x14ac:dyDescent="0.3">
      <c r="U36679" s="275"/>
    </row>
    <row r="36680" spans="21:21" x14ac:dyDescent="0.3">
      <c r="U36680" s="275"/>
    </row>
    <row r="36681" spans="21:21" x14ac:dyDescent="0.3">
      <c r="U36681" s="275"/>
    </row>
    <row r="36682" spans="21:21" x14ac:dyDescent="0.3">
      <c r="U36682" s="275"/>
    </row>
    <row r="36683" spans="21:21" x14ac:dyDescent="0.3">
      <c r="U36683" s="275"/>
    </row>
    <row r="36684" spans="21:21" x14ac:dyDescent="0.3">
      <c r="U36684" s="275"/>
    </row>
    <row r="36685" spans="21:21" x14ac:dyDescent="0.3">
      <c r="U36685" s="275"/>
    </row>
    <row r="36686" spans="21:21" x14ac:dyDescent="0.3">
      <c r="U36686" s="275"/>
    </row>
    <row r="36687" spans="21:21" x14ac:dyDescent="0.3">
      <c r="U36687" s="275"/>
    </row>
    <row r="36688" spans="21:21" x14ac:dyDescent="0.3">
      <c r="U36688" s="275"/>
    </row>
    <row r="36689" spans="21:21" x14ac:dyDescent="0.3">
      <c r="U36689" s="275"/>
    </row>
    <row r="36690" spans="21:21" x14ac:dyDescent="0.3">
      <c r="U36690" s="275"/>
    </row>
    <row r="36691" spans="21:21" x14ac:dyDescent="0.3">
      <c r="U36691" s="275"/>
    </row>
    <row r="36692" spans="21:21" x14ac:dyDescent="0.3">
      <c r="U36692" s="275"/>
    </row>
    <row r="36693" spans="21:21" x14ac:dyDescent="0.3">
      <c r="U36693" s="275"/>
    </row>
    <row r="36694" spans="21:21" x14ac:dyDescent="0.3">
      <c r="U36694" s="275"/>
    </row>
    <row r="36695" spans="21:21" x14ac:dyDescent="0.3">
      <c r="U36695" s="275"/>
    </row>
    <row r="36696" spans="21:21" x14ac:dyDescent="0.3">
      <c r="U36696" s="275"/>
    </row>
    <row r="36697" spans="21:21" x14ac:dyDescent="0.3">
      <c r="U36697" s="275"/>
    </row>
    <row r="36698" spans="21:21" x14ac:dyDescent="0.3">
      <c r="U36698" s="275"/>
    </row>
    <row r="36699" spans="21:21" x14ac:dyDescent="0.3">
      <c r="U36699" s="275"/>
    </row>
    <row r="36700" spans="21:21" x14ac:dyDescent="0.3">
      <c r="U36700" s="275"/>
    </row>
    <row r="36701" spans="21:21" x14ac:dyDescent="0.3">
      <c r="U36701" s="275"/>
    </row>
    <row r="36702" spans="21:21" x14ac:dyDescent="0.3">
      <c r="U36702" s="275"/>
    </row>
    <row r="36703" spans="21:21" x14ac:dyDescent="0.3">
      <c r="U36703" s="275"/>
    </row>
    <row r="36704" spans="21:21" x14ac:dyDescent="0.3">
      <c r="U36704" s="275"/>
    </row>
    <row r="36705" spans="21:21" x14ac:dyDescent="0.3">
      <c r="U36705" s="275"/>
    </row>
    <row r="36706" spans="21:21" x14ac:dyDescent="0.3">
      <c r="U36706" s="275"/>
    </row>
    <row r="36707" spans="21:21" x14ac:dyDescent="0.3">
      <c r="U36707" s="275"/>
    </row>
    <row r="36708" spans="21:21" x14ac:dyDescent="0.3">
      <c r="U36708" s="275"/>
    </row>
    <row r="36709" spans="21:21" x14ac:dyDescent="0.3">
      <c r="U36709" s="275"/>
    </row>
    <row r="36710" spans="21:21" x14ac:dyDescent="0.3">
      <c r="U36710" s="275"/>
    </row>
    <row r="36711" spans="21:21" x14ac:dyDescent="0.3">
      <c r="U36711" s="275"/>
    </row>
    <row r="36712" spans="21:21" x14ac:dyDescent="0.3">
      <c r="U36712" s="275"/>
    </row>
    <row r="36713" spans="21:21" x14ac:dyDescent="0.3">
      <c r="U36713" s="275"/>
    </row>
    <row r="36714" spans="21:21" x14ac:dyDescent="0.3">
      <c r="U36714" s="275"/>
    </row>
    <row r="36715" spans="21:21" x14ac:dyDescent="0.3">
      <c r="U36715" s="275"/>
    </row>
    <row r="36716" spans="21:21" x14ac:dyDescent="0.3">
      <c r="U36716" s="275"/>
    </row>
    <row r="36717" spans="21:21" x14ac:dyDescent="0.3">
      <c r="U36717" s="275"/>
    </row>
    <row r="36718" spans="21:21" x14ac:dyDescent="0.3">
      <c r="U36718" s="275"/>
    </row>
    <row r="36719" spans="21:21" x14ac:dyDescent="0.3">
      <c r="U36719" s="275"/>
    </row>
    <row r="36720" spans="21:21" x14ac:dyDescent="0.3">
      <c r="U36720" s="275"/>
    </row>
    <row r="36721" spans="21:21" x14ac:dyDescent="0.3">
      <c r="U36721" s="275"/>
    </row>
    <row r="36722" spans="21:21" x14ac:dyDescent="0.3">
      <c r="U36722" s="275"/>
    </row>
    <row r="36723" spans="21:21" x14ac:dyDescent="0.3">
      <c r="U36723" s="275"/>
    </row>
    <row r="36724" spans="21:21" x14ac:dyDescent="0.3">
      <c r="U36724" s="275"/>
    </row>
    <row r="36725" spans="21:21" x14ac:dyDescent="0.3">
      <c r="U36725" s="275"/>
    </row>
    <row r="36726" spans="21:21" x14ac:dyDescent="0.3">
      <c r="U36726" s="275"/>
    </row>
    <row r="36727" spans="21:21" x14ac:dyDescent="0.3">
      <c r="U36727" s="275"/>
    </row>
    <row r="36728" spans="21:21" x14ac:dyDescent="0.3">
      <c r="U36728" s="275"/>
    </row>
    <row r="36729" spans="21:21" x14ac:dyDescent="0.3">
      <c r="U36729" s="275"/>
    </row>
    <row r="36730" spans="21:21" x14ac:dyDescent="0.3">
      <c r="U36730" s="275"/>
    </row>
    <row r="36731" spans="21:21" x14ac:dyDescent="0.3">
      <c r="U36731" s="275"/>
    </row>
    <row r="36732" spans="21:21" x14ac:dyDescent="0.3">
      <c r="U36732" s="275"/>
    </row>
    <row r="36733" spans="21:21" x14ac:dyDescent="0.3">
      <c r="U36733" s="275"/>
    </row>
    <row r="36734" spans="21:21" x14ac:dyDescent="0.3">
      <c r="U36734" s="275"/>
    </row>
    <row r="36735" spans="21:21" x14ac:dyDescent="0.3">
      <c r="U36735" s="275"/>
    </row>
    <row r="36736" spans="21:21" x14ac:dyDescent="0.3">
      <c r="U36736" s="275"/>
    </row>
    <row r="36737" spans="21:21" x14ac:dyDescent="0.3">
      <c r="U36737" s="275"/>
    </row>
    <row r="36738" spans="21:21" x14ac:dyDescent="0.3">
      <c r="U36738" s="275"/>
    </row>
    <row r="36739" spans="21:21" x14ac:dyDescent="0.3">
      <c r="U36739" s="275"/>
    </row>
    <row r="36740" spans="21:21" x14ac:dyDescent="0.3">
      <c r="U36740" s="275"/>
    </row>
    <row r="36741" spans="21:21" x14ac:dyDescent="0.3">
      <c r="U36741" s="275"/>
    </row>
    <row r="36742" spans="21:21" x14ac:dyDescent="0.3">
      <c r="U36742" s="275"/>
    </row>
    <row r="36743" spans="21:21" x14ac:dyDescent="0.3">
      <c r="U36743" s="275"/>
    </row>
    <row r="36744" spans="21:21" x14ac:dyDescent="0.3">
      <c r="U36744" s="275"/>
    </row>
    <row r="36745" spans="21:21" x14ac:dyDescent="0.3">
      <c r="U36745" s="275"/>
    </row>
    <row r="36746" spans="21:21" x14ac:dyDescent="0.3">
      <c r="U36746" s="275"/>
    </row>
    <row r="36747" spans="21:21" x14ac:dyDescent="0.3">
      <c r="U36747" s="275"/>
    </row>
    <row r="36748" spans="21:21" x14ac:dyDescent="0.3">
      <c r="U36748" s="275"/>
    </row>
    <row r="36749" spans="21:21" x14ac:dyDescent="0.3">
      <c r="U36749" s="275"/>
    </row>
    <row r="36750" spans="21:21" x14ac:dyDescent="0.3">
      <c r="U36750" s="275"/>
    </row>
    <row r="36751" spans="21:21" x14ac:dyDescent="0.3">
      <c r="U36751" s="275"/>
    </row>
    <row r="36752" spans="21:21" x14ac:dyDescent="0.3">
      <c r="U36752" s="275"/>
    </row>
    <row r="36753" spans="21:21" x14ac:dyDescent="0.3">
      <c r="U36753" s="275"/>
    </row>
    <row r="36754" spans="21:21" x14ac:dyDescent="0.3">
      <c r="U36754" s="275"/>
    </row>
    <row r="36755" spans="21:21" x14ac:dyDescent="0.3">
      <c r="U36755" s="275"/>
    </row>
    <row r="36756" spans="21:21" x14ac:dyDescent="0.3">
      <c r="U36756" s="275"/>
    </row>
    <row r="36757" spans="21:21" x14ac:dyDescent="0.3">
      <c r="U36757" s="275"/>
    </row>
    <row r="36758" spans="21:21" x14ac:dyDescent="0.3">
      <c r="U36758" s="275"/>
    </row>
    <row r="36759" spans="21:21" x14ac:dyDescent="0.3">
      <c r="U36759" s="275"/>
    </row>
    <row r="36760" spans="21:21" x14ac:dyDescent="0.3">
      <c r="U36760" s="275"/>
    </row>
    <row r="36761" spans="21:21" x14ac:dyDescent="0.3">
      <c r="U36761" s="275"/>
    </row>
    <row r="36762" spans="21:21" x14ac:dyDescent="0.3">
      <c r="U36762" s="275"/>
    </row>
    <row r="36763" spans="21:21" x14ac:dyDescent="0.3">
      <c r="U36763" s="275"/>
    </row>
    <row r="36764" spans="21:21" x14ac:dyDescent="0.3">
      <c r="U36764" s="275"/>
    </row>
    <row r="36765" spans="21:21" x14ac:dyDescent="0.3">
      <c r="U36765" s="275"/>
    </row>
    <row r="36766" spans="21:21" x14ac:dyDescent="0.3">
      <c r="U36766" s="275"/>
    </row>
    <row r="36767" spans="21:21" x14ac:dyDescent="0.3">
      <c r="U36767" s="275"/>
    </row>
    <row r="36768" spans="21:21" x14ac:dyDescent="0.3">
      <c r="U36768" s="275"/>
    </row>
    <row r="36769" spans="21:21" x14ac:dyDescent="0.3">
      <c r="U36769" s="275"/>
    </row>
    <row r="36770" spans="21:21" x14ac:dyDescent="0.3">
      <c r="U36770" s="275"/>
    </row>
    <row r="36771" spans="21:21" x14ac:dyDescent="0.3">
      <c r="U36771" s="275"/>
    </row>
    <row r="36772" spans="21:21" x14ac:dyDescent="0.3">
      <c r="U36772" s="275"/>
    </row>
    <row r="36773" spans="21:21" x14ac:dyDescent="0.3">
      <c r="U36773" s="275"/>
    </row>
    <row r="36774" spans="21:21" x14ac:dyDescent="0.3">
      <c r="U36774" s="275"/>
    </row>
    <row r="36775" spans="21:21" x14ac:dyDescent="0.3">
      <c r="U36775" s="275"/>
    </row>
    <row r="36776" spans="21:21" x14ac:dyDescent="0.3">
      <c r="U36776" s="275"/>
    </row>
    <row r="36777" spans="21:21" x14ac:dyDescent="0.3">
      <c r="U36777" s="275"/>
    </row>
    <row r="36778" spans="21:21" x14ac:dyDescent="0.3">
      <c r="U36778" s="275"/>
    </row>
    <row r="36779" spans="21:21" x14ac:dyDescent="0.3">
      <c r="U36779" s="275"/>
    </row>
    <row r="36780" spans="21:21" x14ac:dyDescent="0.3">
      <c r="U36780" s="275"/>
    </row>
    <row r="36781" spans="21:21" x14ac:dyDescent="0.3">
      <c r="U36781" s="275"/>
    </row>
    <row r="36782" spans="21:21" x14ac:dyDescent="0.3">
      <c r="U36782" s="275"/>
    </row>
    <row r="36783" spans="21:21" x14ac:dyDescent="0.3">
      <c r="U36783" s="275"/>
    </row>
    <row r="36784" spans="21:21" x14ac:dyDescent="0.3">
      <c r="U36784" s="275"/>
    </row>
    <row r="36785" spans="21:21" x14ac:dyDescent="0.3">
      <c r="U36785" s="275"/>
    </row>
    <row r="36786" spans="21:21" x14ac:dyDescent="0.3">
      <c r="U36786" s="275"/>
    </row>
    <row r="36787" spans="21:21" x14ac:dyDescent="0.3">
      <c r="U36787" s="275"/>
    </row>
    <row r="36788" spans="21:21" x14ac:dyDescent="0.3">
      <c r="U36788" s="275"/>
    </row>
    <row r="36789" spans="21:21" x14ac:dyDescent="0.3">
      <c r="U36789" s="275"/>
    </row>
    <row r="36790" spans="21:21" x14ac:dyDescent="0.3">
      <c r="U36790" s="275"/>
    </row>
    <row r="36791" spans="21:21" x14ac:dyDescent="0.3">
      <c r="U36791" s="275"/>
    </row>
    <row r="36792" spans="21:21" x14ac:dyDescent="0.3">
      <c r="U36792" s="275"/>
    </row>
    <row r="36793" spans="21:21" x14ac:dyDescent="0.3">
      <c r="U36793" s="275"/>
    </row>
    <row r="36794" spans="21:21" x14ac:dyDescent="0.3">
      <c r="U36794" s="275"/>
    </row>
    <row r="36795" spans="21:21" x14ac:dyDescent="0.3">
      <c r="U36795" s="275"/>
    </row>
    <row r="36796" spans="21:21" x14ac:dyDescent="0.3">
      <c r="U36796" s="275"/>
    </row>
    <row r="36797" spans="21:21" x14ac:dyDescent="0.3">
      <c r="U36797" s="275"/>
    </row>
    <row r="36798" spans="21:21" x14ac:dyDescent="0.3">
      <c r="U36798" s="275"/>
    </row>
    <row r="36799" spans="21:21" x14ac:dyDescent="0.3">
      <c r="U36799" s="275"/>
    </row>
    <row r="36800" spans="21:21" x14ac:dyDescent="0.3">
      <c r="U36800" s="275"/>
    </row>
    <row r="36801" spans="21:21" x14ac:dyDescent="0.3">
      <c r="U36801" s="275"/>
    </row>
    <row r="36802" spans="21:21" x14ac:dyDescent="0.3">
      <c r="U36802" s="275"/>
    </row>
    <row r="36803" spans="21:21" x14ac:dyDescent="0.3">
      <c r="U36803" s="275"/>
    </row>
    <row r="36804" spans="21:21" x14ac:dyDescent="0.3">
      <c r="U36804" s="275"/>
    </row>
    <row r="36805" spans="21:21" x14ac:dyDescent="0.3">
      <c r="U36805" s="275"/>
    </row>
    <row r="36806" spans="21:21" x14ac:dyDescent="0.3">
      <c r="U36806" s="275"/>
    </row>
    <row r="36807" spans="21:21" x14ac:dyDescent="0.3">
      <c r="U36807" s="275"/>
    </row>
    <row r="36808" spans="21:21" x14ac:dyDescent="0.3">
      <c r="U36808" s="275"/>
    </row>
    <row r="36809" spans="21:21" x14ac:dyDescent="0.3">
      <c r="U36809" s="275"/>
    </row>
    <row r="36810" spans="21:21" x14ac:dyDescent="0.3">
      <c r="U36810" s="275"/>
    </row>
    <row r="36811" spans="21:21" x14ac:dyDescent="0.3">
      <c r="U36811" s="275"/>
    </row>
    <row r="36812" spans="21:21" x14ac:dyDescent="0.3">
      <c r="U36812" s="275"/>
    </row>
    <row r="36813" spans="21:21" x14ac:dyDescent="0.3">
      <c r="U36813" s="275"/>
    </row>
    <row r="36814" spans="21:21" x14ac:dyDescent="0.3">
      <c r="U36814" s="275"/>
    </row>
    <row r="36815" spans="21:21" x14ac:dyDescent="0.3">
      <c r="U36815" s="275"/>
    </row>
    <row r="36816" spans="21:21" x14ac:dyDescent="0.3">
      <c r="U36816" s="275"/>
    </row>
    <row r="36817" spans="21:21" x14ac:dyDescent="0.3">
      <c r="U36817" s="275"/>
    </row>
    <row r="36818" spans="21:21" x14ac:dyDescent="0.3">
      <c r="U36818" s="275"/>
    </row>
    <row r="36819" spans="21:21" x14ac:dyDescent="0.3">
      <c r="U36819" s="275"/>
    </row>
    <row r="36820" spans="21:21" x14ac:dyDescent="0.3">
      <c r="U36820" s="275"/>
    </row>
    <row r="36821" spans="21:21" x14ac:dyDescent="0.3">
      <c r="U36821" s="275"/>
    </row>
    <row r="36822" spans="21:21" x14ac:dyDescent="0.3">
      <c r="U36822" s="275"/>
    </row>
    <row r="36823" spans="21:21" x14ac:dyDescent="0.3">
      <c r="U36823" s="275"/>
    </row>
    <row r="36824" spans="21:21" x14ac:dyDescent="0.3">
      <c r="U36824" s="275"/>
    </row>
    <row r="36825" spans="21:21" x14ac:dyDescent="0.3">
      <c r="U36825" s="275"/>
    </row>
    <row r="36826" spans="21:21" x14ac:dyDescent="0.3">
      <c r="U36826" s="275"/>
    </row>
    <row r="36827" spans="21:21" x14ac:dyDescent="0.3">
      <c r="U36827" s="275"/>
    </row>
    <row r="36828" spans="21:21" x14ac:dyDescent="0.3">
      <c r="U36828" s="275"/>
    </row>
    <row r="36829" spans="21:21" x14ac:dyDescent="0.3">
      <c r="U36829" s="275"/>
    </row>
    <row r="36830" spans="21:21" x14ac:dyDescent="0.3">
      <c r="U36830" s="275"/>
    </row>
    <row r="36831" spans="21:21" x14ac:dyDescent="0.3">
      <c r="U36831" s="275"/>
    </row>
    <row r="36832" spans="21:21" x14ac:dyDescent="0.3">
      <c r="U36832" s="275"/>
    </row>
    <row r="36833" spans="21:21" x14ac:dyDescent="0.3">
      <c r="U36833" s="275"/>
    </row>
    <row r="36834" spans="21:21" x14ac:dyDescent="0.3">
      <c r="U36834" s="275"/>
    </row>
    <row r="36835" spans="21:21" x14ac:dyDescent="0.3">
      <c r="U36835" s="275"/>
    </row>
    <row r="36836" spans="21:21" x14ac:dyDescent="0.3">
      <c r="U36836" s="275"/>
    </row>
    <row r="36837" spans="21:21" x14ac:dyDescent="0.3">
      <c r="U36837" s="275"/>
    </row>
    <row r="36838" spans="21:21" x14ac:dyDescent="0.3">
      <c r="U36838" s="275"/>
    </row>
    <row r="36839" spans="21:21" x14ac:dyDescent="0.3">
      <c r="U36839" s="275"/>
    </row>
    <row r="36840" spans="21:21" x14ac:dyDescent="0.3">
      <c r="U36840" s="275"/>
    </row>
    <row r="36841" spans="21:21" x14ac:dyDescent="0.3">
      <c r="U36841" s="275"/>
    </row>
    <row r="36842" spans="21:21" x14ac:dyDescent="0.3">
      <c r="U36842" s="275"/>
    </row>
    <row r="36843" spans="21:21" x14ac:dyDescent="0.3">
      <c r="U36843" s="275"/>
    </row>
    <row r="36844" spans="21:21" x14ac:dyDescent="0.3">
      <c r="U36844" s="275"/>
    </row>
    <row r="36845" spans="21:21" x14ac:dyDescent="0.3">
      <c r="U36845" s="275"/>
    </row>
    <row r="36846" spans="21:21" x14ac:dyDescent="0.3">
      <c r="U36846" s="275"/>
    </row>
    <row r="36847" spans="21:21" x14ac:dyDescent="0.3">
      <c r="U36847" s="275"/>
    </row>
    <row r="36848" spans="21:21" x14ac:dyDescent="0.3">
      <c r="U36848" s="275"/>
    </row>
    <row r="36849" spans="21:21" x14ac:dyDescent="0.3">
      <c r="U36849" s="275"/>
    </row>
    <row r="36850" spans="21:21" x14ac:dyDescent="0.3">
      <c r="U36850" s="275"/>
    </row>
    <row r="36851" spans="21:21" x14ac:dyDescent="0.3">
      <c r="U36851" s="275"/>
    </row>
    <row r="36852" spans="21:21" x14ac:dyDescent="0.3">
      <c r="U36852" s="275"/>
    </row>
    <row r="36853" spans="21:21" x14ac:dyDescent="0.3">
      <c r="U36853" s="275"/>
    </row>
    <row r="36854" spans="21:21" x14ac:dyDescent="0.3">
      <c r="U36854" s="275"/>
    </row>
    <row r="36855" spans="21:21" x14ac:dyDescent="0.3">
      <c r="U36855" s="275"/>
    </row>
    <row r="36856" spans="21:21" x14ac:dyDescent="0.3">
      <c r="U36856" s="275"/>
    </row>
    <row r="36857" spans="21:21" x14ac:dyDescent="0.3">
      <c r="U36857" s="275"/>
    </row>
    <row r="36858" spans="21:21" x14ac:dyDescent="0.3">
      <c r="U36858" s="275"/>
    </row>
    <row r="36859" spans="21:21" x14ac:dyDescent="0.3">
      <c r="U36859" s="275"/>
    </row>
    <row r="36860" spans="21:21" x14ac:dyDescent="0.3">
      <c r="U36860" s="275"/>
    </row>
    <row r="36861" spans="21:21" x14ac:dyDescent="0.3">
      <c r="U36861" s="275"/>
    </row>
    <row r="36862" spans="21:21" x14ac:dyDescent="0.3">
      <c r="U36862" s="275"/>
    </row>
    <row r="36863" spans="21:21" x14ac:dyDescent="0.3">
      <c r="U36863" s="275"/>
    </row>
    <row r="36864" spans="21:21" x14ac:dyDescent="0.3">
      <c r="U36864" s="275"/>
    </row>
    <row r="36865" spans="21:21" x14ac:dyDescent="0.3">
      <c r="U36865" s="275"/>
    </row>
    <row r="36866" spans="21:21" x14ac:dyDescent="0.3">
      <c r="U36866" s="275"/>
    </row>
    <row r="36867" spans="21:21" x14ac:dyDescent="0.3">
      <c r="U36867" s="275"/>
    </row>
    <row r="36868" spans="21:21" x14ac:dyDescent="0.3">
      <c r="U36868" s="275"/>
    </row>
    <row r="36869" spans="21:21" x14ac:dyDescent="0.3">
      <c r="U36869" s="275"/>
    </row>
    <row r="36870" spans="21:21" x14ac:dyDescent="0.3">
      <c r="U36870" s="275"/>
    </row>
    <row r="36871" spans="21:21" x14ac:dyDescent="0.3">
      <c r="U36871" s="275"/>
    </row>
    <row r="36872" spans="21:21" x14ac:dyDescent="0.3">
      <c r="U36872" s="275"/>
    </row>
    <row r="36873" spans="21:21" x14ac:dyDescent="0.3">
      <c r="U36873" s="275"/>
    </row>
    <row r="36874" spans="21:21" x14ac:dyDescent="0.3">
      <c r="U36874" s="275"/>
    </row>
    <row r="36875" spans="21:21" x14ac:dyDescent="0.3">
      <c r="U36875" s="275"/>
    </row>
    <row r="36876" spans="21:21" x14ac:dyDescent="0.3">
      <c r="U36876" s="275"/>
    </row>
    <row r="36877" spans="21:21" x14ac:dyDescent="0.3">
      <c r="U36877" s="275"/>
    </row>
    <row r="36878" spans="21:21" x14ac:dyDescent="0.3">
      <c r="U36878" s="275"/>
    </row>
    <row r="36879" spans="21:21" x14ac:dyDescent="0.3">
      <c r="U36879" s="275"/>
    </row>
    <row r="36880" spans="21:21" x14ac:dyDescent="0.3">
      <c r="U36880" s="275"/>
    </row>
    <row r="36881" spans="21:21" x14ac:dyDescent="0.3">
      <c r="U36881" s="275"/>
    </row>
    <row r="36882" spans="21:21" x14ac:dyDescent="0.3">
      <c r="U36882" s="275"/>
    </row>
    <row r="36883" spans="21:21" x14ac:dyDescent="0.3">
      <c r="U36883" s="275"/>
    </row>
    <row r="36884" spans="21:21" x14ac:dyDescent="0.3">
      <c r="U36884" s="275"/>
    </row>
    <row r="36885" spans="21:21" x14ac:dyDescent="0.3">
      <c r="U36885" s="275"/>
    </row>
    <row r="36886" spans="21:21" x14ac:dyDescent="0.3">
      <c r="U36886" s="275"/>
    </row>
    <row r="36887" spans="21:21" x14ac:dyDescent="0.3">
      <c r="U36887" s="275"/>
    </row>
    <row r="36888" spans="21:21" x14ac:dyDescent="0.3">
      <c r="U36888" s="275"/>
    </row>
    <row r="36889" spans="21:21" x14ac:dyDescent="0.3">
      <c r="U36889" s="275"/>
    </row>
    <row r="36890" spans="21:21" x14ac:dyDescent="0.3">
      <c r="U36890" s="275"/>
    </row>
    <row r="36891" spans="21:21" x14ac:dyDescent="0.3">
      <c r="U36891" s="275"/>
    </row>
    <row r="36892" spans="21:21" x14ac:dyDescent="0.3">
      <c r="U36892" s="275"/>
    </row>
    <row r="36893" spans="21:21" x14ac:dyDescent="0.3">
      <c r="U36893" s="275"/>
    </row>
    <row r="36894" spans="21:21" x14ac:dyDescent="0.3">
      <c r="U36894" s="275"/>
    </row>
    <row r="36895" spans="21:21" x14ac:dyDescent="0.3">
      <c r="U36895" s="275"/>
    </row>
    <row r="36896" spans="21:21" x14ac:dyDescent="0.3">
      <c r="U36896" s="275"/>
    </row>
    <row r="36897" spans="21:21" x14ac:dyDescent="0.3">
      <c r="U36897" s="275"/>
    </row>
    <row r="36898" spans="21:21" x14ac:dyDescent="0.3">
      <c r="U36898" s="275"/>
    </row>
    <row r="36899" spans="21:21" x14ac:dyDescent="0.3">
      <c r="U36899" s="275"/>
    </row>
    <row r="36900" spans="21:21" x14ac:dyDescent="0.3">
      <c r="U36900" s="275"/>
    </row>
    <row r="36901" spans="21:21" x14ac:dyDescent="0.3">
      <c r="U36901" s="275"/>
    </row>
    <row r="36902" spans="21:21" x14ac:dyDescent="0.3">
      <c r="U36902" s="275"/>
    </row>
    <row r="36903" spans="21:21" x14ac:dyDescent="0.3">
      <c r="U36903" s="275"/>
    </row>
    <row r="36904" spans="21:21" x14ac:dyDescent="0.3">
      <c r="U36904" s="275"/>
    </row>
    <row r="36905" spans="21:21" x14ac:dyDescent="0.3">
      <c r="U36905" s="275"/>
    </row>
    <row r="36906" spans="21:21" x14ac:dyDescent="0.3">
      <c r="U36906" s="275"/>
    </row>
    <row r="36907" spans="21:21" x14ac:dyDescent="0.3">
      <c r="U36907" s="275"/>
    </row>
    <row r="36908" spans="21:21" x14ac:dyDescent="0.3">
      <c r="U36908" s="275"/>
    </row>
    <row r="36909" spans="21:21" x14ac:dyDescent="0.3">
      <c r="U36909" s="275"/>
    </row>
    <row r="36910" spans="21:21" x14ac:dyDescent="0.3">
      <c r="U36910" s="275"/>
    </row>
    <row r="36911" spans="21:21" x14ac:dyDescent="0.3">
      <c r="U36911" s="275"/>
    </row>
    <row r="36912" spans="21:21" x14ac:dyDescent="0.3">
      <c r="U36912" s="275"/>
    </row>
    <row r="36913" spans="21:21" x14ac:dyDescent="0.3">
      <c r="U36913" s="275"/>
    </row>
    <row r="36914" spans="21:21" x14ac:dyDescent="0.3">
      <c r="U36914" s="275"/>
    </row>
    <row r="36915" spans="21:21" x14ac:dyDescent="0.3">
      <c r="U36915" s="275"/>
    </row>
    <row r="36916" spans="21:21" x14ac:dyDescent="0.3">
      <c r="U36916" s="275"/>
    </row>
    <row r="36917" spans="21:21" x14ac:dyDescent="0.3">
      <c r="U36917" s="275"/>
    </row>
    <row r="36918" spans="21:21" x14ac:dyDescent="0.3">
      <c r="U36918" s="275"/>
    </row>
    <row r="36919" spans="21:21" x14ac:dyDescent="0.3">
      <c r="U36919" s="275"/>
    </row>
    <row r="36920" spans="21:21" x14ac:dyDescent="0.3">
      <c r="U36920" s="275"/>
    </row>
    <row r="36921" spans="21:21" x14ac:dyDescent="0.3">
      <c r="U36921" s="275"/>
    </row>
    <row r="36922" spans="21:21" x14ac:dyDescent="0.3">
      <c r="U36922" s="275"/>
    </row>
    <row r="36923" spans="21:21" x14ac:dyDescent="0.3">
      <c r="U36923" s="275"/>
    </row>
    <row r="36924" spans="21:21" x14ac:dyDescent="0.3">
      <c r="U36924" s="275"/>
    </row>
    <row r="36925" spans="21:21" x14ac:dyDescent="0.3">
      <c r="U36925" s="275"/>
    </row>
    <row r="36926" spans="21:21" x14ac:dyDescent="0.3">
      <c r="U36926" s="275"/>
    </row>
    <row r="36927" spans="21:21" x14ac:dyDescent="0.3">
      <c r="U36927" s="275"/>
    </row>
    <row r="36928" spans="21:21" x14ac:dyDescent="0.3">
      <c r="U36928" s="275"/>
    </row>
    <row r="36929" spans="21:21" x14ac:dyDescent="0.3">
      <c r="U36929" s="275"/>
    </row>
    <row r="36930" spans="21:21" x14ac:dyDescent="0.3">
      <c r="U36930" s="275"/>
    </row>
    <row r="36931" spans="21:21" x14ac:dyDescent="0.3">
      <c r="U36931" s="275"/>
    </row>
    <row r="36932" spans="21:21" x14ac:dyDescent="0.3">
      <c r="U36932" s="275"/>
    </row>
    <row r="36933" spans="21:21" x14ac:dyDescent="0.3">
      <c r="U36933" s="275"/>
    </row>
    <row r="36934" spans="21:21" x14ac:dyDescent="0.3">
      <c r="U36934" s="275"/>
    </row>
    <row r="36935" spans="21:21" x14ac:dyDescent="0.3">
      <c r="U36935" s="275"/>
    </row>
    <row r="36936" spans="21:21" x14ac:dyDescent="0.3">
      <c r="U36936" s="275"/>
    </row>
    <row r="36937" spans="21:21" x14ac:dyDescent="0.3">
      <c r="U36937" s="275"/>
    </row>
    <row r="36938" spans="21:21" x14ac:dyDescent="0.3">
      <c r="U36938" s="275"/>
    </row>
    <row r="36939" spans="21:21" x14ac:dyDescent="0.3">
      <c r="U36939" s="275"/>
    </row>
    <row r="36940" spans="21:21" x14ac:dyDescent="0.3">
      <c r="U36940" s="275"/>
    </row>
    <row r="36941" spans="21:21" x14ac:dyDescent="0.3">
      <c r="U36941" s="275"/>
    </row>
    <row r="36942" spans="21:21" x14ac:dyDescent="0.3">
      <c r="U36942" s="275"/>
    </row>
    <row r="36943" spans="21:21" x14ac:dyDescent="0.3">
      <c r="U36943" s="275"/>
    </row>
    <row r="36944" spans="21:21" x14ac:dyDescent="0.3">
      <c r="U36944" s="275"/>
    </row>
    <row r="36945" spans="21:21" x14ac:dyDescent="0.3">
      <c r="U36945" s="275"/>
    </row>
    <row r="36946" spans="21:21" x14ac:dyDescent="0.3">
      <c r="U36946" s="275"/>
    </row>
    <row r="36947" spans="21:21" x14ac:dyDescent="0.3">
      <c r="U36947" s="275"/>
    </row>
    <row r="36948" spans="21:21" x14ac:dyDescent="0.3">
      <c r="U36948" s="275"/>
    </row>
    <row r="36949" spans="21:21" x14ac:dyDescent="0.3">
      <c r="U36949" s="275"/>
    </row>
    <row r="36950" spans="21:21" x14ac:dyDescent="0.3">
      <c r="U36950" s="275"/>
    </row>
    <row r="36951" spans="21:21" x14ac:dyDescent="0.3">
      <c r="U36951" s="275"/>
    </row>
    <row r="36952" spans="21:21" x14ac:dyDescent="0.3">
      <c r="U36952" s="275"/>
    </row>
    <row r="36953" spans="21:21" x14ac:dyDescent="0.3">
      <c r="U36953" s="275"/>
    </row>
    <row r="36954" spans="21:21" x14ac:dyDescent="0.3">
      <c r="U36954" s="275"/>
    </row>
    <row r="36955" spans="21:21" x14ac:dyDescent="0.3">
      <c r="U36955" s="275"/>
    </row>
    <row r="36956" spans="21:21" x14ac:dyDescent="0.3">
      <c r="U36956" s="275"/>
    </row>
    <row r="36957" spans="21:21" x14ac:dyDescent="0.3">
      <c r="U36957" s="275"/>
    </row>
    <row r="36958" spans="21:21" x14ac:dyDescent="0.3">
      <c r="U36958" s="275"/>
    </row>
    <row r="36959" spans="21:21" x14ac:dyDescent="0.3">
      <c r="U36959" s="275"/>
    </row>
    <row r="36960" spans="21:21" x14ac:dyDescent="0.3">
      <c r="U36960" s="275"/>
    </row>
    <row r="36961" spans="21:21" x14ac:dyDescent="0.3">
      <c r="U36961" s="275"/>
    </row>
    <row r="36962" spans="21:21" x14ac:dyDescent="0.3">
      <c r="U36962" s="275"/>
    </row>
    <row r="36963" spans="21:21" x14ac:dyDescent="0.3">
      <c r="U36963" s="275"/>
    </row>
    <row r="36964" spans="21:21" x14ac:dyDescent="0.3">
      <c r="U36964" s="275"/>
    </row>
    <row r="36965" spans="21:21" x14ac:dyDescent="0.3">
      <c r="U36965" s="275"/>
    </row>
    <row r="36966" spans="21:21" x14ac:dyDescent="0.3">
      <c r="U36966" s="275"/>
    </row>
    <row r="36967" spans="21:21" x14ac:dyDescent="0.3">
      <c r="U36967" s="275"/>
    </row>
    <row r="36968" spans="21:21" x14ac:dyDescent="0.3">
      <c r="U36968" s="275"/>
    </row>
    <row r="36969" spans="21:21" x14ac:dyDescent="0.3">
      <c r="U36969" s="275"/>
    </row>
    <row r="36970" spans="21:21" x14ac:dyDescent="0.3">
      <c r="U36970" s="275"/>
    </row>
    <row r="36971" spans="21:21" x14ac:dyDescent="0.3">
      <c r="U36971" s="275"/>
    </row>
    <row r="36972" spans="21:21" x14ac:dyDescent="0.3">
      <c r="U36972" s="275"/>
    </row>
    <row r="36973" spans="21:21" x14ac:dyDescent="0.3">
      <c r="U36973" s="275"/>
    </row>
    <row r="36974" spans="21:21" x14ac:dyDescent="0.3">
      <c r="U36974" s="275"/>
    </row>
    <row r="36975" spans="21:21" x14ac:dyDescent="0.3">
      <c r="U36975" s="275"/>
    </row>
    <row r="36976" spans="21:21" x14ac:dyDescent="0.3">
      <c r="U36976" s="275"/>
    </row>
    <row r="36977" spans="21:21" x14ac:dyDescent="0.3">
      <c r="U36977" s="275"/>
    </row>
    <row r="36978" spans="21:21" x14ac:dyDescent="0.3">
      <c r="U36978" s="275"/>
    </row>
    <row r="36979" spans="21:21" x14ac:dyDescent="0.3">
      <c r="U36979" s="275"/>
    </row>
    <row r="36980" spans="21:21" x14ac:dyDescent="0.3">
      <c r="U36980" s="275"/>
    </row>
    <row r="36981" spans="21:21" x14ac:dyDescent="0.3">
      <c r="U36981" s="275"/>
    </row>
    <row r="36982" spans="21:21" x14ac:dyDescent="0.3">
      <c r="U36982" s="275"/>
    </row>
    <row r="36983" spans="21:21" x14ac:dyDescent="0.3">
      <c r="U36983" s="275"/>
    </row>
    <row r="36984" spans="21:21" x14ac:dyDescent="0.3">
      <c r="U36984" s="275"/>
    </row>
    <row r="36985" spans="21:21" x14ac:dyDescent="0.3">
      <c r="U36985" s="275"/>
    </row>
    <row r="36986" spans="21:21" x14ac:dyDescent="0.3">
      <c r="U36986" s="275"/>
    </row>
    <row r="36987" spans="21:21" x14ac:dyDescent="0.3">
      <c r="U36987" s="275"/>
    </row>
    <row r="36988" spans="21:21" x14ac:dyDescent="0.3">
      <c r="U36988" s="275"/>
    </row>
    <row r="36989" spans="21:21" x14ac:dyDescent="0.3">
      <c r="U36989" s="275"/>
    </row>
    <row r="36990" spans="21:21" x14ac:dyDescent="0.3">
      <c r="U36990" s="275"/>
    </row>
    <row r="36991" spans="21:21" x14ac:dyDescent="0.3">
      <c r="U36991" s="275"/>
    </row>
    <row r="36992" spans="21:21" x14ac:dyDescent="0.3">
      <c r="U36992" s="275"/>
    </row>
    <row r="36993" spans="21:21" x14ac:dyDescent="0.3">
      <c r="U36993" s="275"/>
    </row>
    <row r="36994" spans="21:21" x14ac:dyDescent="0.3">
      <c r="U36994" s="275"/>
    </row>
    <row r="36995" spans="21:21" x14ac:dyDescent="0.3">
      <c r="U36995" s="275"/>
    </row>
    <row r="36996" spans="21:21" x14ac:dyDescent="0.3">
      <c r="U36996" s="275"/>
    </row>
    <row r="36997" spans="21:21" x14ac:dyDescent="0.3">
      <c r="U36997" s="275"/>
    </row>
    <row r="36998" spans="21:21" x14ac:dyDescent="0.3">
      <c r="U36998" s="275"/>
    </row>
    <row r="36999" spans="21:21" x14ac:dyDescent="0.3">
      <c r="U36999" s="275"/>
    </row>
    <row r="37000" spans="21:21" x14ac:dyDescent="0.3">
      <c r="U37000" s="275"/>
    </row>
    <row r="37001" spans="21:21" x14ac:dyDescent="0.3">
      <c r="U37001" s="275"/>
    </row>
    <row r="37002" spans="21:21" x14ac:dyDescent="0.3">
      <c r="U37002" s="275"/>
    </row>
    <row r="37003" spans="21:21" x14ac:dyDescent="0.3">
      <c r="U37003" s="275"/>
    </row>
    <row r="37004" spans="21:21" x14ac:dyDescent="0.3">
      <c r="U37004" s="275"/>
    </row>
    <row r="37005" spans="21:21" x14ac:dyDescent="0.3">
      <c r="U37005" s="275"/>
    </row>
    <row r="37006" spans="21:21" x14ac:dyDescent="0.3">
      <c r="U37006" s="275"/>
    </row>
    <row r="37007" spans="21:21" x14ac:dyDescent="0.3">
      <c r="U37007" s="275"/>
    </row>
    <row r="37008" spans="21:21" x14ac:dyDescent="0.3">
      <c r="U37008" s="275"/>
    </row>
    <row r="37009" spans="21:21" x14ac:dyDescent="0.3">
      <c r="U37009" s="275"/>
    </row>
    <row r="37010" spans="21:21" x14ac:dyDescent="0.3">
      <c r="U37010" s="275"/>
    </row>
    <row r="37011" spans="21:21" x14ac:dyDescent="0.3">
      <c r="U37011" s="275"/>
    </row>
    <row r="37012" spans="21:21" x14ac:dyDescent="0.3">
      <c r="U37012" s="275"/>
    </row>
    <row r="37013" spans="21:21" x14ac:dyDescent="0.3">
      <c r="U37013" s="275"/>
    </row>
    <row r="37014" spans="21:21" x14ac:dyDescent="0.3">
      <c r="U37014" s="275"/>
    </row>
    <row r="37015" spans="21:21" x14ac:dyDescent="0.3">
      <c r="U37015" s="275"/>
    </row>
    <row r="37016" spans="21:21" x14ac:dyDescent="0.3">
      <c r="U37016" s="275"/>
    </row>
    <row r="37017" spans="21:21" x14ac:dyDescent="0.3">
      <c r="U37017" s="275"/>
    </row>
    <row r="37018" spans="21:21" x14ac:dyDescent="0.3">
      <c r="U37018" s="275"/>
    </row>
    <row r="37019" spans="21:21" x14ac:dyDescent="0.3">
      <c r="U37019" s="275"/>
    </row>
    <row r="37020" spans="21:21" x14ac:dyDescent="0.3">
      <c r="U37020" s="275"/>
    </row>
    <row r="37021" spans="21:21" x14ac:dyDescent="0.3">
      <c r="U37021" s="275"/>
    </row>
    <row r="37022" spans="21:21" x14ac:dyDescent="0.3">
      <c r="U37022" s="275"/>
    </row>
    <row r="37023" spans="21:21" x14ac:dyDescent="0.3">
      <c r="U37023" s="275"/>
    </row>
    <row r="37024" spans="21:21" x14ac:dyDescent="0.3">
      <c r="U37024" s="275"/>
    </row>
    <row r="37025" spans="21:21" x14ac:dyDescent="0.3">
      <c r="U37025" s="275"/>
    </row>
    <row r="37026" spans="21:21" x14ac:dyDescent="0.3">
      <c r="U37026" s="275"/>
    </row>
    <row r="37027" spans="21:21" x14ac:dyDescent="0.3">
      <c r="U37027" s="275"/>
    </row>
    <row r="37028" spans="21:21" x14ac:dyDescent="0.3">
      <c r="U37028" s="275"/>
    </row>
    <row r="37029" spans="21:21" x14ac:dyDescent="0.3">
      <c r="U37029" s="275"/>
    </row>
    <row r="37030" spans="21:21" x14ac:dyDescent="0.3">
      <c r="U37030" s="275"/>
    </row>
    <row r="37031" spans="21:21" x14ac:dyDescent="0.3">
      <c r="U37031" s="275"/>
    </row>
    <row r="37032" spans="21:21" x14ac:dyDescent="0.3">
      <c r="U37032" s="275"/>
    </row>
    <row r="37033" spans="21:21" x14ac:dyDescent="0.3">
      <c r="U37033" s="275"/>
    </row>
    <row r="37034" spans="21:21" x14ac:dyDescent="0.3">
      <c r="U37034" s="275"/>
    </row>
    <row r="37035" spans="21:21" x14ac:dyDescent="0.3">
      <c r="U37035" s="275"/>
    </row>
    <row r="37036" spans="21:21" x14ac:dyDescent="0.3">
      <c r="U37036" s="275"/>
    </row>
    <row r="37037" spans="21:21" x14ac:dyDescent="0.3">
      <c r="U37037" s="275"/>
    </row>
    <row r="37038" spans="21:21" x14ac:dyDescent="0.3">
      <c r="U37038" s="275"/>
    </row>
    <row r="37039" spans="21:21" x14ac:dyDescent="0.3">
      <c r="U37039" s="275"/>
    </row>
    <row r="37040" spans="21:21" x14ac:dyDescent="0.3">
      <c r="U37040" s="275"/>
    </row>
    <row r="37041" spans="21:21" x14ac:dyDescent="0.3">
      <c r="U37041" s="275"/>
    </row>
    <row r="37042" spans="21:21" x14ac:dyDescent="0.3">
      <c r="U37042" s="275"/>
    </row>
    <row r="37043" spans="21:21" x14ac:dyDescent="0.3">
      <c r="U37043" s="275"/>
    </row>
    <row r="37044" spans="21:21" x14ac:dyDescent="0.3">
      <c r="U37044" s="275"/>
    </row>
    <row r="37045" spans="21:21" x14ac:dyDescent="0.3">
      <c r="U37045" s="275"/>
    </row>
    <row r="37046" spans="21:21" x14ac:dyDescent="0.3">
      <c r="U37046" s="275"/>
    </row>
    <row r="37047" spans="21:21" x14ac:dyDescent="0.3">
      <c r="U37047" s="275"/>
    </row>
    <row r="37048" spans="21:21" x14ac:dyDescent="0.3">
      <c r="U37048" s="275"/>
    </row>
    <row r="37049" spans="21:21" x14ac:dyDescent="0.3">
      <c r="U37049" s="275"/>
    </row>
    <row r="37050" spans="21:21" x14ac:dyDescent="0.3">
      <c r="U37050" s="275"/>
    </row>
    <row r="37051" spans="21:21" x14ac:dyDescent="0.3">
      <c r="U37051" s="275"/>
    </row>
    <row r="37052" spans="21:21" x14ac:dyDescent="0.3">
      <c r="U37052" s="275"/>
    </row>
    <row r="37053" spans="21:21" x14ac:dyDescent="0.3">
      <c r="U37053" s="275"/>
    </row>
    <row r="37054" spans="21:21" x14ac:dyDescent="0.3">
      <c r="U37054" s="275"/>
    </row>
    <row r="37055" spans="21:21" x14ac:dyDescent="0.3">
      <c r="U37055" s="275"/>
    </row>
    <row r="37056" spans="21:21" x14ac:dyDescent="0.3">
      <c r="U37056" s="275"/>
    </row>
    <row r="37057" spans="21:21" x14ac:dyDescent="0.3">
      <c r="U37057" s="275"/>
    </row>
    <row r="37058" spans="21:21" x14ac:dyDescent="0.3">
      <c r="U37058" s="275"/>
    </row>
    <row r="37059" spans="21:21" x14ac:dyDescent="0.3">
      <c r="U37059" s="275"/>
    </row>
    <row r="37060" spans="21:21" x14ac:dyDescent="0.3">
      <c r="U37060" s="275"/>
    </row>
    <row r="37061" spans="21:21" x14ac:dyDescent="0.3">
      <c r="U37061" s="275"/>
    </row>
    <row r="37062" spans="21:21" x14ac:dyDescent="0.3">
      <c r="U37062" s="275"/>
    </row>
    <row r="37063" spans="21:21" x14ac:dyDescent="0.3">
      <c r="U37063" s="275"/>
    </row>
    <row r="37064" spans="21:21" x14ac:dyDescent="0.3">
      <c r="U37064" s="275"/>
    </row>
    <row r="37065" spans="21:21" x14ac:dyDescent="0.3">
      <c r="U37065" s="275"/>
    </row>
    <row r="37066" spans="21:21" x14ac:dyDescent="0.3">
      <c r="U37066" s="275"/>
    </row>
    <row r="37067" spans="21:21" x14ac:dyDescent="0.3">
      <c r="U37067" s="275"/>
    </row>
    <row r="37068" spans="21:21" x14ac:dyDescent="0.3">
      <c r="U37068" s="275"/>
    </row>
    <row r="37069" spans="21:21" x14ac:dyDescent="0.3">
      <c r="U37069" s="275"/>
    </row>
    <row r="37070" spans="21:21" x14ac:dyDescent="0.3">
      <c r="U37070" s="275"/>
    </row>
    <row r="37071" spans="21:21" x14ac:dyDescent="0.3">
      <c r="U37071" s="275"/>
    </row>
    <row r="37072" spans="21:21" x14ac:dyDescent="0.3">
      <c r="U37072" s="275"/>
    </row>
    <row r="37073" spans="21:21" x14ac:dyDescent="0.3">
      <c r="U37073" s="275"/>
    </row>
    <row r="37074" spans="21:21" x14ac:dyDescent="0.3">
      <c r="U37074" s="275"/>
    </row>
    <row r="37075" spans="21:21" x14ac:dyDescent="0.3">
      <c r="U37075" s="275"/>
    </row>
    <row r="37076" spans="21:21" x14ac:dyDescent="0.3">
      <c r="U37076" s="275"/>
    </row>
    <row r="37077" spans="21:21" x14ac:dyDescent="0.3">
      <c r="U37077" s="275"/>
    </row>
    <row r="37078" spans="21:21" x14ac:dyDescent="0.3">
      <c r="U37078" s="275"/>
    </row>
    <row r="37079" spans="21:21" x14ac:dyDescent="0.3">
      <c r="U37079" s="275"/>
    </row>
    <row r="37080" spans="21:21" x14ac:dyDescent="0.3">
      <c r="U37080" s="275"/>
    </row>
    <row r="37081" spans="21:21" x14ac:dyDescent="0.3">
      <c r="U37081" s="275"/>
    </row>
    <row r="37082" spans="21:21" x14ac:dyDescent="0.3">
      <c r="U37082" s="275"/>
    </row>
    <row r="37083" spans="21:21" x14ac:dyDescent="0.3">
      <c r="U37083" s="275"/>
    </row>
    <row r="37084" spans="21:21" x14ac:dyDescent="0.3">
      <c r="U37084" s="275"/>
    </row>
    <row r="37085" spans="21:21" x14ac:dyDescent="0.3">
      <c r="U37085" s="275"/>
    </row>
    <row r="37086" spans="21:21" x14ac:dyDescent="0.3">
      <c r="U37086" s="275"/>
    </row>
    <row r="37087" spans="21:21" x14ac:dyDescent="0.3">
      <c r="U37087" s="275"/>
    </row>
    <row r="37088" spans="21:21" x14ac:dyDescent="0.3">
      <c r="U37088" s="275"/>
    </row>
    <row r="37089" spans="21:21" x14ac:dyDescent="0.3">
      <c r="U37089" s="275"/>
    </row>
    <row r="37090" spans="21:21" x14ac:dyDescent="0.3">
      <c r="U37090" s="275"/>
    </row>
    <row r="37091" spans="21:21" x14ac:dyDescent="0.3">
      <c r="U37091" s="275"/>
    </row>
    <row r="37092" spans="21:21" x14ac:dyDescent="0.3">
      <c r="U37092" s="275"/>
    </row>
    <row r="37093" spans="21:21" x14ac:dyDescent="0.3">
      <c r="U37093" s="275"/>
    </row>
    <row r="37094" spans="21:21" x14ac:dyDescent="0.3">
      <c r="U37094" s="275"/>
    </row>
    <row r="37095" spans="21:21" x14ac:dyDescent="0.3">
      <c r="U37095" s="275"/>
    </row>
    <row r="37096" spans="21:21" x14ac:dyDescent="0.3">
      <c r="U37096" s="275"/>
    </row>
    <row r="37097" spans="21:21" x14ac:dyDescent="0.3">
      <c r="U37097" s="275"/>
    </row>
    <row r="37098" spans="21:21" x14ac:dyDescent="0.3">
      <c r="U37098" s="275"/>
    </row>
    <row r="37099" spans="21:21" x14ac:dyDescent="0.3">
      <c r="U37099" s="275"/>
    </row>
    <row r="37100" spans="21:21" x14ac:dyDescent="0.3">
      <c r="U37100" s="275"/>
    </row>
    <row r="37101" spans="21:21" x14ac:dyDescent="0.3">
      <c r="U37101" s="275"/>
    </row>
    <row r="37102" spans="21:21" x14ac:dyDescent="0.3">
      <c r="U37102" s="275"/>
    </row>
    <row r="37103" spans="21:21" x14ac:dyDescent="0.3">
      <c r="U37103" s="275"/>
    </row>
    <row r="37104" spans="21:21" x14ac:dyDescent="0.3">
      <c r="U37104" s="275"/>
    </row>
    <row r="37105" spans="21:21" x14ac:dyDescent="0.3">
      <c r="U37105" s="275"/>
    </row>
    <row r="37106" spans="21:21" x14ac:dyDescent="0.3">
      <c r="U37106" s="275"/>
    </row>
    <row r="37107" spans="21:21" x14ac:dyDescent="0.3">
      <c r="U37107" s="275"/>
    </row>
    <row r="37108" spans="21:21" x14ac:dyDescent="0.3">
      <c r="U37108" s="275"/>
    </row>
    <row r="37109" spans="21:21" x14ac:dyDescent="0.3">
      <c r="U37109" s="275"/>
    </row>
    <row r="37110" spans="21:21" x14ac:dyDescent="0.3">
      <c r="U37110" s="275"/>
    </row>
    <row r="37111" spans="21:21" x14ac:dyDescent="0.3">
      <c r="U37111" s="275"/>
    </row>
    <row r="37112" spans="21:21" x14ac:dyDescent="0.3">
      <c r="U37112" s="275"/>
    </row>
    <row r="37113" spans="21:21" x14ac:dyDescent="0.3">
      <c r="U37113" s="275"/>
    </row>
    <row r="37114" spans="21:21" x14ac:dyDescent="0.3">
      <c r="U37114" s="275"/>
    </row>
    <row r="37115" spans="21:21" x14ac:dyDescent="0.3">
      <c r="U37115" s="275"/>
    </row>
    <row r="37116" spans="21:21" x14ac:dyDescent="0.3">
      <c r="U37116" s="275"/>
    </row>
    <row r="37117" spans="21:21" x14ac:dyDescent="0.3">
      <c r="U37117" s="275"/>
    </row>
    <row r="37118" spans="21:21" x14ac:dyDescent="0.3">
      <c r="U37118" s="275"/>
    </row>
    <row r="37119" spans="21:21" x14ac:dyDescent="0.3">
      <c r="U37119" s="275"/>
    </row>
    <row r="37120" spans="21:21" x14ac:dyDescent="0.3">
      <c r="U37120" s="275"/>
    </row>
    <row r="37121" spans="21:21" x14ac:dyDescent="0.3">
      <c r="U37121" s="275"/>
    </row>
    <row r="37122" spans="21:21" x14ac:dyDescent="0.3">
      <c r="U37122" s="275"/>
    </row>
    <row r="37123" spans="21:21" x14ac:dyDescent="0.3">
      <c r="U37123" s="275"/>
    </row>
    <row r="37124" spans="21:21" x14ac:dyDescent="0.3">
      <c r="U37124" s="275"/>
    </row>
    <row r="37125" spans="21:21" x14ac:dyDescent="0.3">
      <c r="U37125" s="275"/>
    </row>
    <row r="37126" spans="21:21" x14ac:dyDescent="0.3">
      <c r="U37126" s="275"/>
    </row>
    <row r="37127" spans="21:21" x14ac:dyDescent="0.3">
      <c r="U37127" s="275"/>
    </row>
    <row r="37128" spans="21:21" x14ac:dyDescent="0.3">
      <c r="U37128" s="275"/>
    </row>
    <row r="37129" spans="21:21" x14ac:dyDescent="0.3">
      <c r="U37129" s="275"/>
    </row>
    <row r="37130" spans="21:21" x14ac:dyDescent="0.3">
      <c r="U37130" s="275"/>
    </row>
    <row r="37131" spans="21:21" x14ac:dyDescent="0.3">
      <c r="U37131" s="275"/>
    </row>
    <row r="37132" spans="21:21" x14ac:dyDescent="0.3">
      <c r="U37132" s="275"/>
    </row>
    <row r="37133" spans="21:21" x14ac:dyDescent="0.3">
      <c r="U37133" s="275"/>
    </row>
    <row r="37134" spans="21:21" x14ac:dyDescent="0.3">
      <c r="U37134" s="275"/>
    </row>
    <row r="37135" spans="21:21" x14ac:dyDescent="0.3">
      <c r="U37135" s="275"/>
    </row>
    <row r="37136" spans="21:21" x14ac:dyDescent="0.3">
      <c r="U37136" s="275"/>
    </row>
    <row r="37137" spans="21:21" x14ac:dyDescent="0.3">
      <c r="U37137" s="275"/>
    </row>
    <row r="37138" spans="21:21" x14ac:dyDescent="0.3">
      <c r="U37138" s="275"/>
    </row>
    <row r="37139" spans="21:21" x14ac:dyDescent="0.3">
      <c r="U37139" s="275"/>
    </row>
    <row r="37140" spans="21:21" x14ac:dyDescent="0.3">
      <c r="U37140" s="275"/>
    </row>
    <row r="37141" spans="21:21" x14ac:dyDescent="0.3">
      <c r="U37141" s="275"/>
    </row>
    <row r="37142" spans="21:21" x14ac:dyDescent="0.3">
      <c r="U37142" s="275"/>
    </row>
    <row r="37143" spans="21:21" x14ac:dyDescent="0.3">
      <c r="U37143" s="275"/>
    </row>
    <row r="37144" spans="21:21" x14ac:dyDescent="0.3">
      <c r="U37144" s="275"/>
    </row>
    <row r="37145" spans="21:21" x14ac:dyDescent="0.3">
      <c r="U37145" s="275"/>
    </row>
    <row r="37146" spans="21:21" x14ac:dyDescent="0.3">
      <c r="U37146" s="275"/>
    </row>
    <row r="37147" spans="21:21" x14ac:dyDescent="0.3">
      <c r="U37147" s="275"/>
    </row>
    <row r="37148" spans="21:21" x14ac:dyDescent="0.3">
      <c r="U37148" s="275"/>
    </row>
    <row r="37149" spans="21:21" x14ac:dyDescent="0.3">
      <c r="U37149" s="275"/>
    </row>
    <row r="37150" spans="21:21" x14ac:dyDescent="0.3">
      <c r="U37150" s="275"/>
    </row>
    <row r="37151" spans="21:21" x14ac:dyDescent="0.3">
      <c r="U37151" s="275"/>
    </row>
    <row r="37152" spans="21:21" x14ac:dyDescent="0.3">
      <c r="U37152" s="275"/>
    </row>
    <row r="37153" spans="21:21" x14ac:dyDescent="0.3">
      <c r="U37153" s="275"/>
    </row>
    <row r="37154" spans="21:21" x14ac:dyDescent="0.3">
      <c r="U37154" s="275"/>
    </row>
    <row r="37155" spans="21:21" x14ac:dyDescent="0.3">
      <c r="U37155" s="275"/>
    </row>
    <row r="37156" spans="21:21" x14ac:dyDescent="0.3">
      <c r="U37156" s="275"/>
    </row>
    <row r="37157" spans="21:21" x14ac:dyDescent="0.3">
      <c r="U37157" s="275"/>
    </row>
    <row r="37158" spans="21:21" x14ac:dyDescent="0.3">
      <c r="U37158" s="275"/>
    </row>
    <row r="37159" spans="21:21" x14ac:dyDescent="0.3">
      <c r="U37159" s="275"/>
    </row>
    <row r="37160" spans="21:21" x14ac:dyDescent="0.3">
      <c r="U37160" s="275"/>
    </row>
    <row r="37161" spans="21:21" x14ac:dyDescent="0.3">
      <c r="U37161" s="275"/>
    </row>
    <row r="37162" spans="21:21" x14ac:dyDescent="0.3">
      <c r="U37162" s="275"/>
    </row>
    <row r="37163" spans="21:21" x14ac:dyDescent="0.3">
      <c r="U37163" s="275"/>
    </row>
    <row r="37164" spans="21:21" x14ac:dyDescent="0.3">
      <c r="U37164" s="275"/>
    </row>
    <row r="37165" spans="21:21" x14ac:dyDescent="0.3">
      <c r="U37165" s="275"/>
    </row>
    <row r="37166" spans="21:21" x14ac:dyDescent="0.3">
      <c r="U37166" s="275"/>
    </row>
    <row r="37167" spans="21:21" x14ac:dyDescent="0.3">
      <c r="U37167" s="275"/>
    </row>
    <row r="37168" spans="21:21" x14ac:dyDescent="0.3">
      <c r="U37168" s="275"/>
    </row>
    <row r="37169" spans="21:21" x14ac:dyDescent="0.3">
      <c r="U37169" s="275"/>
    </row>
    <row r="37170" spans="21:21" x14ac:dyDescent="0.3">
      <c r="U37170" s="275"/>
    </row>
    <row r="37171" spans="21:21" x14ac:dyDescent="0.3">
      <c r="U37171" s="275"/>
    </row>
    <row r="37172" spans="21:21" x14ac:dyDescent="0.3">
      <c r="U37172" s="275"/>
    </row>
    <row r="37173" spans="21:21" x14ac:dyDescent="0.3">
      <c r="U37173" s="275"/>
    </row>
    <row r="37174" spans="21:21" x14ac:dyDescent="0.3">
      <c r="U37174" s="275"/>
    </row>
    <row r="37175" spans="21:21" x14ac:dyDescent="0.3">
      <c r="U37175" s="275"/>
    </row>
    <row r="37176" spans="21:21" x14ac:dyDescent="0.3">
      <c r="U37176" s="275"/>
    </row>
    <row r="37177" spans="21:21" x14ac:dyDescent="0.3">
      <c r="U37177" s="275"/>
    </row>
    <row r="37178" spans="21:21" x14ac:dyDescent="0.3">
      <c r="U37178" s="275"/>
    </row>
    <row r="37179" spans="21:21" x14ac:dyDescent="0.3">
      <c r="U37179" s="275"/>
    </row>
    <row r="37180" spans="21:21" x14ac:dyDescent="0.3">
      <c r="U37180" s="275"/>
    </row>
    <row r="37181" spans="21:21" x14ac:dyDescent="0.3">
      <c r="U37181" s="275"/>
    </row>
    <row r="37182" spans="21:21" x14ac:dyDescent="0.3">
      <c r="U37182" s="275"/>
    </row>
    <row r="37183" spans="21:21" x14ac:dyDescent="0.3">
      <c r="U37183" s="275"/>
    </row>
    <row r="37184" spans="21:21" x14ac:dyDescent="0.3">
      <c r="U37184" s="275"/>
    </row>
    <row r="37185" spans="21:21" x14ac:dyDescent="0.3">
      <c r="U37185" s="275"/>
    </row>
    <row r="37186" spans="21:21" x14ac:dyDescent="0.3">
      <c r="U37186" s="275"/>
    </row>
    <row r="37187" spans="21:21" x14ac:dyDescent="0.3">
      <c r="U37187" s="275"/>
    </row>
    <row r="37188" spans="21:21" x14ac:dyDescent="0.3">
      <c r="U37188" s="275"/>
    </row>
    <row r="37189" spans="21:21" x14ac:dyDescent="0.3">
      <c r="U37189" s="275"/>
    </row>
    <row r="37190" spans="21:21" x14ac:dyDescent="0.3">
      <c r="U37190" s="275"/>
    </row>
    <row r="37191" spans="21:21" x14ac:dyDescent="0.3">
      <c r="U37191" s="275"/>
    </row>
    <row r="37192" spans="21:21" x14ac:dyDescent="0.3">
      <c r="U37192" s="275"/>
    </row>
    <row r="37193" spans="21:21" x14ac:dyDescent="0.3">
      <c r="U37193" s="275"/>
    </row>
    <row r="37194" spans="21:21" x14ac:dyDescent="0.3">
      <c r="U37194" s="275"/>
    </row>
    <row r="37195" spans="21:21" x14ac:dyDescent="0.3">
      <c r="U37195" s="275"/>
    </row>
    <row r="37196" spans="21:21" x14ac:dyDescent="0.3">
      <c r="U37196" s="275"/>
    </row>
    <row r="37197" spans="21:21" x14ac:dyDescent="0.3">
      <c r="U37197" s="275"/>
    </row>
    <row r="37198" spans="21:21" x14ac:dyDescent="0.3">
      <c r="U37198" s="275"/>
    </row>
    <row r="37199" spans="21:21" x14ac:dyDescent="0.3">
      <c r="U37199" s="275"/>
    </row>
    <row r="37200" spans="21:21" x14ac:dyDescent="0.3">
      <c r="U37200" s="275"/>
    </row>
    <row r="37201" spans="21:21" x14ac:dyDescent="0.3">
      <c r="U37201" s="275"/>
    </row>
    <row r="37202" spans="21:21" x14ac:dyDescent="0.3">
      <c r="U37202" s="275"/>
    </row>
    <row r="37203" spans="21:21" x14ac:dyDescent="0.3">
      <c r="U37203" s="275"/>
    </row>
    <row r="37204" spans="21:21" x14ac:dyDescent="0.3">
      <c r="U37204" s="275"/>
    </row>
    <row r="37205" spans="21:21" x14ac:dyDescent="0.3">
      <c r="U37205" s="275"/>
    </row>
    <row r="37206" spans="21:21" x14ac:dyDescent="0.3">
      <c r="U37206" s="275"/>
    </row>
    <row r="37207" spans="21:21" x14ac:dyDescent="0.3">
      <c r="U37207" s="275"/>
    </row>
    <row r="37208" spans="21:21" x14ac:dyDescent="0.3">
      <c r="U37208" s="275"/>
    </row>
    <row r="37209" spans="21:21" x14ac:dyDescent="0.3">
      <c r="U37209" s="275"/>
    </row>
    <row r="37210" spans="21:21" x14ac:dyDescent="0.3">
      <c r="U37210" s="275"/>
    </row>
    <row r="37211" spans="21:21" x14ac:dyDescent="0.3">
      <c r="U37211" s="275"/>
    </row>
    <row r="37212" spans="21:21" x14ac:dyDescent="0.3">
      <c r="U37212" s="275"/>
    </row>
    <row r="37213" spans="21:21" x14ac:dyDescent="0.3">
      <c r="U37213" s="275"/>
    </row>
    <row r="37214" spans="21:21" x14ac:dyDescent="0.3">
      <c r="U37214" s="275"/>
    </row>
    <row r="37215" spans="21:21" x14ac:dyDescent="0.3">
      <c r="U37215" s="275"/>
    </row>
    <row r="37216" spans="21:21" x14ac:dyDescent="0.3">
      <c r="U37216" s="275"/>
    </row>
    <row r="37217" spans="21:21" x14ac:dyDescent="0.3">
      <c r="U37217" s="275"/>
    </row>
    <row r="37218" spans="21:21" x14ac:dyDescent="0.3">
      <c r="U37218" s="275"/>
    </row>
    <row r="37219" spans="21:21" x14ac:dyDescent="0.3">
      <c r="U37219" s="275"/>
    </row>
    <row r="37220" spans="21:21" x14ac:dyDescent="0.3">
      <c r="U37220" s="275"/>
    </row>
    <row r="37221" spans="21:21" x14ac:dyDescent="0.3">
      <c r="U37221" s="275"/>
    </row>
    <row r="37222" spans="21:21" x14ac:dyDescent="0.3">
      <c r="U37222" s="275"/>
    </row>
    <row r="37223" spans="21:21" x14ac:dyDescent="0.3">
      <c r="U37223" s="275"/>
    </row>
    <row r="37224" spans="21:21" x14ac:dyDescent="0.3">
      <c r="U37224" s="275"/>
    </row>
    <row r="37225" spans="21:21" x14ac:dyDescent="0.3">
      <c r="U37225" s="275"/>
    </row>
    <row r="37226" spans="21:21" x14ac:dyDescent="0.3">
      <c r="U37226" s="275"/>
    </row>
    <row r="37227" spans="21:21" x14ac:dyDescent="0.3">
      <c r="U37227" s="275"/>
    </row>
    <row r="37228" spans="21:21" x14ac:dyDescent="0.3">
      <c r="U37228" s="275"/>
    </row>
    <row r="37229" spans="21:21" x14ac:dyDescent="0.3">
      <c r="U37229" s="275"/>
    </row>
    <row r="37230" spans="21:21" x14ac:dyDescent="0.3">
      <c r="U37230" s="275"/>
    </row>
    <row r="37231" spans="21:21" x14ac:dyDescent="0.3">
      <c r="U37231" s="275"/>
    </row>
    <row r="37232" spans="21:21" x14ac:dyDescent="0.3">
      <c r="U37232" s="275"/>
    </row>
    <row r="37233" spans="21:21" x14ac:dyDescent="0.3">
      <c r="U37233" s="275"/>
    </row>
    <row r="37234" spans="21:21" x14ac:dyDescent="0.3">
      <c r="U37234" s="275"/>
    </row>
    <row r="37235" spans="21:21" x14ac:dyDescent="0.3">
      <c r="U37235" s="275"/>
    </row>
    <row r="37236" spans="21:21" x14ac:dyDescent="0.3">
      <c r="U37236" s="275"/>
    </row>
    <row r="37237" spans="21:21" x14ac:dyDescent="0.3">
      <c r="U37237" s="275"/>
    </row>
    <row r="37238" spans="21:21" x14ac:dyDescent="0.3">
      <c r="U37238" s="275"/>
    </row>
    <row r="37239" spans="21:21" x14ac:dyDescent="0.3">
      <c r="U37239" s="275"/>
    </row>
    <row r="37240" spans="21:21" x14ac:dyDescent="0.3">
      <c r="U37240" s="275"/>
    </row>
    <row r="37241" spans="21:21" x14ac:dyDescent="0.3">
      <c r="U37241" s="275"/>
    </row>
    <row r="37242" spans="21:21" x14ac:dyDescent="0.3">
      <c r="U37242" s="275"/>
    </row>
    <row r="37243" spans="21:21" x14ac:dyDescent="0.3">
      <c r="U37243" s="275"/>
    </row>
    <row r="37244" spans="21:21" x14ac:dyDescent="0.3">
      <c r="U37244" s="275"/>
    </row>
    <row r="37245" spans="21:21" x14ac:dyDescent="0.3">
      <c r="U37245" s="275"/>
    </row>
    <row r="37246" spans="21:21" x14ac:dyDescent="0.3">
      <c r="U37246" s="275"/>
    </row>
    <row r="37247" spans="21:21" x14ac:dyDescent="0.3">
      <c r="U37247" s="275"/>
    </row>
    <row r="37248" spans="21:21" x14ac:dyDescent="0.3">
      <c r="U37248" s="275"/>
    </row>
    <row r="37249" spans="21:21" x14ac:dyDescent="0.3">
      <c r="U37249" s="275"/>
    </row>
    <row r="37250" spans="21:21" x14ac:dyDescent="0.3">
      <c r="U37250" s="275"/>
    </row>
    <row r="37251" spans="21:21" x14ac:dyDescent="0.3">
      <c r="U37251" s="275"/>
    </row>
    <row r="37252" spans="21:21" x14ac:dyDescent="0.3">
      <c r="U37252" s="275"/>
    </row>
    <row r="37253" spans="21:21" x14ac:dyDescent="0.3">
      <c r="U37253" s="275"/>
    </row>
    <row r="37254" spans="21:21" x14ac:dyDescent="0.3">
      <c r="U37254" s="275"/>
    </row>
    <row r="37255" spans="21:21" x14ac:dyDescent="0.3">
      <c r="U37255" s="275"/>
    </row>
    <row r="37256" spans="21:21" x14ac:dyDescent="0.3">
      <c r="U37256" s="275"/>
    </row>
    <row r="37257" spans="21:21" x14ac:dyDescent="0.3">
      <c r="U37257" s="275"/>
    </row>
    <row r="37258" spans="21:21" x14ac:dyDescent="0.3">
      <c r="U37258" s="275"/>
    </row>
    <row r="37259" spans="21:21" x14ac:dyDescent="0.3">
      <c r="U37259" s="275"/>
    </row>
    <row r="37260" spans="21:21" x14ac:dyDescent="0.3">
      <c r="U37260" s="275"/>
    </row>
    <row r="37261" spans="21:21" x14ac:dyDescent="0.3">
      <c r="U37261" s="275"/>
    </row>
    <row r="37262" spans="21:21" x14ac:dyDescent="0.3">
      <c r="U37262" s="275"/>
    </row>
    <row r="37263" spans="21:21" x14ac:dyDescent="0.3">
      <c r="U37263" s="275"/>
    </row>
    <row r="37264" spans="21:21" x14ac:dyDescent="0.3">
      <c r="U37264" s="275"/>
    </row>
    <row r="37265" spans="21:21" x14ac:dyDescent="0.3">
      <c r="U37265" s="275"/>
    </row>
    <row r="37266" spans="21:21" x14ac:dyDescent="0.3">
      <c r="U37266" s="275"/>
    </row>
    <row r="37267" spans="21:21" x14ac:dyDescent="0.3">
      <c r="U37267" s="275"/>
    </row>
    <row r="37268" spans="21:21" x14ac:dyDescent="0.3">
      <c r="U37268" s="275"/>
    </row>
    <row r="37269" spans="21:21" x14ac:dyDescent="0.3">
      <c r="U37269" s="275"/>
    </row>
    <row r="37270" spans="21:21" x14ac:dyDescent="0.3">
      <c r="U37270" s="275"/>
    </row>
    <row r="37271" spans="21:21" x14ac:dyDescent="0.3">
      <c r="U37271" s="275"/>
    </row>
    <row r="37272" spans="21:21" x14ac:dyDescent="0.3">
      <c r="U37272" s="275"/>
    </row>
    <row r="37273" spans="21:21" x14ac:dyDescent="0.3">
      <c r="U37273" s="275"/>
    </row>
    <row r="37274" spans="21:21" x14ac:dyDescent="0.3">
      <c r="U37274" s="275"/>
    </row>
    <row r="37275" spans="21:21" x14ac:dyDescent="0.3">
      <c r="U37275" s="275"/>
    </row>
    <row r="37276" spans="21:21" x14ac:dyDescent="0.3">
      <c r="U37276" s="275"/>
    </row>
    <row r="37277" spans="21:21" x14ac:dyDescent="0.3">
      <c r="U37277" s="275"/>
    </row>
    <row r="37278" spans="21:21" x14ac:dyDescent="0.3">
      <c r="U37278" s="275"/>
    </row>
    <row r="37279" spans="21:21" x14ac:dyDescent="0.3">
      <c r="U37279" s="275"/>
    </row>
    <row r="37280" spans="21:21" x14ac:dyDescent="0.3">
      <c r="U37280" s="275"/>
    </row>
    <row r="37281" spans="21:21" x14ac:dyDescent="0.3">
      <c r="U37281" s="275"/>
    </row>
    <row r="37282" spans="21:21" x14ac:dyDescent="0.3">
      <c r="U37282" s="275"/>
    </row>
    <row r="37283" spans="21:21" x14ac:dyDescent="0.3">
      <c r="U37283" s="275"/>
    </row>
    <row r="37284" spans="21:21" x14ac:dyDescent="0.3">
      <c r="U37284" s="275"/>
    </row>
    <row r="37285" spans="21:21" x14ac:dyDescent="0.3">
      <c r="U37285" s="275"/>
    </row>
    <row r="37286" spans="21:21" x14ac:dyDescent="0.3">
      <c r="U37286" s="275"/>
    </row>
    <row r="37287" spans="21:21" x14ac:dyDescent="0.3">
      <c r="U37287" s="275"/>
    </row>
    <row r="37288" spans="21:21" x14ac:dyDescent="0.3">
      <c r="U37288" s="275"/>
    </row>
    <row r="37289" spans="21:21" x14ac:dyDescent="0.3">
      <c r="U37289" s="275"/>
    </row>
    <row r="37290" spans="21:21" x14ac:dyDescent="0.3">
      <c r="U37290" s="275"/>
    </row>
    <row r="37291" spans="21:21" x14ac:dyDescent="0.3">
      <c r="U37291" s="275"/>
    </row>
    <row r="37292" spans="21:21" x14ac:dyDescent="0.3">
      <c r="U37292" s="275"/>
    </row>
    <row r="37293" spans="21:21" x14ac:dyDescent="0.3">
      <c r="U37293" s="275"/>
    </row>
    <row r="37294" spans="21:21" x14ac:dyDescent="0.3">
      <c r="U37294" s="275"/>
    </row>
    <row r="37295" spans="21:21" x14ac:dyDescent="0.3">
      <c r="U37295" s="275"/>
    </row>
    <row r="37296" spans="21:21" x14ac:dyDescent="0.3">
      <c r="U37296" s="275"/>
    </row>
    <row r="37297" spans="21:21" x14ac:dyDescent="0.3">
      <c r="U37297" s="275"/>
    </row>
    <row r="37298" spans="21:21" x14ac:dyDescent="0.3">
      <c r="U37298" s="275"/>
    </row>
    <row r="37299" spans="21:21" x14ac:dyDescent="0.3">
      <c r="U37299" s="275"/>
    </row>
    <row r="37300" spans="21:21" x14ac:dyDescent="0.3">
      <c r="U37300" s="275"/>
    </row>
    <row r="37301" spans="21:21" x14ac:dyDescent="0.3">
      <c r="U37301" s="275"/>
    </row>
    <row r="37302" spans="21:21" x14ac:dyDescent="0.3">
      <c r="U37302" s="275"/>
    </row>
    <row r="37303" spans="21:21" x14ac:dyDescent="0.3">
      <c r="U37303" s="275"/>
    </row>
    <row r="37304" spans="21:21" x14ac:dyDescent="0.3">
      <c r="U37304" s="275"/>
    </row>
    <row r="37305" spans="21:21" x14ac:dyDescent="0.3">
      <c r="U37305" s="275"/>
    </row>
    <row r="37306" spans="21:21" x14ac:dyDescent="0.3">
      <c r="U37306" s="275"/>
    </row>
    <row r="37307" spans="21:21" x14ac:dyDescent="0.3">
      <c r="U37307" s="275"/>
    </row>
    <row r="37308" spans="21:21" x14ac:dyDescent="0.3">
      <c r="U37308" s="275"/>
    </row>
    <row r="37309" spans="21:21" x14ac:dyDescent="0.3">
      <c r="U37309" s="275"/>
    </row>
    <row r="37310" spans="21:21" x14ac:dyDescent="0.3">
      <c r="U37310" s="275"/>
    </row>
    <row r="37311" spans="21:21" x14ac:dyDescent="0.3">
      <c r="U37311" s="275"/>
    </row>
    <row r="37312" spans="21:21" x14ac:dyDescent="0.3">
      <c r="U37312" s="275"/>
    </row>
    <row r="37313" spans="21:21" x14ac:dyDescent="0.3">
      <c r="U37313" s="275"/>
    </row>
    <row r="37314" spans="21:21" x14ac:dyDescent="0.3">
      <c r="U37314" s="275"/>
    </row>
    <row r="37315" spans="21:21" x14ac:dyDescent="0.3">
      <c r="U37315" s="275"/>
    </row>
    <row r="37316" spans="21:21" x14ac:dyDescent="0.3">
      <c r="U37316" s="275"/>
    </row>
    <row r="37317" spans="21:21" x14ac:dyDescent="0.3">
      <c r="U37317" s="275"/>
    </row>
    <row r="37318" spans="21:21" x14ac:dyDescent="0.3">
      <c r="U37318" s="275"/>
    </row>
    <row r="37319" spans="21:21" x14ac:dyDescent="0.3">
      <c r="U37319" s="275"/>
    </row>
    <row r="37320" spans="21:21" x14ac:dyDescent="0.3">
      <c r="U37320" s="275"/>
    </row>
    <row r="37321" spans="21:21" x14ac:dyDescent="0.3">
      <c r="U37321" s="275"/>
    </row>
    <row r="37322" spans="21:21" x14ac:dyDescent="0.3">
      <c r="U37322" s="275"/>
    </row>
    <row r="37323" spans="21:21" x14ac:dyDescent="0.3">
      <c r="U37323" s="275"/>
    </row>
    <row r="37324" spans="21:21" x14ac:dyDescent="0.3">
      <c r="U37324" s="275"/>
    </row>
    <row r="37325" spans="21:21" x14ac:dyDescent="0.3">
      <c r="U37325" s="275"/>
    </row>
    <row r="37326" spans="21:21" x14ac:dyDescent="0.3">
      <c r="U37326" s="275"/>
    </row>
    <row r="37327" spans="21:21" x14ac:dyDescent="0.3">
      <c r="U37327" s="275"/>
    </row>
    <row r="37328" spans="21:21" x14ac:dyDescent="0.3">
      <c r="U37328" s="275"/>
    </row>
    <row r="37329" spans="21:21" x14ac:dyDescent="0.3">
      <c r="U37329" s="275"/>
    </row>
    <row r="37330" spans="21:21" x14ac:dyDescent="0.3">
      <c r="U37330" s="275"/>
    </row>
    <row r="37331" spans="21:21" x14ac:dyDescent="0.3">
      <c r="U37331" s="275"/>
    </row>
    <row r="37332" spans="21:21" x14ac:dyDescent="0.3">
      <c r="U37332" s="275"/>
    </row>
    <row r="37333" spans="21:21" x14ac:dyDescent="0.3">
      <c r="U37333" s="275"/>
    </row>
    <row r="37334" spans="21:21" x14ac:dyDescent="0.3">
      <c r="U37334" s="275"/>
    </row>
    <row r="37335" spans="21:21" x14ac:dyDescent="0.3">
      <c r="U37335" s="275"/>
    </row>
    <row r="37336" spans="21:21" x14ac:dyDescent="0.3">
      <c r="U37336" s="275"/>
    </row>
    <row r="37337" spans="21:21" x14ac:dyDescent="0.3">
      <c r="U37337" s="275"/>
    </row>
    <row r="37338" spans="21:21" x14ac:dyDescent="0.3">
      <c r="U37338" s="275"/>
    </row>
    <row r="37339" spans="21:21" x14ac:dyDescent="0.3">
      <c r="U37339" s="275"/>
    </row>
    <row r="37340" spans="21:21" x14ac:dyDescent="0.3">
      <c r="U37340" s="275"/>
    </row>
    <row r="37341" spans="21:21" x14ac:dyDescent="0.3">
      <c r="U37341" s="275"/>
    </row>
    <row r="37342" spans="21:21" x14ac:dyDescent="0.3">
      <c r="U37342" s="275"/>
    </row>
    <row r="37343" spans="21:21" x14ac:dyDescent="0.3">
      <c r="U37343" s="275"/>
    </row>
    <row r="37344" spans="21:21" x14ac:dyDescent="0.3">
      <c r="U37344" s="275"/>
    </row>
    <row r="37345" spans="21:21" x14ac:dyDescent="0.3">
      <c r="U37345" s="275"/>
    </row>
    <row r="37346" spans="21:21" x14ac:dyDescent="0.3">
      <c r="U37346" s="275"/>
    </row>
    <row r="37347" spans="21:21" x14ac:dyDescent="0.3">
      <c r="U37347" s="275"/>
    </row>
    <row r="37348" spans="21:21" x14ac:dyDescent="0.3">
      <c r="U37348" s="275"/>
    </row>
    <row r="37349" spans="21:21" x14ac:dyDescent="0.3">
      <c r="U37349" s="275"/>
    </row>
    <row r="37350" spans="21:21" x14ac:dyDescent="0.3">
      <c r="U37350" s="275"/>
    </row>
    <row r="37351" spans="21:21" x14ac:dyDescent="0.3">
      <c r="U37351" s="275"/>
    </row>
    <row r="37352" spans="21:21" x14ac:dyDescent="0.3">
      <c r="U37352" s="275"/>
    </row>
    <row r="37353" spans="21:21" x14ac:dyDescent="0.3">
      <c r="U37353" s="275"/>
    </row>
    <row r="37354" spans="21:21" x14ac:dyDescent="0.3">
      <c r="U37354" s="275"/>
    </row>
    <row r="37355" spans="21:21" x14ac:dyDescent="0.3">
      <c r="U37355" s="275"/>
    </row>
    <row r="37356" spans="21:21" x14ac:dyDescent="0.3">
      <c r="U37356" s="275"/>
    </row>
    <row r="37357" spans="21:21" x14ac:dyDescent="0.3">
      <c r="U37357" s="275"/>
    </row>
    <row r="37358" spans="21:21" x14ac:dyDescent="0.3">
      <c r="U37358" s="275"/>
    </row>
    <row r="37359" spans="21:21" x14ac:dyDescent="0.3">
      <c r="U37359" s="275"/>
    </row>
    <row r="37360" spans="21:21" x14ac:dyDescent="0.3">
      <c r="U37360" s="275"/>
    </row>
    <row r="37361" spans="21:21" x14ac:dyDescent="0.3">
      <c r="U37361" s="275"/>
    </row>
    <row r="37362" spans="21:21" x14ac:dyDescent="0.3">
      <c r="U37362" s="275"/>
    </row>
    <row r="37363" spans="21:21" x14ac:dyDescent="0.3">
      <c r="U37363" s="275"/>
    </row>
    <row r="37364" spans="21:21" x14ac:dyDescent="0.3">
      <c r="U37364" s="275"/>
    </row>
    <row r="37365" spans="21:21" x14ac:dyDescent="0.3">
      <c r="U37365" s="275"/>
    </row>
    <row r="37366" spans="21:21" x14ac:dyDescent="0.3">
      <c r="U37366" s="275"/>
    </row>
    <row r="37367" spans="21:21" x14ac:dyDescent="0.3">
      <c r="U37367" s="275"/>
    </row>
    <row r="37368" spans="21:21" x14ac:dyDescent="0.3">
      <c r="U37368" s="275"/>
    </row>
    <row r="37369" spans="21:21" x14ac:dyDescent="0.3">
      <c r="U37369" s="275"/>
    </row>
    <row r="37370" spans="21:21" x14ac:dyDescent="0.3">
      <c r="U37370" s="275"/>
    </row>
    <row r="37371" spans="21:21" x14ac:dyDescent="0.3">
      <c r="U37371" s="275"/>
    </row>
    <row r="37372" spans="21:21" x14ac:dyDescent="0.3">
      <c r="U37372" s="275"/>
    </row>
    <row r="37373" spans="21:21" x14ac:dyDescent="0.3">
      <c r="U37373" s="275"/>
    </row>
    <row r="37374" spans="21:21" x14ac:dyDescent="0.3">
      <c r="U37374" s="275"/>
    </row>
    <row r="37375" spans="21:21" x14ac:dyDescent="0.3">
      <c r="U37375" s="275"/>
    </row>
    <row r="37376" spans="21:21" x14ac:dyDescent="0.3">
      <c r="U37376" s="275"/>
    </row>
    <row r="37377" spans="21:21" x14ac:dyDescent="0.3">
      <c r="U37377" s="275"/>
    </row>
    <row r="37378" spans="21:21" x14ac:dyDescent="0.3">
      <c r="U37378" s="275"/>
    </row>
    <row r="37379" spans="21:21" x14ac:dyDescent="0.3">
      <c r="U37379" s="275"/>
    </row>
    <row r="37380" spans="21:21" x14ac:dyDescent="0.3">
      <c r="U37380" s="275"/>
    </row>
    <row r="37381" spans="21:21" x14ac:dyDescent="0.3">
      <c r="U37381" s="275"/>
    </row>
    <row r="37382" spans="21:21" x14ac:dyDescent="0.3">
      <c r="U37382" s="275"/>
    </row>
    <row r="37383" spans="21:21" x14ac:dyDescent="0.3">
      <c r="U37383" s="275"/>
    </row>
    <row r="37384" spans="21:21" x14ac:dyDescent="0.3">
      <c r="U37384" s="275"/>
    </row>
    <row r="37385" spans="21:21" x14ac:dyDescent="0.3">
      <c r="U37385" s="275"/>
    </row>
    <row r="37386" spans="21:21" x14ac:dyDescent="0.3">
      <c r="U37386" s="275"/>
    </row>
    <row r="37387" spans="21:21" x14ac:dyDescent="0.3">
      <c r="U37387" s="275"/>
    </row>
    <row r="37388" spans="21:21" x14ac:dyDescent="0.3">
      <c r="U37388" s="275"/>
    </row>
    <row r="37389" spans="21:21" x14ac:dyDescent="0.3">
      <c r="U37389" s="275"/>
    </row>
    <row r="37390" spans="21:21" x14ac:dyDescent="0.3">
      <c r="U37390" s="275"/>
    </row>
    <row r="37391" spans="21:21" x14ac:dyDescent="0.3">
      <c r="U37391" s="275"/>
    </row>
    <row r="37392" spans="21:21" x14ac:dyDescent="0.3">
      <c r="U37392" s="275"/>
    </row>
    <row r="37393" spans="21:21" x14ac:dyDescent="0.3">
      <c r="U37393" s="275"/>
    </row>
    <row r="37394" spans="21:21" x14ac:dyDescent="0.3">
      <c r="U37394" s="275"/>
    </row>
    <row r="37395" spans="21:21" x14ac:dyDescent="0.3">
      <c r="U37395" s="275"/>
    </row>
    <row r="37396" spans="21:21" x14ac:dyDescent="0.3">
      <c r="U37396" s="275"/>
    </row>
    <row r="37397" spans="21:21" x14ac:dyDescent="0.3">
      <c r="U37397" s="275"/>
    </row>
    <row r="37398" spans="21:21" x14ac:dyDescent="0.3">
      <c r="U37398" s="275"/>
    </row>
    <row r="37399" spans="21:21" x14ac:dyDescent="0.3">
      <c r="U37399" s="275"/>
    </row>
    <row r="37400" spans="21:21" x14ac:dyDescent="0.3">
      <c r="U37400" s="275"/>
    </row>
    <row r="37401" spans="21:21" x14ac:dyDescent="0.3">
      <c r="U37401" s="275"/>
    </row>
    <row r="37402" spans="21:21" x14ac:dyDescent="0.3">
      <c r="U37402" s="275"/>
    </row>
    <row r="37403" spans="21:21" x14ac:dyDescent="0.3">
      <c r="U37403" s="275"/>
    </row>
    <row r="37404" spans="21:21" x14ac:dyDescent="0.3">
      <c r="U37404" s="275"/>
    </row>
    <row r="37405" spans="21:21" x14ac:dyDescent="0.3">
      <c r="U37405" s="275"/>
    </row>
    <row r="37406" spans="21:21" x14ac:dyDescent="0.3">
      <c r="U37406" s="275"/>
    </row>
    <row r="37407" spans="21:21" x14ac:dyDescent="0.3">
      <c r="U37407" s="275"/>
    </row>
    <row r="37408" spans="21:21" x14ac:dyDescent="0.3">
      <c r="U37408" s="275"/>
    </row>
    <row r="37409" spans="21:21" x14ac:dyDescent="0.3">
      <c r="U37409" s="275"/>
    </row>
    <row r="37410" spans="21:21" x14ac:dyDescent="0.3">
      <c r="U37410" s="275"/>
    </row>
    <row r="37411" spans="21:21" x14ac:dyDescent="0.3">
      <c r="U37411" s="275"/>
    </row>
    <row r="37412" spans="21:21" x14ac:dyDescent="0.3">
      <c r="U37412" s="275"/>
    </row>
    <row r="37413" spans="21:21" x14ac:dyDescent="0.3">
      <c r="U37413" s="275"/>
    </row>
    <row r="37414" spans="21:21" x14ac:dyDescent="0.3">
      <c r="U37414" s="275"/>
    </row>
    <row r="37415" spans="21:21" x14ac:dyDescent="0.3">
      <c r="U37415" s="275"/>
    </row>
    <row r="37416" spans="21:21" x14ac:dyDescent="0.3">
      <c r="U37416" s="275"/>
    </row>
    <row r="37417" spans="21:21" x14ac:dyDescent="0.3">
      <c r="U37417" s="275"/>
    </row>
    <row r="37418" spans="21:21" x14ac:dyDescent="0.3">
      <c r="U37418" s="275"/>
    </row>
    <row r="37419" spans="21:21" x14ac:dyDescent="0.3">
      <c r="U37419" s="275"/>
    </row>
    <row r="37420" spans="21:21" x14ac:dyDescent="0.3">
      <c r="U37420" s="275"/>
    </row>
    <row r="37421" spans="21:21" x14ac:dyDescent="0.3">
      <c r="U37421" s="275"/>
    </row>
    <row r="37422" spans="21:21" x14ac:dyDescent="0.3">
      <c r="U37422" s="275"/>
    </row>
    <row r="37423" spans="21:21" x14ac:dyDescent="0.3">
      <c r="U37423" s="275"/>
    </row>
    <row r="37424" spans="21:21" x14ac:dyDescent="0.3">
      <c r="U37424" s="275"/>
    </row>
    <row r="37425" spans="21:21" x14ac:dyDescent="0.3">
      <c r="U37425" s="275"/>
    </row>
    <row r="37426" spans="21:21" x14ac:dyDescent="0.3">
      <c r="U37426" s="275"/>
    </row>
    <row r="37427" spans="21:21" x14ac:dyDescent="0.3">
      <c r="U37427" s="275"/>
    </row>
    <row r="37428" spans="21:21" x14ac:dyDescent="0.3">
      <c r="U37428" s="275"/>
    </row>
    <row r="37429" spans="21:21" x14ac:dyDescent="0.3">
      <c r="U37429" s="275"/>
    </row>
    <row r="37430" spans="21:21" x14ac:dyDescent="0.3">
      <c r="U37430" s="275"/>
    </row>
    <row r="37431" spans="21:21" x14ac:dyDescent="0.3">
      <c r="U37431" s="275"/>
    </row>
    <row r="37432" spans="21:21" x14ac:dyDescent="0.3">
      <c r="U37432" s="275"/>
    </row>
    <row r="37433" spans="21:21" x14ac:dyDescent="0.3">
      <c r="U37433" s="275"/>
    </row>
    <row r="37434" spans="21:21" x14ac:dyDescent="0.3">
      <c r="U37434" s="275"/>
    </row>
    <row r="37435" spans="21:21" x14ac:dyDescent="0.3">
      <c r="U37435" s="275"/>
    </row>
    <row r="37436" spans="21:21" x14ac:dyDescent="0.3">
      <c r="U37436" s="275"/>
    </row>
    <row r="37437" spans="21:21" x14ac:dyDescent="0.3">
      <c r="U37437" s="275"/>
    </row>
    <row r="37438" spans="21:21" x14ac:dyDescent="0.3">
      <c r="U37438" s="275"/>
    </row>
    <row r="37439" spans="21:21" x14ac:dyDescent="0.3">
      <c r="U37439" s="275"/>
    </row>
    <row r="37440" spans="21:21" x14ac:dyDescent="0.3">
      <c r="U37440" s="275"/>
    </row>
    <row r="37441" spans="21:21" x14ac:dyDescent="0.3">
      <c r="U37441" s="275"/>
    </row>
    <row r="37442" spans="21:21" x14ac:dyDescent="0.3">
      <c r="U37442" s="275"/>
    </row>
    <row r="37443" spans="21:21" x14ac:dyDescent="0.3">
      <c r="U37443" s="275"/>
    </row>
    <row r="37444" spans="21:21" x14ac:dyDescent="0.3">
      <c r="U37444" s="275"/>
    </row>
    <row r="37445" spans="21:21" x14ac:dyDescent="0.3">
      <c r="U37445" s="275"/>
    </row>
    <row r="37446" spans="21:21" x14ac:dyDescent="0.3">
      <c r="U37446" s="275"/>
    </row>
    <row r="37447" spans="21:21" x14ac:dyDescent="0.3">
      <c r="U37447" s="275"/>
    </row>
    <row r="37448" spans="21:21" x14ac:dyDescent="0.3">
      <c r="U37448" s="275"/>
    </row>
    <row r="37449" spans="21:21" x14ac:dyDescent="0.3">
      <c r="U37449" s="275"/>
    </row>
    <row r="37450" spans="21:21" x14ac:dyDescent="0.3">
      <c r="U37450" s="275"/>
    </row>
    <row r="37451" spans="21:21" x14ac:dyDescent="0.3">
      <c r="U37451" s="275"/>
    </row>
    <row r="37452" spans="21:21" x14ac:dyDescent="0.3">
      <c r="U37452" s="275"/>
    </row>
    <row r="37453" spans="21:21" x14ac:dyDescent="0.3">
      <c r="U37453" s="275"/>
    </row>
    <row r="37454" spans="21:21" x14ac:dyDescent="0.3">
      <c r="U37454" s="275"/>
    </row>
    <row r="37455" spans="21:21" x14ac:dyDescent="0.3">
      <c r="U37455" s="275"/>
    </row>
    <row r="37456" spans="21:21" x14ac:dyDescent="0.3">
      <c r="U37456" s="275"/>
    </row>
    <row r="37457" spans="21:21" x14ac:dyDescent="0.3">
      <c r="U37457" s="275"/>
    </row>
    <row r="37458" spans="21:21" x14ac:dyDescent="0.3">
      <c r="U37458" s="275"/>
    </row>
    <row r="37459" spans="21:21" x14ac:dyDescent="0.3">
      <c r="U37459" s="275"/>
    </row>
    <row r="37460" spans="21:21" x14ac:dyDescent="0.3">
      <c r="U37460" s="275"/>
    </row>
    <row r="37461" spans="21:21" x14ac:dyDescent="0.3">
      <c r="U37461" s="275"/>
    </row>
    <row r="37462" spans="21:21" x14ac:dyDescent="0.3">
      <c r="U37462" s="275"/>
    </row>
    <row r="37463" spans="21:21" x14ac:dyDescent="0.3">
      <c r="U37463" s="275"/>
    </row>
    <row r="37464" spans="21:21" x14ac:dyDescent="0.3">
      <c r="U37464" s="275"/>
    </row>
    <row r="37465" spans="21:21" x14ac:dyDescent="0.3">
      <c r="U37465" s="275"/>
    </row>
    <row r="37466" spans="21:21" x14ac:dyDescent="0.3">
      <c r="U37466" s="275"/>
    </row>
    <row r="37467" spans="21:21" x14ac:dyDescent="0.3">
      <c r="U37467" s="275"/>
    </row>
    <row r="37468" spans="21:21" x14ac:dyDescent="0.3">
      <c r="U37468" s="275"/>
    </row>
    <row r="37469" spans="21:21" x14ac:dyDescent="0.3">
      <c r="U37469" s="275"/>
    </row>
    <row r="37470" spans="21:21" x14ac:dyDescent="0.3">
      <c r="U37470" s="275"/>
    </row>
    <row r="37471" spans="21:21" x14ac:dyDescent="0.3">
      <c r="U37471" s="275"/>
    </row>
    <row r="37472" spans="21:21" x14ac:dyDescent="0.3">
      <c r="U37472" s="275"/>
    </row>
    <row r="37473" spans="21:21" x14ac:dyDescent="0.3">
      <c r="U37473" s="275"/>
    </row>
    <row r="37474" spans="21:21" x14ac:dyDescent="0.3">
      <c r="U37474" s="275"/>
    </row>
    <row r="37475" spans="21:21" x14ac:dyDescent="0.3">
      <c r="U37475" s="275"/>
    </row>
    <row r="37476" spans="21:21" x14ac:dyDescent="0.3">
      <c r="U37476" s="275"/>
    </row>
    <row r="37477" spans="21:21" x14ac:dyDescent="0.3">
      <c r="U37477" s="275"/>
    </row>
    <row r="37478" spans="21:21" x14ac:dyDescent="0.3">
      <c r="U37478" s="275"/>
    </row>
    <row r="37479" spans="21:21" x14ac:dyDescent="0.3">
      <c r="U37479" s="275"/>
    </row>
    <row r="37480" spans="21:21" x14ac:dyDescent="0.3">
      <c r="U37480" s="275"/>
    </row>
    <row r="37481" spans="21:21" x14ac:dyDescent="0.3">
      <c r="U37481" s="275"/>
    </row>
    <row r="37482" spans="21:21" x14ac:dyDescent="0.3">
      <c r="U37482" s="275"/>
    </row>
    <row r="37483" spans="21:21" x14ac:dyDescent="0.3">
      <c r="U37483" s="275"/>
    </row>
    <row r="37484" spans="21:21" x14ac:dyDescent="0.3">
      <c r="U37484" s="275"/>
    </row>
    <row r="37485" spans="21:21" x14ac:dyDescent="0.3">
      <c r="U37485" s="275"/>
    </row>
    <row r="37486" spans="21:21" x14ac:dyDescent="0.3">
      <c r="U37486" s="275"/>
    </row>
    <row r="37487" spans="21:21" x14ac:dyDescent="0.3">
      <c r="U37487" s="275"/>
    </row>
    <row r="37488" spans="21:21" x14ac:dyDescent="0.3">
      <c r="U37488" s="275"/>
    </row>
    <row r="37489" spans="21:21" x14ac:dyDescent="0.3">
      <c r="U37489" s="275"/>
    </row>
    <row r="37490" spans="21:21" x14ac:dyDescent="0.3">
      <c r="U37490" s="275"/>
    </row>
    <row r="37491" spans="21:21" x14ac:dyDescent="0.3">
      <c r="U37491" s="275"/>
    </row>
    <row r="37492" spans="21:21" x14ac:dyDescent="0.3">
      <c r="U37492" s="275"/>
    </row>
    <row r="37493" spans="21:21" x14ac:dyDescent="0.3">
      <c r="U37493" s="275"/>
    </row>
    <row r="37494" spans="21:21" x14ac:dyDescent="0.3">
      <c r="U37494" s="275"/>
    </row>
    <row r="37495" spans="21:21" x14ac:dyDescent="0.3">
      <c r="U37495" s="275"/>
    </row>
    <row r="37496" spans="21:21" x14ac:dyDescent="0.3">
      <c r="U37496" s="275"/>
    </row>
    <row r="37497" spans="21:21" x14ac:dyDescent="0.3">
      <c r="U37497" s="275"/>
    </row>
    <row r="37498" spans="21:21" x14ac:dyDescent="0.3">
      <c r="U37498" s="275"/>
    </row>
    <row r="37499" spans="21:21" x14ac:dyDescent="0.3">
      <c r="U37499" s="275"/>
    </row>
    <row r="37500" spans="21:21" x14ac:dyDescent="0.3">
      <c r="U37500" s="275"/>
    </row>
    <row r="37501" spans="21:21" x14ac:dyDescent="0.3">
      <c r="U37501" s="275"/>
    </row>
    <row r="37502" spans="21:21" x14ac:dyDescent="0.3">
      <c r="U37502" s="275"/>
    </row>
    <row r="37503" spans="21:21" x14ac:dyDescent="0.3">
      <c r="U37503" s="275"/>
    </row>
    <row r="37504" spans="21:21" x14ac:dyDescent="0.3">
      <c r="U37504" s="275"/>
    </row>
    <row r="37505" spans="21:21" x14ac:dyDescent="0.3">
      <c r="U37505" s="275"/>
    </row>
    <row r="37506" spans="21:21" x14ac:dyDescent="0.3">
      <c r="U37506" s="275"/>
    </row>
    <row r="37507" spans="21:21" x14ac:dyDescent="0.3">
      <c r="U37507" s="275"/>
    </row>
    <row r="37508" spans="21:21" x14ac:dyDescent="0.3">
      <c r="U37508" s="275"/>
    </row>
    <row r="37509" spans="21:21" x14ac:dyDescent="0.3">
      <c r="U37509" s="275"/>
    </row>
    <row r="37510" spans="21:21" x14ac:dyDescent="0.3">
      <c r="U37510" s="275"/>
    </row>
    <row r="37511" spans="21:21" x14ac:dyDescent="0.3">
      <c r="U37511" s="275"/>
    </row>
    <row r="37512" spans="21:21" x14ac:dyDescent="0.3">
      <c r="U37512" s="275"/>
    </row>
    <row r="37513" spans="21:21" x14ac:dyDescent="0.3">
      <c r="U37513" s="275"/>
    </row>
    <row r="37514" spans="21:21" x14ac:dyDescent="0.3">
      <c r="U37514" s="275"/>
    </row>
    <row r="37515" spans="21:21" x14ac:dyDescent="0.3">
      <c r="U37515" s="275"/>
    </row>
    <row r="37516" spans="21:21" x14ac:dyDescent="0.3">
      <c r="U37516" s="275"/>
    </row>
    <row r="37517" spans="21:21" x14ac:dyDescent="0.3">
      <c r="U37517" s="275"/>
    </row>
    <row r="37518" spans="21:21" x14ac:dyDescent="0.3">
      <c r="U37518" s="275"/>
    </row>
    <row r="37519" spans="21:21" x14ac:dyDescent="0.3">
      <c r="U37519" s="275"/>
    </row>
    <row r="37520" spans="21:21" x14ac:dyDescent="0.3">
      <c r="U37520" s="275"/>
    </row>
    <row r="37521" spans="21:21" x14ac:dyDescent="0.3">
      <c r="U37521" s="275"/>
    </row>
    <row r="37522" spans="21:21" x14ac:dyDescent="0.3">
      <c r="U37522" s="275"/>
    </row>
    <row r="37523" spans="21:21" x14ac:dyDescent="0.3">
      <c r="U37523" s="275"/>
    </row>
    <row r="37524" spans="21:21" x14ac:dyDescent="0.3">
      <c r="U37524" s="275"/>
    </row>
    <row r="37525" spans="21:21" x14ac:dyDescent="0.3">
      <c r="U37525" s="275"/>
    </row>
    <row r="37526" spans="21:21" x14ac:dyDescent="0.3">
      <c r="U37526" s="275"/>
    </row>
    <row r="37527" spans="21:21" x14ac:dyDescent="0.3">
      <c r="U37527" s="275"/>
    </row>
    <row r="37528" spans="21:21" x14ac:dyDescent="0.3">
      <c r="U37528" s="275"/>
    </row>
    <row r="37529" spans="21:21" x14ac:dyDescent="0.3">
      <c r="U37529" s="275"/>
    </row>
    <row r="37530" spans="21:21" x14ac:dyDescent="0.3">
      <c r="U37530" s="275"/>
    </row>
    <row r="37531" spans="21:21" x14ac:dyDescent="0.3">
      <c r="U37531" s="275"/>
    </row>
    <row r="37532" spans="21:21" x14ac:dyDescent="0.3">
      <c r="U37532" s="275"/>
    </row>
    <row r="37533" spans="21:21" x14ac:dyDescent="0.3">
      <c r="U37533" s="275"/>
    </row>
    <row r="37534" spans="21:21" x14ac:dyDescent="0.3">
      <c r="U37534" s="275"/>
    </row>
    <row r="37535" spans="21:21" x14ac:dyDescent="0.3">
      <c r="U37535" s="275"/>
    </row>
    <row r="37536" spans="21:21" x14ac:dyDescent="0.3">
      <c r="U37536" s="275"/>
    </row>
    <row r="37537" spans="21:21" x14ac:dyDescent="0.3">
      <c r="U37537" s="275"/>
    </row>
    <row r="37538" spans="21:21" x14ac:dyDescent="0.3">
      <c r="U37538" s="275"/>
    </row>
    <row r="37539" spans="21:21" x14ac:dyDescent="0.3">
      <c r="U37539" s="275"/>
    </row>
    <row r="37540" spans="21:21" x14ac:dyDescent="0.3">
      <c r="U37540" s="275"/>
    </row>
    <row r="37541" spans="21:21" x14ac:dyDescent="0.3">
      <c r="U37541" s="275"/>
    </row>
    <row r="37542" spans="21:21" x14ac:dyDescent="0.3">
      <c r="U37542" s="275"/>
    </row>
    <row r="37543" spans="21:21" x14ac:dyDescent="0.3">
      <c r="U37543" s="275"/>
    </row>
    <row r="37544" spans="21:21" x14ac:dyDescent="0.3">
      <c r="U37544" s="275"/>
    </row>
    <row r="37545" spans="21:21" x14ac:dyDescent="0.3">
      <c r="U37545" s="275"/>
    </row>
    <row r="37546" spans="21:21" x14ac:dyDescent="0.3">
      <c r="U37546" s="275"/>
    </row>
    <row r="37547" spans="21:21" x14ac:dyDescent="0.3">
      <c r="U37547" s="275"/>
    </row>
    <row r="37548" spans="21:21" x14ac:dyDescent="0.3">
      <c r="U37548" s="275"/>
    </row>
    <row r="37549" spans="21:21" x14ac:dyDescent="0.3">
      <c r="U37549" s="275"/>
    </row>
    <row r="37550" spans="21:21" x14ac:dyDescent="0.3">
      <c r="U37550" s="275"/>
    </row>
    <row r="37551" spans="21:21" x14ac:dyDescent="0.3">
      <c r="U37551" s="275"/>
    </row>
    <row r="37552" spans="21:21" x14ac:dyDescent="0.3">
      <c r="U37552" s="275"/>
    </row>
    <row r="37553" spans="21:21" x14ac:dyDescent="0.3">
      <c r="U37553" s="275"/>
    </row>
    <row r="37554" spans="21:21" x14ac:dyDescent="0.3">
      <c r="U37554" s="275"/>
    </row>
    <row r="37555" spans="21:21" x14ac:dyDescent="0.3">
      <c r="U37555" s="275"/>
    </row>
    <row r="37556" spans="21:21" x14ac:dyDescent="0.3">
      <c r="U37556" s="275"/>
    </row>
    <row r="37557" spans="21:21" x14ac:dyDescent="0.3">
      <c r="U37557" s="275"/>
    </row>
    <row r="37558" spans="21:21" x14ac:dyDescent="0.3">
      <c r="U37558" s="275"/>
    </row>
    <row r="37559" spans="21:21" x14ac:dyDescent="0.3">
      <c r="U37559" s="275"/>
    </row>
    <row r="37560" spans="21:21" x14ac:dyDescent="0.3">
      <c r="U37560" s="275"/>
    </row>
    <row r="37561" spans="21:21" x14ac:dyDescent="0.3">
      <c r="U37561" s="275"/>
    </row>
    <row r="37562" spans="21:21" x14ac:dyDescent="0.3">
      <c r="U37562" s="275"/>
    </row>
    <row r="37563" spans="21:21" x14ac:dyDescent="0.3">
      <c r="U37563" s="275"/>
    </row>
    <row r="37564" spans="21:21" x14ac:dyDescent="0.3">
      <c r="U37564" s="275"/>
    </row>
    <row r="37565" spans="21:21" x14ac:dyDescent="0.3">
      <c r="U37565" s="275"/>
    </row>
    <row r="37566" spans="21:21" x14ac:dyDescent="0.3">
      <c r="U37566" s="275"/>
    </row>
    <row r="37567" spans="21:21" x14ac:dyDescent="0.3">
      <c r="U37567" s="275"/>
    </row>
    <row r="37568" spans="21:21" x14ac:dyDescent="0.3">
      <c r="U37568" s="275"/>
    </row>
    <row r="37569" spans="21:21" x14ac:dyDescent="0.3">
      <c r="U37569" s="275"/>
    </row>
    <row r="37570" spans="21:21" x14ac:dyDescent="0.3">
      <c r="U37570" s="275"/>
    </row>
    <row r="37571" spans="21:21" x14ac:dyDescent="0.3">
      <c r="U37571" s="275"/>
    </row>
    <row r="37572" spans="21:21" x14ac:dyDescent="0.3">
      <c r="U37572" s="275"/>
    </row>
    <row r="37573" spans="21:21" x14ac:dyDescent="0.3">
      <c r="U37573" s="275"/>
    </row>
    <row r="37574" spans="21:21" x14ac:dyDescent="0.3">
      <c r="U37574" s="275"/>
    </row>
    <row r="37575" spans="21:21" x14ac:dyDescent="0.3">
      <c r="U37575" s="275"/>
    </row>
    <row r="37576" spans="21:21" x14ac:dyDescent="0.3">
      <c r="U37576" s="275"/>
    </row>
    <row r="37577" spans="21:21" x14ac:dyDescent="0.3">
      <c r="U37577" s="275"/>
    </row>
    <row r="37578" spans="21:21" x14ac:dyDescent="0.3">
      <c r="U37578" s="275"/>
    </row>
    <row r="37579" spans="21:21" x14ac:dyDescent="0.3">
      <c r="U37579" s="275"/>
    </row>
    <row r="37580" spans="21:21" x14ac:dyDescent="0.3">
      <c r="U37580" s="275"/>
    </row>
    <row r="37581" spans="21:21" x14ac:dyDescent="0.3">
      <c r="U37581" s="275"/>
    </row>
    <row r="37582" spans="21:21" x14ac:dyDescent="0.3">
      <c r="U37582" s="275"/>
    </row>
    <row r="37583" spans="21:21" x14ac:dyDescent="0.3">
      <c r="U37583" s="275"/>
    </row>
    <row r="37584" spans="21:21" x14ac:dyDescent="0.3">
      <c r="U37584" s="275"/>
    </row>
    <row r="37585" spans="21:21" x14ac:dyDescent="0.3">
      <c r="U37585" s="275"/>
    </row>
    <row r="37586" spans="21:21" x14ac:dyDescent="0.3">
      <c r="U37586" s="275"/>
    </row>
    <row r="37587" spans="21:21" x14ac:dyDescent="0.3">
      <c r="U37587" s="275"/>
    </row>
    <row r="37588" spans="21:21" x14ac:dyDescent="0.3">
      <c r="U37588" s="275"/>
    </row>
    <row r="37589" spans="21:21" x14ac:dyDescent="0.3">
      <c r="U37589" s="275"/>
    </row>
    <row r="37590" spans="21:21" x14ac:dyDescent="0.3">
      <c r="U37590" s="275"/>
    </row>
    <row r="37591" spans="21:21" x14ac:dyDescent="0.3">
      <c r="U37591" s="275"/>
    </row>
    <row r="37592" spans="21:21" x14ac:dyDescent="0.3">
      <c r="U37592" s="275"/>
    </row>
    <row r="37593" spans="21:21" x14ac:dyDescent="0.3">
      <c r="U37593" s="275"/>
    </row>
    <row r="37594" spans="21:21" x14ac:dyDescent="0.3">
      <c r="U37594" s="275"/>
    </row>
    <row r="37595" spans="21:21" x14ac:dyDescent="0.3">
      <c r="U37595" s="275"/>
    </row>
    <row r="37596" spans="21:21" x14ac:dyDescent="0.3">
      <c r="U37596" s="275"/>
    </row>
    <row r="37597" spans="21:21" x14ac:dyDescent="0.3">
      <c r="U37597" s="275"/>
    </row>
    <row r="37598" spans="21:21" x14ac:dyDescent="0.3">
      <c r="U37598" s="275"/>
    </row>
    <row r="37599" spans="21:21" x14ac:dyDescent="0.3">
      <c r="U37599" s="275"/>
    </row>
    <row r="37600" spans="21:21" x14ac:dyDescent="0.3">
      <c r="U37600" s="275"/>
    </row>
    <row r="37601" spans="21:21" x14ac:dyDescent="0.3">
      <c r="U37601" s="275"/>
    </row>
    <row r="37602" spans="21:21" x14ac:dyDescent="0.3">
      <c r="U37602" s="275"/>
    </row>
    <row r="37603" spans="21:21" x14ac:dyDescent="0.3">
      <c r="U37603" s="275"/>
    </row>
    <row r="37604" spans="21:21" x14ac:dyDescent="0.3">
      <c r="U37604" s="275"/>
    </row>
    <row r="37605" spans="21:21" x14ac:dyDescent="0.3">
      <c r="U37605" s="275"/>
    </row>
    <row r="37606" spans="21:21" x14ac:dyDescent="0.3">
      <c r="U37606" s="275"/>
    </row>
    <row r="37607" spans="21:21" x14ac:dyDescent="0.3">
      <c r="U37607" s="275"/>
    </row>
    <row r="37608" spans="21:21" x14ac:dyDescent="0.3">
      <c r="U37608" s="275"/>
    </row>
    <row r="37609" spans="21:21" x14ac:dyDescent="0.3">
      <c r="U37609" s="275"/>
    </row>
    <row r="37610" spans="21:21" x14ac:dyDescent="0.3">
      <c r="U37610" s="275"/>
    </row>
    <row r="37611" spans="21:21" x14ac:dyDescent="0.3">
      <c r="U37611" s="275"/>
    </row>
    <row r="37612" spans="21:21" x14ac:dyDescent="0.3">
      <c r="U37612" s="275"/>
    </row>
    <row r="37613" spans="21:21" x14ac:dyDescent="0.3">
      <c r="U37613" s="275"/>
    </row>
    <row r="37614" spans="21:21" x14ac:dyDescent="0.3">
      <c r="U37614" s="275"/>
    </row>
    <row r="37615" spans="21:21" x14ac:dyDescent="0.3">
      <c r="U37615" s="275"/>
    </row>
    <row r="37616" spans="21:21" x14ac:dyDescent="0.3">
      <c r="U37616" s="275"/>
    </row>
    <row r="37617" spans="21:21" x14ac:dyDescent="0.3">
      <c r="U37617" s="275"/>
    </row>
    <row r="37618" spans="21:21" x14ac:dyDescent="0.3">
      <c r="U37618" s="275"/>
    </row>
    <row r="37619" spans="21:21" x14ac:dyDescent="0.3">
      <c r="U37619" s="275"/>
    </row>
    <row r="37620" spans="21:21" x14ac:dyDescent="0.3">
      <c r="U37620" s="275"/>
    </row>
    <row r="37621" spans="21:21" x14ac:dyDescent="0.3">
      <c r="U37621" s="275"/>
    </row>
    <row r="37622" spans="21:21" x14ac:dyDescent="0.3">
      <c r="U37622" s="275"/>
    </row>
    <row r="37623" spans="21:21" x14ac:dyDescent="0.3">
      <c r="U37623" s="275"/>
    </row>
    <row r="37624" spans="21:21" x14ac:dyDescent="0.3">
      <c r="U37624" s="275"/>
    </row>
    <row r="37625" spans="21:21" x14ac:dyDescent="0.3">
      <c r="U37625" s="275"/>
    </row>
    <row r="37626" spans="21:21" x14ac:dyDescent="0.3">
      <c r="U37626" s="275"/>
    </row>
    <row r="37627" spans="21:21" x14ac:dyDescent="0.3">
      <c r="U37627" s="275"/>
    </row>
    <row r="37628" spans="21:21" x14ac:dyDescent="0.3">
      <c r="U37628" s="275"/>
    </row>
    <row r="37629" spans="21:21" x14ac:dyDescent="0.3">
      <c r="U37629" s="275"/>
    </row>
    <row r="37630" spans="21:21" x14ac:dyDescent="0.3">
      <c r="U37630" s="275"/>
    </row>
    <row r="37631" spans="21:21" x14ac:dyDescent="0.3">
      <c r="U37631" s="275"/>
    </row>
    <row r="37632" spans="21:21" x14ac:dyDescent="0.3">
      <c r="U37632" s="275"/>
    </row>
    <row r="37633" spans="21:21" x14ac:dyDescent="0.3">
      <c r="U37633" s="275"/>
    </row>
    <row r="37634" spans="21:21" x14ac:dyDescent="0.3">
      <c r="U37634" s="275"/>
    </row>
    <row r="37635" spans="21:21" x14ac:dyDescent="0.3">
      <c r="U37635" s="275"/>
    </row>
    <row r="37636" spans="21:21" x14ac:dyDescent="0.3">
      <c r="U37636" s="275"/>
    </row>
    <row r="37637" spans="21:21" x14ac:dyDescent="0.3">
      <c r="U37637" s="275"/>
    </row>
    <row r="37638" spans="21:21" x14ac:dyDescent="0.3">
      <c r="U37638" s="275"/>
    </row>
    <row r="37639" spans="21:21" x14ac:dyDescent="0.3">
      <c r="U37639" s="275"/>
    </row>
    <row r="37640" spans="21:21" x14ac:dyDescent="0.3">
      <c r="U37640" s="275"/>
    </row>
    <row r="37641" spans="21:21" x14ac:dyDescent="0.3">
      <c r="U37641" s="275"/>
    </row>
    <row r="37642" spans="21:21" x14ac:dyDescent="0.3">
      <c r="U37642" s="275"/>
    </row>
    <row r="37643" spans="21:21" x14ac:dyDescent="0.3">
      <c r="U37643" s="275"/>
    </row>
    <row r="37644" spans="21:21" x14ac:dyDescent="0.3">
      <c r="U37644" s="275"/>
    </row>
    <row r="37645" spans="21:21" x14ac:dyDescent="0.3">
      <c r="U37645" s="275"/>
    </row>
    <row r="37646" spans="21:21" x14ac:dyDescent="0.3">
      <c r="U37646" s="275"/>
    </row>
    <row r="37647" spans="21:21" x14ac:dyDescent="0.3">
      <c r="U37647" s="275"/>
    </row>
    <row r="37648" spans="21:21" x14ac:dyDescent="0.3">
      <c r="U37648" s="275"/>
    </row>
    <row r="37649" spans="21:21" x14ac:dyDescent="0.3">
      <c r="U37649" s="275"/>
    </row>
    <row r="37650" spans="21:21" x14ac:dyDescent="0.3">
      <c r="U37650" s="275"/>
    </row>
    <row r="37651" spans="21:21" x14ac:dyDescent="0.3">
      <c r="U37651" s="275"/>
    </row>
    <row r="37652" spans="21:21" x14ac:dyDescent="0.3">
      <c r="U37652" s="275"/>
    </row>
    <row r="37653" spans="21:21" x14ac:dyDescent="0.3">
      <c r="U37653" s="275"/>
    </row>
    <row r="37654" spans="21:21" x14ac:dyDescent="0.3">
      <c r="U37654" s="275"/>
    </row>
    <row r="37655" spans="21:21" x14ac:dyDescent="0.3">
      <c r="U37655" s="275"/>
    </row>
    <row r="37656" spans="21:21" x14ac:dyDescent="0.3">
      <c r="U37656" s="275"/>
    </row>
    <row r="37657" spans="21:21" x14ac:dyDescent="0.3">
      <c r="U37657" s="275"/>
    </row>
    <row r="37658" spans="21:21" x14ac:dyDescent="0.3">
      <c r="U37658" s="275"/>
    </row>
    <row r="37659" spans="21:21" x14ac:dyDescent="0.3">
      <c r="U37659" s="275"/>
    </row>
    <row r="37660" spans="21:21" x14ac:dyDescent="0.3">
      <c r="U37660" s="275"/>
    </row>
    <row r="37661" spans="21:21" x14ac:dyDescent="0.3">
      <c r="U37661" s="275"/>
    </row>
    <row r="37662" spans="21:21" x14ac:dyDescent="0.3">
      <c r="U37662" s="275"/>
    </row>
    <row r="37663" spans="21:21" x14ac:dyDescent="0.3">
      <c r="U37663" s="275"/>
    </row>
    <row r="37664" spans="21:21" x14ac:dyDescent="0.3">
      <c r="U37664" s="275"/>
    </row>
    <row r="37665" spans="21:21" x14ac:dyDescent="0.3">
      <c r="U37665" s="275"/>
    </row>
    <row r="37666" spans="21:21" x14ac:dyDescent="0.3">
      <c r="U37666" s="275"/>
    </row>
    <row r="37667" spans="21:21" x14ac:dyDescent="0.3">
      <c r="U37667" s="275"/>
    </row>
    <row r="37668" spans="21:21" x14ac:dyDescent="0.3">
      <c r="U37668" s="275"/>
    </row>
    <row r="37669" spans="21:21" x14ac:dyDescent="0.3">
      <c r="U37669" s="275"/>
    </row>
    <row r="37670" spans="21:21" x14ac:dyDescent="0.3">
      <c r="U37670" s="275"/>
    </row>
    <row r="37671" spans="21:21" x14ac:dyDescent="0.3">
      <c r="U37671" s="275"/>
    </row>
    <row r="37672" spans="21:21" x14ac:dyDescent="0.3">
      <c r="U37672" s="275"/>
    </row>
    <row r="37673" spans="21:21" x14ac:dyDescent="0.3">
      <c r="U37673" s="275"/>
    </row>
    <row r="37674" spans="21:21" x14ac:dyDescent="0.3">
      <c r="U37674" s="275"/>
    </row>
    <row r="37675" spans="21:21" x14ac:dyDescent="0.3">
      <c r="U37675" s="275"/>
    </row>
    <row r="37676" spans="21:21" x14ac:dyDescent="0.3">
      <c r="U37676" s="275"/>
    </row>
    <row r="37677" spans="21:21" x14ac:dyDescent="0.3">
      <c r="U37677" s="275"/>
    </row>
    <row r="37678" spans="21:21" x14ac:dyDescent="0.3">
      <c r="U37678" s="275"/>
    </row>
    <row r="37679" spans="21:21" x14ac:dyDescent="0.3">
      <c r="U37679" s="275"/>
    </row>
    <row r="37680" spans="21:21" x14ac:dyDescent="0.3">
      <c r="U37680" s="275"/>
    </row>
    <row r="37681" spans="21:21" x14ac:dyDescent="0.3">
      <c r="U37681" s="275"/>
    </row>
    <row r="37682" spans="21:21" x14ac:dyDescent="0.3">
      <c r="U37682" s="275"/>
    </row>
    <row r="37683" spans="21:21" x14ac:dyDescent="0.3">
      <c r="U37683" s="275"/>
    </row>
    <row r="37684" spans="21:21" x14ac:dyDescent="0.3">
      <c r="U37684" s="275"/>
    </row>
    <row r="37685" spans="21:21" x14ac:dyDescent="0.3">
      <c r="U37685" s="275"/>
    </row>
    <row r="37686" spans="21:21" x14ac:dyDescent="0.3">
      <c r="U37686" s="275"/>
    </row>
    <row r="37687" spans="21:21" x14ac:dyDescent="0.3">
      <c r="U37687" s="275"/>
    </row>
    <row r="37688" spans="21:21" x14ac:dyDescent="0.3">
      <c r="U37688" s="275"/>
    </row>
    <row r="37689" spans="21:21" x14ac:dyDescent="0.3">
      <c r="U37689" s="275"/>
    </row>
    <row r="37690" spans="21:21" x14ac:dyDescent="0.3">
      <c r="U37690" s="275"/>
    </row>
    <row r="37691" spans="21:21" x14ac:dyDescent="0.3">
      <c r="U37691" s="275"/>
    </row>
    <row r="37692" spans="21:21" x14ac:dyDescent="0.3">
      <c r="U37692" s="275"/>
    </row>
    <row r="37693" spans="21:21" x14ac:dyDescent="0.3">
      <c r="U37693" s="275"/>
    </row>
    <row r="37694" spans="21:21" x14ac:dyDescent="0.3">
      <c r="U37694" s="275"/>
    </row>
    <row r="37695" spans="21:21" x14ac:dyDescent="0.3">
      <c r="U37695" s="275"/>
    </row>
    <row r="37696" spans="21:21" x14ac:dyDescent="0.3">
      <c r="U37696" s="275"/>
    </row>
    <row r="37697" spans="21:21" x14ac:dyDescent="0.3">
      <c r="U37697" s="275"/>
    </row>
    <row r="37698" spans="21:21" x14ac:dyDescent="0.3">
      <c r="U37698" s="275"/>
    </row>
    <row r="37699" spans="21:21" x14ac:dyDescent="0.3">
      <c r="U37699" s="275"/>
    </row>
    <row r="37700" spans="21:21" x14ac:dyDescent="0.3">
      <c r="U37700" s="275"/>
    </row>
    <row r="37701" spans="21:21" x14ac:dyDescent="0.3">
      <c r="U37701" s="275"/>
    </row>
    <row r="37702" spans="21:21" x14ac:dyDescent="0.3">
      <c r="U37702" s="275"/>
    </row>
    <row r="37703" spans="21:21" x14ac:dyDescent="0.3">
      <c r="U37703" s="275"/>
    </row>
    <row r="37704" spans="21:21" x14ac:dyDescent="0.3">
      <c r="U37704" s="275"/>
    </row>
    <row r="37705" spans="21:21" x14ac:dyDescent="0.3">
      <c r="U37705" s="275"/>
    </row>
    <row r="37706" spans="21:21" x14ac:dyDescent="0.3">
      <c r="U37706" s="275"/>
    </row>
    <row r="37707" spans="21:21" x14ac:dyDescent="0.3">
      <c r="U37707" s="275"/>
    </row>
    <row r="37708" spans="21:21" x14ac:dyDescent="0.3">
      <c r="U37708" s="275"/>
    </row>
    <row r="37709" spans="21:21" x14ac:dyDescent="0.3">
      <c r="U37709" s="275"/>
    </row>
    <row r="37710" spans="21:21" x14ac:dyDescent="0.3">
      <c r="U37710" s="275"/>
    </row>
    <row r="37711" spans="21:21" x14ac:dyDescent="0.3">
      <c r="U37711" s="275"/>
    </row>
    <row r="37712" spans="21:21" x14ac:dyDescent="0.3">
      <c r="U37712" s="275"/>
    </row>
    <row r="37713" spans="21:21" x14ac:dyDescent="0.3">
      <c r="U37713" s="275"/>
    </row>
    <row r="37714" spans="21:21" x14ac:dyDescent="0.3">
      <c r="U37714" s="275"/>
    </row>
    <row r="37715" spans="21:21" x14ac:dyDescent="0.3">
      <c r="U37715" s="275"/>
    </row>
    <row r="37716" spans="21:21" x14ac:dyDescent="0.3">
      <c r="U37716" s="275"/>
    </row>
    <row r="37717" spans="21:21" x14ac:dyDescent="0.3">
      <c r="U37717" s="275"/>
    </row>
    <row r="37718" spans="21:21" x14ac:dyDescent="0.3">
      <c r="U37718" s="275"/>
    </row>
    <row r="37719" spans="21:21" x14ac:dyDescent="0.3">
      <c r="U37719" s="275"/>
    </row>
    <row r="37720" spans="21:21" x14ac:dyDescent="0.3">
      <c r="U37720" s="275"/>
    </row>
    <row r="37721" spans="21:21" x14ac:dyDescent="0.3">
      <c r="U37721" s="275"/>
    </row>
    <row r="37722" spans="21:21" x14ac:dyDescent="0.3">
      <c r="U37722" s="275"/>
    </row>
    <row r="37723" spans="21:21" x14ac:dyDescent="0.3">
      <c r="U37723" s="275"/>
    </row>
    <row r="37724" spans="21:21" x14ac:dyDescent="0.3">
      <c r="U37724" s="275"/>
    </row>
    <row r="37725" spans="21:21" x14ac:dyDescent="0.3">
      <c r="U37725" s="275"/>
    </row>
    <row r="37726" spans="21:21" x14ac:dyDescent="0.3">
      <c r="U37726" s="275"/>
    </row>
    <row r="37727" spans="21:21" x14ac:dyDescent="0.3">
      <c r="U37727" s="275"/>
    </row>
    <row r="37728" spans="21:21" x14ac:dyDescent="0.3">
      <c r="U37728" s="275"/>
    </row>
    <row r="37729" spans="21:21" x14ac:dyDescent="0.3">
      <c r="U37729" s="275"/>
    </row>
    <row r="37730" spans="21:21" x14ac:dyDescent="0.3">
      <c r="U37730" s="275"/>
    </row>
    <row r="37731" spans="21:21" x14ac:dyDescent="0.3">
      <c r="U37731" s="275"/>
    </row>
    <row r="37732" spans="21:21" x14ac:dyDescent="0.3">
      <c r="U37732" s="275"/>
    </row>
    <row r="37733" spans="21:21" x14ac:dyDescent="0.3">
      <c r="U37733" s="275"/>
    </row>
    <row r="37734" spans="21:21" x14ac:dyDescent="0.3">
      <c r="U37734" s="275"/>
    </row>
    <row r="37735" spans="21:21" x14ac:dyDescent="0.3">
      <c r="U37735" s="275"/>
    </row>
    <row r="37736" spans="21:21" x14ac:dyDescent="0.3">
      <c r="U37736" s="275"/>
    </row>
    <row r="37737" spans="21:21" x14ac:dyDescent="0.3">
      <c r="U37737" s="275"/>
    </row>
    <row r="37738" spans="21:21" x14ac:dyDescent="0.3">
      <c r="U37738" s="275"/>
    </row>
    <row r="37739" spans="21:21" x14ac:dyDescent="0.3">
      <c r="U37739" s="275"/>
    </row>
    <row r="37740" spans="21:21" x14ac:dyDescent="0.3">
      <c r="U37740" s="275"/>
    </row>
    <row r="37741" spans="21:21" x14ac:dyDescent="0.3">
      <c r="U37741" s="275"/>
    </row>
    <row r="37742" spans="21:21" x14ac:dyDescent="0.3">
      <c r="U37742" s="275"/>
    </row>
    <row r="37743" spans="21:21" x14ac:dyDescent="0.3">
      <c r="U37743" s="275"/>
    </row>
    <row r="37744" spans="21:21" x14ac:dyDescent="0.3">
      <c r="U37744" s="275"/>
    </row>
    <row r="37745" spans="21:21" x14ac:dyDescent="0.3">
      <c r="U37745" s="275"/>
    </row>
    <row r="37746" spans="21:21" x14ac:dyDescent="0.3">
      <c r="U37746" s="275"/>
    </row>
    <row r="37747" spans="21:21" x14ac:dyDescent="0.3">
      <c r="U37747" s="275"/>
    </row>
    <row r="37748" spans="21:21" x14ac:dyDescent="0.3">
      <c r="U37748" s="275"/>
    </row>
    <row r="37749" spans="21:21" x14ac:dyDescent="0.3">
      <c r="U37749" s="275"/>
    </row>
    <row r="37750" spans="21:21" x14ac:dyDescent="0.3">
      <c r="U37750" s="275"/>
    </row>
    <row r="37751" spans="21:21" x14ac:dyDescent="0.3">
      <c r="U37751" s="275"/>
    </row>
    <row r="37752" spans="21:21" x14ac:dyDescent="0.3">
      <c r="U37752" s="275"/>
    </row>
    <row r="37753" spans="21:21" x14ac:dyDescent="0.3">
      <c r="U37753" s="275"/>
    </row>
    <row r="37754" spans="21:21" x14ac:dyDescent="0.3">
      <c r="U37754" s="275"/>
    </row>
    <row r="37755" spans="21:21" x14ac:dyDescent="0.3">
      <c r="U37755" s="275"/>
    </row>
    <row r="37756" spans="21:21" x14ac:dyDescent="0.3">
      <c r="U37756" s="275"/>
    </row>
    <row r="37757" spans="21:21" x14ac:dyDescent="0.3">
      <c r="U37757" s="275"/>
    </row>
    <row r="37758" spans="21:21" x14ac:dyDescent="0.3">
      <c r="U37758" s="275"/>
    </row>
    <row r="37759" spans="21:21" x14ac:dyDescent="0.3">
      <c r="U37759" s="275"/>
    </row>
    <row r="37760" spans="21:21" x14ac:dyDescent="0.3">
      <c r="U37760" s="275"/>
    </row>
    <row r="37761" spans="21:21" x14ac:dyDescent="0.3">
      <c r="U37761" s="275"/>
    </row>
    <row r="37762" spans="21:21" x14ac:dyDescent="0.3">
      <c r="U37762" s="275"/>
    </row>
    <row r="37763" spans="21:21" x14ac:dyDescent="0.3">
      <c r="U37763" s="275"/>
    </row>
    <row r="37764" spans="21:21" x14ac:dyDescent="0.3">
      <c r="U37764" s="275"/>
    </row>
    <row r="37765" spans="21:21" x14ac:dyDescent="0.3">
      <c r="U37765" s="275"/>
    </row>
    <row r="37766" spans="21:21" x14ac:dyDescent="0.3">
      <c r="U37766" s="275"/>
    </row>
    <row r="37767" spans="21:21" x14ac:dyDescent="0.3">
      <c r="U37767" s="275"/>
    </row>
    <row r="37768" spans="21:21" x14ac:dyDescent="0.3">
      <c r="U37768" s="275"/>
    </row>
    <row r="37769" spans="21:21" x14ac:dyDescent="0.3">
      <c r="U37769" s="275"/>
    </row>
    <row r="37770" spans="21:21" x14ac:dyDescent="0.3">
      <c r="U37770" s="275"/>
    </row>
    <row r="37771" spans="21:21" x14ac:dyDescent="0.3">
      <c r="U37771" s="275"/>
    </row>
    <row r="37772" spans="21:21" x14ac:dyDescent="0.3">
      <c r="U37772" s="275"/>
    </row>
    <row r="37773" spans="21:21" x14ac:dyDescent="0.3">
      <c r="U37773" s="275"/>
    </row>
    <row r="37774" spans="21:21" x14ac:dyDescent="0.3">
      <c r="U37774" s="275"/>
    </row>
    <row r="37775" spans="21:21" x14ac:dyDescent="0.3">
      <c r="U37775" s="275"/>
    </row>
    <row r="37776" spans="21:21" x14ac:dyDescent="0.3">
      <c r="U37776" s="275"/>
    </row>
    <row r="37777" spans="21:21" x14ac:dyDescent="0.3">
      <c r="U37777" s="275"/>
    </row>
    <row r="37778" spans="21:21" x14ac:dyDescent="0.3">
      <c r="U37778" s="275"/>
    </row>
    <row r="37779" spans="21:21" x14ac:dyDescent="0.3">
      <c r="U37779" s="275"/>
    </row>
    <row r="37780" spans="21:21" x14ac:dyDescent="0.3">
      <c r="U37780" s="275"/>
    </row>
    <row r="37781" spans="21:21" x14ac:dyDescent="0.3">
      <c r="U37781" s="275"/>
    </row>
    <row r="37782" spans="21:21" x14ac:dyDescent="0.3">
      <c r="U37782" s="275"/>
    </row>
    <row r="37783" spans="21:21" x14ac:dyDescent="0.3">
      <c r="U37783" s="275"/>
    </row>
    <row r="37784" spans="21:21" x14ac:dyDescent="0.3">
      <c r="U37784" s="275"/>
    </row>
    <row r="37785" spans="21:21" x14ac:dyDescent="0.3">
      <c r="U37785" s="275"/>
    </row>
    <row r="37786" spans="21:21" x14ac:dyDescent="0.3">
      <c r="U37786" s="275"/>
    </row>
    <row r="37787" spans="21:21" x14ac:dyDescent="0.3">
      <c r="U37787" s="275"/>
    </row>
    <row r="37788" spans="21:21" x14ac:dyDescent="0.3">
      <c r="U37788" s="275"/>
    </row>
    <row r="37789" spans="21:21" x14ac:dyDescent="0.3">
      <c r="U37789" s="275"/>
    </row>
    <row r="37790" spans="21:21" x14ac:dyDescent="0.3">
      <c r="U37790" s="275"/>
    </row>
    <row r="37791" spans="21:21" x14ac:dyDescent="0.3">
      <c r="U37791" s="275"/>
    </row>
    <row r="37792" spans="21:21" x14ac:dyDescent="0.3">
      <c r="U37792" s="275"/>
    </row>
    <row r="37793" spans="21:21" x14ac:dyDescent="0.3">
      <c r="U37793" s="275"/>
    </row>
    <row r="37794" spans="21:21" x14ac:dyDescent="0.3">
      <c r="U37794" s="275"/>
    </row>
    <row r="37795" spans="21:21" x14ac:dyDescent="0.3">
      <c r="U37795" s="275"/>
    </row>
    <row r="37796" spans="21:21" x14ac:dyDescent="0.3">
      <c r="U37796" s="275"/>
    </row>
    <row r="37797" spans="21:21" x14ac:dyDescent="0.3">
      <c r="U37797" s="275"/>
    </row>
    <row r="37798" spans="21:21" x14ac:dyDescent="0.3">
      <c r="U37798" s="275"/>
    </row>
    <row r="37799" spans="21:21" x14ac:dyDescent="0.3">
      <c r="U37799" s="275"/>
    </row>
    <row r="37800" spans="21:21" x14ac:dyDescent="0.3">
      <c r="U37800" s="275"/>
    </row>
    <row r="37801" spans="21:21" x14ac:dyDescent="0.3">
      <c r="U37801" s="275"/>
    </row>
    <row r="37802" spans="21:21" x14ac:dyDescent="0.3">
      <c r="U37802" s="275"/>
    </row>
    <row r="37803" spans="21:21" x14ac:dyDescent="0.3">
      <c r="U37803" s="275"/>
    </row>
    <row r="37804" spans="21:21" x14ac:dyDescent="0.3">
      <c r="U37804" s="275"/>
    </row>
    <row r="37805" spans="21:21" x14ac:dyDescent="0.3">
      <c r="U37805" s="275"/>
    </row>
    <row r="37806" spans="21:21" x14ac:dyDescent="0.3">
      <c r="U37806" s="275"/>
    </row>
    <row r="37807" spans="21:21" x14ac:dyDescent="0.3">
      <c r="U37807" s="275"/>
    </row>
    <row r="37808" spans="21:21" x14ac:dyDescent="0.3">
      <c r="U37808" s="275"/>
    </row>
    <row r="37809" spans="21:21" x14ac:dyDescent="0.3">
      <c r="U37809" s="275"/>
    </row>
    <row r="37810" spans="21:21" x14ac:dyDescent="0.3">
      <c r="U37810" s="275"/>
    </row>
    <row r="37811" spans="21:21" x14ac:dyDescent="0.3">
      <c r="U37811" s="275"/>
    </row>
    <row r="37812" spans="21:21" x14ac:dyDescent="0.3">
      <c r="U37812" s="275"/>
    </row>
    <row r="37813" spans="21:21" x14ac:dyDescent="0.3">
      <c r="U37813" s="275"/>
    </row>
    <row r="37814" spans="21:21" x14ac:dyDescent="0.3">
      <c r="U37814" s="275"/>
    </row>
    <row r="37815" spans="21:21" x14ac:dyDescent="0.3">
      <c r="U37815" s="275"/>
    </row>
    <row r="37816" spans="21:21" x14ac:dyDescent="0.3">
      <c r="U37816" s="275"/>
    </row>
    <row r="37817" spans="21:21" x14ac:dyDescent="0.3">
      <c r="U37817" s="275"/>
    </row>
    <row r="37818" spans="21:21" x14ac:dyDescent="0.3">
      <c r="U37818" s="275"/>
    </row>
    <row r="37819" spans="21:21" x14ac:dyDescent="0.3">
      <c r="U37819" s="275"/>
    </row>
    <row r="37820" spans="21:21" x14ac:dyDescent="0.3">
      <c r="U37820" s="275"/>
    </row>
    <row r="37821" spans="21:21" x14ac:dyDescent="0.3">
      <c r="U37821" s="275"/>
    </row>
    <row r="37822" spans="21:21" x14ac:dyDescent="0.3">
      <c r="U37822" s="275"/>
    </row>
    <row r="37823" spans="21:21" x14ac:dyDescent="0.3">
      <c r="U37823" s="275"/>
    </row>
    <row r="37824" spans="21:21" x14ac:dyDescent="0.3">
      <c r="U37824" s="275"/>
    </row>
    <row r="37825" spans="21:21" x14ac:dyDescent="0.3">
      <c r="U37825" s="275"/>
    </row>
    <row r="37826" spans="21:21" x14ac:dyDescent="0.3">
      <c r="U37826" s="275"/>
    </row>
    <row r="37827" spans="21:21" x14ac:dyDescent="0.3">
      <c r="U37827" s="275"/>
    </row>
    <row r="37828" spans="21:21" x14ac:dyDescent="0.3">
      <c r="U37828" s="275"/>
    </row>
    <row r="37829" spans="21:21" x14ac:dyDescent="0.3">
      <c r="U37829" s="275"/>
    </row>
    <row r="37830" spans="21:21" x14ac:dyDescent="0.3">
      <c r="U37830" s="275"/>
    </row>
    <row r="37831" spans="21:21" x14ac:dyDescent="0.3">
      <c r="U37831" s="275"/>
    </row>
    <row r="37832" spans="21:21" x14ac:dyDescent="0.3">
      <c r="U37832" s="275"/>
    </row>
    <row r="37833" spans="21:21" x14ac:dyDescent="0.3">
      <c r="U37833" s="275"/>
    </row>
    <row r="37834" spans="21:21" x14ac:dyDescent="0.3">
      <c r="U37834" s="275"/>
    </row>
    <row r="37835" spans="21:21" x14ac:dyDescent="0.3">
      <c r="U37835" s="275"/>
    </row>
    <row r="37836" spans="21:21" x14ac:dyDescent="0.3">
      <c r="U37836" s="275"/>
    </row>
    <row r="37837" spans="21:21" x14ac:dyDescent="0.3">
      <c r="U37837" s="275"/>
    </row>
    <row r="37838" spans="21:21" x14ac:dyDescent="0.3">
      <c r="U37838" s="275"/>
    </row>
    <row r="37839" spans="21:21" x14ac:dyDescent="0.3">
      <c r="U37839" s="275"/>
    </row>
    <row r="37840" spans="21:21" x14ac:dyDescent="0.3">
      <c r="U37840" s="275"/>
    </row>
    <row r="37841" spans="21:21" x14ac:dyDescent="0.3">
      <c r="U37841" s="275"/>
    </row>
    <row r="37842" spans="21:21" x14ac:dyDescent="0.3">
      <c r="U37842" s="275"/>
    </row>
    <row r="37843" spans="21:21" x14ac:dyDescent="0.3">
      <c r="U37843" s="275"/>
    </row>
    <row r="37844" spans="21:21" x14ac:dyDescent="0.3">
      <c r="U37844" s="275"/>
    </row>
    <row r="37845" spans="21:21" x14ac:dyDescent="0.3">
      <c r="U37845" s="275"/>
    </row>
    <row r="37846" spans="21:21" x14ac:dyDescent="0.3">
      <c r="U37846" s="275"/>
    </row>
    <row r="37847" spans="21:21" x14ac:dyDescent="0.3">
      <c r="U37847" s="275"/>
    </row>
    <row r="37848" spans="21:21" x14ac:dyDescent="0.3">
      <c r="U37848" s="275"/>
    </row>
    <row r="37849" spans="21:21" x14ac:dyDescent="0.3">
      <c r="U37849" s="275"/>
    </row>
    <row r="37850" spans="21:21" x14ac:dyDescent="0.3">
      <c r="U37850" s="275"/>
    </row>
    <row r="37851" spans="21:21" x14ac:dyDescent="0.3">
      <c r="U37851" s="275"/>
    </row>
    <row r="37852" spans="21:21" x14ac:dyDescent="0.3">
      <c r="U37852" s="275"/>
    </row>
    <row r="37853" spans="21:21" x14ac:dyDescent="0.3">
      <c r="U37853" s="275"/>
    </row>
    <row r="37854" spans="21:21" x14ac:dyDescent="0.3">
      <c r="U37854" s="275"/>
    </row>
    <row r="37855" spans="21:21" x14ac:dyDescent="0.3">
      <c r="U37855" s="275"/>
    </row>
    <row r="37856" spans="21:21" x14ac:dyDescent="0.3">
      <c r="U37856" s="275"/>
    </row>
    <row r="37857" spans="21:21" x14ac:dyDescent="0.3">
      <c r="U37857" s="275"/>
    </row>
    <row r="37858" spans="21:21" x14ac:dyDescent="0.3">
      <c r="U37858" s="275"/>
    </row>
    <row r="37859" spans="21:21" x14ac:dyDescent="0.3">
      <c r="U37859" s="275"/>
    </row>
    <row r="37860" spans="21:21" x14ac:dyDescent="0.3">
      <c r="U37860" s="275"/>
    </row>
    <row r="37861" spans="21:21" x14ac:dyDescent="0.3">
      <c r="U37861" s="275"/>
    </row>
    <row r="37862" spans="21:21" x14ac:dyDescent="0.3">
      <c r="U37862" s="275"/>
    </row>
    <row r="37863" spans="21:21" x14ac:dyDescent="0.3">
      <c r="U37863" s="275"/>
    </row>
    <row r="37864" spans="21:21" x14ac:dyDescent="0.3">
      <c r="U37864" s="275"/>
    </row>
    <row r="37865" spans="21:21" x14ac:dyDescent="0.3">
      <c r="U37865" s="275"/>
    </row>
    <row r="37866" spans="21:21" x14ac:dyDescent="0.3">
      <c r="U37866" s="275"/>
    </row>
    <row r="37867" spans="21:21" x14ac:dyDescent="0.3">
      <c r="U37867" s="275"/>
    </row>
    <row r="37868" spans="21:21" x14ac:dyDescent="0.3">
      <c r="U37868" s="275"/>
    </row>
    <row r="37869" spans="21:21" x14ac:dyDescent="0.3">
      <c r="U37869" s="275"/>
    </row>
    <row r="37870" spans="21:21" x14ac:dyDescent="0.3">
      <c r="U37870" s="275"/>
    </row>
    <row r="37871" spans="21:21" x14ac:dyDescent="0.3">
      <c r="U37871" s="275"/>
    </row>
    <row r="37872" spans="21:21" x14ac:dyDescent="0.3">
      <c r="U37872" s="275"/>
    </row>
    <row r="37873" spans="21:21" x14ac:dyDescent="0.3">
      <c r="U37873" s="275"/>
    </row>
    <row r="37874" spans="21:21" x14ac:dyDescent="0.3">
      <c r="U37874" s="275"/>
    </row>
    <row r="37875" spans="21:21" x14ac:dyDescent="0.3">
      <c r="U37875" s="275"/>
    </row>
    <row r="37876" spans="21:21" x14ac:dyDescent="0.3">
      <c r="U37876" s="275"/>
    </row>
    <row r="37877" spans="21:21" x14ac:dyDescent="0.3">
      <c r="U37877" s="275"/>
    </row>
    <row r="37878" spans="21:21" x14ac:dyDescent="0.3">
      <c r="U37878" s="275"/>
    </row>
    <row r="37879" spans="21:21" x14ac:dyDescent="0.3">
      <c r="U37879" s="275"/>
    </row>
    <row r="37880" spans="21:21" x14ac:dyDescent="0.3">
      <c r="U37880" s="275"/>
    </row>
    <row r="37881" spans="21:21" x14ac:dyDescent="0.3">
      <c r="U37881" s="275"/>
    </row>
    <row r="37882" spans="21:21" x14ac:dyDescent="0.3">
      <c r="U37882" s="275"/>
    </row>
    <row r="37883" spans="21:21" x14ac:dyDescent="0.3">
      <c r="U37883" s="275"/>
    </row>
    <row r="37884" spans="21:21" x14ac:dyDescent="0.3">
      <c r="U37884" s="275"/>
    </row>
    <row r="37885" spans="21:21" x14ac:dyDescent="0.3">
      <c r="U37885" s="275"/>
    </row>
    <row r="37886" spans="21:21" x14ac:dyDescent="0.3">
      <c r="U37886" s="275"/>
    </row>
    <row r="37887" spans="21:21" x14ac:dyDescent="0.3">
      <c r="U37887" s="275"/>
    </row>
    <row r="37888" spans="21:21" x14ac:dyDescent="0.3">
      <c r="U37888" s="275"/>
    </row>
    <row r="37889" spans="21:21" x14ac:dyDescent="0.3">
      <c r="U37889" s="275"/>
    </row>
    <row r="37890" spans="21:21" x14ac:dyDescent="0.3">
      <c r="U37890" s="275"/>
    </row>
    <row r="37891" spans="21:21" x14ac:dyDescent="0.3">
      <c r="U37891" s="275"/>
    </row>
    <row r="37892" spans="21:21" x14ac:dyDescent="0.3">
      <c r="U37892" s="275"/>
    </row>
    <row r="37893" spans="21:21" x14ac:dyDescent="0.3">
      <c r="U37893" s="275"/>
    </row>
    <row r="37894" spans="21:21" x14ac:dyDescent="0.3">
      <c r="U37894" s="275"/>
    </row>
    <row r="37895" spans="21:21" x14ac:dyDescent="0.3">
      <c r="U37895" s="275"/>
    </row>
    <row r="37896" spans="21:21" x14ac:dyDescent="0.3">
      <c r="U37896" s="275"/>
    </row>
    <row r="37897" spans="21:21" x14ac:dyDescent="0.3">
      <c r="U37897" s="275"/>
    </row>
    <row r="37898" spans="21:21" x14ac:dyDescent="0.3">
      <c r="U37898" s="275"/>
    </row>
    <row r="37899" spans="21:21" x14ac:dyDescent="0.3">
      <c r="U37899" s="275"/>
    </row>
    <row r="37900" spans="21:21" x14ac:dyDescent="0.3">
      <c r="U37900" s="275"/>
    </row>
    <row r="37901" spans="21:21" x14ac:dyDescent="0.3">
      <c r="U37901" s="275"/>
    </row>
    <row r="37902" spans="21:21" x14ac:dyDescent="0.3">
      <c r="U37902" s="275"/>
    </row>
    <row r="37903" spans="21:21" x14ac:dyDescent="0.3">
      <c r="U37903" s="275"/>
    </row>
    <row r="37904" spans="21:21" x14ac:dyDescent="0.3">
      <c r="U37904" s="275"/>
    </row>
    <row r="37905" spans="21:21" x14ac:dyDescent="0.3">
      <c r="U37905" s="275"/>
    </row>
    <row r="37906" spans="21:21" x14ac:dyDescent="0.3">
      <c r="U37906" s="275"/>
    </row>
    <row r="37907" spans="21:21" x14ac:dyDescent="0.3">
      <c r="U37907" s="275"/>
    </row>
    <row r="37908" spans="21:21" x14ac:dyDescent="0.3">
      <c r="U37908" s="275"/>
    </row>
    <row r="37909" spans="21:21" x14ac:dyDescent="0.3">
      <c r="U37909" s="275"/>
    </row>
    <row r="37910" spans="21:21" x14ac:dyDescent="0.3">
      <c r="U37910" s="275"/>
    </row>
    <row r="37911" spans="21:21" x14ac:dyDescent="0.3">
      <c r="U37911" s="275"/>
    </row>
    <row r="37912" spans="21:21" x14ac:dyDescent="0.3">
      <c r="U37912" s="275"/>
    </row>
    <row r="37913" spans="21:21" x14ac:dyDescent="0.3">
      <c r="U37913" s="275"/>
    </row>
    <row r="37914" spans="21:21" x14ac:dyDescent="0.3">
      <c r="U37914" s="275"/>
    </row>
    <row r="37915" spans="21:21" x14ac:dyDescent="0.3">
      <c r="U37915" s="275"/>
    </row>
    <row r="37916" spans="21:21" x14ac:dyDescent="0.3">
      <c r="U37916" s="275"/>
    </row>
    <row r="37917" spans="21:21" x14ac:dyDescent="0.3">
      <c r="U37917" s="275"/>
    </row>
    <row r="37918" spans="21:21" x14ac:dyDescent="0.3">
      <c r="U37918" s="275"/>
    </row>
    <row r="37919" spans="21:21" x14ac:dyDescent="0.3">
      <c r="U37919" s="275"/>
    </row>
    <row r="37920" spans="21:21" x14ac:dyDescent="0.3">
      <c r="U37920" s="275"/>
    </row>
    <row r="37921" spans="21:21" x14ac:dyDescent="0.3">
      <c r="U37921" s="275"/>
    </row>
    <row r="37922" spans="21:21" x14ac:dyDescent="0.3">
      <c r="U37922" s="275"/>
    </row>
    <row r="37923" spans="21:21" x14ac:dyDescent="0.3">
      <c r="U37923" s="275"/>
    </row>
    <row r="37924" spans="21:21" x14ac:dyDescent="0.3">
      <c r="U37924" s="275"/>
    </row>
    <row r="37925" spans="21:21" x14ac:dyDescent="0.3">
      <c r="U37925" s="275"/>
    </row>
    <row r="37926" spans="21:21" x14ac:dyDescent="0.3">
      <c r="U37926" s="275"/>
    </row>
    <row r="37927" spans="21:21" x14ac:dyDescent="0.3">
      <c r="U37927" s="275"/>
    </row>
    <row r="37928" spans="21:21" x14ac:dyDescent="0.3">
      <c r="U37928" s="275"/>
    </row>
    <row r="37929" spans="21:21" x14ac:dyDescent="0.3">
      <c r="U37929" s="275"/>
    </row>
    <row r="37930" spans="21:21" x14ac:dyDescent="0.3">
      <c r="U37930" s="275"/>
    </row>
    <row r="37931" spans="21:21" x14ac:dyDescent="0.3">
      <c r="U37931" s="275"/>
    </row>
    <row r="37932" spans="21:21" x14ac:dyDescent="0.3">
      <c r="U37932" s="275"/>
    </row>
    <row r="37933" spans="21:21" x14ac:dyDescent="0.3">
      <c r="U37933" s="275"/>
    </row>
    <row r="37934" spans="21:21" x14ac:dyDescent="0.3">
      <c r="U37934" s="275"/>
    </row>
    <row r="37935" spans="21:21" x14ac:dyDescent="0.3">
      <c r="U37935" s="275"/>
    </row>
    <row r="37936" spans="21:21" x14ac:dyDescent="0.3">
      <c r="U37936" s="275"/>
    </row>
    <row r="37937" spans="21:21" x14ac:dyDescent="0.3">
      <c r="U37937" s="275"/>
    </row>
    <row r="37938" spans="21:21" x14ac:dyDescent="0.3">
      <c r="U37938" s="275"/>
    </row>
    <row r="37939" spans="21:21" x14ac:dyDescent="0.3">
      <c r="U37939" s="275"/>
    </row>
    <row r="37940" spans="21:21" x14ac:dyDescent="0.3">
      <c r="U37940" s="275"/>
    </row>
    <row r="37941" spans="21:21" x14ac:dyDescent="0.3">
      <c r="U37941" s="275"/>
    </row>
    <row r="37942" spans="21:21" x14ac:dyDescent="0.3">
      <c r="U37942" s="275"/>
    </row>
    <row r="37943" spans="21:21" x14ac:dyDescent="0.3">
      <c r="U37943" s="275"/>
    </row>
    <row r="37944" spans="21:21" x14ac:dyDescent="0.3">
      <c r="U37944" s="275"/>
    </row>
    <row r="37945" spans="21:21" x14ac:dyDescent="0.3">
      <c r="U37945" s="275"/>
    </row>
    <row r="37946" spans="21:21" x14ac:dyDescent="0.3">
      <c r="U37946" s="275"/>
    </row>
    <row r="37947" spans="21:21" x14ac:dyDescent="0.3">
      <c r="U37947" s="275"/>
    </row>
    <row r="37948" spans="21:21" x14ac:dyDescent="0.3">
      <c r="U37948" s="275"/>
    </row>
    <row r="37949" spans="21:21" x14ac:dyDescent="0.3">
      <c r="U37949" s="275"/>
    </row>
    <row r="37950" spans="21:21" x14ac:dyDescent="0.3">
      <c r="U37950" s="275"/>
    </row>
    <row r="37951" spans="21:21" x14ac:dyDescent="0.3">
      <c r="U37951" s="275"/>
    </row>
    <row r="37952" spans="21:21" x14ac:dyDescent="0.3">
      <c r="U37952" s="275"/>
    </row>
    <row r="37953" spans="21:21" x14ac:dyDescent="0.3">
      <c r="U37953" s="275"/>
    </row>
    <row r="37954" spans="21:21" x14ac:dyDescent="0.3">
      <c r="U37954" s="275"/>
    </row>
    <row r="37955" spans="21:21" x14ac:dyDescent="0.3">
      <c r="U37955" s="275"/>
    </row>
    <row r="37956" spans="21:21" x14ac:dyDescent="0.3">
      <c r="U37956" s="275"/>
    </row>
    <row r="37957" spans="21:21" x14ac:dyDescent="0.3">
      <c r="U37957" s="275"/>
    </row>
    <row r="37958" spans="21:21" x14ac:dyDescent="0.3">
      <c r="U37958" s="275"/>
    </row>
    <row r="37959" spans="21:21" x14ac:dyDescent="0.3">
      <c r="U37959" s="275"/>
    </row>
    <row r="37960" spans="21:21" x14ac:dyDescent="0.3">
      <c r="U37960" s="275"/>
    </row>
    <row r="37961" spans="21:21" x14ac:dyDescent="0.3">
      <c r="U37961" s="275"/>
    </row>
    <row r="37962" spans="21:21" x14ac:dyDescent="0.3">
      <c r="U37962" s="275"/>
    </row>
    <row r="37963" spans="21:21" x14ac:dyDescent="0.3">
      <c r="U37963" s="275"/>
    </row>
    <row r="37964" spans="21:21" x14ac:dyDescent="0.3">
      <c r="U37964" s="275"/>
    </row>
    <row r="37965" spans="21:21" x14ac:dyDescent="0.3">
      <c r="U37965" s="275"/>
    </row>
    <row r="37966" spans="21:21" x14ac:dyDescent="0.3">
      <c r="U37966" s="275"/>
    </row>
    <row r="37967" spans="21:21" x14ac:dyDescent="0.3">
      <c r="U37967" s="275"/>
    </row>
    <row r="37968" spans="21:21" x14ac:dyDescent="0.3">
      <c r="U37968" s="275"/>
    </row>
    <row r="37969" spans="21:21" x14ac:dyDescent="0.3">
      <c r="U37969" s="275"/>
    </row>
    <row r="37970" spans="21:21" x14ac:dyDescent="0.3">
      <c r="U37970" s="275"/>
    </row>
    <row r="37971" spans="21:21" x14ac:dyDescent="0.3">
      <c r="U37971" s="275"/>
    </row>
    <row r="37972" spans="21:21" x14ac:dyDescent="0.3">
      <c r="U37972" s="275"/>
    </row>
    <row r="37973" spans="21:21" x14ac:dyDescent="0.3">
      <c r="U37973" s="275"/>
    </row>
    <row r="37974" spans="21:21" x14ac:dyDescent="0.3">
      <c r="U37974" s="275"/>
    </row>
    <row r="37975" spans="21:21" x14ac:dyDescent="0.3">
      <c r="U37975" s="275"/>
    </row>
    <row r="37976" spans="21:21" x14ac:dyDescent="0.3">
      <c r="U37976" s="275"/>
    </row>
    <row r="37977" spans="21:21" x14ac:dyDescent="0.3">
      <c r="U37977" s="275"/>
    </row>
    <row r="37978" spans="21:21" x14ac:dyDescent="0.3">
      <c r="U37978" s="275"/>
    </row>
    <row r="37979" spans="21:21" x14ac:dyDescent="0.3">
      <c r="U37979" s="275"/>
    </row>
    <row r="37980" spans="21:21" x14ac:dyDescent="0.3">
      <c r="U37980" s="275"/>
    </row>
    <row r="37981" spans="21:21" x14ac:dyDescent="0.3">
      <c r="U37981" s="275"/>
    </row>
    <row r="37982" spans="21:21" x14ac:dyDescent="0.3">
      <c r="U37982" s="275"/>
    </row>
    <row r="37983" spans="21:21" x14ac:dyDescent="0.3">
      <c r="U37983" s="275"/>
    </row>
    <row r="37984" spans="21:21" x14ac:dyDescent="0.3">
      <c r="U37984" s="275"/>
    </row>
    <row r="37985" spans="21:21" x14ac:dyDescent="0.3">
      <c r="U37985" s="275"/>
    </row>
    <row r="37986" spans="21:21" x14ac:dyDescent="0.3">
      <c r="U37986" s="275"/>
    </row>
    <row r="37987" spans="21:21" x14ac:dyDescent="0.3">
      <c r="U37987" s="275"/>
    </row>
    <row r="37988" spans="21:21" x14ac:dyDescent="0.3">
      <c r="U37988" s="275"/>
    </row>
    <row r="37989" spans="21:21" x14ac:dyDescent="0.3">
      <c r="U37989" s="275"/>
    </row>
    <row r="37990" spans="21:21" x14ac:dyDescent="0.3">
      <c r="U37990" s="275"/>
    </row>
    <row r="37991" spans="21:21" x14ac:dyDescent="0.3">
      <c r="U37991" s="275"/>
    </row>
    <row r="37992" spans="21:21" x14ac:dyDescent="0.3">
      <c r="U37992" s="275"/>
    </row>
    <row r="37993" spans="21:21" x14ac:dyDescent="0.3">
      <c r="U37993" s="275"/>
    </row>
    <row r="37994" spans="21:21" x14ac:dyDescent="0.3">
      <c r="U37994" s="275"/>
    </row>
    <row r="37995" spans="21:21" x14ac:dyDescent="0.3">
      <c r="U37995" s="275"/>
    </row>
    <row r="37996" spans="21:21" x14ac:dyDescent="0.3">
      <c r="U37996" s="275"/>
    </row>
    <row r="37997" spans="21:21" x14ac:dyDescent="0.3">
      <c r="U37997" s="275"/>
    </row>
    <row r="37998" spans="21:21" x14ac:dyDescent="0.3">
      <c r="U37998" s="275"/>
    </row>
    <row r="37999" spans="21:21" x14ac:dyDescent="0.3">
      <c r="U37999" s="275"/>
    </row>
    <row r="38000" spans="21:21" x14ac:dyDescent="0.3">
      <c r="U38000" s="275"/>
    </row>
    <row r="38001" spans="21:21" x14ac:dyDescent="0.3">
      <c r="U38001" s="275"/>
    </row>
    <row r="38002" spans="21:21" x14ac:dyDescent="0.3">
      <c r="U38002" s="275"/>
    </row>
    <row r="38003" spans="21:21" x14ac:dyDescent="0.3">
      <c r="U38003" s="275"/>
    </row>
    <row r="38004" spans="21:21" x14ac:dyDescent="0.3">
      <c r="U38004" s="275"/>
    </row>
    <row r="38005" spans="21:21" x14ac:dyDescent="0.3">
      <c r="U38005" s="275"/>
    </row>
    <row r="38006" spans="21:21" x14ac:dyDescent="0.3">
      <c r="U38006" s="275"/>
    </row>
    <row r="38007" spans="21:21" x14ac:dyDescent="0.3">
      <c r="U38007" s="275"/>
    </row>
    <row r="38008" spans="21:21" x14ac:dyDescent="0.3">
      <c r="U38008" s="275"/>
    </row>
    <row r="38009" spans="21:21" x14ac:dyDescent="0.3">
      <c r="U38009" s="275"/>
    </row>
    <row r="38010" spans="21:21" x14ac:dyDescent="0.3">
      <c r="U38010" s="275"/>
    </row>
    <row r="38011" spans="21:21" x14ac:dyDescent="0.3">
      <c r="U38011" s="275"/>
    </row>
    <row r="38012" spans="21:21" x14ac:dyDescent="0.3">
      <c r="U38012" s="275"/>
    </row>
    <row r="38013" spans="21:21" x14ac:dyDescent="0.3">
      <c r="U38013" s="275"/>
    </row>
    <row r="38014" spans="21:21" x14ac:dyDescent="0.3">
      <c r="U38014" s="275"/>
    </row>
    <row r="38015" spans="21:21" x14ac:dyDescent="0.3">
      <c r="U38015" s="275"/>
    </row>
    <row r="38016" spans="21:21" x14ac:dyDescent="0.3">
      <c r="U38016" s="275"/>
    </row>
    <row r="38017" spans="21:21" x14ac:dyDescent="0.3">
      <c r="U38017" s="275"/>
    </row>
    <row r="38018" spans="21:21" x14ac:dyDescent="0.3">
      <c r="U38018" s="275"/>
    </row>
    <row r="38019" spans="21:21" x14ac:dyDescent="0.3">
      <c r="U38019" s="275"/>
    </row>
    <row r="38020" spans="21:21" x14ac:dyDescent="0.3">
      <c r="U38020" s="275"/>
    </row>
    <row r="38021" spans="21:21" x14ac:dyDescent="0.3">
      <c r="U38021" s="275"/>
    </row>
    <row r="38022" spans="21:21" x14ac:dyDescent="0.3">
      <c r="U38022" s="275"/>
    </row>
    <row r="38023" spans="21:21" x14ac:dyDescent="0.3">
      <c r="U38023" s="275"/>
    </row>
    <row r="38024" spans="21:21" x14ac:dyDescent="0.3">
      <c r="U38024" s="275"/>
    </row>
    <row r="38025" spans="21:21" x14ac:dyDescent="0.3">
      <c r="U38025" s="275"/>
    </row>
    <row r="38026" spans="21:21" x14ac:dyDescent="0.3">
      <c r="U38026" s="275"/>
    </row>
    <row r="38027" spans="21:21" x14ac:dyDescent="0.3">
      <c r="U38027" s="275"/>
    </row>
    <row r="38028" spans="21:21" x14ac:dyDescent="0.3">
      <c r="U38028" s="275"/>
    </row>
    <row r="38029" spans="21:21" x14ac:dyDescent="0.3">
      <c r="U38029" s="275"/>
    </row>
    <row r="38030" spans="21:21" x14ac:dyDescent="0.3">
      <c r="U38030" s="275"/>
    </row>
    <row r="38031" spans="21:21" x14ac:dyDescent="0.3">
      <c r="U38031" s="275"/>
    </row>
    <row r="38032" spans="21:21" x14ac:dyDescent="0.3">
      <c r="U38032" s="275"/>
    </row>
    <row r="38033" spans="21:21" x14ac:dyDescent="0.3">
      <c r="U38033" s="275"/>
    </row>
    <row r="38034" spans="21:21" x14ac:dyDescent="0.3">
      <c r="U38034" s="275"/>
    </row>
    <row r="38035" spans="21:21" x14ac:dyDescent="0.3">
      <c r="U38035" s="275"/>
    </row>
    <row r="38036" spans="21:21" x14ac:dyDescent="0.3">
      <c r="U38036" s="275"/>
    </row>
    <row r="38037" spans="21:21" x14ac:dyDescent="0.3">
      <c r="U38037" s="275"/>
    </row>
    <row r="38038" spans="21:21" x14ac:dyDescent="0.3">
      <c r="U38038" s="275"/>
    </row>
    <row r="38039" spans="21:21" x14ac:dyDescent="0.3">
      <c r="U38039" s="275"/>
    </row>
    <row r="38040" spans="21:21" x14ac:dyDescent="0.3">
      <c r="U38040" s="275"/>
    </row>
    <row r="38041" spans="21:21" x14ac:dyDescent="0.3">
      <c r="U38041" s="275"/>
    </row>
    <row r="38042" spans="21:21" x14ac:dyDescent="0.3">
      <c r="U38042" s="275"/>
    </row>
    <row r="38043" spans="21:21" x14ac:dyDescent="0.3">
      <c r="U38043" s="275"/>
    </row>
    <row r="38044" spans="21:21" x14ac:dyDescent="0.3">
      <c r="U38044" s="275"/>
    </row>
    <row r="38045" spans="21:21" x14ac:dyDescent="0.3">
      <c r="U38045" s="275"/>
    </row>
    <row r="38046" spans="21:21" x14ac:dyDescent="0.3">
      <c r="U38046" s="275"/>
    </row>
    <row r="38047" spans="21:21" x14ac:dyDescent="0.3">
      <c r="U38047" s="275"/>
    </row>
    <row r="38048" spans="21:21" x14ac:dyDescent="0.3">
      <c r="U38048" s="275"/>
    </row>
    <row r="38049" spans="21:21" x14ac:dyDescent="0.3">
      <c r="U38049" s="275"/>
    </row>
    <row r="38050" spans="21:21" x14ac:dyDescent="0.3">
      <c r="U38050" s="275"/>
    </row>
    <row r="38051" spans="21:21" x14ac:dyDescent="0.3">
      <c r="U38051" s="275"/>
    </row>
    <row r="38052" spans="21:21" x14ac:dyDescent="0.3">
      <c r="U38052" s="275"/>
    </row>
    <row r="38053" spans="21:21" x14ac:dyDescent="0.3">
      <c r="U38053" s="275"/>
    </row>
    <row r="38054" spans="21:21" x14ac:dyDescent="0.3">
      <c r="U38054" s="275"/>
    </row>
    <row r="38055" spans="21:21" x14ac:dyDescent="0.3">
      <c r="U38055" s="275"/>
    </row>
    <row r="38056" spans="21:21" x14ac:dyDescent="0.3">
      <c r="U38056" s="275"/>
    </row>
    <row r="38057" spans="21:21" x14ac:dyDescent="0.3">
      <c r="U38057" s="275"/>
    </row>
    <row r="38058" spans="21:21" x14ac:dyDescent="0.3">
      <c r="U38058" s="275"/>
    </row>
    <row r="38059" spans="21:21" x14ac:dyDescent="0.3">
      <c r="U38059" s="275"/>
    </row>
    <row r="38060" spans="21:21" x14ac:dyDescent="0.3">
      <c r="U38060" s="275"/>
    </row>
    <row r="38061" spans="21:21" x14ac:dyDescent="0.3">
      <c r="U38061" s="275"/>
    </row>
    <row r="38062" spans="21:21" x14ac:dyDescent="0.3">
      <c r="U38062" s="275"/>
    </row>
    <row r="38063" spans="21:21" x14ac:dyDescent="0.3">
      <c r="U38063" s="275"/>
    </row>
    <row r="38064" spans="21:21" x14ac:dyDescent="0.3">
      <c r="U38064" s="275"/>
    </row>
    <row r="38065" spans="21:21" x14ac:dyDescent="0.3">
      <c r="U38065" s="275"/>
    </row>
    <row r="38066" spans="21:21" x14ac:dyDescent="0.3">
      <c r="U38066" s="275"/>
    </row>
    <row r="38067" spans="21:21" x14ac:dyDescent="0.3">
      <c r="U38067" s="275"/>
    </row>
    <row r="38068" spans="21:21" x14ac:dyDescent="0.3">
      <c r="U38068" s="275"/>
    </row>
    <row r="38069" spans="21:21" x14ac:dyDescent="0.3">
      <c r="U38069" s="275"/>
    </row>
    <row r="38070" spans="21:21" x14ac:dyDescent="0.3">
      <c r="U38070" s="275"/>
    </row>
    <row r="38071" spans="21:21" x14ac:dyDescent="0.3">
      <c r="U38071" s="275"/>
    </row>
    <row r="38072" spans="21:21" x14ac:dyDescent="0.3">
      <c r="U38072" s="275"/>
    </row>
    <row r="38073" spans="21:21" x14ac:dyDescent="0.3">
      <c r="U38073" s="275"/>
    </row>
    <row r="38074" spans="21:21" x14ac:dyDescent="0.3">
      <c r="U38074" s="275"/>
    </row>
    <row r="38075" spans="21:21" x14ac:dyDescent="0.3">
      <c r="U38075" s="275"/>
    </row>
    <row r="38076" spans="21:21" x14ac:dyDescent="0.3">
      <c r="U38076" s="275"/>
    </row>
    <row r="38077" spans="21:21" x14ac:dyDescent="0.3">
      <c r="U38077" s="275"/>
    </row>
    <row r="38078" spans="21:21" x14ac:dyDescent="0.3">
      <c r="U38078" s="275"/>
    </row>
    <row r="38079" spans="21:21" x14ac:dyDescent="0.3">
      <c r="U38079" s="275"/>
    </row>
    <row r="38080" spans="21:21" x14ac:dyDescent="0.3">
      <c r="U38080" s="275"/>
    </row>
    <row r="38081" spans="21:21" x14ac:dyDescent="0.3">
      <c r="U38081" s="275"/>
    </row>
    <row r="38082" spans="21:21" x14ac:dyDescent="0.3">
      <c r="U38082" s="275"/>
    </row>
    <row r="38083" spans="21:21" x14ac:dyDescent="0.3">
      <c r="U38083" s="275"/>
    </row>
    <row r="38084" spans="21:21" x14ac:dyDescent="0.3">
      <c r="U38084" s="275"/>
    </row>
    <row r="38085" spans="21:21" x14ac:dyDescent="0.3">
      <c r="U38085" s="275"/>
    </row>
    <row r="38086" spans="21:21" x14ac:dyDescent="0.3">
      <c r="U38086" s="275"/>
    </row>
    <row r="38087" spans="21:21" x14ac:dyDescent="0.3">
      <c r="U38087" s="275"/>
    </row>
    <row r="38088" spans="21:21" x14ac:dyDescent="0.3">
      <c r="U38088" s="275"/>
    </row>
    <row r="38089" spans="21:21" x14ac:dyDescent="0.3">
      <c r="U38089" s="275"/>
    </row>
    <row r="38090" spans="21:21" x14ac:dyDescent="0.3">
      <c r="U38090" s="275"/>
    </row>
    <row r="38091" spans="21:21" x14ac:dyDescent="0.3">
      <c r="U38091" s="275"/>
    </row>
    <row r="38092" spans="21:21" x14ac:dyDescent="0.3">
      <c r="U38092" s="275"/>
    </row>
    <row r="38093" spans="21:21" x14ac:dyDescent="0.3">
      <c r="U38093" s="275"/>
    </row>
    <row r="38094" spans="21:21" x14ac:dyDescent="0.3">
      <c r="U38094" s="275"/>
    </row>
    <row r="38095" spans="21:21" x14ac:dyDescent="0.3">
      <c r="U38095" s="275"/>
    </row>
    <row r="38096" spans="21:21" x14ac:dyDescent="0.3">
      <c r="U38096" s="275"/>
    </row>
    <row r="38097" spans="21:21" x14ac:dyDescent="0.3">
      <c r="U38097" s="275"/>
    </row>
    <row r="38098" spans="21:21" x14ac:dyDescent="0.3">
      <c r="U38098" s="275"/>
    </row>
    <row r="38099" spans="21:21" x14ac:dyDescent="0.3">
      <c r="U38099" s="275"/>
    </row>
    <row r="38100" spans="21:21" x14ac:dyDescent="0.3">
      <c r="U38100" s="275"/>
    </row>
    <row r="38101" spans="21:21" x14ac:dyDescent="0.3">
      <c r="U38101" s="275"/>
    </row>
    <row r="38102" spans="21:21" x14ac:dyDescent="0.3">
      <c r="U38102" s="275"/>
    </row>
    <row r="38103" spans="21:21" x14ac:dyDescent="0.3">
      <c r="U38103" s="275"/>
    </row>
    <row r="38104" spans="21:21" x14ac:dyDescent="0.3">
      <c r="U38104" s="275"/>
    </row>
    <row r="38105" spans="21:21" x14ac:dyDescent="0.3">
      <c r="U38105" s="275"/>
    </row>
    <row r="38106" spans="21:21" x14ac:dyDescent="0.3">
      <c r="U38106" s="275"/>
    </row>
    <row r="38107" spans="21:21" x14ac:dyDescent="0.3">
      <c r="U38107" s="275"/>
    </row>
    <row r="38108" spans="21:21" x14ac:dyDescent="0.3">
      <c r="U38108" s="275"/>
    </row>
    <row r="38109" spans="21:21" x14ac:dyDescent="0.3">
      <c r="U38109" s="275"/>
    </row>
    <row r="38110" spans="21:21" x14ac:dyDescent="0.3">
      <c r="U38110" s="275"/>
    </row>
    <row r="38111" spans="21:21" x14ac:dyDescent="0.3">
      <c r="U38111" s="275"/>
    </row>
    <row r="38112" spans="21:21" x14ac:dyDescent="0.3">
      <c r="U38112" s="275"/>
    </row>
    <row r="38113" spans="21:21" x14ac:dyDescent="0.3">
      <c r="U38113" s="275"/>
    </row>
    <row r="38114" spans="21:21" x14ac:dyDescent="0.3">
      <c r="U38114" s="275"/>
    </row>
    <row r="38115" spans="21:21" x14ac:dyDescent="0.3">
      <c r="U38115" s="275"/>
    </row>
    <row r="38116" spans="21:21" x14ac:dyDescent="0.3">
      <c r="U38116" s="275"/>
    </row>
    <row r="38117" spans="21:21" x14ac:dyDescent="0.3">
      <c r="U38117" s="275"/>
    </row>
    <row r="38118" spans="21:21" x14ac:dyDescent="0.3">
      <c r="U38118" s="275"/>
    </row>
    <row r="38119" spans="21:21" x14ac:dyDescent="0.3">
      <c r="U38119" s="275"/>
    </row>
    <row r="38120" spans="21:21" x14ac:dyDescent="0.3">
      <c r="U38120" s="275"/>
    </row>
    <row r="38121" spans="21:21" x14ac:dyDescent="0.3">
      <c r="U38121" s="275"/>
    </row>
    <row r="38122" spans="21:21" x14ac:dyDescent="0.3">
      <c r="U38122" s="275"/>
    </row>
    <row r="38123" spans="21:21" x14ac:dyDescent="0.3">
      <c r="U38123" s="275"/>
    </row>
    <row r="38124" spans="21:21" x14ac:dyDescent="0.3">
      <c r="U38124" s="275"/>
    </row>
    <row r="38125" spans="21:21" x14ac:dyDescent="0.3">
      <c r="U38125" s="275"/>
    </row>
    <row r="38126" spans="21:21" x14ac:dyDescent="0.3">
      <c r="U38126" s="275"/>
    </row>
    <row r="38127" spans="21:21" x14ac:dyDescent="0.3">
      <c r="U38127" s="275"/>
    </row>
    <row r="38128" spans="21:21" x14ac:dyDescent="0.3">
      <c r="U38128" s="275"/>
    </row>
    <row r="38129" spans="21:21" x14ac:dyDescent="0.3">
      <c r="U38129" s="275"/>
    </row>
    <row r="38130" spans="21:21" x14ac:dyDescent="0.3">
      <c r="U38130" s="275"/>
    </row>
    <row r="38131" spans="21:21" x14ac:dyDescent="0.3">
      <c r="U38131" s="275"/>
    </row>
    <row r="38132" spans="21:21" x14ac:dyDescent="0.3">
      <c r="U38132" s="275"/>
    </row>
    <row r="38133" spans="21:21" x14ac:dyDescent="0.3">
      <c r="U38133" s="275"/>
    </row>
    <row r="38134" spans="21:21" x14ac:dyDescent="0.3">
      <c r="U38134" s="275"/>
    </row>
    <row r="38135" spans="21:21" x14ac:dyDescent="0.3">
      <c r="U38135" s="275"/>
    </row>
    <row r="38136" spans="21:21" x14ac:dyDescent="0.3">
      <c r="U38136" s="275"/>
    </row>
    <row r="38137" spans="21:21" x14ac:dyDescent="0.3">
      <c r="U38137" s="275"/>
    </row>
    <row r="38138" spans="21:21" x14ac:dyDescent="0.3">
      <c r="U38138" s="275"/>
    </row>
    <row r="38139" spans="21:21" x14ac:dyDescent="0.3">
      <c r="U38139" s="275"/>
    </row>
    <row r="38140" spans="21:21" x14ac:dyDescent="0.3">
      <c r="U38140" s="275"/>
    </row>
    <row r="38141" spans="21:21" x14ac:dyDescent="0.3">
      <c r="U38141" s="275"/>
    </row>
    <row r="38142" spans="21:21" x14ac:dyDescent="0.3">
      <c r="U38142" s="275"/>
    </row>
    <row r="38143" spans="21:21" x14ac:dyDescent="0.3">
      <c r="U38143" s="275"/>
    </row>
    <row r="38144" spans="21:21" x14ac:dyDescent="0.3">
      <c r="U38144" s="275"/>
    </row>
    <row r="38145" spans="21:21" x14ac:dyDescent="0.3">
      <c r="U38145" s="275"/>
    </row>
    <row r="38146" spans="21:21" x14ac:dyDescent="0.3">
      <c r="U38146" s="275"/>
    </row>
    <row r="38147" spans="21:21" x14ac:dyDescent="0.3">
      <c r="U38147" s="275"/>
    </row>
    <row r="38148" spans="21:21" x14ac:dyDescent="0.3">
      <c r="U38148" s="275"/>
    </row>
    <row r="38149" spans="21:21" x14ac:dyDescent="0.3">
      <c r="U38149" s="275"/>
    </row>
    <row r="38150" spans="21:21" x14ac:dyDescent="0.3">
      <c r="U38150" s="275"/>
    </row>
    <row r="38151" spans="21:21" x14ac:dyDescent="0.3">
      <c r="U38151" s="275"/>
    </row>
    <row r="38152" spans="21:21" x14ac:dyDescent="0.3">
      <c r="U38152" s="275"/>
    </row>
    <row r="38153" spans="21:21" x14ac:dyDescent="0.3">
      <c r="U38153" s="275"/>
    </row>
    <row r="38154" spans="21:21" x14ac:dyDescent="0.3">
      <c r="U38154" s="275"/>
    </row>
    <row r="38155" spans="21:21" x14ac:dyDescent="0.3">
      <c r="U38155" s="275"/>
    </row>
    <row r="38156" spans="21:21" x14ac:dyDescent="0.3">
      <c r="U38156" s="275"/>
    </row>
    <row r="38157" spans="21:21" x14ac:dyDescent="0.3">
      <c r="U38157" s="275"/>
    </row>
    <row r="38158" spans="21:21" x14ac:dyDescent="0.3">
      <c r="U38158" s="275"/>
    </row>
    <row r="38159" spans="21:21" x14ac:dyDescent="0.3">
      <c r="U38159" s="275"/>
    </row>
    <row r="38160" spans="21:21" x14ac:dyDescent="0.3">
      <c r="U38160" s="275"/>
    </row>
    <row r="38161" spans="21:21" x14ac:dyDescent="0.3">
      <c r="U38161" s="275"/>
    </row>
    <row r="38162" spans="21:21" x14ac:dyDescent="0.3">
      <c r="U38162" s="275"/>
    </row>
    <row r="38163" spans="21:21" x14ac:dyDescent="0.3">
      <c r="U38163" s="275"/>
    </row>
    <row r="38164" spans="21:21" x14ac:dyDescent="0.3">
      <c r="U38164" s="275"/>
    </row>
    <row r="38165" spans="21:21" x14ac:dyDescent="0.3">
      <c r="U38165" s="275"/>
    </row>
    <row r="38166" spans="21:21" x14ac:dyDescent="0.3">
      <c r="U38166" s="275"/>
    </row>
    <row r="38167" spans="21:21" x14ac:dyDescent="0.3">
      <c r="U38167" s="275"/>
    </row>
    <row r="38168" spans="21:21" x14ac:dyDescent="0.3">
      <c r="U38168" s="275"/>
    </row>
    <row r="38169" spans="21:21" x14ac:dyDescent="0.3">
      <c r="U38169" s="275"/>
    </row>
    <row r="38170" spans="21:21" x14ac:dyDescent="0.3">
      <c r="U38170" s="275"/>
    </row>
    <row r="38171" spans="21:21" x14ac:dyDescent="0.3">
      <c r="U38171" s="275"/>
    </row>
    <row r="38172" spans="21:21" x14ac:dyDescent="0.3">
      <c r="U38172" s="275"/>
    </row>
    <row r="38173" spans="21:21" x14ac:dyDescent="0.3">
      <c r="U38173" s="275"/>
    </row>
    <row r="38174" spans="21:21" x14ac:dyDescent="0.3">
      <c r="U38174" s="275"/>
    </row>
    <row r="38175" spans="21:21" x14ac:dyDescent="0.3">
      <c r="U38175" s="275"/>
    </row>
    <row r="38176" spans="21:21" x14ac:dyDescent="0.3">
      <c r="U38176" s="275"/>
    </row>
    <row r="38177" spans="21:21" x14ac:dyDescent="0.3">
      <c r="U38177" s="275"/>
    </row>
    <row r="38178" spans="21:21" x14ac:dyDescent="0.3">
      <c r="U38178" s="275"/>
    </row>
    <row r="38179" spans="21:21" x14ac:dyDescent="0.3">
      <c r="U38179" s="275"/>
    </row>
    <row r="38180" spans="21:21" x14ac:dyDescent="0.3">
      <c r="U38180" s="275"/>
    </row>
    <row r="38181" spans="21:21" x14ac:dyDescent="0.3">
      <c r="U38181" s="275"/>
    </row>
    <row r="38182" spans="21:21" x14ac:dyDescent="0.3">
      <c r="U38182" s="275"/>
    </row>
    <row r="38183" spans="21:21" x14ac:dyDescent="0.3">
      <c r="U38183" s="275"/>
    </row>
    <row r="38184" spans="21:21" x14ac:dyDescent="0.3">
      <c r="U38184" s="275"/>
    </row>
    <row r="38185" spans="21:21" x14ac:dyDescent="0.3">
      <c r="U38185" s="275"/>
    </row>
    <row r="38186" spans="21:21" x14ac:dyDescent="0.3">
      <c r="U38186" s="275"/>
    </row>
    <row r="38187" spans="21:21" x14ac:dyDescent="0.3">
      <c r="U38187" s="275"/>
    </row>
    <row r="38188" spans="21:21" x14ac:dyDescent="0.3">
      <c r="U38188" s="275"/>
    </row>
    <row r="38189" spans="21:21" x14ac:dyDescent="0.3">
      <c r="U38189" s="275"/>
    </row>
    <row r="38190" spans="21:21" x14ac:dyDescent="0.3">
      <c r="U38190" s="275"/>
    </row>
    <row r="38191" spans="21:21" x14ac:dyDescent="0.3">
      <c r="U38191" s="275"/>
    </row>
    <row r="38192" spans="21:21" x14ac:dyDescent="0.3">
      <c r="U38192" s="275"/>
    </row>
    <row r="38193" spans="21:21" x14ac:dyDescent="0.3">
      <c r="U38193" s="275"/>
    </row>
    <row r="38194" spans="21:21" x14ac:dyDescent="0.3">
      <c r="U38194" s="275"/>
    </row>
    <row r="38195" spans="21:21" x14ac:dyDescent="0.3">
      <c r="U38195" s="275"/>
    </row>
    <row r="38196" spans="21:21" x14ac:dyDescent="0.3">
      <c r="U38196" s="275"/>
    </row>
    <row r="38197" spans="21:21" x14ac:dyDescent="0.3">
      <c r="U38197" s="275"/>
    </row>
    <row r="38198" spans="21:21" x14ac:dyDescent="0.3">
      <c r="U38198" s="275"/>
    </row>
    <row r="38199" spans="21:21" x14ac:dyDescent="0.3">
      <c r="U38199" s="275"/>
    </row>
    <row r="38200" spans="21:21" x14ac:dyDescent="0.3">
      <c r="U38200" s="275"/>
    </row>
    <row r="38201" spans="21:21" x14ac:dyDescent="0.3">
      <c r="U38201" s="275"/>
    </row>
    <row r="38202" spans="21:21" x14ac:dyDescent="0.3">
      <c r="U38202" s="275"/>
    </row>
    <row r="38203" spans="21:21" x14ac:dyDescent="0.3">
      <c r="U38203" s="275"/>
    </row>
    <row r="38204" spans="21:21" x14ac:dyDescent="0.3">
      <c r="U38204" s="275"/>
    </row>
    <row r="38205" spans="21:21" x14ac:dyDescent="0.3">
      <c r="U38205" s="275"/>
    </row>
    <row r="38206" spans="21:21" x14ac:dyDescent="0.3">
      <c r="U38206" s="275"/>
    </row>
    <row r="38207" spans="21:21" x14ac:dyDescent="0.3">
      <c r="U38207" s="275"/>
    </row>
    <row r="38208" spans="21:21" x14ac:dyDescent="0.3">
      <c r="U38208" s="275"/>
    </row>
    <row r="38209" spans="21:21" x14ac:dyDescent="0.3">
      <c r="U38209" s="275"/>
    </row>
    <row r="38210" spans="21:21" x14ac:dyDescent="0.3">
      <c r="U38210" s="275"/>
    </row>
    <row r="38211" spans="21:21" x14ac:dyDescent="0.3">
      <c r="U38211" s="275"/>
    </row>
    <row r="38212" spans="21:21" x14ac:dyDescent="0.3">
      <c r="U38212" s="275"/>
    </row>
    <row r="38213" spans="21:21" x14ac:dyDescent="0.3">
      <c r="U38213" s="275"/>
    </row>
    <row r="38214" spans="21:21" x14ac:dyDescent="0.3">
      <c r="U38214" s="275"/>
    </row>
    <row r="38215" spans="21:21" x14ac:dyDescent="0.3">
      <c r="U38215" s="275"/>
    </row>
    <row r="38216" spans="21:21" x14ac:dyDescent="0.3">
      <c r="U38216" s="275"/>
    </row>
    <row r="38217" spans="21:21" x14ac:dyDescent="0.3">
      <c r="U38217" s="275"/>
    </row>
    <row r="38218" spans="21:21" x14ac:dyDescent="0.3">
      <c r="U38218" s="275"/>
    </row>
    <row r="38219" spans="21:21" x14ac:dyDescent="0.3">
      <c r="U38219" s="275"/>
    </row>
    <row r="38220" spans="21:21" x14ac:dyDescent="0.3">
      <c r="U38220" s="275"/>
    </row>
    <row r="38221" spans="21:21" x14ac:dyDescent="0.3">
      <c r="U38221" s="275"/>
    </row>
    <row r="38222" spans="21:21" x14ac:dyDescent="0.3">
      <c r="U38222" s="275"/>
    </row>
    <row r="38223" spans="21:21" x14ac:dyDescent="0.3">
      <c r="U38223" s="275"/>
    </row>
    <row r="38224" spans="21:21" x14ac:dyDescent="0.3">
      <c r="U38224" s="275"/>
    </row>
    <row r="38225" spans="21:21" x14ac:dyDescent="0.3">
      <c r="U38225" s="275"/>
    </row>
    <row r="38226" spans="21:21" x14ac:dyDescent="0.3">
      <c r="U38226" s="275"/>
    </row>
    <row r="38227" spans="21:21" x14ac:dyDescent="0.3">
      <c r="U38227" s="275"/>
    </row>
    <row r="38228" spans="21:21" x14ac:dyDescent="0.3">
      <c r="U38228" s="275"/>
    </row>
    <row r="38229" spans="21:21" x14ac:dyDescent="0.3">
      <c r="U38229" s="275"/>
    </row>
    <row r="38230" spans="21:21" x14ac:dyDescent="0.3">
      <c r="U38230" s="275"/>
    </row>
    <row r="38231" spans="21:21" x14ac:dyDescent="0.3">
      <c r="U38231" s="275"/>
    </row>
    <row r="38232" spans="21:21" x14ac:dyDescent="0.3">
      <c r="U38232" s="275"/>
    </row>
    <row r="38233" spans="21:21" x14ac:dyDescent="0.3">
      <c r="U38233" s="275"/>
    </row>
    <row r="38234" spans="21:21" x14ac:dyDescent="0.3">
      <c r="U38234" s="275"/>
    </row>
    <row r="38235" spans="21:21" x14ac:dyDescent="0.3">
      <c r="U38235" s="275"/>
    </row>
    <row r="38236" spans="21:21" x14ac:dyDescent="0.3">
      <c r="U38236" s="275"/>
    </row>
    <row r="38237" spans="21:21" x14ac:dyDescent="0.3">
      <c r="U38237" s="275"/>
    </row>
    <row r="38238" spans="21:21" x14ac:dyDescent="0.3">
      <c r="U38238" s="275"/>
    </row>
    <row r="38239" spans="21:21" x14ac:dyDescent="0.3">
      <c r="U38239" s="275"/>
    </row>
    <row r="38240" spans="21:21" x14ac:dyDescent="0.3">
      <c r="U38240" s="275"/>
    </row>
    <row r="38241" spans="21:21" x14ac:dyDescent="0.3">
      <c r="U38241" s="275"/>
    </row>
    <row r="38242" spans="21:21" x14ac:dyDescent="0.3">
      <c r="U38242" s="275"/>
    </row>
    <row r="38243" spans="21:21" x14ac:dyDescent="0.3">
      <c r="U38243" s="275"/>
    </row>
    <row r="38244" spans="21:21" x14ac:dyDescent="0.3">
      <c r="U38244" s="275"/>
    </row>
    <row r="38245" spans="21:21" x14ac:dyDescent="0.3">
      <c r="U38245" s="275"/>
    </row>
    <row r="38246" spans="21:21" x14ac:dyDescent="0.3">
      <c r="U38246" s="275"/>
    </row>
    <row r="38247" spans="21:21" x14ac:dyDescent="0.3">
      <c r="U38247" s="275"/>
    </row>
    <row r="38248" spans="21:21" x14ac:dyDescent="0.3">
      <c r="U38248" s="275"/>
    </row>
    <row r="38249" spans="21:21" x14ac:dyDescent="0.3">
      <c r="U38249" s="275"/>
    </row>
    <row r="38250" spans="21:21" x14ac:dyDescent="0.3">
      <c r="U38250" s="275"/>
    </row>
    <row r="38251" spans="21:21" x14ac:dyDescent="0.3">
      <c r="U38251" s="275"/>
    </row>
    <row r="38252" spans="21:21" x14ac:dyDescent="0.3">
      <c r="U38252" s="275"/>
    </row>
    <row r="38253" spans="21:21" x14ac:dyDescent="0.3">
      <c r="U38253" s="275"/>
    </row>
    <row r="38254" spans="21:21" x14ac:dyDescent="0.3">
      <c r="U38254" s="275"/>
    </row>
    <row r="38255" spans="21:21" x14ac:dyDescent="0.3">
      <c r="U38255" s="275"/>
    </row>
    <row r="38256" spans="21:21" x14ac:dyDescent="0.3">
      <c r="U38256" s="275"/>
    </row>
    <row r="38257" spans="21:21" x14ac:dyDescent="0.3">
      <c r="U38257" s="275"/>
    </row>
    <row r="38258" spans="21:21" x14ac:dyDescent="0.3">
      <c r="U38258" s="275"/>
    </row>
    <row r="38259" spans="21:21" x14ac:dyDescent="0.3">
      <c r="U38259" s="275"/>
    </row>
    <row r="38260" spans="21:21" x14ac:dyDescent="0.3">
      <c r="U38260" s="275"/>
    </row>
    <row r="38261" spans="21:21" x14ac:dyDescent="0.3">
      <c r="U38261" s="275"/>
    </row>
    <row r="38262" spans="21:21" x14ac:dyDescent="0.3">
      <c r="U38262" s="275"/>
    </row>
    <row r="38263" spans="21:21" x14ac:dyDescent="0.3">
      <c r="U38263" s="275"/>
    </row>
    <row r="38264" spans="21:21" x14ac:dyDescent="0.3">
      <c r="U38264" s="275"/>
    </row>
    <row r="38265" spans="21:21" x14ac:dyDescent="0.3">
      <c r="U38265" s="275"/>
    </row>
    <row r="38266" spans="21:21" x14ac:dyDescent="0.3">
      <c r="U38266" s="275"/>
    </row>
    <row r="38267" spans="21:21" x14ac:dyDescent="0.3">
      <c r="U38267" s="275"/>
    </row>
    <row r="38268" spans="21:21" x14ac:dyDescent="0.3">
      <c r="U38268" s="275"/>
    </row>
    <row r="38269" spans="21:21" x14ac:dyDescent="0.3">
      <c r="U38269" s="275"/>
    </row>
    <row r="38270" spans="21:21" x14ac:dyDescent="0.3">
      <c r="U38270" s="275"/>
    </row>
    <row r="38271" spans="21:21" x14ac:dyDescent="0.3">
      <c r="U38271" s="275"/>
    </row>
    <row r="38272" spans="21:21" x14ac:dyDescent="0.3">
      <c r="U38272" s="275"/>
    </row>
    <row r="38273" spans="21:21" x14ac:dyDescent="0.3">
      <c r="U38273" s="275"/>
    </row>
    <row r="38274" spans="21:21" x14ac:dyDescent="0.3">
      <c r="U38274" s="275"/>
    </row>
    <row r="38275" spans="21:21" x14ac:dyDescent="0.3">
      <c r="U38275" s="275"/>
    </row>
    <row r="38276" spans="21:21" x14ac:dyDescent="0.3">
      <c r="U38276" s="275"/>
    </row>
    <row r="38277" spans="21:21" x14ac:dyDescent="0.3">
      <c r="U38277" s="275"/>
    </row>
    <row r="38278" spans="21:21" x14ac:dyDescent="0.3">
      <c r="U38278" s="275"/>
    </row>
    <row r="38279" spans="21:21" x14ac:dyDescent="0.3">
      <c r="U38279" s="275"/>
    </row>
    <row r="38280" spans="21:21" x14ac:dyDescent="0.3">
      <c r="U38280" s="275"/>
    </row>
    <row r="38281" spans="21:21" x14ac:dyDescent="0.3">
      <c r="U38281" s="275"/>
    </row>
    <row r="38282" spans="21:21" x14ac:dyDescent="0.3">
      <c r="U38282" s="275"/>
    </row>
    <row r="38283" spans="21:21" x14ac:dyDescent="0.3">
      <c r="U38283" s="275"/>
    </row>
    <row r="38284" spans="21:21" x14ac:dyDescent="0.3">
      <c r="U38284" s="275"/>
    </row>
    <row r="38285" spans="21:21" x14ac:dyDescent="0.3">
      <c r="U38285" s="275"/>
    </row>
    <row r="38286" spans="21:21" x14ac:dyDescent="0.3">
      <c r="U38286" s="275"/>
    </row>
    <row r="38287" spans="21:21" x14ac:dyDescent="0.3">
      <c r="U38287" s="275"/>
    </row>
    <row r="38288" spans="21:21" x14ac:dyDescent="0.3">
      <c r="U38288" s="275"/>
    </row>
    <row r="38289" spans="21:21" x14ac:dyDescent="0.3">
      <c r="U38289" s="275"/>
    </row>
    <row r="38290" spans="21:21" x14ac:dyDescent="0.3">
      <c r="U38290" s="275"/>
    </row>
    <row r="38291" spans="21:21" x14ac:dyDescent="0.3">
      <c r="U38291" s="275"/>
    </row>
    <row r="38292" spans="21:21" x14ac:dyDescent="0.3">
      <c r="U38292" s="275"/>
    </row>
    <row r="38293" spans="21:21" x14ac:dyDescent="0.3">
      <c r="U38293" s="275"/>
    </row>
    <row r="38294" spans="21:21" x14ac:dyDescent="0.3">
      <c r="U38294" s="275"/>
    </row>
    <row r="38295" spans="21:21" x14ac:dyDescent="0.3">
      <c r="U38295" s="275"/>
    </row>
    <row r="38296" spans="21:21" x14ac:dyDescent="0.3">
      <c r="U38296" s="275"/>
    </row>
    <row r="38297" spans="21:21" x14ac:dyDescent="0.3">
      <c r="U38297" s="275"/>
    </row>
    <row r="38298" spans="21:21" x14ac:dyDescent="0.3">
      <c r="U38298" s="275"/>
    </row>
    <row r="38299" spans="21:21" x14ac:dyDescent="0.3">
      <c r="U38299" s="275"/>
    </row>
    <row r="38300" spans="21:21" x14ac:dyDescent="0.3">
      <c r="U38300" s="275"/>
    </row>
    <row r="38301" spans="21:21" x14ac:dyDescent="0.3">
      <c r="U38301" s="275"/>
    </row>
    <row r="38302" spans="21:21" x14ac:dyDescent="0.3">
      <c r="U38302" s="275"/>
    </row>
    <row r="38303" spans="21:21" x14ac:dyDescent="0.3">
      <c r="U38303" s="275"/>
    </row>
    <row r="38304" spans="21:21" x14ac:dyDescent="0.3">
      <c r="U38304" s="275"/>
    </row>
    <row r="38305" spans="21:21" x14ac:dyDescent="0.3">
      <c r="U38305" s="275"/>
    </row>
    <row r="38306" spans="21:21" x14ac:dyDescent="0.3">
      <c r="U38306" s="275"/>
    </row>
    <row r="38307" spans="21:21" x14ac:dyDescent="0.3">
      <c r="U38307" s="275"/>
    </row>
    <row r="38308" spans="21:21" x14ac:dyDescent="0.3">
      <c r="U38308" s="275"/>
    </row>
    <row r="38309" spans="21:21" x14ac:dyDescent="0.3">
      <c r="U38309" s="275"/>
    </row>
    <row r="38310" spans="21:21" x14ac:dyDescent="0.3">
      <c r="U38310" s="275"/>
    </row>
    <row r="38311" spans="21:21" x14ac:dyDescent="0.3">
      <c r="U38311" s="275"/>
    </row>
    <row r="38312" spans="21:21" x14ac:dyDescent="0.3">
      <c r="U38312" s="275"/>
    </row>
    <row r="38313" spans="21:21" x14ac:dyDescent="0.3">
      <c r="U38313" s="275"/>
    </row>
    <row r="38314" spans="21:21" x14ac:dyDescent="0.3">
      <c r="U38314" s="275"/>
    </row>
    <row r="38315" spans="21:21" x14ac:dyDescent="0.3">
      <c r="U38315" s="275"/>
    </row>
    <row r="38316" spans="21:21" x14ac:dyDescent="0.3">
      <c r="U38316" s="275"/>
    </row>
    <row r="38317" spans="21:21" x14ac:dyDescent="0.3">
      <c r="U38317" s="275"/>
    </row>
    <row r="38318" spans="21:21" x14ac:dyDescent="0.3">
      <c r="U38318" s="275"/>
    </row>
    <row r="38319" spans="21:21" x14ac:dyDescent="0.3">
      <c r="U38319" s="275"/>
    </row>
    <row r="38320" spans="21:21" x14ac:dyDescent="0.3">
      <c r="U38320" s="275"/>
    </row>
    <row r="38321" spans="21:21" x14ac:dyDescent="0.3">
      <c r="U38321" s="275"/>
    </row>
    <row r="38322" spans="21:21" x14ac:dyDescent="0.3">
      <c r="U38322" s="275"/>
    </row>
    <row r="38323" spans="21:21" x14ac:dyDescent="0.3">
      <c r="U38323" s="275"/>
    </row>
    <row r="38324" spans="21:21" x14ac:dyDescent="0.3">
      <c r="U38324" s="275"/>
    </row>
    <row r="38325" spans="21:21" x14ac:dyDescent="0.3">
      <c r="U38325" s="275"/>
    </row>
    <row r="38326" spans="21:21" x14ac:dyDescent="0.3">
      <c r="U38326" s="275"/>
    </row>
    <row r="38327" spans="21:21" x14ac:dyDescent="0.3">
      <c r="U38327" s="275"/>
    </row>
    <row r="38328" spans="21:21" x14ac:dyDescent="0.3">
      <c r="U38328" s="275"/>
    </row>
    <row r="38329" spans="21:21" x14ac:dyDescent="0.3">
      <c r="U38329" s="275"/>
    </row>
    <row r="38330" spans="21:21" x14ac:dyDescent="0.3">
      <c r="U38330" s="275"/>
    </row>
    <row r="38331" spans="21:21" x14ac:dyDescent="0.3">
      <c r="U38331" s="275"/>
    </row>
    <row r="38332" spans="21:21" x14ac:dyDescent="0.3">
      <c r="U38332" s="275"/>
    </row>
    <row r="38333" spans="21:21" x14ac:dyDescent="0.3">
      <c r="U38333" s="275"/>
    </row>
    <row r="38334" spans="21:21" x14ac:dyDescent="0.3">
      <c r="U38334" s="275"/>
    </row>
    <row r="38335" spans="21:21" x14ac:dyDescent="0.3">
      <c r="U38335" s="275"/>
    </row>
    <row r="38336" spans="21:21" x14ac:dyDescent="0.3">
      <c r="U38336" s="275"/>
    </row>
    <row r="38337" spans="21:21" x14ac:dyDescent="0.3">
      <c r="U38337" s="275"/>
    </row>
    <row r="38338" spans="21:21" x14ac:dyDescent="0.3">
      <c r="U38338" s="275"/>
    </row>
    <row r="38339" spans="21:21" x14ac:dyDescent="0.3">
      <c r="U38339" s="275"/>
    </row>
    <row r="38340" spans="21:21" x14ac:dyDescent="0.3">
      <c r="U38340" s="275"/>
    </row>
    <row r="38341" spans="21:21" x14ac:dyDescent="0.3">
      <c r="U38341" s="275"/>
    </row>
    <row r="38342" spans="21:21" x14ac:dyDescent="0.3">
      <c r="U38342" s="275"/>
    </row>
    <row r="38343" spans="21:21" x14ac:dyDescent="0.3">
      <c r="U38343" s="275"/>
    </row>
    <row r="38344" spans="21:21" x14ac:dyDescent="0.3">
      <c r="U38344" s="275"/>
    </row>
    <row r="38345" spans="21:21" x14ac:dyDescent="0.3">
      <c r="U38345" s="275"/>
    </row>
    <row r="38346" spans="21:21" x14ac:dyDescent="0.3">
      <c r="U38346" s="275"/>
    </row>
    <row r="38347" spans="21:21" x14ac:dyDescent="0.3">
      <c r="U38347" s="275"/>
    </row>
    <row r="38348" spans="21:21" x14ac:dyDescent="0.3">
      <c r="U38348" s="275"/>
    </row>
    <row r="38349" spans="21:21" x14ac:dyDescent="0.3">
      <c r="U38349" s="275"/>
    </row>
    <row r="38350" spans="21:21" x14ac:dyDescent="0.3">
      <c r="U38350" s="275"/>
    </row>
    <row r="38351" spans="21:21" x14ac:dyDescent="0.3">
      <c r="U38351" s="275"/>
    </row>
    <row r="38352" spans="21:21" x14ac:dyDescent="0.3">
      <c r="U38352" s="275"/>
    </row>
    <row r="38353" spans="21:21" x14ac:dyDescent="0.3">
      <c r="U38353" s="275"/>
    </row>
    <row r="38354" spans="21:21" x14ac:dyDescent="0.3">
      <c r="U38354" s="275"/>
    </row>
    <row r="38355" spans="21:21" x14ac:dyDescent="0.3">
      <c r="U38355" s="275"/>
    </row>
    <row r="38356" spans="21:21" x14ac:dyDescent="0.3">
      <c r="U38356" s="275"/>
    </row>
    <row r="38357" spans="21:21" x14ac:dyDescent="0.3">
      <c r="U38357" s="275"/>
    </row>
    <row r="38358" spans="21:21" x14ac:dyDescent="0.3">
      <c r="U38358" s="275"/>
    </row>
    <row r="38359" spans="21:21" x14ac:dyDescent="0.3">
      <c r="U38359" s="275"/>
    </row>
    <row r="38360" spans="21:21" x14ac:dyDescent="0.3">
      <c r="U38360" s="275"/>
    </row>
    <row r="38361" spans="21:21" x14ac:dyDescent="0.3">
      <c r="U38361" s="275"/>
    </row>
    <row r="38362" spans="21:21" x14ac:dyDescent="0.3">
      <c r="U38362" s="275"/>
    </row>
    <row r="38363" spans="21:21" x14ac:dyDescent="0.3">
      <c r="U38363" s="275"/>
    </row>
    <row r="38364" spans="21:21" x14ac:dyDescent="0.3">
      <c r="U38364" s="275"/>
    </row>
    <row r="38365" spans="21:21" x14ac:dyDescent="0.3">
      <c r="U38365" s="275"/>
    </row>
    <row r="38366" spans="21:21" x14ac:dyDescent="0.3">
      <c r="U38366" s="275"/>
    </row>
    <row r="38367" spans="21:21" x14ac:dyDescent="0.3">
      <c r="U38367" s="275"/>
    </row>
    <row r="38368" spans="21:21" x14ac:dyDescent="0.3">
      <c r="U38368" s="275"/>
    </row>
    <row r="38369" spans="21:21" x14ac:dyDescent="0.3">
      <c r="U38369" s="275"/>
    </row>
    <row r="38370" spans="21:21" x14ac:dyDescent="0.3">
      <c r="U38370" s="275"/>
    </row>
    <row r="38371" spans="21:21" x14ac:dyDescent="0.3">
      <c r="U38371" s="275"/>
    </row>
    <row r="38372" spans="21:21" x14ac:dyDescent="0.3">
      <c r="U38372" s="275"/>
    </row>
    <row r="38373" spans="21:21" x14ac:dyDescent="0.3">
      <c r="U38373" s="275"/>
    </row>
    <row r="38374" spans="21:21" x14ac:dyDescent="0.3">
      <c r="U38374" s="275"/>
    </row>
    <row r="38375" spans="21:21" x14ac:dyDescent="0.3">
      <c r="U38375" s="275"/>
    </row>
    <row r="38376" spans="21:21" x14ac:dyDescent="0.3">
      <c r="U38376" s="275"/>
    </row>
    <row r="38377" spans="21:21" x14ac:dyDescent="0.3">
      <c r="U38377" s="275"/>
    </row>
    <row r="38378" spans="21:21" x14ac:dyDescent="0.3">
      <c r="U38378" s="275"/>
    </row>
    <row r="38379" spans="21:21" x14ac:dyDescent="0.3">
      <c r="U38379" s="275"/>
    </row>
    <row r="38380" spans="21:21" x14ac:dyDescent="0.3">
      <c r="U38380" s="275"/>
    </row>
    <row r="38381" spans="21:21" x14ac:dyDescent="0.3">
      <c r="U38381" s="275"/>
    </row>
    <row r="38382" spans="21:21" x14ac:dyDescent="0.3">
      <c r="U38382" s="275"/>
    </row>
    <row r="38383" spans="21:21" x14ac:dyDescent="0.3">
      <c r="U38383" s="275"/>
    </row>
    <row r="38384" spans="21:21" x14ac:dyDescent="0.3">
      <c r="U38384" s="275"/>
    </row>
    <row r="38385" spans="21:21" x14ac:dyDescent="0.3">
      <c r="U38385" s="275"/>
    </row>
    <row r="38386" spans="21:21" x14ac:dyDescent="0.3">
      <c r="U38386" s="275"/>
    </row>
    <row r="38387" spans="21:21" x14ac:dyDescent="0.3">
      <c r="U38387" s="275"/>
    </row>
    <row r="38388" spans="21:21" x14ac:dyDescent="0.3">
      <c r="U38388" s="275"/>
    </row>
    <row r="38389" spans="21:21" x14ac:dyDescent="0.3">
      <c r="U38389" s="275"/>
    </row>
    <row r="38390" spans="21:21" x14ac:dyDescent="0.3">
      <c r="U38390" s="275"/>
    </row>
    <row r="38391" spans="21:21" x14ac:dyDescent="0.3">
      <c r="U38391" s="275"/>
    </row>
    <row r="38392" spans="21:21" x14ac:dyDescent="0.3">
      <c r="U38392" s="275"/>
    </row>
    <row r="38393" spans="21:21" x14ac:dyDescent="0.3">
      <c r="U38393" s="275"/>
    </row>
    <row r="38394" spans="21:21" x14ac:dyDescent="0.3">
      <c r="U38394" s="275"/>
    </row>
    <row r="38395" spans="21:21" x14ac:dyDescent="0.3">
      <c r="U38395" s="275"/>
    </row>
    <row r="38396" spans="21:21" x14ac:dyDescent="0.3">
      <c r="U38396" s="275"/>
    </row>
    <row r="38397" spans="21:21" x14ac:dyDescent="0.3">
      <c r="U38397" s="275"/>
    </row>
    <row r="38398" spans="21:21" x14ac:dyDescent="0.3">
      <c r="U38398" s="275"/>
    </row>
    <row r="38399" spans="21:21" x14ac:dyDescent="0.3">
      <c r="U38399" s="275"/>
    </row>
    <row r="38400" spans="21:21" x14ac:dyDescent="0.3">
      <c r="U38400" s="275"/>
    </row>
    <row r="38401" spans="21:21" x14ac:dyDescent="0.3">
      <c r="U38401" s="275"/>
    </row>
    <row r="38402" spans="21:21" x14ac:dyDescent="0.3">
      <c r="U38402" s="275"/>
    </row>
    <row r="38403" spans="21:21" x14ac:dyDescent="0.3">
      <c r="U38403" s="275"/>
    </row>
    <row r="38404" spans="21:21" x14ac:dyDescent="0.3">
      <c r="U38404" s="275"/>
    </row>
    <row r="38405" spans="21:21" x14ac:dyDescent="0.3">
      <c r="U38405" s="275"/>
    </row>
    <row r="38406" spans="21:21" x14ac:dyDescent="0.3">
      <c r="U38406" s="275"/>
    </row>
    <row r="38407" spans="21:21" x14ac:dyDescent="0.3">
      <c r="U38407" s="275"/>
    </row>
    <row r="38408" spans="21:21" x14ac:dyDescent="0.3">
      <c r="U38408" s="275"/>
    </row>
    <row r="38409" spans="21:21" x14ac:dyDescent="0.3">
      <c r="U38409" s="275"/>
    </row>
    <row r="38410" spans="21:21" x14ac:dyDescent="0.3">
      <c r="U38410" s="275"/>
    </row>
    <row r="38411" spans="21:21" x14ac:dyDescent="0.3">
      <c r="U38411" s="275"/>
    </row>
    <row r="38412" spans="21:21" x14ac:dyDescent="0.3">
      <c r="U38412" s="275"/>
    </row>
    <row r="38413" spans="21:21" x14ac:dyDescent="0.3">
      <c r="U38413" s="275"/>
    </row>
    <row r="38414" spans="21:21" x14ac:dyDescent="0.3">
      <c r="U38414" s="275"/>
    </row>
    <row r="38415" spans="21:21" x14ac:dyDescent="0.3">
      <c r="U38415" s="275"/>
    </row>
    <row r="38416" spans="21:21" x14ac:dyDescent="0.3">
      <c r="U38416" s="275"/>
    </row>
    <row r="38417" spans="21:21" x14ac:dyDescent="0.3">
      <c r="U38417" s="275"/>
    </row>
    <row r="38418" spans="21:21" x14ac:dyDescent="0.3">
      <c r="U38418" s="275"/>
    </row>
    <row r="38419" spans="21:21" x14ac:dyDescent="0.3">
      <c r="U38419" s="275"/>
    </row>
    <row r="38420" spans="21:21" x14ac:dyDescent="0.3">
      <c r="U38420" s="275"/>
    </row>
    <row r="38421" spans="21:21" x14ac:dyDescent="0.3">
      <c r="U38421" s="275"/>
    </row>
    <row r="38422" spans="21:21" x14ac:dyDescent="0.3">
      <c r="U38422" s="275"/>
    </row>
    <row r="38423" spans="21:21" x14ac:dyDescent="0.3">
      <c r="U38423" s="275"/>
    </row>
    <row r="38424" spans="21:21" x14ac:dyDescent="0.3">
      <c r="U38424" s="275"/>
    </row>
    <row r="38425" spans="21:21" x14ac:dyDescent="0.3">
      <c r="U38425" s="275"/>
    </row>
    <row r="38426" spans="21:21" x14ac:dyDescent="0.3">
      <c r="U38426" s="275"/>
    </row>
    <row r="38427" spans="21:21" x14ac:dyDescent="0.3">
      <c r="U38427" s="275"/>
    </row>
    <row r="38428" spans="21:21" x14ac:dyDescent="0.3">
      <c r="U38428" s="275"/>
    </row>
    <row r="38429" spans="21:21" x14ac:dyDescent="0.3">
      <c r="U38429" s="275"/>
    </row>
    <row r="38430" spans="21:21" x14ac:dyDescent="0.3">
      <c r="U38430" s="275"/>
    </row>
    <row r="38431" spans="21:21" x14ac:dyDescent="0.3">
      <c r="U38431" s="275"/>
    </row>
    <row r="38432" spans="21:21" x14ac:dyDescent="0.3">
      <c r="U38432" s="275"/>
    </row>
    <row r="38433" spans="21:21" x14ac:dyDescent="0.3">
      <c r="U38433" s="275"/>
    </row>
    <row r="38434" spans="21:21" x14ac:dyDescent="0.3">
      <c r="U38434" s="275"/>
    </row>
    <row r="38435" spans="21:21" x14ac:dyDescent="0.3">
      <c r="U38435" s="275"/>
    </row>
    <row r="38436" spans="21:21" x14ac:dyDescent="0.3">
      <c r="U38436" s="275"/>
    </row>
    <row r="38437" spans="21:21" x14ac:dyDescent="0.3">
      <c r="U38437" s="275"/>
    </row>
    <row r="38438" spans="21:21" x14ac:dyDescent="0.3">
      <c r="U38438" s="275"/>
    </row>
    <row r="38439" spans="21:21" x14ac:dyDescent="0.3">
      <c r="U38439" s="275"/>
    </row>
    <row r="38440" spans="21:21" x14ac:dyDescent="0.3">
      <c r="U38440" s="275"/>
    </row>
    <row r="38441" spans="21:21" x14ac:dyDescent="0.3">
      <c r="U38441" s="275"/>
    </row>
    <row r="38442" spans="21:21" x14ac:dyDescent="0.3">
      <c r="U38442" s="275"/>
    </row>
    <row r="38443" spans="21:21" x14ac:dyDescent="0.3">
      <c r="U38443" s="275"/>
    </row>
    <row r="38444" spans="21:21" x14ac:dyDescent="0.3">
      <c r="U38444" s="275"/>
    </row>
    <row r="38445" spans="21:21" x14ac:dyDescent="0.3">
      <c r="U38445" s="275"/>
    </row>
    <row r="38446" spans="21:21" x14ac:dyDescent="0.3">
      <c r="U38446" s="275"/>
    </row>
    <row r="38447" spans="21:21" x14ac:dyDescent="0.3">
      <c r="U38447" s="275"/>
    </row>
    <row r="38448" spans="21:21" x14ac:dyDescent="0.3">
      <c r="U38448" s="275"/>
    </row>
    <row r="38449" spans="21:21" x14ac:dyDescent="0.3">
      <c r="U38449" s="275"/>
    </row>
    <row r="38450" spans="21:21" x14ac:dyDescent="0.3">
      <c r="U38450" s="275"/>
    </row>
    <row r="38451" spans="21:21" x14ac:dyDescent="0.3">
      <c r="U38451" s="275"/>
    </row>
    <row r="38452" spans="21:21" x14ac:dyDescent="0.3">
      <c r="U38452" s="275"/>
    </row>
    <row r="38453" spans="21:21" x14ac:dyDescent="0.3">
      <c r="U38453" s="275"/>
    </row>
    <row r="38454" spans="21:21" x14ac:dyDescent="0.3">
      <c r="U38454" s="275"/>
    </row>
    <row r="38455" spans="21:21" x14ac:dyDescent="0.3">
      <c r="U38455" s="275"/>
    </row>
    <row r="38456" spans="21:21" x14ac:dyDescent="0.3">
      <c r="U38456" s="275"/>
    </row>
    <row r="38457" spans="21:21" x14ac:dyDescent="0.3">
      <c r="U38457" s="275"/>
    </row>
    <row r="38458" spans="21:21" x14ac:dyDescent="0.3">
      <c r="U38458" s="275"/>
    </row>
    <row r="38459" spans="21:21" x14ac:dyDescent="0.3">
      <c r="U38459" s="275"/>
    </row>
    <row r="38460" spans="21:21" x14ac:dyDescent="0.3">
      <c r="U38460" s="275"/>
    </row>
    <row r="38461" spans="21:21" x14ac:dyDescent="0.3">
      <c r="U38461" s="275"/>
    </row>
    <row r="38462" spans="21:21" x14ac:dyDescent="0.3">
      <c r="U38462" s="275"/>
    </row>
    <row r="38463" spans="21:21" x14ac:dyDescent="0.3">
      <c r="U38463" s="275"/>
    </row>
    <row r="38464" spans="21:21" x14ac:dyDescent="0.3">
      <c r="U38464" s="275"/>
    </row>
    <row r="38465" spans="21:21" x14ac:dyDescent="0.3">
      <c r="U38465" s="275"/>
    </row>
    <row r="38466" spans="21:21" x14ac:dyDescent="0.3">
      <c r="U38466" s="275"/>
    </row>
    <row r="38467" spans="21:21" x14ac:dyDescent="0.3">
      <c r="U38467" s="275"/>
    </row>
    <row r="38468" spans="21:21" x14ac:dyDescent="0.3">
      <c r="U38468" s="275"/>
    </row>
    <row r="38469" spans="21:21" x14ac:dyDescent="0.3">
      <c r="U38469" s="275"/>
    </row>
    <row r="38470" spans="21:21" x14ac:dyDescent="0.3">
      <c r="U38470" s="275"/>
    </row>
    <row r="38471" spans="21:21" x14ac:dyDescent="0.3">
      <c r="U38471" s="275"/>
    </row>
    <row r="38472" spans="21:21" x14ac:dyDescent="0.3">
      <c r="U38472" s="275"/>
    </row>
    <row r="38473" spans="21:21" x14ac:dyDescent="0.3">
      <c r="U38473" s="275"/>
    </row>
    <row r="38474" spans="21:21" x14ac:dyDescent="0.3">
      <c r="U38474" s="275"/>
    </row>
    <row r="38475" spans="21:21" x14ac:dyDescent="0.3">
      <c r="U38475" s="275"/>
    </row>
    <row r="38476" spans="21:21" x14ac:dyDescent="0.3">
      <c r="U38476" s="275"/>
    </row>
    <row r="38477" spans="21:21" x14ac:dyDescent="0.3">
      <c r="U38477" s="275"/>
    </row>
    <row r="38478" spans="21:21" x14ac:dyDescent="0.3">
      <c r="U38478" s="275"/>
    </row>
    <row r="38479" spans="21:21" x14ac:dyDescent="0.3">
      <c r="U38479" s="275"/>
    </row>
    <row r="38480" spans="21:21" x14ac:dyDescent="0.3">
      <c r="U38480" s="275"/>
    </row>
    <row r="38481" spans="21:21" x14ac:dyDescent="0.3">
      <c r="U38481" s="275"/>
    </row>
    <row r="38482" spans="21:21" x14ac:dyDescent="0.3">
      <c r="U38482" s="275"/>
    </row>
    <row r="38483" spans="21:21" x14ac:dyDescent="0.3">
      <c r="U38483" s="275"/>
    </row>
    <row r="38484" spans="21:21" x14ac:dyDescent="0.3">
      <c r="U38484" s="275"/>
    </row>
    <row r="38485" spans="21:21" x14ac:dyDescent="0.3">
      <c r="U38485" s="275"/>
    </row>
    <row r="38486" spans="21:21" x14ac:dyDescent="0.3">
      <c r="U38486" s="275"/>
    </row>
    <row r="38487" spans="21:21" x14ac:dyDescent="0.3">
      <c r="U38487" s="275"/>
    </row>
    <row r="38488" spans="21:21" x14ac:dyDescent="0.3">
      <c r="U38488" s="275"/>
    </row>
    <row r="38489" spans="21:21" x14ac:dyDescent="0.3">
      <c r="U38489" s="275"/>
    </row>
    <row r="38490" spans="21:21" x14ac:dyDescent="0.3">
      <c r="U38490" s="275"/>
    </row>
    <row r="38491" spans="21:21" x14ac:dyDescent="0.3">
      <c r="U38491" s="275"/>
    </row>
    <row r="38492" spans="21:21" x14ac:dyDescent="0.3">
      <c r="U38492" s="275"/>
    </row>
    <row r="38493" spans="21:21" x14ac:dyDescent="0.3">
      <c r="U38493" s="275"/>
    </row>
    <row r="38494" spans="21:21" x14ac:dyDescent="0.3">
      <c r="U38494" s="275"/>
    </row>
    <row r="38495" spans="21:21" x14ac:dyDescent="0.3">
      <c r="U38495" s="275"/>
    </row>
    <row r="38496" spans="21:21" x14ac:dyDescent="0.3">
      <c r="U38496" s="275"/>
    </row>
    <row r="38497" spans="21:21" x14ac:dyDescent="0.3">
      <c r="U38497" s="275"/>
    </row>
    <row r="38498" spans="21:21" x14ac:dyDescent="0.3">
      <c r="U38498" s="275"/>
    </row>
    <row r="38499" spans="21:21" x14ac:dyDescent="0.3">
      <c r="U38499" s="275"/>
    </row>
    <row r="38500" spans="21:21" x14ac:dyDescent="0.3">
      <c r="U38500" s="275"/>
    </row>
    <row r="38501" spans="21:21" x14ac:dyDescent="0.3">
      <c r="U38501" s="275"/>
    </row>
    <row r="38502" spans="21:21" x14ac:dyDescent="0.3">
      <c r="U38502" s="275"/>
    </row>
    <row r="38503" spans="21:21" x14ac:dyDescent="0.3">
      <c r="U38503" s="275"/>
    </row>
    <row r="38504" spans="21:21" x14ac:dyDescent="0.3">
      <c r="U38504" s="275"/>
    </row>
    <row r="38505" spans="21:21" x14ac:dyDescent="0.3">
      <c r="U38505" s="275"/>
    </row>
    <row r="38506" spans="21:21" x14ac:dyDescent="0.3">
      <c r="U38506" s="275"/>
    </row>
    <row r="38507" spans="21:21" x14ac:dyDescent="0.3">
      <c r="U38507" s="275"/>
    </row>
    <row r="38508" spans="21:21" x14ac:dyDescent="0.3">
      <c r="U38508" s="275"/>
    </row>
    <row r="38509" spans="21:21" x14ac:dyDescent="0.3">
      <c r="U38509" s="275"/>
    </row>
    <row r="38510" spans="21:21" x14ac:dyDescent="0.3">
      <c r="U38510" s="275"/>
    </row>
    <row r="38511" spans="21:21" x14ac:dyDescent="0.3">
      <c r="U38511" s="275"/>
    </row>
    <row r="38512" spans="21:21" x14ac:dyDescent="0.3">
      <c r="U38512" s="275"/>
    </row>
    <row r="38513" spans="21:21" x14ac:dyDescent="0.3">
      <c r="U38513" s="275"/>
    </row>
    <row r="38514" spans="21:21" x14ac:dyDescent="0.3">
      <c r="U38514" s="275"/>
    </row>
    <row r="38515" spans="21:21" x14ac:dyDescent="0.3">
      <c r="U38515" s="275"/>
    </row>
    <row r="38516" spans="21:21" x14ac:dyDescent="0.3">
      <c r="U38516" s="275"/>
    </row>
    <row r="38517" spans="21:21" x14ac:dyDescent="0.3">
      <c r="U38517" s="275"/>
    </row>
    <row r="38518" spans="21:21" x14ac:dyDescent="0.3">
      <c r="U38518" s="275"/>
    </row>
    <row r="38519" spans="21:21" x14ac:dyDescent="0.3">
      <c r="U38519" s="275"/>
    </row>
    <row r="38520" spans="21:21" x14ac:dyDescent="0.3">
      <c r="U38520" s="275"/>
    </row>
    <row r="38521" spans="21:21" x14ac:dyDescent="0.3">
      <c r="U38521" s="275"/>
    </row>
    <row r="38522" spans="21:21" x14ac:dyDescent="0.3">
      <c r="U38522" s="275"/>
    </row>
    <row r="38523" spans="21:21" x14ac:dyDescent="0.3">
      <c r="U38523" s="275"/>
    </row>
    <row r="38524" spans="21:21" x14ac:dyDescent="0.3">
      <c r="U38524" s="275"/>
    </row>
    <row r="38525" spans="21:21" x14ac:dyDescent="0.3">
      <c r="U38525" s="275"/>
    </row>
    <row r="38526" spans="21:21" x14ac:dyDescent="0.3">
      <c r="U38526" s="275"/>
    </row>
    <row r="38527" spans="21:21" x14ac:dyDescent="0.3">
      <c r="U38527" s="275"/>
    </row>
    <row r="38528" spans="21:21" x14ac:dyDescent="0.3">
      <c r="U38528" s="275"/>
    </row>
    <row r="38529" spans="21:21" x14ac:dyDescent="0.3">
      <c r="U38529" s="275"/>
    </row>
    <row r="38530" spans="21:21" x14ac:dyDescent="0.3">
      <c r="U38530" s="275"/>
    </row>
    <row r="38531" spans="21:21" x14ac:dyDescent="0.3">
      <c r="U38531" s="275"/>
    </row>
    <row r="38532" spans="21:21" x14ac:dyDescent="0.3">
      <c r="U38532" s="275"/>
    </row>
    <row r="38533" spans="21:21" x14ac:dyDescent="0.3">
      <c r="U38533" s="275"/>
    </row>
    <row r="38534" spans="21:21" x14ac:dyDescent="0.3">
      <c r="U38534" s="275"/>
    </row>
    <row r="38535" spans="21:21" x14ac:dyDescent="0.3">
      <c r="U38535" s="275"/>
    </row>
    <row r="38536" spans="21:21" x14ac:dyDescent="0.3">
      <c r="U38536" s="275"/>
    </row>
    <row r="38537" spans="21:21" x14ac:dyDescent="0.3">
      <c r="U38537" s="275"/>
    </row>
    <row r="38538" spans="21:21" x14ac:dyDescent="0.3">
      <c r="U38538" s="275"/>
    </row>
    <row r="38539" spans="21:21" x14ac:dyDescent="0.3">
      <c r="U38539" s="275"/>
    </row>
    <row r="38540" spans="21:21" x14ac:dyDescent="0.3">
      <c r="U38540" s="275"/>
    </row>
    <row r="38541" spans="21:21" x14ac:dyDescent="0.3">
      <c r="U38541" s="275"/>
    </row>
    <row r="38542" spans="21:21" x14ac:dyDescent="0.3">
      <c r="U38542" s="275"/>
    </row>
    <row r="38543" spans="21:21" x14ac:dyDescent="0.3">
      <c r="U38543" s="275"/>
    </row>
    <row r="38544" spans="21:21" x14ac:dyDescent="0.3">
      <c r="U38544" s="275"/>
    </row>
    <row r="38545" spans="21:21" x14ac:dyDescent="0.3">
      <c r="U38545" s="275"/>
    </row>
    <row r="38546" spans="21:21" x14ac:dyDescent="0.3">
      <c r="U38546" s="275"/>
    </row>
    <row r="38547" spans="21:21" x14ac:dyDescent="0.3">
      <c r="U38547" s="275"/>
    </row>
    <row r="38548" spans="21:21" x14ac:dyDescent="0.3">
      <c r="U38548" s="275"/>
    </row>
    <row r="38549" spans="21:21" x14ac:dyDescent="0.3">
      <c r="U38549" s="275"/>
    </row>
    <row r="38550" spans="21:21" x14ac:dyDescent="0.3">
      <c r="U38550" s="275"/>
    </row>
    <row r="38551" spans="21:21" x14ac:dyDescent="0.3">
      <c r="U38551" s="275"/>
    </row>
    <row r="38552" spans="21:21" x14ac:dyDescent="0.3">
      <c r="U38552" s="275"/>
    </row>
    <row r="38553" spans="21:21" x14ac:dyDescent="0.3">
      <c r="U38553" s="275"/>
    </row>
    <row r="38554" spans="21:21" x14ac:dyDescent="0.3">
      <c r="U38554" s="275"/>
    </row>
    <row r="38555" spans="21:21" x14ac:dyDescent="0.3">
      <c r="U38555" s="275"/>
    </row>
    <row r="38556" spans="21:21" x14ac:dyDescent="0.3">
      <c r="U38556" s="275"/>
    </row>
    <row r="38557" spans="21:21" x14ac:dyDescent="0.3">
      <c r="U38557" s="275"/>
    </row>
    <row r="38558" spans="21:21" x14ac:dyDescent="0.3">
      <c r="U38558" s="275"/>
    </row>
    <row r="38559" spans="21:21" x14ac:dyDescent="0.3">
      <c r="U38559" s="275"/>
    </row>
    <row r="38560" spans="21:21" x14ac:dyDescent="0.3">
      <c r="U38560" s="275"/>
    </row>
    <row r="38561" spans="21:21" x14ac:dyDescent="0.3">
      <c r="U38561" s="275"/>
    </row>
    <row r="38562" spans="21:21" x14ac:dyDescent="0.3">
      <c r="U38562" s="275"/>
    </row>
    <row r="38563" spans="21:21" x14ac:dyDescent="0.3">
      <c r="U38563" s="275"/>
    </row>
    <row r="38564" spans="21:21" x14ac:dyDescent="0.3">
      <c r="U38564" s="275"/>
    </row>
    <row r="38565" spans="21:21" x14ac:dyDescent="0.3">
      <c r="U38565" s="275"/>
    </row>
    <row r="38566" spans="21:21" x14ac:dyDescent="0.3">
      <c r="U38566" s="275"/>
    </row>
    <row r="38567" spans="21:21" x14ac:dyDescent="0.3">
      <c r="U38567" s="275"/>
    </row>
    <row r="38568" spans="21:21" x14ac:dyDescent="0.3">
      <c r="U38568" s="275"/>
    </row>
    <row r="38569" spans="21:21" x14ac:dyDescent="0.3">
      <c r="U38569" s="275"/>
    </row>
    <row r="38570" spans="21:21" x14ac:dyDescent="0.3">
      <c r="U38570" s="275"/>
    </row>
    <row r="38571" spans="21:21" x14ac:dyDescent="0.3">
      <c r="U38571" s="275"/>
    </row>
    <row r="38572" spans="21:21" x14ac:dyDescent="0.3">
      <c r="U38572" s="275"/>
    </row>
    <row r="38573" spans="21:21" x14ac:dyDescent="0.3">
      <c r="U38573" s="275"/>
    </row>
    <row r="38574" spans="21:21" x14ac:dyDescent="0.3">
      <c r="U38574" s="275"/>
    </row>
    <row r="38575" spans="21:21" x14ac:dyDescent="0.3">
      <c r="U38575" s="275"/>
    </row>
    <row r="38576" spans="21:21" x14ac:dyDescent="0.3">
      <c r="U38576" s="275"/>
    </row>
    <row r="38577" spans="21:21" x14ac:dyDescent="0.3">
      <c r="U38577" s="275"/>
    </row>
    <row r="38578" spans="21:21" x14ac:dyDescent="0.3">
      <c r="U38578" s="275"/>
    </row>
    <row r="38579" spans="21:21" x14ac:dyDescent="0.3">
      <c r="U38579" s="275"/>
    </row>
    <row r="38580" spans="21:21" x14ac:dyDescent="0.3">
      <c r="U38580" s="275"/>
    </row>
    <row r="38581" spans="21:21" x14ac:dyDescent="0.3">
      <c r="U38581" s="275"/>
    </row>
    <row r="38582" spans="21:21" x14ac:dyDescent="0.3">
      <c r="U38582" s="275"/>
    </row>
    <row r="38583" spans="21:21" x14ac:dyDescent="0.3">
      <c r="U38583" s="275"/>
    </row>
    <row r="38584" spans="21:21" x14ac:dyDescent="0.3">
      <c r="U38584" s="275"/>
    </row>
    <row r="38585" spans="21:21" x14ac:dyDescent="0.3">
      <c r="U38585" s="275"/>
    </row>
    <row r="38586" spans="21:21" x14ac:dyDescent="0.3">
      <c r="U38586" s="275"/>
    </row>
    <row r="38587" spans="21:21" x14ac:dyDescent="0.3">
      <c r="U38587" s="275"/>
    </row>
    <row r="38588" spans="21:21" x14ac:dyDescent="0.3">
      <c r="U38588" s="275"/>
    </row>
    <row r="38589" spans="21:21" x14ac:dyDescent="0.3">
      <c r="U38589" s="275"/>
    </row>
    <row r="38590" spans="21:21" x14ac:dyDescent="0.3">
      <c r="U38590" s="275"/>
    </row>
    <row r="38591" spans="21:21" x14ac:dyDescent="0.3">
      <c r="U38591" s="275"/>
    </row>
    <row r="38592" spans="21:21" x14ac:dyDescent="0.3">
      <c r="U38592" s="275"/>
    </row>
    <row r="38593" spans="21:21" x14ac:dyDescent="0.3">
      <c r="U38593" s="275"/>
    </row>
    <row r="38594" spans="21:21" x14ac:dyDescent="0.3">
      <c r="U38594" s="275"/>
    </row>
    <row r="38595" spans="21:21" x14ac:dyDescent="0.3">
      <c r="U38595" s="275"/>
    </row>
    <row r="38596" spans="21:21" x14ac:dyDescent="0.3">
      <c r="U38596" s="275"/>
    </row>
    <row r="38597" spans="21:21" x14ac:dyDescent="0.3">
      <c r="U38597" s="275"/>
    </row>
    <row r="38598" spans="21:21" x14ac:dyDescent="0.3">
      <c r="U38598" s="275"/>
    </row>
    <row r="38599" spans="21:21" x14ac:dyDescent="0.3">
      <c r="U38599" s="275"/>
    </row>
    <row r="38600" spans="21:21" x14ac:dyDescent="0.3">
      <c r="U38600" s="275"/>
    </row>
    <row r="38601" spans="21:21" x14ac:dyDescent="0.3">
      <c r="U38601" s="275"/>
    </row>
    <row r="38602" spans="21:21" x14ac:dyDescent="0.3">
      <c r="U38602" s="275"/>
    </row>
    <row r="38603" spans="21:21" x14ac:dyDescent="0.3">
      <c r="U38603" s="275"/>
    </row>
    <row r="38604" spans="21:21" x14ac:dyDescent="0.3">
      <c r="U38604" s="275"/>
    </row>
    <row r="38605" spans="21:21" x14ac:dyDescent="0.3">
      <c r="U38605" s="275"/>
    </row>
    <row r="38606" spans="21:21" x14ac:dyDescent="0.3">
      <c r="U38606" s="275"/>
    </row>
    <row r="38607" spans="21:21" x14ac:dyDescent="0.3">
      <c r="U38607" s="275"/>
    </row>
    <row r="38608" spans="21:21" x14ac:dyDescent="0.3">
      <c r="U38608" s="275"/>
    </row>
    <row r="38609" spans="21:21" x14ac:dyDescent="0.3">
      <c r="U38609" s="275"/>
    </row>
    <row r="38610" spans="21:21" x14ac:dyDescent="0.3">
      <c r="U38610" s="275"/>
    </row>
    <row r="38611" spans="21:21" x14ac:dyDescent="0.3">
      <c r="U38611" s="275"/>
    </row>
    <row r="38612" spans="21:21" x14ac:dyDescent="0.3">
      <c r="U38612" s="275"/>
    </row>
    <row r="38613" spans="21:21" x14ac:dyDescent="0.3">
      <c r="U38613" s="275"/>
    </row>
    <row r="38614" spans="21:21" x14ac:dyDescent="0.3">
      <c r="U38614" s="275"/>
    </row>
    <row r="38615" spans="21:21" x14ac:dyDescent="0.3">
      <c r="U38615" s="275"/>
    </row>
    <row r="38616" spans="21:21" x14ac:dyDescent="0.3">
      <c r="U38616" s="275"/>
    </row>
    <row r="38617" spans="21:21" x14ac:dyDescent="0.3">
      <c r="U38617" s="275"/>
    </row>
    <row r="38618" spans="21:21" x14ac:dyDescent="0.3">
      <c r="U38618" s="275"/>
    </row>
    <row r="38619" spans="21:21" x14ac:dyDescent="0.3">
      <c r="U38619" s="275"/>
    </row>
    <row r="38620" spans="21:21" x14ac:dyDescent="0.3">
      <c r="U38620" s="275"/>
    </row>
    <row r="38621" spans="21:21" x14ac:dyDescent="0.3">
      <c r="U38621" s="275"/>
    </row>
    <row r="38622" spans="21:21" x14ac:dyDescent="0.3">
      <c r="U38622" s="275"/>
    </row>
    <row r="38623" spans="21:21" x14ac:dyDescent="0.3">
      <c r="U38623" s="275"/>
    </row>
    <row r="38624" spans="21:21" x14ac:dyDescent="0.3">
      <c r="U38624" s="275"/>
    </row>
    <row r="38625" spans="21:21" x14ac:dyDescent="0.3">
      <c r="U38625" s="275"/>
    </row>
    <row r="38626" spans="21:21" x14ac:dyDescent="0.3">
      <c r="U38626" s="275"/>
    </row>
    <row r="38627" spans="21:21" x14ac:dyDescent="0.3">
      <c r="U38627" s="275"/>
    </row>
    <row r="38628" spans="21:21" x14ac:dyDescent="0.3">
      <c r="U38628" s="275"/>
    </row>
    <row r="38629" spans="21:21" x14ac:dyDescent="0.3">
      <c r="U38629" s="275"/>
    </row>
    <row r="38630" spans="21:21" x14ac:dyDescent="0.3">
      <c r="U38630" s="275"/>
    </row>
    <row r="38631" spans="21:21" x14ac:dyDescent="0.3">
      <c r="U38631" s="275"/>
    </row>
    <row r="38632" spans="21:21" x14ac:dyDescent="0.3">
      <c r="U38632" s="275"/>
    </row>
    <row r="38633" spans="21:21" x14ac:dyDescent="0.3">
      <c r="U38633" s="275"/>
    </row>
    <row r="38634" spans="21:21" x14ac:dyDescent="0.3">
      <c r="U38634" s="275"/>
    </row>
    <row r="38635" spans="21:21" x14ac:dyDescent="0.3">
      <c r="U38635" s="275"/>
    </row>
    <row r="38636" spans="21:21" x14ac:dyDescent="0.3">
      <c r="U38636" s="275"/>
    </row>
    <row r="38637" spans="21:21" x14ac:dyDescent="0.3">
      <c r="U38637" s="275"/>
    </row>
    <row r="38638" spans="21:21" x14ac:dyDescent="0.3">
      <c r="U38638" s="275"/>
    </row>
    <row r="38639" spans="21:21" x14ac:dyDescent="0.3">
      <c r="U38639" s="275"/>
    </row>
    <row r="38640" spans="21:21" x14ac:dyDescent="0.3">
      <c r="U38640" s="275"/>
    </row>
    <row r="38641" spans="21:21" x14ac:dyDescent="0.3">
      <c r="U38641" s="275"/>
    </row>
    <row r="38642" spans="21:21" x14ac:dyDescent="0.3">
      <c r="U38642" s="275"/>
    </row>
    <row r="38643" spans="21:21" x14ac:dyDescent="0.3">
      <c r="U38643" s="275"/>
    </row>
    <row r="38644" spans="21:21" x14ac:dyDescent="0.3">
      <c r="U38644" s="275"/>
    </row>
    <row r="38645" spans="21:21" x14ac:dyDescent="0.3">
      <c r="U38645" s="275"/>
    </row>
    <row r="38646" spans="21:21" x14ac:dyDescent="0.3">
      <c r="U38646" s="275"/>
    </row>
    <row r="38647" spans="21:21" x14ac:dyDescent="0.3">
      <c r="U38647" s="275"/>
    </row>
    <row r="38648" spans="21:21" x14ac:dyDescent="0.3">
      <c r="U38648" s="275"/>
    </row>
    <row r="38649" spans="21:21" x14ac:dyDescent="0.3">
      <c r="U38649" s="275"/>
    </row>
    <row r="38650" spans="21:21" x14ac:dyDescent="0.3">
      <c r="U38650" s="275"/>
    </row>
    <row r="38651" spans="21:21" x14ac:dyDescent="0.3">
      <c r="U38651" s="275"/>
    </row>
    <row r="38652" spans="21:21" x14ac:dyDescent="0.3">
      <c r="U38652" s="275"/>
    </row>
    <row r="38653" spans="21:21" x14ac:dyDescent="0.3">
      <c r="U38653" s="275"/>
    </row>
    <row r="38654" spans="21:21" x14ac:dyDescent="0.3">
      <c r="U38654" s="275"/>
    </row>
    <row r="38655" spans="21:21" x14ac:dyDescent="0.3">
      <c r="U38655" s="275"/>
    </row>
    <row r="38656" spans="21:21" x14ac:dyDescent="0.3">
      <c r="U38656" s="275"/>
    </row>
    <row r="38657" spans="21:21" x14ac:dyDescent="0.3">
      <c r="U38657" s="275"/>
    </row>
    <row r="38658" spans="21:21" x14ac:dyDescent="0.3">
      <c r="U38658" s="275"/>
    </row>
    <row r="38659" spans="21:21" x14ac:dyDescent="0.3">
      <c r="U38659" s="275"/>
    </row>
    <row r="38660" spans="21:21" x14ac:dyDescent="0.3">
      <c r="U38660" s="275"/>
    </row>
    <row r="38661" spans="21:21" x14ac:dyDescent="0.3">
      <c r="U38661" s="275"/>
    </row>
    <row r="38662" spans="21:21" x14ac:dyDescent="0.3">
      <c r="U38662" s="275"/>
    </row>
    <row r="38663" spans="21:21" x14ac:dyDescent="0.3">
      <c r="U38663" s="275"/>
    </row>
    <row r="38664" spans="21:21" x14ac:dyDescent="0.3">
      <c r="U38664" s="275"/>
    </row>
    <row r="38665" spans="21:21" x14ac:dyDescent="0.3">
      <c r="U38665" s="275"/>
    </row>
    <row r="38666" spans="21:21" x14ac:dyDescent="0.3">
      <c r="U38666" s="275"/>
    </row>
    <row r="38667" spans="21:21" x14ac:dyDescent="0.3">
      <c r="U38667" s="275"/>
    </row>
    <row r="38668" spans="21:21" x14ac:dyDescent="0.3">
      <c r="U38668" s="275"/>
    </row>
    <row r="38669" spans="21:21" x14ac:dyDescent="0.3">
      <c r="U38669" s="275"/>
    </row>
    <row r="38670" spans="21:21" x14ac:dyDescent="0.3">
      <c r="U38670" s="275"/>
    </row>
    <row r="38671" spans="21:21" x14ac:dyDescent="0.3">
      <c r="U38671" s="275"/>
    </row>
    <row r="38672" spans="21:21" x14ac:dyDescent="0.3">
      <c r="U38672" s="275"/>
    </row>
    <row r="38673" spans="21:21" x14ac:dyDescent="0.3">
      <c r="U38673" s="275"/>
    </row>
    <row r="38674" spans="21:21" x14ac:dyDescent="0.3">
      <c r="U38674" s="275"/>
    </row>
    <row r="38675" spans="21:21" x14ac:dyDescent="0.3">
      <c r="U38675" s="275"/>
    </row>
    <row r="38676" spans="21:21" x14ac:dyDescent="0.3">
      <c r="U38676" s="275"/>
    </row>
    <row r="38677" spans="21:21" x14ac:dyDescent="0.3">
      <c r="U38677" s="275"/>
    </row>
    <row r="38678" spans="21:21" x14ac:dyDescent="0.3">
      <c r="U38678" s="275"/>
    </row>
    <row r="38679" spans="21:21" x14ac:dyDescent="0.3">
      <c r="U38679" s="275"/>
    </row>
    <row r="38680" spans="21:21" x14ac:dyDescent="0.3">
      <c r="U38680" s="275"/>
    </row>
    <row r="38681" spans="21:21" x14ac:dyDescent="0.3">
      <c r="U38681" s="275"/>
    </row>
    <row r="38682" spans="21:21" x14ac:dyDescent="0.3">
      <c r="U38682" s="275"/>
    </row>
    <row r="38683" spans="21:21" x14ac:dyDescent="0.3">
      <c r="U38683" s="275"/>
    </row>
    <row r="38684" spans="21:21" x14ac:dyDescent="0.3">
      <c r="U38684" s="275"/>
    </row>
    <row r="38685" spans="21:21" x14ac:dyDescent="0.3">
      <c r="U38685" s="275"/>
    </row>
    <row r="38686" spans="21:21" x14ac:dyDescent="0.3">
      <c r="U38686" s="275"/>
    </row>
    <row r="38687" spans="21:21" x14ac:dyDescent="0.3">
      <c r="U38687" s="275"/>
    </row>
    <row r="38688" spans="21:21" x14ac:dyDescent="0.3">
      <c r="U38688" s="275"/>
    </row>
    <row r="38689" spans="21:21" x14ac:dyDescent="0.3">
      <c r="U38689" s="275"/>
    </row>
    <row r="38690" spans="21:21" x14ac:dyDescent="0.3">
      <c r="U38690" s="275"/>
    </row>
    <row r="38691" spans="21:21" x14ac:dyDescent="0.3">
      <c r="U38691" s="275"/>
    </row>
    <row r="38692" spans="21:21" x14ac:dyDescent="0.3">
      <c r="U38692" s="275"/>
    </row>
    <row r="38693" spans="21:21" x14ac:dyDescent="0.3">
      <c r="U38693" s="275"/>
    </row>
    <row r="38694" spans="21:21" x14ac:dyDescent="0.3">
      <c r="U38694" s="275"/>
    </row>
    <row r="38695" spans="21:21" x14ac:dyDescent="0.3">
      <c r="U38695" s="275"/>
    </row>
    <row r="38696" spans="21:21" x14ac:dyDescent="0.3">
      <c r="U38696" s="275"/>
    </row>
    <row r="38697" spans="21:21" x14ac:dyDescent="0.3">
      <c r="U38697" s="275"/>
    </row>
    <row r="38698" spans="21:21" x14ac:dyDescent="0.3">
      <c r="U38698" s="275"/>
    </row>
    <row r="38699" spans="21:21" x14ac:dyDescent="0.3">
      <c r="U38699" s="275"/>
    </row>
    <row r="38700" spans="21:21" x14ac:dyDescent="0.3">
      <c r="U38700" s="275"/>
    </row>
    <row r="38701" spans="21:21" x14ac:dyDescent="0.3">
      <c r="U38701" s="275"/>
    </row>
    <row r="38702" spans="21:21" x14ac:dyDescent="0.3">
      <c r="U38702" s="275"/>
    </row>
    <row r="38703" spans="21:21" x14ac:dyDescent="0.3">
      <c r="U38703" s="275"/>
    </row>
    <row r="38704" spans="21:21" x14ac:dyDescent="0.3">
      <c r="U38704" s="275"/>
    </row>
    <row r="38705" spans="21:21" x14ac:dyDescent="0.3">
      <c r="U38705" s="275"/>
    </row>
    <row r="38706" spans="21:21" x14ac:dyDescent="0.3">
      <c r="U38706" s="275"/>
    </row>
    <row r="38707" spans="21:21" x14ac:dyDescent="0.3">
      <c r="U38707" s="275"/>
    </row>
    <row r="38708" spans="21:21" x14ac:dyDescent="0.3">
      <c r="U38708" s="275"/>
    </row>
    <row r="38709" spans="21:21" x14ac:dyDescent="0.3">
      <c r="U38709" s="275"/>
    </row>
    <row r="38710" spans="21:21" x14ac:dyDescent="0.3">
      <c r="U38710" s="275"/>
    </row>
    <row r="38711" spans="21:21" x14ac:dyDescent="0.3">
      <c r="U38711" s="275"/>
    </row>
    <row r="38712" spans="21:21" x14ac:dyDescent="0.3">
      <c r="U38712" s="275"/>
    </row>
    <row r="38713" spans="21:21" x14ac:dyDescent="0.3">
      <c r="U38713" s="275"/>
    </row>
    <row r="38714" spans="21:21" x14ac:dyDescent="0.3">
      <c r="U38714" s="275"/>
    </row>
    <row r="38715" spans="21:21" x14ac:dyDescent="0.3">
      <c r="U38715" s="275"/>
    </row>
    <row r="38716" spans="21:21" x14ac:dyDescent="0.3">
      <c r="U38716" s="275"/>
    </row>
    <row r="38717" spans="21:21" x14ac:dyDescent="0.3">
      <c r="U38717" s="275"/>
    </row>
    <row r="38718" spans="21:21" x14ac:dyDescent="0.3">
      <c r="U38718" s="275"/>
    </row>
    <row r="38719" spans="21:21" x14ac:dyDescent="0.3">
      <c r="U38719" s="275"/>
    </row>
    <row r="38720" spans="21:21" x14ac:dyDescent="0.3">
      <c r="U38720" s="275"/>
    </row>
    <row r="38721" spans="21:21" x14ac:dyDescent="0.3">
      <c r="U38721" s="275"/>
    </row>
    <row r="38722" spans="21:21" x14ac:dyDescent="0.3">
      <c r="U38722" s="275"/>
    </row>
    <row r="38723" spans="21:21" x14ac:dyDescent="0.3">
      <c r="U38723" s="275"/>
    </row>
    <row r="38724" spans="21:21" x14ac:dyDescent="0.3">
      <c r="U38724" s="275"/>
    </row>
    <row r="38725" spans="21:21" x14ac:dyDescent="0.3">
      <c r="U38725" s="275"/>
    </row>
    <row r="38726" spans="21:21" x14ac:dyDescent="0.3">
      <c r="U38726" s="275"/>
    </row>
    <row r="38727" spans="21:21" x14ac:dyDescent="0.3">
      <c r="U38727" s="275"/>
    </row>
    <row r="38728" spans="21:21" x14ac:dyDescent="0.3">
      <c r="U38728" s="275"/>
    </row>
    <row r="38729" spans="21:21" x14ac:dyDescent="0.3">
      <c r="U38729" s="275"/>
    </row>
    <row r="38730" spans="21:21" x14ac:dyDescent="0.3">
      <c r="U38730" s="275"/>
    </row>
    <row r="38731" spans="21:21" x14ac:dyDescent="0.3">
      <c r="U38731" s="275"/>
    </row>
    <row r="38732" spans="21:21" x14ac:dyDescent="0.3">
      <c r="U38732" s="275"/>
    </row>
    <row r="38733" spans="21:21" x14ac:dyDescent="0.3">
      <c r="U38733" s="275"/>
    </row>
    <row r="38734" spans="21:21" x14ac:dyDescent="0.3">
      <c r="U38734" s="275"/>
    </row>
    <row r="38735" spans="21:21" x14ac:dyDescent="0.3">
      <c r="U38735" s="275"/>
    </row>
    <row r="38736" spans="21:21" x14ac:dyDescent="0.3">
      <c r="U38736" s="275"/>
    </row>
    <row r="38737" spans="21:21" x14ac:dyDescent="0.3">
      <c r="U38737" s="275"/>
    </row>
    <row r="38738" spans="21:21" x14ac:dyDescent="0.3">
      <c r="U38738" s="275"/>
    </row>
    <row r="38739" spans="21:21" x14ac:dyDescent="0.3">
      <c r="U38739" s="275"/>
    </row>
    <row r="38740" spans="21:21" x14ac:dyDescent="0.3">
      <c r="U38740" s="275"/>
    </row>
    <row r="38741" spans="21:21" x14ac:dyDescent="0.3">
      <c r="U38741" s="275"/>
    </row>
    <row r="38742" spans="21:21" x14ac:dyDescent="0.3">
      <c r="U38742" s="275"/>
    </row>
    <row r="38743" spans="21:21" x14ac:dyDescent="0.3">
      <c r="U38743" s="275"/>
    </row>
    <row r="38744" spans="21:21" x14ac:dyDescent="0.3">
      <c r="U38744" s="275"/>
    </row>
    <row r="38745" spans="21:21" x14ac:dyDescent="0.3">
      <c r="U38745" s="275"/>
    </row>
    <row r="38746" spans="21:21" x14ac:dyDescent="0.3">
      <c r="U38746" s="275"/>
    </row>
    <row r="38747" spans="21:21" x14ac:dyDescent="0.3">
      <c r="U38747" s="275"/>
    </row>
    <row r="38748" spans="21:21" x14ac:dyDescent="0.3">
      <c r="U38748" s="275"/>
    </row>
    <row r="38749" spans="21:21" x14ac:dyDescent="0.3">
      <c r="U38749" s="275"/>
    </row>
    <row r="38750" spans="21:21" x14ac:dyDescent="0.3">
      <c r="U38750" s="275"/>
    </row>
    <row r="38751" spans="21:21" x14ac:dyDescent="0.3">
      <c r="U38751" s="275"/>
    </row>
    <row r="38752" spans="21:21" x14ac:dyDescent="0.3">
      <c r="U38752" s="275"/>
    </row>
    <row r="38753" spans="21:21" x14ac:dyDescent="0.3">
      <c r="U38753" s="275"/>
    </row>
    <row r="38754" spans="21:21" x14ac:dyDescent="0.3">
      <c r="U38754" s="275"/>
    </row>
    <row r="38755" spans="21:21" x14ac:dyDescent="0.3">
      <c r="U38755" s="275"/>
    </row>
    <row r="38756" spans="21:21" x14ac:dyDescent="0.3">
      <c r="U38756" s="275"/>
    </row>
    <row r="38757" spans="21:21" x14ac:dyDescent="0.3">
      <c r="U38757" s="275"/>
    </row>
    <row r="38758" spans="21:21" x14ac:dyDescent="0.3">
      <c r="U38758" s="275"/>
    </row>
    <row r="38759" spans="21:21" x14ac:dyDescent="0.3">
      <c r="U38759" s="275"/>
    </row>
    <row r="38760" spans="21:21" x14ac:dyDescent="0.3">
      <c r="U38760" s="275"/>
    </row>
    <row r="38761" spans="21:21" x14ac:dyDescent="0.3">
      <c r="U38761" s="275"/>
    </row>
    <row r="38762" spans="21:21" x14ac:dyDescent="0.3">
      <c r="U38762" s="275"/>
    </row>
    <row r="38763" spans="21:21" x14ac:dyDescent="0.3">
      <c r="U38763" s="275"/>
    </row>
    <row r="38764" spans="21:21" x14ac:dyDescent="0.3">
      <c r="U38764" s="275"/>
    </row>
    <row r="38765" spans="21:21" x14ac:dyDescent="0.3">
      <c r="U38765" s="275"/>
    </row>
    <row r="38766" spans="21:21" x14ac:dyDescent="0.3">
      <c r="U38766" s="275"/>
    </row>
    <row r="38767" spans="21:21" x14ac:dyDescent="0.3">
      <c r="U38767" s="275"/>
    </row>
    <row r="38768" spans="21:21" x14ac:dyDescent="0.3">
      <c r="U38768" s="275"/>
    </row>
    <row r="38769" spans="21:21" x14ac:dyDescent="0.3">
      <c r="U38769" s="275"/>
    </row>
    <row r="38770" spans="21:21" x14ac:dyDescent="0.3">
      <c r="U38770" s="275"/>
    </row>
    <row r="38771" spans="21:21" x14ac:dyDescent="0.3">
      <c r="U38771" s="275"/>
    </row>
    <row r="38772" spans="21:21" x14ac:dyDescent="0.3">
      <c r="U38772" s="275"/>
    </row>
    <row r="38773" spans="21:21" x14ac:dyDescent="0.3">
      <c r="U38773" s="275"/>
    </row>
    <row r="38774" spans="21:21" x14ac:dyDescent="0.3">
      <c r="U38774" s="275"/>
    </row>
    <row r="38775" spans="21:21" x14ac:dyDescent="0.3">
      <c r="U38775" s="275"/>
    </row>
    <row r="38776" spans="21:21" x14ac:dyDescent="0.3">
      <c r="U38776" s="275"/>
    </row>
    <row r="38777" spans="21:21" x14ac:dyDescent="0.3">
      <c r="U38777" s="275"/>
    </row>
    <row r="38778" spans="21:21" x14ac:dyDescent="0.3">
      <c r="U38778" s="275"/>
    </row>
    <row r="38779" spans="21:21" x14ac:dyDescent="0.3">
      <c r="U38779" s="275"/>
    </row>
    <row r="38780" spans="21:21" x14ac:dyDescent="0.3">
      <c r="U38780" s="275"/>
    </row>
    <row r="38781" spans="21:21" x14ac:dyDescent="0.3">
      <c r="U38781" s="275"/>
    </row>
    <row r="38782" spans="21:21" x14ac:dyDescent="0.3">
      <c r="U38782" s="275"/>
    </row>
    <row r="38783" spans="21:21" x14ac:dyDescent="0.3">
      <c r="U38783" s="275"/>
    </row>
    <row r="38784" spans="21:21" x14ac:dyDescent="0.3">
      <c r="U38784" s="275"/>
    </row>
    <row r="38785" spans="21:21" x14ac:dyDescent="0.3">
      <c r="U38785" s="275"/>
    </row>
    <row r="38786" spans="21:21" x14ac:dyDescent="0.3">
      <c r="U38786" s="275"/>
    </row>
    <row r="38787" spans="21:21" x14ac:dyDescent="0.3">
      <c r="U38787" s="275"/>
    </row>
    <row r="38788" spans="21:21" x14ac:dyDescent="0.3">
      <c r="U38788" s="275"/>
    </row>
    <row r="38789" spans="21:21" x14ac:dyDescent="0.3">
      <c r="U38789" s="275"/>
    </row>
    <row r="38790" spans="21:21" x14ac:dyDescent="0.3">
      <c r="U38790" s="275"/>
    </row>
    <row r="38791" spans="21:21" x14ac:dyDescent="0.3">
      <c r="U38791" s="275"/>
    </row>
    <row r="38792" spans="21:21" x14ac:dyDescent="0.3">
      <c r="U38792" s="275"/>
    </row>
    <row r="38793" spans="21:21" x14ac:dyDescent="0.3">
      <c r="U38793" s="275"/>
    </row>
    <row r="38794" spans="21:21" x14ac:dyDescent="0.3">
      <c r="U38794" s="275"/>
    </row>
    <row r="38795" spans="21:21" x14ac:dyDescent="0.3">
      <c r="U38795" s="275"/>
    </row>
    <row r="38796" spans="21:21" x14ac:dyDescent="0.3">
      <c r="U38796" s="275"/>
    </row>
    <row r="38797" spans="21:21" x14ac:dyDescent="0.3">
      <c r="U38797" s="275"/>
    </row>
    <row r="38798" spans="21:21" x14ac:dyDescent="0.3">
      <c r="U38798" s="275"/>
    </row>
    <row r="38799" spans="21:21" x14ac:dyDescent="0.3">
      <c r="U38799" s="275"/>
    </row>
    <row r="38800" spans="21:21" x14ac:dyDescent="0.3">
      <c r="U38800" s="275"/>
    </row>
    <row r="38801" spans="21:21" x14ac:dyDescent="0.3">
      <c r="U38801" s="275"/>
    </row>
    <row r="38802" spans="21:21" x14ac:dyDescent="0.3">
      <c r="U38802" s="275"/>
    </row>
    <row r="38803" spans="21:21" x14ac:dyDescent="0.3">
      <c r="U38803" s="275"/>
    </row>
    <row r="38804" spans="21:21" x14ac:dyDescent="0.3">
      <c r="U38804" s="275"/>
    </row>
    <row r="38805" spans="21:21" x14ac:dyDescent="0.3">
      <c r="U38805" s="275"/>
    </row>
    <row r="38806" spans="21:21" x14ac:dyDescent="0.3">
      <c r="U38806" s="275"/>
    </row>
    <row r="38807" spans="21:21" x14ac:dyDescent="0.3">
      <c r="U38807" s="275"/>
    </row>
    <row r="38808" spans="21:21" x14ac:dyDescent="0.3">
      <c r="U38808" s="275"/>
    </row>
    <row r="38809" spans="21:21" x14ac:dyDescent="0.3">
      <c r="U38809" s="275"/>
    </row>
    <row r="38810" spans="21:21" x14ac:dyDescent="0.3">
      <c r="U38810" s="275"/>
    </row>
    <row r="38811" spans="21:21" x14ac:dyDescent="0.3">
      <c r="U38811" s="275"/>
    </row>
    <row r="38812" spans="21:21" x14ac:dyDescent="0.3">
      <c r="U38812" s="275"/>
    </row>
    <row r="38813" spans="21:21" x14ac:dyDescent="0.3">
      <c r="U38813" s="275"/>
    </row>
    <row r="38814" spans="21:21" x14ac:dyDescent="0.3">
      <c r="U38814" s="275"/>
    </row>
    <row r="38815" spans="21:21" x14ac:dyDescent="0.3">
      <c r="U38815" s="275"/>
    </row>
    <row r="38816" spans="21:21" x14ac:dyDescent="0.3">
      <c r="U38816" s="275"/>
    </row>
    <row r="38817" spans="21:21" x14ac:dyDescent="0.3">
      <c r="U38817" s="275"/>
    </row>
    <row r="38818" spans="21:21" x14ac:dyDescent="0.3">
      <c r="U38818" s="275"/>
    </row>
    <row r="38819" spans="21:21" x14ac:dyDescent="0.3">
      <c r="U38819" s="275"/>
    </row>
    <row r="38820" spans="21:21" x14ac:dyDescent="0.3">
      <c r="U38820" s="275"/>
    </row>
    <row r="38821" spans="21:21" x14ac:dyDescent="0.3">
      <c r="U38821" s="275"/>
    </row>
    <row r="38822" spans="21:21" x14ac:dyDescent="0.3">
      <c r="U38822" s="275"/>
    </row>
    <row r="38823" spans="21:21" x14ac:dyDescent="0.3">
      <c r="U38823" s="275"/>
    </row>
    <row r="38824" spans="21:21" x14ac:dyDescent="0.3">
      <c r="U38824" s="275"/>
    </row>
    <row r="38825" spans="21:21" x14ac:dyDescent="0.3">
      <c r="U38825" s="275"/>
    </row>
    <row r="38826" spans="21:21" x14ac:dyDescent="0.3">
      <c r="U38826" s="275"/>
    </row>
    <row r="38827" spans="21:21" x14ac:dyDescent="0.3">
      <c r="U38827" s="275"/>
    </row>
    <row r="38828" spans="21:21" x14ac:dyDescent="0.3">
      <c r="U38828" s="275"/>
    </row>
    <row r="38829" spans="21:21" x14ac:dyDescent="0.3">
      <c r="U38829" s="275"/>
    </row>
    <row r="38830" spans="21:21" x14ac:dyDescent="0.3">
      <c r="U38830" s="275"/>
    </row>
    <row r="38831" spans="21:21" x14ac:dyDescent="0.3">
      <c r="U38831" s="275"/>
    </row>
    <row r="38832" spans="21:21" x14ac:dyDescent="0.3">
      <c r="U38832" s="275"/>
    </row>
    <row r="38833" spans="21:21" x14ac:dyDescent="0.3">
      <c r="U38833" s="275"/>
    </row>
    <row r="38834" spans="21:21" x14ac:dyDescent="0.3">
      <c r="U38834" s="275"/>
    </row>
    <row r="38835" spans="21:21" x14ac:dyDescent="0.3">
      <c r="U38835" s="275"/>
    </row>
    <row r="38836" spans="21:21" x14ac:dyDescent="0.3">
      <c r="U38836" s="275"/>
    </row>
    <row r="38837" spans="21:21" x14ac:dyDescent="0.3">
      <c r="U38837" s="275"/>
    </row>
    <row r="38838" spans="21:21" x14ac:dyDescent="0.3">
      <c r="U38838" s="275"/>
    </row>
    <row r="38839" spans="21:21" x14ac:dyDescent="0.3">
      <c r="U38839" s="275"/>
    </row>
    <row r="38840" spans="21:21" x14ac:dyDescent="0.3">
      <c r="U38840" s="275"/>
    </row>
    <row r="38841" spans="21:21" x14ac:dyDescent="0.3">
      <c r="U38841" s="275"/>
    </row>
    <row r="38842" spans="21:21" x14ac:dyDescent="0.3">
      <c r="U38842" s="275"/>
    </row>
    <row r="38843" spans="21:21" x14ac:dyDescent="0.3">
      <c r="U38843" s="275"/>
    </row>
    <row r="38844" spans="21:21" x14ac:dyDescent="0.3">
      <c r="U38844" s="275"/>
    </row>
    <row r="38845" spans="21:21" x14ac:dyDescent="0.3">
      <c r="U38845" s="275"/>
    </row>
    <row r="38846" spans="21:21" x14ac:dyDescent="0.3">
      <c r="U38846" s="275"/>
    </row>
    <row r="38847" spans="21:21" x14ac:dyDescent="0.3">
      <c r="U38847" s="275"/>
    </row>
    <row r="38848" spans="21:21" x14ac:dyDescent="0.3">
      <c r="U38848" s="275"/>
    </row>
    <row r="38849" spans="21:21" x14ac:dyDescent="0.3">
      <c r="U38849" s="275"/>
    </row>
    <row r="38850" spans="21:21" x14ac:dyDescent="0.3">
      <c r="U38850" s="275"/>
    </row>
    <row r="38851" spans="21:21" x14ac:dyDescent="0.3">
      <c r="U38851" s="275"/>
    </row>
    <row r="38852" spans="21:21" x14ac:dyDescent="0.3">
      <c r="U38852" s="275"/>
    </row>
    <row r="38853" spans="21:21" x14ac:dyDescent="0.3">
      <c r="U38853" s="275"/>
    </row>
    <row r="38854" spans="21:21" x14ac:dyDescent="0.3">
      <c r="U38854" s="275"/>
    </row>
    <row r="38855" spans="21:21" x14ac:dyDescent="0.3">
      <c r="U38855" s="275"/>
    </row>
    <row r="38856" spans="21:21" x14ac:dyDescent="0.3">
      <c r="U38856" s="275"/>
    </row>
    <row r="38857" spans="21:21" x14ac:dyDescent="0.3">
      <c r="U38857" s="275"/>
    </row>
    <row r="38858" spans="21:21" x14ac:dyDescent="0.3">
      <c r="U38858" s="275"/>
    </row>
    <row r="38859" spans="21:21" x14ac:dyDescent="0.3">
      <c r="U38859" s="275"/>
    </row>
    <row r="38860" spans="21:21" x14ac:dyDescent="0.3">
      <c r="U38860" s="275"/>
    </row>
    <row r="38861" spans="21:21" x14ac:dyDescent="0.3">
      <c r="U38861" s="275"/>
    </row>
    <row r="38862" spans="21:21" x14ac:dyDescent="0.3">
      <c r="U38862" s="275"/>
    </row>
    <row r="38863" spans="21:21" x14ac:dyDescent="0.3">
      <c r="U38863" s="275"/>
    </row>
    <row r="38864" spans="21:21" x14ac:dyDescent="0.3">
      <c r="U38864" s="275"/>
    </row>
    <row r="38865" spans="21:21" x14ac:dyDescent="0.3">
      <c r="U38865" s="275"/>
    </row>
    <row r="38866" spans="21:21" x14ac:dyDescent="0.3">
      <c r="U38866" s="275"/>
    </row>
    <row r="38867" spans="21:21" x14ac:dyDescent="0.3">
      <c r="U38867" s="275"/>
    </row>
    <row r="38868" spans="21:21" x14ac:dyDescent="0.3">
      <c r="U38868" s="275"/>
    </row>
    <row r="38869" spans="21:21" x14ac:dyDescent="0.3">
      <c r="U38869" s="275"/>
    </row>
    <row r="38870" spans="21:21" x14ac:dyDescent="0.3">
      <c r="U38870" s="275"/>
    </row>
    <row r="38871" spans="21:21" x14ac:dyDescent="0.3">
      <c r="U38871" s="275"/>
    </row>
    <row r="38872" spans="21:21" x14ac:dyDescent="0.3">
      <c r="U38872" s="275"/>
    </row>
    <row r="38873" spans="21:21" x14ac:dyDescent="0.3">
      <c r="U38873" s="275"/>
    </row>
    <row r="38874" spans="21:21" x14ac:dyDescent="0.3">
      <c r="U38874" s="275"/>
    </row>
    <row r="38875" spans="21:21" x14ac:dyDescent="0.3">
      <c r="U38875" s="275"/>
    </row>
    <row r="38876" spans="21:21" x14ac:dyDescent="0.3">
      <c r="U38876" s="275"/>
    </row>
    <row r="38877" spans="21:21" x14ac:dyDescent="0.3">
      <c r="U38877" s="275"/>
    </row>
    <row r="38878" spans="21:21" x14ac:dyDescent="0.3">
      <c r="U38878" s="275"/>
    </row>
    <row r="38879" spans="21:21" x14ac:dyDescent="0.3">
      <c r="U38879" s="275"/>
    </row>
    <row r="38880" spans="21:21" x14ac:dyDescent="0.3">
      <c r="U38880" s="275"/>
    </row>
    <row r="38881" spans="21:21" x14ac:dyDescent="0.3">
      <c r="U38881" s="275"/>
    </row>
    <row r="38882" spans="21:21" x14ac:dyDescent="0.3">
      <c r="U38882" s="275"/>
    </row>
    <row r="38883" spans="21:21" x14ac:dyDescent="0.3">
      <c r="U38883" s="275"/>
    </row>
    <row r="38884" spans="21:21" x14ac:dyDescent="0.3">
      <c r="U38884" s="275"/>
    </row>
    <row r="38885" spans="21:21" x14ac:dyDescent="0.3">
      <c r="U38885" s="275"/>
    </row>
    <row r="38886" spans="21:21" x14ac:dyDescent="0.3">
      <c r="U38886" s="275"/>
    </row>
    <row r="38887" spans="21:21" x14ac:dyDescent="0.3">
      <c r="U38887" s="275"/>
    </row>
    <row r="38888" spans="21:21" x14ac:dyDescent="0.3">
      <c r="U38888" s="275"/>
    </row>
    <row r="38889" spans="21:21" x14ac:dyDescent="0.3">
      <c r="U38889" s="275"/>
    </row>
    <row r="38890" spans="21:21" x14ac:dyDescent="0.3">
      <c r="U38890" s="275"/>
    </row>
    <row r="38891" spans="21:21" x14ac:dyDescent="0.3">
      <c r="U38891" s="275"/>
    </row>
    <row r="38892" spans="21:21" x14ac:dyDescent="0.3">
      <c r="U38892" s="275"/>
    </row>
    <row r="38893" spans="21:21" x14ac:dyDescent="0.3">
      <c r="U38893" s="275"/>
    </row>
    <row r="38894" spans="21:21" x14ac:dyDescent="0.3">
      <c r="U38894" s="275"/>
    </row>
    <row r="38895" spans="21:21" x14ac:dyDescent="0.3">
      <c r="U38895" s="275"/>
    </row>
    <row r="38896" spans="21:21" x14ac:dyDescent="0.3">
      <c r="U38896" s="275"/>
    </row>
    <row r="38897" spans="21:21" x14ac:dyDescent="0.3">
      <c r="U38897" s="275"/>
    </row>
    <row r="38898" spans="21:21" x14ac:dyDescent="0.3">
      <c r="U38898" s="275"/>
    </row>
    <row r="38899" spans="21:21" x14ac:dyDescent="0.3">
      <c r="U38899" s="275"/>
    </row>
    <row r="38900" spans="21:21" x14ac:dyDescent="0.3">
      <c r="U38900" s="275"/>
    </row>
    <row r="38901" spans="21:21" x14ac:dyDescent="0.3">
      <c r="U38901" s="275"/>
    </row>
    <row r="38902" spans="21:21" x14ac:dyDescent="0.3">
      <c r="U38902" s="275"/>
    </row>
    <row r="38903" spans="21:21" x14ac:dyDescent="0.3">
      <c r="U38903" s="275"/>
    </row>
    <row r="38904" spans="21:21" x14ac:dyDescent="0.3">
      <c r="U38904" s="275"/>
    </row>
    <row r="38905" spans="21:21" x14ac:dyDescent="0.3">
      <c r="U38905" s="275"/>
    </row>
    <row r="38906" spans="21:21" x14ac:dyDescent="0.3">
      <c r="U38906" s="275"/>
    </row>
    <row r="38907" spans="21:21" x14ac:dyDescent="0.3">
      <c r="U38907" s="275"/>
    </row>
    <row r="38908" spans="21:21" x14ac:dyDescent="0.3">
      <c r="U38908" s="275"/>
    </row>
    <row r="38909" spans="21:21" x14ac:dyDescent="0.3">
      <c r="U38909" s="275"/>
    </row>
    <row r="38910" spans="21:21" x14ac:dyDescent="0.3">
      <c r="U38910" s="275"/>
    </row>
    <row r="38911" spans="21:21" x14ac:dyDescent="0.3">
      <c r="U38911" s="275"/>
    </row>
    <row r="38912" spans="21:21" x14ac:dyDescent="0.3">
      <c r="U38912" s="275"/>
    </row>
    <row r="38913" spans="21:21" x14ac:dyDescent="0.3">
      <c r="U38913" s="275"/>
    </row>
    <row r="38914" spans="21:21" x14ac:dyDescent="0.3">
      <c r="U38914" s="275"/>
    </row>
    <row r="38915" spans="21:21" x14ac:dyDescent="0.3">
      <c r="U38915" s="275"/>
    </row>
    <row r="38916" spans="21:21" x14ac:dyDescent="0.3">
      <c r="U38916" s="275"/>
    </row>
    <row r="38917" spans="21:21" x14ac:dyDescent="0.3">
      <c r="U38917" s="275"/>
    </row>
    <row r="38918" spans="21:21" x14ac:dyDescent="0.3">
      <c r="U38918" s="275"/>
    </row>
    <row r="38919" spans="21:21" x14ac:dyDescent="0.3">
      <c r="U38919" s="275"/>
    </row>
    <row r="38920" spans="21:21" x14ac:dyDescent="0.3">
      <c r="U38920" s="275"/>
    </row>
    <row r="38921" spans="21:21" x14ac:dyDescent="0.3">
      <c r="U38921" s="275"/>
    </row>
    <row r="38922" spans="21:21" x14ac:dyDescent="0.3">
      <c r="U38922" s="275"/>
    </row>
    <row r="38923" spans="21:21" x14ac:dyDescent="0.3">
      <c r="U38923" s="275"/>
    </row>
    <row r="38924" spans="21:21" x14ac:dyDescent="0.3">
      <c r="U38924" s="275"/>
    </row>
    <row r="38925" spans="21:21" x14ac:dyDescent="0.3">
      <c r="U38925" s="275"/>
    </row>
    <row r="38926" spans="21:21" x14ac:dyDescent="0.3">
      <c r="U38926" s="275"/>
    </row>
    <row r="38927" spans="21:21" x14ac:dyDescent="0.3">
      <c r="U38927" s="275"/>
    </row>
    <row r="38928" spans="21:21" x14ac:dyDescent="0.3">
      <c r="U38928" s="275"/>
    </row>
    <row r="38929" spans="21:21" x14ac:dyDescent="0.3">
      <c r="U38929" s="275"/>
    </row>
    <row r="38930" spans="21:21" x14ac:dyDescent="0.3">
      <c r="U38930" s="275"/>
    </row>
    <row r="38931" spans="21:21" x14ac:dyDescent="0.3">
      <c r="U38931" s="275"/>
    </row>
    <row r="38932" spans="21:21" x14ac:dyDescent="0.3">
      <c r="U38932" s="275"/>
    </row>
    <row r="38933" spans="21:21" x14ac:dyDescent="0.3">
      <c r="U38933" s="275"/>
    </row>
    <row r="38934" spans="21:21" x14ac:dyDescent="0.3">
      <c r="U38934" s="275"/>
    </row>
    <row r="38935" spans="21:21" x14ac:dyDescent="0.3">
      <c r="U38935" s="275"/>
    </row>
    <row r="38936" spans="21:21" x14ac:dyDescent="0.3">
      <c r="U38936" s="275"/>
    </row>
    <row r="38937" spans="21:21" x14ac:dyDescent="0.3">
      <c r="U38937" s="275"/>
    </row>
    <row r="38938" spans="21:21" x14ac:dyDescent="0.3">
      <c r="U38938" s="275"/>
    </row>
    <row r="38939" spans="21:21" x14ac:dyDescent="0.3">
      <c r="U38939" s="275"/>
    </row>
    <row r="38940" spans="21:21" x14ac:dyDescent="0.3">
      <c r="U38940" s="275"/>
    </row>
    <row r="38941" spans="21:21" x14ac:dyDescent="0.3">
      <c r="U38941" s="275"/>
    </row>
    <row r="38942" spans="21:21" x14ac:dyDescent="0.3">
      <c r="U38942" s="275"/>
    </row>
    <row r="38943" spans="21:21" x14ac:dyDescent="0.3">
      <c r="U38943" s="275"/>
    </row>
    <row r="38944" spans="21:21" x14ac:dyDescent="0.3">
      <c r="U38944" s="275"/>
    </row>
    <row r="38945" spans="21:21" x14ac:dyDescent="0.3">
      <c r="U38945" s="275"/>
    </row>
    <row r="38946" spans="21:21" x14ac:dyDescent="0.3">
      <c r="U38946" s="275"/>
    </row>
    <row r="38947" spans="21:21" x14ac:dyDescent="0.3">
      <c r="U38947" s="275"/>
    </row>
    <row r="38948" spans="21:21" x14ac:dyDescent="0.3">
      <c r="U38948" s="275"/>
    </row>
    <row r="38949" spans="21:21" x14ac:dyDescent="0.3">
      <c r="U38949" s="275"/>
    </row>
    <row r="38950" spans="21:21" x14ac:dyDescent="0.3">
      <c r="U38950" s="275"/>
    </row>
    <row r="38951" spans="21:21" x14ac:dyDescent="0.3">
      <c r="U38951" s="275"/>
    </row>
    <row r="38952" spans="21:21" x14ac:dyDescent="0.3">
      <c r="U38952" s="275"/>
    </row>
    <row r="38953" spans="21:21" x14ac:dyDescent="0.3">
      <c r="U38953" s="275"/>
    </row>
    <row r="38954" spans="21:21" x14ac:dyDescent="0.3">
      <c r="U38954" s="275"/>
    </row>
    <row r="38955" spans="21:21" x14ac:dyDescent="0.3">
      <c r="U38955" s="275"/>
    </row>
    <row r="38956" spans="21:21" x14ac:dyDescent="0.3">
      <c r="U38956" s="275"/>
    </row>
    <row r="38957" spans="21:21" x14ac:dyDescent="0.3">
      <c r="U38957" s="275"/>
    </row>
    <row r="38958" spans="21:21" x14ac:dyDescent="0.3">
      <c r="U38958" s="275"/>
    </row>
    <row r="38959" spans="21:21" x14ac:dyDescent="0.3">
      <c r="U38959" s="275"/>
    </row>
    <row r="38960" spans="21:21" x14ac:dyDescent="0.3">
      <c r="U38960" s="275"/>
    </row>
    <row r="38961" spans="21:21" x14ac:dyDescent="0.3">
      <c r="U38961" s="275"/>
    </row>
    <row r="38962" spans="21:21" x14ac:dyDescent="0.3">
      <c r="U38962" s="275"/>
    </row>
    <row r="38963" spans="21:21" x14ac:dyDescent="0.3">
      <c r="U38963" s="275"/>
    </row>
    <row r="38964" spans="21:21" x14ac:dyDescent="0.3">
      <c r="U38964" s="275"/>
    </row>
    <row r="38965" spans="21:21" x14ac:dyDescent="0.3">
      <c r="U38965" s="275"/>
    </row>
    <row r="38966" spans="21:21" x14ac:dyDescent="0.3">
      <c r="U38966" s="275"/>
    </row>
    <row r="38967" spans="21:21" x14ac:dyDescent="0.3">
      <c r="U38967" s="275"/>
    </row>
    <row r="38968" spans="21:21" x14ac:dyDescent="0.3">
      <c r="U38968" s="275"/>
    </row>
    <row r="38969" spans="21:21" x14ac:dyDescent="0.3">
      <c r="U38969" s="275"/>
    </row>
    <row r="38970" spans="21:21" x14ac:dyDescent="0.3">
      <c r="U38970" s="275"/>
    </row>
    <row r="38971" spans="21:21" x14ac:dyDescent="0.3">
      <c r="U38971" s="275"/>
    </row>
    <row r="38972" spans="21:21" x14ac:dyDescent="0.3">
      <c r="U38972" s="275"/>
    </row>
    <row r="38973" spans="21:21" x14ac:dyDescent="0.3">
      <c r="U38973" s="275"/>
    </row>
    <row r="38974" spans="21:21" x14ac:dyDescent="0.3">
      <c r="U38974" s="275"/>
    </row>
    <row r="38975" spans="21:21" x14ac:dyDescent="0.3">
      <c r="U38975" s="275"/>
    </row>
    <row r="38976" spans="21:21" x14ac:dyDescent="0.3">
      <c r="U38976" s="275"/>
    </row>
    <row r="38977" spans="21:21" x14ac:dyDescent="0.3">
      <c r="U38977" s="275"/>
    </row>
    <row r="38978" spans="21:21" x14ac:dyDescent="0.3">
      <c r="U38978" s="275"/>
    </row>
    <row r="38979" spans="21:21" x14ac:dyDescent="0.3">
      <c r="U38979" s="275"/>
    </row>
    <row r="38980" spans="21:21" x14ac:dyDescent="0.3">
      <c r="U38980" s="275"/>
    </row>
    <row r="38981" spans="21:21" x14ac:dyDescent="0.3">
      <c r="U38981" s="275"/>
    </row>
    <row r="38982" spans="21:21" x14ac:dyDescent="0.3">
      <c r="U38982" s="275"/>
    </row>
    <row r="38983" spans="21:21" x14ac:dyDescent="0.3">
      <c r="U38983" s="275"/>
    </row>
    <row r="38984" spans="21:21" x14ac:dyDescent="0.3">
      <c r="U38984" s="275"/>
    </row>
    <row r="38985" spans="21:21" x14ac:dyDescent="0.3">
      <c r="U38985" s="275"/>
    </row>
    <row r="38986" spans="21:21" x14ac:dyDescent="0.3">
      <c r="U38986" s="275"/>
    </row>
    <row r="38987" spans="21:21" x14ac:dyDescent="0.3">
      <c r="U38987" s="275"/>
    </row>
    <row r="38988" spans="21:21" x14ac:dyDescent="0.3">
      <c r="U38988" s="275"/>
    </row>
    <row r="38989" spans="21:21" x14ac:dyDescent="0.3">
      <c r="U38989" s="275"/>
    </row>
    <row r="38990" spans="21:21" x14ac:dyDescent="0.3">
      <c r="U38990" s="275"/>
    </row>
    <row r="38991" spans="21:21" x14ac:dyDescent="0.3">
      <c r="U38991" s="275"/>
    </row>
    <row r="38992" spans="21:21" x14ac:dyDescent="0.3">
      <c r="U38992" s="275"/>
    </row>
    <row r="38993" spans="21:21" x14ac:dyDescent="0.3">
      <c r="U38993" s="275"/>
    </row>
    <row r="38994" spans="21:21" x14ac:dyDescent="0.3">
      <c r="U38994" s="275"/>
    </row>
    <row r="38995" spans="21:21" x14ac:dyDescent="0.3">
      <c r="U38995" s="275"/>
    </row>
    <row r="38996" spans="21:21" x14ac:dyDescent="0.3">
      <c r="U38996" s="275"/>
    </row>
    <row r="38997" spans="21:21" x14ac:dyDescent="0.3">
      <c r="U38997" s="275"/>
    </row>
    <row r="38998" spans="21:21" x14ac:dyDescent="0.3">
      <c r="U38998" s="275"/>
    </row>
    <row r="38999" spans="21:21" x14ac:dyDescent="0.3">
      <c r="U38999" s="275"/>
    </row>
    <row r="39000" spans="21:21" x14ac:dyDescent="0.3">
      <c r="U39000" s="275"/>
    </row>
    <row r="39001" spans="21:21" x14ac:dyDescent="0.3">
      <c r="U39001" s="275"/>
    </row>
    <row r="39002" spans="21:21" x14ac:dyDescent="0.3">
      <c r="U39002" s="275"/>
    </row>
    <row r="39003" spans="21:21" x14ac:dyDescent="0.3">
      <c r="U39003" s="275"/>
    </row>
    <row r="39004" spans="21:21" x14ac:dyDescent="0.3">
      <c r="U39004" s="275"/>
    </row>
    <row r="39005" spans="21:21" x14ac:dyDescent="0.3">
      <c r="U39005" s="275"/>
    </row>
    <row r="39006" spans="21:21" x14ac:dyDescent="0.3">
      <c r="U39006" s="275"/>
    </row>
    <row r="39007" spans="21:21" x14ac:dyDescent="0.3">
      <c r="U39007" s="275"/>
    </row>
    <row r="39008" spans="21:21" x14ac:dyDescent="0.3">
      <c r="U39008" s="275"/>
    </row>
    <row r="39009" spans="21:21" x14ac:dyDescent="0.3">
      <c r="U39009" s="275"/>
    </row>
    <row r="39010" spans="21:21" x14ac:dyDescent="0.3">
      <c r="U39010" s="275"/>
    </row>
    <row r="39011" spans="21:21" x14ac:dyDescent="0.3">
      <c r="U39011" s="275"/>
    </row>
    <row r="39012" spans="21:21" x14ac:dyDescent="0.3">
      <c r="U39012" s="275"/>
    </row>
    <row r="39013" spans="21:21" x14ac:dyDescent="0.3">
      <c r="U39013" s="275"/>
    </row>
    <row r="39014" spans="21:21" x14ac:dyDescent="0.3">
      <c r="U39014" s="275"/>
    </row>
    <row r="39015" spans="21:21" x14ac:dyDescent="0.3">
      <c r="U39015" s="275"/>
    </row>
    <row r="39016" spans="21:21" x14ac:dyDescent="0.3">
      <c r="U39016" s="275"/>
    </row>
    <row r="39017" spans="21:21" x14ac:dyDescent="0.3">
      <c r="U39017" s="275"/>
    </row>
    <row r="39018" spans="21:21" x14ac:dyDescent="0.3">
      <c r="U39018" s="275"/>
    </row>
    <row r="39019" spans="21:21" x14ac:dyDescent="0.3">
      <c r="U39019" s="275"/>
    </row>
    <row r="39020" spans="21:21" x14ac:dyDescent="0.3">
      <c r="U39020" s="275"/>
    </row>
    <row r="39021" spans="21:21" x14ac:dyDescent="0.3">
      <c r="U39021" s="275"/>
    </row>
    <row r="39022" spans="21:21" x14ac:dyDescent="0.3">
      <c r="U39022" s="275"/>
    </row>
    <row r="39023" spans="21:21" x14ac:dyDescent="0.3">
      <c r="U39023" s="275"/>
    </row>
    <row r="39024" spans="21:21" x14ac:dyDescent="0.3">
      <c r="U39024" s="275"/>
    </row>
    <row r="39025" spans="21:21" x14ac:dyDescent="0.3">
      <c r="U39025" s="275"/>
    </row>
    <row r="39026" spans="21:21" x14ac:dyDescent="0.3">
      <c r="U39026" s="275"/>
    </row>
    <row r="39027" spans="21:21" x14ac:dyDescent="0.3">
      <c r="U39027" s="275"/>
    </row>
    <row r="39028" spans="21:21" x14ac:dyDescent="0.3">
      <c r="U39028" s="275"/>
    </row>
    <row r="39029" spans="21:21" x14ac:dyDescent="0.3">
      <c r="U39029" s="275"/>
    </row>
    <row r="39030" spans="21:21" x14ac:dyDescent="0.3">
      <c r="U39030" s="275"/>
    </row>
    <row r="39031" spans="21:21" x14ac:dyDescent="0.3">
      <c r="U39031" s="275"/>
    </row>
    <row r="39032" spans="21:21" x14ac:dyDescent="0.3">
      <c r="U39032" s="275"/>
    </row>
    <row r="39033" spans="21:21" x14ac:dyDescent="0.3">
      <c r="U39033" s="275"/>
    </row>
    <row r="39034" spans="21:21" x14ac:dyDescent="0.3">
      <c r="U39034" s="275"/>
    </row>
    <row r="39035" spans="21:21" x14ac:dyDescent="0.3">
      <c r="U39035" s="275"/>
    </row>
    <row r="39036" spans="21:21" x14ac:dyDescent="0.3">
      <c r="U39036" s="275"/>
    </row>
    <row r="39037" spans="21:21" x14ac:dyDescent="0.3">
      <c r="U39037" s="275"/>
    </row>
    <row r="39038" spans="21:21" x14ac:dyDescent="0.3">
      <c r="U39038" s="275"/>
    </row>
    <row r="39039" spans="21:21" x14ac:dyDescent="0.3">
      <c r="U39039" s="275"/>
    </row>
    <row r="39040" spans="21:21" x14ac:dyDescent="0.3">
      <c r="U39040" s="275"/>
    </row>
    <row r="39041" spans="21:21" x14ac:dyDescent="0.3">
      <c r="U39041" s="275"/>
    </row>
    <row r="39042" spans="21:21" x14ac:dyDescent="0.3">
      <c r="U39042" s="275"/>
    </row>
    <row r="39043" spans="21:21" x14ac:dyDescent="0.3">
      <c r="U39043" s="275"/>
    </row>
    <row r="39044" spans="21:21" x14ac:dyDescent="0.3">
      <c r="U39044" s="275"/>
    </row>
    <row r="39045" spans="21:21" x14ac:dyDescent="0.3">
      <c r="U39045" s="275"/>
    </row>
    <row r="39046" spans="21:21" x14ac:dyDescent="0.3">
      <c r="U39046" s="275"/>
    </row>
    <row r="39047" spans="21:21" x14ac:dyDescent="0.3">
      <c r="U39047" s="275"/>
    </row>
    <row r="39048" spans="21:21" x14ac:dyDescent="0.3">
      <c r="U39048" s="275"/>
    </row>
    <row r="39049" spans="21:21" x14ac:dyDescent="0.3">
      <c r="U39049" s="275"/>
    </row>
    <row r="39050" spans="21:21" x14ac:dyDescent="0.3">
      <c r="U39050" s="275"/>
    </row>
    <row r="39051" spans="21:21" x14ac:dyDescent="0.3">
      <c r="U39051" s="275"/>
    </row>
    <row r="39052" spans="21:21" x14ac:dyDescent="0.3">
      <c r="U39052" s="275"/>
    </row>
    <row r="39053" spans="21:21" x14ac:dyDescent="0.3">
      <c r="U39053" s="275"/>
    </row>
    <row r="39054" spans="21:21" x14ac:dyDescent="0.3">
      <c r="U39054" s="275"/>
    </row>
    <row r="39055" spans="21:21" x14ac:dyDescent="0.3">
      <c r="U39055" s="275"/>
    </row>
    <row r="39056" spans="21:21" x14ac:dyDescent="0.3">
      <c r="U39056" s="275"/>
    </row>
    <row r="39057" spans="21:21" x14ac:dyDescent="0.3">
      <c r="U39057" s="275"/>
    </row>
    <row r="39058" spans="21:21" x14ac:dyDescent="0.3">
      <c r="U39058" s="275"/>
    </row>
    <row r="39059" spans="21:21" x14ac:dyDescent="0.3">
      <c r="U39059" s="275"/>
    </row>
    <row r="39060" spans="21:21" x14ac:dyDescent="0.3">
      <c r="U39060" s="275"/>
    </row>
    <row r="39061" spans="21:21" x14ac:dyDescent="0.3">
      <c r="U39061" s="275"/>
    </row>
    <row r="39062" spans="21:21" x14ac:dyDescent="0.3">
      <c r="U39062" s="275"/>
    </row>
    <row r="39063" spans="21:21" x14ac:dyDescent="0.3">
      <c r="U39063" s="275"/>
    </row>
    <row r="39064" spans="21:21" x14ac:dyDescent="0.3">
      <c r="U39064" s="275"/>
    </row>
    <row r="39065" spans="21:21" x14ac:dyDescent="0.3">
      <c r="U39065" s="275"/>
    </row>
    <row r="39066" spans="21:21" x14ac:dyDescent="0.3">
      <c r="U39066" s="275"/>
    </row>
    <row r="39067" spans="21:21" x14ac:dyDescent="0.3">
      <c r="U39067" s="275"/>
    </row>
    <row r="39068" spans="21:21" x14ac:dyDescent="0.3">
      <c r="U39068" s="275"/>
    </row>
    <row r="39069" spans="21:21" x14ac:dyDescent="0.3">
      <c r="U39069" s="275"/>
    </row>
    <row r="39070" spans="21:21" x14ac:dyDescent="0.3">
      <c r="U39070" s="275"/>
    </row>
    <row r="39071" spans="21:21" x14ac:dyDescent="0.3">
      <c r="U39071" s="275"/>
    </row>
    <row r="39072" spans="21:21" x14ac:dyDescent="0.3">
      <c r="U39072" s="275"/>
    </row>
    <row r="39073" spans="21:21" x14ac:dyDescent="0.3">
      <c r="U39073" s="275"/>
    </row>
    <row r="39074" spans="21:21" x14ac:dyDescent="0.3">
      <c r="U39074" s="275"/>
    </row>
    <row r="39075" spans="21:21" x14ac:dyDescent="0.3">
      <c r="U39075" s="275"/>
    </row>
    <row r="39076" spans="21:21" x14ac:dyDescent="0.3">
      <c r="U39076" s="275"/>
    </row>
    <row r="39077" spans="21:21" x14ac:dyDescent="0.3">
      <c r="U39077" s="275"/>
    </row>
    <row r="39078" spans="21:21" x14ac:dyDescent="0.3">
      <c r="U39078" s="275"/>
    </row>
    <row r="39079" spans="21:21" x14ac:dyDescent="0.3">
      <c r="U39079" s="275"/>
    </row>
    <row r="39080" spans="21:21" x14ac:dyDescent="0.3">
      <c r="U39080" s="275"/>
    </row>
    <row r="39081" spans="21:21" x14ac:dyDescent="0.3">
      <c r="U39081" s="275"/>
    </row>
    <row r="39082" spans="21:21" x14ac:dyDescent="0.3">
      <c r="U39082" s="275"/>
    </row>
    <row r="39083" spans="21:21" x14ac:dyDescent="0.3">
      <c r="U39083" s="275"/>
    </row>
    <row r="39084" spans="21:21" x14ac:dyDescent="0.3">
      <c r="U39084" s="275"/>
    </row>
    <row r="39085" spans="21:21" x14ac:dyDescent="0.3">
      <c r="U39085" s="275"/>
    </row>
    <row r="39086" spans="21:21" x14ac:dyDescent="0.3">
      <c r="U39086" s="275"/>
    </row>
    <row r="39087" spans="21:21" x14ac:dyDescent="0.3">
      <c r="U39087" s="275"/>
    </row>
    <row r="39088" spans="21:21" x14ac:dyDescent="0.3">
      <c r="U39088" s="275"/>
    </row>
    <row r="39089" spans="21:21" x14ac:dyDescent="0.3">
      <c r="U39089" s="275"/>
    </row>
    <row r="39090" spans="21:21" x14ac:dyDescent="0.3">
      <c r="U39090" s="275"/>
    </row>
    <row r="39091" spans="21:21" x14ac:dyDescent="0.3">
      <c r="U39091" s="275"/>
    </row>
    <row r="39092" spans="21:21" x14ac:dyDescent="0.3">
      <c r="U39092" s="275"/>
    </row>
    <row r="39093" spans="21:21" x14ac:dyDescent="0.3">
      <c r="U39093" s="275"/>
    </row>
    <row r="39094" spans="21:21" x14ac:dyDescent="0.3">
      <c r="U39094" s="275"/>
    </row>
    <row r="39095" spans="21:21" x14ac:dyDescent="0.3">
      <c r="U39095" s="275"/>
    </row>
    <row r="39096" spans="21:21" x14ac:dyDescent="0.3">
      <c r="U39096" s="275"/>
    </row>
    <row r="39097" spans="21:21" x14ac:dyDescent="0.3">
      <c r="U39097" s="275"/>
    </row>
    <row r="39098" spans="21:21" x14ac:dyDescent="0.3">
      <c r="U39098" s="275"/>
    </row>
    <row r="39099" spans="21:21" x14ac:dyDescent="0.3">
      <c r="U39099" s="275"/>
    </row>
    <row r="39100" spans="21:21" x14ac:dyDescent="0.3">
      <c r="U39100" s="275"/>
    </row>
    <row r="39101" spans="21:21" x14ac:dyDescent="0.3">
      <c r="U39101" s="275"/>
    </row>
    <row r="39102" spans="21:21" x14ac:dyDescent="0.3">
      <c r="U39102" s="275"/>
    </row>
    <row r="39103" spans="21:21" x14ac:dyDescent="0.3">
      <c r="U39103" s="275"/>
    </row>
    <row r="39104" spans="21:21" x14ac:dyDescent="0.3">
      <c r="U39104" s="275"/>
    </row>
    <row r="39105" spans="21:21" x14ac:dyDescent="0.3">
      <c r="U39105" s="275"/>
    </row>
    <row r="39106" spans="21:21" x14ac:dyDescent="0.3">
      <c r="U39106" s="275"/>
    </row>
    <row r="39107" spans="21:21" x14ac:dyDescent="0.3">
      <c r="U39107" s="275"/>
    </row>
    <row r="39108" spans="21:21" x14ac:dyDescent="0.3">
      <c r="U39108" s="275"/>
    </row>
    <row r="39109" spans="21:21" x14ac:dyDescent="0.3">
      <c r="U39109" s="275"/>
    </row>
    <row r="39110" spans="21:21" x14ac:dyDescent="0.3">
      <c r="U39110" s="275"/>
    </row>
    <row r="39111" spans="21:21" x14ac:dyDescent="0.3">
      <c r="U39111" s="275"/>
    </row>
    <row r="39112" spans="21:21" x14ac:dyDescent="0.3">
      <c r="U39112" s="275"/>
    </row>
    <row r="39113" spans="21:21" x14ac:dyDescent="0.3">
      <c r="U39113" s="275"/>
    </row>
    <row r="39114" spans="21:21" x14ac:dyDescent="0.3">
      <c r="U39114" s="275"/>
    </row>
    <row r="39115" spans="21:21" x14ac:dyDescent="0.3">
      <c r="U39115" s="275"/>
    </row>
    <row r="39116" spans="21:21" x14ac:dyDescent="0.3">
      <c r="U39116" s="275"/>
    </row>
    <row r="39117" spans="21:21" x14ac:dyDescent="0.3">
      <c r="U39117" s="275"/>
    </row>
    <row r="39118" spans="21:21" x14ac:dyDescent="0.3">
      <c r="U39118" s="275"/>
    </row>
    <row r="39119" spans="21:21" x14ac:dyDescent="0.3">
      <c r="U39119" s="275"/>
    </row>
    <row r="39120" spans="21:21" x14ac:dyDescent="0.3">
      <c r="U39120" s="275"/>
    </row>
    <row r="39121" spans="21:21" x14ac:dyDescent="0.3">
      <c r="U39121" s="275"/>
    </row>
    <row r="39122" spans="21:21" x14ac:dyDescent="0.3">
      <c r="U39122" s="275"/>
    </row>
    <row r="39123" spans="21:21" x14ac:dyDescent="0.3">
      <c r="U39123" s="275"/>
    </row>
    <row r="39124" spans="21:21" x14ac:dyDescent="0.3">
      <c r="U39124" s="275"/>
    </row>
    <row r="39125" spans="21:21" x14ac:dyDescent="0.3">
      <c r="U39125" s="275"/>
    </row>
    <row r="39126" spans="21:21" x14ac:dyDescent="0.3">
      <c r="U39126" s="275"/>
    </row>
    <row r="39127" spans="21:21" x14ac:dyDescent="0.3">
      <c r="U39127" s="275"/>
    </row>
    <row r="39128" spans="21:21" x14ac:dyDescent="0.3">
      <c r="U39128" s="275"/>
    </row>
    <row r="39129" spans="21:21" x14ac:dyDescent="0.3">
      <c r="U39129" s="275"/>
    </row>
    <row r="39130" spans="21:21" x14ac:dyDescent="0.3">
      <c r="U39130" s="275"/>
    </row>
    <row r="39131" spans="21:21" x14ac:dyDescent="0.3">
      <c r="U39131" s="275"/>
    </row>
    <row r="39132" spans="21:21" x14ac:dyDescent="0.3">
      <c r="U39132" s="275"/>
    </row>
    <row r="39133" spans="21:21" x14ac:dyDescent="0.3">
      <c r="U39133" s="275"/>
    </row>
    <row r="39134" spans="21:21" x14ac:dyDescent="0.3">
      <c r="U39134" s="275"/>
    </row>
    <row r="39135" spans="21:21" x14ac:dyDescent="0.3">
      <c r="U39135" s="275"/>
    </row>
    <row r="39136" spans="21:21" x14ac:dyDescent="0.3">
      <c r="U39136" s="275"/>
    </row>
    <row r="39137" spans="21:21" x14ac:dyDescent="0.3">
      <c r="U39137" s="275"/>
    </row>
    <row r="39138" spans="21:21" x14ac:dyDescent="0.3">
      <c r="U39138" s="275"/>
    </row>
    <row r="39139" spans="21:21" x14ac:dyDescent="0.3">
      <c r="U39139" s="275"/>
    </row>
    <row r="39140" spans="21:21" x14ac:dyDescent="0.3">
      <c r="U39140" s="275"/>
    </row>
    <row r="39141" spans="21:21" x14ac:dyDescent="0.3">
      <c r="U39141" s="275"/>
    </row>
    <row r="39142" spans="21:21" x14ac:dyDescent="0.3">
      <c r="U39142" s="275"/>
    </row>
    <row r="39143" spans="21:21" x14ac:dyDescent="0.3">
      <c r="U39143" s="275"/>
    </row>
    <row r="39144" spans="21:21" x14ac:dyDescent="0.3">
      <c r="U39144" s="275"/>
    </row>
    <row r="39145" spans="21:21" x14ac:dyDescent="0.3">
      <c r="U39145" s="275"/>
    </row>
    <row r="39146" spans="21:21" x14ac:dyDescent="0.3">
      <c r="U39146" s="275"/>
    </row>
    <row r="39147" spans="21:21" x14ac:dyDescent="0.3">
      <c r="U39147" s="275"/>
    </row>
    <row r="39148" spans="21:21" x14ac:dyDescent="0.3">
      <c r="U39148" s="275"/>
    </row>
    <row r="39149" spans="21:21" x14ac:dyDescent="0.3">
      <c r="U39149" s="275"/>
    </row>
    <row r="39150" spans="21:21" x14ac:dyDescent="0.3">
      <c r="U39150" s="275"/>
    </row>
    <row r="39151" spans="21:21" x14ac:dyDescent="0.3">
      <c r="U39151" s="275"/>
    </row>
    <row r="39152" spans="21:21" x14ac:dyDescent="0.3">
      <c r="U39152" s="275"/>
    </row>
    <row r="39153" spans="21:21" x14ac:dyDescent="0.3">
      <c r="U39153" s="275"/>
    </row>
    <row r="39154" spans="21:21" x14ac:dyDescent="0.3">
      <c r="U39154" s="275"/>
    </row>
    <row r="39155" spans="21:21" x14ac:dyDescent="0.3">
      <c r="U39155" s="275"/>
    </row>
    <row r="39156" spans="21:21" x14ac:dyDescent="0.3">
      <c r="U39156" s="275"/>
    </row>
    <row r="39157" spans="21:21" x14ac:dyDescent="0.3">
      <c r="U39157" s="275"/>
    </row>
    <row r="39158" spans="21:21" x14ac:dyDescent="0.3">
      <c r="U39158" s="275"/>
    </row>
    <row r="39159" spans="21:21" x14ac:dyDescent="0.3">
      <c r="U39159" s="275"/>
    </row>
    <row r="39160" spans="21:21" x14ac:dyDescent="0.3">
      <c r="U39160" s="275"/>
    </row>
    <row r="39161" spans="21:21" x14ac:dyDescent="0.3">
      <c r="U39161" s="275"/>
    </row>
    <row r="39162" spans="21:21" x14ac:dyDescent="0.3">
      <c r="U39162" s="275"/>
    </row>
    <row r="39163" spans="21:21" x14ac:dyDescent="0.3">
      <c r="U39163" s="275"/>
    </row>
    <row r="39164" spans="21:21" x14ac:dyDescent="0.3">
      <c r="U39164" s="275"/>
    </row>
    <row r="39165" spans="21:21" x14ac:dyDescent="0.3">
      <c r="U39165" s="275"/>
    </row>
    <row r="39166" spans="21:21" x14ac:dyDescent="0.3">
      <c r="U39166" s="275"/>
    </row>
    <row r="39167" spans="21:21" x14ac:dyDescent="0.3">
      <c r="U39167" s="275"/>
    </row>
    <row r="39168" spans="21:21" x14ac:dyDescent="0.3">
      <c r="U39168" s="275"/>
    </row>
    <row r="39169" spans="21:21" x14ac:dyDescent="0.3">
      <c r="U39169" s="275"/>
    </row>
    <row r="39170" spans="21:21" x14ac:dyDescent="0.3">
      <c r="U39170" s="275"/>
    </row>
    <row r="39171" spans="21:21" x14ac:dyDescent="0.3">
      <c r="U39171" s="275"/>
    </row>
    <row r="39172" spans="21:21" x14ac:dyDescent="0.3">
      <c r="U39172" s="275"/>
    </row>
    <row r="39173" spans="21:21" x14ac:dyDescent="0.3">
      <c r="U39173" s="275"/>
    </row>
    <row r="39174" spans="21:21" x14ac:dyDescent="0.3">
      <c r="U39174" s="275"/>
    </row>
    <row r="39175" spans="21:21" x14ac:dyDescent="0.3">
      <c r="U39175" s="275"/>
    </row>
    <row r="39176" spans="21:21" x14ac:dyDescent="0.3">
      <c r="U39176" s="275"/>
    </row>
    <row r="39177" spans="21:21" x14ac:dyDescent="0.3">
      <c r="U39177" s="275"/>
    </row>
    <row r="39178" spans="21:21" x14ac:dyDescent="0.3">
      <c r="U39178" s="275"/>
    </row>
    <row r="39179" spans="21:21" x14ac:dyDescent="0.3">
      <c r="U39179" s="275"/>
    </row>
    <row r="39180" spans="21:21" x14ac:dyDescent="0.3">
      <c r="U39180" s="275"/>
    </row>
    <row r="39181" spans="21:21" x14ac:dyDescent="0.3">
      <c r="U39181" s="275"/>
    </row>
    <row r="39182" spans="21:21" x14ac:dyDescent="0.3">
      <c r="U39182" s="275"/>
    </row>
    <row r="39183" spans="21:21" x14ac:dyDescent="0.3">
      <c r="U39183" s="275"/>
    </row>
    <row r="39184" spans="21:21" x14ac:dyDescent="0.3">
      <c r="U39184" s="275"/>
    </row>
    <row r="39185" spans="21:21" x14ac:dyDescent="0.3">
      <c r="U39185" s="275"/>
    </row>
    <row r="39186" spans="21:21" x14ac:dyDescent="0.3">
      <c r="U39186" s="275"/>
    </row>
    <row r="39187" spans="21:21" x14ac:dyDescent="0.3">
      <c r="U39187" s="275"/>
    </row>
    <row r="39188" spans="21:21" x14ac:dyDescent="0.3">
      <c r="U39188" s="275"/>
    </row>
    <row r="39189" spans="21:21" x14ac:dyDescent="0.3">
      <c r="U39189" s="275"/>
    </row>
    <row r="39190" spans="21:21" x14ac:dyDescent="0.3">
      <c r="U39190" s="275"/>
    </row>
    <row r="39191" spans="21:21" x14ac:dyDescent="0.3">
      <c r="U39191" s="275"/>
    </row>
    <row r="39192" spans="21:21" x14ac:dyDescent="0.3">
      <c r="U39192" s="275"/>
    </row>
    <row r="39193" spans="21:21" x14ac:dyDescent="0.3">
      <c r="U39193" s="275"/>
    </row>
    <row r="39194" spans="21:21" x14ac:dyDescent="0.3">
      <c r="U39194" s="275"/>
    </row>
    <row r="39195" spans="21:21" x14ac:dyDescent="0.3">
      <c r="U39195" s="275"/>
    </row>
    <row r="39196" spans="21:21" x14ac:dyDescent="0.3">
      <c r="U39196" s="275"/>
    </row>
    <row r="39197" spans="21:21" x14ac:dyDescent="0.3">
      <c r="U39197" s="275"/>
    </row>
    <row r="39198" spans="21:21" x14ac:dyDescent="0.3">
      <c r="U39198" s="275"/>
    </row>
    <row r="39199" spans="21:21" x14ac:dyDescent="0.3">
      <c r="U39199" s="275"/>
    </row>
    <row r="39200" spans="21:21" x14ac:dyDescent="0.3">
      <c r="U39200" s="275"/>
    </row>
    <row r="39201" spans="21:21" x14ac:dyDescent="0.3">
      <c r="U39201" s="275"/>
    </row>
    <row r="39202" spans="21:21" x14ac:dyDescent="0.3">
      <c r="U39202" s="275"/>
    </row>
    <row r="39203" spans="21:21" x14ac:dyDescent="0.3">
      <c r="U39203" s="275"/>
    </row>
    <row r="39204" spans="21:21" x14ac:dyDescent="0.3">
      <c r="U39204" s="275"/>
    </row>
    <row r="39205" spans="21:21" x14ac:dyDescent="0.3">
      <c r="U39205" s="275"/>
    </row>
    <row r="39206" spans="21:21" x14ac:dyDescent="0.3">
      <c r="U39206" s="275"/>
    </row>
    <row r="39207" spans="21:21" x14ac:dyDescent="0.3">
      <c r="U39207" s="275"/>
    </row>
    <row r="39208" spans="21:21" x14ac:dyDescent="0.3">
      <c r="U39208" s="275"/>
    </row>
    <row r="39209" spans="21:21" x14ac:dyDescent="0.3">
      <c r="U39209" s="275"/>
    </row>
    <row r="39210" spans="21:21" x14ac:dyDescent="0.3">
      <c r="U39210" s="275"/>
    </row>
    <row r="39211" spans="21:21" x14ac:dyDescent="0.3">
      <c r="U39211" s="275"/>
    </row>
    <row r="39212" spans="21:21" x14ac:dyDescent="0.3">
      <c r="U39212" s="275"/>
    </row>
    <row r="39213" spans="21:21" x14ac:dyDescent="0.3">
      <c r="U39213" s="275"/>
    </row>
    <row r="39214" spans="21:21" x14ac:dyDescent="0.3">
      <c r="U39214" s="275"/>
    </row>
    <row r="39215" spans="21:21" x14ac:dyDescent="0.3">
      <c r="U39215" s="275"/>
    </row>
    <row r="39216" spans="21:21" x14ac:dyDescent="0.3">
      <c r="U39216" s="275"/>
    </row>
    <row r="39217" spans="21:21" x14ac:dyDescent="0.3">
      <c r="U39217" s="275"/>
    </row>
    <row r="39218" spans="21:21" x14ac:dyDescent="0.3">
      <c r="U39218" s="275"/>
    </row>
    <row r="39219" spans="21:21" x14ac:dyDescent="0.3">
      <c r="U39219" s="275"/>
    </row>
    <row r="39220" spans="21:21" x14ac:dyDescent="0.3">
      <c r="U39220" s="275"/>
    </row>
    <row r="39221" spans="21:21" x14ac:dyDescent="0.3">
      <c r="U39221" s="275"/>
    </row>
    <row r="39222" spans="21:21" x14ac:dyDescent="0.3">
      <c r="U39222" s="275"/>
    </row>
    <row r="39223" spans="21:21" x14ac:dyDescent="0.3">
      <c r="U39223" s="275"/>
    </row>
    <row r="39224" spans="21:21" x14ac:dyDescent="0.3">
      <c r="U39224" s="275"/>
    </row>
    <row r="39225" spans="21:21" x14ac:dyDescent="0.3">
      <c r="U39225" s="275"/>
    </row>
    <row r="39226" spans="21:21" x14ac:dyDescent="0.3">
      <c r="U39226" s="275"/>
    </row>
    <row r="39227" spans="21:21" x14ac:dyDescent="0.3">
      <c r="U39227" s="275"/>
    </row>
    <row r="39228" spans="21:21" x14ac:dyDescent="0.3">
      <c r="U39228" s="275"/>
    </row>
    <row r="39229" spans="21:21" x14ac:dyDescent="0.3">
      <c r="U39229" s="275"/>
    </row>
    <row r="39230" spans="21:21" x14ac:dyDescent="0.3">
      <c r="U39230" s="275"/>
    </row>
    <row r="39231" spans="21:21" x14ac:dyDescent="0.3">
      <c r="U39231" s="275"/>
    </row>
    <row r="39232" spans="21:21" x14ac:dyDescent="0.3">
      <c r="U39232" s="275"/>
    </row>
    <row r="39233" spans="21:21" x14ac:dyDescent="0.3">
      <c r="U39233" s="275"/>
    </row>
    <row r="39234" spans="21:21" x14ac:dyDescent="0.3">
      <c r="U39234" s="275"/>
    </row>
    <row r="39235" spans="21:21" x14ac:dyDescent="0.3">
      <c r="U39235" s="275"/>
    </row>
    <row r="39236" spans="21:21" x14ac:dyDescent="0.3">
      <c r="U39236" s="275"/>
    </row>
    <row r="39237" spans="21:21" x14ac:dyDescent="0.3">
      <c r="U39237" s="275"/>
    </row>
    <row r="39238" spans="21:21" x14ac:dyDescent="0.3">
      <c r="U39238" s="275"/>
    </row>
    <row r="39239" spans="21:21" x14ac:dyDescent="0.3">
      <c r="U39239" s="275"/>
    </row>
    <row r="39240" spans="21:21" x14ac:dyDescent="0.3">
      <c r="U39240" s="275"/>
    </row>
    <row r="39241" spans="21:21" x14ac:dyDescent="0.3">
      <c r="U39241" s="275"/>
    </row>
    <row r="39242" spans="21:21" x14ac:dyDescent="0.3">
      <c r="U39242" s="275"/>
    </row>
    <row r="39243" spans="21:21" x14ac:dyDescent="0.3">
      <c r="U39243" s="275"/>
    </row>
    <row r="39244" spans="21:21" x14ac:dyDescent="0.3">
      <c r="U39244" s="275"/>
    </row>
    <row r="39245" spans="21:21" x14ac:dyDescent="0.3">
      <c r="U39245" s="275"/>
    </row>
    <row r="39246" spans="21:21" x14ac:dyDescent="0.3">
      <c r="U39246" s="275"/>
    </row>
    <row r="39247" spans="21:21" x14ac:dyDescent="0.3">
      <c r="U39247" s="275"/>
    </row>
    <row r="39248" spans="21:21" x14ac:dyDescent="0.3">
      <c r="U39248" s="275"/>
    </row>
    <row r="39249" spans="21:21" x14ac:dyDescent="0.3">
      <c r="U39249" s="275"/>
    </row>
    <row r="39250" spans="21:21" x14ac:dyDescent="0.3">
      <c r="U39250" s="275"/>
    </row>
    <row r="39251" spans="21:21" x14ac:dyDescent="0.3">
      <c r="U39251" s="275"/>
    </row>
    <row r="39252" spans="21:21" x14ac:dyDescent="0.3">
      <c r="U39252" s="275"/>
    </row>
    <row r="39253" spans="21:21" x14ac:dyDescent="0.3">
      <c r="U39253" s="275"/>
    </row>
    <row r="39254" spans="21:21" x14ac:dyDescent="0.3">
      <c r="U39254" s="275"/>
    </row>
    <row r="39255" spans="21:21" x14ac:dyDescent="0.3">
      <c r="U39255" s="275"/>
    </row>
    <row r="39256" spans="21:21" x14ac:dyDescent="0.3">
      <c r="U39256" s="275"/>
    </row>
    <row r="39257" spans="21:21" x14ac:dyDescent="0.3">
      <c r="U39257" s="275"/>
    </row>
    <row r="39258" spans="21:21" x14ac:dyDescent="0.3">
      <c r="U39258" s="275"/>
    </row>
    <row r="39259" spans="21:21" x14ac:dyDescent="0.3">
      <c r="U39259" s="275"/>
    </row>
    <row r="39260" spans="21:21" x14ac:dyDescent="0.3">
      <c r="U39260" s="275"/>
    </row>
    <row r="39261" spans="21:21" x14ac:dyDescent="0.3">
      <c r="U39261" s="275"/>
    </row>
    <row r="39262" spans="21:21" x14ac:dyDescent="0.3">
      <c r="U39262" s="275"/>
    </row>
    <row r="39263" spans="21:21" x14ac:dyDescent="0.3">
      <c r="U39263" s="275"/>
    </row>
    <row r="39264" spans="21:21" x14ac:dyDescent="0.3">
      <c r="U39264" s="275"/>
    </row>
    <row r="39265" spans="21:21" x14ac:dyDescent="0.3">
      <c r="U39265" s="275"/>
    </row>
    <row r="39266" spans="21:21" x14ac:dyDescent="0.3">
      <c r="U39266" s="275"/>
    </row>
    <row r="39267" spans="21:21" x14ac:dyDescent="0.3">
      <c r="U39267" s="275"/>
    </row>
    <row r="39268" spans="21:21" x14ac:dyDescent="0.3">
      <c r="U39268" s="275"/>
    </row>
    <row r="39269" spans="21:21" x14ac:dyDescent="0.3">
      <c r="U39269" s="275"/>
    </row>
    <row r="39270" spans="21:21" x14ac:dyDescent="0.3">
      <c r="U39270" s="275"/>
    </row>
    <row r="39271" spans="21:21" x14ac:dyDescent="0.3">
      <c r="U39271" s="275"/>
    </row>
    <row r="39272" spans="21:21" x14ac:dyDescent="0.3">
      <c r="U39272" s="275"/>
    </row>
    <row r="39273" spans="21:21" x14ac:dyDescent="0.3">
      <c r="U39273" s="275"/>
    </row>
    <row r="39274" spans="21:21" x14ac:dyDescent="0.3">
      <c r="U39274" s="275"/>
    </row>
    <row r="39275" spans="21:21" x14ac:dyDescent="0.3">
      <c r="U39275" s="275"/>
    </row>
    <row r="39276" spans="21:21" x14ac:dyDescent="0.3">
      <c r="U39276" s="275"/>
    </row>
    <row r="39277" spans="21:21" x14ac:dyDescent="0.3">
      <c r="U39277" s="275"/>
    </row>
    <row r="39278" spans="21:21" x14ac:dyDescent="0.3">
      <c r="U39278" s="275"/>
    </row>
    <row r="39279" spans="21:21" x14ac:dyDescent="0.3">
      <c r="U39279" s="275"/>
    </row>
    <row r="39280" spans="21:21" x14ac:dyDescent="0.3">
      <c r="U39280" s="275"/>
    </row>
    <row r="39281" spans="21:21" x14ac:dyDescent="0.3">
      <c r="U39281" s="275"/>
    </row>
    <row r="39282" spans="21:21" x14ac:dyDescent="0.3">
      <c r="U39282" s="275"/>
    </row>
    <row r="39283" spans="21:21" x14ac:dyDescent="0.3">
      <c r="U39283" s="275"/>
    </row>
    <row r="39284" spans="21:21" x14ac:dyDescent="0.3">
      <c r="U39284" s="275"/>
    </row>
    <row r="39285" spans="21:21" x14ac:dyDescent="0.3">
      <c r="U39285" s="275"/>
    </row>
    <row r="39286" spans="21:21" x14ac:dyDescent="0.3">
      <c r="U39286" s="275"/>
    </row>
    <row r="39287" spans="21:21" x14ac:dyDescent="0.3">
      <c r="U39287" s="275"/>
    </row>
    <row r="39288" spans="21:21" x14ac:dyDescent="0.3">
      <c r="U39288" s="275"/>
    </row>
    <row r="39289" spans="21:21" x14ac:dyDescent="0.3">
      <c r="U39289" s="275"/>
    </row>
    <row r="39290" spans="21:21" x14ac:dyDescent="0.3">
      <c r="U39290" s="275"/>
    </row>
    <row r="39291" spans="21:21" x14ac:dyDescent="0.3">
      <c r="U39291" s="275"/>
    </row>
    <row r="39292" spans="21:21" x14ac:dyDescent="0.3">
      <c r="U39292" s="275"/>
    </row>
    <row r="39293" spans="21:21" x14ac:dyDescent="0.3">
      <c r="U39293" s="275"/>
    </row>
    <row r="39294" spans="21:21" x14ac:dyDescent="0.3">
      <c r="U39294" s="275"/>
    </row>
    <row r="39295" spans="21:21" x14ac:dyDescent="0.3">
      <c r="U39295" s="275"/>
    </row>
    <row r="39296" spans="21:21" x14ac:dyDescent="0.3">
      <c r="U39296" s="275"/>
    </row>
    <row r="39297" spans="21:21" x14ac:dyDescent="0.3">
      <c r="U39297" s="275"/>
    </row>
    <row r="39298" spans="21:21" x14ac:dyDescent="0.3">
      <c r="U39298" s="275"/>
    </row>
    <row r="39299" spans="21:21" x14ac:dyDescent="0.3">
      <c r="U39299" s="275"/>
    </row>
    <row r="39300" spans="21:21" x14ac:dyDescent="0.3">
      <c r="U39300" s="275"/>
    </row>
    <row r="39301" spans="21:21" x14ac:dyDescent="0.3">
      <c r="U39301" s="275"/>
    </row>
    <row r="39302" spans="21:21" x14ac:dyDescent="0.3">
      <c r="U39302" s="275"/>
    </row>
    <row r="39303" spans="21:21" x14ac:dyDescent="0.3">
      <c r="U39303" s="275"/>
    </row>
    <row r="39304" spans="21:21" x14ac:dyDescent="0.3">
      <c r="U39304" s="275"/>
    </row>
    <row r="39305" spans="21:21" x14ac:dyDescent="0.3">
      <c r="U39305" s="275"/>
    </row>
    <row r="39306" spans="21:21" x14ac:dyDescent="0.3">
      <c r="U39306" s="275"/>
    </row>
    <row r="39307" spans="21:21" x14ac:dyDescent="0.3">
      <c r="U39307" s="275"/>
    </row>
    <row r="39308" spans="21:21" x14ac:dyDescent="0.3">
      <c r="U39308" s="275"/>
    </row>
    <row r="39309" spans="21:21" x14ac:dyDescent="0.3">
      <c r="U39309" s="275"/>
    </row>
    <row r="39310" spans="21:21" x14ac:dyDescent="0.3">
      <c r="U39310" s="275"/>
    </row>
    <row r="39311" spans="21:21" x14ac:dyDescent="0.3">
      <c r="U39311" s="275"/>
    </row>
    <row r="39312" spans="21:21" x14ac:dyDescent="0.3">
      <c r="U39312" s="275"/>
    </row>
    <row r="39313" spans="21:21" x14ac:dyDescent="0.3">
      <c r="U39313" s="275"/>
    </row>
    <row r="39314" spans="21:21" x14ac:dyDescent="0.3">
      <c r="U39314" s="275"/>
    </row>
    <row r="39315" spans="21:21" x14ac:dyDescent="0.3">
      <c r="U39315" s="275"/>
    </row>
    <row r="39316" spans="21:21" x14ac:dyDescent="0.3">
      <c r="U39316" s="275"/>
    </row>
    <row r="39317" spans="21:21" x14ac:dyDescent="0.3">
      <c r="U39317" s="275"/>
    </row>
    <row r="39318" spans="21:21" x14ac:dyDescent="0.3">
      <c r="U39318" s="275"/>
    </row>
    <row r="39319" spans="21:21" x14ac:dyDescent="0.3">
      <c r="U39319" s="275"/>
    </row>
    <row r="39320" spans="21:21" x14ac:dyDescent="0.3">
      <c r="U39320" s="275"/>
    </row>
    <row r="39321" spans="21:21" x14ac:dyDescent="0.3">
      <c r="U39321" s="275"/>
    </row>
    <row r="39322" spans="21:21" x14ac:dyDescent="0.3">
      <c r="U39322" s="275"/>
    </row>
    <row r="39323" spans="21:21" x14ac:dyDescent="0.3">
      <c r="U39323" s="275"/>
    </row>
    <row r="39324" spans="21:21" x14ac:dyDescent="0.3">
      <c r="U39324" s="275"/>
    </row>
    <row r="39325" spans="21:21" x14ac:dyDescent="0.3">
      <c r="U39325" s="275"/>
    </row>
    <row r="39326" spans="21:21" x14ac:dyDescent="0.3">
      <c r="U39326" s="275"/>
    </row>
    <row r="39327" spans="21:21" x14ac:dyDescent="0.3">
      <c r="U39327" s="275"/>
    </row>
    <row r="39328" spans="21:21" x14ac:dyDescent="0.3">
      <c r="U39328" s="275"/>
    </row>
    <row r="39329" spans="21:21" x14ac:dyDescent="0.3">
      <c r="U39329" s="275"/>
    </row>
    <row r="39330" spans="21:21" x14ac:dyDescent="0.3">
      <c r="U39330" s="275"/>
    </row>
    <row r="39331" spans="21:21" x14ac:dyDescent="0.3">
      <c r="U39331" s="275"/>
    </row>
    <row r="39332" spans="21:21" x14ac:dyDescent="0.3">
      <c r="U39332" s="275"/>
    </row>
    <row r="39333" spans="21:21" x14ac:dyDescent="0.3">
      <c r="U39333" s="275"/>
    </row>
    <row r="39334" spans="21:21" x14ac:dyDescent="0.3">
      <c r="U39334" s="275"/>
    </row>
    <row r="39335" spans="21:21" x14ac:dyDescent="0.3">
      <c r="U39335" s="275"/>
    </row>
    <row r="39336" spans="21:21" x14ac:dyDescent="0.3">
      <c r="U39336" s="275"/>
    </row>
    <row r="39337" spans="21:21" x14ac:dyDescent="0.3">
      <c r="U39337" s="275"/>
    </row>
    <row r="39338" spans="21:21" x14ac:dyDescent="0.3">
      <c r="U39338" s="275"/>
    </row>
    <row r="39339" spans="21:21" x14ac:dyDescent="0.3">
      <c r="U39339" s="275"/>
    </row>
    <row r="39340" spans="21:21" x14ac:dyDescent="0.3">
      <c r="U39340" s="275"/>
    </row>
    <row r="39341" spans="21:21" x14ac:dyDescent="0.3">
      <c r="U39341" s="275"/>
    </row>
    <row r="39342" spans="21:21" x14ac:dyDescent="0.3">
      <c r="U39342" s="275"/>
    </row>
    <row r="39343" spans="21:21" x14ac:dyDescent="0.3">
      <c r="U39343" s="275"/>
    </row>
    <row r="39344" spans="21:21" x14ac:dyDescent="0.3">
      <c r="U39344" s="275"/>
    </row>
    <row r="39345" spans="21:21" x14ac:dyDescent="0.3">
      <c r="U39345" s="275"/>
    </row>
    <row r="39346" spans="21:21" x14ac:dyDescent="0.3">
      <c r="U39346" s="275"/>
    </row>
    <row r="39347" spans="21:21" x14ac:dyDescent="0.3">
      <c r="U39347" s="275"/>
    </row>
    <row r="39348" spans="21:21" x14ac:dyDescent="0.3">
      <c r="U39348" s="275"/>
    </row>
    <row r="39349" spans="21:21" x14ac:dyDescent="0.3">
      <c r="U39349" s="275"/>
    </row>
    <row r="39350" spans="21:21" x14ac:dyDescent="0.3">
      <c r="U39350" s="275"/>
    </row>
    <row r="39351" spans="21:21" x14ac:dyDescent="0.3">
      <c r="U39351" s="275"/>
    </row>
    <row r="39352" spans="21:21" x14ac:dyDescent="0.3">
      <c r="U39352" s="275"/>
    </row>
    <row r="39353" spans="21:21" x14ac:dyDescent="0.3">
      <c r="U39353" s="275"/>
    </row>
    <row r="39354" spans="21:21" x14ac:dyDescent="0.3">
      <c r="U39354" s="275"/>
    </row>
    <row r="39355" spans="21:21" x14ac:dyDescent="0.3">
      <c r="U39355" s="275"/>
    </row>
    <row r="39356" spans="21:21" x14ac:dyDescent="0.3">
      <c r="U39356" s="275"/>
    </row>
    <row r="39357" spans="21:21" x14ac:dyDescent="0.3">
      <c r="U39357" s="275"/>
    </row>
    <row r="39358" spans="21:21" x14ac:dyDescent="0.3">
      <c r="U39358" s="275"/>
    </row>
    <row r="39359" spans="21:21" x14ac:dyDescent="0.3">
      <c r="U39359" s="275"/>
    </row>
    <row r="39360" spans="21:21" x14ac:dyDescent="0.3">
      <c r="U39360" s="275"/>
    </row>
    <row r="39361" spans="21:21" x14ac:dyDescent="0.3">
      <c r="U39361" s="275"/>
    </row>
    <row r="39362" spans="21:21" x14ac:dyDescent="0.3">
      <c r="U39362" s="275"/>
    </row>
    <row r="39363" spans="21:21" x14ac:dyDescent="0.3">
      <c r="U39363" s="275"/>
    </row>
    <row r="39364" spans="21:21" x14ac:dyDescent="0.3">
      <c r="U39364" s="275"/>
    </row>
    <row r="39365" spans="21:21" x14ac:dyDescent="0.3">
      <c r="U39365" s="275"/>
    </row>
    <row r="39366" spans="21:21" x14ac:dyDescent="0.3">
      <c r="U39366" s="275"/>
    </row>
    <row r="39367" spans="21:21" x14ac:dyDescent="0.3">
      <c r="U39367" s="275"/>
    </row>
    <row r="39368" spans="21:21" x14ac:dyDescent="0.3">
      <c r="U39368" s="275"/>
    </row>
    <row r="39369" spans="21:21" x14ac:dyDescent="0.3">
      <c r="U39369" s="275"/>
    </row>
    <row r="39370" spans="21:21" x14ac:dyDescent="0.3">
      <c r="U39370" s="275"/>
    </row>
    <row r="39371" spans="21:21" x14ac:dyDescent="0.3">
      <c r="U39371" s="275"/>
    </row>
    <row r="39372" spans="21:21" x14ac:dyDescent="0.3">
      <c r="U39372" s="275"/>
    </row>
    <row r="39373" spans="21:21" x14ac:dyDescent="0.3">
      <c r="U39373" s="275"/>
    </row>
    <row r="39374" spans="21:21" x14ac:dyDescent="0.3">
      <c r="U39374" s="275"/>
    </row>
    <row r="39375" spans="21:21" x14ac:dyDescent="0.3">
      <c r="U39375" s="275"/>
    </row>
    <row r="39376" spans="21:21" x14ac:dyDescent="0.3">
      <c r="U39376" s="275"/>
    </row>
    <row r="39377" spans="21:21" x14ac:dyDescent="0.3">
      <c r="U39377" s="275"/>
    </row>
    <row r="39378" spans="21:21" x14ac:dyDescent="0.3">
      <c r="U39378" s="275"/>
    </row>
    <row r="39379" spans="21:21" x14ac:dyDescent="0.3">
      <c r="U39379" s="275"/>
    </row>
    <row r="39380" spans="21:21" x14ac:dyDescent="0.3">
      <c r="U39380" s="275"/>
    </row>
    <row r="39381" spans="21:21" x14ac:dyDescent="0.3">
      <c r="U39381" s="275"/>
    </row>
    <row r="39382" spans="21:21" x14ac:dyDescent="0.3">
      <c r="U39382" s="275"/>
    </row>
    <row r="39383" spans="21:21" x14ac:dyDescent="0.3">
      <c r="U39383" s="275"/>
    </row>
    <row r="39384" spans="21:21" x14ac:dyDescent="0.3">
      <c r="U39384" s="275"/>
    </row>
    <row r="39385" spans="21:21" x14ac:dyDescent="0.3">
      <c r="U39385" s="275"/>
    </row>
    <row r="39386" spans="21:21" x14ac:dyDescent="0.3">
      <c r="U39386" s="275"/>
    </row>
    <row r="39387" spans="21:21" x14ac:dyDescent="0.3">
      <c r="U39387" s="275"/>
    </row>
    <row r="39388" spans="21:21" x14ac:dyDescent="0.3">
      <c r="U39388" s="275"/>
    </row>
    <row r="39389" spans="21:21" x14ac:dyDescent="0.3">
      <c r="U39389" s="275"/>
    </row>
    <row r="39390" spans="21:21" x14ac:dyDescent="0.3">
      <c r="U39390" s="275"/>
    </row>
    <row r="39391" spans="21:21" x14ac:dyDescent="0.3">
      <c r="U39391" s="275"/>
    </row>
    <row r="39392" spans="21:21" x14ac:dyDescent="0.3">
      <c r="U39392" s="275"/>
    </row>
    <row r="39393" spans="21:21" x14ac:dyDescent="0.3">
      <c r="U39393" s="275"/>
    </row>
    <row r="39394" spans="21:21" x14ac:dyDescent="0.3">
      <c r="U39394" s="275"/>
    </row>
    <row r="39395" spans="21:21" x14ac:dyDescent="0.3">
      <c r="U39395" s="275"/>
    </row>
    <row r="39396" spans="21:21" x14ac:dyDescent="0.3">
      <c r="U39396" s="275"/>
    </row>
    <row r="39397" spans="21:21" x14ac:dyDescent="0.3">
      <c r="U39397" s="275"/>
    </row>
    <row r="39398" spans="21:21" x14ac:dyDescent="0.3">
      <c r="U39398" s="275"/>
    </row>
    <row r="39399" spans="21:21" x14ac:dyDescent="0.3">
      <c r="U39399" s="275"/>
    </row>
    <row r="39400" spans="21:21" x14ac:dyDescent="0.3">
      <c r="U39400" s="275"/>
    </row>
    <row r="39401" spans="21:21" x14ac:dyDescent="0.3">
      <c r="U39401" s="275"/>
    </row>
    <row r="39402" spans="21:21" x14ac:dyDescent="0.3">
      <c r="U39402" s="275"/>
    </row>
    <row r="39403" spans="21:21" x14ac:dyDescent="0.3">
      <c r="U39403" s="275"/>
    </row>
    <row r="39404" spans="21:21" x14ac:dyDescent="0.3">
      <c r="U39404" s="275"/>
    </row>
    <row r="39405" spans="21:21" x14ac:dyDescent="0.3">
      <c r="U39405" s="275"/>
    </row>
    <row r="39406" spans="21:21" x14ac:dyDescent="0.3">
      <c r="U39406" s="275"/>
    </row>
    <row r="39407" spans="21:21" x14ac:dyDescent="0.3">
      <c r="U39407" s="275"/>
    </row>
    <row r="39408" spans="21:21" x14ac:dyDescent="0.3">
      <c r="U39408" s="275"/>
    </row>
    <row r="39409" spans="21:21" x14ac:dyDescent="0.3">
      <c r="U39409" s="275"/>
    </row>
    <row r="39410" spans="21:21" x14ac:dyDescent="0.3">
      <c r="U39410" s="275"/>
    </row>
    <row r="39411" spans="21:21" x14ac:dyDescent="0.3">
      <c r="U39411" s="275"/>
    </row>
    <row r="39412" spans="21:21" x14ac:dyDescent="0.3">
      <c r="U39412" s="275"/>
    </row>
    <row r="39413" spans="21:21" x14ac:dyDescent="0.3">
      <c r="U39413" s="275"/>
    </row>
    <row r="39414" spans="21:21" x14ac:dyDescent="0.3">
      <c r="U39414" s="275"/>
    </row>
    <row r="39415" spans="21:21" x14ac:dyDescent="0.3">
      <c r="U39415" s="275"/>
    </row>
    <row r="39416" spans="21:21" x14ac:dyDescent="0.3">
      <c r="U39416" s="275"/>
    </row>
    <row r="39417" spans="21:21" x14ac:dyDescent="0.3">
      <c r="U39417" s="275"/>
    </row>
    <row r="39418" spans="21:21" x14ac:dyDescent="0.3">
      <c r="U39418" s="275"/>
    </row>
    <row r="39419" spans="21:21" x14ac:dyDescent="0.3">
      <c r="U39419" s="275"/>
    </row>
    <row r="39420" spans="21:21" x14ac:dyDescent="0.3">
      <c r="U39420" s="275"/>
    </row>
    <row r="39421" spans="21:21" x14ac:dyDescent="0.3">
      <c r="U39421" s="275"/>
    </row>
    <row r="39422" spans="21:21" x14ac:dyDescent="0.3">
      <c r="U39422" s="275"/>
    </row>
    <row r="39423" spans="21:21" x14ac:dyDescent="0.3">
      <c r="U39423" s="275"/>
    </row>
    <row r="39424" spans="21:21" x14ac:dyDescent="0.3">
      <c r="U39424" s="275"/>
    </row>
    <row r="39425" spans="21:21" x14ac:dyDescent="0.3">
      <c r="U39425" s="275"/>
    </row>
    <row r="39426" spans="21:21" x14ac:dyDescent="0.3">
      <c r="U39426" s="275"/>
    </row>
    <row r="39427" spans="21:21" x14ac:dyDescent="0.3">
      <c r="U39427" s="275"/>
    </row>
    <row r="39428" spans="21:21" x14ac:dyDescent="0.3">
      <c r="U39428" s="275"/>
    </row>
    <row r="39429" spans="21:21" x14ac:dyDescent="0.3">
      <c r="U39429" s="275"/>
    </row>
    <row r="39430" spans="21:21" x14ac:dyDescent="0.3">
      <c r="U39430" s="275"/>
    </row>
    <row r="39431" spans="21:21" x14ac:dyDescent="0.3">
      <c r="U39431" s="275"/>
    </row>
    <row r="39432" spans="21:21" x14ac:dyDescent="0.3">
      <c r="U39432" s="275"/>
    </row>
    <row r="39433" spans="21:21" x14ac:dyDescent="0.3">
      <c r="U39433" s="275"/>
    </row>
    <row r="39434" spans="21:21" x14ac:dyDescent="0.3">
      <c r="U39434" s="275"/>
    </row>
    <row r="39435" spans="21:21" x14ac:dyDescent="0.3">
      <c r="U39435" s="275"/>
    </row>
    <row r="39436" spans="21:21" x14ac:dyDescent="0.3">
      <c r="U39436" s="275"/>
    </row>
    <row r="39437" spans="21:21" x14ac:dyDescent="0.3">
      <c r="U39437" s="275"/>
    </row>
    <row r="39438" spans="21:21" x14ac:dyDescent="0.3">
      <c r="U39438" s="275"/>
    </row>
    <row r="39439" spans="21:21" x14ac:dyDescent="0.3">
      <c r="U39439" s="275"/>
    </row>
    <row r="39440" spans="21:21" x14ac:dyDescent="0.3">
      <c r="U39440" s="275"/>
    </row>
    <row r="39441" spans="21:21" x14ac:dyDescent="0.3">
      <c r="U39441" s="275"/>
    </row>
    <row r="39442" spans="21:21" x14ac:dyDescent="0.3">
      <c r="U39442" s="275"/>
    </row>
    <row r="39443" spans="21:21" x14ac:dyDescent="0.3">
      <c r="U39443" s="275"/>
    </row>
    <row r="39444" spans="21:21" x14ac:dyDescent="0.3">
      <c r="U39444" s="275"/>
    </row>
    <row r="39445" spans="21:21" x14ac:dyDescent="0.3">
      <c r="U39445" s="275"/>
    </row>
    <row r="39446" spans="21:21" x14ac:dyDescent="0.3">
      <c r="U39446" s="275"/>
    </row>
    <row r="39447" spans="21:21" x14ac:dyDescent="0.3">
      <c r="U39447" s="275"/>
    </row>
    <row r="39448" spans="21:21" x14ac:dyDescent="0.3">
      <c r="U39448" s="275"/>
    </row>
    <row r="39449" spans="21:21" x14ac:dyDescent="0.3">
      <c r="U39449" s="275"/>
    </row>
    <row r="39450" spans="21:21" x14ac:dyDescent="0.3">
      <c r="U39450" s="275"/>
    </row>
    <row r="39451" spans="21:21" x14ac:dyDescent="0.3">
      <c r="U39451" s="275"/>
    </row>
    <row r="39452" spans="21:21" x14ac:dyDescent="0.3">
      <c r="U39452" s="275"/>
    </row>
    <row r="39453" spans="21:21" x14ac:dyDescent="0.3">
      <c r="U39453" s="275"/>
    </row>
    <row r="39454" spans="21:21" x14ac:dyDescent="0.3">
      <c r="U39454" s="275"/>
    </row>
    <row r="39455" spans="21:21" x14ac:dyDescent="0.3">
      <c r="U39455" s="275"/>
    </row>
    <row r="39456" spans="21:21" x14ac:dyDescent="0.3">
      <c r="U39456" s="275"/>
    </row>
    <row r="39457" spans="21:21" x14ac:dyDescent="0.3">
      <c r="U39457" s="275"/>
    </row>
    <row r="39458" spans="21:21" x14ac:dyDescent="0.3">
      <c r="U39458" s="275"/>
    </row>
    <row r="39459" spans="21:21" x14ac:dyDescent="0.3">
      <c r="U39459" s="275"/>
    </row>
    <row r="39460" spans="21:21" x14ac:dyDescent="0.3">
      <c r="U39460" s="275"/>
    </row>
    <row r="39461" spans="21:21" x14ac:dyDescent="0.3">
      <c r="U39461" s="275"/>
    </row>
    <row r="39462" spans="21:21" x14ac:dyDescent="0.3">
      <c r="U39462" s="275"/>
    </row>
    <row r="39463" spans="21:21" x14ac:dyDescent="0.3">
      <c r="U39463" s="275"/>
    </row>
    <row r="39464" spans="21:21" x14ac:dyDescent="0.3">
      <c r="U39464" s="275"/>
    </row>
    <row r="39465" spans="21:21" x14ac:dyDescent="0.3">
      <c r="U39465" s="275"/>
    </row>
    <row r="39466" spans="21:21" x14ac:dyDescent="0.3">
      <c r="U39466" s="275"/>
    </row>
    <row r="39467" spans="21:21" x14ac:dyDescent="0.3">
      <c r="U39467" s="275"/>
    </row>
    <row r="39468" spans="21:21" x14ac:dyDescent="0.3">
      <c r="U39468" s="275"/>
    </row>
    <row r="39469" spans="21:21" x14ac:dyDescent="0.3">
      <c r="U39469" s="275"/>
    </row>
    <row r="39470" spans="21:21" x14ac:dyDescent="0.3">
      <c r="U39470" s="275"/>
    </row>
    <row r="39471" spans="21:21" x14ac:dyDescent="0.3">
      <c r="U39471" s="275"/>
    </row>
    <row r="39472" spans="21:21" x14ac:dyDescent="0.3">
      <c r="U39472" s="275"/>
    </row>
    <row r="39473" spans="21:21" x14ac:dyDescent="0.3">
      <c r="U39473" s="275"/>
    </row>
    <row r="39474" spans="21:21" x14ac:dyDescent="0.3">
      <c r="U39474" s="275"/>
    </row>
    <row r="39475" spans="21:21" x14ac:dyDescent="0.3">
      <c r="U39475" s="275"/>
    </row>
    <row r="39476" spans="21:21" x14ac:dyDescent="0.3">
      <c r="U39476" s="275"/>
    </row>
    <row r="39477" spans="21:21" x14ac:dyDescent="0.3">
      <c r="U39477" s="275"/>
    </row>
    <row r="39478" spans="21:21" x14ac:dyDescent="0.3">
      <c r="U39478" s="275"/>
    </row>
    <row r="39479" spans="21:21" x14ac:dyDescent="0.3">
      <c r="U39479" s="275"/>
    </row>
    <row r="39480" spans="21:21" x14ac:dyDescent="0.3">
      <c r="U39480" s="275"/>
    </row>
    <row r="39481" spans="21:21" x14ac:dyDescent="0.3">
      <c r="U39481" s="275"/>
    </row>
    <row r="39482" spans="21:21" x14ac:dyDescent="0.3">
      <c r="U39482" s="275"/>
    </row>
    <row r="39483" spans="21:21" x14ac:dyDescent="0.3">
      <c r="U39483" s="275"/>
    </row>
    <row r="39484" spans="21:21" x14ac:dyDescent="0.3">
      <c r="U39484" s="275"/>
    </row>
    <row r="39485" spans="21:21" x14ac:dyDescent="0.3">
      <c r="U39485" s="275"/>
    </row>
    <row r="39486" spans="21:21" x14ac:dyDescent="0.3">
      <c r="U39486" s="275"/>
    </row>
    <row r="39487" spans="21:21" x14ac:dyDescent="0.3">
      <c r="U39487" s="275"/>
    </row>
    <row r="39488" spans="21:21" x14ac:dyDescent="0.3">
      <c r="U39488" s="275"/>
    </row>
    <row r="39489" spans="21:21" x14ac:dyDescent="0.3">
      <c r="U39489" s="275"/>
    </row>
    <row r="39490" spans="21:21" x14ac:dyDescent="0.3">
      <c r="U39490" s="275"/>
    </row>
    <row r="39491" spans="21:21" x14ac:dyDescent="0.3">
      <c r="U39491" s="275"/>
    </row>
    <row r="39492" spans="21:21" x14ac:dyDescent="0.3">
      <c r="U39492" s="275"/>
    </row>
    <row r="39493" spans="21:21" x14ac:dyDescent="0.3">
      <c r="U39493" s="275"/>
    </row>
    <row r="39494" spans="21:21" x14ac:dyDescent="0.3">
      <c r="U39494" s="275"/>
    </row>
    <row r="39495" spans="21:21" x14ac:dyDescent="0.3">
      <c r="U39495" s="275"/>
    </row>
    <row r="39496" spans="21:21" x14ac:dyDescent="0.3">
      <c r="U39496" s="275"/>
    </row>
    <row r="39497" spans="21:21" x14ac:dyDescent="0.3">
      <c r="U39497" s="275"/>
    </row>
    <row r="39498" spans="21:21" x14ac:dyDescent="0.3">
      <c r="U39498" s="275"/>
    </row>
    <row r="39499" spans="21:21" x14ac:dyDescent="0.3">
      <c r="U39499" s="275"/>
    </row>
    <row r="39500" spans="21:21" x14ac:dyDescent="0.3">
      <c r="U39500" s="275"/>
    </row>
    <row r="39501" spans="21:21" x14ac:dyDescent="0.3">
      <c r="U39501" s="275"/>
    </row>
    <row r="39502" spans="21:21" x14ac:dyDescent="0.3">
      <c r="U39502" s="275"/>
    </row>
    <row r="39503" spans="21:21" x14ac:dyDescent="0.3">
      <c r="U39503" s="275"/>
    </row>
    <row r="39504" spans="21:21" x14ac:dyDescent="0.3">
      <c r="U39504" s="275"/>
    </row>
    <row r="39505" spans="21:21" x14ac:dyDescent="0.3">
      <c r="U39505" s="275"/>
    </row>
    <row r="39506" spans="21:21" x14ac:dyDescent="0.3">
      <c r="U39506" s="275"/>
    </row>
    <row r="39507" spans="21:21" x14ac:dyDescent="0.3">
      <c r="U39507" s="275"/>
    </row>
    <row r="39508" spans="21:21" x14ac:dyDescent="0.3">
      <c r="U39508" s="275"/>
    </row>
    <row r="39509" spans="21:21" x14ac:dyDescent="0.3">
      <c r="U39509" s="275"/>
    </row>
    <row r="39510" spans="21:21" x14ac:dyDescent="0.3">
      <c r="U39510" s="275"/>
    </row>
    <row r="39511" spans="21:21" x14ac:dyDescent="0.3">
      <c r="U39511" s="275"/>
    </row>
    <row r="39512" spans="21:21" x14ac:dyDescent="0.3">
      <c r="U39512" s="275"/>
    </row>
    <row r="39513" spans="21:21" x14ac:dyDescent="0.3">
      <c r="U39513" s="275"/>
    </row>
    <row r="39514" spans="21:21" x14ac:dyDescent="0.3">
      <c r="U39514" s="275"/>
    </row>
    <row r="39515" spans="21:21" x14ac:dyDescent="0.3">
      <c r="U39515" s="275"/>
    </row>
    <row r="39516" spans="21:21" x14ac:dyDescent="0.3">
      <c r="U39516" s="275"/>
    </row>
    <row r="39517" spans="21:21" x14ac:dyDescent="0.3">
      <c r="U39517" s="275"/>
    </row>
    <row r="39518" spans="21:21" x14ac:dyDescent="0.3">
      <c r="U39518" s="275"/>
    </row>
    <row r="39519" spans="21:21" x14ac:dyDescent="0.3">
      <c r="U39519" s="275"/>
    </row>
    <row r="39520" spans="21:21" x14ac:dyDescent="0.3">
      <c r="U39520" s="275"/>
    </row>
    <row r="39521" spans="21:21" x14ac:dyDescent="0.3">
      <c r="U39521" s="275"/>
    </row>
    <row r="39522" spans="21:21" x14ac:dyDescent="0.3">
      <c r="U39522" s="275"/>
    </row>
    <row r="39523" spans="21:21" x14ac:dyDescent="0.3">
      <c r="U39523" s="275"/>
    </row>
    <row r="39524" spans="21:21" x14ac:dyDescent="0.3">
      <c r="U39524" s="275"/>
    </row>
    <row r="39525" spans="21:21" x14ac:dyDescent="0.3">
      <c r="U39525" s="275"/>
    </row>
    <row r="39526" spans="21:21" x14ac:dyDescent="0.3">
      <c r="U39526" s="275"/>
    </row>
    <row r="39527" spans="21:21" x14ac:dyDescent="0.3">
      <c r="U39527" s="275"/>
    </row>
    <row r="39528" spans="21:21" x14ac:dyDescent="0.3">
      <c r="U39528" s="275"/>
    </row>
    <row r="39529" spans="21:21" x14ac:dyDescent="0.3">
      <c r="U39529" s="275"/>
    </row>
    <row r="39530" spans="21:21" x14ac:dyDescent="0.3">
      <c r="U39530" s="275"/>
    </row>
    <row r="39531" spans="21:21" x14ac:dyDescent="0.3">
      <c r="U39531" s="275"/>
    </row>
    <row r="39532" spans="21:21" x14ac:dyDescent="0.3">
      <c r="U39532" s="275"/>
    </row>
    <row r="39533" spans="21:21" x14ac:dyDescent="0.3">
      <c r="U39533" s="275"/>
    </row>
    <row r="39534" spans="21:21" x14ac:dyDescent="0.3">
      <c r="U39534" s="275"/>
    </row>
    <row r="39535" spans="21:21" x14ac:dyDescent="0.3">
      <c r="U39535" s="275"/>
    </row>
    <row r="39536" spans="21:21" x14ac:dyDescent="0.3">
      <c r="U39536" s="275"/>
    </row>
    <row r="39537" spans="21:21" x14ac:dyDescent="0.3">
      <c r="U39537" s="275"/>
    </row>
    <row r="39538" spans="21:21" x14ac:dyDescent="0.3">
      <c r="U39538" s="275"/>
    </row>
    <row r="39539" spans="21:21" x14ac:dyDescent="0.3">
      <c r="U39539" s="275"/>
    </row>
    <row r="39540" spans="21:21" x14ac:dyDescent="0.3">
      <c r="U39540" s="275"/>
    </row>
    <row r="39541" spans="21:21" x14ac:dyDescent="0.3">
      <c r="U39541" s="275"/>
    </row>
    <row r="39542" spans="21:21" x14ac:dyDescent="0.3">
      <c r="U39542" s="275"/>
    </row>
    <row r="39543" spans="21:21" x14ac:dyDescent="0.3">
      <c r="U39543" s="275"/>
    </row>
    <row r="39544" spans="21:21" x14ac:dyDescent="0.3">
      <c r="U39544" s="275"/>
    </row>
    <row r="39545" spans="21:21" x14ac:dyDescent="0.3">
      <c r="U39545" s="275"/>
    </row>
    <row r="39546" spans="21:21" x14ac:dyDescent="0.3">
      <c r="U39546" s="275"/>
    </row>
    <row r="39547" spans="21:21" x14ac:dyDescent="0.3">
      <c r="U39547" s="275"/>
    </row>
    <row r="39548" spans="21:21" x14ac:dyDescent="0.3">
      <c r="U39548" s="275"/>
    </row>
    <row r="39549" spans="21:21" x14ac:dyDescent="0.3">
      <c r="U39549" s="275"/>
    </row>
    <row r="39550" spans="21:21" x14ac:dyDescent="0.3">
      <c r="U39550" s="275"/>
    </row>
    <row r="39551" spans="21:21" x14ac:dyDescent="0.3">
      <c r="U39551" s="275"/>
    </row>
    <row r="39552" spans="21:21" x14ac:dyDescent="0.3">
      <c r="U39552" s="275"/>
    </row>
    <row r="39553" spans="21:21" x14ac:dyDescent="0.3">
      <c r="U39553" s="275"/>
    </row>
    <row r="39554" spans="21:21" x14ac:dyDescent="0.3">
      <c r="U39554" s="275"/>
    </row>
    <row r="39555" spans="21:21" x14ac:dyDescent="0.3">
      <c r="U39555" s="275"/>
    </row>
    <row r="39556" spans="21:21" x14ac:dyDescent="0.3">
      <c r="U39556" s="275"/>
    </row>
    <row r="39557" spans="21:21" x14ac:dyDescent="0.3">
      <c r="U39557" s="275"/>
    </row>
    <row r="39558" spans="21:21" x14ac:dyDescent="0.3">
      <c r="U39558" s="275"/>
    </row>
    <row r="39559" spans="21:21" x14ac:dyDescent="0.3">
      <c r="U39559" s="275"/>
    </row>
    <row r="39560" spans="21:21" x14ac:dyDescent="0.3">
      <c r="U39560" s="275"/>
    </row>
    <row r="39561" spans="21:21" x14ac:dyDescent="0.3">
      <c r="U39561" s="275"/>
    </row>
    <row r="39562" spans="21:21" x14ac:dyDescent="0.3">
      <c r="U39562" s="275"/>
    </row>
    <row r="39563" spans="21:21" x14ac:dyDescent="0.3">
      <c r="U39563" s="275"/>
    </row>
    <row r="39564" spans="21:21" x14ac:dyDescent="0.3">
      <c r="U39564" s="275"/>
    </row>
    <row r="39565" spans="21:21" x14ac:dyDescent="0.3">
      <c r="U39565" s="275"/>
    </row>
    <row r="39566" spans="21:21" x14ac:dyDescent="0.3">
      <c r="U39566" s="275"/>
    </row>
    <row r="39567" spans="21:21" x14ac:dyDescent="0.3">
      <c r="U39567" s="275"/>
    </row>
    <row r="39568" spans="21:21" x14ac:dyDescent="0.3">
      <c r="U39568" s="275"/>
    </row>
    <row r="39569" spans="21:21" x14ac:dyDescent="0.3">
      <c r="U39569" s="275"/>
    </row>
    <row r="39570" spans="21:21" x14ac:dyDescent="0.3">
      <c r="U39570" s="275"/>
    </row>
    <row r="39571" spans="21:21" x14ac:dyDescent="0.3">
      <c r="U39571" s="275"/>
    </row>
    <row r="39572" spans="21:21" x14ac:dyDescent="0.3">
      <c r="U39572" s="275"/>
    </row>
    <row r="39573" spans="21:21" x14ac:dyDescent="0.3">
      <c r="U39573" s="275"/>
    </row>
    <row r="39574" spans="21:21" x14ac:dyDescent="0.3">
      <c r="U39574" s="275"/>
    </row>
    <row r="39575" spans="21:21" x14ac:dyDescent="0.3">
      <c r="U39575" s="275"/>
    </row>
    <row r="39576" spans="21:21" x14ac:dyDescent="0.3">
      <c r="U39576" s="275"/>
    </row>
    <row r="39577" spans="21:21" x14ac:dyDescent="0.3">
      <c r="U39577" s="275"/>
    </row>
    <row r="39578" spans="21:21" x14ac:dyDescent="0.3">
      <c r="U39578" s="275"/>
    </row>
    <row r="39579" spans="21:21" x14ac:dyDescent="0.3">
      <c r="U39579" s="275"/>
    </row>
    <row r="39580" spans="21:21" x14ac:dyDescent="0.3">
      <c r="U39580" s="275"/>
    </row>
    <row r="39581" spans="21:21" x14ac:dyDescent="0.3">
      <c r="U39581" s="275"/>
    </row>
    <row r="39582" spans="21:21" x14ac:dyDescent="0.3">
      <c r="U39582" s="275"/>
    </row>
    <row r="39583" spans="21:21" x14ac:dyDescent="0.3">
      <c r="U39583" s="275"/>
    </row>
    <row r="39584" spans="21:21" x14ac:dyDescent="0.3">
      <c r="U39584" s="275"/>
    </row>
    <row r="39585" spans="21:21" x14ac:dyDescent="0.3">
      <c r="U39585" s="275"/>
    </row>
    <row r="39586" spans="21:21" x14ac:dyDescent="0.3">
      <c r="U39586" s="275"/>
    </row>
    <row r="39587" spans="21:21" x14ac:dyDescent="0.3">
      <c r="U39587" s="275"/>
    </row>
    <row r="39588" spans="21:21" x14ac:dyDescent="0.3">
      <c r="U39588" s="275"/>
    </row>
    <row r="39589" spans="21:21" x14ac:dyDescent="0.3">
      <c r="U39589" s="275"/>
    </row>
    <row r="39590" spans="21:21" x14ac:dyDescent="0.3">
      <c r="U39590" s="275"/>
    </row>
    <row r="39591" spans="21:21" x14ac:dyDescent="0.3">
      <c r="U39591" s="275"/>
    </row>
    <row r="39592" spans="21:21" x14ac:dyDescent="0.3">
      <c r="U39592" s="275"/>
    </row>
    <row r="39593" spans="21:21" x14ac:dyDescent="0.3">
      <c r="U39593" s="275"/>
    </row>
    <row r="39594" spans="21:21" x14ac:dyDescent="0.3">
      <c r="U39594" s="275"/>
    </row>
    <row r="39595" spans="21:21" x14ac:dyDescent="0.3">
      <c r="U39595" s="275"/>
    </row>
    <row r="39596" spans="21:21" x14ac:dyDescent="0.3">
      <c r="U39596" s="275"/>
    </row>
    <row r="39597" spans="21:21" x14ac:dyDescent="0.3">
      <c r="U39597" s="275"/>
    </row>
    <row r="39598" spans="21:21" x14ac:dyDescent="0.3">
      <c r="U39598" s="275"/>
    </row>
    <row r="39599" spans="21:21" x14ac:dyDescent="0.3">
      <c r="U39599" s="275"/>
    </row>
    <row r="39600" spans="21:21" x14ac:dyDescent="0.3">
      <c r="U39600" s="275"/>
    </row>
    <row r="39601" spans="21:21" x14ac:dyDescent="0.3">
      <c r="U39601" s="275"/>
    </row>
    <row r="39602" spans="21:21" x14ac:dyDescent="0.3">
      <c r="U39602" s="275"/>
    </row>
    <row r="39603" spans="21:21" x14ac:dyDescent="0.3">
      <c r="U39603" s="275"/>
    </row>
    <row r="39604" spans="21:21" x14ac:dyDescent="0.3">
      <c r="U39604" s="275"/>
    </row>
    <row r="39605" spans="21:21" x14ac:dyDescent="0.3">
      <c r="U39605" s="275"/>
    </row>
    <row r="39606" spans="21:21" x14ac:dyDescent="0.3">
      <c r="U39606" s="275"/>
    </row>
    <row r="39607" spans="21:21" x14ac:dyDescent="0.3">
      <c r="U39607" s="275"/>
    </row>
    <row r="39608" spans="21:21" x14ac:dyDescent="0.3">
      <c r="U39608" s="275"/>
    </row>
    <row r="39609" spans="21:21" x14ac:dyDescent="0.3">
      <c r="U39609" s="275"/>
    </row>
    <row r="39610" spans="21:21" x14ac:dyDescent="0.3">
      <c r="U39610" s="275"/>
    </row>
    <row r="39611" spans="21:21" x14ac:dyDescent="0.3">
      <c r="U39611" s="275"/>
    </row>
    <row r="39612" spans="21:21" x14ac:dyDescent="0.3">
      <c r="U39612" s="275"/>
    </row>
    <row r="39613" spans="21:21" x14ac:dyDescent="0.3">
      <c r="U39613" s="275"/>
    </row>
    <row r="39614" spans="21:21" x14ac:dyDescent="0.3">
      <c r="U39614" s="275"/>
    </row>
    <row r="39615" spans="21:21" x14ac:dyDescent="0.3">
      <c r="U39615" s="275"/>
    </row>
    <row r="39616" spans="21:21" x14ac:dyDescent="0.3">
      <c r="U39616" s="275"/>
    </row>
    <row r="39617" spans="21:21" x14ac:dyDescent="0.3">
      <c r="U39617" s="275"/>
    </row>
    <row r="39618" spans="21:21" x14ac:dyDescent="0.3">
      <c r="U39618" s="275"/>
    </row>
    <row r="39619" spans="21:21" x14ac:dyDescent="0.3">
      <c r="U39619" s="275"/>
    </row>
    <row r="39620" spans="21:21" x14ac:dyDescent="0.3">
      <c r="U39620" s="275"/>
    </row>
    <row r="39621" spans="21:21" x14ac:dyDescent="0.3">
      <c r="U39621" s="275"/>
    </row>
    <row r="39622" spans="21:21" x14ac:dyDescent="0.3">
      <c r="U39622" s="275"/>
    </row>
    <row r="39623" spans="21:21" x14ac:dyDescent="0.3">
      <c r="U39623" s="275"/>
    </row>
    <row r="39624" spans="21:21" x14ac:dyDescent="0.3">
      <c r="U39624" s="275"/>
    </row>
    <row r="39625" spans="21:21" x14ac:dyDescent="0.3">
      <c r="U39625" s="275"/>
    </row>
    <row r="39626" spans="21:21" x14ac:dyDescent="0.3">
      <c r="U39626" s="275"/>
    </row>
    <row r="39627" spans="21:21" x14ac:dyDescent="0.3">
      <c r="U39627" s="275"/>
    </row>
    <row r="39628" spans="21:21" x14ac:dyDescent="0.3">
      <c r="U39628" s="275"/>
    </row>
    <row r="39629" spans="21:21" x14ac:dyDescent="0.3">
      <c r="U39629" s="275"/>
    </row>
    <row r="39630" spans="21:21" x14ac:dyDescent="0.3">
      <c r="U39630" s="275"/>
    </row>
    <row r="39631" spans="21:21" x14ac:dyDescent="0.3">
      <c r="U39631" s="275"/>
    </row>
    <row r="39632" spans="21:21" x14ac:dyDescent="0.3">
      <c r="U39632" s="275"/>
    </row>
    <row r="39633" spans="21:21" x14ac:dyDescent="0.3">
      <c r="U39633" s="275"/>
    </row>
    <row r="39634" spans="21:21" x14ac:dyDescent="0.3">
      <c r="U39634" s="275"/>
    </row>
    <row r="39635" spans="21:21" x14ac:dyDescent="0.3">
      <c r="U39635" s="275"/>
    </row>
    <row r="39636" spans="21:21" x14ac:dyDescent="0.3">
      <c r="U39636" s="275"/>
    </row>
    <row r="39637" spans="21:21" x14ac:dyDescent="0.3">
      <c r="U39637" s="275"/>
    </row>
    <row r="39638" spans="21:21" x14ac:dyDescent="0.3">
      <c r="U39638" s="275"/>
    </row>
    <row r="39639" spans="21:21" x14ac:dyDescent="0.3">
      <c r="U39639" s="275"/>
    </row>
    <row r="39640" spans="21:21" x14ac:dyDescent="0.3">
      <c r="U39640" s="275"/>
    </row>
    <row r="39641" spans="21:21" x14ac:dyDescent="0.3">
      <c r="U39641" s="275"/>
    </row>
    <row r="39642" spans="21:21" x14ac:dyDescent="0.3">
      <c r="U39642" s="275"/>
    </row>
    <row r="39643" spans="21:21" x14ac:dyDescent="0.3">
      <c r="U39643" s="275"/>
    </row>
    <row r="39644" spans="21:21" x14ac:dyDescent="0.3">
      <c r="U39644" s="275"/>
    </row>
    <row r="39645" spans="21:21" x14ac:dyDescent="0.3">
      <c r="U39645" s="275"/>
    </row>
    <row r="39646" spans="21:21" x14ac:dyDescent="0.3">
      <c r="U39646" s="275"/>
    </row>
    <row r="39647" spans="21:21" x14ac:dyDescent="0.3">
      <c r="U39647" s="275"/>
    </row>
    <row r="39648" spans="21:21" x14ac:dyDescent="0.3">
      <c r="U39648" s="275"/>
    </row>
    <row r="39649" spans="21:21" x14ac:dyDescent="0.3">
      <c r="U39649" s="275"/>
    </row>
    <row r="39650" spans="21:21" x14ac:dyDescent="0.3">
      <c r="U39650" s="275"/>
    </row>
    <row r="39651" spans="21:21" x14ac:dyDescent="0.3">
      <c r="U39651" s="275"/>
    </row>
    <row r="39652" spans="21:21" x14ac:dyDescent="0.3">
      <c r="U39652" s="275"/>
    </row>
    <row r="39653" spans="21:21" x14ac:dyDescent="0.3">
      <c r="U39653" s="275"/>
    </row>
    <row r="39654" spans="21:21" x14ac:dyDescent="0.3">
      <c r="U39654" s="275"/>
    </row>
    <row r="39655" spans="21:21" x14ac:dyDescent="0.3">
      <c r="U39655" s="275"/>
    </row>
    <row r="39656" spans="21:21" x14ac:dyDescent="0.3">
      <c r="U39656" s="275"/>
    </row>
    <row r="39657" spans="21:21" x14ac:dyDescent="0.3">
      <c r="U39657" s="275"/>
    </row>
    <row r="39658" spans="21:21" x14ac:dyDescent="0.3">
      <c r="U39658" s="275"/>
    </row>
    <row r="39659" spans="21:21" x14ac:dyDescent="0.3">
      <c r="U39659" s="275"/>
    </row>
    <row r="39660" spans="21:21" x14ac:dyDescent="0.3">
      <c r="U39660" s="275"/>
    </row>
    <row r="39661" spans="21:21" x14ac:dyDescent="0.3">
      <c r="U39661" s="275"/>
    </row>
    <row r="39662" spans="21:21" x14ac:dyDescent="0.3">
      <c r="U39662" s="275"/>
    </row>
    <row r="39663" spans="21:21" x14ac:dyDescent="0.3">
      <c r="U39663" s="275"/>
    </row>
    <row r="39664" spans="21:21" x14ac:dyDescent="0.3">
      <c r="U39664" s="275"/>
    </row>
    <row r="39665" spans="21:21" x14ac:dyDescent="0.3">
      <c r="U39665" s="275"/>
    </row>
    <row r="39666" spans="21:21" x14ac:dyDescent="0.3">
      <c r="U39666" s="275"/>
    </row>
    <row r="39667" spans="21:21" x14ac:dyDescent="0.3">
      <c r="U39667" s="275"/>
    </row>
    <row r="39668" spans="21:21" x14ac:dyDescent="0.3">
      <c r="U39668" s="275"/>
    </row>
    <row r="39669" spans="21:21" x14ac:dyDescent="0.3">
      <c r="U39669" s="275"/>
    </row>
    <row r="39670" spans="21:21" x14ac:dyDescent="0.3">
      <c r="U39670" s="275"/>
    </row>
    <row r="39671" spans="21:21" x14ac:dyDescent="0.3">
      <c r="U39671" s="275"/>
    </row>
    <row r="39672" spans="21:21" x14ac:dyDescent="0.3">
      <c r="U39672" s="275"/>
    </row>
    <row r="39673" spans="21:21" x14ac:dyDescent="0.3">
      <c r="U39673" s="275"/>
    </row>
    <row r="39674" spans="21:21" x14ac:dyDescent="0.3">
      <c r="U39674" s="275"/>
    </row>
    <row r="39675" spans="21:21" x14ac:dyDescent="0.3">
      <c r="U39675" s="275"/>
    </row>
    <row r="39676" spans="21:21" x14ac:dyDescent="0.3">
      <c r="U39676" s="275"/>
    </row>
    <row r="39677" spans="21:21" x14ac:dyDescent="0.3">
      <c r="U39677" s="275"/>
    </row>
    <row r="39678" spans="21:21" x14ac:dyDescent="0.3">
      <c r="U39678" s="275"/>
    </row>
    <row r="39679" spans="21:21" x14ac:dyDescent="0.3">
      <c r="U39679" s="275"/>
    </row>
    <row r="39680" spans="21:21" x14ac:dyDescent="0.3">
      <c r="U39680" s="275"/>
    </row>
    <row r="39681" spans="21:21" x14ac:dyDescent="0.3">
      <c r="U39681" s="275"/>
    </row>
    <row r="39682" spans="21:21" x14ac:dyDescent="0.3">
      <c r="U39682" s="275"/>
    </row>
    <row r="39683" spans="21:21" x14ac:dyDescent="0.3">
      <c r="U39683" s="275"/>
    </row>
    <row r="39684" spans="21:21" x14ac:dyDescent="0.3">
      <c r="U39684" s="275"/>
    </row>
    <row r="39685" spans="21:21" x14ac:dyDescent="0.3">
      <c r="U39685" s="275"/>
    </row>
    <row r="39686" spans="21:21" x14ac:dyDescent="0.3">
      <c r="U39686" s="275"/>
    </row>
    <row r="39687" spans="21:21" x14ac:dyDescent="0.3">
      <c r="U39687" s="275"/>
    </row>
    <row r="39688" spans="21:21" x14ac:dyDescent="0.3">
      <c r="U39688" s="275"/>
    </row>
    <row r="39689" spans="21:21" x14ac:dyDescent="0.3">
      <c r="U39689" s="275"/>
    </row>
    <row r="39690" spans="21:21" x14ac:dyDescent="0.3">
      <c r="U39690" s="275"/>
    </row>
    <row r="39691" spans="21:21" x14ac:dyDescent="0.3">
      <c r="U39691" s="275"/>
    </row>
    <row r="39692" spans="21:21" x14ac:dyDescent="0.3">
      <c r="U39692" s="275"/>
    </row>
    <row r="39693" spans="21:21" x14ac:dyDescent="0.3">
      <c r="U39693" s="275"/>
    </row>
    <row r="39694" spans="21:21" x14ac:dyDescent="0.3">
      <c r="U39694" s="275"/>
    </row>
    <row r="39695" spans="21:21" x14ac:dyDescent="0.3">
      <c r="U39695" s="275"/>
    </row>
    <row r="39696" spans="21:21" x14ac:dyDescent="0.3">
      <c r="U39696" s="275"/>
    </row>
    <row r="39697" spans="21:21" x14ac:dyDescent="0.3">
      <c r="U39697" s="275"/>
    </row>
    <row r="39698" spans="21:21" x14ac:dyDescent="0.3">
      <c r="U39698" s="275"/>
    </row>
    <row r="39699" spans="21:21" x14ac:dyDescent="0.3">
      <c r="U39699" s="275"/>
    </row>
    <row r="39700" spans="21:21" x14ac:dyDescent="0.3">
      <c r="U39700" s="275"/>
    </row>
    <row r="39701" spans="21:21" x14ac:dyDescent="0.3">
      <c r="U39701" s="275"/>
    </row>
    <row r="39702" spans="21:21" x14ac:dyDescent="0.3">
      <c r="U39702" s="275"/>
    </row>
    <row r="39703" spans="21:21" x14ac:dyDescent="0.3">
      <c r="U39703" s="275"/>
    </row>
    <row r="39704" spans="21:21" x14ac:dyDescent="0.3">
      <c r="U39704" s="275"/>
    </row>
    <row r="39705" spans="21:21" x14ac:dyDescent="0.3">
      <c r="U39705" s="275"/>
    </row>
    <row r="39706" spans="21:21" x14ac:dyDescent="0.3">
      <c r="U39706" s="275"/>
    </row>
    <row r="39707" spans="21:21" x14ac:dyDescent="0.3">
      <c r="U39707" s="275"/>
    </row>
    <row r="39708" spans="21:21" x14ac:dyDescent="0.3">
      <c r="U39708" s="275"/>
    </row>
    <row r="39709" spans="21:21" x14ac:dyDescent="0.3">
      <c r="U39709" s="275"/>
    </row>
    <row r="39710" spans="21:21" x14ac:dyDescent="0.3">
      <c r="U39710" s="275"/>
    </row>
    <row r="39711" spans="21:21" x14ac:dyDescent="0.3">
      <c r="U39711" s="275"/>
    </row>
    <row r="39712" spans="21:21" x14ac:dyDescent="0.3">
      <c r="U39712" s="275"/>
    </row>
    <row r="39713" spans="21:21" x14ac:dyDescent="0.3">
      <c r="U39713" s="275"/>
    </row>
    <row r="39714" spans="21:21" x14ac:dyDescent="0.3">
      <c r="U39714" s="275"/>
    </row>
    <row r="39715" spans="21:21" x14ac:dyDescent="0.3">
      <c r="U39715" s="275"/>
    </row>
    <row r="39716" spans="21:21" x14ac:dyDescent="0.3">
      <c r="U39716" s="275"/>
    </row>
    <row r="39717" spans="21:21" x14ac:dyDescent="0.3">
      <c r="U39717" s="275"/>
    </row>
    <row r="39718" spans="21:21" x14ac:dyDescent="0.3">
      <c r="U39718" s="275"/>
    </row>
    <row r="39719" spans="21:21" x14ac:dyDescent="0.3">
      <c r="U39719" s="275"/>
    </row>
    <row r="39720" spans="21:21" x14ac:dyDescent="0.3">
      <c r="U39720" s="275"/>
    </row>
    <row r="39721" spans="21:21" x14ac:dyDescent="0.3">
      <c r="U39721" s="275"/>
    </row>
    <row r="39722" spans="21:21" x14ac:dyDescent="0.3">
      <c r="U39722" s="275"/>
    </row>
    <row r="39723" spans="21:21" x14ac:dyDescent="0.3">
      <c r="U39723" s="275"/>
    </row>
    <row r="39724" spans="21:21" x14ac:dyDescent="0.3">
      <c r="U39724" s="275"/>
    </row>
    <row r="39725" spans="21:21" x14ac:dyDescent="0.3">
      <c r="U39725" s="275"/>
    </row>
    <row r="39726" spans="21:21" x14ac:dyDescent="0.3">
      <c r="U39726" s="275"/>
    </row>
    <row r="39727" spans="21:21" x14ac:dyDescent="0.3">
      <c r="U39727" s="275"/>
    </row>
    <row r="39728" spans="21:21" x14ac:dyDescent="0.3">
      <c r="U39728" s="275"/>
    </row>
    <row r="39729" spans="21:21" x14ac:dyDescent="0.3">
      <c r="U39729" s="275"/>
    </row>
    <row r="39730" spans="21:21" x14ac:dyDescent="0.3">
      <c r="U39730" s="275"/>
    </row>
    <row r="39731" spans="21:21" x14ac:dyDescent="0.3">
      <c r="U39731" s="275"/>
    </row>
    <row r="39732" spans="21:21" x14ac:dyDescent="0.3">
      <c r="U39732" s="275"/>
    </row>
    <row r="39733" spans="21:21" x14ac:dyDescent="0.3">
      <c r="U39733" s="275"/>
    </row>
    <row r="39734" spans="21:21" x14ac:dyDescent="0.3">
      <c r="U39734" s="275"/>
    </row>
    <row r="39735" spans="21:21" x14ac:dyDescent="0.3">
      <c r="U39735" s="275"/>
    </row>
    <row r="39736" spans="21:21" x14ac:dyDescent="0.3">
      <c r="U39736" s="275"/>
    </row>
    <row r="39737" spans="21:21" x14ac:dyDescent="0.3">
      <c r="U39737" s="275"/>
    </row>
    <row r="39738" spans="21:21" x14ac:dyDescent="0.3">
      <c r="U39738" s="275"/>
    </row>
    <row r="39739" spans="21:21" x14ac:dyDescent="0.3">
      <c r="U39739" s="275"/>
    </row>
    <row r="39740" spans="21:21" x14ac:dyDescent="0.3">
      <c r="U39740" s="275"/>
    </row>
    <row r="39741" spans="21:21" x14ac:dyDescent="0.3">
      <c r="U39741" s="275"/>
    </row>
    <row r="39742" spans="21:21" x14ac:dyDescent="0.3">
      <c r="U39742" s="275"/>
    </row>
    <row r="39743" spans="21:21" x14ac:dyDescent="0.3">
      <c r="U39743" s="275"/>
    </row>
    <row r="39744" spans="21:21" x14ac:dyDescent="0.3">
      <c r="U39744" s="275"/>
    </row>
    <row r="39745" spans="21:21" x14ac:dyDescent="0.3">
      <c r="U39745" s="275"/>
    </row>
    <row r="39746" spans="21:21" x14ac:dyDescent="0.3">
      <c r="U39746" s="275"/>
    </row>
    <row r="39747" spans="21:21" x14ac:dyDescent="0.3">
      <c r="U39747" s="275"/>
    </row>
    <row r="39748" spans="21:21" x14ac:dyDescent="0.3">
      <c r="U39748" s="275"/>
    </row>
    <row r="39749" spans="21:21" x14ac:dyDescent="0.3">
      <c r="U39749" s="275"/>
    </row>
    <row r="39750" spans="21:21" x14ac:dyDescent="0.3">
      <c r="U39750" s="275"/>
    </row>
    <row r="39751" spans="21:21" x14ac:dyDescent="0.3">
      <c r="U39751" s="275"/>
    </row>
    <row r="39752" spans="21:21" x14ac:dyDescent="0.3">
      <c r="U39752" s="275"/>
    </row>
    <row r="39753" spans="21:21" x14ac:dyDescent="0.3">
      <c r="U39753" s="275"/>
    </row>
    <row r="39754" spans="21:21" x14ac:dyDescent="0.3">
      <c r="U39754" s="275"/>
    </row>
    <row r="39755" spans="21:21" x14ac:dyDescent="0.3">
      <c r="U39755" s="275"/>
    </row>
    <row r="39756" spans="21:21" x14ac:dyDescent="0.3">
      <c r="U39756" s="275"/>
    </row>
    <row r="39757" spans="21:21" x14ac:dyDescent="0.3">
      <c r="U39757" s="275"/>
    </row>
    <row r="39758" spans="21:21" x14ac:dyDescent="0.3">
      <c r="U39758" s="275"/>
    </row>
    <row r="39759" spans="21:21" x14ac:dyDescent="0.3">
      <c r="U39759" s="275"/>
    </row>
    <row r="39760" spans="21:21" x14ac:dyDescent="0.3">
      <c r="U39760" s="275"/>
    </row>
    <row r="39761" spans="21:21" x14ac:dyDescent="0.3">
      <c r="U39761" s="275"/>
    </row>
    <row r="39762" spans="21:21" x14ac:dyDescent="0.3">
      <c r="U39762" s="275"/>
    </row>
    <row r="39763" spans="21:21" x14ac:dyDescent="0.3">
      <c r="U39763" s="275"/>
    </row>
    <row r="39764" spans="21:21" x14ac:dyDescent="0.3">
      <c r="U39764" s="275"/>
    </row>
    <row r="39765" spans="21:21" x14ac:dyDescent="0.3">
      <c r="U39765" s="275"/>
    </row>
    <row r="39766" spans="21:21" x14ac:dyDescent="0.3">
      <c r="U39766" s="275"/>
    </row>
    <row r="39767" spans="21:21" x14ac:dyDescent="0.3">
      <c r="U39767" s="275"/>
    </row>
    <row r="39768" spans="21:21" x14ac:dyDescent="0.3">
      <c r="U39768" s="275"/>
    </row>
    <row r="39769" spans="21:21" x14ac:dyDescent="0.3">
      <c r="U39769" s="275"/>
    </row>
    <row r="39770" spans="21:21" x14ac:dyDescent="0.3">
      <c r="U39770" s="275"/>
    </row>
    <row r="39771" spans="21:21" x14ac:dyDescent="0.3">
      <c r="U39771" s="275"/>
    </row>
    <row r="39772" spans="21:21" x14ac:dyDescent="0.3">
      <c r="U39772" s="275"/>
    </row>
    <row r="39773" spans="21:21" x14ac:dyDescent="0.3">
      <c r="U39773" s="275"/>
    </row>
    <row r="39774" spans="21:21" x14ac:dyDescent="0.3">
      <c r="U39774" s="275"/>
    </row>
    <row r="39775" spans="21:21" x14ac:dyDescent="0.3">
      <c r="U39775" s="275"/>
    </row>
    <row r="39776" spans="21:21" x14ac:dyDescent="0.3">
      <c r="U39776" s="275"/>
    </row>
    <row r="39777" spans="21:21" x14ac:dyDescent="0.3">
      <c r="U39777" s="275"/>
    </row>
    <row r="39778" spans="21:21" x14ac:dyDescent="0.3">
      <c r="U39778" s="275"/>
    </row>
    <row r="39779" spans="21:21" x14ac:dyDescent="0.3">
      <c r="U39779" s="275"/>
    </row>
    <row r="39780" spans="21:21" x14ac:dyDescent="0.3">
      <c r="U39780" s="275"/>
    </row>
    <row r="39781" spans="21:21" x14ac:dyDescent="0.3">
      <c r="U39781" s="275"/>
    </row>
    <row r="39782" spans="21:21" x14ac:dyDescent="0.3">
      <c r="U39782" s="275"/>
    </row>
    <row r="39783" spans="21:21" x14ac:dyDescent="0.3">
      <c r="U39783" s="275"/>
    </row>
    <row r="39784" spans="21:21" x14ac:dyDescent="0.3">
      <c r="U39784" s="275"/>
    </row>
    <row r="39785" spans="21:21" x14ac:dyDescent="0.3">
      <c r="U39785" s="275"/>
    </row>
    <row r="39786" spans="21:21" x14ac:dyDescent="0.3">
      <c r="U39786" s="275"/>
    </row>
    <row r="39787" spans="21:21" x14ac:dyDescent="0.3">
      <c r="U39787" s="275"/>
    </row>
    <row r="39788" spans="21:21" x14ac:dyDescent="0.3">
      <c r="U39788" s="275"/>
    </row>
    <row r="39789" spans="21:21" x14ac:dyDescent="0.3">
      <c r="U39789" s="275"/>
    </row>
    <row r="39790" spans="21:21" x14ac:dyDescent="0.3">
      <c r="U39790" s="275"/>
    </row>
    <row r="39791" spans="21:21" x14ac:dyDescent="0.3">
      <c r="U39791" s="275"/>
    </row>
    <row r="39792" spans="21:21" x14ac:dyDescent="0.3">
      <c r="U39792" s="275"/>
    </row>
    <row r="39793" spans="21:21" x14ac:dyDescent="0.3">
      <c r="U39793" s="275"/>
    </row>
    <row r="39794" spans="21:21" x14ac:dyDescent="0.3">
      <c r="U39794" s="275"/>
    </row>
    <row r="39795" spans="21:21" x14ac:dyDescent="0.3">
      <c r="U39795" s="275"/>
    </row>
    <row r="39796" spans="21:21" x14ac:dyDescent="0.3">
      <c r="U39796" s="275"/>
    </row>
    <row r="39797" spans="21:21" x14ac:dyDescent="0.3">
      <c r="U39797" s="275"/>
    </row>
    <row r="39798" spans="21:21" x14ac:dyDescent="0.3">
      <c r="U39798" s="275"/>
    </row>
    <row r="39799" spans="21:21" x14ac:dyDescent="0.3">
      <c r="U39799" s="275"/>
    </row>
    <row r="39800" spans="21:21" x14ac:dyDescent="0.3">
      <c r="U39800" s="275"/>
    </row>
    <row r="39801" spans="21:21" x14ac:dyDescent="0.3">
      <c r="U39801" s="275"/>
    </row>
    <row r="39802" spans="21:21" x14ac:dyDescent="0.3">
      <c r="U39802" s="275"/>
    </row>
    <row r="39803" spans="21:21" x14ac:dyDescent="0.3">
      <c r="U39803" s="275"/>
    </row>
    <row r="39804" spans="21:21" x14ac:dyDescent="0.3">
      <c r="U39804" s="275"/>
    </row>
    <row r="39805" spans="21:21" x14ac:dyDescent="0.3">
      <c r="U39805" s="275"/>
    </row>
    <row r="39806" spans="21:21" x14ac:dyDescent="0.3">
      <c r="U39806" s="275"/>
    </row>
    <row r="39807" spans="21:21" x14ac:dyDescent="0.3">
      <c r="U39807" s="275"/>
    </row>
    <row r="39808" spans="21:21" x14ac:dyDescent="0.3">
      <c r="U39808" s="275"/>
    </row>
    <row r="39809" spans="21:21" x14ac:dyDescent="0.3">
      <c r="U39809" s="275"/>
    </row>
    <row r="39810" spans="21:21" x14ac:dyDescent="0.3">
      <c r="U39810" s="275"/>
    </row>
    <row r="39811" spans="21:21" x14ac:dyDescent="0.3">
      <c r="U39811" s="275"/>
    </row>
    <row r="39812" spans="21:21" x14ac:dyDescent="0.3">
      <c r="U39812" s="275"/>
    </row>
    <row r="39813" spans="21:21" x14ac:dyDescent="0.3">
      <c r="U39813" s="275"/>
    </row>
    <row r="39814" spans="21:21" x14ac:dyDescent="0.3">
      <c r="U39814" s="275"/>
    </row>
    <row r="39815" spans="21:21" x14ac:dyDescent="0.3">
      <c r="U39815" s="275"/>
    </row>
    <row r="39816" spans="21:21" x14ac:dyDescent="0.3">
      <c r="U39816" s="275"/>
    </row>
    <row r="39817" spans="21:21" x14ac:dyDescent="0.3">
      <c r="U39817" s="275"/>
    </row>
    <row r="39818" spans="21:21" x14ac:dyDescent="0.3">
      <c r="U39818" s="275"/>
    </row>
    <row r="39819" spans="21:21" x14ac:dyDescent="0.3">
      <c r="U39819" s="275"/>
    </row>
    <row r="39820" spans="21:21" x14ac:dyDescent="0.3">
      <c r="U39820" s="275"/>
    </row>
    <row r="39821" spans="21:21" x14ac:dyDescent="0.3">
      <c r="U39821" s="275"/>
    </row>
    <row r="39822" spans="21:21" x14ac:dyDescent="0.3">
      <c r="U39822" s="275"/>
    </row>
    <row r="39823" spans="21:21" x14ac:dyDescent="0.3">
      <c r="U39823" s="275"/>
    </row>
    <row r="39824" spans="21:21" x14ac:dyDescent="0.3">
      <c r="U39824" s="275"/>
    </row>
    <row r="39825" spans="21:21" x14ac:dyDescent="0.3">
      <c r="U39825" s="275"/>
    </row>
    <row r="39826" spans="21:21" x14ac:dyDescent="0.3">
      <c r="U39826" s="275"/>
    </row>
    <row r="39827" spans="21:21" x14ac:dyDescent="0.3">
      <c r="U39827" s="275"/>
    </row>
    <row r="39828" spans="21:21" x14ac:dyDescent="0.3">
      <c r="U39828" s="275"/>
    </row>
    <row r="39829" spans="21:21" x14ac:dyDescent="0.3">
      <c r="U39829" s="275"/>
    </row>
    <row r="39830" spans="21:21" x14ac:dyDescent="0.3">
      <c r="U39830" s="275"/>
    </row>
    <row r="39831" spans="21:21" x14ac:dyDescent="0.3">
      <c r="U39831" s="275"/>
    </row>
    <row r="39832" spans="21:21" x14ac:dyDescent="0.3">
      <c r="U39832" s="275"/>
    </row>
    <row r="39833" spans="21:21" x14ac:dyDescent="0.3">
      <c r="U39833" s="275"/>
    </row>
    <row r="39834" spans="21:21" x14ac:dyDescent="0.3">
      <c r="U39834" s="275"/>
    </row>
    <row r="39835" spans="21:21" x14ac:dyDescent="0.3">
      <c r="U39835" s="275"/>
    </row>
    <row r="39836" spans="21:21" x14ac:dyDescent="0.3">
      <c r="U39836" s="275"/>
    </row>
    <row r="39837" spans="21:21" x14ac:dyDescent="0.3">
      <c r="U39837" s="275"/>
    </row>
    <row r="39838" spans="21:21" x14ac:dyDescent="0.3">
      <c r="U39838" s="275"/>
    </row>
    <row r="39839" spans="21:21" x14ac:dyDescent="0.3">
      <c r="U39839" s="275"/>
    </row>
    <row r="39840" spans="21:21" x14ac:dyDescent="0.3">
      <c r="U39840" s="275"/>
    </row>
    <row r="39841" spans="21:21" x14ac:dyDescent="0.3">
      <c r="U39841" s="275"/>
    </row>
    <row r="39842" spans="21:21" x14ac:dyDescent="0.3">
      <c r="U39842" s="275"/>
    </row>
    <row r="39843" spans="21:21" x14ac:dyDescent="0.3">
      <c r="U39843" s="275"/>
    </row>
    <row r="39844" spans="21:21" x14ac:dyDescent="0.3">
      <c r="U39844" s="275"/>
    </row>
    <row r="39845" spans="21:21" x14ac:dyDescent="0.3">
      <c r="U39845" s="275"/>
    </row>
    <row r="39846" spans="21:21" x14ac:dyDescent="0.3">
      <c r="U39846" s="275"/>
    </row>
    <row r="39847" spans="21:21" x14ac:dyDescent="0.3">
      <c r="U39847" s="275"/>
    </row>
    <row r="39848" spans="21:21" x14ac:dyDescent="0.3">
      <c r="U39848" s="275"/>
    </row>
    <row r="39849" spans="21:21" x14ac:dyDescent="0.3">
      <c r="U39849" s="275"/>
    </row>
    <row r="39850" spans="21:21" x14ac:dyDescent="0.3">
      <c r="U39850" s="275"/>
    </row>
    <row r="39851" spans="21:21" x14ac:dyDescent="0.3">
      <c r="U39851" s="275"/>
    </row>
    <row r="39852" spans="21:21" x14ac:dyDescent="0.3">
      <c r="U39852" s="275"/>
    </row>
    <row r="39853" spans="21:21" x14ac:dyDescent="0.3">
      <c r="U39853" s="275"/>
    </row>
    <row r="39854" spans="21:21" x14ac:dyDescent="0.3">
      <c r="U39854" s="275"/>
    </row>
    <row r="39855" spans="21:21" x14ac:dyDescent="0.3">
      <c r="U39855" s="275"/>
    </row>
    <row r="39856" spans="21:21" x14ac:dyDescent="0.3">
      <c r="U39856" s="275"/>
    </row>
    <row r="39857" spans="21:21" x14ac:dyDescent="0.3">
      <c r="U39857" s="275"/>
    </row>
    <row r="39858" spans="21:21" x14ac:dyDescent="0.3">
      <c r="U39858" s="275"/>
    </row>
    <row r="39859" spans="21:21" x14ac:dyDescent="0.3">
      <c r="U39859" s="275"/>
    </row>
    <row r="39860" spans="21:21" x14ac:dyDescent="0.3">
      <c r="U39860" s="275"/>
    </row>
    <row r="39861" spans="21:21" x14ac:dyDescent="0.3">
      <c r="U39861" s="275"/>
    </row>
    <row r="39862" spans="21:21" x14ac:dyDescent="0.3">
      <c r="U39862" s="275"/>
    </row>
    <row r="39863" spans="21:21" x14ac:dyDescent="0.3">
      <c r="U39863" s="275"/>
    </row>
    <row r="39864" spans="21:21" x14ac:dyDescent="0.3">
      <c r="U39864" s="275"/>
    </row>
    <row r="39865" spans="21:21" x14ac:dyDescent="0.3">
      <c r="U39865" s="275"/>
    </row>
    <row r="39866" spans="21:21" x14ac:dyDescent="0.3">
      <c r="U39866" s="275"/>
    </row>
    <row r="39867" spans="21:21" x14ac:dyDescent="0.3">
      <c r="U39867" s="275"/>
    </row>
    <row r="39868" spans="21:21" x14ac:dyDescent="0.3">
      <c r="U39868" s="275"/>
    </row>
    <row r="39869" spans="21:21" x14ac:dyDescent="0.3">
      <c r="U39869" s="275"/>
    </row>
    <row r="39870" spans="21:21" x14ac:dyDescent="0.3">
      <c r="U39870" s="275"/>
    </row>
    <row r="39871" spans="21:21" x14ac:dyDescent="0.3">
      <c r="U39871" s="275"/>
    </row>
    <row r="39872" spans="21:21" x14ac:dyDescent="0.3">
      <c r="U39872" s="275"/>
    </row>
    <row r="39873" spans="21:21" x14ac:dyDescent="0.3">
      <c r="U39873" s="275"/>
    </row>
    <row r="39874" spans="21:21" x14ac:dyDescent="0.3">
      <c r="U39874" s="275"/>
    </row>
    <row r="39875" spans="21:21" x14ac:dyDescent="0.3">
      <c r="U39875" s="275"/>
    </row>
    <row r="39876" spans="21:21" x14ac:dyDescent="0.3">
      <c r="U39876" s="275"/>
    </row>
    <row r="39877" spans="21:21" x14ac:dyDescent="0.3">
      <c r="U39877" s="275"/>
    </row>
    <row r="39878" spans="21:21" x14ac:dyDescent="0.3">
      <c r="U39878" s="275"/>
    </row>
    <row r="39879" spans="21:21" x14ac:dyDescent="0.3">
      <c r="U39879" s="275"/>
    </row>
    <row r="39880" spans="21:21" x14ac:dyDescent="0.3">
      <c r="U39880" s="275"/>
    </row>
    <row r="39881" spans="21:21" x14ac:dyDescent="0.3">
      <c r="U39881" s="275"/>
    </row>
    <row r="39882" spans="21:21" x14ac:dyDescent="0.3">
      <c r="U39882" s="275"/>
    </row>
    <row r="39883" spans="21:21" x14ac:dyDescent="0.3">
      <c r="U39883" s="275"/>
    </row>
    <row r="39884" spans="21:21" x14ac:dyDescent="0.3">
      <c r="U39884" s="275"/>
    </row>
    <row r="39885" spans="21:21" x14ac:dyDescent="0.3">
      <c r="U39885" s="275"/>
    </row>
    <row r="39886" spans="21:21" x14ac:dyDescent="0.3">
      <c r="U39886" s="275"/>
    </row>
    <row r="39887" spans="21:21" x14ac:dyDescent="0.3">
      <c r="U39887" s="275"/>
    </row>
    <row r="39888" spans="21:21" x14ac:dyDescent="0.3">
      <c r="U39888" s="275"/>
    </row>
    <row r="39889" spans="21:21" x14ac:dyDescent="0.3">
      <c r="U39889" s="275"/>
    </row>
    <row r="39890" spans="21:21" x14ac:dyDescent="0.3">
      <c r="U39890" s="275"/>
    </row>
    <row r="39891" spans="21:21" x14ac:dyDescent="0.3">
      <c r="U39891" s="275"/>
    </row>
    <row r="39892" spans="21:21" x14ac:dyDescent="0.3">
      <c r="U39892" s="275"/>
    </row>
    <row r="39893" spans="21:21" x14ac:dyDescent="0.3">
      <c r="U39893" s="275"/>
    </row>
    <row r="39894" spans="21:21" x14ac:dyDescent="0.3">
      <c r="U39894" s="275"/>
    </row>
    <row r="39895" spans="21:21" x14ac:dyDescent="0.3">
      <c r="U39895" s="275"/>
    </row>
    <row r="39896" spans="21:21" x14ac:dyDescent="0.3">
      <c r="U39896" s="275"/>
    </row>
    <row r="39897" spans="21:21" x14ac:dyDescent="0.3">
      <c r="U39897" s="275"/>
    </row>
    <row r="39898" spans="21:21" x14ac:dyDescent="0.3">
      <c r="U39898" s="275"/>
    </row>
    <row r="39899" spans="21:21" x14ac:dyDescent="0.3">
      <c r="U39899" s="275"/>
    </row>
    <row r="39900" spans="21:21" x14ac:dyDescent="0.3">
      <c r="U39900" s="275"/>
    </row>
    <row r="39901" spans="21:21" x14ac:dyDescent="0.3">
      <c r="U39901" s="275"/>
    </row>
    <row r="39902" spans="21:21" x14ac:dyDescent="0.3">
      <c r="U39902" s="275"/>
    </row>
    <row r="39903" spans="21:21" x14ac:dyDescent="0.3">
      <c r="U39903" s="275"/>
    </row>
    <row r="39904" spans="21:21" x14ac:dyDescent="0.3">
      <c r="U39904" s="275"/>
    </row>
    <row r="39905" spans="21:21" x14ac:dyDescent="0.3">
      <c r="U39905" s="275"/>
    </row>
    <row r="39906" spans="21:21" x14ac:dyDescent="0.3">
      <c r="U39906" s="275"/>
    </row>
    <row r="39907" spans="21:21" x14ac:dyDescent="0.3">
      <c r="U39907" s="275"/>
    </row>
    <row r="39908" spans="21:21" x14ac:dyDescent="0.3">
      <c r="U39908" s="275"/>
    </row>
    <row r="39909" spans="21:21" x14ac:dyDescent="0.3">
      <c r="U39909" s="275"/>
    </row>
    <row r="39910" spans="21:21" x14ac:dyDescent="0.3">
      <c r="U39910" s="275"/>
    </row>
    <row r="39911" spans="21:21" x14ac:dyDescent="0.3">
      <c r="U39911" s="275"/>
    </row>
    <row r="39912" spans="21:21" x14ac:dyDescent="0.3">
      <c r="U39912" s="275"/>
    </row>
    <row r="39913" spans="21:21" x14ac:dyDescent="0.3">
      <c r="U39913" s="275"/>
    </row>
    <row r="39914" spans="21:21" x14ac:dyDescent="0.3">
      <c r="U39914" s="275"/>
    </row>
    <row r="39915" spans="21:21" x14ac:dyDescent="0.3">
      <c r="U39915" s="275"/>
    </row>
    <row r="39916" spans="21:21" x14ac:dyDescent="0.3">
      <c r="U39916" s="275"/>
    </row>
    <row r="39917" spans="21:21" x14ac:dyDescent="0.3">
      <c r="U39917" s="275"/>
    </row>
    <row r="39918" spans="21:21" x14ac:dyDescent="0.3">
      <c r="U39918" s="275"/>
    </row>
    <row r="39919" spans="21:21" x14ac:dyDescent="0.3">
      <c r="U39919" s="275"/>
    </row>
    <row r="39920" spans="21:21" x14ac:dyDescent="0.3">
      <c r="U39920" s="275"/>
    </row>
    <row r="39921" spans="21:21" x14ac:dyDescent="0.3">
      <c r="U39921" s="275"/>
    </row>
    <row r="39922" spans="21:21" x14ac:dyDescent="0.3">
      <c r="U39922" s="275"/>
    </row>
    <row r="39923" spans="21:21" x14ac:dyDescent="0.3">
      <c r="U39923" s="275"/>
    </row>
    <row r="39924" spans="21:21" x14ac:dyDescent="0.3">
      <c r="U39924" s="275"/>
    </row>
    <row r="39925" spans="21:21" x14ac:dyDescent="0.3">
      <c r="U39925" s="275"/>
    </row>
    <row r="39926" spans="21:21" x14ac:dyDescent="0.3">
      <c r="U39926" s="275"/>
    </row>
    <row r="39927" spans="21:21" x14ac:dyDescent="0.3">
      <c r="U39927" s="275"/>
    </row>
    <row r="39928" spans="21:21" x14ac:dyDescent="0.3">
      <c r="U39928" s="275"/>
    </row>
    <row r="39929" spans="21:21" x14ac:dyDescent="0.3">
      <c r="U39929" s="275"/>
    </row>
    <row r="39930" spans="21:21" x14ac:dyDescent="0.3">
      <c r="U39930" s="275"/>
    </row>
    <row r="39931" spans="21:21" x14ac:dyDescent="0.3">
      <c r="U39931" s="275"/>
    </row>
    <row r="39932" spans="21:21" x14ac:dyDescent="0.3">
      <c r="U39932" s="275"/>
    </row>
    <row r="39933" spans="21:21" x14ac:dyDescent="0.3">
      <c r="U39933" s="275"/>
    </row>
    <row r="39934" spans="21:21" x14ac:dyDescent="0.3">
      <c r="U39934" s="275"/>
    </row>
    <row r="39935" spans="21:21" x14ac:dyDescent="0.3">
      <c r="U39935" s="275"/>
    </row>
    <row r="39936" spans="21:21" x14ac:dyDescent="0.3">
      <c r="U39936" s="275"/>
    </row>
    <row r="39937" spans="21:21" x14ac:dyDescent="0.3">
      <c r="U39937" s="275"/>
    </row>
    <row r="39938" spans="21:21" x14ac:dyDescent="0.3">
      <c r="U39938" s="275"/>
    </row>
    <row r="39939" spans="21:21" x14ac:dyDescent="0.3">
      <c r="U39939" s="275"/>
    </row>
    <row r="39940" spans="21:21" x14ac:dyDescent="0.3">
      <c r="U39940" s="275"/>
    </row>
    <row r="39941" spans="21:21" x14ac:dyDescent="0.3">
      <c r="U39941" s="275"/>
    </row>
    <row r="39942" spans="21:21" x14ac:dyDescent="0.3">
      <c r="U39942" s="275"/>
    </row>
    <row r="39943" spans="21:21" x14ac:dyDescent="0.3">
      <c r="U39943" s="275"/>
    </row>
    <row r="39944" spans="21:21" x14ac:dyDescent="0.3">
      <c r="U39944" s="275"/>
    </row>
    <row r="39945" spans="21:21" x14ac:dyDescent="0.3">
      <c r="U39945" s="275"/>
    </row>
    <row r="39946" spans="21:21" x14ac:dyDescent="0.3">
      <c r="U39946" s="275"/>
    </row>
    <row r="39947" spans="21:21" x14ac:dyDescent="0.3">
      <c r="U39947" s="275"/>
    </row>
    <row r="39948" spans="21:21" x14ac:dyDescent="0.3">
      <c r="U39948" s="275"/>
    </row>
    <row r="39949" spans="21:21" x14ac:dyDescent="0.3">
      <c r="U39949" s="275"/>
    </row>
    <row r="39950" spans="21:21" x14ac:dyDescent="0.3">
      <c r="U39950" s="275"/>
    </row>
    <row r="39951" spans="21:21" x14ac:dyDescent="0.3">
      <c r="U39951" s="275"/>
    </row>
    <row r="39952" spans="21:21" x14ac:dyDescent="0.3">
      <c r="U39952" s="275"/>
    </row>
    <row r="39953" spans="21:21" x14ac:dyDescent="0.3">
      <c r="U39953" s="275"/>
    </row>
    <row r="39954" spans="21:21" x14ac:dyDescent="0.3">
      <c r="U39954" s="275"/>
    </row>
    <row r="39955" spans="21:21" x14ac:dyDescent="0.3">
      <c r="U39955" s="275"/>
    </row>
    <row r="39956" spans="21:21" x14ac:dyDescent="0.3">
      <c r="U39956" s="275"/>
    </row>
    <row r="39957" spans="21:21" x14ac:dyDescent="0.3">
      <c r="U39957" s="275"/>
    </row>
    <row r="39958" spans="21:21" x14ac:dyDescent="0.3">
      <c r="U39958" s="275"/>
    </row>
    <row r="39959" spans="21:21" x14ac:dyDescent="0.3">
      <c r="U39959" s="275"/>
    </row>
    <row r="39960" spans="21:21" x14ac:dyDescent="0.3">
      <c r="U39960" s="275"/>
    </row>
    <row r="39961" spans="21:21" x14ac:dyDescent="0.3">
      <c r="U39961" s="275"/>
    </row>
    <row r="39962" spans="21:21" x14ac:dyDescent="0.3">
      <c r="U39962" s="275"/>
    </row>
    <row r="39963" spans="21:21" x14ac:dyDescent="0.3">
      <c r="U39963" s="275"/>
    </row>
    <row r="39964" spans="21:21" x14ac:dyDescent="0.3">
      <c r="U39964" s="275"/>
    </row>
    <row r="39965" spans="21:21" x14ac:dyDescent="0.3">
      <c r="U39965" s="275"/>
    </row>
    <row r="39966" spans="21:21" x14ac:dyDescent="0.3">
      <c r="U39966" s="275"/>
    </row>
    <row r="39967" spans="21:21" x14ac:dyDescent="0.3">
      <c r="U39967" s="275"/>
    </row>
    <row r="39968" spans="21:21" x14ac:dyDescent="0.3">
      <c r="U39968" s="275"/>
    </row>
    <row r="39969" spans="21:21" x14ac:dyDescent="0.3">
      <c r="U39969" s="275"/>
    </row>
    <row r="39970" spans="21:21" x14ac:dyDescent="0.3">
      <c r="U39970" s="275"/>
    </row>
    <row r="39971" spans="21:21" x14ac:dyDescent="0.3">
      <c r="U39971" s="275"/>
    </row>
    <row r="39972" spans="21:21" x14ac:dyDescent="0.3">
      <c r="U39972" s="275"/>
    </row>
    <row r="39973" spans="21:21" x14ac:dyDescent="0.3">
      <c r="U39973" s="275"/>
    </row>
    <row r="39974" spans="21:21" x14ac:dyDescent="0.3">
      <c r="U39974" s="275"/>
    </row>
    <row r="39975" spans="21:21" x14ac:dyDescent="0.3">
      <c r="U39975" s="275"/>
    </row>
    <row r="39976" spans="21:21" x14ac:dyDescent="0.3">
      <c r="U39976" s="275"/>
    </row>
    <row r="39977" spans="21:21" x14ac:dyDescent="0.3">
      <c r="U39977" s="275"/>
    </row>
    <row r="39978" spans="21:21" x14ac:dyDescent="0.3">
      <c r="U39978" s="275"/>
    </row>
    <row r="39979" spans="21:21" x14ac:dyDescent="0.3">
      <c r="U39979" s="275"/>
    </row>
    <row r="39980" spans="21:21" x14ac:dyDescent="0.3">
      <c r="U39980" s="275"/>
    </row>
    <row r="39981" spans="21:21" x14ac:dyDescent="0.3">
      <c r="U39981" s="275"/>
    </row>
    <row r="39982" spans="21:21" x14ac:dyDescent="0.3">
      <c r="U39982" s="275"/>
    </row>
    <row r="39983" spans="21:21" x14ac:dyDescent="0.3">
      <c r="U39983" s="275"/>
    </row>
    <row r="39984" spans="21:21" x14ac:dyDescent="0.3">
      <c r="U39984" s="275"/>
    </row>
    <row r="39985" spans="21:21" x14ac:dyDescent="0.3">
      <c r="U39985" s="275"/>
    </row>
    <row r="39986" spans="21:21" x14ac:dyDescent="0.3">
      <c r="U39986" s="275"/>
    </row>
    <row r="39987" spans="21:21" x14ac:dyDescent="0.3">
      <c r="U39987" s="275"/>
    </row>
    <row r="39988" spans="21:21" x14ac:dyDescent="0.3">
      <c r="U39988" s="275"/>
    </row>
    <row r="39989" spans="21:21" x14ac:dyDescent="0.3">
      <c r="U39989" s="275"/>
    </row>
    <row r="39990" spans="21:21" x14ac:dyDescent="0.3">
      <c r="U39990" s="275"/>
    </row>
    <row r="39991" spans="21:21" x14ac:dyDescent="0.3">
      <c r="U39991" s="275"/>
    </row>
    <row r="39992" spans="21:21" x14ac:dyDescent="0.3">
      <c r="U39992" s="275"/>
    </row>
    <row r="39993" spans="21:21" x14ac:dyDescent="0.3">
      <c r="U39993" s="275"/>
    </row>
    <row r="39994" spans="21:21" x14ac:dyDescent="0.3">
      <c r="U39994" s="275"/>
    </row>
    <row r="39995" spans="21:21" x14ac:dyDescent="0.3">
      <c r="U39995" s="275"/>
    </row>
    <row r="39996" spans="21:21" x14ac:dyDescent="0.3">
      <c r="U39996" s="275"/>
    </row>
    <row r="39997" spans="21:21" x14ac:dyDescent="0.3">
      <c r="U39997" s="275"/>
    </row>
    <row r="39998" spans="21:21" x14ac:dyDescent="0.3">
      <c r="U39998" s="275"/>
    </row>
    <row r="39999" spans="21:21" x14ac:dyDescent="0.3">
      <c r="U39999" s="275"/>
    </row>
    <row r="40000" spans="21:21" x14ac:dyDescent="0.3">
      <c r="U40000" s="275"/>
    </row>
    <row r="40001" spans="21:21" x14ac:dyDescent="0.3">
      <c r="U40001" s="275"/>
    </row>
    <row r="40002" spans="21:21" x14ac:dyDescent="0.3">
      <c r="U40002" s="275"/>
    </row>
    <row r="40003" spans="21:21" x14ac:dyDescent="0.3">
      <c r="U40003" s="275"/>
    </row>
    <row r="40004" spans="21:21" x14ac:dyDescent="0.3">
      <c r="U40004" s="275"/>
    </row>
    <row r="40005" spans="21:21" x14ac:dyDescent="0.3">
      <c r="U40005" s="275"/>
    </row>
    <row r="40006" spans="21:21" x14ac:dyDescent="0.3">
      <c r="U40006" s="275"/>
    </row>
    <row r="40007" spans="21:21" x14ac:dyDescent="0.3">
      <c r="U40007" s="275"/>
    </row>
    <row r="40008" spans="21:21" x14ac:dyDescent="0.3">
      <c r="U40008" s="275"/>
    </row>
    <row r="40009" spans="21:21" x14ac:dyDescent="0.3">
      <c r="U40009" s="275"/>
    </row>
    <row r="40010" spans="21:21" x14ac:dyDescent="0.3">
      <c r="U40010" s="275"/>
    </row>
    <row r="40011" spans="21:21" x14ac:dyDescent="0.3">
      <c r="U40011" s="275"/>
    </row>
    <row r="40012" spans="21:21" x14ac:dyDescent="0.3">
      <c r="U40012" s="275"/>
    </row>
    <row r="40013" spans="21:21" x14ac:dyDescent="0.3">
      <c r="U40013" s="275"/>
    </row>
    <row r="40014" spans="21:21" x14ac:dyDescent="0.3">
      <c r="U40014" s="275"/>
    </row>
    <row r="40015" spans="21:21" x14ac:dyDescent="0.3">
      <c r="U40015" s="275"/>
    </row>
    <row r="40016" spans="21:21" x14ac:dyDescent="0.3">
      <c r="U40016" s="275"/>
    </row>
    <row r="40017" spans="21:21" x14ac:dyDescent="0.3">
      <c r="U40017" s="275"/>
    </row>
    <row r="40018" spans="21:21" x14ac:dyDescent="0.3">
      <c r="U40018" s="275"/>
    </row>
    <row r="40019" spans="21:21" x14ac:dyDescent="0.3">
      <c r="U40019" s="275"/>
    </row>
    <row r="40020" spans="21:21" x14ac:dyDescent="0.3">
      <c r="U40020" s="275"/>
    </row>
    <row r="40021" spans="21:21" x14ac:dyDescent="0.3">
      <c r="U40021" s="275"/>
    </row>
    <row r="40022" spans="21:21" x14ac:dyDescent="0.3">
      <c r="U40022" s="275"/>
    </row>
    <row r="40023" spans="21:21" x14ac:dyDescent="0.3">
      <c r="U40023" s="275"/>
    </row>
    <row r="40024" spans="21:21" x14ac:dyDescent="0.3">
      <c r="U40024" s="275"/>
    </row>
    <row r="40025" spans="21:21" x14ac:dyDescent="0.3">
      <c r="U40025" s="275"/>
    </row>
    <row r="40026" spans="21:21" x14ac:dyDescent="0.3">
      <c r="U40026" s="275"/>
    </row>
    <row r="40027" spans="21:21" x14ac:dyDescent="0.3">
      <c r="U40027" s="275"/>
    </row>
    <row r="40028" spans="21:21" x14ac:dyDescent="0.3">
      <c r="U40028" s="275"/>
    </row>
    <row r="40029" spans="21:21" x14ac:dyDescent="0.3">
      <c r="U40029" s="275"/>
    </row>
    <row r="40030" spans="21:21" x14ac:dyDescent="0.3">
      <c r="U40030" s="275"/>
    </row>
    <row r="40031" spans="21:21" x14ac:dyDescent="0.3">
      <c r="U40031" s="275"/>
    </row>
    <row r="40032" spans="21:21" x14ac:dyDescent="0.3">
      <c r="U40032" s="275"/>
    </row>
    <row r="40033" spans="21:21" x14ac:dyDescent="0.3">
      <c r="U40033" s="275"/>
    </row>
    <row r="40034" spans="21:21" x14ac:dyDescent="0.3">
      <c r="U40034" s="275"/>
    </row>
    <row r="40035" spans="21:21" x14ac:dyDescent="0.3">
      <c r="U40035" s="275"/>
    </row>
    <row r="40036" spans="21:21" x14ac:dyDescent="0.3">
      <c r="U40036" s="275"/>
    </row>
    <row r="40037" spans="21:21" x14ac:dyDescent="0.3">
      <c r="U40037" s="275"/>
    </row>
    <row r="40038" spans="21:21" x14ac:dyDescent="0.3">
      <c r="U40038" s="275"/>
    </row>
    <row r="40039" spans="21:21" x14ac:dyDescent="0.3">
      <c r="U40039" s="275"/>
    </row>
    <row r="40040" spans="21:21" x14ac:dyDescent="0.3">
      <c r="U40040" s="275"/>
    </row>
    <row r="40041" spans="21:21" x14ac:dyDescent="0.3">
      <c r="U40041" s="275"/>
    </row>
    <row r="40042" spans="21:21" x14ac:dyDescent="0.3">
      <c r="U40042" s="275"/>
    </row>
    <row r="40043" spans="21:21" x14ac:dyDescent="0.3">
      <c r="U40043" s="275"/>
    </row>
    <row r="40044" spans="21:21" x14ac:dyDescent="0.3">
      <c r="U40044" s="275"/>
    </row>
    <row r="40045" spans="21:21" x14ac:dyDescent="0.3">
      <c r="U40045" s="275"/>
    </row>
    <row r="40046" spans="21:21" x14ac:dyDescent="0.3">
      <c r="U40046" s="275"/>
    </row>
    <row r="40047" spans="21:21" x14ac:dyDescent="0.3">
      <c r="U40047" s="275"/>
    </row>
    <row r="40048" spans="21:21" x14ac:dyDescent="0.3">
      <c r="U40048" s="275"/>
    </row>
    <row r="40049" spans="21:21" x14ac:dyDescent="0.3">
      <c r="U40049" s="275"/>
    </row>
    <row r="40050" spans="21:21" x14ac:dyDescent="0.3">
      <c r="U40050" s="275"/>
    </row>
    <row r="40051" spans="21:21" x14ac:dyDescent="0.3">
      <c r="U40051" s="275"/>
    </row>
    <row r="40052" spans="21:21" x14ac:dyDescent="0.3">
      <c r="U40052" s="275"/>
    </row>
    <row r="40053" spans="21:21" x14ac:dyDescent="0.3">
      <c r="U40053" s="275"/>
    </row>
    <row r="40054" spans="21:21" x14ac:dyDescent="0.3">
      <c r="U40054" s="275"/>
    </row>
    <row r="40055" spans="21:21" x14ac:dyDescent="0.3">
      <c r="U40055" s="275"/>
    </row>
    <row r="40056" spans="21:21" x14ac:dyDescent="0.3">
      <c r="U40056" s="275"/>
    </row>
    <row r="40057" spans="21:21" x14ac:dyDescent="0.3">
      <c r="U40057" s="275"/>
    </row>
    <row r="40058" spans="21:21" x14ac:dyDescent="0.3">
      <c r="U40058" s="275"/>
    </row>
    <row r="40059" spans="21:21" x14ac:dyDescent="0.3">
      <c r="U40059" s="275"/>
    </row>
    <row r="40060" spans="21:21" x14ac:dyDescent="0.3">
      <c r="U40060" s="275"/>
    </row>
    <row r="40061" spans="21:21" x14ac:dyDescent="0.3">
      <c r="U40061" s="275"/>
    </row>
    <row r="40062" spans="21:21" x14ac:dyDescent="0.3">
      <c r="U40062" s="275"/>
    </row>
    <row r="40063" spans="21:21" x14ac:dyDescent="0.3">
      <c r="U40063" s="275"/>
    </row>
    <row r="40064" spans="21:21" x14ac:dyDescent="0.3">
      <c r="U40064" s="275"/>
    </row>
    <row r="40065" spans="21:21" x14ac:dyDescent="0.3">
      <c r="U40065" s="275"/>
    </row>
    <row r="40066" spans="21:21" x14ac:dyDescent="0.3">
      <c r="U40066" s="275"/>
    </row>
    <row r="40067" spans="21:21" x14ac:dyDescent="0.3">
      <c r="U40067" s="275"/>
    </row>
    <row r="40068" spans="21:21" x14ac:dyDescent="0.3">
      <c r="U40068" s="275"/>
    </row>
    <row r="40069" spans="21:21" x14ac:dyDescent="0.3">
      <c r="U40069" s="275"/>
    </row>
    <row r="40070" spans="21:21" x14ac:dyDescent="0.3">
      <c r="U40070" s="275"/>
    </row>
    <row r="40071" spans="21:21" x14ac:dyDescent="0.3">
      <c r="U40071" s="275"/>
    </row>
    <row r="40072" spans="21:21" x14ac:dyDescent="0.3">
      <c r="U40072" s="275"/>
    </row>
    <row r="40073" spans="21:21" x14ac:dyDescent="0.3">
      <c r="U40073" s="275"/>
    </row>
    <row r="40074" spans="21:21" x14ac:dyDescent="0.3">
      <c r="U40074" s="275"/>
    </row>
    <row r="40075" spans="21:21" x14ac:dyDescent="0.3">
      <c r="U40075" s="275"/>
    </row>
    <row r="40076" spans="21:21" x14ac:dyDescent="0.3">
      <c r="U40076" s="275"/>
    </row>
    <row r="40077" spans="21:21" x14ac:dyDescent="0.3">
      <c r="U40077" s="275"/>
    </row>
    <row r="40078" spans="21:21" x14ac:dyDescent="0.3">
      <c r="U40078" s="275"/>
    </row>
    <row r="40079" spans="21:21" x14ac:dyDescent="0.3">
      <c r="U40079" s="275"/>
    </row>
    <row r="40080" spans="21:21" x14ac:dyDescent="0.3">
      <c r="U40080" s="275"/>
    </row>
    <row r="40081" spans="21:21" x14ac:dyDescent="0.3">
      <c r="U40081" s="275"/>
    </row>
    <row r="40082" spans="21:21" x14ac:dyDescent="0.3">
      <c r="U40082" s="275"/>
    </row>
    <row r="40083" spans="21:21" x14ac:dyDescent="0.3">
      <c r="U40083" s="275"/>
    </row>
    <row r="40084" spans="21:21" x14ac:dyDescent="0.3">
      <c r="U40084" s="275"/>
    </row>
    <row r="40085" spans="21:21" x14ac:dyDescent="0.3">
      <c r="U40085" s="275"/>
    </row>
    <row r="40086" spans="21:21" x14ac:dyDescent="0.3">
      <c r="U40086" s="275"/>
    </row>
    <row r="40087" spans="21:21" x14ac:dyDescent="0.3">
      <c r="U40087" s="275"/>
    </row>
    <row r="40088" spans="21:21" x14ac:dyDescent="0.3">
      <c r="U40088" s="275"/>
    </row>
    <row r="40089" spans="21:21" x14ac:dyDescent="0.3">
      <c r="U40089" s="275"/>
    </row>
    <row r="40090" spans="21:21" x14ac:dyDescent="0.3">
      <c r="U40090" s="275"/>
    </row>
    <row r="40091" spans="21:21" x14ac:dyDescent="0.3">
      <c r="U40091" s="275"/>
    </row>
    <row r="40092" spans="21:21" x14ac:dyDescent="0.3">
      <c r="U40092" s="275"/>
    </row>
    <row r="40093" spans="21:21" x14ac:dyDescent="0.3">
      <c r="U40093" s="275"/>
    </row>
    <row r="40094" spans="21:21" x14ac:dyDescent="0.3">
      <c r="U40094" s="275"/>
    </row>
    <row r="40095" spans="21:21" x14ac:dyDescent="0.3">
      <c r="U40095" s="275"/>
    </row>
    <row r="40096" spans="21:21" x14ac:dyDescent="0.3">
      <c r="U40096" s="275"/>
    </row>
    <row r="40097" spans="21:21" x14ac:dyDescent="0.3">
      <c r="U40097" s="275"/>
    </row>
    <row r="40098" spans="21:21" x14ac:dyDescent="0.3">
      <c r="U40098" s="275"/>
    </row>
    <row r="40099" spans="21:21" x14ac:dyDescent="0.3">
      <c r="U40099" s="275"/>
    </row>
    <row r="40100" spans="21:21" x14ac:dyDescent="0.3">
      <c r="U40100" s="275"/>
    </row>
    <row r="40101" spans="21:21" x14ac:dyDescent="0.3">
      <c r="U40101" s="275"/>
    </row>
    <row r="40102" spans="21:21" x14ac:dyDescent="0.3">
      <c r="U40102" s="275"/>
    </row>
    <row r="40103" spans="21:21" x14ac:dyDescent="0.3">
      <c r="U40103" s="275"/>
    </row>
    <row r="40104" spans="21:21" x14ac:dyDescent="0.3">
      <c r="U40104" s="275"/>
    </row>
    <row r="40105" spans="21:21" x14ac:dyDescent="0.3">
      <c r="U40105" s="275"/>
    </row>
    <row r="40106" spans="21:21" x14ac:dyDescent="0.3">
      <c r="U40106" s="275"/>
    </row>
    <row r="40107" spans="21:21" x14ac:dyDescent="0.3">
      <c r="U40107" s="275"/>
    </row>
    <row r="40108" spans="21:21" x14ac:dyDescent="0.3">
      <c r="U40108" s="275"/>
    </row>
    <row r="40109" spans="21:21" x14ac:dyDescent="0.3">
      <c r="U40109" s="275"/>
    </row>
    <row r="40110" spans="21:21" x14ac:dyDescent="0.3">
      <c r="U40110" s="275"/>
    </row>
    <row r="40111" spans="21:21" x14ac:dyDescent="0.3">
      <c r="U40111" s="275"/>
    </row>
    <row r="40112" spans="21:21" x14ac:dyDescent="0.3">
      <c r="U40112" s="275"/>
    </row>
    <row r="40113" spans="21:21" x14ac:dyDescent="0.3">
      <c r="U40113" s="275"/>
    </row>
    <row r="40114" spans="21:21" x14ac:dyDescent="0.3">
      <c r="U40114" s="275"/>
    </row>
    <row r="40115" spans="21:21" x14ac:dyDescent="0.3">
      <c r="U40115" s="275"/>
    </row>
    <row r="40116" spans="21:21" x14ac:dyDescent="0.3">
      <c r="U40116" s="275"/>
    </row>
    <row r="40117" spans="21:21" x14ac:dyDescent="0.3">
      <c r="U40117" s="275"/>
    </row>
    <row r="40118" spans="21:21" x14ac:dyDescent="0.3">
      <c r="U40118" s="275"/>
    </row>
    <row r="40119" spans="21:21" x14ac:dyDescent="0.3">
      <c r="U40119" s="275"/>
    </row>
    <row r="40120" spans="21:21" x14ac:dyDescent="0.3">
      <c r="U40120" s="275"/>
    </row>
    <row r="40121" spans="21:21" x14ac:dyDescent="0.3">
      <c r="U40121" s="275"/>
    </row>
    <row r="40122" spans="21:21" x14ac:dyDescent="0.3">
      <c r="U40122" s="275"/>
    </row>
    <row r="40123" spans="21:21" x14ac:dyDescent="0.3">
      <c r="U40123" s="275"/>
    </row>
    <row r="40124" spans="21:21" x14ac:dyDescent="0.3">
      <c r="U40124" s="275"/>
    </row>
    <row r="40125" spans="21:21" x14ac:dyDescent="0.3">
      <c r="U40125" s="275"/>
    </row>
    <row r="40126" spans="21:21" x14ac:dyDescent="0.3">
      <c r="U40126" s="275"/>
    </row>
    <row r="40127" spans="21:21" x14ac:dyDescent="0.3">
      <c r="U40127" s="275"/>
    </row>
    <row r="40128" spans="21:21" x14ac:dyDescent="0.3">
      <c r="U40128" s="275"/>
    </row>
    <row r="40129" spans="21:21" x14ac:dyDescent="0.3">
      <c r="U40129" s="275"/>
    </row>
    <row r="40130" spans="21:21" x14ac:dyDescent="0.3">
      <c r="U40130" s="275"/>
    </row>
    <row r="40131" spans="21:21" x14ac:dyDescent="0.3">
      <c r="U40131" s="275"/>
    </row>
    <row r="40132" spans="21:21" x14ac:dyDescent="0.3">
      <c r="U40132" s="275"/>
    </row>
    <row r="40133" spans="21:21" x14ac:dyDescent="0.3">
      <c r="U40133" s="275"/>
    </row>
    <row r="40134" spans="21:21" x14ac:dyDescent="0.3">
      <c r="U40134" s="275"/>
    </row>
    <row r="40135" spans="21:21" x14ac:dyDescent="0.3">
      <c r="U40135" s="275"/>
    </row>
    <row r="40136" spans="21:21" x14ac:dyDescent="0.3">
      <c r="U40136" s="275"/>
    </row>
    <row r="40137" spans="21:21" x14ac:dyDescent="0.3">
      <c r="U40137" s="275"/>
    </row>
    <row r="40138" spans="21:21" x14ac:dyDescent="0.3">
      <c r="U40138" s="275"/>
    </row>
    <row r="40139" spans="21:21" x14ac:dyDescent="0.3">
      <c r="U40139" s="275"/>
    </row>
    <row r="40140" spans="21:21" x14ac:dyDescent="0.3">
      <c r="U40140" s="275"/>
    </row>
    <row r="40141" spans="21:21" x14ac:dyDescent="0.3">
      <c r="U40141" s="275"/>
    </row>
    <row r="40142" spans="21:21" x14ac:dyDescent="0.3">
      <c r="U40142" s="275"/>
    </row>
    <row r="40143" spans="21:21" x14ac:dyDescent="0.3">
      <c r="U40143" s="275"/>
    </row>
    <row r="40144" spans="21:21" x14ac:dyDescent="0.3">
      <c r="U40144" s="275"/>
    </row>
    <row r="40145" spans="21:21" x14ac:dyDescent="0.3">
      <c r="U40145" s="275"/>
    </row>
    <row r="40146" spans="21:21" x14ac:dyDescent="0.3">
      <c r="U40146" s="275"/>
    </row>
    <row r="40147" spans="21:21" x14ac:dyDescent="0.3">
      <c r="U40147" s="275"/>
    </row>
    <row r="40148" spans="21:21" x14ac:dyDescent="0.3">
      <c r="U40148" s="275"/>
    </row>
    <row r="40149" spans="21:21" x14ac:dyDescent="0.3">
      <c r="U40149" s="275"/>
    </row>
    <row r="40150" spans="21:21" x14ac:dyDescent="0.3">
      <c r="U40150" s="275"/>
    </row>
    <row r="40151" spans="21:21" x14ac:dyDescent="0.3">
      <c r="U40151" s="275"/>
    </row>
    <row r="40152" spans="21:21" x14ac:dyDescent="0.3">
      <c r="U40152" s="275"/>
    </row>
    <row r="40153" spans="21:21" x14ac:dyDescent="0.3">
      <c r="U40153" s="275"/>
    </row>
    <row r="40154" spans="21:21" x14ac:dyDescent="0.3">
      <c r="U40154" s="275"/>
    </row>
    <row r="40155" spans="21:21" x14ac:dyDescent="0.3">
      <c r="U40155" s="275"/>
    </row>
    <row r="40156" spans="21:21" x14ac:dyDescent="0.3">
      <c r="U40156" s="275"/>
    </row>
    <row r="40157" spans="21:21" x14ac:dyDescent="0.3">
      <c r="U40157" s="275"/>
    </row>
    <row r="40158" spans="21:21" x14ac:dyDescent="0.3">
      <c r="U40158" s="275"/>
    </row>
    <row r="40159" spans="21:21" x14ac:dyDescent="0.3">
      <c r="U40159" s="275"/>
    </row>
    <row r="40160" spans="21:21" x14ac:dyDescent="0.3">
      <c r="U40160" s="275"/>
    </row>
    <row r="40161" spans="21:21" x14ac:dyDescent="0.3">
      <c r="U40161" s="275"/>
    </row>
    <row r="40162" spans="21:21" x14ac:dyDescent="0.3">
      <c r="U40162" s="275"/>
    </row>
    <row r="40163" spans="21:21" x14ac:dyDescent="0.3">
      <c r="U40163" s="275"/>
    </row>
    <row r="40164" spans="21:21" x14ac:dyDescent="0.3">
      <c r="U40164" s="275"/>
    </row>
    <row r="40165" spans="21:21" x14ac:dyDescent="0.3">
      <c r="U40165" s="275"/>
    </row>
    <row r="40166" spans="21:21" x14ac:dyDescent="0.3">
      <c r="U40166" s="275"/>
    </row>
    <row r="40167" spans="21:21" x14ac:dyDescent="0.3">
      <c r="U40167" s="275"/>
    </row>
    <row r="40168" spans="21:21" x14ac:dyDescent="0.3">
      <c r="U40168" s="275"/>
    </row>
    <row r="40169" spans="21:21" x14ac:dyDescent="0.3">
      <c r="U40169" s="275"/>
    </row>
    <row r="40170" spans="21:21" x14ac:dyDescent="0.3">
      <c r="U40170" s="275"/>
    </row>
    <row r="40171" spans="21:21" x14ac:dyDescent="0.3">
      <c r="U40171" s="275"/>
    </row>
    <row r="40172" spans="21:21" x14ac:dyDescent="0.3">
      <c r="U40172" s="275"/>
    </row>
    <row r="40173" spans="21:21" x14ac:dyDescent="0.3">
      <c r="U40173" s="275"/>
    </row>
    <row r="40174" spans="21:21" x14ac:dyDescent="0.3">
      <c r="U40174" s="275"/>
    </row>
    <row r="40175" spans="21:21" x14ac:dyDescent="0.3">
      <c r="U40175" s="275"/>
    </row>
    <row r="40176" spans="21:21" x14ac:dyDescent="0.3">
      <c r="U40176" s="275"/>
    </row>
    <row r="40177" spans="21:21" x14ac:dyDescent="0.3">
      <c r="U40177" s="275"/>
    </row>
    <row r="40178" spans="21:21" x14ac:dyDescent="0.3">
      <c r="U40178" s="275"/>
    </row>
    <row r="40179" spans="21:21" x14ac:dyDescent="0.3">
      <c r="U40179" s="275"/>
    </row>
    <row r="40180" spans="21:21" x14ac:dyDescent="0.3">
      <c r="U40180" s="275"/>
    </row>
    <row r="40181" spans="21:21" x14ac:dyDescent="0.3">
      <c r="U40181" s="275"/>
    </row>
    <row r="40182" spans="21:21" x14ac:dyDescent="0.3">
      <c r="U40182" s="275"/>
    </row>
    <row r="40183" spans="21:21" x14ac:dyDescent="0.3">
      <c r="U40183" s="275"/>
    </row>
    <row r="40184" spans="21:21" x14ac:dyDescent="0.3">
      <c r="U40184" s="275"/>
    </row>
    <row r="40185" spans="21:21" x14ac:dyDescent="0.3">
      <c r="U40185" s="275"/>
    </row>
    <row r="40186" spans="21:21" x14ac:dyDescent="0.3">
      <c r="U40186" s="275"/>
    </row>
    <row r="40187" spans="21:21" x14ac:dyDescent="0.3">
      <c r="U40187" s="275"/>
    </row>
    <row r="40188" spans="21:21" x14ac:dyDescent="0.3">
      <c r="U40188" s="275"/>
    </row>
    <row r="40189" spans="21:21" x14ac:dyDescent="0.3">
      <c r="U40189" s="275"/>
    </row>
    <row r="40190" spans="21:21" x14ac:dyDescent="0.3">
      <c r="U40190" s="275"/>
    </row>
    <row r="40191" spans="21:21" x14ac:dyDescent="0.3">
      <c r="U40191" s="275"/>
    </row>
    <row r="40192" spans="21:21" x14ac:dyDescent="0.3">
      <c r="U40192" s="275"/>
    </row>
    <row r="40193" spans="21:21" x14ac:dyDescent="0.3">
      <c r="U40193" s="275"/>
    </row>
    <row r="40194" spans="21:21" x14ac:dyDescent="0.3">
      <c r="U40194" s="275"/>
    </row>
    <row r="40195" spans="21:21" x14ac:dyDescent="0.3">
      <c r="U40195" s="275"/>
    </row>
    <row r="40196" spans="21:21" x14ac:dyDescent="0.3">
      <c r="U40196" s="275"/>
    </row>
    <row r="40197" spans="21:21" x14ac:dyDescent="0.3">
      <c r="U40197" s="275"/>
    </row>
    <row r="40198" spans="21:21" x14ac:dyDescent="0.3">
      <c r="U40198" s="275"/>
    </row>
    <row r="40199" spans="21:21" x14ac:dyDescent="0.3">
      <c r="U40199" s="275"/>
    </row>
    <row r="40200" spans="21:21" x14ac:dyDescent="0.3">
      <c r="U40200" s="275"/>
    </row>
    <row r="40201" spans="21:21" x14ac:dyDescent="0.3">
      <c r="U40201" s="275"/>
    </row>
    <row r="40202" spans="21:21" x14ac:dyDescent="0.3">
      <c r="U40202" s="275"/>
    </row>
    <row r="40203" spans="21:21" x14ac:dyDescent="0.3">
      <c r="U40203" s="275"/>
    </row>
    <row r="40204" spans="21:21" x14ac:dyDescent="0.3">
      <c r="U40204" s="275"/>
    </row>
    <row r="40205" spans="21:21" x14ac:dyDescent="0.3">
      <c r="U40205" s="275"/>
    </row>
    <row r="40206" spans="21:21" x14ac:dyDescent="0.3">
      <c r="U40206" s="275"/>
    </row>
    <row r="40207" spans="21:21" x14ac:dyDescent="0.3">
      <c r="U40207" s="275"/>
    </row>
    <row r="40208" spans="21:21" x14ac:dyDescent="0.3">
      <c r="U40208" s="275"/>
    </row>
    <row r="40209" spans="21:21" x14ac:dyDescent="0.3">
      <c r="U40209" s="275"/>
    </row>
    <row r="40210" spans="21:21" x14ac:dyDescent="0.3">
      <c r="U40210" s="275"/>
    </row>
    <row r="40211" spans="21:21" x14ac:dyDescent="0.3">
      <c r="U40211" s="275"/>
    </row>
    <row r="40212" spans="21:21" x14ac:dyDescent="0.3">
      <c r="U40212" s="275"/>
    </row>
    <row r="40213" spans="21:21" x14ac:dyDescent="0.3">
      <c r="U40213" s="275"/>
    </row>
    <row r="40214" spans="21:21" x14ac:dyDescent="0.3">
      <c r="U40214" s="275"/>
    </row>
    <row r="40215" spans="21:21" x14ac:dyDescent="0.3">
      <c r="U40215" s="275"/>
    </row>
    <row r="40216" spans="21:21" x14ac:dyDescent="0.3">
      <c r="U40216" s="275"/>
    </row>
    <row r="40217" spans="21:21" x14ac:dyDescent="0.3">
      <c r="U40217" s="275"/>
    </row>
    <row r="40218" spans="21:21" x14ac:dyDescent="0.3">
      <c r="U40218" s="275"/>
    </row>
    <row r="40219" spans="21:21" x14ac:dyDescent="0.3">
      <c r="U40219" s="275"/>
    </row>
    <row r="40220" spans="21:21" x14ac:dyDescent="0.3">
      <c r="U40220" s="275"/>
    </row>
    <row r="40221" spans="21:21" x14ac:dyDescent="0.3">
      <c r="U40221" s="275"/>
    </row>
    <row r="40222" spans="21:21" x14ac:dyDescent="0.3">
      <c r="U40222" s="275"/>
    </row>
    <row r="40223" spans="21:21" x14ac:dyDescent="0.3">
      <c r="U40223" s="275"/>
    </row>
    <row r="40224" spans="21:21" x14ac:dyDescent="0.3">
      <c r="U40224" s="275"/>
    </row>
    <row r="40225" spans="21:21" x14ac:dyDescent="0.3">
      <c r="U40225" s="275"/>
    </row>
    <row r="40226" spans="21:21" x14ac:dyDescent="0.3">
      <c r="U40226" s="275"/>
    </row>
    <row r="40227" spans="21:21" x14ac:dyDescent="0.3">
      <c r="U40227" s="275"/>
    </row>
    <row r="40228" spans="21:21" x14ac:dyDescent="0.3">
      <c r="U40228" s="275"/>
    </row>
    <row r="40229" spans="21:21" x14ac:dyDescent="0.3">
      <c r="U40229" s="275"/>
    </row>
    <row r="40230" spans="21:21" x14ac:dyDescent="0.3">
      <c r="U40230" s="275"/>
    </row>
    <row r="40231" spans="21:21" x14ac:dyDescent="0.3">
      <c r="U40231" s="275"/>
    </row>
    <row r="40232" spans="21:21" x14ac:dyDescent="0.3">
      <c r="U40232" s="275"/>
    </row>
    <row r="40233" spans="21:21" x14ac:dyDescent="0.3">
      <c r="U40233" s="275"/>
    </row>
    <row r="40234" spans="21:21" x14ac:dyDescent="0.3">
      <c r="U40234" s="275"/>
    </row>
    <row r="40235" spans="21:21" x14ac:dyDescent="0.3">
      <c r="U40235" s="275"/>
    </row>
    <row r="40236" spans="21:21" x14ac:dyDescent="0.3">
      <c r="U40236" s="275"/>
    </row>
    <row r="40237" spans="21:21" x14ac:dyDescent="0.3">
      <c r="U40237" s="275"/>
    </row>
    <row r="40238" spans="21:21" x14ac:dyDescent="0.3">
      <c r="U40238" s="275"/>
    </row>
    <row r="40239" spans="21:21" x14ac:dyDescent="0.3">
      <c r="U40239" s="275"/>
    </row>
    <row r="40240" spans="21:21" x14ac:dyDescent="0.3">
      <c r="U40240" s="275"/>
    </row>
    <row r="40241" spans="21:21" x14ac:dyDescent="0.3">
      <c r="U40241" s="275"/>
    </row>
    <row r="40242" spans="21:21" x14ac:dyDescent="0.3">
      <c r="U40242" s="275"/>
    </row>
    <row r="40243" spans="21:21" x14ac:dyDescent="0.3">
      <c r="U40243" s="275"/>
    </row>
    <row r="40244" spans="21:21" x14ac:dyDescent="0.3">
      <c r="U40244" s="275"/>
    </row>
    <row r="40245" spans="21:21" x14ac:dyDescent="0.3">
      <c r="U40245" s="275"/>
    </row>
    <row r="40246" spans="21:21" x14ac:dyDescent="0.3">
      <c r="U40246" s="275"/>
    </row>
    <row r="40247" spans="21:21" x14ac:dyDescent="0.3">
      <c r="U40247" s="275"/>
    </row>
    <row r="40248" spans="21:21" x14ac:dyDescent="0.3">
      <c r="U40248" s="275"/>
    </row>
    <row r="40249" spans="21:21" x14ac:dyDescent="0.3">
      <c r="U40249" s="275"/>
    </row>
    <row r="40250" spans="21:21" x14ac:dyDescent="0.3">
      <c r="U40250" s="275"/>
    </row>
    <row r="40251" spans="21:21" x14ac:dyDescent="0.3">
      <c r="U40251" s="275"/>
    </row>
    <row r="40252" spans="21:21" x14ac:dyDescent="0.3">
      <c r="U40252" s="275"/>
    </row>
    <row r="40253" spans="21:21" x14ac:dyDescent="0.3">
      <c r="U40253" s="275"/>
    </row>
    <row r="40254" spans="21:21" x14ac:dyDescent="0.3">
      <c r="U40254" s="275"/>
    </row>
    <row r="40255" spans="21:21" x14ac:dyDescent="0.3">
      <c r="U40255" s="275"/>
    </row>
    <row r="40256" spans="21:21" x14ac:dyDescent="0.3">
      <c r="U40256" s="275"/>
    </row>
    <row r="40257" spans="21:21" x14ac:dyDescent="0.3">
      <c r="U40257" s="275"/>
    </row>
    <row r="40258" spans="21:21" x14ac:dyDescent="0.3">
      <c r="U40258" s="275"/>
    </row>
    <row r="40259" spans="21:21" x14ac:dyDescent="0.3">
      <c r="U40259" s="275"/>
    </row>
    <row r="40260" spans="21:21" x14ac:dyDescent="0.3">
      <c r="U40260" s="275"/>
    </row>
    <row r="40261" spans="21:21" x14ac:dyDescent="0.3">
      <c r="U40261" s="275"/>
    </row>
    <row r="40262" spans="21:21" x14ac:dyDescent="0.3">
      <c r="U40262" s="275"/>
    </row>
    <row r="40263" spans="21:21" x14ac:dyDescent="0.3">
      <c r="U40263" s="275"/>
    </row>
    <row r="40264" spans="21:21" x14ac:dyDescent="0.3">
      <c r="U40264" s="275"/>
    </row>
    <row r="40265" spans="21:21" x14ac:dyDescent="0.3">
      <c r="U40265" s="275"/>
    </row>
    <row r="40266" spans="21:21" x14ac:dyDescent="0.3">
      <c r="U40266" s="275"/>
    </row>
    <row r="40267" spans="21:21" x14ac:dyDescent="0.3">
      <c r="U40267" s="275"/>
    </row>
    <row r="40268" spans="21:21" x14ac:dyDescent="0.3">
      <c r="U40268" s="275"/>
    </row>
    <row r="40269" spans="21:21" x14ac:dyDescent="0.3">
      <c r="U40269" s="275"/>
    </row>
    <row r="40270" spans="21:21" x14ac:dyDescent="0.3">
      <c r="U40270" s="275"/>
    </row>
    <row r="40271" spans="21:21" x14ac:dyDescent="0.3">
      <c r="U40271" s="275"/>
    </row>
    <row r="40272" spans="21:21" x14ac:dyDescent="0.3">
      <c r="U40272" s="275"/>
    </row>
    <row r="40273" spans="21:21" x14ac:dyDescent="0.3">
      <c r="U40273" s="275"/>
    </row>
    <row r="40274" spans="21:21" x14ac:dyDescent="0.3">
      <c r="U40274" s="275"/>
    </row>
    <row r="40275" spans="21:21" x14ac:dyDescent="0.3">
      <c r="U40275" s="275"/>
    </row>
    <row r="40276" spans="21:21" x14ac:dyDescent="0.3">
      <c r="U40276" s="275"/>
    </row>
    <row r="40277" spans="21:21" x14ac:dyDescent="0.3">
      <c r="U40277" s="275"/>
    </row>
    <row r="40278" spans="21:21" x14ac:dyDescent="0.3">
      <c r="U40278" s="275"/>
    </row>
    <row r="40279" spans="21:21" x14ac:dyDescent="0.3">
      <c r="U40279" s="275"/>
    </row>
    <row r="40280" spans="21:21" x14ac:dyDescent="0.3">
      <c r="U40280" s="275"/>
    </row>
    <row r="40281" spans="21:21" x14ac:dyDescent="0.3">
      <c r="U40281" s="275"/>
    </row>
    <row r="40282" spans="21:21" x14ac:dyDescent="0.3">
      <c r="U40282" s="275"/>
    </row>
    <row r="40283" spans="21:21" x14ac:dyDescent="0.3">
      <c r="U40283" s="275"/>
    </row>
    <row r="40284" spans="21:21" x14ac:dyDescent="0.3">
      <c r="U40284" s="275"/>
    </row>
    <row r="40285" spans="21:21" x14ac:dyDescent="0.3">
      <c r="U40285" s="275"/>
    </row>
    <row r="40286" spans="21:21" x14ac:dyDescent="0.3">
      <c r="U40286" s="275"/>
    </row>
    <row r="40287" spans="21:21" x14ac:dyDescent="0.3">
      <c r="U40287" s="275"/>
    </row>
    <row r="40288" spans="21:21" x14ac:dyDescent="0.3">
      <c r="U40288" s="275"/>
    </row>
    <row r="40289" spans="21:21" x14ac:dyDescent="0.3">
      <c r="U40289" s="275"/>
    </row>
    <row r="40290" spans="21:21" x14ac:dyDescent="0.3">
      <c r="U40290" s="275"/>
    </row>
    <row r="40291" spans="21:21" x14ac:dyDescent="0.3">
      <c r="U40291" s="275"/>
    </row>
    <row r="40292" spans="21:21" x14ac:dyDescent="0.3">
      <c r="U40292" s="275"/>
    </row>
    <row r="40293" spans="21:21" x14ac:dyDescent="0.3">
      <c r="U40293" s="275"/>
    </row>
    <row r="40294" spans="21:21" x14ac:dyDescent="0.3">
      <c r="U40294" s="275"/>
    </row>
    <row r="40295" spans="21:21" x14ac:dyDescent="0.3">
      <c r="U40295" s="275"/>
    </row>
    <row r="40296" spans="21:21" x14ac:dyDescent="0.3">
      <c r="U40296" s="275"/>
    </row>
    <row r="40297" spans="21:21" x14ac:dyDescent="0.3">
      <c r="U40297" s="275"/>
    </row>
    <row r="40298" spans="21:21" x14ac:dyDescent="0.3">
      <c r="U40298" s="275"/>
    </row>
    <row r="40299" spans="21:21" x14ac:dyDescent="0.3">
      <c r="U40299" s="275"/>
    </row>
    <row r="40300" spans="21:21" x14ac:dyDescent="0.3">
      <c r="U40300" s="275"/>
    </row>
    <row r="40301" spans="21:21" x14ac:dyDescent="0.3">
      <c r="U40301" s="275"/>
    </row>
    <row r="40302" spans="21:21" x14ac:dyDescent="0.3">
      <c r="U40302" s="275"/>
    </row>
    <row r="40303" spans="21:21" x14ac:dyDescent="0.3">
      <c r="U40303" s="275"/>
    </row>
    <row r="40304" spans="21:21" x14ac:dyDescent="0.3">
      <c r="U40304" s="275"/>
    </row>
    <row r="40305" spans="21:21" x14ac:dyDescent="0.3">
      <c r="U40305" s="275"/>
    </row>
    <row r="40306" spans="21:21" x14ac:dyDescent="0.3">
      <c r="U40306" s="275"/>
    </row>
    <row r="40307" spans="21:21" x14ac:dyDescent="0.3">
      <c r="U40307" s="275"/>
    </row>
    <row r="40308" spans="21:21" x14ac:dyDescent="0.3">
      <c r="U40308" s="275"/>
    </row>
    <row r="40309" spans="21:21" x14ac:dyDescent="0.3">
      <c r="U40309" s="275"/>
    </row>
    <row r="40310" spans="21:21" x14ac:dyDescent="0.3">
      <c r="U40310" s="275"/>
    </row>
    <row r="40311" spans="21:21" x14ac:dyDescent="0.3">
      <c r="U40311" s="275"/>
    </row>
    <row r="40312" spans="21:21" x14ac:dyDescent="0.3">
      <c r="U40312" s="275"/>
    </row>
    <row r="40313" spans="21:21" x14ac:dyDescent="0.3">
      <c r="U40313" s="275"/>
    </row>
    <row r="40314" spans="21:21" x14ac:dyDescent="0.3">
      <c r="U40314" s="275"/>
    </row>
    <row r="40315" spans="21:21" x14ac:dyDescent="0.3">
      <c r="U40315" s="275"/>
    </row>
    <row r="40316" spans="21:21" x14ac:dyDescent="0.3">
      <c r="U40316" s="275"/>
    </row>
    <row r="40317" spans="21:21" x14ac:dyDescent="0.3">
      <c r="U40317" s="275"/>
    </row>
    <row r="40318" spans="21:21" x14ac:dyDescent="0.3">
      <c r="U40318" s="275"/>
    </row>
    <row r="40319" spans="21:21" x14ac:dyDescent="0.3">
      <c r="U40319" s="275"/>
    </row>
    <row r="40320" spans="21:21" x14ac:dyDescent="0.3">
      <c r="U40320" s="275"/>
    </row>
    <row r="40321" spans="21:21" x14ac:dyDescent="0.3">
      <c r="U40321" s="275"/>
    </row>
    <row r="40322" spans="21:21" x14ac:dyDescent="0.3">
      <c r="U40322" s="275"/>
    </row>
    <row r="40323" spans="21:21" x14ac:dyDescent="0.3">
      <c r="U40323" s="275"/>
    </row>
    <row r="40324" spans="21:21" x14ac:dyDescent="0.3">
      <c r="U40324" s="275"/>
    </row>
    <row r="40325" spans="21:21" x14ac:dyDescent="0.3">
      <c r="U40325" s="275"/>
    </row>
    <row r="40326" spans="21:21" x14ac:dyDescent="0.3">
      <c r="U40326" s="275"/>
    </row>
    <row r="40327" spans="21:21" x14ac:dyDescent="0.3">
      <c r="U40327" s="275"/>
    </row>
    <row r="40328" spans="21:21" x14ac:dyDescent="0.3">
      <c r="U40328" s="275"/>
    </row>
    <row r="40329" spans="21:21" x14ac:dyDescent="0.3">
      <c r="U40329" s="275"/>
    </row>
    <row r="40330" spans="21:21" x14ac:dyDescent="0.3">
      <c r="U40330" s="275"/>
    </row>
    <row r="40331" spans="21:21" x14ac:dyDescent="0.3">
      <c r="U40331" s="275"/>
    </row>
    <row r="40332" spans="21:21" x14ac:dyDescent="0.3">
      <c r="U40332" s="275"/>
    </row>
    <row r="40333" spans="21:21" x14ac:dyDescent="0.3">
      <c r="U40333" s="275"/>
    </row>
    <row r="40334" spans="21:21" x14ac:dyDescent="0.3">
      <c r="U40334" s="275"/>
    </row>
    <row r="40335" spans="21:21" x14ac:dyDescent="0.3">
      <c r="U40335" s="275"/>
    </row>
    <row r="40336" spans="21:21" x14ac:dyDescent="0.3">
      <c r="U40336" s="275"/>
    </row>
    <row r="40337" spans="21:21" x14ac:dyDescent="0.3">
      <c r="U40337" s="275"/>
    </row>
    <row r="40338" spans="21:21" x14ac:dyDescent="0.3">
      <c r="U40338" s="275"/>
    </row>
    <row r="40339" spans="21:21" x14ac:dyDescent="0.3">
      <c r="U40339" s="275"/>
    </row>
    <row r="40340" spans="21:21" x14ac:dyDescent="0.3">
      <c r="U40340" s="275"/>
    </row>
    <row r="40341" spans="21:21" x14ac:dyDescent="0.3">
      <c r="U40341" s="275"/>
    </row>
    <row r="40342" spans="21:21" x14ac:dyDescent="0.3">
      <c r="U40342" s="275"/>
    </row>
    <row r="40343" spans="21:21" x14ac:dyDescent="0.3">
      <c r="U40343" s="275"/>
    </row>
    <row r="40344" spans="21:21" x14ac:dyDescent="0.3">
      <c r="U40344" s="275"/>
    </row>
    <row r="40345" spans="21:21" x14ac:dyDescent="0.3">
      <c r="U40345" s="275"/>
    </row>
    <row r="40346" spans="21:21" x14ac:dyDescent="0.3">
      <c r="U40346" s="275"/>
    </row>
    <row r="40347" spans="21:21" x14ac:dyDescent="0.3">
      <c r="U40347" s="275"/>
    </row>
    <row r="40348" spans="21:21" x14ac:dyDescent="0.3">
      <c r="U40348" s="275"/>
    </row>
    <row r="40349" spans="21:21" x14ac:dyDescent="0.3">
      <c r="U40349" s="275"/>
    </row>
    <row r="40350" spans="21:21" x14ac:dyDescent="0.3">
      <c r="U40350" s="275"/>
    </row>
    <row r="40351" spans="21:21" x14ac:dyDescent="0.3">
      <c r="U40351" s="275"/>
    </row>
    <row r="40352" spans="21:21" x14ac:dyDescent="0.3">
      <c r="U40352" s="275"/>
    </row>
    <row r="40353" spans="21:21" x14ac:dyDescent="0.3">
      <c r="U40353" s="275"/>
    </row>
    <row r="40354" spans="21:21" x14ac:dyDescent="0.3">
      <c r="U40354" s="275"/>
    </row>
    <row r="40355" spans="21:21" x14ac:dyDescent="0.3">
      <c r="U40355" s="275"/>
    </row>
    <row r="40356" spans="21:21" x14ac:dyDescent="0.3">
      <c r="U40356" s="275"/>
    </row>
    <row r="40357" spans="21:21" x14ac:dyDescent="0.3">
      <c r="U40357" s="275"/>
    </row>
    <row r="40358" spans="21:21" x14ac:dyDescent="0.3">
      <c r="U40358" s="275"/>
    </row>
    <row r="40359" spans="21:21" x14ac:dyDescent="0.3">
      <c r="U40359" s="275"/>
    </row>
    <row r="40360" spans="21:21" x14ac:dyDescent="0.3">
      <c r="U40360" s="275"/>
    </row>
    <row r="40361" spans="21:21" x14ac:dyDescent="0.3">
      <c r="U40361" s="275"/>
    </row>
    <row r="40362" spans="21:21" x14ac:dyDescent="0.3">
      <c r="U40362" s="275"/>
    </row>
    <row r="40363" spans="21:21" x14ac:dyDescent="0.3">
      <c r="U40363" s="275"/>
    </row>
    <row r="40364" spans="21:21" x14ac:dyDescent="0.3">
      <c r="U40364" s="275"/>
    </row>
    <row r="40365" spans="21:21" x14ac:dyDescent="0.3">
      <c r="U40365" s="275"/>
    </row>
    <row r="40366" spans="21:21" x14ac:dyDescent="0.3">
      <c r="U40366" s="275"/>
    </row>
    <row r="40367" spans="21:21" x14ac:dyDescent="0.3">
      <c r="U40367" s="275"/>
    </row>
    <row r="40368" spans="21:21" x14ac:dyDescent="0.3">
      <c r="U40368" s="275"/>
    </row>
    <row r="40369" spans="21:21" x14ac:dyDescent="0.3">
      <c r="U40369" s="275"/>
    </row>
    <row r="40370" spans="21:21" x14ac:dyDescent="0.3">
      <c r="U40370" s="275"/>
    </row>
    <row r="40371" spans="21:21" x14ac:dyDescent="0.3">
      <c r="U40371" s="275"/>
    </row>
    <row r="40372" spans="21:21" x14ac:dyDescent="0.3">
      <c r="U40372" s="275"/>
    </row>
    <row r="40373" spans="21:21" x14ac:dyDescent="0.3">
      <c r="U40373" s="275"/>
    </row>
    <row r="40374" spans="21:21" x14ac:dyDescent="0.3">
      <c r="U40374" s="275"/>
    </row>
    <row r="40375" spans="21:21" x14ac:dyDescent="0.3">
      <c r="U40375" s="275"/>
    </row>
    <row r="40376" spans="21:21" x14ac:dyDescent="0.3">
      <c r="U40376" s="275"/>
    </row>
    <row r="40377" spans="21:21" x14ac:dyDescent="0.3">
      <c r="U40377" s="275"/>
    </row>
    <row r="40378" spans="21:21" x14ac:dyDescent="0.3">
      <c r="U40378" s="275"/>
    </row>
    <row r="40379" spans="21:21" x14ac:dyDescent="0.3">
      <c r="U40379" s="275"/>
    </row>
    <row r="40380" spans="21:21" x14ac:dyDescent="0.3">
      <c r="U40380" s="275"/>
    </row>
    <row r="40381" spans="21:21" x14ac:dyDescent="0.3">
      <c r="U40381" s="275"/>
    </row>
    <row r="40382" spans="21:21" x14ac:dyDescent="0.3">
      <c r="U40382" s="275"/>
    </row>
    <row r="40383" spans="21:21" x14ac:dyDescent="0.3">
      <c r="U40383" s="275"/>
    </row>
    <row r="40384" spans="21:21" x14ac:dyDescent="0.3">
      <c r="U40384" s="275"/>
    </row>
    <row r="40385" spans="21:21" x14ac:dyDescent="0.3">
      <c r="U40385" s="275"/>
    </row>
    <row r="40386" spans="21:21" x14ac:dyDescent="0.3">
      <c r="U40386" s="275"/>
    </row>
    <row r="40387" spans="21:21" x14ac:dyDescent="0.3">
      <c r="U40387" s="275"/>
    </row>
    <row r="40388" spans="21:21" x14ac:dyDescent="0.3">
      <c r="U40388" s="275"/>
    </row>
    <row r="40389" spans="21:21" x14ac:dyDescent="0.3">
      <c r="U40389" s="275"/>
    </row>
    <row r="40390" spans="21:21" x14ac:dyDescent="0.3">
      <c r="U40390" s="275"/>
    </row>
    <row r="40391" spans="21:21" x14ac:dyDescent="0.3">
      <c r="U40391" s="275"/>
    </row>
    <row r="40392" spans="21:21" x14ac:dyDescent="0.3">
      <c r="U40392" s="275"/>
    </row>
    <row r="40393" spans="21:21" x14ac:dyDescent="0.3">
      <c r="U40393" s="275"/>
    </row>
    <row r="40394" spans="21:21" x14ac:dyDescent="0.3">
      <c r="U40394" s="275"/>
    </row>
    <row r="40395" spans="21:21" x14ac:dyDescent="0.3">
      <c r="U40395" s="275"/>
    </row>
    <row r="40396" spans="21:21" x14ac:dyDescent="0.3">
      <c r="U40396" s="275"/>
    </row>
    <row r="40397" spans="21:21" x14ac:dyDescent="0.3">
      <c r="U40397" s="275"/>
    </row>
    <row r="40398" spans="21:21" x14ac:dyDescent="0.3">
      <c r="U40398" s="275"/>
    </row>
    <row r="40399" spans="21:21" x14ac:dyDescent="0.3">
      <c r="U40399" s="275"/>
    </row>
    <row r="40400" spans="21:21" x14ac:dyDescent="0.3">
      <c r="U40400" s="275"/>
    </row>
    <row r="40401" spans="21:21" x14ac:dyDescent="0.3">
      <c r="U40401" s="275"/>
    </row>
    <row r="40402" spans="21:21" x14ac:dyDescent="0.3">
      <c r="U40402" s="275"/>
    </row>
    <row r="40403" spans="21:21" x14ac:dyDescent="0.3">
      <c r="U40403" s="275"/>
    </row>
    <row r="40404" spans="21:21" x14ac:dyDescent="0.3">
      <c r="U40404" s="275"/>
    </row>
    <row r="40405" spans="21:21" x14ac:dyDescent="0.3">
      <c r="U40405" s="275"/>
    </row>
    <row r="40406" spans="21:21" x14ac:dyDescent="0.3">
      <c r="U40406" s="275"/>
    </row>
    <row r="40407" spans="21:21" x14ac:dyDescent="0.3">
      <c r="U40407" s="275"/>
    </row>
    <row r="40408" spans="21:21" x14ac:dyDescent="0.3">
      <c r="U40408" s="275"/>
    </row>
    <row r="40409" spans="21:21" x14ac:dyDescent="0.3">
      <c r="U40409" s="275"/>
    </row>
    <row r="40410" spans="21:21" x14ac:dyDescent="0.3">
      <c r="U40410" s="275"/>
    </row>
    <row r="40411" spans="21:21" x14ac:dyDescent="0.3">
      <c r="U40411" s="275"/>
    </row>
    <row r="40412" spans="21:21" x14ac:dyDescent="0.3">
      <c r="U40412" s="275"/>
    </row>
    <row r="40413" spans="21:21" x14ac:dyDescent="0.3">
      <c r="U40413" s="275"/>
    </row>
    <row r="40414" spans="21:21" x14ac:dyDescent="0.3">
      <c r="U40414" s="275"/>
    </row>
    <row r="40415" spans="21:21" x14ac:dyDescent="0.3">
      <c r="U40415" s="275"/>
    </row>
    <row r="40416" spans="21:21" x14ac:dyDescent="0.3">
      <c r="U40416" s="275"/>
    </row>
    <row r="40417" spans="21:21" x14ac:dyDescent="0.3">
      <c r="U40417" s="275"/>
    </row>
    <row r="40418" spans="21:21" x14ac:dyDescent="0.3">
      <c r="U40418" s="275"/>
    </row>
    <row r="40419" spans="21:21" x14ac:dyDescent="0.3">
      <c r="U40419" s="275"/>
    </row>
    <row r="40420" spans="21:21" x14ac:dyDescent="0.3">
      <c r="U40420" s="275"/>
    </row>
    <row r="40421" spans="21:21" x14ac:dyDescent="0.3">
      <c r="U40421" s="275"/>
    </row>
    <row r="40422" spans="21:21" x14ac:dyDescent="0.3">
      <c r="U40422" s="275"/>
    </row>
    <row r="40423" spans="21:21" x14ac:dyDescent="0.3">
      <c r="U40423" s="275"/>
    </row>
    <row r="40424" spans="21:21" x14ac:dyDescent="0.3">
      <c r="U40424" s="275"/>
    </row>
    <row r="40425" spans="21:21" x14ac:dyDescent="0.3">
      <c r="U40425" s="275"/>
    </row>
    <row r="40426" spans="21:21" x14ac:dyDescent="0.3">
      <c r="U40426" s="275"/>
    </row>
    <row r="40427" spans="21:21" x14ac:dyDescent="0.3">
      <c r="U40427" s="275"/>
    </row>
    <row r="40428" spans="21:21" x14ac:dyDescent="0.3">
      <c r="U40428" s="275"/>
    </row>
    <row r="40429" spans="21:21" x14ac:dyDescent="0.3">
      <c r="U40429" s="275"/>
    </row>
    <row r="40430" spans="21:21" x14ac:dyDescent="0.3">
      <c r="U40430" s="275"/>
    </row>
    <row r="40431" spans="21:21" x14ac:dyDescent="0.3">
      <c r="U40431" s="275"/>
    </row>
    <row r="40432" spans="21:21" x14ac:dyDescent="0.3">
      <c r="U40432" s="275"/>
    </row>
    <row r="40433" spans="21:21" x14ac:dyDescent="0.3">
      <c r="U40433" s="275"/>
    </row>
    <row r="40434" spans="21:21" x14ac:dyDescent="0.3">
      <c r="U40434" s="275"/>
    </row>
    <row r="40435" spans="21:21" x14ac:dyDescent="0.3">
      <c r="U40435" s="275"/>
    </row>
    <row r="40436" spans="21:21" x14ac:dyDescent="0.3">
      <c r="U40436" s="275"/>
    </row>
    <row r="40437" spans="21:21" x14ac:dyDescent="0.3">
      <c r="U40437" s="275"/>
    </row>
    <row r="40438" spans="21:21" x14ac:dyDescent="0.3">
      <c r="U40438" s="275"/>
    </row>
    <row r="40439" spans="21:21" x14ac:dyDescent="0.3">
      <c r="U40439" s="275"/>
    </row>
    <row r="40440" spans="21:21" x14ac:dyDescent="0.3">
      <c r="U40440" s="275"/>
    </row>
    <row r="40441" spans="21:21" x14ac:dyDescent="0.3">
      <c r="U40441" s="275"/>
    </row>
    <row r="40442" spans="21:21" x14ac:dyDescent="0.3">
      <c r="U40442" s="275"/>
    </row>
    <row r="40443" spans="21:21" x14ac:dyDescent="0.3">
      <c r="U40443" s="275"/>
    </row>
    <row r="40444" spans="21:21" x14ac:dyDescent="0.3">
      <c r="U40444" s="275"/>
    </row>
    <row r="40445" spans="21:21" x14ac:dyDescent="0.3">
      <c r="U40445" s="275"/>
    </row>
    <row r="40446" spans="21:21" x14ac:dyDescent="0.3">
      <c r="U40446" s="275"/>
    </row>
    <row r="40447" spans="21:21" x14ac:dyDescent="0.3">
      <c r="U40447" s="275"/>
    </row>
    <row r="40448" spans="21:21" x14ac:dyDescent="0.3">
      <c r="U40448" s="275"/>
    </row>
    <row r="40449" spans="21:21" x14ac:dyDescent="0.3">
      <c r="U40449" s="275"/>
    </row>
    <row r="40450" spans="21:21" x14ac:dyDescent="0.3">
      <c r="U40450" s="275"/>
    </row>
    <row r="40451" spans="21:21" x14ac:dyDescent="0.3">
      <c r="U40451" s="275"/>
    </row>
    <row r="40452" spans="21:21" x14ac:dyDescent="0.3">
      <c r="U40452" s="275"/>
    </row>
    <row r="40453" spans="21:21" x14ac:dyDescent="0.3">
      <c r="U40453" s="275"/>
    </row>
    <row r="40454" spans="21:21" x14ac:dyDescent="0.3">
      <c r="U40454" s="275"/>
    </row>
    <row r="40455" spans="21:21" x14ac:dyDescent="0.3">
      <c r="U40455" s="275"/>
    </row>
    <row r="40456" spans="21:21" x14ac:dyDescent="0.3">
      <c r="U40456" s="275"/>
    </row>
    <row r="40457" spans="21:21" x14ac:dyDescent="0.3">
      <c r="U40457" s="275"/>
    </row>
    <row r="40458" spans="21:21" x14ac:dyDescent="0.3">
      <c r="U40458" s="275"/>
    </row>
    <row r="40459" spans="21:21" x14ac:dyDescent="0.3">
      <c r="U40459" s="275"/>
    </row>
    <row r="40460" spans="21:21" x14ac:dyDescent="0.3">
      <c r="U40460" s="275"/>
    </row>
    <row r="40461" spans="21:21" x14ac:dyDescent="0.3">
      <c r="U40461" s="275"/>
    </row>
    <row r="40462" spans="21:21" x14ac:dyDescent="0.3">
      <c r="U40462" s="275"/>
    </row>
    <row r="40463" spans="21:21" x14ac:dyDescent="0.3">
      <c r="U40463" s="275"/>
    </row>
    <row r="40464" spans="21:21" x14ac:dyDescent="0.3">
      <c r="U40464" s="275"/>
    </row>
    <row r="40465" spans="21:21" x14ac:dyDescent="0.3">
      <c r="U40465" s="275"/>
    </row>
    <row r="40466" spans="21:21" x14ac:dyDescent="0.3">
      <c r="U40466" s="275"/>
    </row>
    <row r="40467" spans="21:21" x14ac:dyDescent="0.3">
      <c r="U40467" s="275"/>
    </row>
    <row r="40468" spans="21:21" x14ac:dyDescent="0.3">
      <c r="U40468" s="275"/>
    </row>
    <row r="40469" spans="21:21" x14ac:dyDescent="0.3">
      <c r="U40469" s="275"/>
    </row>
    <row r="40470" spans="21:21" x14ac:dyDescent="0.3">
      <c r="U40470" s="275"/>
    </row>
    <row r="40471" spans="21:21" x14ac:dyDescent="0.3">
      <c r="U40471" s="275"/>
    </row>
    <row r="40472" spans="21:21" x14ac:dyDescent="0.3">
      <c r="U40472" s="275"/>
    </row>
    <row r="40473" spans="21:21" x14ac:dyDescent="0.3">
      <c r="U40473" s="275"/>
    </row>
    <row r="40474" spans="21:21" x14ac:dyDescent="0.3">
      <c r="U40474" s="275"/>
    </row>
    <row r="40475" spans="21:21" x14ac:dyDescent="0.3">
      <c r="U40475" s="275"/>
    </row>
    <row r="40476" spans="21:21" x14ac:dyDescent="0.3">
      <c r="U40476" s="275"/>
    </row>
    <row r="40477" spans="21:21" x14ac:dyDescent="0.3">
      <c r="U40477" s="275"/>
    </row>
    <row r="40478" spans="21:21" x14ac:dyDescent="0.3">
      <c r="U40478" s="275"/>
    </row>
    <row r="40479" spans="21:21" x14ac:dyDescent="0.3">
      <c r="U40479" s="275"/>
    </row>
    <row r="40480" spans="21:21" x14ac:dyDescent="0.3">
      <c r="U40480" s="275"/>
    </row>
    <row r="40481" spans="21:21" x14ac:dyDescent="0.3">
      <c r="U40481" s="275"/>
    </row>
    <row r="40482" spans="21:21" x14ac:dyDescent="0.3">
      <c r="U40482" s="275"/>
    </row>
    <row r="40483" spans="21:21" x14ac:dyDescent="0.3">
      <c r="U40483" s="275"/>
    </row>
    <row r="40484" spans="21:21" x14ac:dyDescent="0.3">
      <c r="U40484" s="275"/>
    </row>
    <row r="40485" spans="21:21" x14ac:dyDescent="0.3">
      <c r="U40485" s="275"/>
    </row>
    <row r="40486" spans="21:21" x14ac:dyDescent="0.3">
      <c r="U40486" s="275"/>
    </row>
    <row r="40487" spans="21:21" x14ac:dyDescent="0.3">
      <c r="U40487" s="275"/>
    </row>
    <row r="40488" spans="21:21" x14ac:dyDescent="0.3">
      <c r="U40488" s="275"/>
    </row>
    <row r="40489" spans="21:21" x14ac:dyDescent="0.3">
      <c r="U40489" s="275"/>
    </row>
    <row r="40490" spans="21:21" x14ac:dyDescent="0.3">
      <c r="U40490" s="275"/>
    </row>
    <row r="40491" spans="21:21" x14ac:dyDescent="0.3">
      <c r="U40491" s="275"/>
    </row>
    <row r="40492" spans="21:21" x14ac:dyDescent="0.3">
      <c r="U40492" s="275"/>
    </row>
    <row r="40493" spans="21:21" x14ac:dyDescent="0.3">
      <c r="U40493" s="275"/>
    </row>
    <row r="40494" spans="21:21" x14ac:dyDescent="0.3">
      <c r="U40494" s="275"/>
    </row>
    <row r="40495" spans="21:21" x14ac:dyDescent="0.3">
      <c r="U40495" s="275"/>
    </row>
    <row r="40496" spans="21:21" x14ac:dyDescent="0.3">
      <c r="U40496" s="275"/>
    </row>
    <row r="40497" spans="21:21" x14ac:dyDescent="0.3">
      <c r="U40497" s="275"/>
    </row>
    <row r="40498" spans="21:21" x14ac:dyDescent="0.3">
      <c r="U40498" s="275"/>
    </row>
    <row r="40499" spans="21:21" x14ac:dyDescent="0.3">
      <c r="U40499" s="275"/>
    </row>
    <row r="40500" spans="21:21" x14ac:dyDescent="0.3">
      <c r="U40500" s="275"/>
    </row>
    <row r="40501" spans="21:21" x14ac:dyDescent="0.3">
      <c r="U40501" s="275"/>
    </row>
    <row r="40502" spans="21:21" x14ac:dyDescent="0.3">
      <c r="U40502" s="275"/>
    </row>
    <row r="40503" spans="21:21" x14ac:dyDescent="0.3">
      <c r="U40503" s="275"/>
    </row>
    <row r="40504" spans="21:21" x14ac:dyDescent="0.3">
      <c r="U40504" s="275"/>
    </row>
    <row r="40505" spans="21:21" x14ac:dyDescent="0.3">
      <c r="U40505" s="275"/>
    </row>
    <row r="40506" spans="21:21" x14ac:dyDescent="0.3">
      <c r="U40506" s="275"/>
    </row>
    <row r="40507" spans="21:21" x14ac:dyDescent="0.3">
      <c r="U40507" s="275"/>
    </row>
    <row r="40508" spans="21:21" x14ac:dyDescent="0.3">
      <c r="U40508" s="275"/>
    </row>
    <row r="40509" spans="21:21" x14ac:dyDescent="0.3">
      <c r="U40509" s="275"/>
    </row>
    <row r="40510" spans="21:21" x14ac:dyDescent="0.3">
      <c r="U40510" s="275"/>
    </row>
    <row r="40511" spans="21:21" x14ac:dyDescent="0.3">
      <c r="U40511" s="275"/>
    </row>
    <row r="40512" spans="21:21" x14ac:dyDescent="0.3">
      <c r="U40512" s="275"/>
    </row>
    <row r="40513" spans="21:21" x14ac:dyDescent="0.3">
      <c r="U40513" s="275"/>
    </row>
    <row r="40514" spans="21:21" x14ac:dyDescent="0.3">
      <c r="U40514" s="275"/>
    </row>
    <row r="40515" spans="21:21" x14ac:dyDescent="0.3">
      <c r="U40515" s="275"/>
    </row>
    <row r="40516" spans="21:21" x14ac:dyDescent="0.3">
      <c r="U40516" s="275"/>
    </row>
    <row r="40517" spans="21:21" x14ac:dyDescent="0.3">
      <c r="U40517" s="275"/>
    </row>
    <row r="40518" spans="21:21" x14ac:dyDescent="0.3">
      <c r="U40518" s="275"/>
    </row>
    <row r="40519" spans="21:21" x14ac:dyDescent="0.3">
      <c r="U40519" s="275"/>
    </row>
    <row r="40520" spans="21:21" x14ac:dyDescent="0.3">
      <c r="U40520" s="275"/>
    </row>
    <row r="40521" spans="21:21" x14ac:dyDescent="0.3">
      <c r="U40521" s="275"/>
    </row>
    <row r="40522" spans="21:21" x14ac:dyDescent="0.3">
      <c r="U40522" s="275"/>
    </row>
    <row r="40523" spans="21:21" x14ac:dyDescent="0.3">
      <c r="U40523" s="275"/>
    </row>
    <row r="40524" spans="21:21" x14ac:dyDescent="0.3">
      <c r="U40524" s="275"/>
    </row>
    <row r="40525" spans="21:21" x14ac:dyDescent="0.3">
      <c r="U40525" s="275"/>
    </row>
    <row r="40526" spans="21:21" x14ac:dyDescent="0.3">
      <c r="U40526" s="275"/>
    </row>
    <row r="40527" spans="21:21" x14ac:dyDescent="0.3">
      <c r="U40527" s="275"/>
    </row>
    <row r="40528" spans="21:21" x14ac:dyDescent="0.3">
      <c r="U40528" s="275"/>
    </row>
    <row r="40529" spans="21:21" x14ac:dyDescent="0.3">
      <c r="U40529" s="275"/>
    </row>
    <row r="40530" spans="21:21" x14ac:dyDescent="0.3">
      <c r="U40530" s="275"/>
    </row>
    <row r="40531" spans="21:21" x14ac:dyDescent="0.3">
      <c r="U40531" s="275"/>
    </row>
    <row r="40532" spans="21:21" x14ac:dyDescent="0.3">
      <c r="U40532" s="275"/>
    </row>
    <row r="40533" spans="21:21" x14ac:dyDescent="0.3">
      <c r="U40533" s="275"/>
    </row>
    <row r="40534" spans="21:21" x14ac:dyDescent="0.3">
      <c r="U40534" s="275"/>
    </row>
    <row r="40535" spans="21:21" x14ac:dyDescent="0.3">
      <c r="U40535" s="275"/>
    </row>
    <row r="40536" spans="21:21" x14ac:dyDescent="0.3">
      <c r="U40536" s="275"/>
    </row>
    <row r="40537" spans="21:21" x14ac:dyDescent="0.3">
      <c r="U40537" s="275"/>
    </row>
    <row r="40538" spans="21:21" x14ac:dyDescent="0.3">
      <c r="U40538" s="275"/>
    </row>
    <row r="40539" spans="21:21" x14ac:dyDescent="0.3">
      <c r="U40539" s="275"/>
    </row>
    <row r="40540" spans="21:21" x14ac:dyDescent="0.3">
      <c r="U40540" s="275"/>
    </row>
    <row r="40541" spans="21:21" x14ac:dyDescent="0.3">
      <c r="U40541" s="275"/>
    </row>
    <row r="40542" spans="21:21" x14ac:dyDescent="0.3">
      <c r="U40542" s="275"/>
    </row>
    <row r="40543" spans="21:21" x14ac:dyDescent="0.3">
      <c r="U40543" s="275"/>
    </row>
    <row r="40544" spans="21:21" x14ac:dyDescent="0.3">
      <c r="U40544" s="275"/>
    </row>
    <row r="40545" spans="21:21" x14ac:dyDescent="0.3">
      <c r="U40545" s="275"/>
    </row>
    <row r="40546" spans="21:21" x14ac:dyDescent="0.3">
      <c r="U40546" s="275"/>
    </row>
    <row r="40547" spans="21:21" x14ac:dyDescent="0.3">
      <c r="U40547" s="275"/>
    </row>
    <row r="40548" spans="21:21" x14ac:dyDescent="0.3">
      <c r="U40548" s="275"/>
    </row>
    <row r="40549" spans="21:21" x14ac:dyDescent="0.3">
      <c r="U40549" s="275"/>
    </row>
    <row r="40550" spans="21:21" x14ac:dyDescent="0.3">
      <c r="U40550" s="275"/>
    </row>
    <row r="40551" spans="21:21" x14ac:dyDescent="0.3">
      <c r="U40551" s="275"/>
    </row>
    <row r="40552" spans="21:21" x14ac:dyDescent="0.3">
      <c r="U40552" s="275"/>
    </row>
    <row r="40553" spans="21:21" x14ac:dyDescent="0.3">
      <c r="U40553" s="275"/>
    </row>
    <row r="40554" spans="21:21" x14ac:dyDescent="0.3">
      <c r="U40554" s="275"/>
    </row>
    <row r="40555" spans="21:21" x14ac:dyDescent="0.3">
      <c r="U40555" s="275"/>
    </row>
    <row r="40556" spans="21:21" x14ac:dyDescent="0.3">
      <c r="U40556" s="275"/>
    </row>
    <row r="40557" spans="21:21" x14ac:dyDescent="0.3">
      <c r="U40557" s="275"/>
    </row>
    <row r="40558" spans="21:21" x14ac:dyDescent="0.3">
      <c r="U40558" s="275"/>
    </row>
    <row r="40559" spans="21:21" x14ac:dyDescent="0.3">
      <c r="U40559" s="275"/>
    </row>
    <row r="40560" spans="21:21" x14ac:dyDescent="0.3">
      <c r="U40560" s="275"/>
    </row>
    <row r="40561" spans="21:21" x14ac:dyDescent="0.3">
      <c r="U40561" s="275"/>
    </row>
    <row r="40562" spans="21:21" x14ac:dyDescent="0.3">
      <c r="U40562" s="275"/>
    </row>
    <row r="40563" spans="21:21" x14ac:dyDescent="0.3">
      <c r="U40563" s="275"/>
    </row>
    <row r="40564" spans="21:21" x14ac:dyDescent="0.3">
      <c r="U40564" s="275"/>
    </row>
    <row r="40565" spans="21:21" x14ac:dyDescent="0.3">
      <c r="U40565" s="275"/>
    </row>
    <row r="40566" spans="21:21" x14ac:dyDescent="0.3">
      <c r="U40566" s="275"/>
    </row>
    <row r="40567" spans="21:21" x14ac:dyDescent="0.3">
      <c r="U40567" s="275"/>
    </row>
    <row r="40568" spans="21:21" x14ac:dyDescent="0.3">
      <c r="U40568" s="275"/>
    </row>
    <row r="40569" spans="21:21" x14ac:dyDescent="0.3">
      <c r="U40569" s="275"/>
    </row>
    <row r="40570" spans="21:21" x14ac:dyDescent="0.3">
      <c r="U40570" s="275"/>
    </row>
    <row r="40571" spans="21:21" x14ac:dyDescent="0.3">
      <c r="U40571" s="275"/>
    </row>
    <row r="40572" spans="21:21" x14ac:dyDescent="0.3">
      <c r="U40572" s="275"/>
    </row>
    <row r="40573" spans="21:21" x14ac:dyDescent="0.3">
      <c r="U40573" s="275"/>
    </row>
    <row r="40574" spans="21:21" x14ac:dyDescent="0.3">
      <c r="U40574" s="275"/>
    </row>
    <row r="40575" spans="21:21" x14ac:dyDescent="0.3">
      <c r="U40575" s="275"/>
    </row>
    <row r="40576" spans="21:21" x14ac:dyDescent="0.3">
      <c r="U40576" s="275"/>
    </row>
    <row r="40577" spans="21:21" x14ac:dyDescent="0.3">
      <c r="U40577" s="275"/>
    </row>
    <row r="40578" spans="21:21" x14ac:dyDescent="0.3">
      <c r="U40578" s="275"/>
    </row>
    <row r="40579" spans="21:21" x14ac:dyDescent="0.3">
      <c r="U40579" s="275"/>
    </row>
    <row r="40580" spans="21:21" x14ac:dyDescent="0.3">
      <c r="U40580" s="275"/>
    </row>
    <row r="40581" spans="21:21" x14ac:dyDescent="0.3">
      <c r="U40581" s="275"/>
    </row>
    <row r="40582" spans="21:21" x14ac:dyDescent="0.3">
      <c r="U40582" s="275"/>
    </row>
    <row r="40583" spans="21:21" x14ac:dyDescent="0.3">
      <c r="U40583" s="275"/>
    </row>
    <row r="40584" spans="21:21" x14ac:dyDescent="0.3">
      <c r="U40584" s="275"/>
    </row>
    <row r="40585" spans="21:21" x14ac:dyDescent="0.3">
      <c r="U40585" s="275"/>
    </row>
    <row r="40586" spans="21:21" x14ac:dyDescent="0.3">
      <c r="U40586" s="275"/>
    </row>
    <row r="40587" spans="21:21" x14ac:dyDescent="0.3">
      <c r="U40587" s="275"/>
    </row>
    <row r="40588" spans="21:21" x14ac:dyDescent="0.3">
      <c r="U40588" s="275"/>
    </row>
    <row r="40589" spans="21:21" x14ac:dyDescent="0.3">
      <c r="U40589" s="275"/>
    </row>
    <row r="40590" spans="21:21" x14ac:dyDescent="0.3">
      <c r="U40590" s="275"/>
    </row>
    <row r="40591" spans="21:21" x14ac:dyDescent="0.3">
      <c r="U40591" s="275"/>
    </row>
    <row r="40592" spans="21:21" x14ac:dyDescent="0.3">
      <c r="U40592" s="275"/>
    </row>
    <row r="40593" spans="21:21" x14ac:dyDescent="0.3">
      <c r="U40593" s="275"/>
    </row>
    <row r="40594" spans="21:21" x14ac:dyDescent="0.3">
      <c r="U40594" s="275"/>
    </row>
    <row r="40595" spans="21:21" x14ac:dyDescent="0.3">
      <c r="U40595" s="275"/>
    </row>
    <row r="40596" spans="21:21" x14ac:dyDescent="0.3">
      <c r="U40596" s="275"/>
    </row>
    <row r="40597" spans="21:21" x14ac:dyDescent="0.3">
      <c r="U40597" s="275"/>
    </row>
    <row r="40598" spans="21:21" x14ac:dyDescent="0.3">
      <c r="U40598" s="275"/>
    </row>
    <row r="40599" spans="21:21" x14ac:dyDescent="0.3">
      <c r="U40599" s="275"/>
    </row>
    <row r="40600" spans="21:21" x14ac:dyDescent="0.3">
      <c r="U40600" s="275"/>
    </row>
    <row r="40601" spans="21:21" x14ac:dyDescent="0.3">
      <c r="U40601" s="275"/>
    </row>
    <row r="40602" spans="21:21" x14ac:dyDescent="0.3">
      <c r="U40602" s="275"/>
    </row>
    <row r="40603" spans="21:21" x14ac:dyDescent="0.3">
      <c r="U40603" s="275"/>
    </row>
    <row r="40604" spans="21:21" x14ac:dyDescent="0.3">
      <c r="U40604" s="275"/>
    </row>
    <row r="40605" spans="21:21" x14ac:dyDescent="0.3">
      <c r="U40605" s="275"/>
    </row>
    <row r="40606" spans="21:21" x14ac:dyDescent="0.3">
      <c r="U40606" s="275"/>
    </row>
    <row r="40607" spans="21:21" x14ac:dyDescent="0.3">
      <c r="U40607" s="275"/>
    </row>
    <row r="40608" spans="21:21" x14ac:dyDescent="0.3">
      <c r="U40608" s="275"/>
    </row>
    <row r="40609" spans="21:21" x14ac:dyDescent="0.3">
      <c r="U40609" s="275"/>
    </row>
    <row r="40610" spans="21:21" x14ac:dyDescent="0.3">
      <c r="U40610" s="275"/>
    </row>
    <row r="40611" spans="21:21" x14ac:dyDescent="0.3">
      <c r="U40611" s="275"/>
    </row>
    <row r="40612" spans="21:21" x14ac:dyDescent="0.3">
      <c r="U40612" s="275"/>
    </row>
    <row r="40613" spans="21:21" x14ac:dyDescent="0.3">
      <c r="U40613" s="275"/>
    </row>
    <row r="40614" spans="21:21" x14ac:dyDescent="0.3">
      <c r="U40614" s="275"/>
    </row>
    <row r="40615" spans="21:21" x14ac:dyDescent="0.3">
      <c r="U40615" s="275"/>
    </row>
    <row r="40616" spans="21:21" x14ac:dyDescent="0.3">
      <c r="U40616" s="275"/>
    </row>
    <row r="40617" spans="21:21" x14ac:dyDescent="0.3">
      <c r="U40617" s="275"/>
    </row>
    <row r="40618" spans="21:21" x14ac:dyDescent="0.3">
      <c r="U40618" s="275"/>
    </row>
    <row r="40619" spans="21:21" x14ac:dyDescent="0.3">
      <c r="U40619" s="275"/>
    </row>
    <row r="40620" spans="21:21" x14ac:dyDescent="0.3">
      <c r="U40620" s="275"/>
    </row>
    <row r="40621" spans="21:21" x14ac:dyDescent="0.3">
      <c r="U40621" s="275"/>
    </row>
    <row r="40622" spans="21:21" x14ac:dyDescent="0.3">
      <c r="U40622" s="275"/>
    </row>
    <row r="40623" spans="21:21" x14ac:dyDescent="0.3">
      <c r="U40623" s="275"/>
    </row>
    <row r="40624" spans="21:21" x14ac:dyDescent="0.3">
      <c r="U40624" s="275"/>
    </row>
    <row r="40625" spans="21:21" x14ac:dyDescent="0.3">
      <c r="U40625" s="275"/>
    </row>
    <row r="40626" spans="21:21" x14ac:dyDescent="0.3">
      <c r="U40626" s="275"/>
    </row>
    <row r="40627" spans="21:21" x14ac:dyDescent="0.3">
      <c r="U40627" s="275"/>
    </row>
    <row r="40628" spans="21:21" x14ac:dyDescent="0.3">
      <c r="U40628" s="275"/>
    </row>
    <row r="40629" spans="21:21" x14ac:dyDescent="0.3">
      <c r="U40629" s="275"/>
    </row>
    <row r="40630" spans="21:21" x14ac:dyDescent="0.3">
      <c r="U40630" s="275"/>
    </row>
    <row r="40631" spans="21:21" x14ac:dyDescent="0.3">
      <c r="U40631" s="275"/>
    </row>
    <row r="40632" spans="21:21" x14ac:dyDescent="0.3">
      <c r="U40632" s="275"/>
    </row>
    <row r="40633" spans="21:21" x14ac:dyDescent="0.3">
      <c r="U40633" s="275"/>
    </row>
    <row r="40634" spans="21:21" x14ac:dyDescent="0.3">
      <c r="U40634" s="275"/>
    </row>
    <row r="40635" spans="21:21" x14ac:dyDescent="0.3">
      <c r="U40635" s="275"/>
    </row>
    <row r="40636" spans="21:21" x14ac:dyDescent="0.3">
      <c r="U40636" s="275"/>
    </row>
    <row r="40637" spans="21:21" x14ac:dyDescent="0.3">
      <c r="U40637" s="275"/>
    </row>
    <row r="40638" spans="21:21" x14ac:dyDescent="0.3">
      <c r="U40638" s="275"/>
    </row>
    <row r="40639" spans="21:21" x14ac:dyDescent="0.3">
      <c r="U40639" s="275"/>
    </row>
    <row r="40640" spans="21:21" x14ac:dyDescent="0.3">
      <c r="U40640" s="275"/>
    </row>
    <row r="40641" spans="21:21" x14ac:dyDescent="0.3">
      <c r="U40641" s="275"/>
    </row>
    <row r="40642" spans="21:21" x14ac:dyDescent="0.3">
      <c r="U40642" s="275"/>
    </row>
    <row r="40643" spans="21:21" x14ac:dyDescent="0.3">
      <c r="U40643" s="275"/>
    </row>
    <row r="40644" spans="21:21" x14ac:dyDescent="0.3">
      <c r="U40644" s="275"/>
    </row>
    <row r="40645" spans="21:21" x14ac:dyDescent="0.3">
      <c r="U40645" s="275"/>
    </row>
    <row r="40646" spans="21:21" x14ac:dyDescent="0.3">
      <c r="U40646" s="275"/>
    </row>
    <row r="40647" spans="21:21" x14ac:dyDescent="0.3">
      <c r="U40647" s="275"/>
    </row>
    <row r="40648" spans="21:21" x14ac:dyDescent="0.3">
      <c r="U40648" s="275"/>
    </row>
    <row r="40649" spans="21:21" x14ac:dyDescent="0.3">
      <c r="U40649" s="275"/>
    </row>
    <row r="40650" spans="21:21" x14ac:dyDescent="0.3">
      <c r="U40650" s="275"/>
    </row>
    <row r="40651" spans="21:21" x14ac:dyDescent="0.3">
      <c r="U40651" s="275"/>
    </row>
    <row r="40652" spans="21:21" x14ac:dyDescent="0.3">
      <c r="U40652" s="275"/>
    </row>
    <row r="40653" spans="21:21" x14ac:dyDescent="0.3">
      <c r="U40653" s="275"/>
    </row>
    <row r="40654" spans="21:21" x14ac:dyDescent="0.3">
      <c r="U40654" s="275"/>
    </row>
    <row r="40655" spans="21:21" x14ac:dyDescent="0.3">
      <c r="U40655" s="275"/>
    </row>
    <row r="40656" spans="21:21" x14ac:dyDescent="0.3">
      <c r="U40656" s="275"/>
    </row>
    <row r="40657" spans="21:21" x14ac:dyDescent="0.3">
      <c r="U40657" s="275"/>
    </row>
    <row r="40658" spans="21:21" x14ac:dyDescent="0.3">
      <c r="U40658" s="275"/>
    </row>
    <row r="40659" spans="21:21" x14ac:dyDescent="0.3">
      <c r="U40659" s="275"/>
    </row>
    <row r="40660" spans="21:21" x14ac:dyDescent="0.3">
      <c r="U40660" s="275"/>
    </row>
    <row r="40661" spans="21:21" x14ac:dyDescent="0.3">
      <c r="U40661" s="275"/>
    </row>
    <row r="40662" spans="21:21" x14ac:dyDescent="0.3">
      <c r="U40662" s="275"/>
    </row>
    <row r="40663" spans="21:21" x14ac:dyDescent="0.3">
      <c r="U40663" s="275"/>
    </row>
    <row r="40664" spans="21:21" x14ac:dyDescent="0.3">
      <c r="U40664" s="275"/>
    </row>
    <row r="40665" spans="21:21" x14ac:dyDescent="0.3">
      <c r="U40665" s="275"/>
    </row>
    <row r="40666" spans="21:21" x14ac:dyDescent="0.3">
      <c r="U40666" s="275"/>
    </row>
    <row r="40667" spans="21:21" x14ac:dyDescent="0.3">
      <c r="U40667" s="275"/>
    </row>
    <row r="40668" spans="21:21" x14ac:dyDescent="0.3">
      <c r="U40668" s="275"/>
    </row>
    <row r="40669" spans="21:21" x14ac:dyDescent="0.3">
      <c r="U40669" s="275"/>
    </row>
    <row r="40670" spans="21:21" x14ac:dyDescent="0.3">
      <c r="U40670" s="275"/>
    </row>
    <row r="40671" spans="21:21" x14ac:dyDescent="0.3">
      <c r="U40671" s="275"/>
    </row>
    <row r="40672" spans="21:21" x14ac:dyDescent="0.3">
      <c r="U40672" s="275"/>
    </row>
    <row r="40673" spans="21:21" x14ac:dyDescent="0.3">
      <c r="U40673" s="275"/>
    </row>
    <row r="40674" spans="21:21" x14ac:dyDescent="0.3">
      <c r="U40674" s="275"/>
    </row>
    <row r="40675" spans="21:21" x14ac:dyDescent="0.3">
      <c r="U40675" s="275"/>
    </row>
    <row r="40676" spans="21:21" x14ac:dyDescent="0.3">
      <c r="U40676" s="275"/>
    </row>
    <row r="40677" spans="21:21" x14ac:dyDescent="0.3">
      <c r="U40677" s="275"/>
    </row>
    <row r="40678" spans="21:21" x14ac:dyDescent="0.3">
      <c r="U40678" s="275"/>
    </row>
    <row r="40679" spans="21:21" x14ac:dyDescent="0.3">
      <c r="U40679" s="275"/>
    </row>
    <row r="40680" spans="21:21" x14ac:dyDescent="0.3">
      <c r="U40680" s="275"/>
    </row>
    <row r="40681" spans="21:21" x14ac:dyDescent="0.3">
      <c r="U40681" s="275"/>
    </row>
    <row r="40682" spans="21:21" x14ac:dyDescent="0.3">
      <c r="U40682" s="275"/>
    </row>
    <row r="40683" spans="21:21" x14ac:dyDescent="0.3">
      <c r="U40683" s="275"/>
    </row>
    <row r="40684" spans="21:21" x14ac:dyDescent="0.3">
      <c r="U40684" s="275"/>
    </row>
    <row r="40685" spans="21:21" x14ac:dyDescent="0.3">
      <c r="U40685" s="275"/>
    </row>
    <row r="40686" spans="21:21" x14ac:dyDescent="0.3">
      <c r="U40686" s="275"/>
    </row>
    <row r="40687" spans="21:21" x14ac:dyDescent="0.3">
      <c r="U40687" s="275"/>
    </row>
    <row r="40688" spans="21:21" x14ac:dyDescent="0.3">
      <c r="U40688" s="275"/>
    </row>
    <row r="40689" spans="21:21" x14ac:dyDescent="0.3">
      <c r="U40689" s="275"/>
    </row>
    <row r="40690" spans="21:21" x14ac:dyDescent="0.3">
      <c r="U40690" s="275"/>
    </row>
    <row r="40691" spans="21:21" x14ac:dyDescent="0.3">
      <c r="U40691" s="275"/>
    </row>
    <row r="40692" spans="21:21" x14ac:dyDescent="0.3">
      <c r="U40692" s="275"/>
    </row>
    <row r="40693" spans="21:21" x14ac:dyDescent="0.3">
      <c r="U40693" s="275"/>
    </row>
    <row r="40694" spans="21:21" x14ac:dyDescent="0.3">
      <c r="U40694" s="275"/>
    </row>
    <row r="40695" spans="21:21" x14ac:dyDescent="0.3">
      <c r="U40695" s="275"/>
    </row>
    <row r="40696" spans="21:21" x14ac:dyDescent="0.3">
      <c r="U40696" s="275"/>
    </row>
    <row r="40697" spans="21:21" x14ac:dyDescent="0.3">
      <c r="U40697" s="275"/>
    </row>
    <row r="40698" spans="21:21" x14ac:dyDescent="0.3">
      <c r="U40698" s="275"/>
    </row>
    <row r="40699" spans="21:21" x14ac:dyDescent="0.3">
      <c r="U40699" s="275"/>
    </row>
    <row r="40700" spans="21:21" x14ac:dyDescent="0.3">
      <c r="U40700" s="275"/>
    </row>
    <row r="40701" spans="21:21" x14ac:dyDescent="0.3">
      <c r="U40701" s="275"/>
    </row>
    <row r="40702" spans="21:21" x14ac:dyDescent="0.3">
      <c r="U40702" s="275"/>
    </row>
    <row r="40703" spans="21:21" x14ac:dyDescent="0.3">
      <c r="U40703" s="275"/>
    </row>
    <row r="40704" spans="21:21" x14ac:dyDescent="0.3">
      <c r="U40704" s="275"/>
    </row>
    <row r="40705" spans="21:21" x14ac:dyDescent="0.3">
      <c r="U40705" s="275"/>
    </row>
    <row r="40706" spans="21:21" x14ac:dyDescent="0.3">
      <c r="U40706" s="275"/>
    </row>
    <row r="40707" spans="21:21" x14ac:dyDescent="0.3">
      <c r="U40707" s="275"/>
    </row>
    <row r="40708" spans="21:21" x14ac:dyDescent="0.3">
      <c r="U40708" s="275"/>
    </row>
    <row r="40709" spans="21:21" x14ac:dyDescent="0.3">
      <c r="U40709" s="275"/>
    </row>
    <row r="40710" spans="21:21" x14ac:dyDescent="0.3">
      <c r="U40710" s="275"/>
    </row>
    <row r="40711" spans="21:21" x14ac:dyDescent="0.3">
      <c r="U40711" s="275"/>
    </row>
    <row r="40712" spans="21:21" x14ac:dyDescent="0.3">
      <c r="U40712" s="275"/>
    </row>
    <row r="40713" spans="21:21" x14ac:dyDescent="0.3">
      <c r="U40713" s="275"/>
    </row>
    <row r="40714" spans="21:21" x14ac:dyDescent="0.3">
      <c r="U40714" s="275"/>
    </row>
    <row r="40715" spans="21:21" x14ac:dyDescent="0.3">
      <c r="U40715" s="275"/>
    </row>
    <row r="40716" spans="21:21" x14ac:dyDescent="0.3">
      <c r="U40716" s="275"/>
    </row>
    <row r="40717" spans="21:21" x14ac:dyDescent="0.3">
      <c r="U40717" s="275"/>
    </row>
    <row r="40718" spans="21:21" x14ac:dyDescent="0.3">
      <c r="U40718" s="275"/>
    </row>
    <row r="40719" spans="21:21" x14ac:dyDescent="0.3">
      <c r="U40719" s="275"/>
    </row>
    <row r="40720" spans="21:21" x14ac:dyDescent="0.3">
      <c r="U40720" s="275"/>
    </row>
    <row r="40721" spans="21:21" x14ac:dyDescent="0.3">
      <c r="U40721" s="275"/>
    </row>
    <row r="40722" spans="21:21" x14ac:dyDescent="0.3">
      <c r="U40722" s="275"/>
    </row>
    <row r="40723" spans="21:21" x14ac:dyDescent="0.3">
      <c r="U40723" s="275"/>
    </row>
    <row r="40724" spans="21:21" x14ac:dyDescent="0.3">
      <c r="U40724" s="275"/>
    </row>
    <row r="40725" spans="21:21" x14ac:dyDescent="0.3">
      <c r="U40725" s="275"/>
    </row>
    <row r="40726" spans="21:21" x14ac:dyDescent="0.3">
      <c r="U40726" s="275"/>
    </row>
    <row r="40727" spans="21:21" x14ac:dyDescent="0.3">
      <c r="U40727" s="275"/>
    </row>
    <row r="40728" spans="21:21" x14ac:dyDescent="0.3">
      <c r="U40728" s="275"/>
    </row>
    <row r="40729" spans="21:21" x14ac:dyDescent="0.3">
      <c r="U40729" s="275"/>
    </row>
    <row r="40730" spans="21:21" x14ac:dyDescent="0.3">
      <c r="U40730" s="275"/>
    </row>
    <row r="40731" spans="21:21" x14ac:dyDescent="0.3">
      <c r="U40731" s="275"/>
    </row>
    <row r="40732" spans="21:21" x14ac:dyDescent="0.3">
      <c r="U40732" s="275"/>
    </row>
    <row r="40733" spans="21:21" x14ac:dyDescent="0.3">
      <c r="U40733" s="275"/>
    </row>
    <row r="40734" spans="21:21" x14ac:dyDescent="0.3">
      <c r="U40734" s="275"/>
    </row>
    <row r="40735" spans="21:21" x14ac:dyDescent="0.3">
      <c r="U40735" s="275"/>
    </row>
    <row r="40736" spans="21:21" x14ac:dyDescent="0.3">
      <c r="U40736" s="275"/>
    </row>
    <row r="40737" spans="21:21" x14ac:dyDescent="0.3">
      <c r="U40737" s="275"/>
    </row>
    <row r="40738" spans="21:21" x14ac:dyDescent="0.3">
      <c r="U40738" s="275"/>
    </row>
    <row r="40739" spans="21:21" x14ac:dyDescent="0.3">
      <c r="U40739" s="275"/>
    </row>
    <row r="40740" spans="21:21" x14ac:dyDescent="0.3">
      <c r="U40740" s="275"/>
    </row>
    <row r="40741" spans="21:21" x14ac:dyDescent="0.3">
      <c r="U40741" s="275"/>
    </row>
    <row r="40742" spans="21:21" x14ac:dyDescent="0.3">
      <c r="U40742" s="275"/>
    </row>
    <row r="40743" spans="21:21" x14ac:dyDescent="0.3">
      <c r="U40743" s="275"/>
    </row>
    <row r="40744" spans="21:21" x14ac:dyDescent="0.3">
      <c r="U40744" s="275"/>
    </row>
    <row r="40745" spans="21:21" x14ac:dyDescent="0.3">
      <c r="U40745" s="275"/>
    </row>
    <row r="40746" spans="21:21" x14ac:dyDescent="0.3">
      <c r="U40746" s="275"/>
    </row>
    <row r="40747" spans="21:21" x14ac:dyDescent="0.3">
      <c r="U40747" s="275"/>
    </row>
    <row r="40748" spans="21:21" x14ac:dyDescent="0.3">
      <c r="U40748" s="275"/>
    </row>
    <row r="40749" spans="21:21" x14ac:dyDescent="0.3">
      <c r="U40749" s="275"/>
    </row>
    <row r="40750" spans="21:21" x14ac:dyDescent="0.3">
      <c r="U40750" s="275"/>
    </row>
    <row r="40751" spans="21:21" x14ac:dyDescent="0.3">
      <c r="U40751" s="275"/>
    </row>
    <row r="40752" spans="21:21" x14ac:dyDescent="0.3">
      <c r="U40752" s="275"/>
    </row>
    <row r="40753" spans="21:21" x14ac:dyDescent="0.3">
      <c r="U40753" s="275"/>
    </row>
    <row r="40754" spans="21:21" x14ac:dyDescent="0.3">
      <c r="U40754" s="275"/>
    </row>
    <row r="40755" spans="21:21" x14ac:dyDescent="0.3">
      <c r="U40755" s="275"/>
    </row>
    <row r="40756" spans="21:21" x14ac:dyDescent="0.3">
      <c r="U40756" s="275"/>
    </row>
    <row r="40757" spans="21:21" x14ac:dyDescent="0.3">
      <c r="U40757" s="275"/>
    </row>
    <row r="40758" spans="21:21" x14ac:dyDescent="0.3">
      <c r="U40758" s="275"/>
    </row>
    <row r="40759" spans="21:21" x14ac:dyDescent="0.3">
      <c r="U40759" s="275"/>
    </row>
    <row r="40760" spans="21:21" x14ac:dyDescent="0.3">
      <c r="U40760" s="275"/>
    </row>
    <row r="40761" spans="21:21" x14ac:dyDescent="0.3">
      <c r="U40761" s="275"/>
    </row>
    <row r="40762" spans="21:21" x14ac:dyDescent="0.3">
      <c r="U40762" s="275"/>
    </row>
    <row r="40763" spans="21:21" x14ac:dyDescent="0.3">
      <c r="U40763" s="275"/>
    </row>
    <row r="40764" spans="21:21" x14ac:dyDescent="0.3">
      <c r="U40764" s="275"/>
    </row>
    <row r="40765" spans="21:21" x14ac:dyDescent="0.3">
      <c r="U40765" s="275"/>
    </row>
    <row r="40766" spans="21:21" x14ac:dyDescent="0.3">
      <c r="U40766" s="275"/>
    </row>
    <row r="40767" spans="21:21" x14ac:dyDescent="0.3">
      <c r="U40767" s="275"/>
    </row>
    <row r="40768" spans="21:21" x14ac:dyDescent="0.3">
      <c r="U40768" s="275"/>
    </row>
    <row r="40769" spans="21:21" x14ac:dyDescent="0.3">
      <c r="U40769" s="275"/>
    </row>
    <row r="40770" spans="21:21" x14ac:dyDescent="0.3">
      <c r="U40770" s="275"/>
    </row>
    <row r="40771" spans="21:21" x14ac:dyDescent="0.3">
      <c r="U40771" s="275"/>
    </row>
    <row r="40772" spans="21:21" x14ac:dyDescent="0.3">
      <c r="U40772" s="275"/>
    </row>
    <row r="40773" spans="21:21" x14ac:dyDescent="0.3">
      <c r="U40773" s="275"/>
    </row>
    <row r="40774" spans="21:21" x14ac:dyDescent="0.3">
      <c r="U40774" s="275"/>
    </row>
    <row r="40775" spans="21:21" x14ac:dyDescent="0.3">
      <c r="U40775" s="275"/>
    </row>
    <row r="40776" spans="21:21" x14ac:dyDescent="0.3">
      <c r="U40776" s="275"/>
    </row>
    <row r="40777" spans="21:21" x14ac:dyDescent="0.3">
      <c r="U40777" s="275"/>
    </row>
    <row r="40778" spans="21:21" x14ac:dyDescent="0.3">
      <c r="U40778" s="275"/>
    </row>
    <row r="40779" spans="21:21" x14ac:dyDescent="0.3">
      <c r="U40779" s="275"/>
    </row>
    <row r="40780" spans="21:21" x14ac:dyDescent="0.3">
      <c r="U40780" s="275"/>
    </row>
    <row r="40781" spans="21:21" x14ac:dyDescent="0.3">
      <c r="U40781" s="275"/>
    </row>
    <row r="40782" spans="21:21" x14ac:dyDescent="0.3">
      <c r="U40782" s="275"/>
    </row>
    <row r="40783" spans="21:21" x14ac:dyDescent="0.3">
      <c r="U40783" s="275"/>
    </row>
    <row r="40784" spans="21:21" x14ac:dyDescent="0.3">
      <c r="U40784" s="275"/>
    </row>
    <row r="40785" spans="21:21" x14ac:dyDescent="0.3">
      <c r="U40785" s="275"/>
    </row>
    <row r="40786" spans="21:21" x14ac:dyDescent="0.3">
      <c r="U40786" s="275"/>
    </row>
    <row r="40787" spans="21:21" x14ac:dyDescent="0.3">
      <c r="U40787" s="275"/>
    </row>
    <row r="40788" spans="21:21" x14ac:dyDescent="0.3">
      <c r="U40788" s="275"/>
    </row>
    <row r="40789" spans="21:21" x14ac:dyDescent="0.3">
      <c r="U40789" s="275"/>
    </row>
    <row r="40790" spans="21:21" x14ac:dyDescent="0.3">
      <c r="U40790" s="275"/>
    </row>
    <row r="40791" spans="21:21" x14ac:dyDescent="0.3">
      <c r="U40791" s="275"/>
    </row>
    <row r="40792" spans="21:21" x14ac:dyDescent="0.3">
      <c r="U40792" s="275"/>
    </row>
    <row r="40793" spans="21:21" x14ac:dyDescent="0.3">
      <c r="U40793" s="275"/>
    </row>
    <row r="40794" spans="21:21" x14ac:dyDescent="0.3">
      <c r="U40794" s="275"/>
    </row>
    <row r="40795" spans="21:21" x14ac:dyDescent="0.3">
      <c r="U40795" s="275"/>
    </row>
    <row r="40796" spans="21:21" x14ac:dyDescent="0.3">
      <c r="U40796" s="275"/>
    </row>
    <row r="40797" spans="21:21" x14ac:dyDescent="0.3">
      <c r="U40797" s="275"/>
    </row>
    <row r="40798" spans="21:21" x14ac:dyDescent="0.3">
      <c r="U40798" s="275"/>
    </row>
    <row r="40799" spans="21:21" x14ac:dyDescent="0.3">
      <c r="U40799" s="275"/>
    </row>
    <row r="40800" spans="21:21" x14ac:dyDescent="0.3">
      <c r="U40800" s="275"/>
    </row>
    <row r="40801" spans="21:21" x14ac:dyDescent="0.3">
      <c r="U40801" s="275"/>
    </row>
    <row r="40802" spans="21:21" x14ac:dyDescent="0.3">
      <c r="U40802" s="275"/>
    </row>
    <row r="40803" spans="21:21" x14ac:dyDescent="0.3">
      <c r="U40803" s="275"/>
    </row>
    <row r="40804" spans="21:21" x14ac:dyDescent="0.3">
      <c r="U40804" s="275"/>
    </row>
    <row r="40805" spans="21:21" x14ac:dyDescent="0.3">
      <c r="U40805" s="275"/>
    </row>
    <row r="40806" spans="21:21" x14ac:dyDescent="0.3">
      <c r="U40806" s="275"/>
    </row>
    <row r="40807" spans="21:21" x14ac:dyDescent="0.3">
      <c r="U40807" s="275"/>
    </row>
    <row r="40808" spans="21:21" x14ac:dyDescent="0.3">
      <c r="U40808" s="275"/>
    </row>
    <row r="40809" spans="21:21" x14ac:dyDescent="0.3">
      <c r="U40809" s="275"/>
    </row>
    <row r="40810" spans="21:21" x14ac:dyDescent="0.3">
      <c r="U40810" s="275"/>
    </row>
    <row r="40811" spans="21:21" x14ac:dyDescent="0.3">
      <c r="U40811" s="275"/>
    </row>
    <row r="40812" spans="21:21" x14ac:dyDescent="0.3">
      <c r="U40812" s="275"/>
    </row>
    <row r="40813" spans="21:21" x14ac:dyDescent="0.3">
      <c r="U40813" s="275"/>
    </row>
    <row r="40814" spans="21:21" x14ac:dyDescent="0.3">
      <c r="U40814" s="275"/>
    </row>
    <row r="40815" spans="21:21" x14ac:dyDescent="0.3">
      <c r="U40815" s="275"/>
    </row>
    <row r="40816" spans="21:21" x14ac:dyDescent="0.3">
      <c r="U40816" s="275"/>
    </row>
    <row r="40817" spans="21:21" x14ac:dyDescent="0.3">
      <c r="U40817" s="275"/>
    </row>
    <row r="40818" spans="21:21" x14ac:dyDescent="0.3">
      <c r="U40818" s="275"/>
    </row>
    <row r="40819" spans="21:21" x14ac:dyDescent="0.3">
      <c r="U40819" s="275"/>
    </row>
    <row r="40820" spans="21:21" x14ac:dyDescent="0.3">
      <c r="U40820" s="275"/>
    </row>
    <row r="40821" spans="21:21" x14ac:dyDescent="0.3">
      <c r="U40821" s="275"/>
    </row>
    <row r="40822" spans="21:21" x14ac:dyDescent="0.3">
      <c r="U40822" s="275"/>
    </row>
    <row r="40823" spans="21:21" x14ac:dyDescent="0.3">
      <c r="U40823" s="275"/>
    </row>
    <row r="40824" spans="21:21" x14ac:dyDescent="0.3">
      <c r="U40824" s="275"/>
    </row>
    <row r="40825" spans="21:21" x14ac:dyDescent="0.3">
      <c r="U40825" s="275"/>
    </row>
    <row r="40826" spans="21:21" x14ac:dyDescent="0.3">
      <c r="U40826" s="275"/>
    </row>
    <row r="40827" spans="21:21" x14ac:dyDescent="0.3">
      <c r="U40827" s="275"/>
    </row>
    <row r="40828" spans="21:21" x14ac:dyDescent="0.3">
      <c r="U40828" s="275"/>
    </row>
    <row r="40829" spans="21:21" x14ac:dyDescent="0.3">
      <c r="U40829" s="275"/>
    </row>
    <row r="40830" spans="21:21" x14ac:dyDescent="0.3">
      <c r="U40830" s="275"/>
    </row>
    <row r="40831" spans="21:21" x14ac:dyDescent="0.3">
      <c r="U40831" s="275"/>
    </row>
    <row r="40832" spans="21:21" x14ac:dyDescent="0.3">
      <c r="U40832" s="275"/>
    </row>
    <row r="40833" spans="21:21" x14ac:dyDescent="0.3">
      <c r="U40833" s="275"/>
    </row>
    <row r="40834" spans="21:21" x14ac:dyDescent="0.3">
      <c r="U40834" s="275"/>
    </row>
    <row r="40835" spans="21:21" x14ac:dyDescent="0.3">
      <c r="U40835" s="275"/>
    </row>
    <row r="40836" spans="21:21" x14ac:dyDescent="0.3">
      <c r="U40836" s="275"/>
    </row>
    <row r="40837" spans="21:21" x14ac:dyDescent="0.3">
      <c r="U40837" s="275"/>
    </row>
    <row r="40838" spans="21:21" x14ac:dyDescent="0.3">
      <c r="U40838" s="275"/>
    </row>
    <row r="40839" spans="21:21" x14ac:dyDescent="0.3">
      <c r="U40839" s="275"/>
    </row>
    <row r="40840" spans="21:21" x14ac:dyDescent="0.3">
      <c r="U40840" s="275"/>
    </row>
    <row r="40841" spans="21:21" x14ac:dyDescent="0.3">
      <c r="U40841" s="275"/>
    </row>
    <row r="40842" spans="21:21" x14ac:dyDescent="0.3">
      <c r="U40842" s="275"/>
    </row>
    <row r="40843" spans="21:21" x14ac:dyDescent="0.3">
      <c r="U40843" s="275"/>
    </row>
    <row r="40844" spans="21:21" x14ac:dyDescent="0.3">
      <c r="U40844" s="275"/>
    </row>
    <row r="40845" spans="21:21" x14ac:dyDescent="0.3">
      <c r="U40845" s="275"/>
    </row>
    <row r="40846" spans="21:21" x14ac:dyDescent="0.3">
      <c r="U40846" s="275"/>
    </row>
    <row r="40847" spans="21:21" x14ac:dyDescent="0.3">
      <c r="U40847" s="275"/>
    </row>
    <row r="40848" spans="21:21" x14ac:dyDescent="0.3">
      <c r="U40848" s="275"/>
    </row>
    <row r="40849" spans="21:21" x14ac:dyDescent="0.3">
      <c r="U40849" s="275"/>
    </row>
    <row r="40850" spans="21:21" x14ac:dyDescent="0.3">
      <c r="U40850" s="275"/>
    </row>
    <row r="40851" spans="21:21" x14ac:dyDescent="0.3">
      <c r="U40851" s="275"/>
    </row>
    <row r="40852" spans="21:21" x14ac:dyDescent="0.3">
      <c r="U40852" s="275"/>
    </row>
    <row r="40853" spans="21:21" x14ac:dyDescent="0.3">
      <c r="U40853" s="275"/>
    </row>
    <row r="40854" spans="21:21" x14ac:dyDescent="0.3">
      <c r="U40854" s="275"/>
    </row>
    <row r="40855" spans="21:21" x14ac:dyDescent="0.3">
      <c r="U40855" s="275"/>
    </row>
    <row r="40856" spans="21:21" x14ac:dyDescent="0.3">
      <c r="U40856" s="275"/>
    </row>
    <row r="40857" spans="21:21" x14ac:dyDescent="0.3">
      <c r="U40857" s="275"/>
    </row>
    <row r="40858" spans="21:21" x14ac:dyDescent="0.3">
      <c r="U40858" s="275"/>
    </row>
    <row r="40859" spans="21:21" x14ac:dyDescent="0.3">
      <c r="U40859" s="275"/>
    </row>
    <row r="40860" spans="21:21" x14ac:dyDescent="0.3">
      <c r="U40860" s="275"/>
    </row>
    <row r="40861" spans="21:21" x14ac:dyDescent="0.3">
      <c r="U40861" s="275"/>
    </row>
    <row r="40862" spans="21:21" x14ac:dyDescent="0.3">
      <c r="U40862" s="275"/>
    </row>
    <row r="40863" spans="21:21" x14ac:dyDescent="0.3">
      <c r="U40863" s="275"/>
    </row>
    <row r="40864" spans="21:21" x14ac:dyDescent="0.3">
      <c r="U40864" s="275"/>
    </row>
    <row r="40865" spans="21:21" x14ac:dyDescent="0.3">
      <c r="U40865" s="275"/>
    </row>
    <row r="40866" spans="21:21" x14ac:dyDescent="0.3">
      <c r="U40866" s="275"/>
    </row>
    <row r="40867" spans="21:21" x14ac:dyDescent="0.3">
      <c r="U40867" s="275"/>
    </row>
    <row r="40868" spans="21:21" x14ac:dyDescent="0.3">
      <c r="U40868" s="275"/>
    </row>
    <row r="40869" spans="21:21" x14ac:dyDescent="0.3">
      <c r="U40869" s="275"/>
    </row>
    <row r="40870" spans="21:21" x14ac:dyDescent="0.3">
      <c r="U40870" s="275"/>
    </row>
    <row r="40871" spans="21:21" x14ac:dyDescent="0.3">
      <c r="U40871" s="275"/>
    </row>
    <row r="40872" spans="21:21" x14ac:dyDescent="0.3">
      <c r="U40872" s="275"/>
    </row>
    <row r="40873" spans="21:21" x14ac:dyDescent="0.3">
      <c r="U40873" s="275"/>
    </row>
    <row r="40874" spans="21:21" x14ac:dyDescent="0.3">
      <c r="U40874" s="275"/>
    </row>
    <row r="40875" spans="21:21" x14ac:dyDescent="0.3">
      <c r="U40875" s="275"/>
    </row>
    <row r="40876" spans="21:21" x14ac:dyDescent="0.3">
      <c r="U40876" s="275"/>
    </row>
    <row r="40877" spans="21:21" x14ac:dyDescent="0.3">
      <c r="U40877" s="275"/>
    </row>
    <row r="40878" spans="21:21" x14ac:dyDescent="0.3">
      <c r="U40878" s="275"/>
    </row>
    <row r="40879" spans="21:21" x14ac:dyDescent="0.3">
      <c r="U40879" s="275"/>
    </row>
    <row r="40880" spans="21:21" x14ac:dyDescent="0.3">
      <c r="U40880" s="275"/>
    </row>
    <row r="40881" spans="21:21" x14ac:dyDescent="0.3">
      <c r="U40881" s="275"/>
    </row>
    <row r="40882" spans="21:21" x14ac:dyDescent="0.3">
      <c r="U40882" s="275"/>
    </row>
    <row r="40883" spans="21:21" x14ac:dyDescent="0.3">
      <c r="U40883" s="275"/>
    </row>
    <row r="40884" spans="21:21" x14ac:dyDescent="0.3">
      <c r="U40884" s="275"/>
    </row>
    <row r="40885" spans="21:21" x14ac:dyDescent="0.3">
      <c r="U40885" s="275"/>
    </row>
    <row r="40886" spans="21:21" x14ac:dyDescent="0.3">
      <c r="U40886" s="275"/>
    </row>
    <row r="40887" spans="21:21" x14ac:dyDescent="0.3">
      <c r="U40887" s="275"/>
    </row>
    <row r="40888" spans="21:21" x14ac:dyDescent="0.3">
      <c r="U40888" s="275"/>
    </row>
    <row r="40889" spans="21:21" x14ac:dyDescent="0.3">
      <c r="U40889" s="275"/>
    </row>
    <row r="40890" spans="21:21" x14ac:dyDescent="0.3">
      <c r="U40890" s="275"/>
    </row>
    <row r="40891" spans="21:21" x14ac:dyDescent="0.3">
      <c r="U40891" s="275"/>
    </row>
    <row r="40892" spans="21:21" x14ac:dyDescent="0.3">
      <c r="U40892" s="275"/>
    </row>
    <row r="40893" spans="21:21" x14ac:dyDescent="0.3">
      <c r="U40893" s="275"/>
    </row>
    <row r="40894" spans="21:21" x14ac:dyDescent="0.3">
      <c r="U40894" s="275"/>
    </row>
    <row r="40895" spans="21:21" x14ac:dyDescent="0.3">
      <c r="U40895" s="275"/>
    </row>
    <row r="40896" spans="21:21" x14ac:dyDescent="0.3">
      <c r="U40896" s="275"/>
    </row>
    <row r="40897" spans="21:21" x14ac:dyDescent="0.3">
      <c r="U40897" s="275"/>
    </row>
    <row r="40898" spans="21:21" x14ac:dyDescent="0.3">
      <c r="U40898" s="275"/>
    </row>
    <row r="40899" spans="21:21" x14ac:dyDescent="0.3">
      <c r="U40899" s="275"/>
    </row>
    <row r="40900" spans="21:21" x14ac:dyDescent="0.3">
      <c r="U40900" s="275"/>
    </row>
    <row r="40901" spans="21:21" x14ac:dyDescent="0.3">
      <c r="U40901" s="275"/>
    </row>
    <row r="40902" spans="21:21" x14ac:dyDescent="0.3">
      <c r="U40902" s="275"/>
    </row>
    <row r="40903" spans="21:21" x14ac:dyDescent="0.3">
      <c r="U40903" s="275"/>
    </row>
    <row r="40904" spans="21:21" x14ac:dyDescent="0.3">
      <c r="U40904" s="275"/>
    </row>
    <row r="40905" spans="21:21" x14ac:dyDescent="0.3">
      <c r="U40905" s="275"/>
    </row>
    <row r="40906" spans="21:21" x14ac:dyDescent="0.3">
      <c r="U40906" s="275"/>
    </row>
    <row r="40907" spans="21:21" x14ac:dyDescent="0.3">
      <c r="U40907" s="275"/>
    </row>
    <row r="40908" spans="21:21" x14ac:dyDescent="0.3">
      <c r="U40908" s="275"/>
    </row>
    <row r="40909" spans="21:21" x14ac:dyDescent="0.3">
      <c r="U40909" s="275"/>
    </row>
    <row r="40910" spans="21:21" x14ac:dyDescent="0.3">
      <c r="U40910" s="275"/>
    </row>
    <row r="40911" spans="21:21" x14ac:dyDescent="0.3">
      <c r="U40911" s="275"/>
    </row>
    <row r="40912" spans="21:21" x14ac:dyDescent="0.3">
      <c r="U40912" s="275"/>
    </row>
    <row r="40913" spans="21:21" x14ac:dyDescent="0.3">
      <c r="U40913" s="275"/>
    </row>
    <row r="40914" spans="21:21" x14ac:dyDescent="0.3">
      <c r="U40914" s="275"/>
    </row>
    <row r="40915" spans="21:21" x14ac:dyDescent="0.3">
      <c r="U40915" s="275"/>
    </row>
    <row r="40916" spans="21:21" x14ac:dyDescent="0.3">
      <c r="U40916" s="275"/>
    </row>
    <row r="40917" spans="21:21" x14ac:dyDescent="0.3">
      <c r="U40917" s="275"/>
    </row>
    <row r="40918" spans="21:21" x14ac:dyDescent="0.3">
      <c r="U40918" s="275"/>
    </row>
    <row r="40919" spans="21:21" x14ac:dyDescent="0.3">
      <c r="U40919" s="275"/>
    </row>
    <row r="40920" spans="21:21" x14ac:dyDescent="0.3">
      <c r="U40920" s="275"/>
    </row>
    <row r="40921" spans="21:21" x14ac:dyDescent="0.3">
      <c r="U40921" s="275"/>
    </row>
    <row r="40922" spans="21:21" x14ac:dyDescent="0.3">
      <c r="U40922" s="275"/>
    </row>
    <row r="40923" spans="21:21" x14ac:dyDescent="0.3">
      <c r="U40923" s="275"/>
    </row>
    <row r="40924" spans="21:21" x14ac:dyDescent="0.3">
      <c r="U40924" s="275"/>
    </row>
    <row r="40925" spans="21:21" x14ac:dyDescent="0.3">
      <c r="U40925" s="275"/>
    </row>
    <row r="40926" spans="21:21" x14ac:dyDescent="0.3">
      <c r="U40926" s="275"/>
    </row>
    <row r="40927" spans="21:21" x14ac:dyDescent="0.3">
      <c r="U40927" s="275"/>
    </row>
    <row r="40928" spans="21:21" x14ac:dyDescent="0.3">
      <c r="U40928" s="275"/>
    </row>
    <row r="40929" spans="21:21" x14ac:dyDescent="0.3">
      <c r="U40929" s="275"/>
    </row>
    <row r="40930" spans="21:21" x14ac:dyDescent="0.3">
      <c r="U40930" s="275"/>
    </row>
    <row r="40931" spans="21:21" x14ac:dyDescent="0.3">
      <c r="U40931" s="275"/>
    </row>
    <row r="40932" spans="21:21" x14ac:dyDescent="0.3">
      <c r="U40932" s="275"/>
    </row>
    <row r="40933" spans="21:21" x14ac:dyDescent="0.3">
      <c r="U40933" s="275"/>
    </row>
    <row r="40934" spans="21:21" x14ac:dyDescent="0.3">
      <c r="U40934" s="275"/>
    </row>
    <row r="40935" spans="21:21" x14ac:dyDescent="0.3">
      <c r="U40935" s="275"/>
    </row>
    <row r="40936" spans="21:21" x14ac:dyDescent="0.3">
      <c r="U40936" s="275"/>
    </row>
    <row r="40937" spans="21:21" x14ac:dyDescent="0.3">
      <c r="U40937" s="275"/>
    </row>
    <row r="40938" spans="21:21" x14ac:dyDescent="0.3">
      <c r="U40938" s="275"/>
    </row>
    <row r="40939" spans="21:21" x14ac:dyDescent="0.3">
      <c r="U40939" s="275"/>
    </row>
    <row r="40940" spans="21:21" x14ac:dyDescent="0.3">
      <c r="U40940" s="275"/>
    </row>
    <row r="40941" spans="21:21" x14ac:dyDescent="0.3">
      <c r="U40941" s="275"/>
    </row>
    <row r="40942" spans="21:21" x14ac:dyDescent="0.3">
      <c r="U40942" s="275"/>
    </row>
    <row r="40943" spans="21:21" x14ac:dyDescent="0.3">
      <c r="U40943" s="275"/>
    </row>
    <row r="40944" spans="21:21" x14ac:dyDescent="0.3">
      <c r="U40944" s="275"/>
    </row>
    <row r="40945" spans="21:21" x14ac:dyDescent="0.3">
      <c r="U40945" s="275"/>
    </row>
    <row r="40946" spans="21:21" x14ac:dyDescent="0.3">
      <c r="U40946" s="275"/>
    </row>
    <row r="40947" spans="21:21" x14ac:dyDescent="0.3">
      <c r="U40947" s="275"/>
    </row>
    <row r="40948" spans="21:21" x14ac:dyDescent="0.3">
      <c r="U40948" s="275"/>
    </row>
    <row r="40949" spans="21:21" x14ac:dyDescent="0.3">
      <c r="U40949" s="275"/>
    </row>
    <row r="40950" spans="21:21" x14ac:dyDescent="0.3">
      <c r="U40950" s="275"/>
    </row>
    <row r="40951" spans="21:21" x14ac:dyDescent="0.3">
      <c r="U40951" s="275"/>
    </row>
    <row r="40952" spans="21:21" x14ac:dyDescent="0.3">
      <c r="U40952" s="275"/>
    </row>
    <row r="40953" spans="21:21" x14ac:dyDescent="0.3">
      <c r="U40953" s="275"/>
    </row>
    <row r="40954" spans="21:21" x14ac:dyDescent="0.3">
      <c r="U40954" s="275"/>
    </row>
    <row r="40955" spans="21:21" x14ac:dyDescent="0.3">
      <c r="U40955" s="275"/>
    </row>
    <row r="40956" spans="21:21" x14ac:dyDescent="0.3">
      <c r="U40956" s="275"/>
    </row>
    <row r="40957" spans="21:21" x14ac:dyDescent="0.3">
      <c r="U40957" s="275"/>
    </row>
    <row r="40958" spans="21:21" x14ac:dyDescent="0.3">
      <c r="U40958" s="275"/>
    </row>
    <row r="40959" spans="21:21" x14ac:dyDescent="0.3">
      <c r="U40959" s="275"/>
    </row>
    <row r="40960" spans="21:21" x14ac:dyDescent="0.3">
      <c r="U40960" s="275"/>
    </row>
    <row r="40961" spans="21:21" x14ac:dyDescent="0.3">
      <c r="U40961" s="275"/>
    </row>
    <row r="40962" spans="21:21" x14ac:dyDescent="0.3">
      <c r="U40962" s="275"/>
    </row>
    <row r="40963" spans="21:21" x14ac:dyDescent="0.3">
      <c r="U40963" s="275"/>
    </row>
    <row r="40964" spans="21:21" x14ac:dyDescent="0.3">
      <c r="U40964" s="275"/>
    </row>
    <row r="40965" spans="21:21" x14ac:dyDescent="0.3">
      <c r="U40965" s="275"/>
    </row>
    <row r="40966" spans="21:21" x14ac:dyDescent="0.3">
      <c r="U40966" s="275"/>
    </row>
    <row r="40967" spans="21:21" x14ac:dyDescent="0.3">
      <c r="U40967" s="275"/>
    </row>
    <row r="40968" spans="21:21" x14ac:dyDescent="0.3">
      <c r="U40968" s="275"/>
    </row>
    <row r="40969" spans="21:21" x14ac:dyDescent="0.3">
      <c r="U40969" s="275"/>
    </row>
    <row r="40970" spans="21:21" x14ac:dyDescent="0.3">
      <c r="U40970" s="275"/>
    </row>
    <row r="40971" spans="21:21" x14ac:dyDescent="0.3">
      <c r="U40971" s="275"/>
    </row>
    <row r="40972" spans="21:21" x14ac:dyDescent="0.3">
      <c r="U40972" s="275"/>
    </row>
    <row r="40973" spans="21:21" x14ac:dyDescent="0.3">
      <c r="U40973" s="275"/>
    </row>
    <row r="40974" spans="21:21" x14ac:dyDescent="0.3">
      <c r="U40974" s="275"/>
    </row>
    <row r="40975" spans="21:21" x14ac:dyDescent="0.3">
      <c r="U40975" s="275"/>
    </row>
    <row r="40976" spans="21:21" x14ac:dyDescent="0.3">
      <c r="U40976" s="275"/>
    </row>
    <row r="40977" spans="21:21" x14ac:dyDescent="0.3">
      <c r="U40977" s="275"/>
    </row>
    <row r="40978" spans="21:21" x14ac:dyDescent="0.3">
      <c r="U40978" s="275"/>
    </row>
    <row r="40979" spans="21:21" x14ac:dyDescent="0.3">
      <c r="U40979" s="275"/>
    </row>
    <row r="40980" spans="21:21" x14ac:dyDescent="0.3">
      <c r="U40980" s="275"/>
    </row>
    <row r="40981" spans="21:21" x14ac:dyDescent="0.3">
      <c r="U40981" s="275"/>
    </row>
    <row r="40982" spans="21:21" x14ac:dyDescent="0.3">
      <c r="U40982" s="275"/>
    </row>
    <row r="40983" spans="21:21" x14ac:dyDescent="0.3">
      <c r="U40983" s="275"/>
    </row>
    <row r="40984" spans="21:21" x14ac:dyDescent="0.3">
      <c r="U40984" s="275"/>
    </row>
    <row r="40985" spans="21:21" x14ac:dyDescent="0.3">
      <c r="U40985" s="275"/>
    </row>
    <row r="40986" spans="21:21" x14ac:dyDescent="0.3">
      <c r="U40986" s="275"/>
    </row>
    <row r="40987" spans="21:21" x14ac:dyDescent="0.3">
      <c r="U40987" s="275"/>
    </row>
    <row r="40988" spans="21:21" x14ac:dyDescent="0.3">
      <c r="U40988" s="275"/>
    </row>
    <row r="40989" spans="21:21" x14ac:dyDescent="0.3">
      <c r="U40989" s="275"/>
    </row>
    <row r="40990" spans="21:21" x14ac:dyDescent="0.3">
      <c r="U40990" s="275"/>
    </row>
    <row r="40991" spans="21:21" x14ac:dyDescent="0.3">
      <c r="U40991" s="275"/>
    </row>
    <row r="40992" spans="21:21" x14ac:dyDescent="0.3">
      <c r="U40992" s="275"/>
    </row>
    <row r="40993" spans="21:21" x14ac:dyDescent="0.3">
      <c r="U40993" s="275"/>
    </row>
    <row r="40994" spans="21:21" x14ac:dyDescent="0.3">
      <c r="U40994" s="275"/>
    </row>
    <row r="40995" spans="21:21" x14ac:dyDescent="0.3">
      <c r="U40995" s="275"/>
    </row>
    <row r="40996" spans="21:21" x14ac:dyDescent="0.3">
      <c r="U40996" s="275"/>
    </row>
    <row r="40997" spans="21:21" x14ac:dyDescent="0.3">
      <c r="U40997" s="275"/>
    </row>
    <row r="40998" spans="21:21" x14ac:dyDescent="0.3">
      <c r="U40998" s="275"/>
    </row>
    <row r="40999" spans="21:21" x14ac:dyDescent="0.3">
      <c r="U40999" s="275"/>
    </row>
    <row r="41000" spans="21:21" x14ac:dyDescent="0.3">
      <c r="U41000" s="275"/>
    </row>
    <row r="41001" spans="21:21" x14ac:dyDescent="0.3">
      <c r="U41001" s="275"/>
    </row>
    <row r="41002" spans="21:21" x14ac:dyDescent="0.3">
      <c r="U41002" s="275"/>
    </row>
    <row r="41003" spans="21:21" x14ac:dyDescent="0.3">
      <c r="U41003" s="275"/>
    </row>
    <row r="41004" spans="21:21" x14ac:dyDescent="0.3">
      <c r="U41004" s="275"/>
    </row>
    <row r="41005" spans="21:21" x14ac:dyDescent="0.3">
      <c r="U41005" s="275"/>
    </row>
    <row r="41006" spans="21:21" x14ac:dyDescent="0.3">
      <c r="U41006" s="275"/>
    </row>
    <row r="41007" spans="21:21" x14ac:dyDescent="0.3">
      <c r="U41007" s="275"/>
    </row>
    <row r="41008" spans="21:21" x14ac:dyDescent="0.3">
      <c r="U41008" s="275"/>
    </row>
    <row r="41009" spans="21:21" x14ac:dyDescent="0.3">
      <c r="U41009" s="275"/>
    </row>
    <row r="41010" spans="21:21" x14ac:dyDescent="0.3">
      <c r="U41010" s="275"/>
    </row>
    <row r="41011" spans="21:21" x14ac:dyDescent="0.3">
      <c r="U41011" s="275"/>
    </row>
    <row r="41012" spans="21:21" x14ac:dyDescent="0.3">
      <c r="U41012" s="275"/>
    </row>
    <row r="41013" spans="21:21" x14ac:dyDescent="0.3">
      <c r="U41013" s="275"/>
    </row>
    <row r="41014" spans="21:21" x14ac:dyDescent="0.3">
      <c r="U41014" s="275"/>
    </row>
    <row r="41015" spans="21:21" x14ac:dyDescent="0.3">
      <c r="U41015" s="275"/>
    </row>
    <row r="41016" spans="21:21" x14ac:dyDescent="0.3">
      <c r="U41016" s="275"/>
    </row>
    <row r="41017" spans="21:21" x14ac:dyDescent="0.3">
      <c r="U41017" s="275"/>
    </row>
    <row r="41018" spans="21:21" x14ac:dyDescent="0.3">
      <c r="U41018" s="275"/>
    </row>
    <row r="41019" spans="21:21" x14ac:dyDescent="0.3">
      <c r="U41019" s="275"/>
    </row>
    <row r="41020" spans="21:21" x14ac:dyDescent="0.3">
      <c r="U41020" s="275"/>
    </row>
    <row r="41021" spans="21:21" x14ac:dyDescent="0.3">
      <c r="U41021" s="275"/>
    </row>
    <row r="41022" spans="21:21" x14ac:dyDescent="0.3">
      <c r="U41022" s="275"/>
    </row>
    <row r="41023" spans="21:21" x14ac:dyDescent="0.3">
      <c r="U41023" s="275"/>
    </row>
    <row r="41024" spans="21:21" x14ac:dyDescent="0.3">
      <c r="U41024" s="275"/>
    </row>
    <row r="41025" spans="21:21" x14ac:dyDescent="0.3">
      <c r="U41025" s="275"/>
    </row>
    <row r="41026" spans="21:21" x14ac:dyDescent="0.3">
      <c r="U41026" s="275"/>
    </row>
    <row r="41027" spans="21:21" x14ac:dyDescent="0.3">
      <c r="U41027" s="275"/>
    </row>
    <row r="41028" spans="21:21" x14ac:dyDescent="0.3">
      <c r="U41028" s="275"/>
    </row>
    <row r="41029" spans="21:21" x14ac:dyDescent="0.3">
      <c r="U41029" s="275"/>
    </row>
    <row r="41030" spans="21:21" x14ac:dyDescent="0.3">
      <c r="U41030" s="275"/>
    </row>
    <row r="41031" spans="21:21" x14ac:dyDescent="0.3">
      <c r="U41031" s="275"/>
    </row>
    <row r="41032" spans="21:21" x14ac:dyDescent="0.3">
      <c r="U41032" s="275"/>
    </row>
    <row r="41033" spans="21:21" x14ac:dyDescent="0.3">
      <c r="U41033" s="275"/>
    </row>
    <row r="41034" spans="21:21" x14ac:dyDescent="0.3">
      <c r="U41034" s="275"/>
    </row>
    <row r="41035" spans="21:21" x14ac:dyDescent="0.3">
      <c r="U41035" s="275"/>
    </row>
    <row r="41036" spans="21:21" x14ac:dyDescent="0.3">
      <c r="U41036" s="275"/>
    </row>
    <row r="41037" spans="21:21" x14ac:dyDescent="0.3">
      <c r="U41037" s="275"/>
    </row>
    <row r="41038" spans="21:21" x14ac:dyDescent="0.3">
      <c r="U41038" s="275"/>
    </row>
    <row r="41039" spans="21:21" x14ac:dyDescent="0.3">
      <c r="U41039" s="275"/>
    </row>
    <row r="41040" spans="21:21" x14ac:dyDescent="0.3">
      <c r="U41040" s="275"/>
    </row>
    <row r="41041" spans="21:21" x14ac:dyDescent="0.3">
      <c r="U41041" s="275"/>
    </row>
    <row r="41042" spans="21:21" x14ac:dyDescent="0.3">
      <c r="U41042" s="275"/>
    </row>
    <row r="41043" spans="21:21" x14ac:dyDescent="0.3">
      <c r="U41043" s="275"/>
    </row>
    <row r="41044" spans="21:21" x14ac:dyDescent="0.3">
      <c r="U41044" s="275"/>
    </row>
    <row r="41045" spans="21:21" x14ac:dyDescent="0.3">
      <c r="U41045" s="275"/>
    </row>
    <row r="41046" spans="21:21" x14ac:dyDescent="0.3">
      <c r="U41046" s="275"/>
    </row>
    <row r="41047" spans="21:21" x14ac:dyDescent="0.3">
      <c r="U41047" s="275"/>
    </row>
    <row r="41048" spans="21:21" x14ac:dyDescent="0.3">
      <c r="U41048" s="275"/>
    </row>
    <row r="41049" spans="21:21" x14ac:dyDescent="0.3">
      <c r="U41049" s="275"/>
    </row>
    <row r="41050" spans="21:21" x14ac:dyDescent="0.3">
      <c r="U41050" s="275"/>
    </row>
    <row r="41051" spans="21:21" x14ac:dyDescent="0.3">
      <c r="U41051" s="275"/>
    </row>
    <row r="41052" spans="21:21" x14ac:dyDescent="0.3">
      <c r="U41052" s="275"/>
    </row>
    <row r="41053" spans="21:21" x14ac:dyDescent="0.3">
      <c r="U41053" s="275"/>
    </row>
    <row r="41054" spans="21:21" x14ac:dyDescent="0.3">
      <c r="U41054" s="275"/>
    </row>
    <row r="41055" spans="21:21" x14ac:dyDescent="0.3">
      <c r="U41055" s="275"/>
    </row>
    <row r="41056" spans="21:21" x14ac:dyDescent="0.3">
      <c r="U41056" s="275"/>
    </row>
    <row r="41057" spans="21:21" x14ac:dyDescent="0.3">
      <c r="U41057" s="275"/>
    </row>
    <row r="41058" spans="21:21" x14ac:dyDescent="0.3">
      <c r="U41058" s="275"/>
    </row>
    <row r="41059" spans="21:21" x14ac:dyDescent="0.3">
      <c r="U41059" s="275"/>
    </row>
    <row r="41060" spans="21:21" x14ac:dyDescent="0.3">
      <c r="U41060" s="275"/>
    </row>
    <row r="41061" spans="21:21" x14ac:dyDescent="0.3">
      <c r="U41061" s="275"/>
    </row>
    <row r="41062" spans="21:21" x14ac:dyDescent="0.3">
      <c r="U41062" s="275"/>
    </row>
    <row r="41063" spans="21:21" x14ac:dyDescent="0.3">
      <c r="U41063" s="275"/>
    </row>
    <row r="41064" spans="21:21" x14ac:dyDescent="0.3">
      <c r="U41064" s="275"/>
    </row>
    <row r="41065" spans="21:21" x14ac:dyDescent="0.3">
      <c r="U41065" s="275"/>
    </row>
    <row r="41066" spans="21:21" x14ac:dyDescent="0.3">
      <c r="U41066" s="275"/>
    </row>
    <row r="41067" spans="21:21" x14ac:dyDescent="0.3">
      <c r="U41067" s="275"/>
    </row>
    <row r="41068" spans="21:21" x14ac:dyDescent="0.3">
      <c r="U41068" s="275"/>
    </row>
    <row r="41069" spans="21:21" x14ac:dyDescent="0.3">
      <c r="U41069" s="275"/>
    </row>
    <row r="41070" spans="21:21" x14ac:dyDescent="0.3">
      <c r="U41070" s="275"/>
    </row>
    <row r="41071" spans="21:21" x14ac:dyDescent="0.3">
      <c r="U41071" s="275"/>
    </row>
    <row r="41072" spans="21:21" x14ac:dyDescent="0.3">
      <c r="U41072" s="275"/>
    </row>
    <row r="41073" spans="21:21" x14ac:dyDescent="0.3">
      <c r="U41073" s="275"/>
    </row>
    <row r="41074" spans="21:21" x14ac:dyDescent="0.3">
      <c r="U41074" s="275"/>
    </row>
    <row r="41075" spans="21:21" x14ac:dyDescent="0.3">
      <c r="U41075" s="275"/>
    </row>
    <row r="41076" spans="21:21" x14ac:dyDescent="0.3">
      <c r="U41076" s="275"/>
    </row>
    <row r="41077" spans="21:21" x14ac:dyDescent="0.3">
      <c r="U41077" s="275"/>
    </row>
    <row r="41078" spans="21:21" x14ac:dyDescent="0.3">
      <c r="U41078" s="275"/>
    </row>
    <row r="41079" spans="21:21" x14ac:dyDescent="0.3">
      <c r="U41079" s="275"/>
    </row>
    <row r="41080" spans="21:21" x14ac:dyDescent="0.3">
      <c r="U41080" s="275"/>
    </row>
    <row r="41081" spans="21:21" x14ac:dyDescent="0.3">
      <c r="U41081" s="275"/>
    </row>
    <row r="41082" spans="21:21" x14ac:dyDescent="0.3">
      <c r="U41082" s="275"/>
    </row>
    <row r="41083" spans="21:21" x14ac:dyDescent="0.3">
      <c r="U41083" s="275"/>
    </row>
    <row r="41084" spans="21:21" x14ac:dyDescent="0.3">
      <c r="U41084" s="275"/>
    </row>
    <row r="41085" spans="21:21" x14ac:dyDescent="0.3">
      <c r="U41085" s="275"/>
    </row>
    <row r="41086" spans="21:21" x14ac:dyDescent="0.3">
      <c r="U41086" s="275"/>
    </row>
    <row r="41087" spans="21:21" x14ac:dyDescent="0.3">
      <c r="U41087" s="275"/>
    </row>
    <row r="41088" spans="21:21" x14ac:dyDescent="0.3">
      <c r="U41088" s="275"/>
    </row>
    <row r="41089" spans="21:21" x14ac:dyDescent="0.3">
      <c r="U41089" s="275"/>
    </row>
    <row r="41090" spans="21:21" x14ac:dyDescent="0.3">
      <c r="U41090" s="275"/>
    </row>
    <row r="41091" spans="21:21" x14ac:dyDescent="0.3">
      <c r="U41091" s="275"/>
    </row>
    <row r="41092" spans="21:21" x14ac:dyDescent="0.3">
      <c r="U41092" s="275"/>
    </row>
    <row r="41093" spans="21:21" x14ac:dyDescent="0.3">
      <c r="U41093" s="275"/>
    </row>
    <row r="41094" spans="21:21" x14ac:dyDescent="0.3">
      <c r="U41094" s="275"/>
    </row>
    <row r="41095" spans="21:21" x14ac:dyDescent="0.3">
      <c r="U41095" s="275"/>
    </row>
    <row r="41096" spans="21:21" x14ac:dyDescent="0.3">
      <c r="U41096" s="275"/>
    </row>
    <row r="41097" spans="21:21" x14ac:dyDescent="0.3">
      <c r="U41097" s="275"/>
    </row>
    <row r="41098" spans="21:21" x14ac:dyDescent="0.3">
      <c r="U41098" s="275"/>
    </row>
    <row r="41099" spans="21:21" x14ac:dyDescent="0.3">
      <c r="U41099" s="275"/>
    </row>
    <row r="41100" spans="21:21" x14ac:dyDescent="0.3">
      <c r="U41100" s="275"/>
    </row>
    <row r="41101" spans="21:21" x14ac:dyDescent="0.3">
      <c r="U41101" s="275"/>
    </row>
    <row r="41102" spans="21:21" x14ac:dyDescent="0.3">
      <c r="U41102" s="275"/>
    </row>
    <row r="41103" spans="21:21" x14ac:dyDescent="0.3">
      <c r="U41103" s="275"/>
    </row>
    <row r="41104" spans="21:21" x14ac:dyDescent="0.3">
      <c r="U41104" s="275"/>
    </row>
    <row r="41105" spans="21:21" x14ac:dyDescent="0.3">
      <c r="U41105" s="275"/>
    </row>
    <row r="41106" spans="21:21" x14ac:dyDescent="0.3">
      <c r="U41106" s="275"/>
    </row>
    <row r="41107" spans="21:21" x14ac:dyDescent="0.3">
      <c r="U41107" s="275"/>
    </row>
    <row r="41108" spans="21:21" x14ac:dyDescent="0.3">
      <c r="U41108" s="275"/>
    </row>
    <row r="41109" spans="21:21" x14ac:dyDescent="0.3">
      <c r="U41109" s="275"/>
    </row>
    <row r="41110" spans="21:21" x14ac:dyDescent="0.3">
      <c r="U41110" s="275"/>
    </row>
    <row r="41111" spans="21:21" x14ac:dyDescent="0.3">
      <c r="U41111" s="275"/>
    </row>
    <row r="41112" spans="21:21" x14ac:dyDescent="0.3">
      <c r="U41112" s="275"/>
    </row>
    <row r="41113" spans="21:21" x14ac:dyDescent="0.3">
      <c r="U41113" s="275"/>
    </row>
    <row r="41114" spans="21:21" x14ac:dyDescent="0.3">
      <c r="U41114" s="275"/>
    </row>
    <row r="41115" spans="21:21" x14ac:dyDescent="0.3">
      <c r="U41115" s="275"/>
    </row>
    <row r="41116" spans="21:21" x14ac:dyDescent="0.3">
      <c r="U41116" s="275"/>
    </row>
    <row r="41117" spans="21:21" x14ac:dyDescent="0.3">
      <c r="U41117" s="275"/>
    </row>
    <row r="41118" spans="21:21" x14ac:dyDescent="0.3">
      <c r="U41118" s="275"/>
    </row>
    <row r="41119" spans="21:21" x14ac:dyDescent="0.3">
      <c r="U41119" s="275"/>
    </row>
    <row r="41120" spans="21:21" x14ac:dyDescent="0.3">
      <c r="U41120" s="275"/>
    </row>
    <row r="41121" spans="21:21" x14ac:dyDescent="0.3">
      <c r="U41121" s="275"/>
    </row>
    <row r="41122" spans="21:21" x14ac:dyDescent="0.3">
      <c r="U41122" s="275"/>
    </row>
    <row r="41123" spans="21:21" x14ac:dyDescent="0.3">
      <c r="U41123" s="275"/>
    </row>
    <row r="41124" spans="21:21" x14ac:dyDescent="0.3">
      <c r="U41124" s="275"/>
    </row>
    <row r="41125" spans="21:21" x14ac:dyDescent="0.3">
      <c r="U41125" s="275"/>
    </row>
    <row r="41126" spans="21:21" x14ac:dyDescent="0.3">
      <c r="U41126" s="275"/>
    </row>
    <row r="41127" spans="21:21" x14ac:dyDescent="0.3">
      <c r="U41127" s="275"/>
    </row>
    <row r="41128" spans="21:21" x14ac:dyDescent="0.3">
      <c r="U41128" s="275"/>
    </row>
    <row r="41129" spans="21:21" x14ac:dyDescent="0.3">
      <c r="U41129" s="275"/>
    </row>
    <row r="41130" spans="21:21" x14ac:dyDescent="0.3">
      <c r="U41130" s="275"/>
    </row>
    <row r="41131" spans="21:21" x14ac:dyDescent="0.3">
      <c r="U41131" s="275"/>
    </row>
    <row r="41132" spans="21:21" x14ac:dyDescent="0.3">
      <c r="U41132" s="275"/>
    </row>
    <row r="41133" spans="21:21" x14ac:dyDescent="0.3">
      <c r="U41133" s="275"/>
    </row>
    <row r="41134" spans="21:21" x14ac:dyDescent="0.3">
      <c r="U41134" s="275"/>
    </row>
    <row r="41135" spans="21:21" x14ac:dyDescent="0.3">
      <c r="U41135" s="275"/>
    </row>
    <row r="41136" spans="21:21" x14ac:dyDescent="0.3">
      <c r="U41136" s="275"/>
    </row>
    <row r="41137" spans="21:21" x14ac:dyDescent="0.3">
      <c r="U41137" s="275"/>
    </row>
    <row r="41138" spans="21:21" x14ac:dyDescent="0.3">
      <c r="U41138" s="275"/>
    </row>
    <row r="41139" spans="21:21" x14ac:dyDescent="0.3">
      <c r="U41139" s="275"/>
    </row>
    <row r="41140" spans="21:21" x14ac:dyDescent="0.3">
      <c r="U41140" s="275"/>
    </row>
    <row r="41141" spans="21:21" x14ac:dyDescent="0.3">
      <c r="U41141" s="275"/>
    </row>
    <row r="41142" spans="21:21" x14ac:dyDescent="0.3">
      <c r="U41142" s="275"/>
    </row>
    <row r="41143" spans="21:21" x14ac:dyDescent="0.3">
      <c r="U41143" s="275"/>
    </row>
    <row r="41144" spans="21:21" x14ac:dyDescent="0.3">
      <c r="U41144" s="275"/>
    </row>
    <row r="41145" spans="21:21" x14ac:dyDescent="0.3">
      <c r="U41145" s="275"/>
    </row>
    <row r="41146" spans="21:21" x14ac:dyDescent="0.3">
      <c r="U41146" s="275"/>
    </row>
    <row r="41147" spans="21:21" x14ac:dyDescent="0.3">
      <c r="U41147" s="275"/>
    </row>
    <row r="41148" spans="21:21" x14ac:dyDescent="0.3">
      <c r="U41148" s="275"/>
    </row>
    <row r="41149" spans="21:21" x14ac:dyDescent="0.3">
      <c r="U41149" s="275"/>
    </row>
    <row r="41150" spans="21:21" x14ac:dyDescent="0.3">
      <c r="U41150" s="275"/>
    </row>
    <row r="41151" spans="21:21" x14ac:dyDescent="0.3">
      <c r="U41151" s="275"/>
    </row>
    <row r="41152" spans="21:21" x14ac:dyDescent="0.3">
      <c r="U41152" s="275"/>
    </row>
    <row r="41153" spans="21:21" x14ac:dyDescent="0.3">
      <c r="U41153" s="275"/>
    </row>
    <row r="41154" spans="21:21" x14ac:dyDescent="0.3">
      <c r="U41154" s="275"/>
    </row>
    <row r="41155" spans="21:21" x14ac:dyDescent="0.3">
      <c r="U41155" s="275"/>
    </row>
    <row r="41156" spans="21:21" x14ac:dyDescent="0.3">
      <c r="U41156" s="275"/>
    </row>
    <row r="41157" spans="21:21" x14ac:dyDescent="0.3">
      <c r="U41157" s="275"/>
    </row>
    <row r="41158" spans="21:21" x14ac:dyDescent="0.3">
      <c r="U41158" s="275"/>
    </row>
    <row r="41159" spans="21:21" x14ac:dyDescent="0.3">
      <c r="U41159" s="275"/>
    </row>
    <row r="41160" spans="21:21" x14ac:dyDescent="0.3">
      <c r="U41160" s="275"/>
    </row>
    <row r="41161" spans="21:21" x14ac:dyDescent="0.3">
      <c r="U41161" s="275"/>
    </row>
    <row r="41162" spans="21:21" x14ac:dyDescent="0.3">
      <c r="U41162" s="275"/>
    </row>
    <row r="41163" spans="21:21" x14ac:dyDescent="0.3">
      <c r="U41163" s="275"/>
    </row>
    <row r="41164" spans="21:21" x14ac:dyDescent="0.3">
      <c r="U41164" s="275"/>
    </row>
    <row r="41165" spans="21:21" x14ac:dyDescent="0.3">
      <c r="U41165" s="275"/>
    </row>
    <row r="41166" spans="21:21" x14ac:dyDescent="0.3">
      <c r="U41166" s="275"/>
    </row>
    <row r="41167" spans="21:21" x14ac:dyDescent="0.3">
      <c r="U41167" s="275"/>
    </row>
    <row r="41168" spans="21:21" x14ac:dyDescent="0.3">
      <c r="U41168" s="275"/>
    </row>
    <row r="41169" spans="21:21" x14ac:dyDescent="0.3">
      <c r="U41169" s="275"/>
    </row>
    <row r="41170" spans="21:21" x14ac:dyDescent="0.3">
      <c r="U41170" s="275"/>
    </row>
    <row r="41171" spans="21:21" x14ac:dyDescent="0.3">
      <c r="U41171" s="275"/>
    </row>
    <row r="41172" spans="21:21" x14ac:dyDescent="0.3">
      <c r="U41172" s="275"/>
    </row>
    <row r="41173" spans="21:21" x14ac:dyDescent="0.3">
      <c r="U41173" s="275"/>
    </row>
    <row r="41174" spans="21:21" x14ac:dyDescent="0.3">
      <c r="U41174" s="275"/>
    </row>
    <row r="41175" spans="21:21" x14ac:dyDescent="0.3">
      <c r="U41175" s="275"/>
    </row>
    <row r="41176" spans="21:21" x14ac:dyDescent="0.3">
      <c r="U41176" s="275"/>
    </row>
    <row r="41177" spans="21:21" x14ac:dyDescent="0.3">
      <c r="U41177" s="275"/>
    </row>
    <row r="41178" spans="21:21" x14ac:dyDescent="0.3">
      <c r="U41178" s="275"/>
    </row>
    <row r="41179" spans="21:21" x14ac:dyDescent="0.3">
      <c r="U41179" s="275"/>
    </row>
    <row r="41180" spans="21:21" x14ac:dyDescent="0.3">
      <c r="U41180" s="275"/>
    </row>
    <row r="41181" spans="21:21" x14ac:dyDescent="0.3">
      <c r="U41181" s="275"/>
    </row>
    <row r="41182" spans="21:21" x14ac:dyDescent="0.3">
      <c r="U41182" s="275"/>
    </row>
    <row r="41183" spans="21:21" x14ac:dyDescent="0.3">
      <c r="U41183" s="275"/>
    </row>
    <row r="41184" spans="21:21" x14ac:dyDescent="0.3">
      <c r="U41184" s="275"/>
    </row>
    <row r="41185" spans="21:21" x14ac:dyDescent="0.3">
      <c r="U41185" s="275"/>
    </row>
    <row r="41186" spans="21:21" x14ac:dyDescent="0.3">
      <c r="U41186" s="275"/>
    </row>
    <row r="41187" spans="21:21" x14ac:dyDescent="0.3">
      <c r="U41187" s="275"/>
    </row>
    <row r="41188" spans="21:21" x14ac:dyDescent="0.3">
      <c r="U41188" s="275"/>
    </row>
    <row r="41189" spans="21:21" x14ac:dyDescent="0.3">
      <c r="U41189" s="275"/>
    </row>
    <row r="41190" spans="21:21" x14ac:dyDescent="0.3">
      <c r="U41190" s="275"/>
    </row>
    <row r="41191" spans="21:21" x14ac:dyDescent="0.3">
      <c r="U41191" s="275"/>
    </row>
    <row r="41192" spans="21:21" x14ac:dyDescent="0.3">
      <c r="U41192" s="275"/>
    </row>
    <row r="41193" spans="21:21" x14ac:dyDescent="0.3">
      <c r="U41193" s="275"/>
    </row>
    <row r="41194" spans="21:21" x14ac:dyDescent="0.3">
      <c r="U41194" s="275"/>
    </row>
    <row r="41195" spans="21:21" x14ac:dyDescent="0.3">
      <c r="U41195" s="275"/>
    </row>
    <row r="41196" spans="21:21" x14ac:dyDescent="0.3">
      <c r="U41196" s="275"/>
    </row>
    <row r="41197" spans="21:21" x14ac:dyDescent="0.3">
      <c r="U41197" s="275"/>
    </row>
    <row r="41198" spans="21:21" x14ac:dyDescent="0.3">
      <c r="U41198" s="275"/>
    </row>
    <row r="41199" spans="21:21" x14ac:dyDescent="0.3">
      <c r="U41199" s="275"/>
    </row>
    <row r="41200" spans="21:21" x14ac:dyDescent="0.3">
      <c r="U41200" s="275"/>
    </row>
    <row r="41201" spans="21:21" x14ac:dyDescent="0.3">
      <c r="U41201" s="275"/>
    </row>
    <row r="41202" spans="21:21" x14ac:dyDescent="0.3">
      <c r="U41202" s="275"/>
    </row>
    <row r="41203" spans="21:21" x14ac:dyDescent="0.3">
      <c r="U41203" s="275"/>
    </row>
    <row r="41204" spans="21:21" x14ac:dyDescent="0.3">
      <c r="U41204" s="275"/>
    </row>
    <row r="41205" spans="21:21" x14ac:dyDescent="0.3">
      <c r="U41205" s="275"/>
    </row>
    <row r="41206" spans="21:21" x14ac:dyDescent="0.3">
      <c r="U41206" s="275"/>
    </row>
    <row r="41207" spans="21:21" x14ac:dyDescent="0.3">
      <c r="U41207" s="275"/>
    </row>
    <row r="41208" spans="21:21" x14ac:dyDescent="0.3">
      <c r="U41208" s="275"/>
    </row>
    <row r="41209" spans="21:21" x14ac:dyDescent="0.3">
      <c r="U41209" s="275"/>
    </row>
    <row r="41210" spans="21:21" x14ac:dyDescent="0.3">
      <c r="U41210" s="275"/>
    </row>
    <row r="41211" spans="21:21" x14ac:dyDescent="0.3">
      <c r="U41211" s="275"/>
    </row>
    <row r="41212" spans="21:21" x14ac:dyDescent="0.3">
      <c r="U41212" s="275"/>
    </row>
    <row r="41213" spans="21:21" x14ac:dyDescent="0.3">
      <c r="U41213" s="275"/>
    </row>
    <row r="41214" spans="21:21" x14ac:dyDescent="0.3">
      <c r="U41214" s="275"/>
    </row>
    <row r="41215" spans="21:21" x14ac:dyDescent="0.3">
      <c r="U41215" s="275"/>
    </row>
    <row r="41216" spans="21:21" x14ac:dyDescent="0.3">
      <c r="U41216" s="275"/>
    </row>
    <row r="41217" spans="21:21" x14ac:dyDescent="0.3">
      <c r="U41217" s="275"/>
    </row>
    <row r="41218" spans="21:21" x14ac:dyDescent="0.3">
      <c r="U41218" s="275"/>
    </row>
    <row r="41219" spans="21:21" x14ac:dyDescent="0.3">
      <c r="U41219" s="275"/>
    </row>
    <row r="41220" spans="21:21" x14ac:dyDescent="0.3">
      <c r="U41220" s="275"/>
    </row>
    <row r="41221" spans="21:21" x14ac:dyDescent="0.3">
      <c r="U41221" s="275"/>
    </row>
    <row r="41222" spans="21:21" x14ac:dyDescent="0.3">
      <c r="U41222" s="275"/>
    </row>
    <row r="41223" spans="21:21" x14ac:dyDescent="0.3">
      <c r="U41223" s="275"/>
    </row>
    <row r="41224" spans="21:21" x14ac:dyDescent="0.3">
      <c r="U41224" s="275"/>
    </row>
    <row r="41225" spans="21:21" x14ac:dyDescent="0.3">
      <c r="U41225" s="275"/>
    </row>
    <row r="41226" spans="21:21" x14ac:dyDescent="0.3">
      <c r="U41226" s="275"/>
    </row>
    <row r="41227" spans="21:21" x14ac:dyDescent="0.3">
      <c r="U41227" s="275"/>
    </row>
    <row r="41228" spans="21:21" x14ac:dyDescent="0.3">
      <c r="U41228" s="275"/>
    </row>
    <row r="41229" spans="21:21" x14ac:dyDescent="0.3">
      <c r="U41229" s="275"/>
    </row>
    <row r="41230" spans="21:21" x14ac:dyDescent="0.3">
      <c r="U41230" s="275"/>
    </row>
    <row r="41231" spans="21:21" x14ac:dyDescent="0.3">
      <c r="U41231" s="275"/>
    </row>
    <row r="41232" spans="21:21" x14ac:dyDescent="0.3">
      <c r="U41232" s="275"/>
    </row>
    <row r="41233" spans="21:21" x14ac:dyDescent="0.3">
      <c r="U41233" s="275"/>
    </row>
    <row r="41234" spans="21:21" x14ac:dyDescent="0.3">
      <c r="U41234" s="275"/>
    </row>
    <row r="41235" spans="21:21" x14ac:dyDescent="0.3">
      <c r="U41235" s="275"/>
    </row>
    <row r="41236" spans="21:21" x14ac:dyDescent="0.3">
      <c r="U41236" s="275"/>
    </row>
    <row r="41237" spans="21:21" x14ac:dyDescent="0.3">
      <c r="U41237" s="275"/>
    </row>
    <row r="41238" spans="21:21" x14ac:dyDescent="0.3">
      <c r="U41238" s="275"/>
    </row>
    <row r="41239" spans="21:21" x14ac:dyDescent="0.3">
      <c r="U41239" s="275"/>
    </row>
    <row r="41240" spans="21:21" x14ac:dyDescent="0.3">
      <c r="U41240" s="275"/>
    </row>
    <row r="41241" spans="21:21" x14ac:dyDescent="0.3">
      <c r="U41241" s="275"/>
    </row>
    <row r="41242" spans="21:21" x14ac:dyDescent="0.3">
      <c r="U41242" s="275"/>
    </row>
    <row r="41243" spans="21:21" x14ac:dyDescent="0.3">
      <c r="U41243" s="275"/>
    </row>
    <row r="41244" spans="21:21" x14ac:dyDescent="0.3">
      <c r="U41244" s="275"/>
    </row>
    <row r="41245" spans="21:21" x14ac:dyDescent="0.3">
      <c r="U41245" s="275"/>
    </row>
    <row r="41246" spans="21:21" x14ac:dyDescent="0.3">
      <c r="U41246" s="275"/>
    </row>
    <row r="41247" spans="21:21" x14ac:dyDescent="0.3">
      <c r="U41247" s="275"/>
    </row>
    <row r="41248" spans="21:21" x14ac:dyDescent="0.3">
      <c r="U41248" s="275"/>
    </row>
    <row r="41249" spans="21:21" x14ac:dyDescent="0.3">
      <c r="U41249" s="275"/>
    </row>
    <row r="41250" spans="21:21" x14ac:dyDescent="0.3">
      <c r="U41250" s="275"/>
    </row>
    <row r="41251" spans="21:21" x14ac:dyDescent="0.3">
      <c r="U41251" s="275"/>
    </row>
    <row r="41252" spans="21:21" x14ac:dyDescent="0.3">
      <c r="U41252" s="275"/>
    </row>
    <row r="41253" spans="21:21" x14ac:dyDescent="0.3">
      <c r="U41253" s="275"/>
    </row>
    <row r="41254" spans="21:21" x14ac:dyDescent="0.3">
      <c r="U41254" s="275"/>
    </row>
    <row r="41255" spans="21:21" x14ac:dyDescent="0.3">
      <c r="U41255" s="275"/>
    </row>
    <row r="41256" spans="21:21" x14ac:dyDescent="0.3">
      <c r="U41256" s="275"/>
    </row>
    <row r="41257" spans="21:21" x14ac:dyDescent="0.3">
      <c r="U41257" s="275"/>
    </row>
    <row r="41258" spans="21:21" x14ac:dyDescent="0.3">
      <c r="U41258" s="275"/>
    </row>
    <row r="41259" spans="21:21" x14ac:dyDescent="0.3">
      <c r="U41259" s="275"/>
    </row>
    <row r="41260" spans="21:21" x14ac:dyDescent="0.3">
      <c r="U41260" s="275"/>
    </row>
    <row r="41261" spans="21:21" x14ac:dyDescent="0.3">
      <c r="U41261" s="275"/>
    </row>
    <row r="41262" spans="21:21" x14ac:dyDescent="0.3">
      <c r="U41262" s="275"/>
    </row>
    <row r="41263" spans="21:21" x14ac:dyDescent="0.3">
      <c r="U41263" s="275"/>
    </row>
    <row r="41264" spans="21:21" x14ac:dyDescent="0.3">
      <c r="U41264" s="275"/>
    </row>
    <row r="41265" spans="21:21" x14ac:dyDescent="0.3">
      <c r="U41265" s="275"/>
    </row>
    <row r="41266" spans="21:21" x14ac:dyDescent="0.3">
      <c r="U41266" s="275"/>
    </row>
    <row r="41267" spans="21:21" x14ac:dyDescent="0.3">
      <c r="U41267" s="275"/>
    </row>
    <row r="41268" spans="21:21" x14ac:dyDescent="0.3">
      <c r="U41268" s="275"/>
    </row>
    <row r="41269" spans="21:21" x14ac:dyDescent="0.3">
      <c r="U41269" s="275"/>
    </row>
    <row r="41270" spans="21:21" x14ac:dyDescent="0.3">
      <c r="U41270" s="275"/>
    </row>
    <row r="41271" spans="21:21" x14ac:dyDescent="0.3">
      <c r="U41271" s="275"/>
    </row>
    <row r="41272" spans="21:21" x14ac:dyDescent="0.3">
      <c r="U41272" s="275"/>
    </row>
    <row r="41273" spans="21:21" x14ac:dyDescent="0.3">
      <c r="U41273" s="275"/>
    </row>
    <row r="41274" spans="21:21" x14ac:dyDescent="0.3">
      <c r="U41274" s="275"/>
    </row>
    <row r="41275" spans="21:21" x14ac:dyDescent="0.3">
      <c r="U41275" s="275"/>
    </row>
    <row r="41276" spans="21:21" x14ac:dyDescent="0.3">
      <c r="U41276" s="275"/>
    </row>
    <row r="41277" spans="21:21" x14ac:dyDescent="0.3">
      <c r="U41277" s="275"/>
    </row>
    <row r="41278" spans="21:21" x14ac:dyDescent="0.3">
      <c r="U41278" s="275"/>
    </row>
    <row r="41279" spans="21:21" x14ac:dyDescent="0.3">
      <c r="U41279" s="275"/>
    </row>
    <row r="41280" spans="21:21" x14ac:dyDescent="0.3">
      <c r="U41280" s="275"/>
    </row>
    <row r="41281" spans="21:21" x14ac:dyDescent="0.3">
      <c r="U41281" s="275"/>
    </row>
    <row r="41282" spans="21:21" x14ac:dyDescent="0.3">
      <c r="U41282" s="275"/>
    </row>
    <row r="41283" spans="21:21" x14ac:dyDescent="0.3">
      <c r="U41283" s="275"/>
    </row>
    <row r="41284" spans="21:21" x14ac:dyDescent="0.3">
      <c r="U41284" s="275"/>
    </row>
    <row r="41285" spans="21:21" x14ac:dyDescent="0.3">
      <c r="U41285" s="275"/>
    </row>
    <row r="41286" spans="21:21" x14ac:dyDescent="0.3">
      <c r="U41286" s="275"/>
    </row>
    <row r="41287" spans="21:21" x14ac:dyDescent="0.3">
      <c r="U41287" s="275"/>
    </row>
    <row r="41288" spans="21:21" x14ac:dyDescent="0.3">
      <c r="U41288" s="275"/>
    </row>
    <row r="41289" spans="21:21" x14ac:dyDescent="0.3">
      <c r="U41289" s="275"/>
    </row>
    <row r="41290" spans="21:21" x14ac:dyDescent="0.3">
      <c r="U41290" s="275"/>
    </row>
    <row r="41291" spans="21:21" x14ac:dyDescent="0.3">
      <c r="U41291" s="275"/>
    </row>
    <row r="41292" spans="21:21" x14ac:dyDescent="0.3">
      <c r="U41292" s="275"/>
    </row>
    <row r="41293" spans="21:21" x14ac:dyDescent="0.3">
      <c r="U41293" s="275"/>
    </row>
    <row r="41294" spans="21:21" x14ac:dyDescent="0.3">
      <c r="U41294" s="275"/>
    </row>
    <row r="41295" spans="21:21" x14ac:dyDescent="0.3">
      <c r="U41295" s="275"/>
    </row>
    <row r="41296" spans="21:21" x14ac:dyDescent="0.3">
      <c r="U41296" s="275"/>
    </row>
    <row r="41297" spans="21:21" x14ac:dyDescent="0.3">
      <c r="U41297" s="275"/>
    </row>
    <row r="41298" spans="21:21" x14ac:dyDescent="0.3">
      <c r="U41298" s="275"/>
    </row>
    <row r="41299" spans="21:21" x14ac:dyDescent="0.3">
      <c r="U41299" s="275"/>
    </row>
    <row r="41300" spans="21:21" x14ac:dyDescent="0.3">
      <c r="U41300" s="275"/>
    </row>
    <row r="41301" spans="21:21" x14ac:dyDescent="0.3">
      <c r="U41301" s="275"/>
    </row>
    <row r="41302" spans="21:21" x14ac:dyDescent="0.3">
      <c r="U41302" s="275"/>
    </row>
    <row r="41303" spans="21:21" x14ac:dyDescent="0.3">
      <c r="U41303" s="275"/>
    </row>
    <row r="41304" spans="21:21" x14ac:dyDescent="0.3">
      <c r="U41304" s="275"/>
    </row>
    <row r="41305" spans="21:21" x14ac:dyDescent="0.3">
      <c r="U41305" s="275"/>
    </row>
    <row r="41306" spans="21:21" x14ac:dyDescent="0.3">
      <c r="U41306" s="275"/>
    </row>
    <row r="41307" spans="21:21" x14ac:dyDescent="0.3">
      <c r="U41307" s="275"/>
    </row>
    <row r="41308" spans="21:21" x14ac:dyDescent="0.3">
      <c r="U41308" s="275"/>
    </row>
    <row r="41309" spans="21:21" x14ac:dyDescent="0.3">
      <c r="U41309" s="275"/>
    </row>
    <row r="41310" spans="21:21" x14ac:dyDescent="0.3">
      <c r="U41310" s="275"/>
    </row>
    <row r="41311" spans="21:21" x14ac:dyDescent="0.3">
      <c r="U41311" s="275"/>
    </row>
    <row r="41312" spans="21:21" x14ac:dyDescent="0.3">
      <c r="U41312" s="275"/>
    </row>
    <row r="41313" spans="21:21" x14ac:dyDescent="0.3">
      <c r="U41313" s="275"/>
    </row>
    <row r="41314" spans="21:21" x14ac:dyDescent="0.3">
      <c r="U41314" s="275"/>
    </row>
    <row r="41315" spans="21:21" x14ac:dyDescent="0.3">
      <c r="U41315" s="275"/>
    </row>
    <row r="41316" spans="21:21" x14ac:dyDescent="0.3">
      <c r="U41316" s="275"/>
    </row>
    <row r="41317" spans="21:21" x14ac:dyDescent="0.3">
      <c r="U41317" s="275"/>
    </row>
    <row r="41318" spans="21:21" x14ac:dyDescent="0.3">
      <c r="U41318" s="275"/>
    </row>
    <row r="41319" spans="21:21" x14ac:dyDescent="0.3">
      <c r="U41319" s="275"/>
    </row>
    <row r="41320" spans="21:21" x14ac:dyDescent="0.3">
      <c r="U41320" s="275"/>
    </row>
    <row r="41321" spans="21:21" x14ac:dyDescent="0.3">
      <c r="U41321" s="275"/>
    </row>
    <row r="41322" spans="21:21" x14ac:dyDescent="0.3">
      <c r="U41322" s="275"/>
    </row>
    <row r="41323" spans="21:21" x14ac:dyDescent="0.3">
      <c r="U41323" s="275"/>
    </row>
    <row r="41324" spans="21:21" x14ac:dyDescent="0.3">
      <c r="U41324" s="275"/>
    </row>
    <row r="41325" spans="21:21" x14ac:dyDescent="0.3">
      <c r="U41325" s="275"/>
    </row>
    <row r="41326" spans="21:21" x14ac:dyDescent="0.3">
      <c r="U41326" s="275"/>
    </row>
    <row r="41327" spans="21:21" x14ac:dyDescent="0.3">
      <c r="U41327" s="275"/>
    </row>
    <row r="41328" spans="21:21" x14ac:dyDescent="0.3">
      <c r="U41328" s="275"/>
    </row>
    <row r="41329" spans="21:21" x14ac:dyDescent="0.3">
      <c r="U41329" s="275"/>
    </row>
    <row r="41330" spans="21:21" x14ac:dyDescent="0.3">
      <c r="U41330" s="275"/>
    </row>
    <row r="41331" spans="21:21" x14ac:dyDescent="0.3">
      <c r="U41331" s="275"/>
    </row>
    <row r="41332" spans="21:21" x14ac:dyDescent="0.3">
      <c r="U41332" s="275"/>
    </row>
    <row r="41333" spans="21:21" x14ac:dyDescent="0.3">
      <c r="U41333" s="275"/>
    </row>
    <row r="41334" spans="21:21" x14ac:dyDescent="0.3">
      <c r="U41334" s="275"/>
    </row>
    <row r="41335" spans="21:21" x14ac:dyDescent="0.3">
      <c r="U41335" s="275"/>
    </row>
    <row r="41336" spans="21:21" x14ac:dyDescent="0.3">
      <c r="U41336" s="275"/>
    </row>
    <row r="41337" spans="21:21" x14ac:dyDescent="0.3">
      <c r="U41337" s="275"/>
    </row>
    <row r="41338" spans="21:21" x14ac:dyDescent="0.3">
      <c r="U41338" s="275"/>
    </row>
    <row r="41339" spans="21:21" x14ac:dyDescent="0.3">
      <c r="U41339" s="275"/>
    </row>
    <row r="41340" spans="21:21" x14ac:dyDescent="0.3">
      <c r="U41340" s="275"/>
    </row>
    <row r="41341" spans="21:21" x14ac:dyDescent="0.3">
      <c r="U41341" s="275"/>
    </row>
    <row r="41342" spans="21:21" x14ac:dyDescent="0.3">
      <c r="U41342" s="275"/>
    </row>
    <row r="41343" spans="21:21" x14ac:dyDescent="0.3">
      <c r="U41343" s="275"/>
    </row>
    <row r="41344" spans="21:21" x14ac:dyDescent="0.3">
      <c r="U41344" s="275"/>
    </row>
    <row r="41345" spans="21:21" x14ac:dyDescent="0.3">
      <c r="U41345" s="275"/>
    </row>
    <row r="41346" spans="21:21" x14ac:dyDescent="0.3">
      <c r="U41346" s="275"/>
    </row>
    <row r="41347" spans="21:21" x14ac:dyDescent="0.3">
      <c r="U41347" s="275"/>
    </row>
    <row r="41348" spans="21:21" x14ac:dyDescent="0.3">
      <c r="U41348" s="275"/>
    </row>
    <row r="41349" spans="21:21" x14ac:dyDescent="0.3">
      <c r="U41349" s="275"/>
    </row>
    <row r="41350" spans="21:21" x14ac:dyDescent="0.3">
      <c r="U41350" s="275"/>
    </row>
    <row r="41351" spans="21:21" x14ac:dyDescent="0.3">
      <c r="U41351" s="275"/>
    </row>
    <row r="41352" spans="21:21" x14ac:dyDescent="0.3">
      <c r="U41352" s="275"/>
    </row>
    <row r="41353" spans="21:21" x14ac:dyDescent="0.3">
      <c r="U41353" s="275"/>
    </row>
    <row r="41354" spans="21:21" x14ac:dyDescent="0.3">
      <c r="U41354" s="275"/>
    </row>
    <row r="41355" spans="21:21" x14ac:dyDescent="0.3">
      <c r="U41355" s="275"/>
    </row>
    <row r="41356" spans="21:21" x14ac:dyDescent="0.3">
      <c r="U41356" s="275"/>
    </row>
    <row r="41357" spans="21:21" x14ac:dyDescent="0.3">
      <c r="U41357" s="275"/>
    </row>
    <row r="41358" spans="21:21" x14ac:dyDescent="0.3">
      <c r="U41358" s="275"/>
    </row>
    <row r="41359" spans="21:21" x14ac:dyDescent="0.3">
      <c r="U41359" s="275"/>
    </row>
    <row r="41360" spans="21:21" x14ac:dyDescent="0.3">
      <c r="U41360" s="275"/>
    </row>
    <row r="41361" spans="21:21" x14ac:dyDescent="0.3">
      <c r="U41361" s="275"/>
    </row>
    <row r="41362" spans="21:21" x14ac:dyDescent="0.3">
      <c r="U41362" s="275"/>
    </row>
    <row r="41363" spans="21:21" x14ac:dyDescent="0.3">
      <c r="U41363" s="275"/>
    </row>
    <row r="41364" spans="21:21" x14ac:dyDescent="0.3">
      <c r="U41364" s="275"/>
    </row>
    <row r="41365" spans="21:21" x14ac:dyDescent="0.3">
      <c r="U41365" s="275"/>
    </row>
    <row r="41366" spans="21:21" x14ac:dyDescent="0.3">
      <c r="U41366" s="275"/>
    </row>
    <row r="41367" spans="21:21" x14ac:dyDescent="0.3">
      <c r="U41367" s="275"/>
    </row>
    <row r="41368" spans="21:21" x14ac:dyDescent="0.3">
      <c r="U41368" s="275"/>
    </row>
    <row r="41369" spans="21:21" x14ac:dyDescent="0.3">
      <c r="U41369" s="275"/>
    </row>
    <row r="41370" spans="21:21" x14ac:dyDescent="0.3">
      <c r="U41370" s="275"/>
    </row>
    <row r="41371" spans="21:21" x14ac:dyDescent="0.3">
      <c r="U41371" s="275"/>
    </row>
    <row r="41372" spans="21:21" x14ac:dyDescent="0.3">
      <c r="U41372" s="275"/>
    </row>
    <row r="41373" spans="21:21" x14ac:dyDescent="0.3">
      <c r="U41373" s="275"/>
    </row>
    <row r="41374" spans="21:21" x14ac:dyDescent="0.3">
      <c r="U41374" s="275"/>
    </row>
    <row r="41375" spans="21:21" x14ac:dyDescent="0.3">
      <c r="U41375" s="275"/>
    </row>
    <row r="41376" spans="21:21" x14ac:dyDescent="0.3">
      <c r="U41376" s="275"/>
    </row>
    <row r="41377" spans="21:21" x14ac:dyDescent="0.3">
      <c r="U41377" s="275"/>
    </row>
    <row r="41378" spans="21:21" x14ac:dyDescent="0.3">
      <c r="U41378" s="275"/>
    </row>
    <row r="41379" spans="21:21" x14ac:dyDescent="0.3">
      <c r="U41379" s="275"/>
    </row>
    <row r="41380" spans="21:21" x14ac:dyDescent="0.3">
      <c r="U41380" s="275"/>
    </row>
    <row r="41381" spans="21:21" x14ac:dyDescent="0.3">
      <c r="U41381" s="275"/>
    </row>
    <row r="41382" spans="21:21" x14ac:dyDescent="0.3">
      <c r="U41382" s="275"/>
    </row>
    <row r="41383" spans="21:21" x14ac:dyDescent="0.3">
      <c r="U41383" s="275"/>
    </row>
    <row r="41384" spans="21:21" x14ac:dyDescent="0.3">
      <c r="U41384" s="275"/>
    </row>
    <row r="41385" spans="21:21" x14ac:dyDescent="0.3">
      <c r="U41385" s="275"/>
    </row>
    <row r="41386" spans="21:21" x14ac:dyDescent="0.3">
      <c r="U41386" s="275"/>
    </row>
    <row r="41387" spans="21:21" x14ac:dyDescent="0.3">
      <c r="U41387" s="275"/>
    </row>
    <row r="41388" spans="21:21" x14ac:dyDescent="0.3">
      <c r="U41388" s="275"/>
    </row>
    <row r="41389" spans="21:21" x14ac:dyDescent="0.3">
      <c r="U41389" s="275"/>
    </row>
    <row r="41390" spans="21:21" x14ac:dyDescent="0.3">
      <c r="U41390" s="275"/>
    </row>
    <row r="41391" spans="21:21" x14ac:dyDescent="0.3">
      <c r="U41391" s="275"/>
    </row>
    <row r="41392" spans="21:21" x14ac:dyDescent="0.3">
      <c r="U41392" s="275"/>
    </row>
    <row r="41393" spans="21:21" x14ac:dyDescent="0.3">
      <c r="U41393" s="275"/>
    </row>
    <row r="41394" spans="21:21" x14ac:dyDescent="0.3">
      <c r="U41394" s="275"/>
    </row>
    <row r="41395" spans="21:21" x14ac:dyDescent="0.3">
      <c r="U41395" s="275"/>
    </row>
    <row r="41396" spans="21:21" x14ac:dyDescent="0.3">
      <c r="U41396" s="275"/>
    </row>
    <row r="41397" spans="21:21" x14ac:dyDescent="0.3">
      <c r="U41397" s="275"/>
    </row>
    <row r="41398" spans="21:21" x14ac:dyDescent="0.3">
      <c r="U41398" s="275"/>
    </row>
    <row r="41399" spans="21:21" x14ac:dyDescent="0.3">
      <c r="U41399" s="275"/>
    </row>
    <row r="41400" spans="21:21" x14ac:dyDescent="0.3">
      <c r="U41400" s="275"/>
    </row>
    <row r="41401" spans="21:21" x14ac:dyDescent="0.3">
      <c r="U41401" s="275"/>
    </row>
    <row r="41402" spans="21:21" x14ac:dyDescent="0.3">
      <c r="U41402" s="275"/>
    </row>
    <row r="41403" spans="21:21" x14ac:dyDescent="0.3">
      <c r="U41403" s="275"/>
    </row>
    <row r="41404" spans="21:21" x14ac:dyDescent="0.3">
      <c r="U41404" s="275"/>
    </row>
    <row r="41405" spans="21:21" x14ac:dyDescent="0.3">
      <c r="U41405" s="275"/>
    </row>
    <row r="41406" spans="21:21" x14ac:dyDescent="0.3">
      <c r="U41406" s="275"/>
    </row>
    <row r="41407" spans="21:21" x14ac:dyDescent="0.3">
      <c r="U41407" s="275"/>
    </row>
    <row r="41408" spans="21:21" x14ac:dyDescent="0.3">
      <c r="U41408" s="275"/>
    </row>
    <row r="41409" spans="21:21" x14ac:dyDescent="0.3">
      <c r="U41409" s="275"/>
    </row>
    <row r="41410" spans="21:21" x14ac:dyDescent="0.3">
      <c r="U41410" s="275"/>
    </row>
    <row r="41411" spans="21:21" x14ac:dyDescent="0.3">
      <c r="U41411" s="275"/>
    </row>
    <row r="41412" spans="21:21" x14ac:dyDescent="0.3">
      <c r="U41412" s="275"/>
    </row>
    <row r="41413" spans="21:21" x14ac:dyDescent="0.3">
      <c r="U41413" s="275"/>
    </row>
    <row r="41414" spans="21:21" x14ac:dyDescent="0.3">
      <c r="U41414" s="275"/>
    </row>
    <row r="41415" spans="21:21" x14ac:dyDescent="0.3">
      <c r="U41415" s="275"/>
    </row>
    <row r="41416" spans="21:21" x14ac:dyDescent="0.3">
      <c r="U41416" s="275"/>
    </row>
    <row r="41417" spans="21:21" x14ac:dyDescent="0.3">
      <c r="U41417" s="275"/>
    </row>
    <row r="41418" spans="21:21" x14ac:dyDescent="0.3">
      <c r="U41418" s="275"/>
    </row>
    <row r="41419" spans="21:21" x14ac:dyDescent="0.3">
      <c r="U41419" s="275"/>
    </row>
    <row r="41420" spans="21:21" x14ac:dyDescent="0.3">
      <c r="U41420" s="275"/>
    </row>
    <row r="41421" spans="21:21" x14ac:dyDescent="0.3">
      <c r="U41421" s="275"/>
    </row>
    <row r="41422" spans="21:21" x14ac:dyDescent="0.3">
      <c r="U41422" s="275"/>
    </row>
    <row r="41423" spans="21:21" x14ac:dyDescent="0.3">
      <c r="U41423" s="275"/>
    </row>
    <row r="41424" spans="21:21" x14ac:dyDescent="0.3">
      <c r="U41424" s="275"/>
    </row>
    <row r="41425" spans="21:21" x14ac:dyDescent="0.3">
      <c r="U41425" s="275"/>
    </row>
    <row r="41426" spans="21:21" x14ac:dyDescent="0.3">
      <c r="U41426" s="275"/>
    </row>
    <row r="41427" spans="21:21" x14ac:dyDescent="0.3">
      <c r="U41427" s="275"/>
    </row>
    <row r="41428" spans="21:21" x14ac:dyDescent="0.3">
      <c r="U41428" s="275"/>
    </row>
    <row r="41429" spans="21:21" x14ac:dyDescent="0.3">
      <c r="U41429" s="275"/>
    </row>
    <row r="41430" spans="21:21" x14ac:dyDescent="0.3">
      <c r="U41430" s="275"/>
    </row>
    <row r="41431" spans="21:21" x14ac:dyDescent="0.3">
      <c r="U41431" s="275"/>
    </row>
    <row r="41432" spans="21:21" x14ac:dyDescent="0.3">
      <c r="U41432" s="275"/>
    </row>
    <row r="41433" spans="21:21" x14ac:dyDescent="0.3">
      <c r="U41433" s="275"/>
    </row>
    <row r="41434" spans="21:21" x14ac:dyDescent="0.3">
      <c r="U41434" s="275"/>
    </row>
    <row r="41435" spans="21:21" x14ac:dyDescent="0.3">
      <c r="U41435" s="275"/>
    </row>
    <row r="41436" spans="21:21" x14ac:dyDescent="0.3">
      <c r="U41436" s="275"/>
    </row>
    <row r="41437" spans="21:21" x14ac:dyDescent="0.3">
      <c r="U41437" s="275"/>
    </row>
    <row r="41438" spans="21:21" x14ac:dyDescent="0.3">
      <c r="U41438" s="275"/>
    </row>
    <row r="41439" spans="21:21" x14ac:dyDescent="0.3">
      <c r="U41439" s="275"/>
    </row>
    <row r="41440" spans="21:21" x14ac:dyDescent="0.3">
      <c r="U41440" s="275"/>
    </row>
    <row r="41441" spans="21:21" x14ac:dyDescent="0.3">
      <c r="U41441" s="275"/>
    </row>
    <row r="41442" spans="21:21" x14ac:dyDescent="0.3">
      <c r="U41442" s="275"/>
    </row>
    <row r="41443" spans="21:21" x14ac:dyDescent="0.3">
      <c r="U41443" s="275"/>
    </row>
    <row r="41444" spans="21:21" x14ac:dyDescent="0.3">
      <c r="U41444" s="275"/>
    </row>
    <row r="41445" spans="21:21" x14ac:dyDescent="0.3">
      <c r="U41445" s="275"/>
    </row>
    <row r="41446" spans="21:21" x14ac:dyDescent="0.3">
      <c r="U41446" s="275"/>
    </row>
    <row r="41447" spans="21:21" x14ac:dyDescent="0.3">
      <c r="U41447" s="275"/>
    </row>
    <row r="41448" spans="21:21" x14ac:dyDescent="0.3">
      <c r="U41448" s="275"/>
    </row>
    <row r="41449" spans="21:21" x14ac:dyDescent="0.3">
      <c r="U41449" s="275"/>
    </row>
    <row r="41450" spans="21:21" x14ac:dyDescent="0.3">
      <c r="U41450" s="275"/>
    </row>
    <row r="41451" spans="21:21" x14ac:dyDescent="0.3">
      <c r="U41451" s="275"/>
    </row>
    <row r="41452" spans="21:21" x14ac:dyDescent="0.3">
      <c r="U41452" s="275"/>
    </row>
    <row r="41453" spans="21:21" x14ac:dyDescent="0.3">
      <c r="U41453" s="275"/>
    </row>
    <row r="41454" spans="21:21" x14ac:dyDescent="0.3">
      <c r="U41454" s="275"/>
    </row>
    <row r="41455" spans="21:21" x14ac:dyDescent="0.3">
      <c r="U41455" s="275"/>
    </row>
    <row r="41456" spans="21:21" x14ac:dyDescent="0.3">
      <c r="U41456" s="275"/>
    </row>
    <row r="41457" spans="21:21" x14ac:dyDescent="0.3">
      <c r="U41457" s="275"/>
    </row>
    <row r="41458" spans="21:21" x14ac:dyDescent="0.3">
      <c r="U41458" s="275"/>
    </row>
    <row r="41459" spans="21:21" x14ac:dyDescent="0.3">
      <c r="U41459" s="275"/>
    </row>
    <row r="41460" spans="21:21" x14ac:dyDescent="0.3">
      <c r="U41460" s="275"/>
    </row>
    <row r="41461" spans="21:21" x14ac:dyDescent="0.3">
      <c r="U41461" s="275"/>
    </row>
    <row r="41462" spans="21:21" x14ac:dyDescent="0.3">
      <c r="U41462" s="275"/>
    </row>
    <row r="41463" spans="21:21" x14ac:dyDescent="0.3">
      <c r="U41463" s="275"/>
    </row>
    <row r="41464" spans="21:21" x14ac:dyDescent="0.3">
      <c r="U41464" s="275"/>
    </row>
    <row r="41465" spans="21:21" x14ac:dyDescent="0.3">
      <c r="U41465" s="275"/>
    </row>
    <row r="41466" spans="21:21" x14ac:dyDescent="0.3">
      <c r="U41466" s="275"/>
    </row>
    <row r="41467" spans="21:21" x14ac:dyDescent="0.3">
      <c r="U41467" s="275"/>
    </row>
    <row r="41468" spans="21:21" x14ac:dyDescent="0.3">
      <c r="U41468" s="275"/>
    </row>
    <row r="41469" spans="21:21" x14ac:dyDescent="0.3">
      <c r="U41469" s="275"/>
    </row>
    <row r="41470" spans="21:21" x14ac:dyDescent="0.3">
      <c r="U41470" s="275"/>
    </row>
    <row r="41471" spans="21:21" x14ac:dyDescent="0.3">
      <c r="U41471" s="275"/>
    </row>
    <row r="41472" spans="21:21" x14ac:dyDescent="0.3">
      <c r="U41472" s="275"/>
    </row>
    <row r="41473" spans="21:21" x14ac:dyDescent="0.3">
      <c r="U41473" s="275"/>
    </row>
    <row r="41474" spans="21:21" x14ac:dyDescent="0.3">
      <c r="U41474" s="275"/>
    </row>
    <row r="41475" spans="21:21" x14ac:dyDescent="0.3">
      <c r="U41475" s="275"/>
    </row>
    <row r="41476" spans="21:21" x14ac:dyDescent="0.3">
      <c r="U41476" s="275"/>
    </row>
    <row r="41477" spans="21:21" x14ac:dyDescent="0.3">
      <c r="U41477" s="275"/>
    </row>
    <row r="41478" spans="21:21" x14ac:dyDescent="0.3">
      <c r="U41478" s="275"/>
    </row>
    <row r="41479" spans="21:21" x14ac:dyDescent="0.3">
      <c r="U41479" s="275"/>
    </row>
    <row r="41480" spans="21:21" x14ac:dyDescent="0.3">
      <c r="U41480" s="275"/>
    </row>
    <row r="41481" spans="21:21" x14ac:dyDescent="0.3">
      <c r="U41481" s="275"/>
    </row>
    <row r="41482" spans="21:21" x14ac:dyDescent="0.3">
      <c r="U41482" s="275"/>
    </row>
    <row r="41483" spans="21:21" x14ac:dyDescent="0.3">
      <c r="U41483" s="275"/>
    </row>
    <row r="41484" spans="21:21" x14ac:dyDescent="0.3">
      <c r="U41484" s="275"/>
    </row>
    <row r="41485" spans="21:21" x14ac:dyDescent="0.3">
      <c r="U41485" s="275"/>
    </row>
    <row r="41486" spans="21:21" x14ac:dyDescent="0.3">
      <c r="U41486" s="275"/>
    </row>
    <row r="41487" spans="21:21" x14ac:dyDescent="0.3">
      <c r="U41487" s="275"/>
    </row>
    <row r="41488" spans="21:21" x14ac:dyDescent="0.3">
      <c r="U41488" s="275"/>
    </row>
    <row r="41489" spans="21:21" x14ac:dyDescent="0.3">
      <c r="U41489" s="275"/>
    </row>
    <row r="41490" spans="21:21" x14ac:dyDescent="0.3">
      <c r="U41490" s="275"/>
    </row>
    <row r="41491" spans="21:21" x14ac:dyDescent="0.3">
      <c r="U41491" s="275"/>
    </row>
    <row r="41492" spans="21:21" x14ac:dyDescent="0.3">
      <c r="U41492" s="275"/>
    </row>
    <row r="41493" spans="21:21" x14ac:dyDescent="0.3">
      <c r="U41493" s="275"/>
    </row>
    <row r="41494" spans="21:21" x14ac:dyDescent="0.3">
      <c r="U41494" s="275"/>
    </row>
    <row r="41495" spans="21:21" x14ac:dyDescent="0.3">
      <c r="U41495" s="275"/>
    </row>
    <row r="41496" spans="21:21" x14ac:dyDescent="0.3">
      <c r="U41496" s="275"/>
    </row>
    <row r="41497" spans="21:21" x14ac:dyDescent="0.3">
      <c r="U41497" s="275"/>
    </row>
    <row r="41498" spans="21:21" x14ac:dyDescent="0.3">
      <c r="U41498" s="275"/>
    </row>
    <row r="41499" spans="21:21" x14ac:dyDescent="0.3">
      <c r="U41499" s="275"/>
    </row>
    <row r="41500" spans="21:21" x14ac:dyDescent="0.3">
      <c r="U41500" s="275"/>
    </row>
    <row r="41501" spans="21:21" x14ac:dyDescent="0.3">
      <c r="U41501" s="275"/>
    </row>
    <row r="41502" spans="21:21" x14ac:dyDescent="0.3">
      <c r="U41502" s="275"/>
    </row>
    <row r="41503" spans="21:21" x14ac:dyDescent="0.3">
      <c r="U41503" s="275"/>
    </row>
    <row r="41504" spans="21:21" x14ac:dyDescent="0.3">
      <c r="U41504" s="275"/>
    </row>
    <row r="41505" spans="21:21" x14ac:dyDescent="0.3">
      <c r="U41505" s="275"/>
    </row>
    <row r="41506" spans="21:21" x14ac:dyDescent="0.3">
      <c r="U41506" s="275"/>
    </row>
    <row r="41507" spans="21:21" x14ac:dyDescent="0.3">
      <c r="U41507" s="275"/>
    </row>
    <row r="41508" spans="21:21" x14ac:dyDescent="0.3">
      <c r="U41508" s="275"/>
    </row>
    <row r="41509" spans="21:21" x14ac:dyDescent="0.3">
      <c r="U41509" s="275"/>
    </row>
    <row r="41510" spans="21:21" x14ac:dyDescent="0.3">
      <c r="U41510" s="275"/>
    </row>
    <row r="41511" spans="21:21" x14ac:dyDescent="0.3">
      <c r="U41511" s="275"/>
    </row>
    <row r="41512" spans="21:21" x14ac:dyDescent="0.3">
      <c r="U41512" s="275"/>
    </row>
    <row r="41513" spans="21:21" x14ac:dyDescent="0.3">
      <c r="U41513" s="275"/>
    </row>
    <row r="41514" spans="21:21" x14ac:dyDescent="0.3">
      <c r="U41514" s="275"/>
    </row>
    <row r="41515" spans="21:21" x14ac:dyDescent="0.3">
      <c r="U41515" s="275"/>
    </row>
    <row r="41516" spans="21:21" x14ac:dyDescent="0.3">
      <c r="U41516" s="275"/>
    </row>
    <row r="41517" spans="21:21" x14ac:dyDescent="0.3">
      <c r="U41517" s="275"/>
    </row>
    <row r="41518" spans="21:21" x14ac:dyDescent="0.3">
      <c r="U41518" s="275"/>
    </row>
    <row r="41519" spans="21:21" x14ac:dyDescent="0.3">
      <c r="U41519" s="275"/>
    </row>
    <row r="41520" spans="21:21" x14ac:dyDescent="0.3">
      <c r="U41520" s="275"/>
    </row>
    <row r="41521" spans="21:21" x14ac:dyDescent="0.3">
      <c r="U41521" s="275"/>
    </row>
    <row r="41522" spans="21:21" x14ac:dyDescent="0.3">
      <c r="U41522" s="275"/>
    </row>
    <row r="41523" spans="21:21" x14ac:dyDescent="0.3">
      <c r="U41523" s="275"/>
    </row>
    <row r="41524" spans="21:21" x14ac:dyDescent="0.3">
      <c r="U41524" s="275"/>
    </row>
    <row r="41525" spans="21:21" x14ac:dyDescent="0.3">
      <c r="U41525" s="275"/>
    </row>
    <row r="41526" spans="21:21" x14ac:dyDescent="0.3">
      <c r="U41526" s="275"/>
    </row>
    <row r="41527" spans="21:21" x14ac:dyDescent="0.3">
      <c r="U41527" s="275"/>
    </row>
    <row r="41528" spans="21:21" x14ac:dyDescent="0.3">
      <c r="U41528" s="275"/>
    </row>
    <row r="41529" spans="21:21" x14ac:dyDescent="0.3">
      <c r="U41529" s="275"/>
    </row>
    <row r="41530" spans="21:21" x14ac:dyDescent="0.3">
      <c r="U41530" s="275"/>
    </row>
    <row r="41531" spans="21:21" x14ac:dyDescent="0.3">
      <c r="U41531" s="275"/>
    </row>
    <row r="41532" spans="21:21" x14ac:dyDescent="0.3">
      <c r="U41532" s="275"/>
    </row>
    <row r="41533" spans="21:21" x14ac:dyDescent="0.3">
      <c r="U41533" s="275"/>
    </row>
    <row r="41534" spans="21:21" x14ac:dyDescent="0.3">
      <c r="U41534" s="275"/>
    </row>
    <row r="41535" spans="21:21" x14ac:dyDescent="0.3">
      <c r="U41535" s="275"/>
    </row>
    <row r="41536" spans="21:21" x14ac:dyDescent="0.3">
      <c r="U41536" s="275"/>
    </row>
    <row r="41537" spans="21:21" x14ac:dyDescent="0.3">
      <c r="U41537" s="275"/>
    </row>
    <row r="41538" spans="21:21" x14ac:dyDescent="0.3">
      <c r="U41538" s="275"/>
    </row>
    <row r="41539" spans="21:21" x14ac:dyDescent="0.3">
      <c r="U41539" s="275"/>
    </row>
    <row r="41540" spans="21:21" x14ac:dyDescent="0.3">
      <c r="U41540" s="275"/>
    </row>
    <row r="41541" spans="21:21" x14ac:dyDescent="0.3">
      <c r="U41541" s="275"/>
    </row>
    <row r="41542" spans="21:21" x14ac:dyDescent="0.3">
      <c r="U41542" s="275"/>
    </row>
    <row r="41543" spans="21:21" x14ac:dyDescent="0.3">
      <c r="U41543" s="275"/>
    </row>
    <row r="41544" spans="21:21" x14ac:dyDescent="0.3">
      <c r="U41544" s="275"/>
    </row>
    <row r="41545" spans="21:21" x14ac:dyDescent="0.3">
      <c r="U41545" s="275"/>
    </row>
    <row r="41546" spans="21:21" x14ac:dyDescent="0.3">
      <c r="U41546" s="275"/>
    </row>
    <row r="41547" spans="21:21" x14ac:dyDescent="0.3">
      <c r="U41547" s="275"/>
    </row>
    <row r="41548" spans="21:21" x14ac:dyDescent="0.3">
      <c r="U41548" s="275"/>
    </row>
    <row r="41549" spans="21:21" x14ac:dyDescent="0.3">
      <c r="U41549" s="275"/>
    </row>
    <row r="41550" spans="21:21" x14ac:dyDescent="0.3">
      <c r="U41550" s="275"/>
    </row>
    <row r="41551" spans="21:21" x14ac:dyDescent="0.3">
      <c r="U41551" s="275"/>
    </row>
    <row r="41552" spans="21:21" x14ac:dyDescent="0.3">
      <c r="U41552" s="275"/>
    </row>
    <row r="41553" spans="21:21" x14ac:dyDescent="0.3">
      <c r="U41553" s="275"/>
    </row>
    <row r="41554" spans="21:21" x14ac:dyDescent="0.3">
      <c r="U41554" s="275"/>
    </row>
    <row r="41555" spans="21:21" x14ac:dyDescent="0.3">
      <c r="U41555" s="275"/>
    </row>
    <row r="41556" spans="21:21" x14ac:dyDescent="0.3">
      <c r="U41556" s="275"/>
    </row>
    <row r="41557" spans="21:21" x14ac:dyDescent="0.3">
      <c r="U41557" s="275"/>
    </row>
    <row r="41558" spans="21:21" x14ac:dyDescent="0.3">
      <c r="U41558" s="275"/>
    </row>
    <row r="41559" spans="21:21" x14ac:dyDescent="0.3">
      <c r="U41559" s="275"/>
    </row>
    <row r="41560" spans="21:21" x14ac:dyDescent="0.3">
      <c r="U41560" s="275"/>
    </row>
    <row r="41561" spans="21:21" x14ac:dyDescent="0.3">
      <c r="U41561" s="275"/>
    </row>
    <row r="41562" spans="21:21" x14ac:dyDescent="0.3">
      <c r="U41562" s="275"/>
    </row>
    <row r="41563" spans="21:21" x14ac:dyDescent="0.3">
      <c r="U41563" s="275"/>
    </row>
    <row r="41564" spans="21:21" x14ac:dyDescent="0.3">
      <c r="U41564" s="275"/>
    </row>
    <row r="41565" spans="21:21" x14ac:dyDescent="0.3">
      <c r="U41565" s="275"/>
    </row>
    <row r="41566" spans="21:21" x14ac:dyDescent="0.3">
      <c r="U41566" s="275"/>
    </row>
    <row r="41567" spans="21:21" x14ac:dyDescent="0.3">
      <c r="U41567" s="275"/>
    </row>
    <row r="41568" spans="21:21" x14ac:dyDescent="0.3">
      <c r="U41568" s="275"/>
    </row>
    <row r="41569" spans="21:21" x14ac:dyDescent="0.3">
      <c r="U41569" s="275"/>
    </row>
    <row r="41570" spans="21:21" x14ac:dyDescent="0.3">
      <c r="U41570" s="275"/>
    </row>
    <row r="41571" spans="21:21" x14ac:dyDescent="0.3">
      <c r="U41571" s="275"/>
    </row>
    <row r="41572" spans="21:21" x14ac:dyDescent="0.3">
      <c r="U41572" s="275"/>
    </row>
    <row r="41573" spans="21:21" x14ac:dyDescent="0.3">
      <c r="U41573" s="275"/>
    </row>
    <row r="41574" spans="21:21" x14ac:dyDescent="0.3">
      <c r="U41574" s="275"/>
    </row>
    <row r="41575" spans="21:21" x14ac:dyDescent="0.3">
      <c r="U41575" s="275"/>
    </row>
    <row r="41576" spans="21:21" x14ac:dyDescent="0.3">
      <c r="U41576" s="275"/>
    </row>
    <row r="41577" spans="21:21" x14ac:dyDescent="0.3">
      <c r="U41577" s="275"/>
    </row>
    <row r="41578" spans="21:21" x14ac:dyDescent="0.3">
      <c r="U41578" s="275"/>
    </row>
    <row r="41579" spans="21:21" x14ac:dyDescent="0.3">
      <c r="U41579" s="275"/>
    </row>
    <row r="41580" spans="21:21" x14ac:dyDescent="0.3">
      <c r="U41580" s="275"/>
    </row>
    <row r="41581" spans="21:21" x14ac:dyDescent="0.3">
      <c r="U41581" s="275"/>
    </row>
    <row r="41582" spans="21:21" x14ac:dyDescent="0.3">
      <c r="U41582" s="275"/>
    </row>
    <row r="41583" spans="21:21" x14ac:dyDescent="0.3">
      <c r="U41583" s="275"/>
    </row>
    <row r="41584" spans="21:21" x14ac:dyDescent="0.3">
      <c r="U41584" s="275"/>
    </row>
    <row r="41585" spans="21:21" x14ac:dyDescent="0.3">
      <c r="U41585" s="275"/>
    </row>
    <row r="41586" spans="21:21" x14ac:dyDescent="0.3">
      <c r="U41586" s="275"/>
    </row>
    <row r="41587" spans="21:21" x14ac:dyDescent="0.3">
      <c r="U41587" s="275"/>
    </row>
    <row r="41588" spans="21:21" x14ac:dyDescent="0.3">
      <c r="U41588" s="275"/>
    </row>
    <row r="41589" spans="21:21" x14ac:dyDescent="0.3">
      <c r="U41589" s="275"/>
    </row>
    <row r="41590" spans="21:21" x14ac:dyDescent="0.3">
      <c r="U41590" s="275"/>
    </row>
    <row r="41591" spans="21:21" x14ac:dyDescent="0.3">
      <c r="U41591" s="275"/>
    </row>
    <row r="41592" spans="21:21" x14ac:dyDescent="0.3">
      <c r="U41592" s="275"/>
    </row>
    <row r="41593" spans="21:21" x14ac:dyDescent="0.3">
      <c r="U41593" s="275"/>
    </row>
    <row r="41594" spans="21:21" x14ac:dyDescent="0.3">
      <c r="U41594" s="275"/>
    </row>
    <row r="41595" spans="21:21" x14ac:dyDescent="0.3">
      <c r="U41595" s="275"/>
    </row>
    <row r="41596" spans="21:21" x14ac:dyDescent="0.3">
      <c r="U41596" s="275"/>
    </row>
    <row r="41597" spans="21:21" x14ac:dyDescent="0.3">
      <c r="U41597" s="275"/>
    </row>
    <row r="41598" spans="21:21" x14ac:dyDescent="0.3">
      <c r="U41598" s="275"/>
    </row>
    <row r="41599" spans="21:21" x14ac:dyDescent="0.3">
      <c r="U41599" s="275"/>
    </row>
    <row r="41600" spans="21:21" x14ac:dyDescent="0.3">
      <c r="U41600" s="275"/>
    </row>
    <row r="41601" spans="21:21" x14ac:dyDescent="0.3">
      <c r="U41601" s="275"/>
    </row>
    <row r="41602" spans="21:21" x14ac:dyDescent="0.3">
      <c r="U41602" s="275"/>
    </row>
    <row r="41603" spans="21:21" x14ac:dyDescent="0.3">
      <c r="U41603" s="275"/>
    </row>
    <row r="41604" spans="21:21" x14ac:dyDescent="0.3">
      <c r="U41604" s="275"/>
    </row>
    <row r="41605" spans="21:21" x14ac:dyDescent="0.3">
      <c r="U41605" s="275"/>
    </row>
    <row r="41606" spans="21:21" x14ac:dyDescent="0.3">
      <c r="U41606" s="275"/>
    </row>
    <row r="41607" spans="21:21" x14ac:dyDescent="0.3">
      <c r="U41607" s="275"/>
    </row>
    <row r="41608" spans="21:21" x14ac:dyDescent="0.3">
      <c r="U41608" s="275"/>
    </row>
    <row r="41609" spans="21:21" x14ac:dyDescent="0.3">
      <c r="U41609" s="275"/>
    </row>
    <row r="41610" spans="21:21" x14ac:dyDescent="0.3">
      <c r="U41610" s="275"/>
    </row>
    <row r="41611" spans="21:21" x14ac:dyDescent="0.3">
      <c r="U41611" s="275"/>
    </row>
    <row r="41612" spans="21:21" x14ac:dyDescent="0.3">
      <c r="U41612" s="275"/>
    </row>
    <row r="41613" spans="21:21" x14ac:dyDescent="0.3">
      <c r="U41613" s="275"/>
    </row>
    <row r="41614" spans="21:21" x14ac:dyDescent="0.3">
      <c r="U41614" s="275"/>
    </row>
    <row r="41615" spans="21:21" x14ac:dyDescent="0.3">
      <c r="U41615" s="275"/>
    </row>
    <row r="41616" spans="21:21" x14ac:dyDescent="0.3">
      <c r="U41616" s="275"/>
    </row>
    <row r="41617" spans="21:21" x14ac:dyDescent="0.3">
      <c r="U41617" s="275"/>
    </row>
    <row r="41618" spans="21:21" x14ac:dyDescent="0.3">
      <c r="U41618" s="275"/>
    </row>
    <row r="41619" spans="21:21" x14ac:dyDescent="0.3">
      <c r="U41619" s="275"/>
    </row>
    <row r="41620" spans="21:21" x14ac:dyDescent="0.3">
      <c r="U41620" s="275"/>
    </row>
    <row r="41621" spans="21:21" x14ac:dyDescent="0.3">
      <c r="U41621" s="275"/>
    </row>
    <row r="41622" spans="21:21" x14ac:dyDescent="0.3">
      <c r="U41622" s="275"/>
    </row>
    <row r="41623" spans="21:21" x14ac:dyDescent="0.3">
      <c r="U41623" s="275"/>
    </row>
    <row r="41624" spans="21:21" x14ac:dyDescent="0.3">
      <c r="U41624" s="275"/>
    </row>
    <row r="41625" spans="21:21" x14ac:dyDescent="0.3">
      <c r="U41625" s="275"/>
    </row>
    <row r="41626" spans="21:21" x14ac:dyDescent="0.3">
      <c r="U41626" s="275"/>
    </row>
    <row r="41627" spans="21:21" x14ac:dyDescent="0.3">
      <c r="U41627" s="275"/>
    </row>
    <row r="41628" spans="21:21" x14ac:dyDescent="0.3">
      <c r="U41628" s="275"/>
    </row>
    <row r="41629" spans="21:21" x14ac:dyDescent="0.3">
      <c r="U41629" s="275"/>
    </row>
    <row r="41630" spans="21:21" x14ac:dyDescent="0.3">
      <c r="U41630" s="275"/>
    </row>
    <row r="41631" spans="21:21" x14ac:dyDescent="0.3">
      <c r="U41631" s="275"/>
    </row>
    <row r="41632" spans="21:21" x14ac:dyDescent="0.3">
      <c r="U41632" s="275"/>
    </row>
    <row r="41633" spans="21:21" x14ac:dyDescent="0.3">
      <c r="U41633" s="275"/>
    </row>
    <row r="41634" spans="21:21" x14ac:dyDescent="0.3">
      <c r="U41634" s="275"/>
    </row>
    <row r="41635" spans="21:21" x14ac:dyDescent="0.3">
      <c r="U41635" s="275"/>
    </row>
    <row r="41636" spans="21:21" x14ac:dyDescent="0.3">
      <c r="U41636" s="275"/>
    </row>
    <row r="41637" spans="21:21" x14ac:dyDescent="0.3">
      <c r="U41637" s="275"/>
    </row>
    <row r="41638" spans="21:21" x14ac:dyDescent="0.3">
      <c r="U41638" s="275"/>
    </row>
    <row r="41639" spans="21:21" x14ac:dyDescent="0.3">
      <c r="U41639" s="275"/>
    </row>
    <row r="41640" spans="21:21" x14ac:dyDescent="0.3">
      <c r="U41640" s="275"/>
    </row>
    <row r="41641" spans="21:21" x14ac:dyDescent="0.3">
      <c r="U41641" s="275"/>
    </row>
    <row r="41642" spans="21:21" x14ac:dyDescent="0.3">
      <c r="U41642" s="275"/>
    </row>
    <row r="41643" spans="21:21" x14ac:dyDescent="0.3">
      <c r="U41643" s="275"/>
    </row>
    <row r="41644" spans="21:21" x14ac:dyDescent="0.3">
      <c r="U41644" s="275"/>
    </row>
    <row r="41645" spans="21:21" x14ac:dyDescent="0.3">
      <c r="U41645" s="275"/>
    </row>
    <row r="41646" spans="21:21" x14ac:dyDescent="0.3">
      <c r="U41646" s="275"/>
    </row>
    <row r="41647" spans="21:21" x14ac:dyDescent="0.3">
      <c r="U41647" s="275"/>
    </row>
    <row r="41648" spans="21:21" x14ac:dyDescent="0.3">
      <c r="U41648" s="275"/>
    </row>
    <row r="41649" spans="21:21" x14ac:dyDescent="0.3">
      <c r="U41649" s="275"/>
    </row>
    <row r="41650" spans="21:21" x14ac:dyDescent="0.3">
      <c r="U41650" s="275"/>
    </row>
    <row r="41651" spans="21:21" x14ac:dyDescent="0.3">
      <c r="U41651" s="275"/>
    </row>
    <row r="41652" spans="21:21" x14ac:dyDescent="0.3">
      <c r="U41652" s="275"/>
    </row>
    <row r="41653" spans="21:21" x14ac:dyDescent="0.3">
      <c r="U41653" s="275"/>
    </row>
    <row r="41654" spans="21:21" x14ac:dyDescent="0.3">
      <c r="U41654" s="275"/>
    </row>
    <row r="41655" spans="21:21" x14ac:dyDescent="0.3">
      <c r="U41655" s="275"/>
    </row>
    <row r="41656" spans="21:21" x14ac:dyDescent="0.3">
      <c r="U41656" s="275"/>
    </row>
    <row r="41657" spans="21:21" x14ac:dyDescent="0.3">
      <c r="U41657" s="275"/>
    </row>
    <row r="41658" spans="21:21" x14ac:dyDescent="0.3">
      <c r="U41658" s="275"/>
    </row>
    <row r="41659" spans="21:21" x14ac:dyDescent="0.3">
      <c r="U41659" s="275"/>
    </row>
    <row r="41660" spans="21:21" x14ac:dyDescent="0.3">
      <c r="U41660" s="275"/>
    </row>
    <row r="41661" spans="21:21" x14ac:dyDescent="0.3">
      <c r="U41661" s="275"/>
    </row>
    <row r="41662" spans="21:21" x14ac:dyDescent="0.3">
      <c r="U41662" s="275"/>
    </row>
    <row r="41663" spans="21:21" x14ac:dyDescent="0.3">
      <c r="U41663" s="275"/>
    </row>
    <row r="41664" spans="21:21" x14ac:dyDescent="0.3">
      <c r="U41664" s="275"/>
    </row>
    <row r="41665" spans="21:21" x14ac:dyDescent="0.3">
      <c r="U41665" s="275"/>
    </row>
    <row r="41666" spans="21:21" x14ac:dyDescent="0.3">
      <c r="U41666" s="275"/>
    </row>
    <row r="41667" spans="21:21" x14ac:dyDescent="0.3">
      <c r="U41667" s="275"/>
    </row>
    <row r="41668" spans="21:21" x14ac:dyDescent="0.3">
      <c r="U41668" s="275"/>
    </row>
    <row r="41669" spans="21:21" x14ac:dyDescent="0.3">
      <c r="U41669" s="275"/>
    </row>
    <row r="41670" spans="21:21" x14ac:dyDescent="0.3">
      <c r="U41670" s="275"/>
    </row>
    <row r="41671" spans="21:21" x14ac:dyDescent="0.3">
      <c r="U41671" s="275"/>
    </row>
    <row r="41672" spans="21:21" x14ac:dyDescent="0.3">
      <c r="U41672" s="275"/>
    </row>
    <row r="41673" spans="21:21" x14ac:dyDescent="0.3">
      <c r="U41673" s="275"/>
    </row>
    <row r="41674" spans="21:21" x14ac:dyDescent="0.3">
      <c r="U41674" s="275"/>
    </row>
    <row r="41675" spans="21:21" x14ac:dyDescent="0.3">
      <c r="U41675" s="275"/>
    </row>
    <row r="41676" spans="21:21" x14ac:dyDescent="0.3">
      <c r="U41676" s="275"/>
    </row>
    <row r="41677" spans="21:21" x14ac:dyDescent="0.3">
      <c r="U41677" s="275"/>
    </row>
    <row r="41678" spans="21:21" x14ac:dyDescent="0.3">
      <c r="U41678" s="275"/>
    </row>
    <row r="41679" spans="21:21" x14ac:dyDescent="0.3">
      <c r="U41679" s="275"/>
    </row>
    <row r="41680" spans="21:21" x14ac:dyDescent="0.3">
      <c r="U41680" s="275"/>
    </row>
    <row r="41681" spans="21:21" x14ac:dyDescent="0.3">
      <c r="U41681" s="275"/>
    </row>
    <row r="41682" spans="21:21" x14ac:dyDescent="0.3">
      <c r="U41682" s="275"/>
    </row>
    <row r="41683" spans="21:21" x14ac:dyDescent="0.3">
      <c r="U41683" s="275"/>
    </row>
    <row r="41684" spans="21:21" x14ac:dyDescent="0.3">
      <c r="U41684" s="275"/>
    </row>
    <row r="41685" spans="21:21" x14ac:dyDescent="0.3">
      <c r="U41685" s="275"/>
    </row>
    <row r="41686" spans="21:21" x14ac:dyDescent="0.3">
      <c r="U41686" s="275"/>
    </row>
    <row r="41687" spans="21:21" x14ac:dyDescent="0.3">
      <c r="U41687" s="275"/>
    </row>
    <row r="41688" spans="21:21" x14ac:dyDescent="0.3">
      <c r="U41688" s="275"/>
    </row>
    <row r="41689" spans="21:21" x14ac:dyDescent="0.3">
      <c r="U41689" s="275"/>
    </row>
    <row r="41690" spans="21:21" x14ac:dyDescent="0.3">
      <c r="U41690" s="275"/>
    </row>
    <row r="41691" spans="21:21" x14ac:dyDescent="0.3">
      <c r="U41691" s="275"/>
    </row>
    <row r="41692" spans="21:21" x14ac:dyDescent="0.3">
      <c r="U41692" s="275"/>
    </row>
    <row r="41693" spans="21:21" x14ac:dyDescent="0.3">
      <c r="U41693" s="275"/>
    </row>
    <row r="41694" spans="21:21" x14ac:dyDescent="0.3">
      <c r="U41694" s="275"/>
    </row>
    <row r="41695" spans="21:21" x14ac:dyDescent="0.3">
      <c r="U41695" s="275"/>
    </row>
    <row r="41696" spans="21:21" x14ac:dyDescent="0.3">
      <c r="U41696" s="275"/>
    </row>
    <row r="41697" spans="21:21" x14ac:dyDescent="0.3">
      <c r="U41697" s="275"/>
    </row>
    <row r="41698" spans="21:21" x14ac:dyDescent="0.3">
      <c r="U41698" s="275"/>
    </row>
    <row r="41699" spans="21:21" x14ac:dyDescent="0.3">
      <c r="U41699" s="275"/>
    </row>
    <row r="41700" spans="21:21" x14ac:dyDescent="0.3">
      <c r="U41700" s="275"/>
    </row>
    <row r="41701" spans="21:21" x14ac:dyDescent="0.3">
      <c r="U41701" s="275"/>
    </row>
    <row r="41702" spans="21:21" x14ac:dyDescent="0.3">
      <c r="U41702" s="275"/>
    </row>
    <row r="41703" spans="21:21" x14ac:dyDescent="0.3">
      <c r="U41703" s="275"/>
    </row>
    <row r="41704" spans="21:21" x14ac:dyDescent="0.3">
      <c r="U41704" s="275"/>
    </row>
    <row r="41705" spans="21:21" x14ac:dyDescent="0.3">
      <c r="U41705" s="275"/>
    </row>
    <row r="41706" spans="21:21" x14ac:dyDescent="0.3">
      <c r="U41706" s="275"/>
    </row>
    <row r="41707" spans="21:21" x14ac:dyDescent="0.3">
      <c r="U41707" s="275"/>
    </row>
    <row r="41708" spans="21:21" x14ac:dyDescent="0.3">
      <c r="U41708" s="275"/>
    </row>
    <row r="41709" spans="21:21" x14ac:dyDescent="0.3">
      <c r="U41709" s="275"/>
    </row>
    <row r="41710" spans="21:21" x14ac:dyDescent="0.3">
      <c r="U41710" s="275"/>
    </row>
    <row r="41711" spans="21:21" x14ac:dyDescent="0.3">
      <c r="U41711" s="275"/>
    </row>
    <row r="41712" spans="21:21" x14ac:dyDescent="0.3">
      <c r="U41712" s="275"/>
    </row>
    <row r="41713" spans="21:21" x14ac:dyDescent="0.3">
      <c r="U41713" s="275"/>
    </row>
    <row r="41714" spans="21:21" x14ac:dyDescent="0.3">
      <c r="U41714" s="275"/>
    </row>
    <row r="41715" spans="21:21" x14ac:dyDescent="0.3">
      <c r="U41715" s="275"/>
    </row>
    <row r="41716" spans="21:21" x14ac:dyDescent="0.3">
      <c r="U41716" s="275"/>
    </row>
    <row r="41717" spans="21:21" x14ac:dyDescent="0.3">
      <c r="U41717" s="275"/>
    </row>
    <row r="41718" spans="21:21" x14ac:dyDescent="0.3">
      <c r="U41718" s="275"/>
    </row>
    <row r="41719" spans="21:21" x14ac:dyDescent="0.3">
      <c r="U41719" s="275"/>
    </row>
    <row r="41720" spans="21:21" x14ac:dyDescent="0.3">
      <c r="U41720" s="275"/>
    </row>
    <row r="41721" spans="21:21" x14ac:dyDescent="0.3">
      <c r="U41721" s="275"/>
    </row>
    <row r="41722" spans="21:21" x14ac:dyDescent="0.3">
      <c r="U41722" s="275"/>
    </row>
    <row r="41723" spans="21:21" x14ac:dyDescent="0.3">
      <c r="U41723" s="275"/>
    </row>
    <row r="41724" spans="21:21" x14ac:dyDescent="0.3">
      <c r="U41724" s="275"/>
    </row>
    <row r="41725" spans="21:21" x14ac:dyDescent="0.3">
      <c r="U41725" s="275"/>
    </row>
    <row r="41726" spans="21:21" x14ac:dyDescent="0.3">
      <c r="U41726" s="275"/>
    </row>
    <row r="41727" spans="21:21" x14ac:dyDescent="0.3">
      <c r="U41727" s="275"/>
    </row>
    <row r="41728" spans="21:21" x14ac:dyDescent="0.3">
      <c r="U41728" s="275"/>
    </row>
    <row r="41729" spans="21:21" x14ac:dyDescent="0.3">
      <c r="U41729" s="275"/>
    </row>
    <row r="41730" spans="21:21" x14ac:dyDescent="0.3">
      <c r="U41730" s="275"/>
    </row>
    <row r="41731" spans="21:21" x14ac:dyDescent="0.3">
      <c r="U41731" s="275"/>
    </row>
    <row r="41732" spans="21:21" x14ac:dyDescent="0.3">
      <c r="U41732" s="275"/>
    </row>
    <row r="41733" spans="21:21" x14ac:dyDescent="0.3">
      <c r="U41733" s="275"/>
    </row>
    <row r="41734" spans="21:21" x14ac:dyDescent="0.3">
      <c r="U41734" s="275"/>
    </row>
    <row r="41735" spans="21:21" x14ac:dyDescent="0.3">
      <c r="U41735" s="275"/>
    </row>
    <row r="41736" spans="21:21" x14ac:dyDescent="0.3">
      <c r="U41736" s="275"/>
    </row>
    <row r="41737" spans="21:21" x14ac:dyDescent="0.3">
      <c r="U41737" s="275"/>
    </row>
    <row r="41738" spans="21:21" x14ac:dyDescent="0.3">
      <c r="U41738" s="275"/>
    </row>
    <row r="41739" spans="21:21" x14ac:dyDescent="0.3">
      <c r="U41739" s="275"/>
    </row>
    <row r="41740" spans="21:21" x14ac:dyDescent="0.3">
      <c r="U41740" s="275"/>
    </row>
    <row r="41741" spans="21:21" x14ac:dyDescent="0.3">
      <c r="U41741" s="275"/>
    </row>
    <row r="41742" spans="21:21" x14ac:dyDescent="0.3">
      <c r="U41742" s="275"/>
    </row>
    <row r="41743" spans="21:21" x14ac:dyDescent="0.3">
      <c r="U41743" s="275"/>
    </row>
    <row r="41744" spans="21:21" x14ac:dyDescent="0.3">
      <c r="U41744" s="275"/>
    </row>
    <row r="41745" spans="21:21" x14ac:dyDescent="0.3">
      <c r="U41745" s="275"/>
    </row>
    <row r="41746" spans="21:21" x14ac:dyDescent="0.3">
      <c r="U41746" s="275"/>
    </row>
    <row r="41747" spans="21:21" x14ac:dyDescent="0.3">
      <c r="U41747" s="275"/>
    </row>
    <row r="41748" spans="21:21" x14ac:dyDescent="0.3">
      <c r="U41748" s="275"/>
    </row>
    <row r="41749" spans="21:21" x14ac:dyDescent="0.3">
      <c r="U41749" s="275"/>
    </row>
    <row r="41750" spans="21:21" x14ac:dyDescent="0.3">
      <c r="U41750" s="275"/>
    </row>
    <row r="41751" spans="21:21" x14ac:dyDescent="0.3">
      <c r="U41751" s="275"/>
    </row>
    <row r="41752" spans="21:21" x14ac:dyDescent="0.3">
      <c r="U41752" s="275"/>
    </row>
    <row r="41753" spans="21:21" x14ac:dyDescent="0.3">
      <c r="U41753" s="275"/>
    </row>
    <row r="41754" spans="21:21" x14ac:dyDescent="0.3">
      <c r="U41754" s="275"/>
    </row>
    <row r="41755" spans="21:21" x14ac:dyDescent="0.3">
      <c r="U41755" s="275"/>
    </row>
    <row r="41756" spans="21:21" x14ac:dyDescent="0.3">
      <c r="U41756" s="275"/>
    </row>
    <row r="41757" spans="21:21" x14ac:dyDescent="0.3">
      <c r="U41757" s="275"/>
    </row>
    <row r="41758" spans="21:21" x14ac:dyDescent="0.3">
      <c r="U41758" s="275"/>
    </row>
    <row r="41759" spans="21:21" x14ac:dyDescent="0.3">
      <c r="U41759" s="275"/>
    </row>
    <row r="41760" spans="21:21" x14ac:dyDescent="0.3">
      <c r="U41760" s="275"/>
    </row>
    <row r="41761" spans="21:21" x14ac:dyDescent="0.3">
      <c r="U41761" s="275"/>
    </row>
    <row r="41762" spans="21:21" x14ac:dyDescent="0.3">
      <c r="U41762" s="275"/>
    </row>
    <row r="41763" spans="21:21" x14ac:dyDescent="0.3">
      <c r="U41763" s="275"/>
    </row>
    <row r="41764" spans="21:21" x14ac:dyDescent="0.3">
      <c r="U41764" s="275"/>
    </row>
    <row r="41765" spans="21:21" x14ac:dyDescent="0.3">
      <c r="U41765" s="275"/>
    </row>
    <row r="41766" spans="21:21" x14ac:dyDescent="0.3">
      <c r="U41766" s="275"/>
    </row>
    <row r="41767" spans="21:21" x14ac:dyDescent="0.3">
      <c r="U41767" s="275"/>
    </row>
    <row r="41768" spans="21:21" x14ac:dyDescent="0.3">
      <c r="U41768" s="275"/>
    </row>
    <row r="41769" spans="21:21" x14ac:dyDescent="0.3">
      <c r="U41769" s="275"/>
    </row>
    <row r="41770" spans="21:21" x14ac:dyDescent="0.3">
      <c r="U41770" s="275"/>
    </row>
    <row r="41771" spans="21:21" x14ac:dyDescent="0.3">
      <c r="U41771" s="275"/>
    </row>
    <row r="41772" spans="21:21" x14ac:dyDescent="0.3">
      <c r="U41772" s="275"/>
    </row>
    <row r="41773" spans="21:21" x14ac:dyDescent="0.3">
      <c r="U41773" s="275"/>
    </row>
    <row r="41774" spans="21:21" x14ac:dyDescent="0.3">
      <c r="U41774" s="275"/>
    </row>
    <row r="41775" spans="21:21" x14ac:dyDescent="0.3">
      <c r="U41775" s="275"/>
    </row>
    <row r="41776" spans="21:21" x14ac:dyDescent="0.3">
      <c r="U41776" s="275"/>
    </row>
    <row r="41777" spans="21:21" x14ac:dyDescent="0.3">
      <c r="U41777" s="275"/>
    </row>
    <row r="41778" spans="21:21" x14ac:dyDescent="0.3">
      <c r="U41778" s="275"/>
    </row>
    <row r="41779" spans="21:21" x14ac:dyDescent="0.3">
      <c r="U41779" s="275"/>
    </row>
    <row r="41780" spans="21:21" x14ac:dyDescent="0.3">
      <c r="U41780" s="275"/>
    </row>
    <row r="41781" spans="21:21" x14ac:dyDescent="0.3">
      <c r="U41781" s="275"/>
    </row>
    <row r="41782" spans="21:21" x14ac:dyDescent="0.3">
      <c r="U41782" s="275"/>
    </row>
    <row r="41783" spans="21:21" x14ac:dyDescent="0.3">
      <c r="U41783" s="275"/>
    </row>
    <row r="41784" spans="21:21" x14ac:dyDescent="0.3">
      <c r="U41784" s="275"/>
    </row>
    <row r="41785" spans="21:21" x14ac:dyDescent="0.3">
      <c r="U41785" s="275"/>
    </row>
    <row r="41786" spans="21:21" x14ac:dyDescent="0.3">
      <c r="U41786" s="275"/>
    </row>
    <row r="41787" spans="21:21" x14ac:dyDescent="0.3">
      <c r="U41787" s="275"/>
    </row>
    <row r="41788" spans="21:21" x14ac:dyDescent="0.3">
      <c r="U41788" s="275"/>
    </row>
    <row r="41789" spans="21:21" x14ac:dyDescent="0.3">
      <c r="U41789" s="275"/>
    </row>
    <row r="41790" spans="21:21" x14ac:dyDescent="0.3">
      <c r="U41790" s="275"/>
    </row>
    <row r="41791" spans="21:21" x14ac:dyDescent="0.3">
      <c r="U41791" s="275"/>
    </row>
    <row r="41792" spans="21:21" x14ac:dyDescent="0.3">
      <c r="U41792" s="275"/>
    </row>
    <row r="41793" spans="21:21" x14ac:dyDescent="0.3">
      <c r="U41793" s="275"/>
    </row>
    <row r="41794" spans="21:21" x14ac:dyDescent="0.3">
      <c r="U41794" s="275"/>
    </row>
    <row r="41795" spans="21:21" x14ac:dyDescent="0.3">
      <c r="U41795" s="275"/>
    </row>
    <row r="41796" spans="21:21" x14ac:dyDescent="0.3">
      <c r="U41796" s="275"/>
    </row>
    <row r="41797" spans="21:21" x14ac:dyDescent="0.3">
      <c r="U41797" s="275"/>
    </row>
    <row r="41798" spans="21:21" x14ac:dyDescent="0.3">
      <c r="U41798" s="275"/>
    </row>
    <row r="41799" spans="21:21" x14ac:dyDescent="0.3">
      <c r="U41799" s="275"/>
    </row>
    <row r="41800" spans="21:21" x14ac:dyDescent="0.3">
      <c r="U41800" s="275"/>
    </row>
    <row r="41801" spans="21:21" x14ac:dyDescent="0.3">
      <c r="U41801" s="275"/>
    </row>
    <row r="41802" spans="21:21" x14ac:dyDescent="0.3">
      <c r="U41802" s="275"/>
    </row>
    <row r="41803" spans="21:21" x14ac:dyDescent="0.3">
      <c r="U41803" s="275"/>
    </row>
    <row r="41804" spans="21:21" x14ac:dyDescent="0.3">
      <c r="U41804" s="275"/>
    </row>
    <row r="41805" spans="21:21" x14ac:dyDescent="0.3">
      <c r="U41805" s="275"/>
    </row>
    <row r="41806" spans="21:21" x14ac:dyDescent="0.3">
      <c r="U41806" s="275"/>
    </row>
    <row r="41807" spans="21:21" x14ac:dyDescent="0.3">
      <c r="U41807" s="275"/>
    </row>
    <row r="41808" spans="21:21" x14ac:dyDescent="0.3">
      <c r="U41808" s="275"/>
    </row>
    <row r="41809" spans="21:21" x14ac:dyDescent="0.3">
      <c r="U41809" s="275"/>
    </row>
    <row r="41810" spans="21:21" x14ac:dyDescent="0.3">
      <c r="U41810" s="275"/>
    </row>
    <row r="41811" spans="21:21" x14ac:dyDescent="0.3">
      <c r="U41811" s="275"/>
    </row>
    <row r="41812" spans="21:21" x14ac:dyDescent="0.3">
      <c r="U41812" s="275"/>
    </row>
    <row r="41813" spans="21:21" x14ac:dyDescent="0.3">
      <c r="U41813" s="275"/>
    </row>
    <row r="41814" spans="21:21" x14ac:dyDescent="0.3">
      <c r="U41814" s="275"/>
    </row>
    <row r="41815" spans="21:21" x14ac:dyDescent="0.3">
      <c r="U41815" s="275"/>
    </row>
    <row r="41816" spans="21:21" x14ac:dyDescent="0.3">
      <c r="U41816" s="275"/>
    </row>
    <row r="41817" spans="21:21" x14ac:dyDescent="0.3">
      <c r="U41817" s="275"/>
    </row>
    <row r="41818" spans="21:21" x14ac:dyDescent="0.3">
      <c r="U41818" s="275"/>
    </row>
    <row r="41819" spans="21:21" x14ac:dyDescent="0.3">
      <c r="U41819" s="275"/>
    </row>
    <row r="41820" spans="21:21" x14ac:dyDescent="0.3">
      <c r="U41820" s="275"/>
    </row>
    <row r="41821" spans="21:21" x14ac:dyDescent="0.3">
      <c r="U41821" s="275"/>
    </row>
    <row r="41822" spans="21:21" x14ac:dyDescent="0.3">
      <c r="U41822" s="275"/>
    </row>
    <row r="41823" spans="21:21" x14ac:dyDescent="0.3">
      <c r="U41823" s="275"/>
    </row>
    <row r="41824" spans="21:21" x14ac:dyDescent="0.3">
      <c r="U41824" s="275"/>
    </row>
    <row r="41825" spans="21:21" x14ac:dyDescent="0.3">
      <c r="U41825" s="275"/>
    </row>
    <row r="41826" spans="21:21" x14ac:dyDescent="0.3">
      <c r="U41826" s="275"/>
    </row>
    <row r="41827" spans="21:21" x14ac:dyDescent="0.3">
      <c r="U41827" s="275"/>
    </row>
    <row r="41828" spans="21:21" x14ac:dyDescent="0.3">
      <c r="U41828" s="275"/>
    </row>
    <row r="41829" spans="21:21" x14ac:dyDescent="0.3">
      <c r="U41829" s="275"/>
    </row>
    <row r="41830" spans="21:21" x14ac:dyDescent="0.3">
      <c r="U41830" s="275"/>
    </row>
    <row r="41831" spans="21:21" x14ac:dyDescent="0.3">
      <c r="U41831" s="275"/>
    </row>
    <row r="41832" spans="21:21" x14ac:dyDescent="0.3">
      <c r="U41832" s="275"/>
    </row>
    <row r="41833" spans="21:21" x14ac:dyDescent="0.3">
      <c r="U41833" s="275"/>
    </row>
    <row r="41834" spans="21:21" x14ac:dyDescent="0.3">
      <c r="U41834" s="275"/>
    </row>
    <row r="41835" spans="21:21" x14ac:dyDescent="0.3">
      <c r="U41835" s="275"/>
    </row>
    <row r="41836" spans="21:21" x14ac:dyDescent="0.3">
      <c r="U41836" s="275"/>
    </row>
    <row r="41837" spans="21:21" x14ac:dyDescent="0.3">
      <c r="U41837" s="275"/>
    </row>
    <row r="41838" spans="21:21" x14ac:dyDescent="0.3">
      <c r="U41838" s="275"/>
    </row>
    <row r="41839" spans="21:21" x14ac:dyDescent="0.3">
      <c r="U41839" s="275"/>
    </row>
    <row r="41840" spans="21:21" x14ac:dyDescent="0.3">
      <c r="U41840" s="275"/>
    </row>
    <row r="41841" spans="21:21" x14ac:dyDescent="0.3">
      <c r="U41841" s="275"/>
    </row>
    <row r="41842" spans="21:21" x14ac:dyDescent="0.3">
      <c r="U41842" s="275"/>
    </row>
    <row r="41843" spans="21:21" x14ac:dyDescent="0.3">
      <c r="U41843" s="275"/>
    </row>
    <row r="41844" spans="21:21" x14ac:dyDescent="0.3">
      <c r="U41844" s="275"/>
    </row>
    <row r="41845" spans="21:21" x14ac:dyDescent="0.3">
      <c r="U41845" s="275"/>
    </row>
    <row r="41846" spans="21:21" x14ac:dyDescent="0.3">
      <c r="U41846" s="275"/>
    </row>
    <row r="41847" spans="21:21" x14ac:dyDescent="0.3">
      <c r="U41847" s="275"/>
    </row>
    <row r="41848" spans="21:21" x14ac:dyDescent="0.3">
      <c r="U41848" s="275"/>
    </row>
    <row r="41849" spans="21:21" x14ac:dyDescent="0.3">
      <c r="U41849" s="275"/>
    </row>
    <row r="41850" spans="21:21" x14ac:dyDescent="0.3">
      <c r="U41850" s="275"/>
    </row>
    <row r="41851" spans="21:21" x14ac:dyDescent="0.3">
      <c r="U41851" s="275"/>
    </row>
    <row r="41852" spans="21:21" x14ac:dyDescent="0.3">
      <c r="U41852" s="275"/>
    </row>
    <row r="41853" spans="21:21" x14ac:dyDescent="0.3">
      <c r="U41853" s="275"/>
    </row>
    <row r="41854" spans="21:21" x14ac:dyDescent="0.3">
      <c r="U41854" s="275"/>
    </row>
    <row r="41855" spans="21:21" x14ac:dyDescent="0.3">
      <c r="U41855" s="275"/>
    </row>
    <row r="41856" spans="21:21" x14ac:dyDescent="0.3">
      <c r="U41856" s="275"/>
    </row>
    <row r="41857" spans="21:21" x14ac:dyDescent="0.3">
      <c r="U41857" s="275"/>
    </row>
    <row r="41858" spans="21:21" x14ac:dyDescent="0.3">
      <c r="U41858" s="275"/>
    </row>
    <row r="41859" spans="21:21" x14ac:dyDescent="0.3">
      <c r="U41859" s="275"/>
    </row>
    <row r="41860" spans="21:21" x14ac:dyDescent="0.3">
      <c r="U41860" s="275"/>
    </row>
    <row r="41861" spans="21:21" x14ac:dyDescent="0.3">
      <c r="U41861" s="275"/>
    </row>
    <row r="41862" spans="21:21" x14ac:dyDescent="0.3">
      <c r="U41862" s="275"/>
    </row>
    <row r="41863" spans="21:21" x14ac:dyDescent="0.3">
      <c r="U41863" s="275"/>
    </row>
    <row r="41864" spans="21:21" x14ac:dyDescent="0.3">
      <c r="U41864" s="275"/>
    </row>
    <row r="41865" spans="21:21" x14ac:dyDescent="0.3">
      <c r="U41865" s="275"/>
    </row>
    <row r="41866" spans="21:21" x14ac:dyDescent="0.3">
      <c r="U41866" s="275"/>
    </row>
    <row r="41867" spans="21:21" x14ac:dyDescent="0.3">
      <c r="U41867" s="275"/>
    </row>
    <row r="41868" spans="21:21" x14ac:dyDescent="0.3">
      <c r="U41868" s="275"/>
    </row>
    <row r="41869" spans="21:21" x14ac:dyDescent="0.3">
      <c r="U41869" s="275"/>
    </row>
    <row r="41870" spans="21:21" x14ac:dyDescent="0.3">
      <c r="U41870" s="275"/>
    </row>
    <row r="41871" spans="21:21" x14ac:dyDescent="0.3">
      <c r="U41871" s="275"/>
    </row>
    <row r="41872" spans="21:21" x14ac:dyDescent="0.3">
      <c r="U41872" s="275"/>
    </row>
    <row r="41873" spans="21:21" x14ac:dyDescent="0.3">
      <c r="U41873" s="275"/>
    </row>
    <row r="41874" spans="21:21" x14ac:dyDescent="0.3">
      <c r="U41874" s="275"/>
    </row>
    <row r="41875" spans="21:21" x14ac:dyDescent="0.3">
      <c r="U41875" s="275"/>
    </row>
    <row r="41876" spans="21:21" x14ac:dyDescent="0.3">
      <c r="U41876" s="275"/>
    </row>
    <row r="41877" spans="21:21" x14ac:dyDescent="0.3">
      <c r="U41877" s="275"/>
    </row>
    <row r="41878" spans="21:21" x14ac:dyDescent="0.3">
      <c r="U41878" s="275"/>
    </row>
    <row r="41879" spans="21:21" x14ac:dyDescent="0.3">
      <c r="U41879" s="275"/>
    </row>
    <row r="41880" spans="21:21" x14ac:dyDescent="0.3">
      <c r="U41880" s="275"/>
    </row>
    <row r="41881" spans="21:21" x14ac:dyDescent="0.3">
      <c r="U41881" s="275"/>
    </row>
    <row r="41882" spans="21:21" x14ac:dyDescent="0.3">
      <c r="U41882" s="275"/>
    </row>
    <row r="41883" spans="21:21" x14ac:dyDescent="0.3">
      <c r="U41883" s="275"/>
    </row>
    <row r="41884" spans="21:21" x14ac:dyDescent="0.3">
      <c r="U41884" s="275"/>
    </row>
    <row r="41885" spans="21:21" x14ac:dyDescent="0.3">
      <c r="U41885" s="275"/>
    </row>
    <row r="41886" spans="21:21" x14ac:dyDescent="0.3">
      <c r="U41886" s="275"/>
    </row>
    <row r="41887" spans="21:21" x14ac:dyDescent="0.3">
      <c r="U41887" s="275"/>
    </row>
    <row r="41888" spans="21:21" x14ac:dyDescent="0.3">
      <c r="U41888" s="275"/>
    </row>
    <row r="41889" spans="21:21" x14ac:dyDescent="0.3">
      <c r="U41889" s="275"/>
    </row>
    <row r="41890" spans="21:21" x14ac:dyDescent="0.3">
      <c r="U41890" s="275"/>
    </row>
    <row r="41891" spans="21:21" x14ac:dyDescent="0.3">
      <c r="U41891" s="275"/>
    </row>
    <row r="41892" spans="21:21" x14ac:dyDescent="0.3">
      <c r="U41892" s="275"/>
    </row>
    <row r="41893" spans="21:21" x14ac:dyDescent="0.3">
      <c r="U41893" s="275"/>
    </row>
    <row r="41894" spans="21:21" x14ac:dyDescent="0.3">
      <c r="U41894" s="275"/>
    </row>
    <row r="41895" spans="21:21" x14ac:dyDescent="0.3">
      <c r="U41895" s="275"/>
    </row>
    <row r="41896" spans="21:21" x14ac:dyDescent="0.3">
      <c r="U41896" s="275"/>
    </row>
    <row r="41897" spans="21:21" x14ac:dyDescent="0.3">
      <c r="U41897" s="275"/>
    </row>
    <row r="41898" spans="21:21" x14ac:dyDescent="0.3">
      <c r="U41898" s="275"/>
    </row>
    <row r="41899" spans="21:21" x14ac:dyDescent="0.3">
      <c r="U41899" s="275"/>
    </row>
    <row r="41900" spans="21:21" x14ac:dyDescent="0.3">
      <c r="U41900" s="275"/>
    </row>
    <row r="41901" spans="21:21" x14ac:dyDescent="0.3">
      <c r="U41901" s="275"/>
    </row>
    <row r="41902" spans="21:21" x14ac:dyDescent="0.3">
      <c r="U41902" s="275"/>
    </row>
    <row r="41903" spans="21:21" x14ac:dyDescent="0.3">
      <c r="U41903" s="275"/>
    </row>
    <row r="41904" spans="21:21" x14ac:dyDescent="0.3">
      <c r="U41904" s="275"/>
    </row>
    <row r="41905" spans="21:21" x14ac:dyDescent="0.3">
      <c r="U41905" s="275"/>
    </row>
    <row r="41906" spans="21:21" x14ac:dyDescent="0.3">
      <c r="U41906" s="275"/>
    </row>
    <row r="41907" spans="21:21" x14ac:dyDescent="0.3">
      <c r="U41907" s="275"/>
    </row>
    <row r="41908" spans="21:21" x14ac:dyDescent="0.3">
      <c r="U41908" s="275"/>
    </row>
    <row r="41909" spans="21:21" x14ac:dyDescent="0.3">
      <c r="U41909" s="275"/>
    </row>
    <row r="41910" spans="21:21" x14ac:dyDescent="0.3">
      <c r="U41910" s="275"/>
    </row>
    <row r="41911" spans="21:21" x14ac:dyDescent="0.3">
      <c r="U41911" s="275"/>
    </row>
    <row r="41912" spans="21:21" x14ac:dyDescent="0.3">
      <c r="U41912" s="275"/>
    </row>
    <row r="41913" spans="21:21" x14ac:dyDescent="0.3">
      <c r="U41913" s="275"/>
    </row>
    <row r="41914" spans="21:21" x14ac:dyDescent="0.3">
      <c r="U41914" s="275"/>
    </row>
    <row r="41915" spans="21:21" x14ac:dyDescent="0.3">
      <c r="U41915" s="275"/>
    </row>
    <row r="41916" spans="21:21" x14ac:dyDescent="0.3">
      <c r="U41916" s="275"/>
    </row>
    <row r="41917" spans="21:21" x14ac:dyDescent="0.3">
      <c r="U41917" s="275"/>
    </row>
    <row r="41918" spans="21:21" x14ac:dyDescent="0.3">
      <c r="U41918" s="275"/>
    </row>
    <row r="41919" spans="21:21" x14ac:dyDescent="0.3">
      <c r="U41919" s="275"/>
    </row>
    <row r="41920" spans="21:21" x14ac:dyDescent="0.3">
      <c r="U41920" s="275"/>
    </row>
    <row r="41921" spans="21:21" x14ac:dyDescent="0.3">
      <c r="U41921" s="275"/>
    </row>
    <row r="41922" spans="21:21" x14ac:dyDescent="0.3">
      <c r="U41922" s="275"/>
    </row>
    <row r="41923" spans="21:21" x14ac:dyDescent="0.3">
      <c r="U41923" s="275"/>
    </row>
    <row r="41924" spans="21:21" x14ac:dyDescent="0.3">
      <c r="U41924" s="275"/>
    </row>
    <row r="41925" spans="21:21" x14ac:dyDescent="0.3">
      <c r="U41925" s="275"/>
    </row>
    <row r="41926" spans="21:21" x14ac:dyDescent="0.3">
      <c r="U41926" s="275"/>
    </row>
    <row r="41927" spans="21:21" x14ac:dyDescent="0.3">
      <c r="U41927" s="275"/>
    </row>
    <row r="41928" spans="21:21" x14ac:dyDescent="0.3">
      <c r="U41928" s="275"/>
    </row>
    <row r="41929" spans="21:21" x14ac:dyDescent="0.3">
      <c r="U41929" s="275"/>
    </row>
    <row r="41930" spans="21:21" x14ac:dyDescent="0.3">
      <c r="U41930" s="275"/>
    </row>
    <row r="41931" spans="21:21" x14ac:dyDescent="0.3">
      <c r="U41931" s="275"/>
    </row>
    <row r="41932" spans="21:21" x14ac:dyDescent="0.3">
      <c r="U41932" s="275"/>
    </row>
    <row r="41933" spans="21:21" x14ac:dyDescent="0.3">
      <c r="U41933" s="275"/>
    </row>
    <row r="41934" spans="21:21" x14ac:dyDescent="0.3">
      <c r="U41934" s="275"/>
    </row>
    <row r="41935" spans="21:21" x14ac:dyDescent="0.3">
      <c r="U41935" s="275"/>
    </row>
    <row r="41936" spans="21:21" x14ac:dyDescent="0.3">
      <c r="U41936" s="275"/>
    </row>
    <row r="41937" spans="21:21" x14ac:dyDescent="0.3">
      <c r="U41937" s="275"/>
    </row>
    <row r="41938" spans="21:21" x14ac:dyDescent="0.3">
      <c r="U41938" s="275"/>
    </row>
    <row r="41939" spans="21:21" x14ac:dyDescent="0.3">
      <c r="U41939" s="275"/>
    </row>
    <row r="41940" spans="21:21" x14ac:dyDescent="0.3">
      <c r="U41940" s="275"/>
    </row>
    <row r="41941" spans="21:21" x14ac:dyDescent="0.3">
      <c r="U41941" s="275"/>
    </row>
    <row r="41942" spans="21:21" x14ac:dyDescent="0.3">
      <c r="U41942" s="275"/>
    </row>
    <row r="41943" spans="21:21" x14ac:dyDescent="0.3">
      <c r="U41943" s="275"/>
    </row>
    <row r="41944" spans="21:21" x14ac:dyDescent="0.3">
      <c r="U41944" s="275"/>
    </row>
    <row r="41945" spans="21:21" x14ac:dyDescent="0.3">
      <c r="U41945" s="275"/>
    </row>
    <row r="41946" spans="21:21" x14ac:dyDescent="0.3">
      <c r="U41946" s="275"/>
    </row>
    <row r="41947" spans="21:21" x14ac:dyDescent="0.3">
      <c r="U41947" s="275"/>
    </row>
    <row r="41948" spans="21:21" x14ac:dyDescent="0.3">
      <c r="U41948" s="275"/>
    </row>
    <row r="41949" spans="21:21" x14ac:dyDescent="0.3">
      <c r="U41949" s="275"/>
    </row>
    <row r="41950" spans="21:21" x14ac:dyDescent="0.3">
      <c r="U41950" s="275"/>
    </row>
    <row r="41951" spans="21:21" x14ac:dyDescent="0.3">
      <c r="U41951" s="275"/>
    </row>
    <row r="41952" spans="21:21" x14ac:dyDescent="0.3">
      <c r="U41952" s="275"/>
    </row>
    <row r="41953" spans="21:21" x14ac:dyDescent="0.3">
      <c r="U41953" s="275"/>
    </row>
    <row r="41954" spans="21:21" x14ac:dyDescent="0.3">
      <c r="U41954" s="275"/>
    </row>
    <row r="41955" spans="21:21" x14ac:dyDescent="0.3">
      <c r="U41955" s="275"/>
    </row>
    <row r="41956" spans="21:21" x14ac:dyDescent="0.3">
      <c r="U41956" s="275"/>
    </row>
    <row r="41957" spans="21:21" x14ac:dyDescent="0.3">
      <c r="U41957" s="275"/>
    </row>
    <row r="41958" spans="21:21" x14ac:dyDescent="0.3">
      <c r="U41958" s="275"/>
    </row>
    <row r="41959" spans="21:21" x14ac:dyDescent="0.3">
      <c r="U41959" s="275"/>
    </row>
    <row r="41960" spans="21:21" x14ac:dyDescent="0.3">
      <c r="U41960" s="275"/>
    </row>
    <row r="41961" spans="21:21" x14ac:dyDescent="0.3">
      <c r="U41961" s="275"/>
    </row>
    <row r="41962" spans="21:21" x14ac:dyDescent="0.3">
      <c r="U41962" s="275"/>
    </row>
    <row r="41963" spans="21:21" x14ac:dyDescent="0.3">
      <c r="U41963" s="275"/>
    </row>
    <row r="41964" spans="21:21" x14ac:dyDescent="0.3">
      <c r="U41964" s="275"/>
    </row>
    <row r="41965" spans="21:21" x14ac:dyDescent="0.3">
      <c r="U41965" s="275"/>
    </row>
    <row r="41966" spans="21:21" x14ac:dyDescent="0.3">
      <c r="U41966" s="275"/>
    </row>
    <row r="41967" spans="21:21" x14ac:dyDescent="0.3">
      <c r="U41967" s="275"/>
    </row>
    <row r="41968" spans="21:21" x14ac:dyDescent="0.3">
      <c r="U41968" s="275"/>
    </row>
    <row r="41969" spans="21:21" x14ac:dyDescent="0.3">
      <c r="U41969" s="275"/>
    </row>
    <row r="41970" spans="21:21" x14ac:dyDescent="0.3">
      <c r="U41970" s="275"/>
    </row>
    <row r="41971" spans="21:21" x14ac:dyDescent="0.3">
      <c r="U41971" s="275"/>
    </row>
    <row r="41972" spans="21:21" x14ac:dyDescent="0.3">
      <c r="U41972" s="275"/>
    </row>
    <row r="41973" spans="21:21" x14ac:dyDescent="0.3">
      <c r="U41973" s="275"/>
    </row>
    <row r="41974" spans="21:21" x14ac:dyDescent="0.3">
      <c r="U41974" s="275"/>
    </row>
    <row r="41975" spans="21:21" x14ac:dyDescent="0.3">
      <c r="U41975" s="275"/>
    </row>
    <row r="41976" spans="21:21" x14ac:dyDescent="0.3">
      <c r="U41976" s="275"/>
    </row>
    <row r="41977" spans="21:21" x14ac:dyDescent="0.3">
      <c r="U41977" s="275"/>
    </row>
    <row r="41978" spans="21:21" x14ac:dyDescent="0.3">
      <c r="U41978" s="275"/>
    </row>
    <row r="41979" spans="21:21" x14ac:dyDescent="0.3">
      <c r="U41979" s="275"/>
    </row>
    <row r="41980" spans="21:21" x14ac:dyDescent="0.3">
      <c r="U41980" s="275"/>
    </row>
    <row r="41981" spans="21:21" x14ac:dyDescent="0.3">
      <c r="U41981" s="275"/>
    </row>
    <row r="41982" spans="21:21" x14ac:dyDescent="0.3">
      <c r="U41982" s="275"/>
    </row>
    <row r="41983" spans="21:21" x14ac:dyDescent="0.3">
      <c r="U41983" s="275"/>
    </row>
    <row r="41984" spans="21:21" x14ac:dyDescent="0.3">
      <c r="U41984" s="275"/>
    </row>
    <row r="41985" spans="21:21" x14ac:dyDescent="0.3">
      <c r="U41985" s="275"/>
    </row>
    <row r="41986" spans="21:21" x14ac:dyDescent="0.3">
      <c r="U41986" s="275"/>
    </row>
    <row r="41987" spans="21:21" x14ac:dyDescent="0.3">
      <c r="U41987" s="275"/>
    </row>
    <row r="41988" spans="21:21" x14ac:dyDescent="0.3">
      <c r="U41988" s="275"/>
    </row>
    <row r="41989" spans="21:21" x14ac:dyDescent="0.3">
      <c r="U41989" s="275"/>
    </row>
    <row r="41990" spans="21:21" x14ac:dyDescent="0.3">
      <c r="U41990" s="275"/>
    </row>
    <row r="41991" spans="21:21" x14ac:dyDescent="0.3">
      <c r="U41991" s="275"/>
    </row>
    <row r="41992" spans="21:21" x14ac:dyDescent="0.3">
      <c r="U41992" s="275"/>
    </row>
    <row r="41993" spans="21:21" x14ac:dyDescent="0.3">
      <c r="U41993" s="275"/>
    </row>
    <row r="41994" spans="21:21" x14ac:dyDescent="0.3">
      <c r="U41994" s="275"/>
    </row>
    <row r="41995" spans="21:21" x14ac:dyDescent="0.3">
      <c r="U41995" s="275"/>
    </row>
    <row r="41996" spans="21:21" x14ac:dyDescent="0.3">
      <c r="U41996" s="275"/>
    </row>
    <row r="41997" spans="21:21" x14ac:dyDescent="0.3">
      <c r="U41997" s="275"/>
    </row>
    <row r="41998" spans="21:21" x14ac:dyDescent="0.3">
      <c r="U41998" s="275"/>
    </row>
    <row r="41999" spans="21:21" x14ac:dyDescent="0.3">
      <c r="U41999" s="275"/>
    </row>
    <row r="42000" spans="21:21" x14ac:dyDescent="0.3">
      <c r="U42000" s="275"/>
    </row>
    <row r="42001" spans="21:21" x14ac:dyDescent="0.3">
      <c r="U42001" s="275"/>
    </row>
    <row r="42002" spans="21:21" x14ac:dyDescent="0.3">
      <c r="U42002" s="275"/>
    </row>
    <row r="42003" spans="21:21" x14ac:dyDescent="0.3">
      <c r="U42003" s="275"/>
    </row>
    <row r="42004" spans="21:21" x14ac:dyDescent="0.3">
      <c r="U42004" s="275"/>
    </row>
    <row r="42005" spans="21:21" x14ac:dyDescent="0.3">
      <c r="U42005" s="275"/>
    </row>
    <row r="42006" spans="21:21" x14ac:dyDescent="0.3">
      <c r="U42006" s="275"/>
    </row>
    <row r="42007" spans="21:21" x14ac:dyDescent="0.3">
      <c r="U42007" s="275"/>
    </row>
    <row r="42008" spans="21:21" x14ac:dyDescent="0.3">
      <c r="U42008" s="275"/>
    </row>
    <row r="42009" spans="21:21" x14ac:dyDescent="0.3">
      <c r="U42009" s="275"/>
    </row>
    <row r="42010" spans="21:21" x14ac:dyDescent="0.3">
      <c r="U42010" s="275"/>
    </row>
    <row r="42011" spans="21:21" x14ac:dyDescent="0.3">
      <c r="U42011" s="275"/>
    </row>
    <row r="42012" spans="21:21" x14ac:dyDescent="0.3">
      <c r="U42012" s="275"/>
    </row>
    <row r="42013" spans="21:21" x14ac:dyDescent="0.3">
      <c r="U42013" s="275"/>
    </row>
    <row r="42014" spans="21:21" x14ac:dyDescent="0.3">
      <c r="U42014" s="275"/>
    </row>
    <row r="42015" spans="21:21" x14ac:dyDescent="0.3">
      <c r="U42015" s="275"/>
    </row>
    <row r="42016" spans="21:21" x14ac:dyDescent="0.3">
      <c r="U42016" s="275"/>
    </row>
    <row r="42017" spans="21:21" x14ac:dyDescent="0.3">
      <c r="U42017" s="275"/>
    </row>
    <row r="42018" spans="21:21" x14ac:dyDescent="0.3">
      <c r="U42018" s="275"/>
    </row>
    <row r="42019" spans="21:21" x14ac:dyDescent="0.3">
      <c r="U42019" s="275"/>
    </row>
    <row r="42020" spans="21:21" x14ac:dyDescent="0.3">
      <c r="U42020" s="275"/>
    </row>
    <row r="42021" spans="21:21" x14ac:dyDescent="0.3">
      <c r="U42021" s="275"/>
    </row>
    <row r="42022" spans="21:21" x14ac:dyDescent="0.3">
      <c r="U42022" s="275"/>
    </row>
    <row r="42023" spans="21:21" x14ac:dyDescent="0.3">
      <c r="U42023" s="275"/>
    </row>
    <row r="42024" spans="21:21" x14ac:dyDescent="0.3">
      <c r="U42024" s="275"/>
    </row>
    <row r="42025" spans="21:21" x14ac:dyDescent="0.3">
      <c r="U42025" s="275"/>
    </row>
    <row r="42026" spans="21:21" x14ac:dyDescent="0.3">
      <c r="U42026" s="275"/>
    </row>
    <row r="42027" spans="21:21" x14ac:dyDescent="0.3">
      <c r="U42027" s="275"/>
    </row>
    <row r="42028" spans="21:21" x14ac:dyDescent="0.3">
      <c r="U42028" s="275"/>
    </row>
    <row r="42029" spans="21:21" x14ac:dyDescent="0.3">
      <c r="U42029" s="275"/>
    </row>
    <row r="42030" spans="21:21" x14ac:dyDescent="0.3">
      <c r="U42030" s="275"/>
    </row>
    <row r="42031" spans="21:21" x14ac:dyDescent="0.3">
      <c r="U42031" s="275"/>
    </row>
    <row r="42032" spans="21:21" x14ac:dyDescent="0.3">
      <c r="U42032" s="275"/>
    </row>
    <row r="42033" spans="21:21" x14ac:dyDescent="0.3">
      <c r="U42033" s="275"/>
    </row>
    <row r="42034" spans="21:21" x14ac:dyDescent="0.3">
      <c r="U42034" s="275"/>
    </row>
    <row r="42035" spans="21:21" x14ac:dyDescent="0.3">
      <c r="U42035" s="275"/>
    </row>
    <row r="42036" spans="21:21" x14ac:dyDescent="0.3">
      <c r="U42036" s="275"/>
    </row>
    <row r="42037" spans="21:21" x14ac:dyDescent="0.3">
      <c r="U42037" s="275"/>
    </row>
    <row r="42038" spans="21:21" x14ac:dyDescent="0.3">
      <c r="U42038" s="275"/>
    </row>
    <row r="42039" spans="21:21" x14ac:dyDescent="0.3">
      <c r="U42039" s="275"/>
    </row>
    <row r="42040" spans="21:21" x14ac:dyDescent="0.3">
      <c r="U42040" s="275"/>
    </row>
    <row r="42041" spans="21:21" x14ac:dyDescent="0.3">
      <c r="U42041" s="275"/>
    </row>
    <row r="42042" spans="21:21" x14ac:dyDescent="0.3">
      <c r="U42042" s="275"/>
    </row>
    <row r="42043" spans="21:21" x14ac:dyDescent="0.3">
      <c r="U42043" s="275"/>
    </row>
    <row r="42044" spans="21:21" x14ac:dyDescent="0.3">
      <c r="U42044" s="275"/>
    </row>
    <row r="42045" spans="21:21" x14ac:dyDescent="0.3">
      <c r="U42045" s="275"/>
    </row>
    <row r="42046" spans="21:21" x14ac:dyDescent="0.3">
      <c r="U42046" s="275"/>
    </row>
    <row r="42047" spans="21:21" x14ac:dyDescent="0.3">
      <c r="U42047" s="275"/>
    </row>
    <row r="42048" spans="21:21" x14ac:dyDescent="0.3">
      <c r="U42048" s="275"/>
    </row>
    <row r="42049" spans="21:21" x14ac:dyDescent="0.3">
      <c r="U42049" s="275"/>
    </row>
    <row r="42050" spans="21:21" x14ac:dyDescent="0.3">
      <c r="U42050" s="275"/>
    </row>
    <row r="42051" spans="21:21" x14ac:dyDescent="0.3">
      <c r="U42051" s="275"/>
    </row>
    <row r="42052" spans="21:21" x14ac:dyDescent="0.3">
      <c r="U42052" s="275"/>
    </row>
    <row r="42053" spans="21:21" x14ac:dyDescent="0.3">
      <c r="U42053" s="275"/>
    </row>
    <row r="42054" spans="21:21" x14ac:dyDescent="0.3">
      <c r="U42054" s="275"/>
    </row>
    <row r="42055" spans="21:21" x14ac:dyDescent="0.3">
      <c r="U42055" s="275"/>
    </row>
    <row r="42056" spans="21:21" x14ac:dyDescent="0.3">
      <c r="U42056" s="275"/>
    </row>
    <row r="42057" spans="21:21" x14ac:dyDescent="0.3">
      <c r="U42057" s="275"/>
    </row>
    <row r="42058" spans="21:21" x14ac:dyDescent="0.3">
      <c r="U42058" s="275"/>
    </row>
    <row r="42059" spans="21:21" x14ac:dyDescent="0.3">
      <c r="U42059" s="275"/>
    </row>
    <row r="42060" spans="21:21" x14ac:dyDescent="0.3">
      <c r="U42060" s="275"/>
    </row>
    <row r="42061" spans="21:21" x14ac:dyDescent="0.3">
      <c r="U42061" s="275"/>
    </row>
    <row r="42062" spans="21:21" x14ac:dyDescent="0.3">
      <c r="U42062" s="275"/>
    </row>
    <row r="42063" spans="21:21" x14ac:dyDescent="0.3">
      <c r="U42063" s="275"/>
    </row>
    <row r="42064" spans="21:21" x14ac:dyDescent="0.3">
      <c r="U42064" s="275"/>
    </row>
    <row r="42065" spans="21:21" x14ac:dyDescent="0.3">
      <c r="U42065" s="275"/>
    </row>
    <row r="42066" spans="21:21" x14ac:dyDescent="0.3">
      <c r="U42066" s="275"/>
    </row>
    <row r="42067" spans="21:21" x14ac:dyDescent="0.3">
      <c r="U42067" s="275"/>
    </row>
    <row r="42068" spans="21:21" x14ac:dyDescent="0.3">
      <c r="U42068" s="275"/>
    </row>
    <row r="42069" spans="21:21" x14ac:dyDescent="0.3">
      <c r="U42069" s="275"/>
    </row>
    <row r="42070" spans="21:21" x14ac:dyDescent="0.3">
      <c r="U42070" s="275"/>
    </row>
    <row r="42071" spans="21:21" x14ac:dyDescent="0.3">
      <c r="U42071" s="275"/>
    </row>
    <row r="42072" spans="21:21" x14ac:dyDescent="0.3">
      <c r="U42072" s="275"/>
    </row>
    <row r="42073" spans="21:21" x14ac:dyDescent="0.3">
      <c r="U42073" s="275"/>
    </row>
    <row r="42074" spans="21:21" x14ac:dyDescent="0.3">
      <c r="U42074" s="275"/>
    </row>
    <row r="42075" spans="21:21" x14ac:dyDescent="0.3">
      <c r="U42075" s="275"/>
    </row>
    <row r="42076" spans="21:21" x14ac:dyDescent="0.3">
      <c r="U42076" s="275"/>
    </row>
    <row r="42077" spans="21:21" x14ac:dyDescent="0.3">
      <c r="U42077" s="275"/>
    </row>
    <row r="42078" spans="21:21" x14ac:dyDescent="0.3">
      <c r="U42078" s="275"/>
    </row>
    <row r="42079" spans="21:21" x14ac:dyDescent="0.3">
      <c r="U42079" s="275"/>
    </row>
    <row r="42080" spans="21:21" x14ac:dyDescent="0.3">
      <c r="U42080" s="275"/>
    </row>
    <row r="42081" spans="21:21" x14ac:dyDescent="0.3">
      <c r="U42081" s="275"/>
    </row>
    <row r="42082" spans="21:21" x14ac:dyDescent="0.3">
      <c r="U42082" s="275"/>
    </row>
    <row r="42083" spans="21:21" x14ac:dyDescent="0.3">
      <c r="U42083" s="275"/>
    </row>
    <row r="42084" spans="21:21" x14ac:dyDescent="0.3">
      <c r="U42084" s="275"/>
    </row>
    <row r="42085" spans="21:21" x14ac:dyDescent="0.3">
      <c r="U42085" s="275"/>
    </row>
    <row r="42086" spans="21:21" x14ac:dyDescent="0.3">
      <c r="U42086" s="275"/>
    </row>
    <row r="42087" spans="21:21" x14ac:dyDescent="0.3">
      <c r="U42087" s="275"/>
    </row>
    <row r="42088" spans="21:21" x14ac:dyDescent="0.3">
      <c r="U42088" s="275"/>
    </row>
    <row r="42089" spans="21:21" x14ac:dyDescent="0.3">
      <c r="U42089" s="275"/>
    </row>
    <row r="42090" spans="21:21" x14ac:dyDescent="0.3">
      <c r="U42090" s="275"/>
    </row>
    <row r="42091" spans="21:21" x14ac:dyDescent="0.3">
      <c r="U42091" s="275"/>
    </row>
    <row r="42092" spans="21:21" x14ac:dyDescent="0.3">
      <c r="U42092" s="275"/>
    </row>
    <row r="42093" spans="21:21" x14ac:dyDescent="0.3">
      <c r="U42093" s="275"/>
    </row>
    <row r="42094" spans="21:21" x14ac:dyDescent="0.3">
      <c r="U42094" s="275"/>
    </row>
    <row r="42095" spans="21:21" x14ac:dyDescent="0.3">
      <c r="U42095" s="275"/>
    </row>
    <row r="42096" spans="21:21" x14ac:dyDescent="0.3">
      <c r="U42096" s="275"/>
    </row>
    <row r="42097" spans="21:21" x14ac:dyDescent="0.3">
      <c r="U42097" s="275"/>
    </row>
    <row r="42098" spans="21:21" x14ac:dyDescent="0.3">
      <c r="U42098" s="275"/>
    </row>
    <row r="42099" spans="21:21" x14ac:dyDescent="0.3">
      <c r="U42099" s="275"/>
    </row>
    <row r="42100" spans="21:21" x14ac:dyDescent="0.3">
      <c r="U42100" s="275"/>
    </row>
    <row r="42101" spans="21:21" x14ac:dyDescent="0.3">
      <c r="U42101" s="275"/>
    </row>
    <row r="42102" spans="21:21" x14ac:dyDescent="0.3">
      <c r="U42102" s="275"/>
    </row>
    <row r="42103" spans="21:21" x14ac:dyDescent="0.3">
      <c r="U42103" s="275"/>
    </row>
    <row r="42104" spans="21:21" x14ac:dyDescent="0.3">
      <c r="U42104" s="275"/>
    </row>
    <row r="42105" spans="21:21" x14ac:dyDescent="0.3">
      <c r="U42105" s="275"/>
    </row>
    <row r="42106" spans="21:21" x14ac:dyDescent="0.3">
      <c r="U42106" s="275"/>
    </row>
    <row r="42107" spans="21:21" x14ac:dyDescent="0.3">
      <c r="U42107" s="275"/>
    </row>
    <row r="42108" spans="21:21" x14ac:dyDescent="0.3">
      <c r="U42108" s="275"/>
    </row>
    <row r="42109" spans="21:21" x14ac:dyDescent="0.3">
      <c r="U42109" s="275"/>
    </row>
    <row r="42110" spans="21:21" x14ac:dyDescent="0.3">
      <c r="U42110" s="275"/>
    </row>
    <row r="42111" spans="21:21" x14ac:dyDescent="0.3">
      <c r="U42111" s="275"/>
    </row>
    <row r="42112" spans="21:21" x14ac:dyDescent="0.3">
      <c r="U42112" s="275"/>
    </row>
    <row r="42113" spans="21:21" x14ac:dyDescent="0.3">
      <c r="U42113" s="275"/>
    </row>
    <row r="42114" spans="21:21" x14ac:dyDescent="0.3">
      <c r="U42114" s="275"/>
    </row>
    <row r="42115" spans="21:21" x14ac:dyDescent="0.3">
      <c r="U42115" s="275"/>
    </row>
    <row r="42116" spans="21:21" x14ac:dyDescent="0.3">
      <c r="U42116" s="275"/>
    </row>
    <row r="42117" spans="21:21" x14ac:dyDescent="0.3">
      <c r="U42117" s="275"/>
    </row>
    <row r="42118" spans="21:21" x14ac:dyDescent="0.3">
      <c r="U42118" s="275"/>
    </row>
    <row r="42119" spans="21:21" x14ac:dyDescent="0.3">
      <c r="U42119" s="275"/>
    </row>
    <row r="42120" spans="21:21" x14ac:dyDescent="0.3">
      <c r="U42120" s="275"/>
    </row>
    <row r="42121" spans="21:21" x14ac:dyDescent="0.3">
      <c r="U42121" s="275"/>
    </row>
    <row r="42122" spans="21:21" x14ac:dyDescent="0.3">
      <c r="U42122" s="275"/>
    </row>
    <row r="42123" spans="21:21" x14ac:dyDescent="0.3">
      <c r="U42123" s="275"/>
    </row>
    <row r="42124" spans="21:21" x14ac:dyDescent="0.3">
      <c r="U42124" s="275"/>
    </row>
    <row r="42125" spans="21:21" x14ac:dyDescent="0.3">
      <c r="U42125" s="275"/>
    </row>
    <row r="42126" spans="21:21" x14ac:dyDescent="0.3">
      <c r="U42126" s="275"/>
    </row>
    <row r="42127" spans="21:21" x14ac:dyDescent="0.3">
      <c r="U42127" s="275"/>
    </row>
    <row r="42128" spans="21:21" x14ac:dyDescent="0.3">
      <c r="U42128" s="275"/>
    </row>
    <row r="42129" spans="21:21" x14ac:dyDescent="0.3">
      <c r="U42129" s="275"/>
    </row>
    <row r="42130" spans="21:21" x14ac:dyDescent="0.3">
      <c r="U42130" s="275"/>
    </row>
    <row r="42131" spans="21:21" x14ac:dyDescent="0.3">
      <c r="U42131" s="275"/>
    </row>
    <row r="42132" spans="21:21" x14ac:dyDescent="0.3">
      <c r="U42132" s="275"/>
    </row>
    <row r="42133" spans="21:21" x14ac:dyDescent="0.3">
      <c r="U42133" s="275"/>
    </row>
    <row r="42134" spans="21:21" x14ac:dyDescent="0.3">
      <c r="U42134" s="275"/>
    </row>
    <row r="42135" spans="21:21" x14ac:dyDescent="0.3">
      <c r="U42135" s="275"/>
    </row>
    <row r="42136" spans="21:21" x14ac:dyDescent="0.3">
      <c r="U42136" s="275"/>
    </row>
    <row r="42137" spans="21:21" x14ac:dyDescent="0.3">
      <c r="U42137" s="275"/>
    </row>
    <row r="42138" spans="21:21" x14ac:dyDescent="0.3">
      <c r="U42138" s="275"/>
    </row>
    <row r="42139" spans="21:21" x14ac:dyDescent="0.3">
      <c r="U42139" s="275"/>
    </row>
    <row r="42140" spans="21:21" x14ac:dyDescent="0.3">
      <c r="U42140" s="275"/>
    </row>
    <row r="42141" spans="21:21" x14ac:dyDescent="0.3">
      <c r="U42141" s="275"/>
    </row>
    <row r="42142" spans="21:21" x14ac:dyDescent="0.3">
      <c r="U42142" s="275"/>
    </row>
    <row r="42143" spans="21:21" x14ac:dyDescent="0.3">
      <c r="U42143" s="275"/>
    </row>
    <row r="42144" spans="21:21" x14ac:dyDescent="0.3">
      <c r="U42144" s="275"/>
    </row>
    <row r="42145" spans="21:21" x14ac:dyDescent="0.3">
      <c r="U42145" s="275"/>
    </row>
    <row r="42146" spans="21:21" x14ac:dyDescent="0.3">
      <c r="U42146" s="275"/>
    </row>
    <row r="42147" spans="21:21" x14ac:dyDescent="0.3">
      <c r="U42147" s="275"/>
    </row>
    <row r="42148" spans="21:21" x14ac:dyDescent="0.3">
      <c r="U42148" s="275"/>
    </row>
    <row r="42149" spans="21:21" x14ac:dyDescent="0.3">
      <c r="U42149" s="275"/>
    </row>
    <row r="42150" spans="21:21" x14ac:dyDescent="0.3">
      <c r="U42150" s="275"/>
    </row>
    <row r="42151" spans="21:21" x14ac:dyDescent="0.3">
      <c r="U42151" s="275"/>
    </row>
    <row r="42152" spans="21:21" x14ac:dyDescent="0.3">
      <c r="U42152" s="275"/>
    </row>
    <row r="42153" spans="21:21" x14ac:dyDescent="0.3">
      <c r="U42153" s="275"/>
    </row>
    <row r="42154" spans="21:21" x14ac:dyDescent="0.3">
      <c r="U42154" s="275"/>
    </row>
    <row r="42155" spans="21:21" x14ac:dyDescent="0.3">
      <c r="U42155" s="275"/>
    </row>
    <row r="42156" spans="21:21" x14ac:dyDescent="0.3">
      <c r="U42156" s="275"/>
    </row>
    <row r="42157" spans="21:21" x14ac:dyDescent="0.3">
      <c r="U42157" s="275"/>
    </row>
    <row r="42158" spans="21:21" x14ac:dyDescent="0.3">
      <c r="U42158" s="275"/>
    </row>
    <row r="42159" spans="21:21" x14ac:dyDescent="0.3">
      <c r="U42159" s="275"/>
    </row>
    <row r="42160" spans="21:21" x14ac:dyDescent="0.3">
      <c r="U42160" s="275"/>
    </row>
    <row r="42161" spans="21:21" x14ac:dyDescent="0.3">
      <c r="U42161" s="275"/>
    </row>
    <row r="42162" spans="21:21" x14ac:dyDescent="0.3">
      <c r="U42162" s="275"/>
    </row>
    <row r="42163" spans="21:21" x14ac:dyDescent="0.3">
      <c r="U42163" s="275"/>
    </row>
    <row r="42164" spans="21:21" x14ac:dyDescent="0.3">
      <c r="U42164" s="275"/>
    </row>
    <row r="42165" spans="21:21" x14ac:dyDescent="0.3">
      <c r="U42165" s="275"/>
    </row>
    <row r="42166" spans="21:21" x14ac:dyDescent="0.3">
      <c r="U42166" s="275"/>
    </row>
    <row r="42167" spans="21:21" x14ac:dyDescent="0.3">
      <c r="U42167" s="275"/>
    </row>
    <row r="42168" spans="21:21" x14ac:dyDescent="0.3">
      <c r="U42168" s="275"/>
    </row>
    <row r="42169" spans="21:21" x14ac:dyDescent="0.3">
      <c r="U42169" s="275"/>
    </row>
    <row r="42170" spans="21:21" x14ac:dyDescent="0.3">
      <c r="U42170" s="275"/>
    </row>
    <row r="42171" spans="21:21" x14ac:dyDescent="0.3">
      <c r="U42171" s="275"/>
    </row>
    <row r="42172" spans="21:21" x14ac:dyDescent="0.3">
      <c r="U42172" s="275"/>
    </row>
    <row r="42173" spans="21:21" x14ac:dyDescent="0.3">
      <c r="U42173" s="275"/>
    </row>
    <row r="42174" spans="21:21" x14ac:dyDescent="0.3">
      <c r="U42174" s="275"/>
    </row>
    <row r="42175" spans="21:21" x14ac:dyDescent="0.3">
      <c r="U42175" s="275"/>
    </row>
    <row r="42176" spans="21:21" x14ac:dyDescent="0.3">
      <c r="U42176" s="275"/>
    </row>
    <row r="42177" spans="21:21" x14ac:dyDescent="0.3">
      <c r="U42177" s="275"/>
    </row>
    <row r="42178" spans="21:21" x14ac:dyDescent="0.3">
      <c r="U42178" s="275"/>
    </row>
    <row r="42179" spans="21:21" x14ac:dyDescent="0.3">
      <c r="U42179" s="275"/>
    </row>
    <row r="42180" spans="21:21" x14ac:dyDescent="0.3">
      <c r="U42180" s="275"/>
    </row>
    <row r="42181" spans="21:21" x14ac:dyDescent="0.3">
      <c r="U42181" s="275"/>
    </row>
    <row r="42182" spans="21:21" x14ac:dyDescent="0.3">
      <c r="U42182" s="275"/>
    </row>
    <row r="42183" spans="21:21" x14ac:dyDescent="0.3">
      <c r="U42183" s="275"/>
    </row>
    <row r="42184" spans="21:21" x14ac:dyDescent="0.3">
      <c r="U42184" s="275"/>
    </row>
    <row r="42185" spans="21:21" x14ac:dyDescent="0.3">
      <c r="U42185" s="275"/>
    </row>
    <row r="42186" spans="21:21" x14ac:dyDescent="0.3">
      <c r="U42186" s="275"/>
    </row>
    <row r="42187" spans="21:21" x14ac:dyDescent="0.3">
      <c r="U42187" s="275"/>
    </row>
    <row r="42188" spans="21:21" x14ac:dyDescent="0.3">
      <c r="U42188" s="275"/>
    </row>
    <row r="42189" spans="21:21" x14ac:dyDescent="0.3">
      <c r="U42189" s="275"/>
    </row>
    <row r="42190" spans="21:21" x14ac:dyDescent="0.3">
      <c r="U42190" s="275"/>
    </row>
    <row r="42191" spans="21:21" x14ac:dyDescent="0.3">
      <c r="U42191" s="275"/>
    </row>
    <row r="42192" spans="21:21" x14ac:dyDescent="0.3">
      <c r="U42192" s="275"/>
    </row>
    <row r="42193" spans="21:21" x14ac:dyDescent="0.3">
      <c r="U42193" s="275"/>
    </row>
    <row r="42194" spans="21:21" x14ac:dyDescent="0.3">
      <c r="U42194" s="275"/>
    </row>
    <row r="42195" spans="21:21" x14ac:dyDescent="0.3">
      <c r="U42195" s="275"/>
    </row>
    <row r="42196" spans="21:21" x14ac:dyDescent="0.3">
      <c r="U42196" s="275"/>
    </row>
    <row r="42197" spans="21:21" x14ac:dyDescent="0.3">
      <c r="U42197" s="275"/>
    </row>
    <row r="42198" spans="21:21" x14ac:dyDescent="0.3">
      <c r="U42198" s="275"/>
    </row>
    <row r="42199" spans="21:21" x14ac:dyDescent="0.3">
      <c r="U42199" s="275"/>
    </row>
    <row r="42200" spans="21:21" x14ac:dyDescent="0.3">
      <c r="U42200" s="275"/>
    </row>
    <row r="42201" spans="21:21" x14ac:dyDescent="0.3">
      <c r="U42201" s="275"/>
    </row>
    <row r="42202" spans="21:21" x14ac:dyDescent="0.3">
      <c r="U42202" s="275"/>
    </row>
    <row r="42203" spans="21:21" x14ac:dyDescent="0.3">
      <c r="U42203" s="275"/>
    </row>
    <row r="42204" spans="21:21" x14ac:dyDescent="0.3">
      <c r="U42204" s="275"/>
    </row>
    <row r="42205" spans="21:21" x14ac:dyDescent="0.3">
      <c r="U42205" s="275"/>
    </row>
    <row r="42206" spans="21:21" x14ac:dyDescent="0.3">
      <c r="U42206" s="275"/>
    </row>
    <row r="42207" spans="21:21" x14ac:dyDescent="0.3">
      <c r="U42207" s="275"/>
    </row>
    <row r="42208" spans="21:21" x14ac:dyDescent="0.3">
      <c r="U42208" s="275"/>
    </row>
    <row r="42209" spans="21:21" x14ac:dyDescent="0.3">
      <c r="U42209" s="275"/>
    </row>
    <row r="42210" spans="21:21" x14ac:dyDescent="0.3">
      <c r="U42210" s="275"/>
    </row>
    <row r="42211" spans="21:21" x14ac:dyDescent="0.3">
      <c r="U42211" s="275"/>
    </row>
    <row r="42212" spans="21:21" x14ac:dyDescent="0.3">
      <c r="U42212" s="275"/>
    </row>
    <row r="42213" spans="21:21" x14ac:dyDescent="0.3">
      <c r="U42213" s="275"/>
    </row>
    <row r="42214" spans="21:21" x14ac:dyDescent="0.3">
      <c r="U42214" s="275"/>
    </row>
    <row r="42215" spans="21:21" x14ac:dyDescent="0.3">
      <c r="U42215" s="275"/>
    </row>
    <row r="42216" spans="21:21" x14ac:dyDescent="0.3">
      <c r="U42216" s="275"/>
    </row>
    <row r="42217" spans="21:21" x14ac:dyDescent="0.3">
      <c r="U42217" s="275"/>
    </row>
    <row r="42218" spans="21:21" x14ac:dyDescent="0.3">
      <c r="U42218" s="275"/>
    </row>
    <row r="42219" spans="21:21" x14ac:dyDescent="0.3">
      <c r="U42219" s="275"/>
    </row>
    <row r="42220" spans="21:21" x14ac:dyDescent="0.3">
      <c r="U42220" s="275"/>
    </row>
    <row r="42221" spans="21:21" x14ac:dyDescent="0.3">
      <c r="U42221" s="275"/>
    </row>
    <row r="42222" spans="21:21" x14ac:dyDescent="0.3">
      <c r="U42222" s="275"/>
    </row>
    <row r="42223" spans="21:21" x14ac:dyDescent="0.3">
      <c r="U42223" s="275"/>
    </row>
    <row r="42224" spans="21:21" x14ac:dyDescent="0.3">
      <c r="U42224" s="275"/>
    </row>
    <row r="42225" spans="21:21" x14ac:dyDescent="0.3">
      <c r="U42225" s="275"/>
    </row>
    <row r="42226" spans="21:21" x14ac:dyDescent="0.3">
      <c r="U42226" s="275"/>
    </row>
    <row r="42227" spans="21:21" x14ac:dyDescent="0.3">
      <c r="U42227" s="275"/>
    </row>
    <row r="42228" spans="21:21" x14ac:dyDescent="0.3">
      <c r="U42228" s="275"/>
    </row>
    <row r="42229" spans="21:21" x14ac:dyDescent="0.3">
      <c r="U42229" s="275"/>
    </row>
    <row r="42230" spans="21:21" x14ac:dyDescent="0.3">
      <c r="U42230" s="275"/>
    </row>
    <row r="42231" spans="21:21" x14ac:dyDescent="0.3">
      <c r="U42231" s="275"/>
    </row>
    <row r="42232" spans="21:21" x14ac:dyDescent="0.3">
      <c r="U42232" s="275"/>
    </row>
    <row r="42233" spans="21:21" x14ac:dyDescent="0.3">
      <c r="U42233" s="275"/>
    </row>
    <row r="42234" spans="21:21" x14ac:dyDescent="0.3">
      <c r="U42234" s="275"/>
    </row>
    <row r="42235" spans="21:21" x14ac:dyDescent="0.3">
      <c r="U42235" s="275"/>
    </row>
    <row r="42236" spans="21:21" x14ac:dyDescent="0.3">
      <c r="U42236" s="275"/>
    </row>
    <row r="42237" spans="21:21" x14ac:dyDescent="0.3">
      <c r="U42237" s="275"/>
    </row>
    <row r="42238" spans="21:21" x14ac:dyDescent="0.3">
      <c r="U42238" s="275"/>
    </row>
    <row r="42239" spans="21:21" x14ac:dyDescent="0.3">
      <c r="U42239" s="275"/>
    </row>
    <row r="42240" spans="21:21" x14ac:dyDescent="0.3">
      <c r="U42240" s="275"/>
    </row>
    <row r="42241" spans="21:21" x14ac:dyDescent="0.3">
      <c r="U42241" s="275"/>
    </row>
    <row r="42242" spans="21:21" x14ac:dyDescent="0.3">
      <c r="U42242" s="275"/>
    </row>
    <row r="42243" spans="21:21" x14ac:dyDescent="0.3">
      <c r="U42243" s="275"/>
    </row>
    <row r="42244" spans="21:21" x14ac:dyDescent="0.3">
      <c r="U42244" s="275"/>
    </row>
    <row r="42245" spans="21:21" x14ac:dyDescent="0.3">
      <c r="U42245" s="275"/>
    </row>
    <row r="42246" spans="21:21" x14ac:dyDescent="0.3">
      <c r="U42246" s="275"/>
    </row>
    <row r="42247" spans="21:21" x14ac:dyDescent="0.3">
      <c r="U42247" s="275"/>
    </row>
    <row r="42248" spans="21:21" x14ac:dyDescent="0.3">
      <c r="U42248" s="275"/>
    </row>
    <row r="42249" spans="21:21" x14ac:dyDescent="0.3">
      <c r="U42249" s="275"/>
    </row>
    <row r="42250" spans="21:21" x14ac:dyDescent="0.3">
      <c r="U42250" s="275"/>
    </row>
    <row r="42251" spans="21:21" x14ac:dyDescent="0.3">
      <c r="U42251" s="275"/>
    </row>
    <row r="42252" spans="21:21" x14ac:dyDescent="0.3">
      <c r="U42252" s="275"/>
    </row>
    <row r="42253" spans="21:21" x14ac:dyDescent="0.3">
      <c r="U42253" s="275"/>
    </row>
    <row r="42254" spans="21:21" x14ac:dyDescent="0.3">
      <c r="U42254" s="275"/>
    </row>
    <row r="42255" spans="21:21" x14ac:dyDescent="0.3">
      <c r="U42255" s="275"/>
    </row>
    <row r="42256" spans="21:21" x14ac:dyDescent="0.3">
      <c r="U42256" s="275"/>
    </row>
    <row r="42257" spans="21:21" x14ac:dyDescent="0.3">
      <c r="U42257" s="275"/>
    </row>
    <row r="42258" spans="21:21" x14ac:dyDescent="0.3">
      <c r="U42258" s="275"/>
    </row>
    <row r="42259" spans="21:21" x14ac:dyDescent="0.3">
      <c r="U42259" s="275"/>
    </row>
    <row r="42260" spans="21:21" x14ac:dyDescent="0.3">
      <c r="U42260" s="275"/>
    </row>
    <row r="42261" spans="21:21" x14ac:dyDescent="0.3">
      <c r="U42261" s="275"/>
    </row>
    <row r="42262" spans="21:21" x14ac:dyDescent="0.3">
      <c r="U42262" s="275"/>
    </row>
    <row r="42263" spans="21:21" x14ac:dyDescent="0.3">
      <c r="U42263" s="275"/>
    </row>
    <row r="42264" spans="21:21" x14ac:dyDescent="0.3">
      <c r="U42264" s="275"/>
    </row>
    <row r="42265" spans="21:21" x14ac:dyDescent="0.3">
      <c r="U42265" s="275"/>
    </row>
    <row r="42266" spans="21:21" x14ac:dyDescent="0.3">
      <c r="U42266" s="275"/>
    </row>
    <row r="42267" spans="21:21" x14ac:dyDescent="0.3">
      <c r="U42267" s="275"/>
    </row>
    <row r="42268" spans="21:21" x14ac:dyDescent="0.3">
      <c r="U42268" s="275"/>
    </row>
    <row r="42269" spans="21:21" x14ac:dyDescent="0.3">
      <c r="U42269" s="275"/>
    </row>
    <row r="42270" spans="21:21" x14ac:dyDescent="0.3">
      <c r="U42270" s="275"/>
    </row>
    <row r="42271" spans="21:21" x14ac:dyDescent="0.3">
      <c r="U42271" s="275"/>
    </row>
    <row r="42272" spans="21:21" x14ac:dyDescent="0.3">
      <c r="U42272" s="275"/>
    </row>
    <row r="42273" spans="21:21" x14ac:dyDescent="0.3">
      <c r="U42273" s="275"/>
    </row>
    <row r="42274" spans="21:21" x14ac:dyDescent="0.3">
      <c r="U42274" s="275"/>
    </row>
    <row r="42275" spans="21:21" x14ac:dyDescent="0.3">
      <c r="U42275" s="275"/>
    </row>
    <row r="42276" spans="21:21" x14ac:dyDescent="0.3">
      <c r="U42276" s="275"/>
    </row>
    <row r="42277" spans="21:21" x14ac:dyDescent="0.3">
      <c r="U42277" s="275"/>
    </row>
    <row r="42278" spans="21:21" x14ac:dyDescent="0.3">
      <c r="U42278" s="275"/>
    </row>
    <row r="42279" spans="21:21" x14ac:dyDescent="0.3">
      <c r="U42279" s="275"/>
    </row>
    <row r="42280" spans="21:21" x14ac:dyDescent="0.3">
      <c r="U42280" s="275"/>
    </row>
    <row r="42281" spans="21:21" x14ac:dyDescent="0.3">
      <c r="U42281" s="275"/>
    </row>
    <row r="42282" spans="21:21" x14ac:dyDescent="0.3">
      <c r="U42282" s="275"/>
    </row>
    <row r="42283" spans="21:21" x14ac:dyDescent="0.3">
      <c r="U42283" s="275"/>
    </row>
    <row r="42284" spans="21:21" x14ac:dyDescent="0.3">
      <c r="U42284" s="275"/>
    </row>
    <row r="42285" spans="21:21" x14ac:dyDescent="0.3">
      <c r="U42285" s="275"/>
    </row>
    <row r="42286" spans="21:21" x14ac:dyDescent="0.3">
      <c r="U42286" s="275"/>
    </row>
    <row r="42287" spans="21:21" x14ac:dyDescent="0.3">
      <c r="U42287" s="275"/>
    </row>
    <row r="42288" spans="21:21" x14ac:dyDescent="0.3">
      <c r="U42288" s="275"/>
    </row>
    <row r="42289" spans="21:21" x14ac:dyDescent="0.3">
      <c r="U42289" s="275"/>
    </row>
    <row r="42290" spans="21:21" x14ac:dyDescent="0.3">
      <c r="U42290" s="275"/>
    </row>
    <row r="42291" spans="21:21" x14ac:dyDescent="0.3">
      <c r="U42291" s="275"/>
    </row>
    <row r="42292" spans="21:21" x14ac:dyDescent="0.3">
      <c r="U42292" s="275"/>
    </row>
    <row r="42293" spans="21:21" x14ac:dyDescent="0.3">
      <c r="U42293" s="275"/>
    </row>
    <row r="42294" spans="21:21" x14ac:dyDescent="0.3">
      <c r="U42294" s="275"/>
    </row>
    <row r="42295" spans="21:21" x14ac:dyDescent="0.3">
      <c r="U42295" s="275"/>
    </row>
    <row r="42296" spans="21:21" x14ac:dyDescent="0.3">
      <c r="U42296" s="275"/>
    </row>
    <row r="42297" spans="21:21" x14ac:dyDescent="0.3">
      <c r="U42297" s="275"/>
    </row>
    <row r="42298" spans="21:21" x14ac:dyDescent="0.3">
      <c r="U42298" s="275"/>
    </row>
    <row r="42299" spans="21:21" x14ac:dyDescent="0.3">
      <c r="U42299" s="275"/>
    </row>
    <row r="42300" spans="21:21" x14ac:dyDescent="0.3">
      <c r="U42300" s="275"/>
    </row>
    <row r="42301" spans="21:21" x14ac:dyDescent="0.3">
      <c r="U42301" s="275"/>
    </row>
    <row r="42302" spans="21:21" x14ac:dyDescent="0.3">
      <c r="U42302" s="275"/>
    </row>
    <row r="42303" spans="21:21" x14ac:dyDescent="0.3">
      <c r="U42303" s="275"/>
    </row>
    <row r="42304" spans="21:21" x14ac:dyDescent="0.3">
      <c r="U42304" s="275"/>
    </row>
    <row r="42305" spans="21:21" x14ac:dyDescent="0.3">
      <c r="U42305" s="275"/>
    </row>
    <row r="42306" spans="21:21" x14ac:dyDescent="0.3">
      <c r="U42306" s="275"/>
    </row>
    <row r="42307" spans="21:21" x14ac:dyDescent="0.3">
      <c r="U42307" s="275"/>
    </row>
    <row r="42308" spans="21:21" x14ac:dyDescent="0.3">
      <c r="U42308" s="275"/>
    </row>
    <row r="42309" spans="21:21" x14ac:dyDescent="0.3">
      <c r="U42309" s="275"/>
    </row>
    <row r="42310" spans="21:21" x14ac:dyDescent="0.3">
      <c r="U42310" s="275"/>
    </row>
    <row r="42311" spans="21:21" x14ac:dyDescent="0.3">
      <c r="U42311" s="275"/>
    </row>
    <row r="42312" spans="21:21" x14ac:dyDescent="0.3">
      <c r="U42312" s="275"/>
    </row>
    <row r="42313" spans="21:21" x14ac:dyDescent="0.3">
      <c r="U42313" s="275"/>
    </row>
    <row r="42314" spans="21:21" x14ac:dyDescent="0.3">
      <c r="U42314" s="275"/>
    </row>
    <row r="42315" spans="21:21" x14ac:dyDescent="0.3">
      <c r="U42315" s="275"/>
    </row>
    <row r="42316" spans="21:21" x14ac:dyDescent="0.3">
      <c r="U42316" s="275"/>
    </row>
    <row r="42317" spans="21:21" x14ac:dyDescent="0.3">
      <c r="U42317" s="275"/>
    </row>
    <row r="42318" spans="21:21" x14ac:dyDescent="0.3">
      <c r="U42318" s="275"/>
    </row>
    <row r="42319" spans="21:21" x14ac:dyDescent="0.3">
      <c r="U42319" s="275"/>
    </row>
    <row r="42320" spans="21:21" x14ac:dyDescent="0.3">
      <c r="U42320" s="275"/>
    </row>
    <row r="42321" spans="21:21" x14ac:dyDescent="0.3">
      <c r="U42321" s="275"/>
    </row>
    <row r="42322" spans="21:21" x14ac:dyDescent="0.3">
      <c r="U42322" s="275"/>
    </row>
    <row r="42323" spans="21:21" x14ac:dyDescent="0.3">
      <c r="U42323" s="275"/>
    </row>
    <row r="42324" spans="21:21" x14ac:dyDescent="0.3">
      <c r="U42324" s="275"/>
    </row>
    <row r="42325" spans="21:21" x14ac:dyDescent="0.3">
      <c r="U42325" s="275"/>
    </row>
    <row r="42326" spans="21:21" x14ac:dyDescent="0.3">
      <c r="U42326" s="275"/>
    </row>
    <row r="42327" spans="21:21" x14ac:dyDescent="0.3">
      <c r="U42327" s="275"/>
    </row>
    <row r="42328" spans="21:21" x14ac:dyDescent="0.3">
      <c r="U42328" s="275"/>
    </row>
    <row r="42329" spans="21:21" x14ac:dyDescent="0.3">
      <c r="U42329" s="275"/>
    </row>
    <row r="42330" spans="21:21" x14ac:dyDescent="0.3">
      <c r="U42330" s="275"/>
    </row>
    <row r="42331" spans="21:21" x14ac:dyDescent="0.3">
      <c r="U42331" s="275"/>
    </row>
    <row r="42332" spans="21:21" x14ac:dyDescent="0.3">
      <c r="U42332" s="275"/>
    </row>
    <row r="42333" spans="21:21" x14ac:dyDescent="0.3">
      <c r="U42333" s="275"/>
    </row>
    <row r="42334" spans="21:21" x14ac:dyDescent="0.3">
      <c r="U42334" s="275"/>
    </row>
    <row r="42335" spans="21:21" x14ac:dyDescent="0.3">
      <c r="U42335" s="275"/>
    </row>
    <row r="42336" spans="21:21" x14ac:dyDescent="0.3">
      <c r="U42336" s="275"/>
    </row>
    <row r="42337" spans="21:21" x14ac:dyDescent="0.3">
      <c r="U42337" s="275"/>
    </row>
    <row r="42338" spans="21:21" x14ac:dyDescent="0.3">
      <c r="U42338" s="275"/>
    </row>
    <row r="42339" spans="21:21" x14ac:dyDescent="0.3">
      <c r="U42339" s="275"/>
    </row>
    <row r="42340" spans="21:21" x14ac:dyDescent="0.3">
      <c r="U42340" s="275"/>
    </row>
    <row r="42341" spans="21:21" x14ac:dyDescent="0.3">
      <c r="U42341" s="275"/>
    </row>
    <row r="42342" spans="21:21" x14ac:dyDescent="0.3">
      <c r="U42342" s="275"/>
    </row>
    <row r="42343" spans="21:21" x14ac:dyDescent="0.3">
      <c r="U42343" s="275"/>
    </row>
    <row r="42344" spans="21:21" x14ac:dyDescent="0.3">
      <c r="U42344" s="275"/>
    </row>
    <row r="42345" spans="21:21" x14ac:dyDescent="0.3">
      <c r="U42345" s="275"/>
    </row>
    <row r="42346" spans="21:21" x14ac:dyDescent="0.3">
      <c r="U42346" s="275"/>
    </row>
    <row r="42347" spans="21:21" x14ac:dyDescent="0.3">
      <c r="U42347" s="275"/>
    </row>
    <row r="42348" spans="21:21" x14ac:dyDescent="0.3">
      <c r="U42348" s="275"/>
    </row>
    <row r="42349" spans="21:21" x14ac:dyDescent="0.3">
      <c r="U42349" s="275"/>
    </row>
    <row r="42350" spans="21:21" x14ac:dyDescent="0.3">
      <c r="U42350" s="275"/>
    </row>
    <row r="42351" spans="21:21" x14ac:dyDescent="0.3">
      <c r="U42351" s="275"/>
    </row>
    <row r="42352" spans="21:21" x14ac:dyDescent="0.3">
      <c r="U42352" s="275"/>
    </row>
    <row r="42353" spans="21:21" x14ac:dyDescent="0.3">
      <c r="U42353" s="275"/>
    </row>
    <row r="42354" spans="21:21" x14ac:dyDescent="0.3">
      <c r="U42354" s="275"/>
    </row>
    <row r="42355" spans="21:21" x14ac:dyDescent="0.3">
      <c r="U42355" s="275"/>
    </row>
    <row r="42356" spans="21:21" x14ac:dyDescent="0.3">
      <c r="U42356" s="275"/>
    </row>
    <row r="42357" spans="21:21" x14ac:dyDescent="0.3">
      <c r="U42357" s="275"/>
    </row>
    <row r="42358" spans="21:21" x14ac:dyDescent="0.3">
      <c r="U42358" s="275"/>
    </row>
    <row r="42359" spans="21:21" x14ac:dyDescent="0.3">
      <c r="U42359" s="275"/>
    </row>
    <row r="42360" spans="21:21" x14ac:dyDescent="0.3">
      <c r="U42360" s="275"/>
    </row>
    <row r="42361" spans="21:21" x14ac:dyDescent="0.3">
      <c r="U42361" s="275"/>
    </row>
    <row r="42362" spans="21:21" x14ac:dyDescent="0.3">
      <c r="U42362" s="275"/>
    </row>
    <row r="42363" spans="21:21" x14ac:dyDescent="0.3">
      <c r="U42363" s="275"/>
    </row>
    <row r="42364" spans="21:21" x14ac:dyDescent="0.3">
      <c r="U42364" s="275"/>
    </row>
    <row r="42365" spans="21:21" x14ac:dyDescent="0.3">
      <c r="U42365" s="275"/>
    </row>
    <row r="42366" spans="21:21" x14ac:dyDescent="0.3">
      <c r="U42366" s="275"/>
    </row>
    <row r="42367" spans="21:21" x14ac:dyDescent="0.3">
      <c r="U42367" s="275"/>
    </row>
    <row r="42368" spans="21:21" x14ac:dyDescent="0.3">
      <c r="U42368" s="275"/>
    </row>
    <row r="42369" spans="21:21" x14ac:dyDescent="0.3">
      <c r="U42369" s="275"/>
    </row>
    <row r="42370" spans="21:21" x14ac:dyDescent="0.3">
      <c r="U42370" s="275"/>
    </row>
    <row r="42371" spans="21:21" x14ac:dyDescent="0.3">
      <c r="U42371" s="275"/>
    </row>
    <row r="42372" spans="21:21" x14ac:dyDescent="0.3">
      <c r="U42372" s="275"/>
    </row>
    <row r="42373" spans="21:21" x14ac:dyDescent="0.3">
      <c r="U42373" s="275"/>
    </row>
    <row r="42374" spans="21:21" x14ac:dyDescent="0.3">
      <c r="U42374" s="275"/>
    </row>
    <row r="42375" spans="21:21" x14ac:dyDescent="0.3">
      <c r="U42375" s="275"/>
    </row>
    <row r="42376" spans="21:21" x14ac:dyDescent="0.3">
      <c r="U42376" s="275"/>
    </row>
    <row r="42377" spans="21:21" x14ac:dyDescent="0.3">
      <c r="U42377" s="275"/>
    </row>
    <row r="42378" spans="21:21" x14ac:dyDescent="0.3">
      <c r="U42378" s="275"/>
    </row>
    <row r="42379" spans="21:21" x14ac:dyDescent="0.3">
      <c r="U42379" s="275"/>
    </row>
    <row r="42380" spans="21:21" x14ac:dyDescent="0.3">
      <c r="U42380" s="275"/>
    </row>
    <row r="42381" spans="21:21" x14ac:dyDescent="0.3">
      <c r="U42381" s="275"/>
    </row>
    <row r="42382" spans="21:21" x14ac:dyDescent="0.3">
      <c r="U42382" s="275"/>
    </row>
    <row r="42383" spans="21:21" x14ac:dyDescent="0.3">
      <c r="U42383" s="275"/>
    </row>
    <row r="42384" spans="21:21" x14ac:dyDescent="0.3">
      <c r="U42384" s="275"/>
    </row>
    <row r="42385" spans="21:21" x14ac:dyDescent="0.3">
      <c r="U42385" s="275"/>
    </row>
    <row r="42386" spans="21:21" x14ac:dyDescent="0.3">
      <c r="U42386" s="275"/>
    </row>
    <row r="42387" spans="21:21" x14ac:dyDescent="0.3">
      <c r="U42387" s="275"/>
    </row>
    <row r="42388" spans="21:21" x14ac:dyDescent="0.3">
      <c r="U42388" s="275"/>
    </row>
    <row r="42389" spans="21:21" x14ac:dyDescent="0.3">
      <c r="U42389" s="275"/>
    </row>
    <row r="42390" spans="21:21" x14ac:dyDescent="0.3">
      <c r="U42390" s="275"/>
    </row>
    <row r="42391" spans="21:21" x14ac:dyDescent="0.3">
      <c r="U42391" s="275"/>
    </row>
    <row r="42392" spans="21:21" x14ac:dyDescent="0.3">
      <c r="U42392" s="275"/>
    </row>
    <row r="42393" spans="21:21" x14ac:dyDescent="0.3">
      <c r="U42393" s="275"/>
    </row>
    <row r="42394" spans="21:21" x14ac:dyDescent="0.3">
      <c r="U42394" s="275"/>
    </row>
    <row r="42395" spans="21:21" x14ac:dyDescent="0.3">
      <c r="U42395" s="275"/>
    </row>
    <row r="42396" spans="21:21" x14ac:dyDescent="0.3">
      <c r="U42396" s="275"/>
    </row>
    <row r="42397" spans="21:21" x14ac:dyDescent="0.3">
      <c r="U42397" s="275"/>
    </row>
    <row r="42398" spans="21:21" x14ac:dyDescent="0.3">
      <c r="U42398" s="275"/>
    </row>
    <row r="42399" spans="21:21" x14ac:dyDescent="0.3">
      <c r="U42399" s="275"/>
    </row>
    <row r="42400" spans="21:21" x14ac:dyDescent="0.3">
      <c r="U42400" s="275"/>
    </row>
    <row r="42401" spans="21:21" x14ac:dyDescent="0.3">
      <c r="U42401" s="275"/>
    </row>
    <row r="42402" spans="21:21" x14ac:dyDescent="0.3">
      <c r="U42402" s="275"/>
    </row>
    <row r="42403" spans="21:21" x14ac:dyDescent="0.3">
      <c r="U42403" s="275"/>
    </row>
    <row r="42404" spans="21:21" x14ac:dyDescent="0.3">
      <c r="U42404" s="275"/>
    </row>
    <row r="42405" spans="21:21" x14ac:dyDescent="0.3">
      <c r="U42405" s="275"/>
    </row>
    <row r="42406" spans="21:21" x14ac:dyDescent="0.3">
      <c r="U42406" s="275"/>
    </row>
    <row r="42407" spans="21:21" x14ac:dyDescent="0.3">
      <c r="U42407" s="275"/>
    </row>
    <row r="42408" spans="21:21" x14ac:dyDescent="0.3">
      <c r="U42408" s="275"/>
    </row>
    <row r="42409" spans="21:21" x14ac:dyDescent="0.3">
      <c r="U42409" s="275"/>
    </row>
    <row r="42410" spans="21:21" x14ac:dyDescent="0.3">
      <c r="U42410" s="275"/>
    </row>
    <row r="42411" spans="21:21" x14ac:dyDescent="0.3">
      <c r="U42411" s="275"/>
    </row>
    <row r="42412" spans="21:21" x14ac:dyDescent="0.3">
      <c r="U42412" s="275"/>
    </row>
    <row r="42413" spans="21:21" x14ac:dyDescent="0.3">
      <c r="U42413" s="275"/>
    </row>
    <row r="42414" spans="21:21" x14ac:dyDescent="0.3">
      <c r="U42414" s="275"/>
    </row>
    <row r="42415" spans="21:21" x14ac:dyDescent="0.3">
      <c r="U42415" s="275"/>
    </row>
    <row r="42416" spans="21:21" x14ac:dyDescent="0.3">
      <c r="U42416" s="275"/>
    </row>
    <row r="42417" spans="21:21" x14ac:dyDescent="0.3">
      <c r="U42417" s="275"/>
    </row>
    <row r="42418" spans="21:21" x14ac:dyDescent="0.3">
      <c r="U42418" s="275"/>
    </row>
    <row r="42419" spans="21:21" x14ac:dyDescent="0.3">
      <c r="U42419" s="275"/>
    </row>
    <row r="42420" spans="21:21" x14ac:dyDescent="0.3">
      <c r="U42420" s="275"/>
    </row>
    <row r="42421" spans="21:21" x14ac:dyDescent="0.3">
      <c r="U42421" s="275"/>
    </row>
    <row r="42422" spans="21:21" x14ac:dyDescent="0.3">
      <c r="U42422" s="275"/>
    </row>
    <row r="42423" spans="21:21" x14ac:dyDescent="0.3">
      <c r="U42423" s="275"/>
    </row>
    <row r="42424" spans="21:21" x14ac:dyDescent="0.3">
      <c r="U42424" s="275"/>
    </row>
    <row r="42425" spans="21:21" x14ac:dyDescent="0.3">
      <c r="U42425" s="275"/>
    </row>
    <row r="42426" spans="21:21" x14ac:dyDescent="0.3">
      <c r="U42426" s="275"/>
    </row>
    <row r="42427" spans="21:21" x14ac:dyDescent="0.3">
      <c r="U42427" s="275"/>
    </row>
    <row r="42428" spans="21:21" x14ac:dyDescent="0.3">
      <c r="U42428" s="275"/>
    </row>
    <row r="42429" spans="21:21" x14ac:dyDescent="0.3">
      <c r="U42429" s="275"/>
    </row>
    <row r="42430" spans="21:21" x14ac:dyDescent="0.3">
      <c r="U42430" s="275"/>
    </row>
    <row r="42431" spans="21:21" x14ac:dyDescent="0.3">
      <c r="U42431" s="275"/>
    </row>
    <row r="42432" spans="21:21" x14ac:dyDescent="0.3">
      <c r="U42432" s="275"/>
    </row>
    <row r="42433" spans="21:21" x14ac:dyDescent="0.3">
      <c r="U42433" s="275"/>
    </row>
    <row r="42434" spans="21:21" x14ac:dyDescent="0.3">
      <c r="U42434" s="275"/>
    </row>
    <row r="42435" spans="21:21" x14ac:dyDescent="0.3">
      <c r="U42435" s="275"/>
    </row>
    <row r="42436" spans="21:21" x14ac:dyDescent="0.3">
      <c r="U42436" s="275"/>
    </row>
    <row r="42437" spans="21:21" x14ac:dyDescent="0.3">
      <c r="U42437" s="275"/>
    </row>
    <row r="42438" spans="21:21" x14ac:dyDescent="0.3">
      <c r="U42438" s="275"/>
    </row>
    <row r="42439" spans="21:21" x14ac:dyDescent="0.3">
      <c r="U42439" s="275"/>
    </row>
    <row r="42440" spans="21:21" x14ac:dyDescent="0.3">
      <c r="U42440" s="275"/>
    </row>
    <row r="42441" spans="21:21" x14ac:dyDescent="0.3">
      <c r="U42441" s="275"/>
    </row>
    <row r="42442" spans="21:21" x14ac:dyDescent="0.3">
      <c r="U42442" s="275"/>
    </row>
    <row r="42443" spans="21:21" x14ac:dyDescent="0.3">
      <c r="U42443" s="275"/>
    </row>
    <row r="42444" spans="21:21" x14ac:dyDescent="0.3">
      <c r="U42444" s="275"/>
    </row>
    <row r="42445" spans="21:21" x14ac:dyDescent="0.3">
      <c r="U42445" s="275"/>
    </row>
    <row r="42446" spans="21:21" x14ac:dyDescent="0.3">
      <c r="U42446" s="275"/>
    </row>
    <row r="42447" spans="21:21" x14ac:dyDescent="0.3">
      <c r="U42447" s="275"/>
    </row>
    <row r="42448" spans="21:21" x14ac:dyDescent="0.3">
      <c r="U42448" s="275"/>
    </row>
    <row r="42449" spans="21:21" x14ac:dyDescent="0.3">
      <c r="U42449" s="275"/>
    </row>
    <row r="42450" spans="21:21" x14ac:dyDescent="0.3">
      <c r="U42450" s="275"/>
    </row>
    <row r="42451" spans="21:21" x14ac:dyDescent="0.3">
      <c r="U42451" s="275"/>
    </row>
    <row r="42452" spans="21:21" x14ac:dyDescent="0.3">
      <c r="U42452" s="275"/>
    </row>
    <row r="42453" spans="21:21" x14ac:dyDescent="0.3">
      <c r="U42453" s="275"/>
    </row>
    <row r="42454" spans="21:21" x14ac:dyDescent="0.3">
      <c r="U42454" s="275"/>
    </row>
    <row r="42455" spans="21:21" x14ac:dyDescent="0.3">
      <c r="U42455" s="275"/>
    </row>
    <row r="42456" spans="21:21" x14ac:dyDescent="0.3">
      <c r="U42456" s="275"/>
    </row>
    <row r="42457" spans="21:21" x14ac:dyDescent="0.3">
      <c r="U42457" s="275"/>
    </row>
    <row r="42458" spans="21:21" x14ac:dyDescent="0.3">
      <c r="U42458" s="275"/>
    </row>
    <row r="42459" spans="21:21" x14ac:dyDescent="0.3">
      <c r="U42459" s="275"/>
    </row>
    <row r="42460" spans="21:21" x14ac:dyDescent="0.3">
      <c r="U42460" s="275"/>
    </row>
    <row r="42461" spans="21:21" x14ac:dyDescent="0.3">
      <c r="U42461" s="275"/>
    </row>
    <row r="42462" spans="21:21" x14ac:dyDescent="0.3">
      <c r="U42462" s="275"/>
    </row>
    <row r="42463" spans="21:21" x14ac:dyDescent="0.3">
      <c r="U42463" s="275"/>
    </row>
    <row r="42464" spans="21:21" x14ac:dyDescent="0.3">
      <c r="U42464" s="275"/>
    </row>
    <row r="42465" spans="21:21" x14ac:dyDescent="0.3">
      <c r="U42465" s="275"/>
    </row>
    <row r="42466" spans="21:21" x14ac:dyDescent="0.3">
      <c r="U42466" s="275"/>
    </row>
    <row r="42467" spans="21:21" x14ac:dyDescent="0.3">
      <c r="U42467" s="275"/>
    </row>
    <row r="42468" spans="21:21" x14ac:dyDescent="0.3">
      <c r="U42468" s="275"/>
    </row>
    <row r="42469" spans="21:21" x14ac:dyDescent="0.3">
      <c r="U42469" s="275"/>
    </row>
    <row r="42470" spans="21:21" x14ac:dyDescent="0.3">
      <c r="U42470" s="275"/>
    </row>
    <row r="42471" spans="21:21" x14ac:dyDescent="0.3">
      <c r="U42471" s="275"/>
    </row>
    <row r="42472" spans="21:21" x14ac:dyDescent="0.3">
      <c r="U42472" s="275"/>
    </row>
    <row r="42473" spans="21:21" x14ac:dyDescent="0.3">
      <c r="U42473" s="275"/>
    </row>
    <row r="42474" spans="21:21" x14ac:dyDescent="0.3">
      <c r="U42474" s="275"/>
    </row>
    <row r="42475" spans="21:21" x14ac:dyDescent="0.3">
      <c r="U42475" s="275"/>
    </row>
    <row r="42476" spans="21:21" x14ac:dyDescent="0.3">
      <c r="U42476" s="275"/>
    </row>
    <row r="42477" spans="21:21" x14ac:dyDescent="0.3">
      <c r="U42477" s="275"/>
    </row>
    <row r="42478" spans="21:21" x14ac:dyDescent="0.3">
      <c r="U42478" s="275"/>
    </row>
    <row r="42479" spans="21:21" x14ac:dyDescent="0.3">
      <c r="U42479" s="275"/>
    </row>
    <row r="42480" spans="21:21" x14ac:dyDescent="0.3">
      <c r="U42480" s="275"/>
    </row>
    <row r="42481" spans="21:21" x14ac:dyDescent="0.3">
      <c r="U42481" s="275"/>
    </row>
    <row r="42482" spans="21:21" x14ac:dyDescent="0.3">
      <c r="U42482" s="275"/>
    </row>
    <row r="42483" spans="21:21" x14ac:dyDescent="0.3">
      <c r="U42483" s="275"/>
    </row>
    <row r="42484" spans="21:21" x14ac:dyDescent="0.3">
      <c r="U42484" s="275"/>
    </row>
    <row r="42485" spans="21:21" x14ac:dyDescent="0.3">
      <c r="U42485" s="275"/>
    </row>
    <row r="42486" spans="21:21" x14ac:dyDescent="0.3">
      <c r="U42486" s="275"/>
    </row>
    <row r="42487" spans="21:21" x14ac:dyDescent="0.3">
      <c r="U42487" s="275"/>
    </row>
    <row r="42488" spans="21:21" x14ac:dyDescent="0.3">
      <c r="U42488" s="275"/>
    </row>
    <row r="42489" spans="21:21" x14ac:dyDescent="0.3">
      <c r="U42489" s="275"/>
    </row>
    <row r="42490" spans="21:21" x14ac:dyDescent="0.3">
      <c r="U42490" s="275"/>
    </row>
    <row r="42491" spans="21:21" x14ac:dyDescent="0.3">
      <c r="U42491" s="275"/>
    </row>
    <row r="42492" spans="21:21" x14ac:dyDescent="0.3">
      <c r="U42492" s="275"/>
    </row>
    <row r="42493" spans="21:21" x14ac:dyDescent="0.3">
      <c r="U42493" s="275"/>
    </row>
    <row r="42494" spans="21:21" x14ac:dyDescent="0.3">
      <c r="U42494" s="275"/>
    </row>
    <row r="42495" spans="21:21" x14ac:dyDescent="0.3">
      <c r="U42495" s="275"/>
    </row>
    <row r="42496" spans="21:21" x14ac:dyDescent="0.3">
      <c r="U42496" s="275"/>
    </row>
    <row r="42497" spans="21:21" x14ac:dyDescent="0.3">
      <c r="U42497" s="275"/>
    </row>
    <row r="42498" spans="21:21" x14ac:dyDescent="0.3">
      <c r="U42498" s="275"/>
    </row>
    <row r="42499" spans="21:21" x14ac:dyDescent="0.3">
      <c r="U42499" s="275"/>
    </row>
    <row r="42500" spans="21:21" x14ac:dyDescent="0.3">
      <c r="U42500" s="275"/>
    </row>
    <row r="42501" spans="21:21" x14ac:dyDescent="0.3">
      <c r="U42501" s="275"/>
    </row>
    <row r="42502" spans="21:21" x14ac:dyDescent="0.3">
      <c r="U42502" s="275"/>
    </row>
    <row r="42503" spans="21:21" x14ac:dyDescent="0.3">
      <c r="U42503" s="275"/>
    </row>
    <row r="42504" spans="21:21" x14ac:dyDescent="0.3">
      <c r="U42504" s="275"/>
    </row>
    <row r="42505" spans="21:21" x14ac:dyDescent="0.3">
      <c r="U42505" s="275"/>
    </row>
    <row r="42506" spans="21:21" x14ac:dyDescent="0.3">
      <c r="U42506" s="275"/>
    </row>
    <row r="42507" spans="21:21" x14ac:dyDescent="0.3">
      <c r="U42507" s="275"/>
    </row>
    <row r="42508" spans="21:21" x14ac:dyDescent="0.3">
      <c r="U42508" s="275"/>
    </row>
    <row r="42509" spans="21:21" x14ac:dyDescent="0.3">
      <c r="U42509" s="275"/>
    </row>
    <row r="42510" spans="21:21" x14ac:dyDescent="0.3">
      <c r="U42510" s="275"/>
    </row>
    <row r="42511" spans="21:21" x14ac:dyDescent="0.3">
      <c r="U42511" s="275"/>
    </row>
    <row r="42512" spans="21:21" x14ac:dyDescent="0.3">
      <c r="U42512" s="275"/>
    </row>
    <row r="42513" spans="21:21" x14ac:dyDescent="0.3">
      <c r="U42513" s="275"/>
    </row>
    <row r="42514" spans="21:21" x14ac:dyDescent="0.3">
      <c r="U42514" s="275"/>
    </row>
    <row r="42515" spans="21:21" x14ac:dyDescent="0.3">
      <c r="U42515" s="275"/>
    </row>
    <row r="42516" spans="21:21" x14ac:dyDescent="0.3">
      <c r="U42516" s="275"/>
    </row>
    <row r="42517" spans="21:21" x14ac:dyDescent="0.3">
      <c r="U42517" s="275"/>
    </row>
    <row r="42518" spans="21:21" x14ac:dyDescent="0.3">
      <c r="U42518" s="275"/>
    </row>
    <row r="42519" spans="21:21" x14ac:dyDescent="0.3">
      <c r="U42519" s="275"/>
    </row>
    <row r="42520" spans="21:21" x14ac:dyDescent="0.3">
      <c r="U42520" s="275"/>
    </row>
    <row r="42521" spans="21:21" x14ac:dyDescent="0.3">
      <c r="U42521" s="275"/>
    </row>
    <row r="42522" spans="21:21" x14ac:dyDescent="0.3">
      <c r="U42522" s="275"/>
    </row>
    <row r="42523" spans="21:21" x14ac:dyDescent="0.3">
      <c r="U42523" s="275"/>
    </row>
    <row r="42524" spans="21:21" x14ac:dyDescent="0.3">
      <c r="U42524" s="275"/>
    </row>
    <row r="42525" spans="21:21" x14ac:dyDescent="0.3">
      <c r="U42525" s="275"/>
    </row>
    <row r="42526" spans="21:21" x14ac:dyDescent="0.3">
      <c r="U42526" s="275"/>
    </row>
    <row r="42527" spans="21:21" x14ac:dyDescent="0.3">
      <c r="U42527" s="275"/>
    </row>
    <row r="42528" spans="21:21" x14ac:dyDescent="0.3">
      <c r="U42528" s="275"/>
    </row>
    <row r="42529" spans="21:21" x14ac:dyDescent="0.3">
      <c r="U42529" s="275"/>
    </row>
    <row r="42530" spans="21:21" x14ac:dyDescent="0.3">
      <c r="U42530" s="275"/>
    </row>
    <row r="42531" spans="21:21" x14ac:dyDescent="0.3">
      <c r="U42531" s="275"/>
    </row>
    <row r="42532" spans="21:21" x14ac:dyDescent="0.3">
      <c r="U42532" s="275"/>
    </row>
    <row r="42533" spans="21:21" x14ac:dyDescent="0.3">
      <c r="U42533" s="275"/>
    </row>
    <row r="42534" spans="21:21" x14ac:dyDescent="0.3">
      <c r="U42534" s="275"/>
    </row>
    <row r="42535" spans="21:21" x14ac:dyDescent="0.3">
      <c r="U42535" s="275"/>
    </row>
    <row r="42536" spans="21:21" x14ac:dyDescent="0.3">
      <c r="U42536" s="275"/>
    </row>
    <row r="42537" spans="21:21" x14ac:dyDescent="0.3">
      <c r="U42537" s="275"/>
    </row>
    <row r="42538" spans="21:21" x14ac:dyDescent="0.3">
      <c r="U42538" s="275"/>
    </row>
    <row r="42539" spans="21:21" x14ac:dyDescent="0.3">
      <c r="U42539" s="275"/>
    </row>
    <row r="42540" spans="21:21" x14ac:dyDescent="0.3">
      <c r="U42540" s="275"/>
    </row>
    <row r="42541" spans="21:21" x14ac:dyDescent="0.3">
      <c r="U42541" s="275"/>
    </row>
    <row r="42542" spans="21:21" x14ac:dyDescent="0.3">
      <c r="U42542" s="275"/>
    </row>
    <row r="42543" spans="21:21" x14ac:dyDescent="0.3">
      <c r="U42543" s="275"/>
    </row>
    <row r="42544" spans="21:21" x14ac:dyDescent="0.3">
      <c r="U42544" s="275"/>
    </row>
    <row r="42545" spans="21:21" x14ac:dyDescent="0.3">
      <c r="U42545" s="275"/>
    </row>
    <row r="42546" spans="21:21" x14ac:dyDescent="0.3">
      <c r="U42546" s="275"/>
    </row>
    <row r="42547" spans="21:21" x14ac:dyDescent="0.3">
      <c r="U42547" s="275"/>
    </row>
    <row r="42548" spans="21:21" x14ac:dyDescent="0.3">
      <c r="U42548" s="275"/>
    </row>
    <row r="42549" spans="21:21" x14ac:dyDescent="0.3">
      <c r="U42549" s="275"/>
    </row>
    <row r="42550" spans="21:21" x14ac:dyDescent="0.3">
      <c r="U42550" s="275"/>
    </row>
    <row r="42551" spans="21:21" x14ac:dyDescent="0.3">
      <c r="U42551" s="275"/>
    </row>
    <row r="42552" spans="21:21" x14ac:dyDescent="0.3">
      <c r="U42552" s="275"/>
    </row>
    <row r="42553" spans="21:21" x14ac:dyDescent="0.3">
      <c r="U42553" s="275"/>
    </row>
    <row r="42554" spans="21:21" x14ac:dyDescent="0.3">
      <c r="U42554" s="275"/>
    </row>
    <row r="42555" spans="21:21" x14ac:dyDescent="0.3">
      <c r="U42555" s="275"/>
    </row>
    <row r="42556" spans="21:21" x14ac:dyDescent="0.3">
      <c r="U42556" s="275"/>
    </row>
    <row r="42557" spans="21:21" x14ac:dyDescent="0.3">
      <c r="U42557" s="275"/>
    </row>
    <row r="42558" spans="21:21" x14ac:dyDescent="0.3">
      <c r="U42558" s="275"/>
    </row>
    <row r="42559" spans="21:21" x14ac:dyDescent="0.3">
      <c r="U42559" s="275"/>
    </row>
    <row r="42560" spans="21:21" x14ac:dyDescent="0.3">
      <c r="U42560" s="275"/>
    </row>
    <row r="42561" spans="21:21" x14ac:dyDescent="0.3">
      <c r="U42561" s="275"/>
    </row>
    <row r="42562" spans="21:21" x14ac:dyDescent="0.3">
      <c r="U42562" s="275"/>
    </row>
    <row r="42563" spans="21:21" x14ac:dyDescent="0.3">
      <c r="U42563" s="275"/>
    </row>
    <row r="42564" spans="21:21" x14ac:dyDescent="0.3">
      <c r="U42564" s="275"/>
    </row>
    <row r="42565" spans="21:21" x14ac:dyDescent="0.3">
      <c r="U42565" s="275"/>
    </row>
    <row r="42566" spans="21:21" x14ac:dyDescent="0.3">
      <c r="U42566" s="275"/>
    </row>
    <row r="42567" spans="21:21" x14ac:dyDescent="0.3">
      <c r="U42567" s="275"/>
    </row>
    <row r="42568" spans="21:21" x14ac:dyDescent="0.3">
      <c r="U42568" s="275"/>
    </row>
    <row r="42569" spans="21:21" x14ac:dyDescent="0.3">
      <c r="U42569" s="275"/>
    </row>
    <row r="42570" spans="21:21" x14ac:dyDescent="0.3">
      <c r="U42570" s="275"/>
    </row>
    <row r="42571" spans="21:21" x14ac:dyDescent="0.3">
      <c r="U42571" s="275"/>
    </row>
    <row r="42572" spans="21:21" x14ac:dyDescent="0.3">
      <c r="U42572" s="275"/>
    </row>
    <row r="42573" spans="21:21" x14ac:dyDescent="0.3">
      <c r="U42573" s="275"/>
    </row>
    <row r="42574" spans="21:21" x14ac:dyDescent="0.3">
      <c r="U42574" s="275"/>
    </row>
    <row r="42575" spans="21:21" x14ac:dyDescent="0.3">
      <c r="U42575" s="275"/>
    </row>
    <row r="42576" spans="21:21" x14ac:dyDescent="0.3">
      <c r="U42576" s="275"/>
    </row>
    <row r="42577" spans="21:21" x14ac:dyDescent="0.3">
      <c r="U42577" s="275"/>
    </row>
    <row r="42578" spans="21:21" x14ac:dyDescent="0.3">
      <c r="U42578" s="275"/>
    </row>
    <row r="42579" spans="21:21" x14ac:dyDescent="0.3">
      <c r="U42579" s="275"/>
    </row>
    <row r="42580" spans="21:21" x14ac:dyDescent="0.3">
      <c r="U42580" s="275"/>
    </row>
    <row r="42581" spans="21:21" x14ac:dyDescent="0.3">
      <c r="U42581" s="275"/>
    </row>
    <row r="42582" spans="21:21" x14ac:dyDescent="0.3">
      <c r="U42582" s="275"/>
    </row>
    <row r="42583" spans="21:21" x14ac:dyDescent="0.3">
      <c r="U42583" s="275"/>
    </row>
    <row r="42584" spans="21:21" x14ac:dyDescent="0.3">
      <c r="U42584" s="275"/>
    </row>
    <row r="42585" spans="21:21" x14ac:dyDescent="0.3">
      <c r="U42585" s="275"/>
    </row>
    <row r="42586" spans="21:21" x14ac:dyDescent="0.3">
      <c r="U42586" s="275"/>
    </row>
    <row r="42587" spans="21:21" x14ac:dyDescent="0.3">
      <c r="U42587" s="275"/>
    </row>
    <row r="42588" spans="21:21" x14ac:dyDescent="0.3">
      <c r="U42588" s="275"/>
    </row>
    <row r="42589" spans="21:21" x14ac:dyDescent="0.3">
      <c r="U42589" s="275"/>
    </row>
    <row r="42590" spans="21:21" x14ac:dyDescent="0.3">
      <c r="U42590" s="275"/>
    </row>
    <row r="42591" spans="21:21" x14ac:dyDescent="0.3">
      <c r="U42591" s="275"/>
    </row>
    <row r="42592" spans="21:21" x14ac:dyDescent="0.3">
      <c r="U42592" s="275"/>
    </row>
    <row r="42593" spans="21:21" x14ac:dyDescent="0.3">
      <c r="U42593" s="275"/>
    </row>
    <row r="42594" spans="21:21" x14ac:dyDescent="0.3">
      <c r="U42594" s="275"/>
    </row>
    <row r="42595" spans="21:21" x14ac:dyDescent="0.3">
      <c r="U42595" s="275"/>
    </row>
    <row r="42596" spans="21:21" x14ac:dyDescent="0.3">
      <c r="U42596" s="275"/>
    </row>
    <row r="42597" spans="21:21" x14ac:dyDescent="0.3">
      <c r="U42597" s="275"/>
    </row>
    <row r="42598" spans="21:21" x14ac:dyDescent="0.3">
      <c r="U42598" s="275"/>
    </row>
    <row r="42599" spans="21:21" x14ac:dyDescent="0.3">
      <c r="U42599" s="275"/>
    </row>
    <row r="42600" spans="21:21" x14ac:dyDescent="0.3">
      <c r="U42600" s="275"/>
    </row>
    <row r="42601" spans="21:21" x14ac:dyDescent="0.3">
      <c r="U42601" s="275"/>
    </row>
    <row r="42602" spans="21:21" x14ac:dyDescent="0.3">
      <c r="U42602" s="275"/>
    </row>
    <row r="42603" spans="21:21" x14ac:dyDescent="0.3">
      <c r="U42603" s="275"/>
    </row>
    <row r="42604" spans="21:21" x14ac:dyDescent="0.3">
      <c r="U42604" s="275"/>
    </row>
    <row r="42605" spans="21:21" x14ac:dyDescent="0.3">
      <c r="U42605" s="275"/>
    </row>
    <row r="42606" spans="21:21" x14ac:dyDescent="0.3">
      <c r="U42606" s="275"/>
    </row>
    <row r="42607" spans="21:21" x14ac:dyDescent="0.3">
      <c r="U42607" s="275"/>
    </row>
    <row r="42608" spans="21:21" x14ac:dyDescent="0.3">
      <c r="U42608" s="275"/>
    </row>
    <row r="42609" spans="21:21" x14ac:dyDescent="0.3">
      <c r="U42609" s="275"/>
    </row>
    <row r="42610" spans="21:21" x14ac:dyDescent="0.3">
      <c r="U42610" s="275"/>
    </row>
    <row r="42611" spans="21:21" x14ac:dyDescent="0.3">
      <c r="U42611" s="275"/>
    </row>
    <row r="42612" spans="21:21" x14ac:dyDescent="0.3">
      <c r="U42612" s="275"/>
    </row>
    <row r="42613" spans="21:21" x14ac:dyDescent="0.3">
      <c r="U42613" s="275"/>
    </row>
    <row r="42614" spans="21:21" x14ac:dyDescent="0.3">
      <c r="U42614" s="275"/>
    </row>
    <row r="42615" spans="21:21" x14ac:dyDescent="0.3">
      <c r="U42615" s="275"/>
    </row>
    <row r="42616" spans="21:21" x14ac:dyDescent="0.3">
      <c r="U42616" s="275"/>
    </row>
    <row r="42617" spans="21:21" x14ac:dyDescent="0.3">
      <c r="U42617" s="275"/>
    </row>
    <row r="42618" spans="21:21" x14ac:dyDescent="0.3">
      <c r="U42618" s="275"/>
    </row>
    <row r="42619" spans="21:21" x14ac:dyDescent="0.3">
      <c r="U42619" s="275"/>
    </row>
    <row r="42620" spans="21:21" x14ac:dyDescent="0.3">
      <c r="U42620" s="275"/>
    </row>
    <row r="42621" spans="21:21" x14ac:dyDescent="0.3">
      <c r="U42621" s="275"/>
    </row>
    <row r="42622" spans="21:21" x14ac:dyDescent="0.3">
      <c r="U42622" s="275"/>
    </row>
    <row r="42623" spans="21:21" x14ac:dyDescent="0.3">
      <c r="U42623" s="275"/>
    </row>
    <row r="42624" spans="21:21" x14ac:dyDescent="0.3">
      <c r="U42624" s="275"/>
    </row>
    <row r="42625" spans="21:21" x14ac:dyDescent="0.3">
      <c r="U42625" s="275"/>
    </row>
    <row r="42626" spans="21:21" x14ac:dyDescent="0.3">
      <c r="U42626" s="275"/>
    </row>
    <row r="42627" spans="21:21" x14ac:dyDescent="0.3">
      <c r="U42627" s="275"/>
    </row>
    <row r="42628" spans="21:21" x14ac:dyDescent="0.3">
      <c r="U42628" s="275"/>
    </row>
    <row r="42629" spans="21:21" x14ac:dyDescent="0.3">
      <c r="U42629" s="275"/>
    </row>
    <row r="42630" spans="21:21" x14ac:dyDescent="0.3">
      <c r="U42630" s="275"/>
    </row>
    <row r="42631" spans="21:21" x14ac:dyDescent="0.3">
      <c r="U42631" s="275"/>
    </row>
    <row r="42632" spans="21:21" x14ac:dyDescent="0.3">
      <c r="U42632" s="275"/>
    </row>
    <row r="42633" spans="21:21" x14ac:dyDescent="0.3">
      <c r="U42633" s="275"/>
    </row>
    <row r="42634" spans="21:21" x14ac:dyDescent="0.3">
      <c r="U42634" s="275"/>
    </row>
    <row r="42635" spans="21:21" x14ac:dyDescent="0.3">
      <c r="U42635" s="275"/>
    </row>
    <row r="42636" spans="21:21" x14ac:dyDescent="0.3">
      <c r="U42636" s="275"/>
    </row>
    <row r="42637" spans="21:21" x14ac:dyDescent="0.3">
      <c r="U42637" s="275"/>
    </row>
    <row r="42638" spans="21:21" x14ac:dyDescent="0.3">
      <c r="U42638" s="275"/>
    </row>
    <row r="42639" spans="21:21" x14ac:dyDescent="0.3">
      <c r="U42639" s="275"/>
    </row>
    <row r="42640" spans="21:21" x14ac:dyDescent="0.3">
      <c r="U42640" s="275"/>
    </row>
    <row r="42641" spans="21:21" x14ac:dyDescent="0.3">
      <c r="U42641" s="275"/>
    </row>
    <row r="42642" spans="21:21" x14ac:dyDescent="0.3">
      <c r="U42642" s="275"/>
    </row>
    <row r="42643" spans="21:21" x14ac:dyDescent="0.3">
      <c r="U42643" s="275"/>
    </row>
    <row r="42644" spans="21:21" x14ac:dyDescent="0.3">
      <c r="U42644" s="275"/>
    </row>
    <row r="42645" spans="21:21" x14ac:dyDescent="0.3">
      <c r="U42645" s="275"/>
    </row>
    <row r="42646" spans="21:21" x14ac:dyDescent="0.3">
      <c r="U42646" s="275"/>
    </row>
    <row r="42647" spans="21:21" x14ac:dyDescent="0.3">
      <c r="U42647" s="275"/>
    </row>
    <row r="42648" spans="21:21" x14ac:dyDescent="0.3">
      <c r="U42648" s="275"/>
    </row>
    <row r="42649" spans="21:21" x14ac:dyDescent="0.3">
      <c r="U42649" s="275"/>
    </row>
    <row r="42650" spans="21:21" x14ac:dyDescent="0.3">
      <c r="U42650" s="275"/>
    </row>
    <row r="42651" spans="21:21" x14ac:dyDescent="0.3">
      <c r="U42651" s="275"/>
    </row>
    <row r="42652" spans="21:21" x14ac:dyDescent="0.3">
      <c r="U42652" s="275"/>
    </row>
    <row r="42653" spans="21:21" x14ac:dyDescent="0.3">
      <c r="U42653" s="275"/>
    </row>
    <row r="42654" spans="21:21" x14ac:dyDescent="0.3">
      <c r="U42654" s="275"/>
    </row>
    <row r="42655" spans="21:21" x14ac:dyDescent="0.3">
      <c r="U42655" s="275"/>
    </row>
    <row r="42656" spans="21:21" x14ac:dyDescent="0.3">
      <c r="U42656" s="275"/>
    </row>
    <row r="42657" spans="21:21" x14ac:dyDescent="0.3">
      <c r="U42657" s="275"/>
    </row>
    <row r="42658" spans="21:21" x14ac:dyDescent="0.3">
      <c r="U42658" s="275"/>
    </row>
    <row r="42659" spans="21:21" x14ac:dyDescent="0.3">
      <c r="U42659" s="275"/>
    </row>
    <row r="42660" spans="21:21" x14ac:dyDescent="0.3">
      <c r="U42660" s="275"/>
    </row>
    <row r="42661" spans="21:21" x14ac:dyDescent="0.3">
      <c r="U42661" s="275"/>
    </row>
    <row r="42662" spans="21:21" x14ac:dyDescent="0.3">
      <c r="U42662" s="275"/>
    </row>
    <row r="42663" spans="21:21" x14ac:dyDescent="0.3">
      <c r="U42663" s="275"/>
    </row>
    <row r="42664" spans="21:21" x14ac:dyDescent="0.3">
      <c r="U42664" s="275"/>
    </row>
    <row r="42665" spans="21:21" x14ac:dyDescent="0.3">
      <c r="U42665" s="275"/>
    </row>
    <row r="42666" spans="21:21" x14ac:dyDescent="0.3">
      <c r="U42666" s="275"/>
    </row>
    <row r="42667" spans="21:21" x14ac:dyDescent="0.3">
      <c r="U42667" s="275"/>
    </row>
    <row r="42668" spans="21:21" x14ac:dyDescent="0.3">
      <c r="U42668" s="275"/>
    </row>
    <row r="42669" spans="21:21" x14ac:dyDescent="0.3">
      <c r="U42669" s="275"/>
    </row>
    <row r="42670" spans="21:21" x14ac:dyDescent="0.3">
      <c r="U42670" s="275"/>
    </row>
    <row r="42671" spans="21:21" x14ac:dyDescent="0.3">
      <c r="U42671" s="275"/>
    </row>
    <row r="42672" spans="21:21" x14ac:dyDescent="0.3">
      <c r="U42672" s="275"/>
    </row>
    <row r="42673" spans="21:21" x14ac:dyDescent="0.3">
      <c r="U42673" s="275"/>
    </row>
    <row r="42674" spans="21:21" x14ac:dyDescent="0.3">
      <c r="U42674" s="275"/>
    </row>
    <row r="42675" spans="21:21" x14ac:dyDescent="0.3">
      <c r="U42675" s="275"/>
    </row>
    <row r="42676" spans="21:21" x14ac:dyDescent="0.3">
      <c r="U42676" s="275"/>
    </row>
    <row r="42677" spans="21:21" x14ac:dyDescent="0.3">
      <c r="U42677" s="275"/>
    </row>
    <row r="42678" spans="21:21" x14ac:dyDescent="0.3">
      <c r="U42678" s="275"/>
    </row>
    <row r="42679" spans="21:21" x14ac:dyDescent="0.3">
      <c r="U42679" s="275"/>
    </row>
    <row r="42680" spans="21:21" x14ac:dyDescent="0.3">
      <c r="U42680" s="275"/>
    </row>
    <row r="42681" spans="21:21" x14ac:dyDescent="0.3">
      <c r="U42681" s="275"/>
    </row>
    <row r="42682" spans="21:21" x14ac:dyDescent="0.3">
      <c r="U42682" s="275"/>
    </row>
    <row r="42683" spans="21:21" x14ac:dyDescent="0.3">
      <c r="U42683" s="275"/>
    </row>
    <row r="42684" spans="21:21" x14ac:dyDescent="0.3">
      <c r="U42684" s="275"/>
    </row>
    <row r="42685" spans="21:21" x14ac:dyDescent="0.3">
      <c r="U42685" s="275"/>
    </row>
    <row r="42686" spans="21:21" x14ac:dyDescent="0.3">
      <c r="U42686" s="275"/>
    </row>
    <row r="42687" spans="21:21" x14ac:dyDescent="0.3">
      <c r="U42687" s="275"/>
    </row>
    <row r="42688" spans="21:21" x14ac:dyDescent="0.3">
      <c r="U42688" s="275"/>
    </row>
    <row r="42689" spans="21:21" x14ac:dyDescent="0.3">
      <c r="U42689" s="275"/>
    </row>
    <row r="42690" spans="21:21" x14ac:dyDescent="0.3">
      <c r="U42690" s="275"/>
    </row>
    <row r="42691" spans="21:21" x14ac:dyDescent="0.3">
      <c r="U42691" s="275"/>
    </row>
    <row r="42692" spans="21:21" x14ac:dyDescent="0.3">
      <c r="U42692" s="275"/>
    </row>
    <row r="42693" spans="21:21" x14ac:dyDescent="0.3">
      <c r="U42693" s="275"/>
    </row>
    <row r="42694" spans="21:21" x14ac:dyDescent="0.3">
      <c r="U42694" s="275"/>
    </row>
    <row r="42695" spans="21:21" x14ac:dyDescent="0.3">
      <c r="U42695" s="275"/>
    </row>
    <row r="42696" spans="21:21" x14ac:dyDescent="0.3">
      <c r="U42696" s="275"/>
    </row>
    <row r="42697" spans="21:21" x14ac:dyDescent="0.3">
      <c r="U42697" s="275"/>
    </row>
    <row r="42698" spans="21:21" x14ac:dyDescent="0.3">
      <c r="U42698" s="275"/>
    </row>
    <row r="42699" spans="21:21" x14ac:dyDescent="0.3">
      <c r="U42699" s="275"/>
    </row>
    <row r="42700" spans="21:21" x14ac:dyDescent="0.3">
      <c r="U42700" s="275"/>
    </row>
    <row r="42701" spans="21:21" x14ac:dyDescent="0.3">
      <c r="U42701" s="275"/>
    </row>
    <row r="42702" spans="21:21" x14ac:dyDescent="0.3">
      <c r="U42702" s="275"/>
    </row>
    <row r="42703" spans="21:21" x14ac:dyDescent="0.3">
      <c r="U42703" s="275"/>
    </row>
    <row r="42704" spans="21:21" x14ac:dyDescent="0.3">
      <c r="U42704" s="275"/>
    </row>
    <row r="42705" spans="21:21" x14ac:dyDescent="0.3">
      <c r="U42705" s="275"/>
    </row>
    <row r="42706" spans="21:21" x14ac:dyDescent="0.3">
      <c r="U42706" s="275"/>
    </row>
    <row r="42707" spans="21:21" x14ac:dyDescent="0.3">
      <c r="U42707" s="275"/>
    </row>
    <row r="42708" spans="21:21" x14ac:dyDescent="0.3">
      <c r="U42708" s="275"/>
    </row>
    <row r="42709" spans="21:21" x14ac:dyDescent="0.3">
      <c r="U42709" s="275"/>
    </row>
    <row r="42710" spans="21:21" x14ac:dyDescent="0.3">
      <c r="U42710" s="275"/>
    </row>
    <row r="42711" spans="21:21" x14ac:dyDescent="0.3">
      <c r="U42711" s="275"/>
    </row>
    <row r="42712" spans="21:21" x14ac:dyDescent="0.3">
      <c r="U42712" s="275"/>
    </row>
    <row r="42713" spans="21:21" x14ac:dyDescent="0.3">
      <c r="U42713" s="275"/>
    </row>
    <row r="42714" spans="21:21" x14ac:dyDescent="0.3">
      <c r="U42714" s="275"/>
    </row>
    <row r="42715" spans="21:21" x14ac:dyDescent="0.3">
      <c r="U42715" s="275"/>
    </row>
    <row r="42716" spans="21:21" x14ac:dyDescent="0.3">
      <c r="U42716" s="275"/>
    </row>
    <row r="42717" spans="21:21" x14ac:dyDescent="0.3">
      <c r="U42717" s="275"/>
    </row>
    <row r="42718" spans="21:21" x14ac:dyDescent="0.3">
      <c r="U42718" s="275"/>
    </row>
    <row r="42719" spans="21:21" x14ac:dyDescent="0.3">
      <c r="U42719" s="275"/>
    </row>
    <row r="42720" spans="21:21" x14ac:dyDescent="0.3">
      <c r="U42720" s="275"/>
    </row>
    <row r="42721" spans="21:21" x14ac:dyDescent="0.3">
      <c r="U42721" s="275"/>
    </row>
    <row r="42722" spans="21:21" x14ac:dyDescent="0.3">
      <c r="U42722" s="275"/>
    </row>
    <row r="42723" spans="21:21" x14ac:dyDescent="0.3">
      <c r="U42723" s="275"/>
    </row>
    <row r="42724" spans="21:21" x14ac:dyDescent="0.3">
      <c r="U42724" s="275"/>
    </row>
    <row r="42725" spans="21:21" x14ac:dyDescent="0.3">
      <c r="U42725" s="275"/>
    </row>
    <row r="42726" spans="21:21" x14ac:dyDescent="0.3">
      <c r="U42726" s="275"/>
    </row>
    <row r="42727" spans="21:21" x14ac:dyDescent="0.3">
      <c r="U42727" s="275"/>
    </row>
    <row r="42728" spans="21:21" x14ac:dyDescent="0.3">
      <c r="U42728" s="275"/>
    </row>
    <row r="42729" spans="21:21" x14ac:dyDescent="0.3">
      <c r="U42729" s="275"/>
    </row>
    <row r="42730" spans="21:21" x14ac:dyDescent="0.3">
      <c r="U42730" s="275"/>
    </row>
    <row r="42731" spans="21:21" x14ac:dyDescent="0.3">
      <c r="U42731" s="275"/>
    </row>
    <row r="42732" spans="21:21" x14ac:dyDescent="0.3">
      <c r="U42732" s="275"/>
    </row>
    <row r="42733" spans="21:21" x14ac:dyDescent="0.3">
      <c r="U42733" s="275"/>
    </row>
    <row r="42734" spans="21:21" x14ac:dyDescent="0.3">
      <c r="U42734" s="275"/>
    </row>
    <row r="42735" spans="21:21" x14ac:dyDescent="0.3">
      <c r="U42735" s="275"/>
    </row>
    <row r="42736" spans="21:21" x14ac:dyDescent="0.3">
      <c r="U42736" s="275"/>
    </row>
    <row r="42737" spans="21:21" x14ac:dyDescent="0.3">
      <c r="U42737" s="275"/>
    </row>
    <row r="42738" spans="21:21" x14ac:dyDescent="0.3">
      <c r="U42738" s="275"/>
    </row>
    <row r="42739" spans="21:21" x14ac:dyDescent="0.3">
      <c r="U42739" s="275"/>
    </row>
    <row r="42740" spans="21:21" x14ac:dyDescent="0.3">
      <c r="U42740" s="275"/>
    </row>
    <row r="42741" spans="21:21" x14ac:dyDescent="0.3">
      <c r="U42741" s="275"/>
    </row>
    <row r="42742" spans="21:21" x14ac:dyDescent="0.3">
      <c r="U42742" s="275"/>
    </row>
    <row r="42743" spans="21:21" x14ac:dyDescent="0.3">
      <c r="U42743" s="275"/>
    </row>
    <row r="42744" spans="21:21" x14ac:dyDescent="0.3">
      <c r="U42744" s="275"/>
    </row>
    <row r="42745" spans="21:21" x14ac:dyDescent="0.3">
      <c r="U42745" s="275"/>
    </row>
    <row r="42746" spans="21:21" x14ac:dyDescent="0.3">
      <c r="U42746" s="275"/>
    </row>
    <row r="42747" spans="21:21" x14ac:dyDescent="0.3">
      <c r="U42747" s="275"/>
    </row>
    <row r="42748" spans="21:21" x14ac:dyDescent="0.3">
      <c r="U42748" s="275"/>
    </row>
    <row r="42749" spans="21:21" x14ac:dyDescent="0.3">
      <c r="U42749" s="275"/>
    </row>
    <row r="42750" spans="21:21" x14ac:dyDescent="0.3">
      <c r="U42750" s="275"/>
    </row>
    <row r="42751" spans="21:21" x14ac:dyDescent="0.3">
      <c r="U42751" s="275"/>
    </row>
    <row r="42752" spans="21:21" x14ac:dyDescent="0.3">
      <c r="U42752" s="275"/>
    </row>
    <row r="42753" spans="21:21" x14ac:dyDescent="0.3">
      <c r="U42753" s="275"/>
    </row>
    <row r="42754" spans="21:21" x14ac:dyDescent="0.3">
      <c r="U42754" s="275"/>
    </row>
    <row r="42755" spans="21:21" x14ac:dyDescent="0.3">
      <c r="U42755" s="275"/>
    </row>
    <row r="42756" spans="21:21" x14ac:dyDescent="0.3">
      <c r="U42756" s="275"/>
    </row>
    <row r="42757" spans="21:21" x14ac:dyDescent="0.3">
      <c r="U42757" s="275"/>
    </row>
    <row r="42758" spans="21:21" x14ac:dyDescent="0.3">
      <c r="U42758" s="275"/>
    </row>
    <row r="42759" spans="21:21" x14ac:dyDescent="0.3">
      <c r="U42759" s="275"/>
    </row>
    <row r="42760" spans="21:21" x14ac:dyDescent="0.3">
      <c r="U42760" s="275"/>
    </row>
    <row r="42761" spans="21:21" x14ac:dyDescent="0.3">
      <c r="U42761" s="275"/>
    </row>
    <row r="42762" spans="21:21" x14ac:dyDescent="0.3">
      <c r="U42762" s="275"/>
    </row>
    <row r="42763" spans="21:21" x14ac:dyDescent="0.3">
      <c r="U42763" s="275"/>
    </row>
    <row r="42764" spans="21:21" x14ac:dyDescent="0.3">
      <c r="U42764" s="275"/>
    </row>
    <row r="42765" spans="21:21" x14ac:dyDescent="0.3">
      <c r="U42765" s="275"/>
    </row>
    <row r="42766" spans="21:21" x14ac:dyDescent="0.3">
      <c r="U42766" s="275"/>
    </row>
    <row r="42767" spans="21:21" x14ac:dyDescent="0.3">
      <c r="U42767" s="275"/>
    </row>
    <row r="42768" spans="21:21" x14ac:dyDescent="0.3">
      <c r="U42768" s="275"/>
    </row>
    <row r="42769" spans="21:21" x14ac:dyDescent="0.3">
      <c r="U42769" s="275"/>
    </row>
    <row r="42770" spans="21:21" x14ac:dyDescent="0.3">
      <c r="U42770" s="275"/>
    </row>
    <row r="42771" spans="21:21" x14ac:dyDescent="0.3">
      <c r="U42771" s="275"/>
    </row>
    <row r="42772" spans="21:21" x14ac:dyDescent="0.3">
      <c r="U42772" s="275"/>
    </row>
    <row r="42773" spans="21:21" x14ac:dyDescent="0.3">
      <c r="U42773" s="275"/>
    </row>
    <row r="42774" spans="21:21" x14ac:dyDescent="0.3">
      <c r="U42774" s="275"/>
    </row>
    <row r="42775" spans="21:21" x14ac:dyDescent="0.3">
      <c r="U42775" s="275"/>
    </row>
    <row r="42776" spans="21:21" x14ac:dyDescent="0.3">
      <c r="U42776" s="275"/>
    </row>
    <row r="42777" spans="21:21" x14ac:dyDescent="0.3">
      <c r="U42777" s="275"/>
    </row>
    <row r="42778" spans="21:21" x14ac:dyDescent="0.3">
      <c r="U42778" s="275"/>
    </row>
    <row r="42779" spans="21:21" x14ac:dyDescent="0.3">
      <c r="U42779" s="275"/>
    </row>
    <row r="42780" spans="21:21" x14ac:dyDescent="0.3">
      <c r="U42780" s="275"/>
    </row>
    <row r="42781" spans="21:21" x14ac:dyDescent="0.3">
      <c r="U42781" s="275"/>
    </row>
    <row r="42782" spans="21:21" x14ac:dyDescent="0.3">
      <c r="U42782" s="275"/>
    </row>
    <row r="42783" spans="21:21" x14ac:dyDescent="0.3">
      <c r="U42783" s="275"/>
    </row>
    <row r="42784" spans="21:21" x14ac:dyDescent="0.3">
      <c r="U42784" s="275"/>
    </row>
    <row r="42785" spans="21:21" x14ac:dyDescent="0.3">
      <c r="U42785" s="275"/>
    </row>
    <row r="42786" spans="21:21" x14ac:dyDescent="0.3">
      <c r="U42786" s="275"/>
    </row>
    <row r="42787" spans="21:21" x14ac:dyDescent="0.3">
      <c r="U42787" s="275"/>
    </row>
    <row r="42788" spans="21:21" x14ac:dyDescent="0.3">
      <c r="U42788" s="275"/>
    </row>
    <row r="42789" spans="21:21" x14ac:dyDescent="0.3">
      <c r="U42789" s="275"/>
    </row>
    <row r="42790" spans="21:21" x14ac:dyDescent="0.3">
      <c r="U42790" s="275"/>
    </row>
    <row r="42791" spans="21:21" x14ac:dyDescent="0.3">
      <c r="U42791" s="275"/>
    </row>
    <row r="42792" spans="21:21" x14ac:dyDescent="0.3">
      <c r="U42792" s="275"/>
    </row>
    <row r="42793" spans="21:21" x14ac:dyDescent="0.3">
      <c r="U42793" s="275"/>
    </row>
    <row r="42794" spans="21:21" x14ac:dyDescent="0.3">
      <c r="U42794" s="275"/>
    </row>
    <row r="42795" spans="21:21" x14ac:dyDescent="0.3">
      <c r="U42795" s="275"/>
    </row>
    <row r="42796" spans="21:21" x14ac:dyDescent="0.3">
      <c r="U42796" s="275"/>
    </row>
    <row r="42797" spans="21:21" x14ac:dyDescent="0.3">
      <c r="U42797" s="275"/>
    </row>
    <row r="42798" spans="21:21" x14ac:dyDescent="0.3">
      <c r="U42798" s="275"/>
    </row>
    <row r="42799" spans="21:21" x14ac:dyDescent="0.3">
      <c r="U42799" s="275"/>
    </row>
    <row r="42800" spans="21:21" x14ac:dyDescent="0.3">
      <c r="U42800" s="275"/>
    </row>
    <row r="42801" spans="21:21" x14ac:dyDescent="0.3">
      <c r="U42801" s="275"/>
    </row>
    <row r="42802" spans="21:21" x14ac:dyDescent="0.3">
      <c r="U42802" s="275"/>
    </row>
    <row r="42803" spans="21:21" x14ac:dyDescent="0.3">
      <c r="U42803" s="275"/>
    </row>
    <row r="42804" spans="21:21" x14ac:dyDescent="0.3">
      <c r="U42804" s="275"/>
    </row>
    <row r="42805" spans="21:21" x14ac:dyDescent="0.3">
      <c r="U42805" s="275"/>
    </row>
    <row r="42806" spans="21:21" x14ac:dyDescent="0.3">
      <c r="U42806" s="275"/>
    </row>
    <row r="42807" spans="21:21" x14ac:dyDescent="0.3">
      <c r="U42807" s="275"/>
    </row>
    <row r="42808" spans="21:21" x14ac:dyDescent="0.3">
      <c r="U42808" s="275"/>
    </row>
    <row r="42809" spans="21:21" x14ac:dyDescent="0.3">
      <c r="U42809" s="275"/>
    </row>
    <row r="42810" spans="21:21" x14ac:dyDescent="0.3">
      <c r="U42810" s="275"/>
    </row>
    <row r="42811" spans="21:21" x14ac:dyDescent="0.3">
      <c r="U42811" s="275"/>
    </row>
    <row r="42812" spans="21:21" x14ac:dyDescent="0.3">
      <c r="U42812" s="275"/>
    </row>
    <row r="42813" spans="21:21" x14ac:dyDescent="0.3">
      <c r="U42813" s="275"/>
    </row>
    <row r="42814" spans="21:21" x14ac:dyDescent="0.3">
      <c r="U42814" s="275"/>
    </row>
    <row r="42815" spans="21:21" x14ac:dyDescent="0.3">
      <c r="U42815" s="275"/>
    </row>
    <row r="42816" spans="21:21" x14ac:dyDescent="0.3">
      <c r="U42816" s="275"/>
    </row>
    <row r="42817" spans="21:21" x14ac:dyDescent="0.3">
      <c r="U42817" s="275"/>
    </row>
    <row r="42818" spans="21:21" x14ac:dyDescent="0.3">
      <c r="U42818" s="275"/>
    </row>
    <row r="42819" spans="21:21" x14ac:dyDescent="0.3">
      <c r="U42819" s="275"/>
    </row>
    <row r="42820" spans="21:21" x14ac:dyDescent="0.3">
      <c r="U42820" s="275"/>
    </row>
    <row r="42821" spans="21:21" x14ac:dyDescent="0.3">
      <c r="U42821" s="275"/>
    </row>
    <row r="42822" spans="21:21" x14ac:dyDescent="0.3">
      <c r="U42822" s="275"/>
    </row>
    <row r="42823" spans="21:21" x14ac:dyDescent="0.3">
      <c r="U42823" s="275"/>
    </row>
    <row r="42824" spans="21:21" x14ac:dyDescent="0.3">
      <c r="U42824" s="275"/>
    </row>
    <row r="42825" spans="21:21" x14ac:dyDescent="0.3">
      <c r="U42825" s="275"/>
    </row>
    <row r="42826" spans="21:21" x14ac:dyDescent="0.3">
      <c r="U42826" s="275"/>
    </row>
    <row r="42827" spans="21:21" x14ac:dyDescent="0.3">
      <c r="U42827" s="275"/>
    </row>
    <row r="42828" spans="21:21" x14ac:dyDescent="0.3">
      <c r="U42828" s="275"/>
    </row>
    <row r="42829" spans="21:21" x14ac:dyDescent="0.3">
      <c r="U42829" s="275"/>
    </row>
    <row r="42830" spans="21:21" x14ac:dyDescent="0.3">
      <c r="U42830" s="275"/>
    </row>
    <row r="42831" spans="21:21" x14ac:dyDescent="0.3">
      <c r="U42831" s="275"/>
    </row>
    <row r="42832" spans="21:21" x14ac:dyDescent="0.3">
      <c r="U42832" s="275"/>
    </row>
    <row r="42833" spans="21:21" x14ac:dyDescent="0.3">
      <c r="U42833" s="275"/>
    </row>
    <row r="42834" spans="21:21" x14ac:dyDescent="0.3">
      <c r="U42834" s="275"/>
    </row>
    <row r="42835" spans="21:21" x14ac:dyDescent="0.3">
      <c r="U42835" s="275"/>
    </row>
    <row r="42836" spans="21:21" x14ac:dyDescent="0.3">
      <c r="U42836" s="275"/>
    </row>
    <row r="42837" spans="21:21" x14ac:dyDescent="0.3">
      <c r="U42837" s="275"/>
    </row>
    <row r="42838" spans="21:21" x14ac:dyDescent="0.3">
      <c r="U42838" s="275"/>
    </row>
    <row r="42839" spans="21:21" x14ac:dyDescent="0.3">
      <c r="U42839" s="275"/>
    </row>
    <row r="42840" spans="21:21" x14ac:dyDescent="0.3">
      <c r="U42840" s="275"/>
    </row>
    <row r="42841" spans="21:21" x14ac:dyDescent="0.3">
      <c r="U42841" s="275"/>
    </row>
    <row r="42842" spans="21:21" x14ac:dyDescent="0.3">
      <c r="U42842" s="275"/>
    </row>
    <row r="42843" spans="21:21" x14ac:dyDescent="0.3">
      <c r="U42843" s="275"/>
    </row>
    <row r="42844" spans="21:21" x14ac:dyDescent="0.3">
      <c r="U42844" s="275"/>
    </row>
    <row r="42845" spans="21:21" x14ac:dyDescent="0.3">
      <c r="U42845" s="275"/>
    </row>
    <row r="42846" spans="21:21" x14ac:dyDescent="0.3">
      <c r="U42846" s="275"/>
    </row>
    <row r="42847" spans="21:21" x14ac:dyDescent="0.3">
      <c r="U42847" s="275"/>
    </row>
    <row r="42848" spans="21:21" x14ac:dyDescent="0.3">
      <c r="U42848" s="275"/>
    </row>
    <row r="42849" spans="21:21" x14ac:dyDescent="0.3">
      <c r="U42849" s="275"/>
    </row>
    <row r="42850" spans="21:21" x14ac:dyDescent="0.3">
      <c r="U42850" s="275"/>
    </row>
    <row r="42851" spans="21:21" x14ac:dyDescent="0.3">
      <c r="U42851" s="275"/>
    </row>
    <row r="42852" spans="21:21" x14ac:dyDescent="0.3">
      <c r="U42852" s="275"/>
    </row>
    <row r="42853" spans="21:21" x14ac:dyDescent="0.3">
      <c r="U42853" s="275"/>
    </row>
    <row r="42854" spans="21:21" x14ac:dyDescent="0.3">
      <c r="U42854" s="275"/>
    </row>
    <row r="42855" spans="21:21" x14ac:dyDescent="0.3">
      <c r="U42855" s="275"/>
    </row>
    <row r="42856" spans="21:21" x14ac:dyDescent="0.3">
      <c r="U42856" s="275"/>
    </row>
    <row r="42857" spans="21:21" x14ac:dyDescent="0.3">
      <c r="U42857" s="275"/>
    </row>
    <row r="42858" spans="21:21" x14ac:dyDescent="0.3">
      <c r="U42858" s="275"/>
    </row>
    <row r="42859" spans="21:21" x14ac:dyDescent="0.3">
      <c r="U42859" s="275"/>
    </row>
    <row r="42860" spans="21:21" x14ac:dyDescent="0.3">
      <c r="U42860" s="275"/>
    </row>
    <row r="42861" spans="21:21" x14ac:dyDescent="0.3">
      <c r="U42861" s="275"/>
    </row>
    <row r="42862" spans="21:21" x14ac:dyDescent="0.3">
      <c r="U42862" s="275"/>
    </row>
    <row r="42863" spans="21:21" x14ac:dyDescent="0.3">
      <c r="U42863" s="275"/>
    </row>
    <row r="42864" spans="21:21" x14ac:dyDescent="0.3">
      <c r="U42864" s="275"/>
    </row>
    <row r="42865" spans="21:21" x14ac:dyDescent="0.3">
      <c r="U42865" s="275"/>
    </row>
    <row r="42866" spans="21:21" x14ac:dyDescent="0.3">
      <c r="U42866" s="275"/>
    </row>
    <row r="42867" spans="21:21" x14ac:dyDescent="0.3">
      <c r="U42867" s="275"/>
    </row>
    <row r="42868" spans="21:21" x14ac:dyDescent="0.3">
      <c r="U42868" s="275"/>
    </row>
    <row r="42869" spans="21:21" x14ac:dyDescent="0.3">
      <c r="U42869" s="275"/>
    </row>
    <row r="42870" spans="21:21" x14ac:dyDescent="0.3">
      <c r="U42870" s="275"/>
    </row>
    <row r="42871" spans="21:21" x14ac:dyDescent="0.3">
      <c r="U42871" s="275"/>
    </row>
    <row r="42872" spans="21:21" x14ac:dyDescent="0.3">
      <c r="U42872" s="275"/>
    </row>
    <row r="42873" spans="21:21" x14ac:dyDescent="0.3">
      <c r="U42873" s="275"/>
    </row>
    <row r="42874" spans="21:21" x14ac:dyDescent="0.3">
      <c r="U42874" s="275"/>
    </row>
    <row r="42875" spans="21:21" x14ac:dyDescent="0.3">
      <c r="U42875" s="275"/>
    </row>
    <row r="42876" spans="21:21" x14ac:dyDescent="0.3">
      <c r="U42876" s="275"/>
    </row>
    <row r="42877" spans="21:21" x14ac:dyDescent="0.3">
      <c r="U42877" s="275"/>
    </row>
    <row r="42878" spans="21:21" x14ac:dyDescent="0.3">
      <c r="U42878" s="275"/>
    </row>
    <row r="42879" spans="21:21" x14ac:dyDescent="0.3">
      <c r="U42879" s="275"/>
    </row>
    <row r="42880" spans="21:21" x14ac:dyDescent="0.3">
      <c r="U42880" s="275"/>
    </row>
    <row r="42881" spans="21:21" x14ac:dyDescent="0.3">
      <c r="U42881" s="275"/>
    </row>
    <row r="42882" spans="21:21" x14ac:dyDescent="0.3">
      <c r="U42882" s="275"/>
    </row>
    <row r="42883" spans="21:21" x14ac:dyDescent="0.3">
      <c r="U42883" s="275"/>
    </row>
    <row r="42884" spans="21:21" x14ac:dyDescent="0.3">
      <c r="U42884" s="275"/>
    </row>
    <row r="42885" spans="21:21" x14ac:dyDescent="0.3">
      <c r="U42885" s="275"/>
    </row>
    <row r="42886" spans="21:21" x14ac:dyDescent="0.3">
      <c r="U42886" s="275"/>
    </row>
    <row r="42887" spans="21:21" x14ac:dyDescent="0.3">
      <c r="U42887" s="275"/>
    </row>
    <row r="42888" spans="21:21" x14ac:dyDescent="0.3">
      <c r="U42888" s="275"/>
    </row>
    <row r="42889" spans="21:21" x14ac:dyDescent="0.3">
      <c r="U42889" s="275"/>
    </row>
    <row r="42890" spans="21:21" x14ac:dyDescent="0.3">
      <c r="U42890" s="275"/>
    </row>
    <row r="42891" spans="21:21" x14ac:dyDescent="0.3">
      <c r="U42891" s="275"/>
    </row>
    <row r="42892" spans="21:21" x14ac:dyDescent="0.3">
      <c r="U42892" s="275"/>
    </row>
    <row r="42893" spans="21:21" x14ac:dyDescent="0.3">
      <c r="U42893" s="275"/>
    </row>
    <row r="42894" spans="21:21" x14ac:dyDescent="0.3">
      <c r="U42894" s="275"/>
    </row>
    <row r="42895" spans="21:21" x14ac:dyDescent="0.3">
      <c r="U42895" s="275"/>
    </row>
    <row r="42896" spans="21:21" x14ac:dyDescent="0.3">
      <c r="U42896" s="275"/>
    </row>
    <row r="42897" spans="21:21" x14ac:dyDescent="0.3">
      <c r="U42897" s="275"/>
    </row>
    <row r="42898" spans="21:21" x14ac:dyDescent="0.3">
      <c r="U42898" s="275"/>
    </row>
    <row r="42899" spans="21:21" x14ac:dyDescent="0.3">
      <c r="U42899" s="275"/>
    </row>
    <row r="42900" spans="21:21" x14ac:dyDescent="0.3">
      <c r="U42900" s="275"/>
    </row>
    <row r="42901" spans="21:21" x14ac:dyDescent="0.3">
      <c r="U42901" s="275"/>
    </row>
    <row r="42902" spans="21:21" x14ac:dyDescent="0.3">
      <c r="U42902" s="275"/>
    </row>
    <row r="42903" spans="21:21" x14ac:dyDescent="0.3">
      <c r="U42903" s="275"/>
    </row>
    <row r="42904" spans="21:21" x14ac:dyDescent="0.3">
      <c r="U42904" s="275"/>
    </row>
    <row r="42905" spans="21:21" x14ac:dyDescent="0.3">
      <c r="U42905" s="275"/>
    </row>
    <row r="42906" spans="21:21" x14ac:dyDescent="0.3">
      <c r="U42906" s="275"/>
    </row>
    <row r="42907" spans="21:21" x14ac:dyDescent="0.3">
      <c r="U42907" s="275"/>
    </row>
    <row r="42908" spans="21:21" x14ac:dyDescent="0.3">
      <c r="U42908" s="275"/>
    </row>
    <row r="42909" spans="21:21" x14ac:dyDescent="0.3">
      <c r="U42909" s="275"/>
    </row>
    <row r="42910" spans="21:21" x14ac:dyDescent="0.3">
      <c r="U42910" s="275"/>
    </row>
    <row r="42911" spans="21:21" x14ac:dyDescent="0.3">
      <c r="U42911" s="275"/>
    </row>
    <row r="42912" spans="21:21" x14ac:dyDescent="0.3">
      <c r="U42912" s="275"/>
    </row>
    <row r="42913" spans="21:21" x14ac:dyDescent="0.3">
      <c r="U42913" s="275"/>
    </row>
    <row r="42914" spans="21:21" x14ac:dyDescent="0.3">
      <c r="U42914" s="275"/>
    </row>
    <row r="42915" spans="21:21" x14ac:dyDescent="0.3">
      <c r="U42915" s="275"/>
    </row>
    <row r="42916" spans="21:21" x14ac:dyDescent="0.3">
      <c r="U42916" s="275"/>
    </row>
    <row r="42917" spans="21:21" x14ac:dyDescent="0.3">
      <c r="U42917" s="275"/>
    </row>
    <row r="42918" spans="21:21" x14ac:dyDescent="0.3">
      <c r="U42918" s="275"/>
    </row>
    <row r="42919" spans="21:21" x14ac:dyDescent="0.3">
      <c r="U42919" s="275"/>
    </row>
    <row r="42920" spans="21:21" x14ac:dyDescent="0.3">
      <c r="U42920" s="275"/>
    </row>
    <row r="42921" spans="21:21" x14ac:dyDescent="0.3">
      <c r="U42921" s="275"/>
    </row>
    <row r="42922" spans="21:21" x14ac:dyDescent="0.3">
      <c r="U42922" s="275"/>
    </row>
    <row r="42923" spans="21:21" x14ac:dyDescent="0.3">
      <c r="U42923" s="275"/>
    </row>
    <row r="42924" spans="21:21" x14ac:dyDescent="0.3">
      <c r="U42924" s="275"/>
    </row>
    <row r="42925" spans="21:21" x14ac:dyDescent="0.3">
      <c r="U42925" s="275"/>
    </row>
    <row r="42926" spans="21:21" x14ac:dyDescent="0.3">
      <c r="U42926" s="275"/>
    </row>
    <row r="42927" spans="21:21" x14ac:dyDescent="0.3">
      <c r="U42927" s="275"/>
    </row>
    <row r="42928" spans="21:21" x14ac:dyDescent="0.3">
      <c r="U42928" s="275"/>
    </row>
    <row r="42929" spans="21:21" x14ac:dyDescent="0.3">
      <c r="U42929" s="275"/>
    </row>
    <row r="42930" spans="21:21" x14ac:dyDescent="0.3">
      <c r="U42930" s="275"/>
    </row>
    <row r="42931" spans="21:21" x14ac:dyDescent="0.3">
      <c r="U42931" s="275"/>
    </row>
    <row r="42932" spans="21:21" x14ac:dyDescent="0.3">
      <c r="U42932" s="275"/>
    </row>
    <row r="42933" spans="21:21" x14ac:dyDescent="0.3">
      <c r="U42933" s="275"/>
    </row>
    <row r="42934" spans="21:21" x14ac:dyDescent="0.3">
      <c r="U42934" s="275"/>
    </row>
    <row r="42935" spans="21:21" x14ac:dyDescent="0.3">
      <c r="U42935" s="275"/>
    </row>
    <row r="42936" spans="21:21" x14ac:dyDescent="0.3">
      <c r="U42936" s="275"/>
    </row>
    <row r="42937" spans="21:21" x14ac:dyDescent="0.3">
      <c r="U42937" s="275"/>
    </row>
    <row r="42938" spans="21:21" x14ac:dyDescent="0.3">
      <c r="U42938" s="275"/>
    </row>
    <row r="42939" spans="21:21" x14ac:dyDescent="0.3">
      <c r="U42939" s="275"/>
    </row>
    <row r="42940" spans="21:21" x14ac:dyDescent="0.3">
      <c r="U42940" s="275"/>
    </row>
    <row r="42941" spans="21:21" x14ac:dyDescent="0.3">
      <c r="U42941" s="275"/>
    </row>
    <row r="42942" spans="21:21" x14ac:dyDescent="0.3">
      <c r="U42942" s="275"/>
    </row>
    <row r="42943" spans="21:21" x14ac:dyDescent="0.3">
      <c r="U42943" s="275"/>
    </row>
    <row r="42944" spans="21:21" x14ac:dyDescent="0.3">
      <c r="U42944" s="275"/>
    </row>
    <row r="42945" spans="21:21" x14ac:dyDescent="0.3">
      <c r="U42945" s="275"/>
    </row>
    <row r="42946" spans="21:21" x14ac:dyDescent="0.3">
      <c r="U42946" s="275"/>
    </row>
    <row r="42947" spans="21:21" x14ac:dyDescent="0.3">
      <c r="U42947" s="275"/>
    </row>
    <row r="42948" spans="21:21" x14ac:dyDescent="0.3">
      <c r="U42948" s="275"/>
    </row>
    <row r="42949" spans="21:21" x14ac:dyDescent="0.3">
      <c r="U42949" s="275"/>
    </row>
    <row r="42950" spans="21:21" x14ac:dyDescent="0.3">
      <c r="U42950" s="275"/>
    </row>
    <row r="42951" spans="21:21" x14ac:dyDescent="0.3">
      <c r="U42951" s="275"/>
    </row>
    <row r="42952" spans="21:21" x14ac:dyDescent="0.3">
      <c r="U42952" s="275"/>
    </row>
    <row r="42953" spans="21:21" x14ac:dyDescent="0.3">
      <c r="U42953" s="275"/>
    </row>
    <row r="42954" spans="21:21" x14ac:dyDescent="0.3">
      <c r="U42954" s="275"/>
    </row>
    <row r="42955" spans="21:21" x14ac:dyDescent="0.3">
      <c r="U42955" s="275"/>
    </row>
    <row r="42956" spans="21:21" x14ac:dyDescent="0.3">
      <c r="U42956" s="275"/>
    </row>
    <row r="42957" spans="21:21" x14ac:dyDescent="0.3">
      <c r="U42957" s="275"/>
    </row>
    <row r="42958" spans="21:21" x14ac:dyDescent="0.3">
      <c r="U42958" s="275"/>
    </row>
    <row r="42959" spans="21:21" x14ac:dyDescent="0.3">
      <c r="U42959" s="275"/>
    </row>
    <row r="42960" spans="21:21" x14ac:dyDescent="0.3">
      <c r="U42960" s="275"/>
    </row>
    <row r="42961" spans="21:21" x14ac:dyDescent="0.3">
      <c r="U42961" s="275"/>
    </row>
    <row r="42962" spans="21:21" x14ac:dyDescent="0.3">
      <c r="U42962" s="275"/>
    </row>
    <row r="42963" spans="21:21" x14ac:dyDescent="0.3">
      <c r="U42963" s="275"/>
    </row>
    <row r="42964" spans="21:21" x14ac:dyDescent="0.3">
      <c r="U42964" s="275"/>
    </row>
    <row r="42965" spans="21:21" x14ac:dyDescent="0.3">
      <c r="U42965" s="275"/>
    </row>
    <row r="42966" spans="21:21" x14ac:dyDescent="0.3">
      <c r="U42966" s="275"/>
    </row>
    <row r="42967" spans="21:21" x14ac:dyDescent="0.3">
      <c r="U42967" s="275"/>
    </row>
    <row r="42968" spans="21:21" x14ac:dyDescent="0.3">
      <c r="U42968" s="275"/>
    </row>
    <row r="42969" spans="21:21" x14ac:dyDescent="0.3">
      <c r="U42969" s="275"/>
    </row>
    <row r="42970" spans="21:21" x14ac:dyDescent="0.3">
      <c r="U42970" s="275"/>
    </row>
    <row r="42971" spans="21:21" x14ac:dyDescent="0.3">
      <c r="U42971" s="275"/>
    </row>
    <row r="42972" spans="21:21" x14ac:dyDescent="0.3">
      <c r="U42972" s="275"/>
    </row>
    <row r="42973" spans="21:21" x14ac:dyDescent="0.3">
      <c r="U42973" s="275"/>
    </row>
    <row r="42974" spans="21:21" x14ac:dyDescent="0.3">
      <c r="U42974" s="275"/>
    </row>
    <row r="42975" spans="21:21" x14ac:dyDescent="0.3">
      <c r="U42975" s="275"/>
    </row>
    <row r="42976" spans="21:21" x14ac:dyDescent="0.3">
      <c r="U42976" s="275"/>
    </row>
    <row r="42977" spans="21:21" x14ac:dyDescent="0.3">
      <c r="U42977" s="275"/>
    </row>
    <row r="42978" spans="21:21" x14ac:dyDescent="0.3">
      <c r="U42978" s="275"/>
    </row>
    <row r="42979" spans="21:21" x14ac:dyDescent="0.3">
      <c r="U42979" s="275"/>
    </row>
    <row r="42980" spans="21:21" x14ac:dyDescent="0.3">
      <c r="U42980" s="275"/>
    </row>
    <row r="42981" spans="21:21" x14ac:dyDescent="0.3">
      <c r="U42981" s="275"/>
    </row>
    <row r="42982" spans="21:21" x14ac:dyDescent="0.3">
      <c r="U42982" s="275"/>
    </row>
    <row r="42983" spans="21:21" x14ac:dyDescent="0.3">
      <c r="U42983" s="275"/>
    </row>
    <row r="42984" spans="21:21" x14ac:dyDescent="0.3">
      <c r="U42984" s="275"/>
    </row>
    <row r="42985" spans="21:21" x14ac:dyDescent="0.3">
      <c r="U42985" s="275"/>
    </row>
    <row r="42986" spans="21:21" x14ac:dyDescent="0.3">
      <c r="U42986" s="275"/>
    </row>
    <row r="42987" spans="21:21" x14ac:dyDescent="0.3">
      <c r="U42987" s="275"/>
    </row>
    <row r="42988" spans="21:21" x14ac:dyDescent="0.3">
      <c r="U42988" s="275"/>
    </row>
    <row r="42989" spans="21:21" x14ac:dyDescent="0.3">
      <c r="U42989" s="275"/>
    </row>
    <row r="42990" spans="21:21" x14ac:dyDescent="0.3">
      <c r="U42990" s="275"/>
    </row>
    <row r="42991" spans="21:21" x14ac:dyDescent="0.3">
      <c r="U42991" s="275"/>
    </row>
    <row r="42992" spans="21:21" x14ac:dyDescent="0.3">
      <c r="U42992" s="275"/>
    </row>
    <row r="42993" spans="21:21" x14ac:dyDescent="0.3">
      <c r="U42993" s="275"/>
    </row>
    <row r="42994" spans="21:21" x14ac:dyDescent="0.3">
      <c r="U42994" s="275"/>
    </row>
    <row r="42995" spans="21:21" x14ac:dyDescent="0.3">
      <c r="U42995" s="275"/>
    </row>
    <row r="42996" spans="21:21" x14ac:dyDescent="0.3">
      <c r="U42996" s="275"/>
    </row>
    <row r="42997" spans="21:21" x14ac:dyDescent="0.3">
      <c r="U42997" s="275"/>
    </row>
    <row r="42998" spans="21:21" x14ac:dyDescent="0.3">
      <c r="U42998" s="275"/>
    </row>
    <row r="42999" spans="21:21" x14ac:dyDescent="0.3">
      <c r="U42999" s="275"/>
    </row>
    <row r="43000" spans="21:21" x14ac:dyDescent="0.3">
      <c r="U43000" s="275"/>
    </row>
    <row r="43001" spans="21:21" x14ac:dyDescent="0.3">
      <c r="U43001" s="275"/>
    </row>
    <row r="43002" spans="21:21" x14ac:dyDescent="0.3">
      <c r="U43002" s="275"/>
    </row>
    <row r="43003" spans="21:21" x14ac:dyDescent="0.3">
      <c r="U43003" s="275"/>
    </row>
    <row r="43004" spans="21:21" x14ac:dyDescent="0.3">
      <c r="U43004" s="275"/>
    </row>
    <row r="43005" spans="21:21" x14ac:dyDescent="0.3">
      <c r="U43005" s="275"/>
    </row>
    <row r="43006" spans="21:21" x14ac:dyDescent="0.3">
      <c r="U43006" s="275"/>
    </row>
    <row r="43007" spans="21:21" x14ac:dyDescent="0.3">
      <c r="U43007" s="275"/>
    </row>
    <row r="43008" spans="21:21" x14ac:dyDescent="0.3">
      <c r="U43008" s="275"/>
    </row>
    <row r="43009" spans="21:21" x14ac:dyDescent="0.3">
      <c r="U43009" s="275"/>
    </row>
    <row r="43010" spans="21:21" x14ac:dyDescent="0.3">
      <c r="U43010" s="275"/>
    </row>
    <row r="43011" spans="21:21" x14ac:dyDescent="0.3">
      <c r="U43011" s="275"/>
    </row>
    <row r="43012" spans="21:21" x14ac:dyDescent="0.3">
      <c r="U43012" s="275"/>
    </row>
    <row r="43013" spans="21:21" x14ac:dyDescent="0.3">
      <c r="U43013" s="275"/>
    </row>
    <row r="43014" spans="21:21" x14ac:dyDescent="0.3">
      <c r="U43014" s="275"/>
    </row>
    <row r="43015" spans="21:21" x14ac:dyDescent="0.3">
      <c r="U43015" s="275"/>
    </row>
    <row r="43016" spans="21:21" x14ac:dyDescent="0.3">
      <c r="U43016" s="275"/>
    </row>
    <row r="43017" spans="21:21" x14ac:dyDescent="0.3">
      <c r="U43017" s="275"/>
    </row>
    <row r="43018" spans="21:21" x14ac:dyDescent="0.3">
      <c r="U43018" s="275"/>
    </row>
    <row r="43019" spans="21:21" x14ac:dyDescent="0.3">
      <c r="U43019" s="275"/>
    </row>
    <row r="43020" spans="21:21" x14ac:dyDescent="0.3">
      <c r="U43020" s="275"/>
    </row>
    <row r="43021" spans="21:21" x14ac:dyDescent="0.3">
      <c r="U43021" s="275"/>
    </row>
    <row r="43022" spans="21:21" x14ac:dyDescent="0.3">
      <c r="U43022" s="275"/>
    </row>
    <row r="43023" spans="21:21" x14ac:dyDescent="0.3">
      <c r="U43023" s="275"/>
    </row>
    <row r="43024" spans="21:21" x14ac:dyDescent="0.3">
      <c r="U43024" s="275"/>
    </row>
    <row r="43025" spans="21:21" x14ac:dyDescent="0.3">
      <c r="U43025" s="275"/>
    </row>
    <row r="43026" spans="21:21" x14ac:dyDescent="0.3">
      <c r="U43026" s="275"/>
    </row>
    <row r="43027" spans="21:21" x14ac:dyDescent="0.3">
      <c r="U43027" s="275"/>
    </row>
    <row r="43028" spans="21:21" x14ac:dyDescent="0.3">
      <c r="U43028" s="275"/>
    </row>
    <row r="43029" spans="21:21" x14ac:dyDescent="0.3">
      <c r="U43029" s="275"/>
    </row>
    <row r="43030" spans="21:21" x14ac:dyDescent="0.3">
      <c r="U43030" s="275"/>
    </row>
    <row r="43031" spans="21:21" x14ac:dyDescent="0.3">
      <c r="U43031" s="275"/>
    </row>
    <row r="43032" spans="21:21" x14ac:dyDescent="0.3">
      <c r="U43032" s="275"/>
    </row>
    <row r="43033" spans="21:21" x14ac:dyDescent="0.3">
      <c r="U43033" s="275"/>
    </row>
    <row r="43034" spans="21:21" x14ac:dyDescent="0.3">
      <c r="U43034" s="275"/>
    </row>
    <row r="43035" spans="21:21" x14ac:dyDescent="0.3">
      <c r="U43035" s="275"/>
    </row>
    <row r="43036" spans="21:21" x14ac:dyDescent="0.3">
      <c r="U43036" s="275"/>
    </row>
    <row r="43037" spans="21:21" x14ac:dyDescent="0.3">
      <c r="U43037" s="275"/>
    </row>
    <row r="43038" spans="21:21" x14ac:dyDescent="0.3">
      <c r="U43038" s="275"/>
    </row>
    <row r="43039" spans="21:21" x14ac:dyDescent="0.3">
      <c r="U43039" s="275"/>
    </row>
    <row r="43040" spans="21:21" x14ac:dyDescent="0.3">
      <c r="U43040" s="275"/>
    </row>
    <row r="43041" spans="21:21" x14ac:dyDescent="0.3">
      <c r="U43041" s="275"/>
    </row>
    <row r="43042" spans="21:21" x14ac:dyDescent="0.3">
      <c r="U43042" s="275"/>
    </row>
    <row r="43043" spans="21:21" x14ac:dyDescent="0.3">
      <c r="U43043" s="275"/>
    </row>
    <row r="43044" spans="21:21" x14ac:dyDescent="0.3">
      <c r="U43044" s="275"/>
    </row>
    <row r="43045" spans="21:21" x14ac:dyDescent="0.3">
      <c r="U43045" s="275"/>
    </row>
    <row r="43046" spans="21:21" x14ac:dyDescent="0.3">
      <c r="U43046" s="275"/>
    </row>
    <row r="43047" spans="21:21" x14ac:dyDescent="0.3">
      <c r="U43047" s="275"/>
    </row>
    <row r="43048" spans="21:21" x14ac:dyDescent="0.3">
      <c r="U43048" s="275"/>
    </row>
    <row r="43049" spans="21:21" x14ac:dyDescent="0.3">
      <c r="U43049" s="275"/>
    </row>
    <row r="43050" spans="21:21" x14ac:dyDescent="0.3">
      <c r="U43050" s="275"/>
    </row>
    <row r="43051" spans="21:21" x14ac:dyDescent="0.3">
      <c r="U43051" s="275"/>
    </row>
    <row r="43052" spans="21:21" x14ac:dyDescent="0.3">
      <c r="U43052" s="275"/>
    </row>
    <row r="43053" spans="21:21" x14ac:dyDescent="0.3">
      <c r="U43053" s="275"/>
    </row>
    <row r="43054" spans="21:21" x14ac:dyDescent="0.3">
      <c r="U43054" s="275"/>
    </row>
    <row r="43055" spans="21:21" x14ac:dyDescent="0.3">
      <c r="U43055" s="275"/>
    </row>
    <row r="43056" spans="21:21" x14ac:dyDescent="0.3">
      <c r="U43056" s="275"/>
    </row>
    <row r="43057" spans="21:21" x14ac:dyDescent="0.3">
      <c r="U43057" s="275"/>
    </row>
    <row r="43058" spans="21:21" x14ac:dyDescent="0.3">
      <c r="U43058" s="275"/>
    </row>
    <row r="43059" spans="21:21" x14ac:dyDescent="0.3">
      <c r="U43059" s="275"/>
    </row>
    <row r="43060" spans="21:21" x14ac:dyDescent="0.3">
      <c r="U43060" s="275"/>
    </row>
    <row r="43061" spans="21:21" x14ac:dyDescent="0.3">
      <c r="U43061" s="275"/>
    </row>
    <row r="43062" spans="21:21" x14ac:dyDescent="0.3">
      <c r="U43062" s="275"/>
    </row>
    <row r="43063" spans="21:21" x14ac:dyDescent="0.3">
      <c r="U43063" s="275"/>
    </row>
    <row r="43064" spans="21:21" x14ac:dyDescent="0.3">
      <c r="U43064" s="275"/>
    </row>
    <row r="43065" spans="21:21" x14ac:dyDescent="0.3">
      <c r="U43065" s="275"/>
    </row>
    <row r="43066" spans="21:21" x14ac:dyDescent="0.3">
      <c r="U43066" s="275"/>
    </row>
    <row r="43067" spans="21:21" x14ac:dyDescent="0.3">
      <c r="U43067" s="275"/>
    </row>
    <row r="43068" spans="21:21" x14ac:dyDescent="0.3">
      <c r="U43068" s="275"/>
    </row>
    <row r="43069" spans="21:21" x14ac:dyDescent="0.3">
      <c r="U43069" s="275"/>
    </row>
    <row r="43070" spans="21:21" x14ac:dyDescent="0.3">
      <c r="U43070" s="275"/>
    </row>
    <row r="43071" spans="21:21" x14ac:dyDescent="0.3">
      <c r="U43071" s="275"/>
    </row>
    <row r="43072" spans="21:21" x14ac:dyDescent="0.3">
      <c r="U43072" s="275"/>
    </row>
    <row r="43073" spans="21:21" x14ac:dyDescent="0.3">
      <c r="U43073" s="275"/>
    </row>
    <row r="43074" spans="21:21" x14ac:dyDescent="0.3">
      <c r="U43074" s="275"/>
    </row>
    <row r="43075" spans="21:21" x14ac:dyDescent="0.3">
      <c r="U43075" s="275"/>
    </row>
    <row r="43076" spans="21:21" x14ac:dyDescent="0.3">
      <c r="U43076" s="275"/>
    </row>
    <row r="43077" spans="21:21" x14ac:dyDescent="0.3">
      <c r="U43077" s="275"/>
    </row>
    <row r="43078" spans="21:21" x14ac:dyDescent="0.3">
      <c r="U43078" s="275"/>
    </row>
    <row r="43079" spans="21:21" x14ac:dyDescent="0.3">
      <c r="U43079" s="275"/>
    </row>
    <row r="43080" spans="21:21" x14ac:dyDescent="0.3">
      <c r="U43080" s="275"/>
    </row>
    <row r="43081" spans="21:21" x14ac:dyDescent="0.3">
      <c r="U43081" s="275"/>
    </row>
    <row r="43082" spans="21:21" x14ac:dyDescent="0.3">
      <c r="U43082" s="275"/>
    </row>
    <row r="43083" spans="21:21" x14ac:dyDescent="0.3">
      <c r="U43083" s="275"/>
    </row>
    <row r="43084" spans="21:21" x14ac:dyDescent="0.3">
      <c r="U43084" s="275"/>
    </row>
    <row r="43085" spans="21:21" x14ac:dyDescent="0.3">
      <c r="U43085" s="275"/>
    </row>
    <row r="43086" spans="21:21" x14ac:dyDescent="0.3">
      <c r="U43086" s="275"/>
    </row>
    <row r="43087" spans="21:21" x14ac:dyDescent="0.3">
      <c r="U43087" s="275"/>
    </row>
    <row r="43088" spans="21:21" x14ac:dyDescent="0.3">
      <c r="U43088" s="275"/>
    </row>
    <row r="43089" spans="21:21" x14ac:dyDescent="0.3">
      <c r="U43089" s="275"/>
    </row>
    <row r="43090" spans="21:21" x14ac:dyDescent="0.3">
      <c r="U43090" s="275"/>
    </row>
    <row r="43091" spans="21:21" x14ac:dyDescent="0.3">
      <c r="U43091" s="275"/>
    </row>
    <row r="43092" spans="21:21" x14ac:dyDescent="0.3">
      <c r="U43092" s="275"/>
    </row>
    <row r="43093" spans="21:21" x14ac:dyDescent="0.3">
      <c r="U43093" s="275"/>
    </row>
    <row r="43094" spans="21:21" x14ac:dyDescent="0.3">
      <c r="U43094" s="275"/>
    </row>
    <row r="43095" spans="21:21" x14ac:dyDescent="0.3">
      <c r="U43095" s="275"/>
    </row>
    <row r="43096" spans="21:21" x14ac:dyDescent="0.3">
      <c r="U43096" s="275"/>
    </row>
    <row r="43097" spans="21:21" x14ac:dyDescent="0.3">
      <c r="U43097" s="275"/>
    </row>
    <row r="43098" spans="21:21" x14ac:dyDescent="0.3">
      <c r="U43098" s="275"/>
    </row>
    <row r="43099" spans="21:21" x14ac:dyDescent="0.3">
      <c r="U43099" s="275"/>
    </row>
    <row r="43100" spans="21:21" x14ac:dyDescent="0.3">
      <c r="U43100" s="275"/>
    </row>
    <row r="43101" spans="21:21" x14ac:dyDescent="0.3">
      <c r="U43101" s="275"/>
    </row>
    <row r="43102" spans="21:21" x14ac:dyDescent="0.3">
      <c r="U43102" s="275"/>
    </row>
    <row r="43103" spans="21:21" x14ac:dyDescent="0.3">
      <c r="U43103" s="275"/>
    </row>
    <row r="43104" spans="21:21" x14ac:dyDescent="0.3">
      <c r="U43104" s="275"/>
    </row>
    <row r="43105" spans="21:21" x14ac:dyDescent="0.3">
      <c r="U43105" s="275"/>
    </row>
    <row r="43106" spans="21:21" x14ac:dyDescent="0.3">
      <c r="U43106" s="275"/>
    </row>
    <row r="43107" spans="21:21" x14ac:dyDescent="0.3">
      <c r="U43107" s="275"/>
    </row>
    <row r="43108" spans="21:21" x14ac:dyDescent="0.3">
      <c r="U43108" s="275"/>
    </row>
    <row r="43109" spans="21:21" x14ac:dyDescent="0.3">
      <c r="U43109" s="275"/>
    </row>
    <row r="43110" spans="21:21" x14ac:dyDescent="0.3">
      <c r="U43110" s="275"/>
    </row>
    <row r="43111" spans="21:21" x14ac:dyDescent="0.3">
      <c r="U43111" s="275"/>
    </row>
    <row r="43112" spans="21:21" x14ac:dyDescent="0.3">
      <c r="U43112" s="275"/>
    </row>
    <row r="43113" spans="21:21" x14ac:dyDescent="0.3">
      <c r="U43113" s="275"/>
    </row>
    <row r="43114" spans="21:21" x14ac:dyDescent="0.3">
      <c r="U43114" s="275"/>
    </row>
    <row r="43115" spans="21:21" x14ac:dyDescent="0.3">
      <c r="U43115" s="275"/>
    </row>
    <row r="43116" spans="21:21" x14ac:dyDescent="0.3">
      <c r="U43116" s="275"/>
    </row>
    <row r="43117" spans="21:21" x14ac:dyDescent="0.3">
      <c r="U43117" s="275"/>
    </row>
    <row r="43118" spans="21:21" x14ac:dyDescent="0.3">
      <c r="U43118" s="275"/>
    </row>
    <row r="43119" spans="21:21" x14ac:dyDescent="0.3">
      <c r="U43119" s="275"/>
    </row>
    <row r="43120" spans="21:21" x14ac:dyDescent="0.3">
      <c r="U43120" s="275"/>
    </row>
    <row r="43121" spans="21:21" x14ac:dyDescent="0.3">
      <c r="U43121" s="275"/>
    </row>
    <row r="43122" spans="21:21" x14ac:dyDescent="0.3">
      <c r="U43122" s="275"/>
    </row>
    <row r="43123" spans="21:21" x14ac:dyDescent="0.3">
      <c r="U43123" s="275"/>
    </row>
    <row r="43124" spans="21:21" x14ac:dyDescent="0.3">
      <c r="U43124" s="275"/>
    </row>
    <row r="43125" spans="21:21" x14ac:dyDescent="0.3">
      <c r="U43125" s="275"/>
    </row>
    <row r="43126" spans="21:21" x14ac:dyDescent="0.3">
      <c r="U43126" s="275"/>
    </row>
    <row r="43127" spans="21:21" x14ac:dyDescent="0.3">
      <c r="U43127" s="275"/>
    </row>
    <row r="43128" spans="21:21" x14ac:dyDescent="0.3">
      <c r="U43128" s="275"/>
    </row>
    <row r="43129" spans="21:21" x14ac:dyDescent="0.3">
      <c r="U43129" s="275"/>
    </row>
    <row r="43130" spans="21:21" x14ac:dyDescent="0.3">
      <c r="U43130" s="275"/>
    </row>
    <row r="43131" spans="21:21" x14ac:dyDescent="0.3">
      <c r="U43131" s="275"/>
    </row>
    <row r="43132" spans="21:21" x14ac:dyDescent="0.3">
      <c r="U43132" s="275"/>
    </row>
    <row r="43133" spans="21:21" x14ac:dyDescent="0.3">
      <c r="U43133" s="275"/>
    </row>
    <row r="43134" spans="21:21" x14ac:dyDescent="0.3">
      <c r="U43134" s="275"/>
    </row>
    <row r="43135" spans="21:21" x14ac:dyDescent="0.3">
      <c r="U43135" s="275"/>
    </row>
    <row r="43136" spans="21:21" x14ac:dyDescent="0.3">
      <c r="U43136" s="275"/>
    </row>
    <row r="43137" spans="21:21" x14ac:dyDescent="0.3">
      <c r="U43137" s="275"/>
    </row>
    <row r="43138" spans="21:21" x14ac:dyDescent="0.3">
      <c r="U43138" s="275"/>
    </row>
    <row r="43139" spans="21:21" x14ac:dyDescent="0.3">
      <c r="U43139" s="275"/>
    </row>
    <row r="43140" spans="21:21" x14ac:dyDescent="0.3">
      <c r="U43140" s="275"/>
    </row>
    <row r="43141" spans="21:21" x14ac:dyDescent="0.3">
      <c r="U43141" s="275"/>
    </row>
    <row r="43142" spans="21:21" x14ac:dyDescent="0.3">
      <c r="U43142" s="275"/>
    </row>
    <row r="43143" spans="21:21" x14ac:dyDescent="0.3">
      <c r="U43143" s="275"/>
    </row>
    <row r="43144" spans="21:21" x14ac:dyDescent="0.3">
      <c r="U43144" s="275"/>
    </row>
    <row r="43145" spans="21:21" x14ac:dyDescent="0.3">
      <c r="U43145" s="275"/>
    </row>
    <row r="43146" spans="21:21" x14ac:dyDescent="0.3">
      <c r="U43146" s="275"/>
    </row>
    <row r="43147" spans="21:21" x14ac:dyDescent="0.3">
      <c r="U43147" s="275"/>
    </row>
    <row r="43148" spans="21:21" x14ac:dyDescent="0.3">
      <c r="U43148" s="275"/>
    </row>
    <row r="43149" spans="21:21" x14ac:dyDescent="0.3">
      <c r="U43149" s="275"/>
    </row>
    <row r="43150" spans="21:21" x14ac:dyDescent="0.3">
      <c r="U43150" s="275"/>
    </row>
    <row r="43151" spans="21:21" x14ac:dyDescent="0.3">
      <c r="U43151" s="275"/>
    </row>
    <row r="43152" spans="21:21" x14ac:dyDescent="0.3">
      <c r="U43152" s="275"/>
    </row>
    <row r="43153" spans="21:21" x14ac:dyDescent="0.3">
      <c r="U43153" s="275"/>
    </row>
    <row r="43154" spans="21:21" x14ac:dyDescent="0.3">
      <c r="U43154" s="275"/>
    </row>
    <row r="43155" spans="21:21" x14ac:dyDescent="0.3">
      <c r="U43155" s="275"/>
    </row>
    <row r="43156" spans="21:21" x14ac:dyDescent="0.3">
      <c r="U43156" s="275"/>
    </row>
    <row r="43157" spans="21:21" x14ac:dyDescent="0.3">
      <c r="U43157" s="275"/>
    </row>
    <row r="43158" spans="21:21" x14ac:dyDescent="0.3">
      <c r="U43158" s="275"/>
    </row>
    <row r="43159" spans="21:21" x14ac:dyDescent="0.3">
      <c r="U43159" s="275"/>
    </row>
    <row r="43160" spans="21:21" x14ac:dyDescent="0.3">
      <c r="U43160" s="275"/>
    </row>
    <row r="43161" spans="21:21" x14ac:dyDescent="0.3">
      <c r="U43161" s="275"/>
    </row>
    <row r="43162" spans="21:21" x14ac:dyDescent="0.3">
      <c r="U43162" s="275"/>
    </row>
    <row r="43163" spans="21:21" x14ac:dyDescent="0.3">
      <c r="U43163" s="275"/>
    </row>
    <row r="43164" spans="21:21" x14ac:dyDescent="0.3">
      <c r="U43164" s="275"/>
    </row>
    <row r="43165" spans="21:21" x14ac:dyDescent="0.3">
      <c r="U43165" s="275"/>
    </row>
    <row r="43166" spans="21:21" x14ac:dyDescent="0.3">
      <c r="U43166" s="275"/>
    </row>
    <row r="43167" spans="21:21" x14ac:dyDescent="0.3">
      <c r="U43167" s="275"/>
    </row>
    <row r="43168" spans="21:21" x14ac:dyDescent="0.3">
      <c r="U43168" s="275"/>
    </row>
    <row r="43169" spans="21:21" x14ac:dyDescent="0.3">
      <c r="U43169" s="275"/>
    </row>
    <row r="43170" spans="21:21" x14ac:dyDescent="0.3">
      <c r="U43170" s="275"/>
    </row>
    <row r="43171" spans="21:21" x14ac:dyDescent="0.3">
      <c r="U43171" s="275"/>
    </row>
    <row r="43172" spans="21:21" x14ac:dyDescent="0.3">
      <c r="U43172" s="275"/>
    </row>
    <row r="43173" spans="21:21" x14ac:dyDescent="0.3">
      <c r="U43173" s="275"/>
    </row>
    <row r="43174" spans="21:21" x14ac:dyDescent="0.3">
      <c r="U43174" s="275"/>
    </row>
    <row r="43175" spans="21:21" x14ac:dyDescent="0.3">
      <c r="U43175" s="275"/>
    </row>
    <row r="43176" spans="21:21" x14ac:dyDescent="0.3">
      <c r="U43176" s="275"/>
    </row>
    <row r="43177" spans="21:21" x14ac:dyDescent="0.3">
      <c r="U43177" s="275"/>
    </row>
    <row r="43178" spans="21:21" x14ac:dyDescent="0.3">
      <c r="U43178" s="275"/>
    </row>
    <row r="43179" spans="21:21" x14ac:dyDescent="0.3">
      <c r="U43179" s="275"/>
    </row>
    <row r="43180" spans="21:21" x14ac:dyDescent="0.3">
      <c r="U43180" s="275"/>
    </row>
    <row r="43181" spans="21:21" x14ac:dyDescent="0.3">
      <c r="U43181" s="275"/>
    </row>
    <row r="43182" spans="21:21" x14ac:dyDescent="0.3">
      <c r="U43182" s="275"/>
    </row>
    <row r="43183" spans="21:21" x14ac:dyDescent="0.3">
      <c r="U43183" s="275"/>
    </row>
    <row r="43184" spans="21:21" x14ac:dyDescent="0.3">
      <c r="U43184" s="275"/>
    </row>
    <row r="43185" spans="21:21" x14ac:dyDescent="0.3">
      <c r="U43185" s="275"/>
    </row>
    <row r="43186" spans="21:21" x14ac:dyDescent="0.3">
      <c r="U43186" s="275"/>
    </row>
    <row r="43187" spans="21:21" x14ac:dyDescent="0.3">
      <c r="U43187" s="275"/>
    </row>
    <row r="43188" spans="21:21" x14ac:dyDescent="0.3">
      <c r="U43188" s="275"/>
    </row>
    <row r="43189" spans="21:21" x14ac:dyDescent="0.3">
      <c r="U43189" s="275"/>
    </row>
    <row r="43190" spans="21:21" x14ac:dyDescent="0.3">
      <c r="U43190" s="275"/>
    </row>
    <row r="43191" spans="21:21" x14ac:dyDescent="0.3">
      <c r="U43191" s="275"/>
    </row>
    <row r="43192" spans="21:21" x14ac:dyDescent="0.3">
      <c r="U43192" s="275"/>
    </row>
    <row r="43193" spans="21:21" x14ac:dyDescent="0.3">
      <c r="U43193" s="275"/>
    </row>
    <row r="43194" spans="21:21" x14ac:dyDescent="0.3">
      <c r="U43194" s="275"/>
    </row>
    <row r="43195" spans="21:21" x14ac:dyDescent="0.3">
      <c r="U43195" s="275"/>
    </row>
    <row r="43196" spans="21:21" x14ac:dyDescent="0.3">
      <c r="U43196" s="275"/>
    </row>
    <row r="43197" spans="21:21" x14ac:dyDescent="0.3">
      <c r="U43197" s="275"/>
    </row>
    <row r="43198" spans="21:21" x14ac:dyDescent="0.3">
      <c r="U43198" s="275"/>
    </row>
    <row r="43199" spans="21:21" x14ac:dyDescent="0.3">
      <c r="U43199" s="275"/>
    </row>
    <row r="43200" spans="21:21" x14ac:dyDescent="0.3">
      <c r="U43200" s="275"/>
    </row>
    <row r="43201" spans="21:21" x14ac:dyDescent="0.3">
      <c r="U43201" s="275"/>
    </row>
    <row r="43202" spans="21:21" x14ac:dyDescent="0.3">
      <c r="U43202" s="275"/>
    </row>
    <row r="43203" spans="21:21" x14ac:dyDescent="0.3">
      <c r="U43203" s="275"/>
    </row>
    <row r="43204" spans="21:21" x14ac:dyDescent="0.3">
      <c r="U43204" s="275"/>
    </row>
    <row r="43205" spans="21:21" x14ac:dyDescent="0.3">
      <c r="U43205" s="275"/>
    </row>
    <row r="43206" spans="21:21" x14ac:dyDescent="0.3">
      <c r="U43206" s="275"/>
    </row>
    <row r="43207" spans="21:21" x14ac:dyDescent="0.3">
      <c r="U43207" s="275"/>
    </row>
    <row r="43208" spans="21:21" x14ac:dyDescent="0.3">
      <c r="U43208" s="275"/>
    </row>
    <row r="43209" spans="21:21" x14ac:dyDescent="0.3">
      <c r="U43209" s="275"/>
    </row>
    <row r="43210" spans="21:21" x14ac:dyDescent="0.3">
      <c r="U43210" s="275"/>
    </row>
    <row r="43211" spans="21:21" x14ac:dyDescent="0.3">
      <c r="U43211" s="275"/>
    </row>
    <row r="43212" spans="21:21" x14ac:dyDescent="0.3">
      <c r="U43212" s="275"/>
    </row>
    <row r="43213" spans="21:21" x14ac:dyDescent="0.3">
      <c r="U43213" s="275"/>
    </row>
    <row r="43214" spans="21:21" x14ac:dyDescent="0.3">
      <c r="U43214" s="275"/>
    </row>
    <row r="43215" spans="21:21" x14ac:dyDescent="0.3">
      <c r="U43215" s="275"/>
    </row>
    <row r="43216" spans="21:21" x14ac:dyDescent="0.3">
      <c r="U43216" s="275"/>
    </row>
    <row r="43217" spans="21:21" x14ac:dyDescent="0.3">
      <c r="U43217" s="275"/>
    </row>
    <row r="43218" spans="21:21" x14ac:dyDescent="0.3">
      <c r="U43218" s="275"/>
    </row>
    <row r="43219" spans="21:21" x14ac:dyDescent="0.3">
      <c r="U43219" s="275"/>
    </row>
    <row r="43220" spans="21:21" x14ac:dyDescent="0.3">
      <c r="U43220" s="275"/>
    </row>
    <row r="43221" spans="21:21" x14ac:dyDescent="0.3">
      <c r="U43221" s="275"/>
    </row>
    <row r="43222" spans="21:21" x14ac:dyDescent="0.3">
      <c r="U43222" s="275"/>
    </row>
    <row r="43223" spans="21:21" x14ac:dyDescent="0.3">
      <c r="U43223" s="275"/>
    </row>
    <row r="43224" spans="21:21" x14ac:dyDescent="0.3">
      <c r="U43224" s="275"/>
    </row>
    <row r="43225" spans="21:21" x14ac:dyDescent="0.3">
      <c r="U43225" s="275"/>
    </row>
    <row r="43226" spans="21:21" x14ac:dyDescent="0.3">
      <c r="U43226" s="275"/>
    </row>
    <row r="43227" spans="21:21" x14ac:dyDescent="0.3">
      <c r="U43227" s="275"/>
    </row>
    <row r="43228" spans="21:21" x14ac:dyDescent="0.3">
      <c r="U43228" s="275"/>
    </row>
    <row r="43229" spans="21:21" x14ac:dyDescent="0.3">
      <c r="U43229" s="275"/>
    </row>
    <row r="43230" spans="21:21" x14ac:dyDescent="0.3">
      <c r="U43230" s="275"/>
    </row>
    <row r="43231" spans="21:21" x14ac:dyDescent="0.3">
      <c r="U43231" s="275"/>
    </row>
    <row r="43232" spans="21:21" x14ac:dyDescent="0.3">
      <c r="U43232" s="275"/>
    </row>
    <row r="43233" spans="21:21" x14ac:dyDescent="0.3">
      <c r="U43233" s="275"/>
    </row>
    <row r="43234" spans="21:21" x14ac:dyDescent="0.3">
      <c r="U43234" s="275"/>
    </row>
    <row r="43235" spans="21:21" x14ac:dyDescent="0.3">
      <c r="U43235" s="275"/>
    </row>
    <row r="43236" spans="21:21" x14ac:dyDescent="0.3">
      <c r="U43236" s="275"/>
    </row>
    <row r="43237" spans="21:21" x14ac:dyDescent="0.3">
      <c r="U43237" s="275"/>
    </row>
    <row r="43238" spans="21:21" x14ac:dyDescent="0.3">
      <c r="U43238" s="275"/>
    </row>
    <row r="43239" spans="21:21" x14ac:dyDescent="0.3">
      <c r="U43239" s="275"/>
    </row>
    <row r="43240" spans="21:21" x14ac:dyDescent="0.3">
      <c r="U43240" s="275"/>
    </row>
    <row r="43241" spans="21:21" x14ac:dyDescent="0.3">
      <c r="U43241" s="275"/>
    </row>
    <row r="43242" spans="21:21" x14ac:dyDescent="0.3">
      <c r="U43242" s="275"/>
    </row>
    <row r="43243" spans="21:21" x14ac:dyDescent="0.3">
      <c r="U43243" s="275"/>
    </row>
    <row r="43244" spans="21:21" x14ac:dyDescent="0.3">
      <c r="U43244" s="275"/>
    </row>
    <row r="43245" spans="21:21" x14ac:dyDescent="0.3">
      <c r="U43245" s="275"/>
    </row>
    <row r="43246" spans="21:21" x14ac:dyDescent="0.3">
      <c r="U43246" s="275"/>
    </row>
    <row r="43247" spans="21:21" x14ac:dyDescent="0.3">
      <c r="U43247" s="275"/>
    </row>
    <row r="43248" spans="21:21" x14ac:dyDescent="0.3">
      <c r="U43248" s="275"/>
    </row>
    <row r="43249" spans="21:21" x14ac:dyDescent="0.3">
      <c r="U43249" s="275"/>
    </row>
    <row r="43250" spans="21:21" x14ac:dyDescent="0.3">
      <c r="U43250" s="275"/>
    </row>
    <row r="43251" spans="21:21" x14ac:dyDescent="0.3">
      <c r="U43251" s="275"/>
    </row>
    <row r="43252" spans="21:21" x14ac:dyDescent="0.3">
      <c r="U43252" s="275"/>
    </row>
    <row r="43253" spans="21:21" x14ac:dyDescent="0.3">
      <c r="U43253" s="275"/>
    </row>
    <row r="43254" spans="21:21" x14ac:dyDescent="0.3">
      <c r="U43254" s="275"/>
    </row>
    <row r="43255" spans="21:21" x14ac:dyDescent="0.3">
      <c r="U43255" s="275"/>
    </row>
    <row r="43256" spans="21:21" x14ac:dyDescent="0.3">
      <c r="U43256" s="275"/>
    </row>
    <row r="43257" spans="21:21" x14ac:dyDescent="0.3">
      <c r="U43257" s="275"/>
    </row>
    <row r="43258" spans="21:21" x14ac:dyDescent="0.3">
      <c r="U43258" s="275"/>
    </row>
    <row r="43259" spans="21:21" x14ac:dyDescent="0.3">
      <c r="U43259" s="275"/>
    </row>
    <row r="43260" spans="21:21" x14ac:dyDescent="0.3">
      <c r="U43260" s="275"/>
    </row>
    <row r="43261" spans="21:21" x14ac:dyDescent="0.3">
      <c r="U43261" s="275"/>
    </row>
    <row r="43262" spans="21:21" x14ac:dyDescent="0.3">
      <c r="U43262" s="275"/>
    </row>
    <row r="43263" spans="21:21" x14ac:dyDescent="0.3">
      <c r="U43263" s="275"/>
    </row>
    <row r="43264" spans="21:21" x14ac:dyDescent="0.3">
      <c r="U43264" s="275"/>
    </row>
    <row r="43265" spans="21:21" x14ac:dyDescent="0.3">
      <c r="U43265" s="275"/>
    </row>
    <row r="43266" spans="21:21" x14ac:dyDescent="0.3">
      <c r="U43266" s="275"/>
    </row>
    <row r="43267" spans="21:21" x14ac:dyDescent="0.3">
      <c r="U43267" s="275"/>
    </row>
    <row r="43268" spans="21:21" x14ac:dyDescent="0.3">
      <c r="U43268" s="275"/>
    </row>
    <row r="43269" spans="21:21" x14ac:dyDescent="0.3">
      <c r="U43269" s="275"/>
    </row>
    <row r="43270" spans="21:21" x14ac:dyDescent="0.3">
      <c r="U43270" s="275"/>
    </row>
    <row r="43271" spans="21:21" x14ac:dyDescent="0.3">
      <c r="U43271" s="275"/>
    </row>
    <row r="43272" spans="21:21" x14ac:dyDescent="0.3">
      <c r="U43272" s="275"/>
    </row>
    <row r="43273" spans="21:21" x14ac:dyDescent="0.3">
      <c r="U43273" s="275"/>
    </row>
    <row r="43274" spans="21:21" x14ac:dyDescent="0.3">
      <c r="U43274" s="275"/>
    </row>
    <row r="43275" spans="21:21" x14ac:dyDescent="0.3">
      <c r="U43275" s="275"/>
    </row>
    <row r="43276" spans="21:21" x14ac:dyDescent="0.3">
      <c r="U43276" s="275"/>
    </row>
    <row r="43277" spans="21:21" x14ac:dyDescent="0.3">
      <c r="U43277" s="275"/>
    </row>
    <row r="43278" spans="21:21" x14ac:dyDescent="0.3">
      <c r="U43278" s="275"/>
    </row>
    <row r="43279" spans="21:21" x14ac:dyDescent="0.3">
      <c r="U43279" s="275"/>
    </row>
    <row r="43280" spans="21:21" x14ac:dyDescent="0.3">
      <c r="U43280" s="275"/>
    </row>
    <row r="43281" spans="21:21" x14ac:dyDescent="0.3">
      <c r="U43281" s="275"/>
    </row>
    <row r="43282" spans="21:21" x14ac:dyDescent="0.3">
      <c r="U43282" s="275"/>
    </row>
    <row r="43283" spans="21:21" x14ac:dyDescent="0.3">
      <c r="U43283" s="275"/>
    </row>
    <row r="43284" spans="21:21" x14ac:dyDescent="0.3">
      <c r="U43284" s="275"/>
    </row>
    <row r="43285" spans="21:21" x14ac:dyDescent="0.3">
      <c r="U43285" s="275"/>
    </row>
    <row r="43286" spans="21:21" x14ac:dyDescent="0.3">
      <c r="U43286" s="275"/>
    </row>
    <row r="43287" spans="21:21" x14ac:dyDescent="0.3">
      <c r="U43287" s="275"/>
    </row>
    <row r="43288" spans="21:21" x14ac:dyDescent="0.3">
      <c r="U43288" s="275"/>
    </row>
    <row r="43289" spans="21:21" x14ac:dyDescent="0.3">
      <c r="U43289" s="275"/>
    </row>
    <row r="43290" spans="21:21" x14ac:dyDescent="0.3">
      <c r="U43290" s="275"/>
    </row>
    <row r="43291" spans="21:21" x14ac:dyDescent="0.3">
      <c r="U43291" s="275"/>
    </row>
    <row r="43292" spans="21:21" x14ac:dyDescent="0.3">
      <c r="U43292" s="275"/>
    </row>
    <row r="43293" spans="21:21" x14ac:dyDescent="0.3">
      <c r="U43293" s="275"/>
    </row>
    <row r="43294" spans="21:21" x14ac:dyDescent="0.3">
      <c r="U43294" s="275"/>
    </row>
    <row r="43295" spans="21:21" x14ac:dyDescent="0.3">
      <c r="U43295" s="275"/>
    </row>
    <row r="43296" spans="21:21" x14ac:dyDescent="0.3">
      <c r="U43296" s="275"/>
    </row>
    <row r="43297" spans="21:21" x14ac:dyDescent="0.3">
      <c r="U43297" s="275"/>
    </row>
    <row r="43298" spans="21:21" x14ac:dyDescent="0.3">
      <c r="U43298" s="275"/>
    </row>
    <row r="43299" spans="21:21" x14ac:dyDescent="0.3">
      <c r="U43299" s="275"/>
    </row>
    <row r="43300" spans="21:21" x14ac:dyDescent="0.3">
      <c r="U43300" s="275"/>
    </row>
    <row r="43301" spans="21:21" x14ac:dyDescent="0.3">
      <c r="U43301" s="275"/>
    </row>
    <row r="43302" spans="21:21" x14ac:dyDescent="0.3">
      <c r="U43302" s="275"/>
    </row>
    <row r="43303" spans="21:21" x14ac:dyDescent="0.3">
      <c r="U43303" s="275"/>
    </row>
    <row r="43304" spans="21:21" x14ac:dyDescent="0.3">
      <c r="U43304" s="275"/>
    </row>
    <row r="43305" spans="21:21" x14ac:dyDescent="0.3">
      <c r="U43305" s="275"/>
    </row>
    <row r="43306" spans="21:21" x14ac:dyDescent="0.3">
      <c r="U43306" s="275"/>
    </row>
    <row r="43307" spans="21:21" x14ac:dyDescent="0.3">
      <c r="U43307" s="275"/>
    </row>
    <row r="43308" spans="21:21" x14ac:dyDescent="0.3">
      <c r="U43308" s="275"/>
    </row>
    <row r="43309" spans="21:21" x14ac:dyDescent="0.3">
      <c r="U43309" s="275"/>
    </row>
    <row r="43310" spans="21:21" x14ac:dyDescent="0.3">
      <c r="U43310" s="275"/>
    </row>
    <row r="43311" spans="21:21" x14ac:dyDescent="0.3">
      <c r="U43311" s="275"/>
    </row>
    <row r="43312" spans="21:21" x14ac:dyDescent="0.3">
      <c r="U43312" s="275"/>
    </row>
    <row r="43313" spans="21:21" x14ac:dyDescent="0.3">
      <c r="U43313" s="275"/>
    </row>
    <row r="43314" spans="21:21" x14ac:dyDescent="0.3">
      <c r="U43314" s="275"/>
    </row>
    <row r="43315" spans="21:21" x14ac:dyDescent="0.3">
      <c r="U43315" s="275"/>
    </row>
    <row r="43316" spans="21:21" x14ac:dyDescent="0.3">
      <c r="U43316" s="275"/>
    </row>
    <row r="43317" spans="21:21" x14ac:dyDescent="0.3">
      <c r="U43317" s="275"/>
    </row>
    <row r="43318" spans="21:21" x14ac:dyDescent="0.3">
      <c r="U43318" s="275"/>
    </row>
    <row r="43319" spans="21:21" x14ac:dyDescent="0.3">
      <c r="U43319" s="275"/>
    </row>
    <row r="43320" spans="21:21" x14ac:dyDescent="0.3">
      <c r="U43320" s="275"/>
    </row>
    <row r="43321" spans="21:21" x14ac:dyDescent="0.3">
      <c r="U43321" s="275"/>
    </row>
    <row r="43322" spans="21:21" x14ac:dyDescent="0.3">
      <c r="U43322" s="275"/>
    </row>
    <row r="43323" spans="21:21" x14ac:dyDescent="0.3">
      <c r="U43323" s="275"/>
    </row>
    <row r="43324" spans="21:21" x14ac:dyDescent="0.3">
      <c r="U43324" s="275"/>
    </row>
    <row r="43325" spans="21:21" x14ac:dyDescent="0.3">
      <c r="U43325" s="275"/>
    </row>
    <row r="43326" spans="21:21" x14ac:dyDescent="0.3">
      <c r="U43326" s="275"/>
    </row>
    <row r="43327" spans="21:21" x14ac:dyDescent="0.3">
      <c r="U43327" s="275"/>
    </row>
    <row r="43328" spans="21:21" x14ac:dyDescent="0.3">
      <c r="U43328" s="275"/>
    </row>
    <row r="43329" spans="21:21" x14ac:dyDescent="0.3">
      <c r="U43329" s="275"/>
    </row>
    <row r="43330" spans="21:21" x14ac:dyDescent="0.3">
      <c r="U43330" s="275"/>
    </row>
    <row r="43331" spans="21:21" x14ac:dyDescent="0.3">
      <c r="U43331" s="275"/>
    </row>
    <row r="43332" spans="21:21" x14ac:dyDescent="0.3">
      <c r="U43332" s="275"/>
    </row>
    <row r="43333" spans="21:21" x14ac:dyDescent="0.3">
      <c r="U43333" s="275"/>
    </row>
    <row r="43334" spans="21:21" x14ac:dyDescent="0.3">
      <c r="U43334" s="275"/>
    </row>
    <row r="43335" spans="21:21" x14ac:dyDescent="0.3">
      <c r="U43335" s="275"/>
    </row>
    <row r="43336" spans="21:21" x14ac:dyDescent="0.3">
      <c r="U43336" s="275"/>
    </row>
    <row r="43337" spans="21:21" x14ac:dyDescent="0.3">
      <c r="U43337" s="275"/>
    </row>
    <row r="43338" spans="21:21" x14ac:dyDescent="0.3">
      <c r="U43338" s="275"/>
    </row>
    <row r="43339" spans="21:21" x14ac:dyDescent="0.3">
      <c r="U43339" s="275"/>
    </row>
    <row r="43340" spans="21:21" x14ac:dyDescent="0.3">
      <c r="U43340" s="275"/>
    </row>
    <row r="43341" spans="21:21" x14ac:dyDescent="0.3">
      <c r="U43341" s="275"/>
    </row>
    <row r="43342" spans="21:21" x14ac:dyDescent="0.3">
      <c r="U43342" s="275"/>
    </row>
    <row r="43343" spans="21:21" x14ac:dyDescent="0.3">
      <c r="U43343" s="275"/>
    </row>
    <row r="43344" spans="21:21" x14ac:dyDescent="0.3">
      <c r="U43344" s="275"/>
    </row>
    <row r="43345" spans="21:21" x14ac:dyDescent="0.3">
      <c r="U43345" s="275"/>
    </row>
    <row r="43346" spans="21:21" x14ac:dyDescent="0.3">
      <c r="U43346" s="275"/>
    </row>
    <row r="43347" spans="21:21" x14ac:dyDescent="0.3">
      <c r="U43347" s="275"/>
    </row>
    <row r="43348" spans="21:21" x14ac:dyDescent="0.3">
      <c r="U43348" s="275"/>
    </row>
    <row r="43349" spans="21:21" x14ac:dyDescent="0.3">
      <c r="U43349" s="275"/>
    </row>
    <row r="43350" spans="21:21" x14ac:dyDescent="0.3">
      <c r="U43350" s="275"/>
    </row>
    <row r="43351" spans="21:21" x14ac:dyDescent="0.3">
      <c r="U43351" s="275"/>
    </row>
    <row r="43352" spans="21:21" x14ac:dyDescent="0.3">
      <c r="U43352" s="275"/>
    </row>
    <row r="43353" spans="21:21" x14ac:dyDescent="0.3">
      <c r="U43353" s="275"/>
    </row>
    <row r="43354" spans="21:21" x14ac:dyDescent="0.3">
      <c r="U43354" s="275"/>
    </row>
    <row r="43355" spans="21:21" x14ac:dyDescent="0.3">
      <c r="U43355" s="275"/>
    </row>
    <row r="43356" spans="21:21" x14ac:dyDescent="0.3">
      <c r="U43356" s="275"/>
    </row>
    <row r="43357" spans="21:21" x14ac:dyDescent="0.3">
      <c r="U43357" s="275"/>
    </row>
    <row r="43358" spans="21:21" x14ac:dyDescent="0.3">
      <c r="U43358" s="275"/>
    </row>
    <row r="43359" spans="21:21" x14ac:dyDescent="0.3">
      <c r="U43359" s="275"/>
    </row>
    <row r="43360" spans="21:21" x14ac:dyDescent="0.3">
      <c r="U43360" s="275"/>
    </row>
    <row r="43361" spans="21:21" x14ac:dyDescent="0.3">
      <c r="U43361" s="275"/>
    </row>
    <row r="43362" spans="21:21" x14ac:dyDescent="0.3">
      <c r="U43362" s="275"/>
    </row>
    <row r="43363" spans="21:21" x14ac:dyDescent="0.3">
      <c r="U43363" s="275"/>
    </row>
    <row r="43364" spans="21:21" x14ac:dyDescent="0.3">
      <c r="U43364" s="275"/>
    </row>
    <row r="43365" spans="21:21" x14ac:dyDescent="0.3">
      <c r="U43365" s="275"/>
    </row>
    <row r="43366" spans="21:21" x14ac:dyDescent="0.3">
      <c r="U43366" s="275"/>
    </row>
    <row r="43367" spans="21:21" x14ac:dyDescent="0.3">
      <c r="U43367" s="275"/>
    </row>
    <row r="43368" spans="21:21" x14ac:dyDescent="0.3">
      <c r="U43368" s="275"/>
    </row>
    <row r="43369" spans="21:21" x14ac:dyDescent="0.3">
      <c r="U43369" s="275"/>
    </row>
    <row r="43370" spans="21:21" x14ac:dyDescent="0.3">
      <c r="U43370" s="275"/>
    </row>
    <row r="43371" spans="21:21" x14ac:dyDescent="0.3">
      <c r="U43371" s="275"/>
    </row>
    <row r="43372" spans="21:21" x14ac:dyDescent="0.3">
      <c r="U43372" s="275"/>
    </row>
    <row r="43373" spans="21:21" x14ac:dyDescent="0.3">
      <c r="U43373" s="275"/>
    </row>
    <row r="43374" spans="21:21" x14ac:dyDescent="0.3">
      <c r="U43374" s="275"/>
    </row>
    <row r="43375" spans="21:21" x14ac:dyDescent="0.3">
      <c r="U43375" s="275"/>
    </row>
    <row r="43376" spans="21:21" x14ac:dyDescent="0.3">
      <c r="U43376" s="275"/>
    </row>
    <row r="43377" spans="21:21" x14ac:dyDescent="0.3">
      <c r="U43377" s="275"/>
    </row>
    <row r="43378" spans="21:21" x14ac:dyDescent="0.3">
      <c r="U43378" s="275"/>
    </row>
    <row r="43379" spans="21:21" x14ac:dyDescent="0.3">
      <c r="U43379" s="275"/>
    </row>
    <row r="43380" spans="21:21" x14ac:dyDescent="0.3">
      <c r="U43380" s="275"/>
    </row>
    <row r="43381" spans="21:21" x14ac:dyDescent="0.3">
      <c r="U43381" s="275"/>
    </row>
    <row r="43382" spans="21:21" x14ac:dyDescent="0.3">
      <c r="U43382" s="275"/>
    </row>
    <row r="43383" spans="21:21" x14ac:dyDescent="0.3">
      <c r="U43383" s="275"/>
    </row>
    <row r="43384" spans="21:21" x14ac:dyDescent="0.3">
      <c r="U43384" s="275"/>
    </row>
    <row r="43385" spans="21:21" x14ac:dyDescent="0.3">
      <c r="U43385" s="275"/>
    </row>
    <row r="43386" spans="21:21" x14ac:dyDescent="0.3">
      <c r="U43386" s="275"/>
    </row>
    <row r="43387" spans="21:21" x14ac:dyDescent="0.3">
      <c r="U43387" s="275"/>
    </row>
    <row r="43388" spans="21:21" x14ac:dyDescent="0.3">
      <c r="U43388" s="275"/>
    </row>
    <row r="43389" spans="21:21" x14ac:dyDescent="0.3">
      <c r="U43389" s="275"/>
    </row>
    <row r="43390" spans="21:21" x14ac:dyDescent="0.3">
      <c r="U43390" s="275"/>
    </row>
    <row r="43391" spans="21:21" x14ac:dyDescent="0.3">
      <c r="U43391" s="275"/>
    </row>
    <row r="43392" spans="21:21" x14ac:dyDescent="0.3">
      <c r="U43392" s="275"/>
    </row>
    <row r="43393" spans="21:21" x14ac:dyDescent="0.3">
      <c r="U43393" s="275"/>
    </row>
    <row r="43394" spans="21:21" x14ac:dyDescent="0.3">
      <c r="U43394" s="275"/>
    </row>
    <row r="43395" spans="21:21" x14ac:dyDescent="0.3">
      <c r="U43395" s="275"/>
    </row>
    <row r="43396" spans="21:21" x14ac:dyDescent="0.3">
      <c r="U43396" s="275"/>
    </row>
    <row r="43397" spans="21:21" x14ac:dyDescent="0.3">
      <c r="U43397" s="275"/>
    </row>
    <row r="43398" spans="21:21" x14ac:dyDescent="0.3">
      <c r="U43398" s="275"/>
    </row>
    <row r="43399" spans="21:21" x14ac:dyDescent="0.3">
      <c r="U43399" s="275"/>
    </row>
    <row r="43400" spans="21:21" x14ac:dyDescent="0.3">
      <c r="U43400" s="275"/>
    </row>
    <row r="43401" spans="21:21" x14ac:dyDescent="0.3">
      <c r="U43401" s="275"/>
    </row>
    <row r="43402" spans="21:21" x14ac:dyDescent="0.3">
      <c r="U43402" s="275"/>
    </row>
    <row r="43403" spans="21:21" x14ac:dyDescent="0.3">
      <c r="U43403" s="275"/>
    </row>
    <row r="43404" spans="21:21" x14ac:dyDescent="0.3">
      <c r="U43404" s="275"/>
    </row>
    <row r="43405" spans="21:21" x14ac:dyDescent="0.3">
      <c r="U43405" s="275"/>
    </row>
    <row r="43406" spans="21:21" x14ac:dyDescent="0.3">
      <c r="U43406" s="275"/>
    </row>
    <row r="43407" spans="21:21" x14ac:dyDescent="0.3">
      <c r="U43407" s="275"/>
    </row>
    <row r="43408" spans="21:21" x14ac:dyDescent="0.3">
      <c r="U43408" s="275"/>
    </row>
    <row r="43409" spans="21:21" x14ac:dyDescent="0.3">
      <c r="U43409" s="275"/>
    </row>
    <row r="43410" spans="21:21" x14ac:dyDescent="0.3">
      <c r="U43410" s="275"/>
    </row>
    <row r="43411" spans="21:21" x14ac:dyDescent="0.3">
      <c r="U43411" s="275"/>
    </row>
    <row r="43412" spans="21:21" x14ac:dyDescent="0.3">
      <c r="U43412" s="275"/>
    </row>
    <row r="43413" spans="21:21" x14ac:dyDescent="0.3">
      <c r="U43413" s="275"/>
    </row>
    <row r="43414" spans="21:21" x14ac:dyDescent="0.3">
      <c r="U43414" s="275"/>
    </row>
    <row r="43415" spans="21:21" x14ac:dyDescent="0.3">
      <c r="U43415" s="275"/>
    </row>
    <row r="43416" spans="21:21" x14ac:dyDescent="0.3">
      <c r="U43416" s="275"/>
    </row>
    <row r="43417" spans="21:21" x14ac:dyDescent="0.3">
      <c r="U43417" s="275"/>
    </row>
    <row r="43418" spans="21:21" x14ac:dyDescent="0.3">
      <c r="U43418" s="275"/>
    </row>
    <row r="43419" spans="21:21" x14ac:dyDescent="0.3">
      <c r="U43419" s="275"/>
    </row>
    <row r="43420" spans="21:21" x14ac:dyDescent="0.3">
      <c r="U43420" s="275"/>
    </row>
    <row r="43421" spans="21:21" x14ac:dyDescent="0.3">
      <c r="U43421" s="275"/>
    </row>
    <row r="43422" spans="21:21" x14ac:dyDescent="0.3">
      <c r="U43422" s="275"/>
    </row>
    <row r="43423" spans="21:21" x14ac:dyDescent="0.3">
      <c r="U43423" s="275"/>
    </row>
    <row r="43424" spans="21:21" x14ac:dyDescent="0.3">
      <c r="U43424" s="275"/>
    </row>
    <row r="43425" spans="21:21" x14ac:dyDescent="0.3">
      <c r="U43425" s="275"/>
    </row>
    <row r="43426" spans="21:21" x14ac:dyDescent="0.3">
      <c r="U43426" s="275"/>
    </row>
    <row r="43427" spans="21:21" x14ac:dyDescent="0.3">
      <c r="U43427" s="275"/>
    </row>
    <row r="43428" spans="21:21" x14ac:dyDescent="0.3">
      <c r="U43428" s="275"/>
    </row>
    <row r="43429" spans="21:21" x14ac:dyDescent="0.3">
      <c r="U43429" s="275"/>
    </row>
    <row r="43430" spans="21:21" x14ac:dyDescent="0.3">
      <c r="U43430" s="275"/>
    </row>
    <row r="43431" spans="21:21" x14ac:dyDescent="0.3">
      <c r="U43431" s="275"/>
    </row>
    <row r="43432" spans="21:21" x14ac:dyDescent="0.3">
      <c r="U43432" s="275"/>
    </row>
    <row r="43433" spans="21:21" x14ac:dyDescent="0.3">
      <c r="U43433" s="275"/>
    </row>
    <row r="43434" spans="21:21" x14ac:dyDescent="0.3">
      <c r="U43434" s="275"/>
    </row>
    <row r="43435" spans="21:21" x14ac:dyDescent="0.3">
      <c r="U43435" s="275"/>
    </row>
    <row r="43436" spans="21:21" x14ac:dyDescent="0.3">
      <c r="U43436" s="275"/>
    </row>
    <row r="43437" spans="21:21" x14ac:dyDescent="0.3">
      <c r="U43437" s="275"/>
    </row>
    <row r="43438" spans="21:21" x14ac:dyDescent="0.3">
      <c r="U43438" s="275"/>
    </row>
    <row r="43439" spans="21:21" x14ac:dyDescent="0.3">
      <c r="U43439" s="275"/>
    </row>
    <row r="43440" spans="21:21" x14ac:dyDescent="0.3">
      <c r="U43440" s="275"/>
    </row>
    <row r="43441" spans="21:21" x14ac:dyDescent="0.3">
      <c r="U43441" s="275"/>
    </row>
    <row r="43442" spans="21:21" x14ac:dyDescent="0.3">
      <c r="U43442" s="275"/>
    </row>
    <row r="43443" spans="21:21" x14ac:dyDescent="0.3">
      <c r="U43443" s="275"/>
    </row>
    <row r="43444" spans="21:21" x14ac:dyDescent="0.3">
      <c r="U43444" s="275"/>
    </row>
    <row r="43445" spans="21:21" x14ac:dyDescent="0.3">
      <c r="U43445" s="275"/>
    </row>
    <row r="43446" spans="21:21" x14ac:dyDescent="0.3">
      <c r="U43446" s="275"/>
    </row>
    <row r="43447" spans="21:21" x14ac:dyDescent="0.3">
      <c r="U43447" s="275"/>
    </row>
    <row r="43448" spans="21:21" x14ac:dyDescent="0.3">
      <c r="U43448" s="275"/>
    </row>
    <row r="43449" spans="21:21" x14ac:dyDescent="0.3">
      <c r="U43449" s="275"/>
    </row>
    <row r="43450" spans="21:21" x14ac:dyDescent="0.3">
      <c r="U43450" s="275"/>
    </row>
    <row r="43451" spans="21:21" x14ac:dyDescent="0.3">
      <c r="U43451" s="275"/>
    </row>
    <row r="43452" spans="21:21" x14ac:dyDescent="0.3">
      <c r="U43452" s="275"/>
    </row>
    <row r="43453" spans="21:21" x14ac:dyDescent="0.3">
      <c r="U43453" s="275"/>
    </row>
    <row r="43454" spans="21:21" x14ac:dyDescent="0.3">
      <c r="U43454" s="275"/>
    </row>
    <row r="43455" spans="21:21" x14ac:dyDescent="0.3">
      <c r="U43455" s="275"/>
    </row>
    <row r="43456" spans="21:21" x14ac:dyDescent="0.3">
      <c r="U43456" s="275"/>
    </row>
    <row r="43457" spans="21:21" x14ac:dyDescent="0.3">
      <c r="U43457" s="275"/>
    </row>
    <row r="43458" spans="21:21" x14ac:dyDescent="0.3">
      <c r="U43458" s="275"/>
    </row>
    <row r="43459" spans="21:21" x14ac:dyDescent="0.3">
      <c r="U43459" s="275"/>
    </row>
    <row r="43460" spans="21:21" x14ac:dyDescent="0.3">
      <c r="U43460" s="275"/>
    </row>
    <row r="43461" spans="21:21" x14ac:dyDescent="0.3">
      <c r="U43461" s="275"/>
    </row>
    <row r="43462" spans="21:21" x14ac:dyDescent="0.3">
      <c r="U43462" s="275"/>
    </row>
    <row r="43463" spans="21:21" x14ac:dyDescent="0.3">
      <c r="U43463" s="275"/>
    </row>
    <row r="43464" spans="21:21" x14ac:dyDescent="0.3">
      <c r="U43464" s="275"/>
    </row>
    <row r="43465" spans="21:21" x14ac:dyDescent="0.3">
      <c r="U43465" s="275"/>
    </row>
    <row r="43466" spans="21:21" x14ac:dyDescent="0.3">
      <c r="U43466" s="275"/>
    </row>
    <row r="43467" spans="21:21" x14ac:dyDescent="0.3">
      <c r="U43467" s="275"/>
    </row>
    <row r="43468" spans="21:21" x14ac:dyDescent="0.3">
      <c r="U43468" s="275"/>
    </row>
    <row r="43469" spans="21:21" x14ac:dyDescent="0.3">
      <c r="U43469" s="275"/>
    </row>
    <row r="43470" spans="21:21" x14ac:dyDescent="0.3">
      <c r="U43470" s="275"/>
    </row>
    <row r="43471" spans="21:21" x14ac:dyDescent="0.3">
      <c r="U43471" s="275"/>
    </row>
    <row r="43472" spans="21:21" x14ac:dyDescent="0.3">
      <c r="U43472" s="275"/>
    </row>
    <row r="43473" spans="21:21" x14ac:dyDescent="0.3">
      <c r="U43473" s="275"/>
    </row>
    <row r="43474" spans="21:21" x14ac:dyDescent="0.3">
      <c r="U43474" s="275"/>
    </row>
    <row r="43475" spans="21:21" x14ac:dyDescent="0.3">
      <c r="U43475" s="275"/>
    </row>
    <row r="43476" spans="21:21" x14ac:dyDescent="0.3">
      <c r="U43476" s="275"/>
    </row>
    <row r="43477" spans="21:21" x14ac:dyDescent="0.3">
      <c r="U43477" s="275"/>
    </row>
    <row r="43478" spans="21:21" x14ac:dyDescent="0.3">
      <c r="U43478" s="275"/>
    </row>
    <row r="43479" spans="21:21" x14ac:dyDescent="0.3">
      <c r="U43479" s="275"/>
    </row>
    <row r="43480" spans="21:21" x14ac:dyDescent="0.3">
      <c r="U43480" s="275"/>
    </row>
    <row r="43481" spans="21:21" x14ac:dyDescent="0.3">
      <c r="U43481" s="275"/>
    </row>
    <row r="43482" spans="21:21" x14ac:dyDescent="0.3">
      <c r="U43482" s="275"/>
    </row>
    <row r="43483" spans="21:21" x14ac:dyDescent="0.3">
      <c r="U43483" s="275"/>
    </row>
    <row r="43484" spans="21:21" x14ac:dyDescent="0.3">
      <c r="U43484" s="275"/>
    </row>
    <row r="43485" spans="21:21" x14ac:dyDescent="0.3">
      <c r="U43485" s="275"/>
    </row>
    <row r="43486" spans="21:21" x14ac:dyDescent="0.3">
      <c r="U43486" s="275"/>
    </row>
    <row r="43487" spans="21:21" x14ac:dyDescent="0.3">
      <c r="U43487" s="275"/>
    </row>
    <row r="43488" spans="21:21" x14ac:dyDescent="0.3">
      <c r="U43488" s="275"/>
    </row>
    <row r="43489" spans="21:21" x14ac:dyDescent="0.3">
      <c r="U43489" s="275"/>
    </row>
    <row r="43490" spans="21:21" x14ac:dyDescent="0.3">
      <c r="U43490" s="275"/>
    </row>
    <row r="43491" spans="21:21" x14ac:dyDescent="0.3">
      <c r="U43491" s="275"/>
    </row>
    <row r="43492" spans="21:21" x14ac:dyDescent="0.3">
      <c r="U43492" s="275"/>
    </row>
    <row r="43493" spans="21:21" x14ac:dyDescent="0.3">
      <c r="U43493" s="275"/>
    </row>
    <row r="43494" spans="21:21" x14ac:dyDescent="0.3">
      <c r="U43494" s="275"/>
    </row>
    <row r="43495" spans="21:21" x14ac:dyDescent="0.3">
      <c r="U43495" s="275"/>
    </row>
    <row r="43496" spans="21:21" x14ac:dyDescent="0.3">
      <c r="U43496" s="275"/>
    </row>
    <row r="43497" spans="21:21" x14ac:dyDescent="0.3">
      <c r="U43497" s="275"/>
    </row>
    <row r="43498" spans="21:21" x14ac:dyDescent="0.3">
      <c r="U43498" s="275"/>
    </row>
    <row r="43499" spans="21:21" x14ac:dyDescent="0.3">
      <c r="U43499" s="275"/>
    </row>
    <row r="43500" spans="21:21" x14ac:dyDescent="0.3">
      <c r="U43500" s="275"/>
    </row>
    <row r="43501" spans="21:21" x14ac:dyDescent="0.3">
      <c r="U43501" s="275"/>
    </row>
    <row r="43502" spans="21:21" x14ac:dyDescent="0.3">
      <c r="U43502" s="275"/>
    </row>
    <row r="43503" spans="21:21" x14ac:dyDescent="0.3">
      <c r="U43503" s="275"/>
    </row>
    <row r="43504" spans="21:21" x14ac:dyDescent="0.3">
      <c r="U43504" s="275"/>
    </row>
    <row r="43505" spans="21:21" x14ac:dyDescent="0.3">
      <c r="U43505" s="275"/>
    </row>
    <row r="43506" spans="21:21" x14ac:dyDescent="0.3">
      <c r="U43506" s="275"/>
    </row>
    <row r="43507" spans="21:21" x14ac:dyDescent="0.3">
      <c r="U43507" s="275"/>
    </row>
    <row r="43508" spans="21:21" x14ac:dyDescent="0.3">
      <c r="U43508" s="275"/>
    </row>
    <row r="43509" spans="21:21" x14ac:dyDescent="0.3">
      <c r="U43509" s="275"/>
    </row>
    <row r="43510" spans="21:21" x14ac:dyDescent="0.3">
      <c r="U43510" s="275"/>
    </row>
    <row r="43511" spans="21:21" x14ac:dyDescent="0.3">
      <c r="U43511" s="275"/>
    </row>
    <row r="43512" spans="21:21" x14ac:dyDescent="0.3">
      <c r="U43512" s="275"/>
    </row>
    <row r="43513" spans="21:21" x14ac:dyDescent="0.3">
      <c r="U43513" s="275"/>
    </row>
    <row r="43514" spans="21:21" x14ac:dyDescent="0.3">
      <c r="U43514" s="275"/>
    </row>
    <row r="43515" spans="21:21" x14ac:dyDescent="0.3">
      <c r="U43515" s="275"/>
    </row>
    <row r="43516" spans="21:21" x14ac:dyDescent="0.3">
      <c r="U43516" s="275"/>
    </row>
    <row r="43517" spans="21:21" x14ac:dyDescent="0.3">
      <c r="U43517" s="275"/>
    </row>
    <row r="43518" spans="21:21" x14ac:dyDescent="0.3">
      <c r="U43518" s="275"/>
    </row>
    <row r="43519" spans="21:21" x14ac:dyDescent="0.3">
      <c r="U43519" s="275"/>
    </row>
    <row r="43520" spans="21:21" x14ac:dyDescent="0.3">
      <c r="U43520" s="275"/>
    </row>
    <row r="43521" spans="21:21" x14ac:dyDescent="0.3">
      <c r="U43521" s="275"/>
    </row>
    <row r="43522" spans="21:21" x14ac:dyDescent="0.3">
      <c r="U43522" s="275"/>
    </row>
    <row r="43523" spans="21:21" x14ac:dyDescent="0.3">
      <c r="U43523" s="275"/>
    </row>
    <row r="43524" spans="21:21" x14ac:dyDescent="0.3">
      <c r="U43524" s="275"/>
    </row>
    <row r="43525" spans="21:21" x14ac:dyDescent="0.3">
      <c r="U43525" s="275"/>
    </row>
    <row r="43526" spans="21:21" x14ac:dyDescent="0.3">
      <c r="U43526" s="275"/>
    </row>
    <row r="43527" spans="21:21" x14ac:dyDescent="0.3">
      <c r="U43527" s="275"/>
    </row>
    <row r="43528" spans="21:21" x14ac:dyDescent="0.3">
      <c r="U43528" s="275"/>
    </row>
    <row r="43529" spans="21:21" x14ac:dyDescent="0.3">
      <c r="U43529" s="275"/>
    </row>
    <row r="43530" spans="21:21" x14ac:dyDescent="0.3">
      <c r="U43530" s="275"/>
    </row>
    <row r="43531" spans="21:21" x14ac:dyDescent="0.3">
      <c r="U43531" s="275"/>
    </row>
    <row r="43532" spans="21:21" x14ac:dyDescent="0.3">
      <c r="U43532" s="275"/>
    </row>
    <row r="43533" spans="21:21" x14ac:dyDescent="0.3">
      <c r="U43533" s="275"/>
    </row>
    <row r="43534" spans="21:21" x14ac:dyDescent="0.3">
      <c r="U43534" s="275"/>
    </row>
    <row r="43535" spans="21:21" x14ac:dyDescent="0.3">
      <c r="U43535" s="275"/>
    </row>
    <row r="43536" spans="21:21" x14ac:dyDescent="0.3">
      <c r="U43536" s="275"/>
    </row>
    <row r="43537" spans="21:21" x14ac:dyDescent="0.3">
      <c r="U43537" s="275"/>
    </row>
    <row r="43538" spans="21:21" x14ac:dyDescent="0.3">
      <c r="U43538" s="275"/>
    </row>
    <row r="43539" spans="21:21" x14ac:dyDescent="0.3">
      <c r="U43539" s="275"/>
    </row>
    <row r="43540" spans="21:21" x14ac:dyDescent="0.3">
      <c r="U43540" s="275"/>
    </row>
    <row r="43541" spans="21:21" x14ac:dyDescent="0.3">
      <c r="U43541" s="275"/>
    </row>
    <row r="43542" spans="21:21" x14ac:dyDescent="0.3">
      <c r="U43542" s="275"/>
    </row>
    <row r="43543" spans="21:21" x14ac:dyDescent="0.3">
      <c r="U43543" s="275"/>
    </row>
    <row r="43544" spans="21:21" x14ac:dyDescent="0.3">
      <c r="U43544" s="275"/>
    </row>
    <row r="43545" spans="21:21" x14ac:dyDescent="0.3">
      <c r="U43545" s="275"/>
    </row>
    <row r="43546" spans="21:21" x14ac:dyDescent="0.3">
      <c r="U43546" s="275"/>
    </row>
    <row r="43547" spans="21:21" x14ac:dyDescent="0.3">
      <c r="U43547" s="275"/>
    </row>
    <row r="43548" spans="21:21" x14ac:dyDescent="0.3">
      <c r="U43548" s="275"/>
    </row>
    <row r="43549" spans="21:21" x14ac:dyDescent="0.3">
      <c r="U43549" s="275"/>
    </row>
    <row r="43550" spans="21:21" x14ac:dyDescent="0.3">
      <c r="U43550" s="275"/>
    </row>
    <row r="43551" spans="21:21" x14ac:dyDescent="0.3">
      <c r="U43551" s="275"/>
    </row>
    <row r="43552" spans="21:21" x14ac:dyDescent="0.3">
      <c r="U43552" s="275"/>
    </row>
    <row r="43553" spans="21:21" x14ac:dyDescent="0.3">
      <c r="U43553" s="275"/>
    </row>
    <row r="43554" spans="21:21" x14ac:dyDescent="0.3">
      <c r="U43554" s="275"/>
    </row>
    <row r="43555" spans="21:21" x14ac:dyDescent="0.3">
      <c r="U43555" s="275"/>
    </row>
    <row r="43556" spans="21:21" x14ac:dyDescent="0.3">
      <c r="U43556" s="275"/>
    </row>
    <row r="43557" spans="21:21" x14ac:dyDescent="0.3">
      <c r="U43557" s="275"/>
    </row>
    <row r="43558" spans="21:21" x14ac:dyDescent="0.3">
      <c r="U43558" s="275"/>
    </row>
    <row r="43559" spans="21:21" x14ac:dyDescent="0.3">
      <c r="U43559" s="275"/>
    </row>
    <row r="43560" spans="21:21" x14ac:dyDescent="0.3">
      <c r="U43560" s="275"/>
    </row>
    <row r="43561" spans="21:21" x14ac:dyDescent="0.3">
      <c r="U43561" s="275"/>
    </row>
    <row r="43562" spans="21:21" x14ac:dyDescent="0.3">
      <c r="U43562" s="275"/>
    </row>
    <row r="43563" spans="21:21" x14ac:dyDescent="0.3">
      <c r="U43563" s="275"/>
    </row>
    <row r="43564" spans="21:21" x14ac:dyDescent="0.3">
      <c r="U43564" s="275"/>
    </row>
    <row r="43565" spans="21:21" x14ac:dyDescent="0.3">
      <c r="U43565" s="275"/>
    </row>
    <row r="43566" spans="21:21" x14ac:dyDescent="0.3">
      <c r="U43566" s="275"/>
    </row>
    <row r="43567" spans="21:21" x14ac:dyDescent="0.3">
      <c r="U43567" s="275"/>
    </row>
    <row r="43568" spans="21:21" x14ac:dyDescent="0.3">
      <c r="U43568" s="275"/>
    </row>
    <row r="43569" spans="21:21" x14ac:dyDescent="0.3">
      <c r="U43569" s="275"/>
    </row>
    <row r="43570" spans="21:21" x14ac:dyDescent="0.3">
      <c r="U43570" s="275"/>
    </row>
    <row r="43571" spans="21:21" x14ac:dyDescent="0.3">
      <c r="U43571" s="275"/>
    </row>
    <row r="43572" spans="21:21" x14ac:dyDescent="0.3">
      <c r="U43572" s="275"/>
    </row>
    <row r="43573" spans="21:21" x14ac:dyDescent="0.3">
      <c r="U43573" s="275"/>
    </row>
    <row r="43574" spans="21:21" x14ac:dyDescent="0.3">
      <c r="U43574" s="275"/>
    </row>
    <row r="43575" spans="21:21" x14ac:dyDescent="0.3">
      <c r="U43575" s="275"/>
    </row>
    <row r="43576" spans="21:21" x14ac:dyDescent="0.3">
      <c r="U43576" s="275"/>
    </row>
    <row r="43577" spans="21:21" x14ac:dyDescent="0.3">
      <c r="U43577" s="275"/>
    </row>
    <row r="43578" spans="21:21" x14ac:dyDescent="0.3">
      <c r="U43578" s="275"/>
    </row>
    <row r="43579" spans="21:21" x14ac:dyDescent="0.3">
      <c r="U43579" s="275"/>
    </row>
    <row r="43580" spans="21:21" x14ac:dyDescent="0.3">
      <c r="U43580" s="275"/>
    </row>
    <row r="43581" spans="21:21" x14ac:dyDescent="0.3">
      <c r="U43581" s="275"/>
    </row>
    <row r="43582" spans="21:21" x14ac:dyDescent="0.3">
      <c r="U43582" s="275"/>
    </row>
    <row r="43583" spans="21:21" x14ac:dyDescent="0.3">
      <c r="U43583" s="275"/>
    </row>
    <row r="43584" spans="21:21" x14ac:dyDescent="0.3">
      <c r="U43584" s="275"/>
    </row>
    <row r="43585" spans="21:21" x14ac:dyDescent="0.3">
      <c r="U43585" s="275"/>
    </row>
    <row r="43586" spans="21:21" x14ac:dyDescent="0.3">
      <c r="U43586" s="275"/>
    </row>
    <row r="43587" spans="21:21" x14ac:dyDescent="0.3">
      <c r="U43587" s="275"/>
    </row>
    <row r="43588" spans="21:21" x14ac:dyDescent="0.3">
      <c r="U43588" s="275"/>
    </row>
    <row r="43589" spans="21:21" x14ac:dyDescent="0.3">
      <c r="U43589" s="275"/>
    </row>
    <row r="43590" spans="21:21" x14ac:dyDescent="0.3">
      <c r="U43590" s="275"/>
    </row>
    <row r="43591" spans="21:21" x14ac:dyDescent="0.3">
      <c r="U43591" s="275"/>
    </row>
    <row r="43592" spans="21:21" x14ac:dyDescent="0.3">
      <c r="U43592" s="275"/>
    </row>
    <row r="43593" spans="21:21" x14ac:dyDescent="0.3">
      <c r="U43593" s="275"/>
    </row>
    <row r="43594" spans="21:21" x14ac:dyDescent="0.3">
      <c r="U43594" s="275"/>
    </row>
    <row r="43595" spans="21:21" x14ac:dyDescent="0.3">
      <c r="U43595" s="275"/>
    </row>
    <row r="43596" spans="21:21" x14ac:dyDescent="0.3">
      <c r="U43596" s="275"/>
    </row>
    <row r="43597" spans="21:21" x14ac:dyDescent="0.3">
      <c r="U43597" s="275"/>
    </row>
    <row r="43598" spans="21:21" x14ac:dyDescent="0.3">
      <c r="U43598" s="275"/>
    </row>
    <row r="43599" spans="21:21" x14ac:dyDescent="0.3">
      <c r="U43599" s="275"/>
    </row>
    <row r="43600" spans="21:21" x14ac:dyDescent="0.3">
      <c r="U43600" s="275"/>
    </row>
    <row r="43601" spans="21:21" x14ac:dyDescent="0.3">
      <c r="U43601" s="275"/>
    </row>
    <row r="43602" spans="21:21" x14ac:dyDescent="0.3">
      <c r="U43602" s="275"/>
    </row>
    <row r="43603" spans="21:21" x14ac:dyDescent="0.3">
      <c r="U43603" s="275"/>
    </row>
    <row r="43604" spans="21:21" x14ac:dyDescent="0.3">
      <c r="U43604" s="275"/>
    </row>
    <row r="43605" spans="21:21" x14ac:dyDescent="0.3">
      <c r="U43605" s="275"/>
    </row>
    <row r="43606" spans="21:21" x14ac:dyDescent="0.3">
      <c r="U43606" s="275"/>
    </row>
    <row r="43607" spans="21:21" x14ac:dyDescent="0.3">
      <c r="U43607" s="275"/>
    </row>
    <row r="43608" spans="21:21" x14ac:dyDescent="0.3">
      <c r="U43608" s="275"/>
    </row>
    <row r="43609" spans="21:21" x14ac:dyDescent="0.3">
      <c r="U43609" s="275"/>
    </row>
    <row r="43610" spans="21:21" x14ac:dyDescent="0.3">
      <c r="U43610" s="275"/>
    </row>
    <row r="43611" spans="21:21" x14ac:dyDescent="0.3">
      <c r="U43611" s="275"/>
    </row>
    <row r="43612" spans="21:21" x14ac:dyDescent="0.3">
      <c r="U43612" s="275"/>
    </row>
    <row r="43613" spans="21:21" x14ac:dyDescent="0.3">
      <c r="U43613" s="275"/>
    </row>
    <row r="43614" spans="21:21" x14ac:dyDescent="0.3">
      <c r="U43614" s="275"/>
    </row>
    <row r="43615" spans="21:21" x14ac:dyDescent="0.3">
      <c r="U43615" s="275"/>
    </row>
    <row r="43616" spans="21:21" x14ac:dyDescent="0.3">
      <c r="U43616" s="275"/>
    </row>
    <row r="43617" spans="21:21" x14ac:dyDescent="0.3">
      <c r="U43617" s="275"/>
    </row>
    <row r="43618" spans="21:21" x14ac:dyDescent="0.3">
      <c r="U43618" s="275"/>
    </row>
    <row r="43619" spans="21:21" x14ac:dyDescent="0.3">
      <c r="U43619" s="275"/>
    </row>
    <row r="43620" spans="21:21" x14ac:dyDescent="0.3">
      <c r="U43620" s="275"/>
    </row>
    <row r="43621" spans="21:21" x14ac:dyDescent="0.3">
      <c r="U43621" s="275"/>
    </row>
    <row r="43622" spans="21:21" x14ac:dyDescent="0.3">
      <c r="U43622" s="275"/>
    </row>
    <row r="43623" spans="21:21" x14ac:dyDescent="0.3">
      <c r="U43623" s="275"/>
    </row>
    <row r="43624" spans="21:21" x14ac:dyDescent="0.3">
      <c r="U43624" s="275"/>
    </row>
    <row r="43625" spans="21:21" x14ac:dyDescent="0.3">
      <c r="U43625" s="275"/>
    </row>
    <row r="43626" spans="21:21" x14ac:dyDescent="0.3">
      <c r="U43626" s="275"/>
    </row>
    <row r="43627" spans="21:21" x14ac:dyDescent="0.3">
      <c r="U43627" s="275"/>
    </row>
    <row r="43628" spans="21:21" x14ac:dyDescent="0.3">
      <c r="U43628" s="275"/>
    </row>
    <row r="43629" spans="21:21" x14ac:dyDescent="0.3">
      <c r="U43629" s="275"/>
    </row>
    <row r="43630" spans="21:21" x14ac:dyDescent="0.3">
      <c r="U43630" s="275"/>
    </row>
    <row r="43631" spans="21:21" x14ac:dyDescent="0.3">
      <c r="U43631" s="275"/>
    </row>
    <row r="43632" spans="21:21" x14ac:dyDescent="0.3">
      <c r="U43632" s="275"/>
    </row>
    <row r="43633" spans="21:21" x14ac:dyDescent="0.3">
      <c r="U43633" s="275"/>
    </row>
    <row r="43634" spans="21:21" x14ac:dyDescent="0.3">
      <c r="U43634" s="275"/>
    </row>
    <row r="43635" spans="21:21" x14ac:dyDescent="0.3">
      <c r="U43635" s="275"/>
    </row>
    <row r="43636" spans="21:21" x14ac:dyDescent="0.3">
      <c r="U43636" s="275"/>
    </row>
    <row r="43637" spans="21:21" x14ac:dyDescent="0.3">
      <c r="U43637" s="275"/>
    </row>
    <row r="43638" spans="21:21" x14ac:dyDescent="0.3">
      <c r="U43638" s="275"/>
    </row>
    <row r="43639" spans="21:21" x14ac:dyDescent="0.3">
      <c r="U43639" s="275"/>
    </row>
    <row r="43640" spans="21:21" x14ac:dyDescent="0.3">
      <c r="U43640" s="275"/>
    </row>
    <row r="43641" spans="21:21" x14ac:dyDescent="0.3">
      <c r="U43641" s="275"/>
    </row>
    <row r="43642" spans="21:21" x14ac:dyDescent="0.3">
      <c r="U43642" s="275"/>
    </row>
    <row r="43643" spans="21:21" x14ac:dyDescent="0.3">
      <c r="U43643" s="275"/>
    </row>
    <row r="43644" spans="21:21" x14ac:dyDescent="0.3">
      <c r="U43644" s="275"/>
    </row>
    <row r="43645" spans="21:21" x14ac:dyDescent="0.3">
      <c r="U43645" s="275"/>
    </row>
    <row r="43646" spans="21:21" x14ac:dyDescent="0.3">
      <c r="U43646" s="275"/>
    </row>
    <row r="43647" spans="21:21" x14ac:dyDescent="0.3">
      <c r="U43647" s="275"/>
    </row>
    <row r="43648" spans="21:21" x14ac:dyDescent="0.3">
      <c r="U43648" s="275"/>
    </row>
    <row r="43649" spans="21:21" x14ac:dyDescent="0.3">
      <c r="U43649" s="275"/>
    </row>
    <row r="43650" spans="21:21" x14ac:dyDescent="0.3">
      <c r="U43650" s="275"/>
    </row>
    <row r="43651" spans="21:21" x14ac:dyDescent="0.3">
      <c r="U43651" s="275"/>
    </row>
    <row r="43652" spans="21:21" x14ac:dyDescent="0.3">
      <c r="U43652" s="275"/>
    </row>
    <row r="43653" spans="21:21" x14ac:dyDescent="0.3">
      <c r="U43653" s="275"/>
    </row>
    <row r="43654" spans="21:21" x14ac:dyDescent="0.3">
      <c r="U43654" s="275"/>
    </row>
    <row r="43655" spans="21:21" x14ac:dyDescent="0.3">
      <c r="U43655" s="275"/>
    </row>
    <row r="43656" spans="21:21" x14ac:dyDescent="0.3">
      <c r="U43656" s="275"/>
    </row>
    <row r="43657" spans="21:21" x14ac:dyDescent="0.3">
      <c r="U43657" s="275"/>
    </row>
    <row r="43658" spans="21:21" x14ac:dyDescent="0.3">
      <c r="U43658" s="275"/>
    </row>
    <row r="43659" spans="21:21" x14ac:dyDescent="0.3">
      <c r="U43659" s="275"/>
    </row>
    <row r="43660" spans="21:21" x14ac:dyDescent="0.3">
      <c r="U43660" s="275"/>
    </row>
    <row r="43661" spans="21:21" x14ac:dyDescent="0.3">
      <c r="U43661" s="275"/>
    </row>
    <row r="43662" spans="21:21" x14ac:dyDescent="0.3">
      <c r="U43662" s="275"/>
    </row>
    <row r="43663" spans="21:21" x14ac:dyDescent="0.3">
      <c r="U43663" s="275"/>
    </row>
    <row r="43664" spans="21:21" x14ac:dyDescent="0.3">
      <c r="U43664" s="275"/>
    </row>
    <row r="43665" spans="21:21" x14ac:dyDescent="0.3">
      <c r="U43665" s="275"/>
    </row>
    <row r="43666" spans="21:21" x14ac:dyDescent="0.3">
      <c r="U43666" s="275"/>
    </row>
    <row r="43667" spans="21:21" x14ac:dyDescent="0.3">
      <c r="U43667" s="275"/>
    </row>
    <row r="43668" spans="21:21" x14ac:dyDescent="0.3">
      <c r="U43668" s="275"/>
    </row>
    <row r="43669" spans="21:21" x14ac:dyDescent="0.3">
      <c r="U43669" s="275"/>
    </row>
    <row r="43670" spans="21:21" x14ac:dyDescent="0.3">
      <c r="U43670" s="275"/>
    </row>
    <row r="43671" spans="21:21" x14ac:dyDescent="0.3">
      <c r="U43671" s="275"/>
    </row>
    <row r="43672" spans="21:21" x14ac:dyDescent="0.3">
      <c r="U43672" s="275"/>
    </row>
    <row r="43673" spans="21:21" x14ac:dyDescent="0.3">
      <c r="U43673" s="275"/>
    </row>
    <row r="43674" spans="21:21" x14ac:dyDescent="0.3">
      <c r="U43674" s="275"/>
    </row>
    <row r="43675" spans="21:21" x14ac:dyDescent="0.3">
      <c r="U43675" s="275"/>
    </row>
    <row r="43676" spans="21:21" x14ac:dyDescent="0.3">
      <c r="U43676" s="275"/>
    </row>
    <row r="43677" spans="21:21" x14ac:dyDescent="0.3">
      <c r="U43677" s="275"/>
    </row>
    <row r="43678" spans="21:21" x14ac:dyDescent="0.3">
      <c r="U43678" s="275"/>
    </row>
    <row r="43679" spans="21:21" x14ac:dyDescent="0.3">
      <c r="U43679" s="275"/>
    </row>
    <row r="43680" spans="21:21" x14ac:dyDescent="0.3">
      <c r="U43680" s="275"/>
    </row>
    <row r="43681" spans="21:21" x14ac:dyDescent="0.3">
      <c r="U43681" s="275"/>
    </row>
    <row r="43682" spans="21:21" x14ac:dyDescent="0.3">
      <c r="U43682" s="275"/>
    </row>
    <row r="43683" spans="21:21" x14ac:dyDescent="0.3">
      <c r="U43683" s="275"/>
    </row>
    <row r="43684" spans="21:21" x14ac:dyDescent="0.3">
      <c r="U43684" s="275"/>
    </row>
    <row r="43685" spans="21:21" x14ac:dyDescent="0.3">
      <c r="U43685" s="275"/>
    </row>
    <row r="43686" spans="21:21" x14ac:dyDescent="0.3">
      <c r="U43686" s="275"/>
    </row>
    <row r="43687" spans="21:21" x14ac:dyDescent="0.3">
      <c r="U43687" s="275"/>
    </row>
    <row r="43688" spans="21:21" x14ac:dyDescent="0.3">
      <c r="U43688" s="275"/>
    </row>
    <row r="43689" spans="21:21" x14ac:dyDescent="0.3">
      <c r="U43689" s="275"/>
    </row>
    <row r="43690" spans="21:21" x14ac:dyDescent="0.3">
      <c r="U43690" s="275"/>
    </row>
    <row r="43691" spans="21:21" x14ac:dyDescent="0.3">
      <c r="U43691" s="275"/>
    </row>
    <row r="43692" spans="21:21" x14ac:dyDescent="0.3">
      <c r="U43692" s="275"/>
    </row>
    <row r="43693" spans="21:21" x14ac:dyDescent="0.3">
      <c r="U43693" s="275"/>
    </row>
    <row r="43694" spans="21:21" x14ac:dyDescent="0.3">
      <c r="U43694" s="275"/>
    </row>
    <row r="43695" spans="21:21" x14ac:dyDescent="0.3">
      <c r="U43695" s="275"/>
    </row>
    <row r="43696" spans="21:21" x14ac:dyDescent="0.3">
      <c r="U43696" s="275"/>
    </row>
    <row r="43697" spans="21:21" x14ac:dyDescent="0.3">
      <c r="U43697" s="275"/>
    </row>
    <row r="43698" spans="21:21" x14ac:dyDescent="0.3">
      <c r="U43698" s="275"/>
    </row>
    <row r="43699" spans="21:21" x14ac:dyDescent="0.3">
      <c r="U43699" s="275"/>
    </row>
    <row r="43700" spans="21:21" x14ac:dyDescent="0.3">
      <c r="U43700" s="275"/>
    </row>
    <row r="43701" spans="21:21" x14ac:dyDescent="0.3">
      <c r="U43701" s="275"/>
    </row>
    <row r="43702" spans="21:21" x14ac:dyDescent="0.3">
      <c r="U43702" s="275"/>
    </row>
    <row r="43703" spans="21:21" x14ac:dyDescent="0.3">
      <c r="U43703" s="275"/>
    </row>
    <row r="43704" spans="21:21" x14ac:dyDescent="0.3">
      <c r="U43704" s="275"/>
    </row>
    <row r="43705" spans="21:21" x14ac:dyDescent="0.3">
      <c r="U43705" s="275"/>
    </row>
    <row r="43706" spans="21:21" x14ac:dyDescent="0.3">
      <c r="U43706" s="275"/>
    </row>
    <row r="43707" spans="21:21" x14ac:dyDescent="0.3">
      <c r="U43707" s="275"/>
    </row>
    <row r="43708" spans="21:21" x14ac:dyDescent="0.3">
      <c r="U43708" s="275"/>
    </row>
    <row r="43709" spans="21:21" x14ac:dyDescent="0.3">
      <c r="U43709" s="275"/>
    </row>
    <row r="43710" spans="21:21" x14ac:dyDescent="0.3">
      <c r="U43710" s="275"/>
    </row>
    <row r="43711" spans="21:21" x14ac:dyDescent="0.3">
      <c r="U43711" s="275"/>
    </row>
    <row r="43712" spans="21:21" x14ac:dyDescent="0.3">
      <c r="U43712" s="275"/>
    </row>
    <row r="43713" spans="21:21" x14ac:dyDescent="0.3">
      <c r="U43713" s="275"/>
    </row>
    <row r="43714" spans="21:21" x14ac:dyDescent="0.3">
      <c r="U43714" s="275"/>
    </row>
    <row r="43715" spans="21:21" x14ac:dyDescent="0.3">
      <c r="U43715" s="275"/>
    </row>
    <row r="43716" spans="21:21" x14ac:dyDescent="0.3">
      <c r="U43716" s="275"/>
    </row>
    <row r="43717" spans="21:21" x14ac:dyDescent="0.3">
      <c r="U43717" s="275"/>
    </row>
    <row r="43718" spans="21:21" x14ac:dyDescent="0.3">
      <c r="U43718" s="275"/>
    </row>
    <row r="43719" spans="21:21" x14ac:dyDescent="0.3">
      <c r="U43719" s="275"/>
    </row>
    <row r="43720" spans="21:21" x14ac:dyDescent="0.3">
      <c r="U43720" s="275"/>
    </row>
    <row r="43721" spans="21:21" x14ac:dyDescent="0.3">
      <c r="U43721" s="275"/>
    </row>
    <row r="43722" spans="21:21" x14ac:dyDescent="0.3">
      <c r="U43722" s="275"/>
    </row>
    <row r="43723" spans="21:21" x14ac:dyDescent="0.3">
      <c r="U43723" s="275"/>
    </row>
    <row r="43724" spans="21:21" x14ac:dyDescent="0.3">
      <c r="U43724" s="275"/>
    </row>
    <row r="43725" spans="21:21" x14ac:dyDescent="0.3">
      <c r="U43725" s="275"/>
    </row>
    <row r="43726" spans="21:21" x14ac:dyDescent="0.3">
      <c r="U43726" s="275"/>
    </row>
    <row r="43727" spans="21:21" x14ac:dyDescent="0.3">
      <c r="U43727" s="275"/>
    </row>
    <row r="43728" spans="21:21" x14ac:dyDescent="0.3">
      <c r="U43728" s="275"/>
    </row>
    <row r="43729" spans="21:21" x14ac:dyDescent="0.3">
      <c r="U43729" s="275"/>
    </row>
    <row r="43730" spans="21:21" x14ac:dyDescent="0.3">
      <c r="U43730" s="275"/>
    </row>
    <row r="43731" spans="21:21" x14ac:dyDescent="0.3">
      <c r="U43731" s="275"/>
    </row>
    <row r="43732" spans="21:21" x14ac:dyDescent="0.3">
      <c r="U43732" s="275"/>
    </row>
    <row r="43733" spans="21:21" x14ac:dyDescent="0.3">
      <c r="U43733" s="275"/>
    </row>
    <row r="43734" spans="21:21" x14ac:dyDescent="0.3">
      <c r="U43734" s="275"/>
    </row>
    <row r="43735" spans="21:21" x14ac:dyDescent="0.3">
      <c r="U43735" s="275"/>
    </row>
    <row r="43736" spans="21:21" x14ac:dyDescent="0.3">
      <c r="U43736" s="275"/>
    </row>
    <row r="43737" spans="21:21" x14ac:dyDescent="0.3">
      <c r="U43737" s="275"/>
    </row>
    <row r="43738" spans="21:21" x14ac:dyDescent="0.3">
      <c r="U43738" s="275"/>
    </row>
    <row r="43739" spans="21:21" x14ac:dyDescent="0.3">
      <c r="U43739" s="275"/>
    </row>
    <row r="43740" spans="21:21" x14ac:dyDescent="0.3">
      <c r="U43740" s="275"/>
    </row>
    <row r="43741" spans="21:21" x14ac:dyDescent="0.3">
      <c r="U43741" s="275"/>
    </row>
    <row r="43742" spans="21:21" x14ac:dyDescent="0.3">
      <c r="U43742" s="275"/>
    </row>
    <row r="43743" spans="21:21" x14ac:dyDescent="0.3">
      <c r="U43743" s="275"/>
    </row>
    <row r="43744" spans="21:21" x14ac:dyDescent="0.3">
      <c r="U43744" s="275"/>
    </row>
    <row r="43745" spans="21:21" x14ac:dyDescent="0.3">
      <c r="U43745" s="275"/>
    </row>
    <row r="43746" spans="21:21" x14ac:dyDescent="0.3">
      <c r="U43746" s="275"/>
    </row>
    <row r="43747" spans="21:21" x14ac:dyDescent="0.3">
      <c r="U43747" s="275"/>
    </row>
    <row r="43748" spans="21:21" x14ac:dyDescent="0.3">
      <c r="U43748" s="275"/>
    </row>
    <row r="43749" spans="21:21" x14ac:dyDescent="0.3">
      <c r="U43749" s="275"/>
    </row>
    <row r="43750" spans="21:21" x14ac:dyDescent="0.3">
      <c r="U43750" s="275"/>
    </row>
    <row r="43751" spans="21:21" x14ac:dyDescent="0.3">
      <c r="U43751" s="275"/>
    </row>
    <row r="43752" spans="21:21" x14ac:dyDescent="0.3">
      <c r="U43752" s="275"/>
    </row>
    <row r="43753" spans="21:21" x14ac:dyDescent="0.3">
      <c r="U43753" s="275"/>
    </row>
    <row r="43754" spans="21:21" x14ac:dyDescent="0.3">
      <c r="U43754" s="275"/>
    </row>
    <row r="43755" spans="21:21" x14ac:dyDescent="0.3">
      <c r="U43755" s="275"/>
    </row>
    <row r="43756" spans="21:21" x14ac:dyDescent="0.3">
      <c r="U43756" s="275"/>
    </row>
    <row r="43757" spans="21:21" x14ac:dyDescent="0.3">
      <c r="U43757" s="275"/>
    </row>
    <row r="43758" spans="21:21" x14ac:dyDescent="0.3">
      <c r="U43758" s="275"/>
    </row>
    <row r="43759" spans="21:21" x14ac:dyDescent="0.3">
      <c r="U43759" s="275"/>
    </row>
    <row r="43760" spans="21:21" x14ac:dyDescent="0.3">
      <c r="U43760" s="275"/>
    </row>
    <row r="43761" spans="21:21" x14ac:dyDescent="0.3">
      <c r="U43761" s="275"/>
    </row>
    <row r="43762" spans="21:21" x14ac:dyDescent="0.3">
      <c r="U43762" s="275"/>
    </row>
    <row r="43763" spans="21:21" x14ac:dyDescent="0.3">
      <c r="U43763" s="275"/>
    </row>
    <row r="43764" spans="21:21" x14ac:dyDescent="0.3">
      <c r="U43764" s="275"/>
    </row>
    <row r="43765" spans="21:21" x14ac:dyDescent="0.3">
      <c r="U43765" s="275"/>
    </row>
    <row r="43766" spans="21:21" x14ac:dyDescent="0.3">
      <c r="U43766" s="275"/>
    </row>
    <row r="43767" spans="21:21" x14ac:dyDescent="0.3">
      <c r="U43767" s="275"/>
    </row>
    <row r="43768" spans="21:21" x14ac:dyDescent="0.3">
      <c r="U43768" s="275"/>
    </row>
    <row r="43769" spans="21:21" x14ac:dyDescent="0.3">
      <c r="U43769" s="275"/>
    </row>
    <row r="43770" spans="21:21" x14ac:dyDescent="0.3">
      <c r="U43770" s="275"/>
    </row>
    <row r="43771" spans="21:21" x14ac:dyDescent="0.3">
      <c r="U43771" s="275"/>
    </row>
    <row r="43772" spans="21:21" x14ac:dyDescent="0.3">
      <c r="U43772" s="275"/>
    </row>
    <row r="43773" spans="21:21" x14ac:dyDescent="0.3">
      <c r="U43773" s="275"/>
    </row>
    <row r="43774" spans="21:21" x14ac:dyDescent="0.3">
      <c r="U43774" s="275"/>
    </row>
    <row r="43775" spans="21:21" x14ac:dyDescent="0.3">
      <c r="U43775" s="275"/>
    </row>
    <row r="43776" spans="21:21" x14ac:dyDescent="0.3">
      <c r="U43776" s="275"/>
    </row>
    <row r="43777" spans="21:21" x14ac:dyDescent="0.3">
      <c r="U43777" s="275"/>
    </row>
    <row r="43778" spans="21:21" x14ac:dyDescent="0.3">
      <c r="U43778" s="275"/>
    </row>
    <row r="43779" spans="21:21" x14ac:dyDescent="0.3">
      <c r="U43779" s="275"/>
    </row>
    <row r="43780" spans="21:21" x14ac:dyDescent="0.3">
      <c r="U43780" s="275"/>
    </row>
    <row r="43781" spans="21:21" x14ac:dyDescent="0.3">
      <c r="U43781" s="275"/>
    </row>
    <row r="43782" spans="21:21" x14ac:dyDescent="0.3">
      <c r="U43782" s="275"/>
    </row>
    <row r="43783" spans="21:21" x14ac:dyDescent="0.3">
      <c r="U43783" s="275"/>
    </row>
    <row r="43784" spans="21:21" x14ac:dyDescent="0.3">
      <c r="U43784" s="275"/>
    </row>
    <row r="43785" spans="21:21" x14ac:dyDescent="0.3">
      <c r="U43785" s="275"/>
    </row>
    <row r="43786" spans="21:21" x14ac:dyDescent="0.3">
      <c r="U43786" s="275"/>
    </row>
    <row r="43787" spans="21:21" x14ac:dyDescent="0.3">
      <c r="U43787" s="275"/>
    </row>
    <row r="43788" spans="21:21" x14ac:dyDescent="0.3">
      <c r="U43788" s="275"/>
    </row>
    <row r="43789" spans="21:21" x14ac:dyDescent="0.3">
      <c r="U43789" s="275"/>
    </row>
    <row r="43790" spans="21:21" x14ac:dyDescent="0.3">
      <c r="U43790" s="275"/>
    </row>
    <row r="43791" spans="21:21" x14ac:dyDescent="0.3">
      <c r="U43791" s="275"/>
    </row>
    <row r="43792" spans="21:21" x14ac:dyDescent="0.3">
      <c r="U43792" s="275"/>
    </row>
    <row r="43793" spans="21:21" x14ac:dyDescent="0.3">
      <c r="U43793" s="275"/>
    </row>
    <row r="43794" spans="21:21" x14ac:dyDescent="0.3">
      <c r="U43794" s="275"/>
    </row>
    <row r="43795" spans="21:21" x14ac:dyDescent="0.3">
      <c r="U43795" s="275"/>
    </row>
    <row r="43796" spans="21:21" x14ac:dyDescent="0.3">
      <c r="U43796" s="275"/>
    </row>
    <row r="43797" spans="21:21" x14ac:dyDescent="0.3">
      <c r="U43797" s="275"/>
    </row>
    <row r="43798" spans="21:21" x14ac:dyDescent="0.3">
      <c r="U43798" s="275"/>
    </row>
    <row r="43799" spans="21:21" x14ac:dyDescent="0.3">
      <c r="U43799" s="275"/>
    </row>
    <row r="43800" spans="21:21" x14ac:dyDescent="0.3">
      <c r="U43800" s="275"/>
    </row>
    <row r="43801" spans="21:21" x14ac:dyDescent="0.3">
      <c r="U43801" s="275"/>
    </row>
    <row r="43802" spans="21:21" x14ac:dyDescent="0.3">
      <c r="U43802" s="275"/>
    </row>
    <row r="43803" spans="21:21" x14ac:dyDescent="0.3">
      <c r="U43803" s="275"/>
    </row>
    <row r="43804" spans="21:21" x14ac:dyDescent="0.3">
      <c r="U43804" s="275"/>
    </row>
    <row r="43805" spans="21:21" x14ac:dyDescent="0.3">
      <c r="U43805" s="275"/>
    </row>
    <row r="43806" spans="21:21" x14ac:dyDescent="0.3">
      <c r="U43806" s="275"/>
    </row>
    <row r="43807" spans="21:21" x14ac:dyDescent="0.3">
      <c r="U43807" s="275"/>
    </row>
    <row r="43808" spans="21:21" x14ac:dyDescent="0.3">
      <c r="U43808" s="275"/>
    </row>
    <row r="43809" spans="21:21" x14ac:dyDescent="0.3">
      <c r="U43809" s="275"/>
    </row>
    <row r="43810" spans="21:21" x14ac:dyDescent="0.3">
      <c r="U43810" s="275"/>
    </row>
    <row r="43811" spans="21:21" x14ac:dyDescent="0.3">
      <c r="U43811" s="275"/>
    </row>
    <row r="43812" spans="21:21" x14ac:dyDescent="0.3">
      <c r="U43812" s="275"/>
    </row>
    <row r="43813" spans="21:21" x14ac:dyDescent="0.3">
      <c r="U43813" s="275"/>
    </row>
    <row r="43814" spans="21:21" x14ac:dyDescent="0.3">
      <c r="U43814" s="275"/>
    </row>
    <row r="43815" spans="21:21" x14ac:dyDescent="0.3">
      <c r="U43815" s="275"/>
    </row>
    <row r="43816" spans="21:21" x14ac:dyDescent="0.3">
      <c r="U43816" s="275"/>
    </row>
    <row r="43817" spans="21:21" x14ac:dyDescent="0.3">
      <c r="U43817" s="275"/>
    </row>
    <row r="43818" spans="21:21" x14ac:dyDescent="0.3">
      <c r="U43818" s="275"/>
    </row>
    <row r="43819" spans="21:21" x14ac:dyDescent="0.3">
      <c r="U43819" s="275"/>
    </row>
    <row r="43820" spans="21:21" x14ac:dyDescent="0.3">
      <c r="U43820" s="275"/>
    </row>
    <row r="43821" spans="21:21" x14ac:dyDescent="0.3">
      <c r="U43821" s="275"/>
    </row>
    <row r="43822" spans="21:21" x14ac:dyDescent="0.3">
      <c r="U43822" s="275"/>
    </row>
    <row r="43823" spans="21:21" x14ac:dyDescent="0.3">
      <c r="U43823" s="275"/>
    </row>
    <row r="43824" spans="21:21" x14ac:dyDescent="0.3">
      <c r="U43824" s="275"/>
    </row>
    <row r="43825" spans="21:21" x14ac:dyDescent="0.3">
      <c r="U43825" s="275"/>
    </row>
    <row r="43826" spans="21:21" x14ac:dyDescent="0.3">
      <c r="U43826" s="275"/>
    </row>
    <row r="43827" spans="21:21" x14ac:dyDescent="0.3">
      <c r="U43827" s="275"/>
    </row>
    <row r="43828" spans="21:21" x14ac:dyDescent="0.3">
      <c r="U43828" s="275"/>
    </row>
    <row r="43829" spans="21:21" x14ac:dyDescent="0.3">
      <c r="U43829" s="275"/>
    </row>
    <row r="43830" spans="21:21" x14ac:dyDescent="0.3">
      <c r="U43830" s="275"/>
    </row>
    <row r="43831" spans="21:21" x14ac:dyDescent="0.3">
      <c r="U43831" s="275"/>
    </row>
    <row r="43832" spans="21:21" x14ac:dyDescent="0.3">
      <c r="U43832" s="275"/>
    </row>
    <row r="43833" spans="21:21" x14ac:dyDescent="0.3">
      <c r="U43833" s="275"/>
    </row>
    <row r="43834" spans="21:21" x14ac:dyDescent="0.3">
      <c r="U43834" s="275"/>
    </row>
    <row r="43835" spans="21:21" x14ac:dyDescent="0.3">
      <c r="U43835" s="275"/>
    </row>
    <row r="43836" spans="21:21" x14ac:dyDescent="0.3">
      <c r="U43836" s="275"/>
    </row>
    <row r="43837" spans="21:21" x14ac:dyDescent="0.3">
      <c r="U43837" s="275"/>
    </row>
    <row r="43838" spans="21:21" x14ac:dyDescent="0.3">
      <c r="U43838" s="275"/>
    </row>
    <row r="43839" spans="21:21" x14ac:dyDescent="0.3">
      <c r="U43839" s="275"/>
    </row>
    <row r="43840" spans="21:21" x14ac:dyDescent="0.3">
      <c r="U43840" s="275"/>
    </row>
    <row r="43841" spans="21:21" x14ac:dyDescent="0.3">
      <c r="U43841" s="275"/>
    </row>
    <row r="43842" spans="21:21" x14ac:dyDescent="0.3">
      <c r="U43842" s="275"/>
    </row>
    <row r="43843" spans="21:21" x14ac:dyDescent="0.3">
      <c r="U43843" s="275"/>
    </row>
    <row r="43844" spans="21:21" x14ac:dyDescent="0.3">
      <c r="U43844" s="275"/>
    </row>
    <row r="43845" spans="21:21" x14ac:dyDescent="0.3">
      <c r="U43845" s="275"/>
    </row>
    <row r="43846" spans="21:21" x14ac:dyDescent="0.3">
      <c r="U43846" s="275"/>
    </row>
    <row r="43847" spans="21:21" x14ac:dyDescent="0.3">
      <c r="U43847" s="275"/>
    </row>
    <row r="43848" spans="21:21" x14ac:dyDescent="0.3">
      <c r="U43848" s="275"/>
    </row>
    <row r="43849" spans="21:21" x14ac:dyDescent="0.3">
      <c r="U43849" s="275"/>
    </row>
    <row r="43850" spans="21:21" x14ac:dyDescent="0.3">
      <c r="U43850" s="275"/>
    </row>
    <row r="43851" spans="21:21" x14ac:dyDescent="0.3">
      <c r="U43851" s="275"/>
    </row>
    <row r="43852" spans="21:21" x14ac:dyDescent="0.3">
      <c r="U43852" s="275"/>
    </row>
    <row r="43853" spans="21:21" x14ac:dyDescent="0.3">
      <c r="U43853" s="275"/>
    </row>
    <row r="43854" spans="21:21" x14ac:dyDescent="0.3">
      <c r="U43854" s="275"/>
    </row>
    <row r="43855" spans="21:21" x14ac:dyDescent="0.3">
      <c r="U43855" s="275"/>
    </row>
    <row r="43856" spans="21:21" x14ac:dyDescent="0.3">
      <c r="U43856" s="275"/>
    </row>
    <row r="43857" spans="21:21" x14ac:dyDescent="0.3">
      <c r="U43857" s="275"/>
    </row>
    <row r="43858" spans="21:21" x14ac:dyDescent="0.3">
      <c r="U43858" s="275"/>
    </row>
    <row r="43859" spans="21:21" x14ac:dyDescent="0.3">
      <c r="U43859" s="275"/>
    </row>
    <row r="43860" spans="21:21" x14ac:dyDescent="0.3">
      <c r="U43860" s="275"/>
    </row>
    <row r="43861" spans="21:21" x14ac:dyDescent="0.3">
      <c r="U43861" s="275"/>
    </row>
    <row r="43862" spans="21:21" x14ac:dyDescent="0.3">
      <c r="U43862" s="275"/>
    </row>
    <row r="43863" spans="21:21" x14ac:dyDescent="0.3">
      <c r="U43863" s="275"/>
    </row>
    <row r="43864" spans="21:21" x14ac:dyDescent="0.3">
      <c r="U43864" s="275"/>
    </row>
    <row r="43865" spans="21:21" x14ac:dyDescent="0.3">
      <c r="U43865" s="275"/>
    </row>
    <row r="43866" spans="21:21" x14ac:dyDescent="0.3">
      <c r="U43866" s="275"/>
    </row>
    <row r="43867" spans="21:21" x14ac:dyDescent="0.3">
      <c r="U43867" s="275"/>
    </row>
    <row r="43868" spans="21:21" x14ac:dyDescent="0.3">
      <c r="U43868" s="275"/>
    </row>
    <row r="43869" spans="21:21" x14ac:dyDescent="0.3">
      <c r="U43869" s="275"/>
    </row>
    <row r="43870" spans="21:21" x14ac:dyDescent="0.3">
      <c r="U43870" s="275"/>
    </row>
    <row r="43871" spans="21:21" x14ac:dyDescent="0.3">
      <c r="U43871" s="275"/>
    </row>
    <row r="43872" spans="21:21" x14ac:dyDescent="0.3">
      <c r="U43872" s="275"/>
    </row>
    <row r="43873" spans="21:21" x14ac:dyDescent="0.3">
      <c r="U43873" s="275"/>
    </row>
    <row r="43874" spans="21:21" x14ac:dyDescent="0.3">
      <c r="U43874" s="275"/>
    </row>
    <row r="43875" spans="21:21" x14ac:dyDescent="0.3">
      <c r="U43875" s="275"/>
    </row>
    <row r="43876" spans="21:21" x14ac:dyDescent="0.3">
      <c r="U43876" s="275"/>
    </row>
    <row r="43877" spans="21:21" x14ac:dyDescent="0.3">
      <c r="U43877" s="275"/>
    </row>
    <row r="43878" spans="21:21" x14ac:dyDescent="0.3">
      <c r="U43878" s="275"/>
    </row>
    <row r="43879" spans="21:21" x14ac:dyDescent="0.3">
      <c r="U43879" s="275"/>
    </row>
    <row r="43880" spans="21:21" x14ac:dyDescent="0.3">
      <c r="U43880" s="275"/>
    </row>
    <row r="43881" spans="21:21" x14ac:dyDescent="0.3">
      <c r="U43881" s="275"/>
    </row>
    <row r="43882" spans="21:21" x14ac:dyDescent="0.3">
      <c r="U43882" s="275"/>
    </row>
    <row r="43883" spans="21:21" x14ac:dyDescent="0.3">
      <c r="U43883" s="275"/>
    </row>
    <row r="43884" spans="21:21" x14ac:dyDescent="0.3">
      <c r="U43884" s="275"/>
    </row>
    <row r="43885" spans="21:21" x14ac:dyDescent="0.3">
      <c r="U43885" s="275"/>
    </row>
    <row r="43886" spans="21:21" x14ac:dyDescent="0.3">
      <c r="U43886" s="275"/>
    </row>
    <row r="43887" spans="21:21" x14ac:dyDescent="0.3">
      <c r="U43887" s="275"/>
    </row>
    <row r="43888" spans="21:21" x14ac:dyDescent="0.3">
      <c r="U43888" s="275"/>
    </row>
    <row r="43889" spans="21:21" x14ac:dyDescent="0.3">
      <c r="U43889" s="275"/>
    </row>
    <row r="43890" spans="21:21" x14ac:dyDescent="0.3">
      <c r="U43890" s="275"/>
    </row>
    <row r="43891" spans="21:21" x14ac:dyDescent="0.3">
      <c r="U43891" s="275"/>
    </row>
    <row r="43892" spans="21:21" x14ac:dyDescent="0.3">
      <c r="U43892" s="275"/>
    </row>
    <row r="43893" spans="21:21" x14ac:dyDescent="0.3">
      <c r="U43893" s="275"/>
    </row>
    <row r="43894" spans="21:21" x14ac:dyDescent="0.3">
      <c r="U43894" s="275"/>
    </row>
    <row r="43895" spans="21:21" x14ac:dyDescent="0.3">
      <c r="U43895" s="275"/>
    </row>
    <row r="43896" spans="21:21" x14ac:dyDescent="0.3">
      <c r="U43896" s="275"/>
    </row>
    <row r="43897" spans="21:21" x14ac:dyDescent="0.3">
      <c r="U43897" s="275"/>
    </row>
    <row r="43898" spans="21:21" x14ac:dyDescent="0.3">
      <c r="U43898" s="275"/>
    </row>
    <row r="43899" spans="21:21" x14ac:dyDescent="0.3">
      <c r="U43899" s="275"/>
    </row>
    <row r="43900" spans="21:21" x14ac:dyDescent="0.3">
      <c r="U43900" s="275"/>
    </row>
    <row r="43901" spans="21:21" x14ac:dyDescent="0.3">
      <c r="U43901" s="275"/>
    </row>
    <row r="43902" spans="21:21" x14ac:dyDescent="0.3">
      <c r="U43902" s="275"/>
    </row>
    <row r="43903" spans="21:21" x14ac:dyDescent="0.3">
      <c r="U43903" s="275"/>
    </row>
    <row r="43904" spans="21:21" x14ac:dyDescent="0.3">
      <c r="U43904" s="275"/>
    </row>
    <row r="43905" spans="21:21" x14ac:dyDescent="0.3">
      <c r="U43905" s="275"/>
    </row>
    <row r="43906" spans="21:21" x14ac:dyDescent="0.3">
      <c r="U43906" s="275"/>
    </row>
    <row r="43907" spans="21:21" x14ac:dyDescent="0.3">
      <c r="U43907" s="275"/>
    </row>
    <row r="43908" spans="21:21" x14ac:dyDescent="0.3">
      <c r="U43908" s="275"/>
    </row>
    <row r="43909" spans="21:21" x14ac:dyDescent="0.3">
      <c r="U43909" s="275"/>
    </row>
    <row r="43910" spans="21:21" x14ac:dyDescent="0.3">
      <c r="U43910" s="275"/>
    </row>
    <row r="43911" spans="21:21" x14ac:dyDescent="0.3">
      <c r="U43911" s="275"/>
    </row>
    <row r="43912" spans="21:21" x14ac:dyDescent="0.3">
      <c r="U43912" s="275"/>
    </row>
    <row r="43913" spans="21:21" x14ac:dyDescent="0.3">
      <c r="U43913" s="275"/>
    </row>
    <row r="43914" spans="21:21" x14ac:dyDescent="0.3">
      <c r="U43914" s="275"/>
    </row>
    <row r="43915" spans="21:21" x14ac:dyDescent="0.3">
      <c r="U43915" s="275"/>
    </row>
    <row r="43916" spans="21:21" x14ac:dyDescent="0.3">
      <c r="U43916" s="275"/>
    </row>
    <row r="43917" spans="21:21" x14ac:dyDescent="0.3">
      <c r="U43917" s="275"/>
    </row>
    <row r="43918" spans="21:21" x14ac:dyDescent="0.3">
      <c r="U43918" s="275"/>
    </row>
    <row r="43919" spans="21:21" x14ac:dyDescent="0.3">
      <c r="U43919" s="275"/>
    </row>
    <row r="43920" spans="21:21" x14ac:dyDescent="0.3">
      <c r="U43920" s="275"/>
    </row>
    <row r="43921" spans="21:21" x14ac:dyDescent="0.3">
      <c r="U43921" s="275"/>
    </row>
    <row r="43922" spans="21:21" x14ac:dyDescent="0.3">
      <c r="U43922" s="275"/>
    </row>
    <row r="43923" spans="21:21" x14ac:dyDescent="0.3">
      <c r="U43923" s="275"/>
    </row>
    <row r="43924" spans="21:21" x14ac:dyDescent="0.3">
      <c r="U43924" s="275"/>
    </row>
    <row r="43925" spans="21:21" x14ac:dyDescent="0.3">
      <c r="U43925" s="275"/>
    </row>
    <row r="43926" spans="21:21" x14ac:dyDescent="0.3">
      <c r="U43926" s="275"/>
    </row>
    <row r="43927" spans="21:21" x14ac:dyDescent="0.3">
      <c r="U43927" s="275"/>
    </row>
    <row r="43928" spans="21:21" x14ac:dyDescent="0.3">
      <c r="U43928" s="275"/>
    </row>
    <row r="43929" spans="21:21" x14ac:dyDescent="0.3">
      <c r="U43929" s="275"/>
    </row>
    <row r="43930" spans="21:21" x14ac:dyDescent="0.3">
      <c r="U43930" s="275"/>
    </row>
    <row r="43931" spans="21:21" x14ac:dyDescent="0.3">
      <c r="U43931" s="275"/>
    </row>
    <row r="43932" spans="21:21" x14ac:dyDescent="0.3">
      <c r="U43932" s="275"/>
    </row>
    <row r="43933" spans="21:21" x14ac:dyDescent="0.3">
      <c r="U43933" s="275"/>
    </row>
    <row r="43934" spans="21:21" x14ac:dyDescent="0.3">
      <c r="U43934" s="275"/>
    </row>
    <row r="43935" spans="21:21" x14ac:dyDescent="0.3">
      <c r="U43935" s="275"/>
    </row>
    <row r="43936" spans="21:21" x14ac:dyDescent="0.3">
      <c r="U43936" s="275"/>
    </row>
    <row r="43937" spans="21:21" x14ac:dyDescent="0.3">
      <c r="U43937" s="275"/>
    </row>
    <row r="43938" spans="21:21" x14ac:dyDescent="0.3">
      <c r="U43938" s="275"/>
    </row>
    <row r="43939" spans="21:21" x14ac:dyDescent="0.3">
      <c r="U43939" s="275"/>
    </row>
    <row r="43940" spans="21:21" x14ac:dyDescent="0.3">
      <c r="U43940" s="275"/>
    </row>
    <row r="43941" spans="21:21" x14ac:dyDescent="0.3">
      <c r="U43941" s="275"/>
    </row>
    <row r="43942" spans="21:21" x14ac:dyDescent="0.3">
      <c r="U43942" s="275"/>
    </row>
    <row r="43943" spans="21:21" x14ac:dyDescent="0.3">
      <c r="U43943" s="275"/>
    </row>
    <row r="43944" spans="21:21" x14ac:dyDescent="0.3">
      <c r="U43944" s="275"/>
    </row>
    <row r="43945" spans="21:21" x14ac:dyDescent="0.3">
      <c r="U43945" s="275"/>
    </row>
    <row r="43946" spans="21:21" x14ac:dyDescent="0.3">
      <c r="U43946" s="275"/>
    </row>
    <row r="43947" spans="21:21" x14ac:dyDescent="0.3">
      <c r="U43947" s="275"/>
    </row>
    <row r="43948" spans="21:21" x14ac:dyDescent="0.3">
      <c r="U43948" s="275"/>
    </row>
    <row r="43949" spans="21:21" x14ac:dyDescent="0.3">
      <c r="U43949" s="275"/>
    </row>
    <row r="43950" spans="21:21" x14ac:dyDescent="0.3">
      <c r="U43950" s="275"/>
    </row>
    <row r="43951" spans="21:21" x14ac:dyDescent="0.3">
      <c r="U43951" s="275"/>
    </row>
    <row r="43952" spans="21:21" x14ac:dyDescent="0.3">
      <c r="U43952" s="275"/>
    </row>
    <row r="43953" spans="21:21" x14ac:dyDescent="0.3">
      <c r="U43953" s="275"/>
    </row>
    <row r="43954" spans="21:21" x14ac:dyDescent="0.3">
      <c r="U43954" s="275"/>
    </row>
    <row r="43955" spans="21:21" x14ac:dyDescent="0.3">
      <c r="U43955" s="275"/>
    </row>
    <row r="43956" spans="21:21" x14ac:dyDescent="0.3">
      <c r="U43956" s="275"/>
    </row>
    <row r="43957" spans="21:21" x14ac:dyDescent="0.3">
      <c r="U43957" s="275"/>
    </row>
    <row r="43958" spans="21:21" x14ac:dyDescent="0.3">
      <c r="U43958" s="275"/>
    </row>
    <row r="43959" spans="21:21" x14ac:dyDescent="0.3">
      <c r="U43959" s="275"/>
    </row>
    <row r="43960" spans="21:21" x14ac:dyDescent="0.3">
      <c r="U43960" s="275"/>
    </row>
    <row r="43961" spans="21:21" x14ac:dyDescent="0.3">
      <c r="U43961" s="275"/>
    </row>
    <row r="43962" spans="21:21" x14ac:dyDescent="0.3">
      <c r="U43962" s="275"/>
    </row>
    <row r="43963" spans="21:21" x14ac:dyDescent="0.3">
      <c r="U43963" s="275"/>
    </row>
    <row r="43964" spans="21:21" x14ac:dyDescent="0.3">
      <c r="U43964" s="275"/>
    </row>
    <row r="43965" spans="21:21" x14ac:dyDescent="0.3">
      <c r="U43965" s="275"/>
    </row>
    <row r="43966" spans="21:21" x14ac:dyDescent="0.3">
      <c r="U43966" s="275"/>
    </row>
    <row r="43967" spans="21:21" x14ac:dyDescent="0.3">
      <c r="U43967" s="275"/>
    </row>
    <row r="43968" spans="21:21" x14ac:dyDescent="0.3">
      <c r="U43968" s="275"/>
    </row>
    <row r="43969" spans="21:21" x14ac:dyDescent="0.3">
      <c r="U43969" s="275"/>
    </row>
    <row r="43970" spans="21:21" x14ac:dyDescent="0.3">
      <c r="U43970" s="275"/>
    </row>
    <row r="43971" spans="21:21" x14ac:dyDescent="0.3">
      <c r="U43971" s="275"/>
    </row>
    <row r="43972" spans="21:21" x14ac:dyDescent="0.3">
      <c r="U43972" s="275"/>
    </row>
    <row r="43973" spans="21:21" x14ac:dyDescent="0.3">
      <c r="U43973" s="275"/>
    </row>
    <row r="43974" spans="21:21" x14ac:dyDescent="0.3">
      <c r="U43974" s="275"/>
    </row>
    <row r="43975" spans="21:21" x14ac:dyDescent="0.3">
      <c r="U43975" s="275"/>
    </row>
    <row r="43976" spans="21:21" x14ac:dyDescent="0.3">
      <c r="U43976" s="275"/>
    </row>
    <row r="43977" spans="21:21" x14ac:dyDescent="0.3">
      <c r="U43977" s="275"/>
    </row>
    <row r="43978" spans="21:21" x14ac:dyDescent="0.3">
      <c r="U43978" s="275"/>
    </row>
    <row r="43979" spans="21:21" x14ac:dyDescent="0.3">
      <c r="U43979" s="275"/>
    </row>
    <row r="43980" spans="21:21" x14ac:dyDescent="0.3">
      <c r="U43980" s="275"/>
    </row>
    <row r="43981" spans="21:21" x14ac:dyDescent="0.3">
      <c r="U43981" s="275"/>
    </row>
    <row r="43982" spans="21:21" x14ac:dyDescent="0.3">
      <c r="U43982" s="275"/>
    </row>
    <row r="43983" spans="21:21" x14ac:dyDescent="0.3">
      <c r="U43983" s="275"/>
    </row>
    <row r="43984" spans="21:21" x14ac:dyDescent="0.3">
      <c r="U43984" s="275"/>
    </row>
    <row r="43985" spans="21:21" x14ac:dyDescent="0.3">
      <c r="U43985" s="275"/>
    </row>
    <row r="43986" spans="21:21" x14ac:dyDescent="0.3">
      <c r="U43986" s="275"/>
    </row>
    <row r="43987" spans="21:21" x14ac:dyDescent="0.3">
      <c r="U43987" s="275"/>
    </row>
    <row r="43988" spans="21:21" x14ac:dyDescent="0.3">
      <c r="U43988" s="275"/>
    </row>
    <row r="43989" spans="21:21" x14ac:dyDescent="0.3">
      <c r="U43989" s="275"/>
    </row>
    <row r="43990" spans="21:21" x14ac:dyDescent="0.3">
      <c r="U43990" s="275"/>
    </row>
    <row r="43991" spans="21:21" x14ac:dyDescent="0.3">
      <c r="U43991" s="275"/>
    </row>
    <row r="43992" spans="21:21" x14ac:dyDescent="0.3">
      <c r="U43992" s="275"/>
    </row>
    <row r="43993" spans="21:21" x14ac:dyDescent="0.3">
      <c r="U43993" s="275"/>
    </row>
    <row r="43994" spans="21:21" x14ac:dyDescent="0.3">
      <c r="U43994" s="275"/>
    </row>
    <row r="43995" spans="21:21" x14ac:dyDescent="0.3">
      <c r="U43995" s="275"/>
    </row>
    <row r="43996" spans="21:21" x14ac:dyDescent="0.3">
      <c r="U43996" s="275"/>
    </row>
    <row r="43997" spans="21:21" x14ac:dyDescent="0.3">
      <c r="U43997" s="275"/>
    </row>
    <row r="43998" spans="21:21" x14ac:dyDescent="0.3">
      <c r="U43998" s="275"/>
    </row>
    <row r="43999" spans="21:21" x14ac:dyDescent="0.3">
      <c r="U43999" s="275"/>
    </row>
    <row r="44000" spans="21:21" x14ac:dyDescent="0.3">
      <c r="U44000" s="275"/>
    </row>
    <row r="44001" spans="21:21" x14ac:dyDescent="0.3">
      <c r="U44001" s="275"/>
    </row>
    <row r="44002" spans="21:21" x14ac:dyDescent="0.3">
      <c r="U44002" s="275"/>
    </row>
    <row r="44003" spans="21:21" x14ac:dyDescent="0.3">
      <c r="U44003" s="275"/>
    </row>
    <row r="44004" spans="21:21" x14ac:dyDescent="0.3">
      <c r="U44004" s="275"/>
    </row>
    <row r="44005" spans="21:21" x14ac:dyDescent="0.3">
      <c r="U44005" s="275"/>
    </row>
    <row r="44006" spans="21:21" x14ac:dyDescent="0.3">
      <c r="U44006" s="275"/>
    </row>
    <row r="44007" spans="21:21" x14ac:dyDescent="0.3">
      <c r="U44007" s="275"/>
    </row>
    <row r="44008" spans="21:21" x14ac:dyDescent="0.3">
      <c r="U44008" s="275"/>
    </row>
    <row r="44009" spans="21:21" x14ac:dyDescent="0.3">
      <c r="U44009" s="275"/>
    </row>
    <row r="44010" spans="21:21" x14ac:dyDescent="0.3">
      <c r="U44010" s="275"/>
    </row>
    <row r="44011" spans="21:21" x14ac:dyDescent="0.3">
      <c r="U44011" s="275"/>
    </row>
    <row r="44012" spans="21:21" x14ac:dyDescent="0.3">
      <c r="U44012" s="275"/>
    </row>
    <row r="44013" spans="21:21" x14ac:dyDescent="0.3">
      <c r="U44013" s="275"/>
    </row>
    <row r="44014" spans="21:21" x14ac:dyDescent="0.3">
      <c r="U44014" s="275"/>
    </row>
    <row r="44015" spans="21:21" x14ac:dyDescent="0.3">
      <c r="U44015" s="275"/>
    </row>
    <row r="44016" spans="21:21" x14ac:dyDescent="0.3">
      <c r="U44016" s="275"/>
    </row>
    <row r="44017" spans="21:21" x14ac:dyDescent="0.3">
      <c r="U44017" s="275"/>
    </row>
    <row r="44018" spans="21:21" x14ac:dyDescent="0.3">
      <c r="U44018" s="275"/>
    </row>
    <row r="44019" spans="21:21" x14ac:dyDescent="0.3">
      <c r="U44019" s="275"/>
    </row>
    <row r="44020" spans="21:21" x14ac:dyDescent="0.3">
      <c r="U44020" s="275"/>
    </row>
    <row r="44021" spans="21:21" x14ac:dyDescent="0.3">
      <c r="U44021" s="275"/>
    </row>
    <row r="44022" spans="21:21" x14ac:dyDescent="0.3">
      <c r="U44022" s="275"/>
    </row>
    <row r="44023" spans="21:21" x14ac:dyDescent="0.3">
      <c r="U44023" s="275"/>
    </row>
    <row r="44024" spans="21:21" x14ac:dyDescent="0.3">
      <c r="U44024" s="275"/>
    </row>
    <row r="44025" spans="21:21" x14ac:dyDescent="0.3">
      <c r="U44025" s="275"/>
    </row>
    <row r="44026" spans="21:21" x14ac:dyDescent="0.3">
      <c r="U44026" s="275"/>
    </row>
    <row r="44027" spans="21:21" x14ac:dyDescent="0.3">
      <c r="U44027" s="275"/>
    </row>
    <row r="44028" spans="21:21" x14ac:dyDescent="0.3">
      <c r="U44028" s="275"/>
    </row>
    <row r="44029" spans="21:21" x14ac:dyDescent="0.3">
      <c r="U44029" s="275"/>
    </row>
    <row r="44030" spans="21:21" x14ac:dyDescent="0.3">
      <c r="U44030" s="275"/>
    </row>
    <row r="44031" spans="21:21" x14ac:dyDescent="0.3">
      <c r="U44031" s="275"/>
    </row>
    <row r="44032" spans="21:21" x14ac:dyDescent="0.3">
      <c r="U44032" s="275"/>
    </row>
    <row r="44033" spans="21:21" x14ac:dyDescent="0.3">
      <c r="U44033" s="275"/>
    </row>
    <row r="44034" spans="21:21" x14ac:dyDescent="0.3">
      <c r="U44034" s="275"/>
    </row>
    <row r="44035" spans="21:21" x14ac:dyDescent="0.3">
      <c r="U44035" s="275"/>
    </row>
    <row r="44036" spans="21:21" x14ac:dyDescent="0.3">
      <c r="U44036" s="275"/>
    </row>
    <row r="44037" spans="21:21" x14ac:dyDescent="0.3">
      <c r="U44037" s="275"/>
    </row>
    <row r="44038" spans="21:21" x14ac:dyDescent="0.3">
      <c r="U44038" s="275"/>
    </row>
    <row r="44039" spans="21:21" x14ac:dyDescent="0.3">
      <c r="U44039" s="275"/>
    </row>
    <row r="44040" spans="21:21" x14ac:dyDescent="0.3">
      <c r="U44040" s="275"/>
    </row>
    <row r="44041" spans="21:21" x14ac:dyDescent="0.3">
      <c r="U44041" s="275"/>
    </row>
    <row r="44042" spans="21:21" x14ac:dyDescent="0.3">
      <c r="U44042" s="275"/>
    </row>
    <row r="44043" spans="21:21" x14ac:dyDescent="0.3">
      <c r="U44043" s="275"/>
    </row>
    <row r="44044" spans="21:21" x14ac:dyDescent="0.3">
      <c r="U44044" s="275"/>
    </row>
    <row r="44045" spans="21:21" x14ac:dyDescent="0.3">
      <c r="U44045" s="275"/>
    </row>
    <row r="44046" spans="21:21" x14ac:dyDescent="0.3">
      <c r="U44046" s="275"/>
    </row>
    <row r="44047" spans="21:21" x14ac:dyDescent="0.3">
      <c r="U44047" s="275"/>
    </row>
    <row r="44048" spans="21:21" x14ac:dyDescent="0.3">
      <c r="U44048" s="275"/>
    </row>
    <row r="44049" spans="21:21" x14ac:dyDescent="0.3">
      <c r="U44049" s="275"/>
    </row>
    <row r="44050" spans="21:21" x14ac:dyDescent="0.3">
      <c r="U44050" s="275"/>
    </row>
    <row r="44051" spans="21:21" x14ac:dyDescent="0.3">
      <c r="U44051" s="275"/>
    </row>
    <row r="44052" spans="21:21" x14ac:dyDescent="0.3">
      <c r="U44052" s="275"/>
    </row>
    <row r="44053" spans="21:21" x14ac:dyDescent="0.3">
      <c r="U44053" s="275"/>
    </row>
    <row r="44054" spans="21:21" x14ac:dyDescent="0.3">
      <c r="U44054" s="275"/>
    </row>
    <row r="44055" spans="21:21" x14ac:dyDescent="0.3">
      <c r="U44055" s="275"/>
    </row>
    <row r="44056" spans="21:21" x14ac:dyDescent="0.3">
      <c r="U44056" s="275"/>
    </row>
    <row r="44057" spans="21:21" x14ac:dyDescent="0.3">
      <c r="U44057" s="275"/>
    </row>
    <row r="44058" spans="21:21" x14ac:dyDescent="0.3">
      <c r="U44058" s="275"/>
    </row>
    <row r="44059" spans="21:21" x14ac:dyDescent="0.3">
      <c r="U44059" s="275"/>
    </row>
    <row r="44060" spans="21:21" x14ac:dyDescent="0.3">
      <c r="U44060" s="275"/>
    </row>
    <row r="44061" spans="21:21" x14ac:dyDescent="0.3">
      <c r="U44061" s="275"/>
    </row>
    <row r="44062" spans="21:21" x14ac:dyDescent="0.3">
      <c r="U44062" s="275"/>
    </row>
    <row r="44063" spans="21:21" x14ac:dyDescent="0.3">
      <c r="U44063" s="275"/>
    </row>
    <row r="44064" spans="21:21" x14ac:dyDescent="0.3">
      <c r="U44064" s="275"/>
    </row>
    <row r="44065" spans="21:21" x14ac:dyDescent="0.3">
      <c r="U44065" s="275"/>
    </row>
    <row r="44066" spans="21:21" x14ac:dyDescent="0.3">
      <c r="U44066" s="275"/>
    </row>
    <row r="44067" spans="21:21" x14ac:dyDescent="0.3">
      <c r="U44067" s="275"/>
    </row>
    <row r="44068" spans="21:21" x14ac:dyDescent="0.3">
      <c r="U44068" s="275"/>
    </row>
    <row r="44069" spans="21:21" x14ac:dyDescent="0.3">
      <c r="U44069" s="275"/>
    </row>
    <row r="44070" spans="21:21" x14ac:dyDescent="0.3">
      <c r="U44070" s="275"/>
    </row>
    <row r="44071" spans="21:21" x14ac:dyDescent="0.3">
      <c r="U44071" s="275"/>
    </row>
    <row r="44072" spans="21:21" x14ac:dyDescent="0.3">
      <c r="U44072" s="275"/>
    </row>
    <row r="44073" spans="21:21" x14ac:dyDescent="0.3">
      <c r="U44073" s="275"/>
    </row>
    <row r="44074" spans="21:21" x14ac:dyDescent="0.3">
      <c r="U44074" s="275"/>
    </row>
    <row r="44075" spans="21:21" x14ac:dyDescent="0.3">
      <c r="U44075" s="275"/>
    </row>
    <row r="44076" spans="21:21" x14ac:dyDescent="0.3">
      <c r="U44076" s="275"/>
    </row>
    <row r="44077" spans="21:21" x14ac:dyDescent="0.3">
      <c r="U44077" s="275"/>
    </row>
    <row r="44078" spans="21:21" x14ac:dyDescent="0.3">
      <c r="U44078" s="275"/>
    </row>
    <row r="44079" spans="21:21" x14ac:dyDescent="0.3">
      <c r="U44079" s="275"/>
    </row>
    <row r="44080" spans="21:21" x14ac:dyDescent="0.3">
      <c r="U44080" s="275"/>
    </row>
    <row r="44081" spans="21:21" x14ac:dyDescent="0.3">
      <c r="U44081" s="275"/>
    </row>
    <row r="44082" spans="21:21" x14ac:dyDescent="0.3">
      <c r="U44082" s="275"/>
    </row>
    <row r="44083" spans="21:21" x14ac:dyDescent="0.3">
      <c r="U44083" s="275"/>
    </row>
    <row r="44084" spans="21:21" x14ac:dyDescent="0.3">
      <c r="U44084" s="275"/>
    </row>
    <row r="44085" spans="21:21" x14ac:dyDescent="0.3">
      <c r="U44085" s="275"/>
    </row>
    <row r="44086" spans="21:21" x14ac:dyDescent="0.3">
      <c r="U44086" s="275"/>
    </row>
    <row r="44087" spans="21:21" x14ac:dyDescent="0.3">
      <c r="U44087" s="275"/>
    </row>
    <row r="44088" spans="21:21" x14ac:dyDescent="0.3">
      <c r="U44088" s="275"/>
    </row>
    <row r="44089" spans="21:21" x14ac:dyDescent="0.3">
      <c r="U44089" s="275"/>
    </row>
    <row r="44090" spans="21:21" x14ac:dyDescent="0.3">
      <c r="U44090" s="275"/>
    </row>
    <row r="44091" spans="21:21" x14ac:dyDescent="0.3">
      <c r="U44091" s="275"/>
    </row>
    <row r="44092" spans="21:21" x14ac:dyDescent="0.3">
      <c r="U44092" s="275"/>
    </row>
    <row r="44093" spans="21:21" x14ac:dyDescent="0.3">
      <c r="U44093" s="275"/>
    </row>
    <row r="44094" spans="21:21" x14ac:dyDescent="0.3">
      <c r="U44094" s="275"/>
    </row>
    <row r="44095" spans="21:21" x14ac:dyDescent="0.3">
      <c r="U44095" s="275"/>
    </row>
    <row r="44096" spans="21:21" x14ac:dyDescent="0.3">
      <c r="U44096" s="275"/>
    </row>
    <row r="44097" spans="21:21" x14ac:dyDescent="0.3">
      <c r="U44097" s="275"/>
    </row>
    <row r="44098" spans="21:21" x14ac:dyDescent="0.3">
      <c r="U44098" s="275"/>
    </row>
    <row r="44099" spans="21:21" x14ac:dyDescent="0.3">
      <c r="U44099" s="275"/>
    </row>
    <row r="44100" spans="21:21" x14ac:dyDescent="0.3">
      <c r="U44100" s="275"/>
    </row>
    <row r="44101" spans="21:21" x14ac:dyDescent="0.3">
      <c r="U44101" s="275"/>
    </row>
    <row r="44102" spans="21:21" x14ac:dyDescent="0.3">
      <c r="U44102" s="275"/>
    </row>
    <row r="44103" spans="21:21" x14ac:dyDescent="0.3">
      <c r="U44103" s="275"/>
    </row>
    <row r="44104" spans="21:21" x14ac:dyDescent="0.3">
      <c r="U44104" s="275"/>
    </row>
    <row r="44105" spans="21:21" x14ac:dyDescent="0.3">
      <c r="U44105" s="275"/>
    </row>
    <row r="44106" spans="21:21" x14ac:dyDescent="0.3">
      <c r="U44106" s="275"/>
    </row>
    <row r="44107" spans="21:21" x14ac:dyDescent="0.3">
      <c r="U44107" s="275"/>
    </row>
    <row r="44108" spans="21:21" x14ac:dyDescent="0.3">
      <c r="U44108" s="275"/>
    </row>
    <row r="44109" spans="21:21" x14ac:dyDescent="0.3">
      <c r="U44109" s="275"/>
    </row>
    <row r="44110" spans="21:21" x14ac:dyDescent="0.3">
      <c r="U44110" s="275"/>
    </row>
    <row r="44111" spans="21:21" x14ac:dyDescent="0.3">
      <c r="U44111" s="275"/>
    </row>
    <row r="44112" spans="21:21" x14ac:dyDescent="0.3">
      <c r="U44112" s="275"/>
    </row>
    <row r="44113" spans="21:21" x14ac:dyDescent="0.3">
      <c r="U44113" s="275"/>
    </row>
    <row r="44114" spans="21:21" x14ac:dyDescent="0.3">
      <c r="U44114" s="275"/>
    </row>
    <row r="44115" spans="21:21" x14ac:dyDescent="0.3">
      <c r="U44115" s="275"/>
    </row>
    <row r="44116" spans="21:21" x14ac:dyDescent="0.3">
      <c r="U44116" s="275"/>
    </row>
    <row r="44117" spans="21:21" x14ac:dyDescent="0.3">
      <c r="U44117" s="275"/>
    </row>
    <row r="44118" spans="21:21" x14ac:dyDescent="0.3">
      <c r="U44118" s="275"/>
    </row>
    <row r="44119" spans="21:21" x14ac:dyDescent="0.3">
      <c r="U44119" s="275"/>
    </row>
    <row r="44120" spans="21:21" x14ac:dyDescent="0.3">
      <c r="U44120" s="275"/>
    </row>
    <row r="44121" spans="21:21" x14ac:dyDescent="0.3">
      <c r="U44121" s="275"/>
    </row>
    <row r="44122" spans="21:21" x14ac:dyDescent="0.3">
      <c r="U44122" s="275"/>
    </row>
    <row r="44123" spans="21:21" x14ac:dyDescent="0.3">
      <c r="U44123" s="275"/>
    </row>
    <row r="44124" spans="21:21" x14ac:dyDescent="0.3">
      <c r="U44124" s="275"/>
    </row>
    <row r="44125" spans="21:21" x14ac:dyDescent="0.3">
      <c r="U44125" s="275"/>
    </row>
    <row r="44126" spans="21:21" x14ac:dyDescent="0.3">
      <c r="U44126" s="275"/>
    </row>
    <row r="44127" spans="21:21" x14ac:dyDescent="0.3">
      <c r="U44127" s="275"/>
    </row>
    <row r="44128" spans="21:21" x14ac:dyDescent="0.3">
      <c r="U44128" s="275"/>
    </row>
    <row r="44129" spans="21:21" x14ac:dyDescent="0.3">
      <c r="U44129" s="275"/>
    </row>
    <row r="44130" spans="21:21" x14ac:dyDescent="0.3">
      <c r="U44130" s="275"/>
    </row>
    <row r="44131" spans="21:21" x14ac:dyDescent="0.3">
      <c r="U44131" s="275"/>
    </row>
    <row r="44132" spans="21:21" x14ac:dyDescent="0.3">
      <c r="U44132" s="275"/>
    </row>
    <row r="44133" spans="21:21" x14ac:dyDescent="0.3">
      <c r="U44133" s="275"/>
    </row>
    <row r="44134" spans="21:21" x14ac:dyDescent="0.3">
      <c r="U44134" s="275"/>
    </row>
    <row r="44135" spans="21:21" x14ac:dyDescent="0.3">
      <c r="U44135" s="275"/>
    </row>
    <row r="44136" spans="21:21" x14ac:dyDescent="0.3">
      <c r="U44136" s="275"/>
    </row>
    <row r="44137" spans="21:21" x14ac:dyDescent="0.3">
      <c r="U44137" s="275"/>
    </row>
    <row r="44138" spans="21:21" x14ac:dyDescent="0.3">
      <c r="U44138" s="275"/>
    </row>
    <row r="44139" spans="21:21" x14ac:dyDescent="0.3">
      <c r="U44139" s="275"/>
    </row>
    <row r="44140" spans="21:21" x14ac:dyDescent="0.3">
      <c r="U44140" s="275"/>
    </row>
    <row r="44141" spans="21:21" x14ac:dyDescent="0.3">
      <c r="U44141" s="275"/>
    </row>
    <row r="44142" spans="21:21" x14ac:dyDescent="0.3">
      <c r="U44142" s="275"/>
    </row>
    <row r="44143" spans="21:21" x14ac:dyDescent="0.3">
      <c r="U44143" s="275"/>
    </row>
    <row r="44144" spans="21:21" x14ac:dyDescent="0.3">
      <c r="U44144" s="275"/>
    </row>
    <row r="44145" spans="21:21" x14ac:dyDescent="0.3">
      <c r="U44145" s="275"/>
    </row>
    <row r="44146" spans="21:21" x14ac:dyDescent="0.3">
      <c r="U44146" s="275"/>
    </row>
    <row r="44147" spans="21:21" x14ac:dyDescent="0.3">
      <c r="U44147" s="275"/>
    </row>
    <row r="44148" spans="21:21" x14ac:dyDescent="0.3">
      <c r="U44148" s="275"/>
    </row>
    <row r="44149" spans="21:21" x14ac:dyDescent="0.3">
      <c r="U44149" s="275"/>
    </row>
    <row r="44150" spans="21:21" x14ac:dyDescent="0.3">
      <c r="U44150" s="275"/>
    </row>
    <row r="44151" spans="21:21" x14ac:dyDescent="0.3">
      <c r="U44151" s="275"/>
    </row>
    <row r="44152" spans="21:21" x14ac:dyDescent="0.3">
      <c r="U44152" s="275"/>
    </row>
    <row r="44153" spans="21:21" x14ac:dyDescent="0.3">
      <c r="U44153" s="275"/>
    </row>
    <row r="44154" spans="21:21" x14ac:dyDescent="0.3">
      <c r="U44154" s="275"/>
    </row>
    <row r="44155" spans="21:21" x14ac:dyDescent="0.3">
      <c r="U44155" s="275"/>
    </row>
    <row r="44156" spans="21:21" x14ac:dyDescent="0.3">
      <c r="U44156" s="275"/>
    </row>
    <row r="44157" spans="21:21" x14ac:dyDescent="0.3">
      <c r="U44157" s="275"/>
    </row>
    <row r="44158" spans="21:21" x14ac:dyDescent="0.3">
      <c r="U44158" s="275"/>
    </row>
    <row r="44159" spans="21:21" x14ac:dyDescent="0.3">
      <c r="U44159" s="275"/>
    </row>
    <row r="44160" spans="21:21" x14ac:dyDescent="0.3">
      <c r="U44160" s="275"/>
    </row>
    <row r="44161" spans="21:21" x14ac:dyDescent="0.3">
      <c r="U44161" s="275"/>
    </row>
    <row r="44162" spans="21:21" x14ac:dyDescent="0.3">
      <c r="U44162" s="275"/>
    </row>
    <row r="44163" spans="21:21" x14ac:dyDescent="0.3">
      <c r="U44163" s="275"/>
    </row>
    <row r="44164" spans="21:21" x14ac:dyDescent="0.3">
      <c r="U44164" s="275"/>
    </row>
    <row r="44165" spans="21:21" x14ac:dyDescent="0.3">
      <c r="U44165" s="275"/>
    </row>
    <row r="44166" spans="21:21" x14ac:dyDescent="0.3">
      <c r="U44166" s="275"/>
    </row>
    <row r="44167" spans="21:21" x14ac:dyDescent="0.3">
      <c r="U44167" s="275"/>
    </row>
    <row r="44168" spans="21:21" x14ac:dyDescent="0.3">
      <c r="U44168" s="275"/>
    </row>
    <row r="44169" spans="21:21" x14ac:dyDescent="0.3">
      <c r="U44169" s="275"/>
    </row>
    <row r="44170" spans="21:21" x14ac:dyDescent="0.3">
      <c r="U44170" s="275"/>
    </row>
    <row r="44171" spans="21:21" x14ac:dyDescent="0.3">
      <c r="U44171" s="275"/>
    </row>
    <row r="44172" spans="21:21" x14ac:dyDescent="0.3">
      <c r="U44172" s="275"/>
    </row>
    <row r="44173" spans="21:21" x14ac:dyDescent="0.3">
      <c r="U44173" s="275"/>
    </row>
    <row r="44174" spans="21:21" x14ac:dyDescent="0.3">
      <c r="U44174" s="275"/>
    </row>
    <row r="44175" spans="21:21" x14ac:dyDescent="0.3">
      <c r="U44175" s="275"/>
    </row>
    <row r="44176" spans="21:21" x14ac:dyDescent="0.3">
      <c r="U44176" s="275"/>
    </row>
    <row r="44177" spans="21:21" x14ac:dyDescent="0.3">
      <c r="U44177" s="275"/>
    </row>
    <row r="44178" spans="21:21" x14ac:dyDescent="0.3">
      <c r="U44178" s="275"/>
    </row>
    <row r="44179" spans="21:21" x14ac:dyDescent="0.3">
      <c r="U44179" s="275"/>
    </row>
    <row r="44180" spans="21:21" x14ac:dyDescent="0.3">
      <c r="U44180" s="275"/>
    </row>
    <row r="44181" spans="21:21" x14ac:dyDescent="0.3">
      <c r="U44181" s="275"/>
    </row>
    <row r="44182" spans="21:21" x14ac:dyDescent="0.3">
      <c r="U44182" s="275"/>
    </row>
    <row r="44183" spans="21:21" x14ac:dyDescent="0.3">
      <c r="U44183" s="275"/>
    </row>
    <row r="44184" spans="21:21" x14ac:dyDescent="0.3">
      <c r="U44184" s="275"/>
    </row>
    <row r="44185" spans="21:21" x14ac:dyDescent="0.3">
      <c r="U44185" s="275"/>
    </row>
    <row r="44186" spans="21:21" x14ac:dyDescent="0.3">
      <c r="U44186" s="275"/>
    </row>
    <row r="44187" spans="21:21" x14ac:dyDescent="0.3">
      <c r="U44187" s="275"/>
    </row>
    <row r="44188" spans="21:21" x14ac:dyDescent="0.3">
      <c r="U44188" s="275"/>
    </row>
    <row r="44189" spans="21:21" x14ac:dyDescent="0.3">
      <c r="U44189" s="275"/>
    </row>
    <row r="44190" spans="21:21" x14ac:dyDescent="0.3">
      <c r="U44190" s="275"/>
    </row>
    <row r="44191" spans="21:21" x14ac:dyDescent="0.3">
      <c r="U44191" s="275"/>
    </row>
    <row r="44192" spans="21:21" x14ac:dyDescent="0.3">
      <c r="U44192" s="275"/>
    </row>
    <row r="44193" spans="21:21" x14ac:dyDescent="0.3">
      <c r="U44193" s="275"/>
    </row>
    <row r="44194" spans="21:21" x14ac:dyDescent="0.3">
      <c r="U44194" s="275"/>
    </row>
    <row r="44195" spans="21:21" x14ac:dyDescent="0.3">
      <c r="U44195" s="275"/>
    </row>
    <row r="44196" spans="21:21" x14ac:dyDescent="0.3">
      <c r="U44196" s="275"/>
    </row>
    <row r="44197" spans="21:21" x14ac:dyDescent="0.3">
      <c r="U44197" s="275"/>
    </row>
    <row r="44198" spans="21:21" x14ac:dyDescent="0.3">
      <c r="U44198" s="275"/>
    </row>
    <row r="44199" spans="21:21" x14ac:dyDescent="0.3">
      <c r="U44199" s="275"/>
    </row>
    <row r="44200" spans="21:21" x14ac:dyDescent="0.3">
      <c r="U44200" s="275"/>
    </row>
    <row r="44201" spans="21:21" x14ac:dyDescent="0.3">
      <c r="U44201" s="275"/>
    </row>
    <row r="44202" spans="21:21" x14ac:dyDescent="0.3">
      <c r="U44202" s="275"/>
    </row>
    <row r="44203" spans="21:21" x14ac:dyDescent="0.3">
      <c r="U44203" s="275"/>
    </row>
    <row r="44204" spans="21:21" x14ac:dyDescent="0.3">
      <c r="U44204" s="275"/>
    </row>
    <row r="44205" spans="21:21" x14ac:dyDescent="0.3">
      <c r="U44205" s="275"/>
    </row>
    <row r="44206" spans="21:21" x14ac:dyDescent="0.3">
      <c r="U44206" s="275"/>
    </row>
    <row r="44207" spans="21:21" x14ac:dyDescent="0.3">
      <c r="U44207" s="275"/>
    </row>
    <row r="44208" spans="21:21" x14ac:dyDescent="0.3">
      <c r="U44208" s="275"/>
    </row>
    <row r="44209" spans="21:21" x14ac:dyDescent="0.3">
      <c r="U44209" s="275"/>
    </row>
    <row r="44210" spans="21:21" x14ac:dyDescent="0.3">
      <c r="U44210" s="275"/>
    </row>
    <row r="44211" spans="21:21" x14ac:dyDescent="0.3">
      <c r="U44211" s="275"/>
    </row>
    <row r="44212" spans="21:21" x14ac:dyDescent="0.3">
      <c r="U44212" s="275"/>
    </row>
    <row r="44213" spans="21:21" x14ac:dyDescent="0.3">
      <c r="U44213" s="275"/>
    </row>
    <row r="44214" spans="21:21" x14ac:dyDescent="0.3">
      <c r="U44214" s="275"/>
    </row>
    <row r="44215" spans="21:21" x14ac:dyDescent="0.3">
      <c r="U44215" s="275"/>
    </row>
    <row r="44216" spans="21:21" x14ac:dyDescent="0.3">
      <c r="U44216" s="275"/>
    </row>
    <row r="44217" spans="21:21" x14ac:dyDescent="0.3">
      <c r="U44217" s="275"/>
    </row>
    <row r="44218" spans="21:21" x14ac:dyDescent="0.3">
      <c r="U44218" s="275"/>
    </row>
    <row r="44219" spans="21:21" x14ac:dyDescent="0.3">
      <c r="U44219" s="275"/>
    </row>
    <row r="44220" spans="21:21" x14ac:dyDescent="0.3">
      <c r="U44220" s="275"/>
    </row>
    <row r="44221" spans="21:21" x14ac:dyDescent="0.3">
      <c r="U44221" s="275"/>
    </row>
    <row r="44222" spans="21:21" x14ac:dyDescent="0.3">
      <c r="U44222" s="275"/>
    </row>
    <row r="44223" spans="21:21" x14ac:dyDescent="0.3">
      <c r="U44223" s="275"/>
    </row>
    <row r="44224" spans="21:21" x14ac:dyDescent="0.3">
      <c r="U44224" s="275"/>
    </row>
    <row r="44225" spans="21:21" x14ac:dyDescent="0.3">
      <c r="U44225" s="275"/>
    </row>
    <row r="44226" spans="21:21" x14ac:dyDescent="0.3">
      <c r="U44226" s="275"/>
    </row>
    <row r="44227" spans="21:21" x14ac:dyDescent="0.3">
      <c r="U44227" s="275"/>
    </row>
    <row r="44228" spans="21:21" x14ac:dyDescent="0.3">
      <c r="U44228" s="275"/>
    </row>
    <row r="44229" spans="21:21" x14ac:dyDescent="0.3">
      <c r="U44229" s="275"/>
    </row>
    <row r="44230" spans="21:21" x14ac:dyDescent="0.3">
      <c r="U44230" s="275"/>
    </row>
    <row r="44231" spans="21:21" x14ac:dyDescent="0.3">
      <c r="U44231" s="275"/>
    </row>
    <row r="44232" spans="21:21" x14ac:dyDescent="0.3">
      <c r="U44232" s="275"/>
    </row>
    <row r="44233" spans="21:21" x14ac:dyDescent="0.3">
      <c r="U44233" s="275"/>
    </row>
    <row r="44234" spans="21:21" x14ac:dyDescent="0.3">
      <c r="U44234" s="275"/>
    </row>
    <row r="44235" spans="21:21" x14ac:dyDescent="0.3">
      <c r="U44235" s="275"/>
    </row>
    <row r="44236" spans="21:21" x14ac:dyDescent="0.3">
      <c r="U44236" s="275"/>
    </row>
    <row r="44237" spans="21:21" x14ac:dyDescent="0.3">
      <c r="U44237" s="275"/>
    </row>
    <row r="44238" spans="21:21" x14ac:dyDescent="0.3">
      <c r="U44238" s="275"/>
    </row>
    <row r="44239" spans="21:21" x14ac:dyDescent="0.3">
      <c r="U44239" s="275"/>
    </row>
    <row r="44240" spans="21:21" x14ac:dyDescent="0.3">
      <c r="U44240" s="275"/>
    </row>
    <row r="44241" spans="21:21" x14ac:dyDescent="0.3">
      <c r="U44241" s="275"/>
    </row>
    <row r="44242" spans="21:21" x14ac:dyDescent="0.3">
      <c r="U44242" s="275"/>
    </row>
    <row r="44243" spans="21:21" x14ac:dyDescent="0.3">
      <c r="U44243" s="275"/>
    </row>
    <row r="44244" spans="21:21" x14ac:dyDescent="0.3">
      <c r="U44244" s="275"/>
    </row>
    <row r="44245" spans="21:21" x14ac:dyDescent="0.3">
      <c r="U44245" s="275"/>
    </row>
    <row r="44246" spans="21:21" x14ac:dyDescent="0.3">
      <c r="U44246" s="275"/>
    </row>
    <row r="44247" spans="21:21" x14ac:dyDescent="0.3">
      <c r="U44247" s="275"/>
    </row>
    <row r="44248" spans="21:21" x14ac:dyDescent="0.3">
      <c r="U44248" s="275"/>
    </row>
    <row r="44249" spans="21:21" x14ac:dyDescent="0.3">
      <c r="U44249" s="275"/>
    </row>
    <row r="44250" spans="21:21" x14ac:dyDescent="0.3">
      <c r="U44250" s="275"/>
    </row>
    <row r="44251" spans="21:21" x14ac:dyDescent="0.3">
      <c r="U44251" s="275"/>
    </row>
    <row r="44252" spans="21:21" x14ac:dyDescent="0.3">
      <c r="U44252" s="275"/>
    </row>
    <row r="44253" spans="21:21" x14ac:dyDescent="0.3">
      <c r="U44253" s="275"/>
    </row>
    <row r="44254" spans="21:21" x14ac:dyDescent="0.3">
      <c r="U44254" s="275"/>
    </row>
    <row r="44255" spans="21:21" x14ac:dyDescent="0.3">
      <c r="U44255" s="275"/>
    </row>
    <row r="44256" spans="21:21" x14ac:dyDescent="0.3">
      <c r="U44256" s="275"/>
    </row>
    <row r="44257" spans="21:21" x14ac:dyDescent="0.3">
      <c r="U44257" s="275"/>
    </row>
    <row r="44258" spans="21:21" x14ac:dyDescent="0.3">
      <c r="U44258" s="275"/>
    </row>
    <row r="44259" spans="21:21" x14ac:dyDescent="0.3">
      <c r="U44259" s="275"/>
    </row>
    <row r="44260" spans="21:21" x14ac:dyDescent="0.3">
      <c r="U44260" s="275"/>
    </row>
    <row r="44261" spans="21:21" x14ac:dyDescent="0.3">
      <c r="U44261" s="275"/>
    </row>
    <row r="44262" spans="21:21" x14ac:dyDescent="0.3">
      <c r="U44262" s="275"/>
    </row>
    <row r="44263" spans="21:21" x14ac:dyDescent="0.3">
      <c r="U44263" s="275"/>
    </row>
    <row r="44264" spans="21:21" x14ac:dyDescent="0.3">
      <c r="U44264" s="275"/>
    </row>
    <row r="44265" spans="21:21" x14ac:dyDescent="0.3">
      <c r="U44265" s="275"/>
    </row>
    <row r="44266" spans="21:21" x14ac:dyDescent="0.3">
      <c r="U44266" s="275"/>
    </row>
    <row r="44267" spans="21:21" x14ac:dyDescent="0.3">
      <c r="U44267" s="275"/>
    </row>
    <row r="44268" spans="21:21" x14ac:dyDescent="0.3">
      <c r="U44268" s="275"/>
    </row>
    <row r="44269" spans="21:21" x14ac:dyDescent="0.3">
      <c r="U44269" s="275"/>
    </row>
    <row r="44270" spans="21:21" x14ac:dyDescent="0.3">
      <c r="U44270" s="275"/>
    </row>
    <row r="44271" spans="21:21" x14ac:dyDescent="0.3">
      <c r="U44271" s="275"/>
    </row>
    <row r="44272" spans="21:21" x14ac:dyDescent="0.3">
      <c r="U44272" s="275"/>
    </row>
    <row r="44273" spans="21:21" x14ac:dyDescent="0.3">
      <c r="U44273" s="275"/>
    </row>
    <row r="44274" spans="21:21" x14ac:dyDescent="0.3">
      <c r="U44274" s="275"/>
    </row>
    <row r="44275" spans="21:21" x14ac:dyDescent="0.3">
      <c r="U44275" s="275"/>
    </row>
    <row r="44276" spans="21:21" x14ac:dyDescent="0.3">
      <c r="U44276" s="275"/>
    </row>
    <row r="44277" spans="21:21" x14ac:dyDescent="0.3">
      <c r="U44277" s="275"/>
    </row>
    <row r="44278" spans="21:21" x14ac:dyDescent="0.3">
      <c r="U44278" s="275"/>
    </row>
    <row r="44279" spans="21:21" x14ac:dyDescent="0.3">
      <c r="U44279" s="275"/>
    </row>
    <row r="44280" spans="21:21" x14ac:dyDescent="0.3">
      <c r="U44280" s="275"/>
    </row>
    <row r="44281" spans="21:21" x14ac:dyDescent="0.3">
      <c r="U44281" s="275"/>
    </row>
    <row r="44282" spans="21:21" x14ac:dyDescent="0.3">
      <c r="U44282" s="275"/>
    </row>
    <row r="44283" spans="21:21" x14ac:dyDescent="0.3">
      <c r="U44283" s="275"/>
    </row>
    <row r="44284" spans="21:21" x14ac:dyDescent="0.3">
      <c r="U44284" s="275"/>
    </row>
    <row r="44285" spans="21:21" x14ac:dyDescent="0.3">
      <c r="U44285" s="275"/>
    </row>
    <row r="44286" spans="21:21" x14ac:dyDescent="0.3">
      <c r="U44286" s="275"/>
    </row>
    <row r="44287" spans="21:21" x14ac:dyDescent="0.3">
      <c r="U44287" s="275"/>
    </row>
    <row r="44288" spans="21:21" x14ac:dyDescent="0.3">
      <c r="U44288" s="275"/>
    </row>
    <row r="44289" spans="21:21" x14ac:dyDescent="0.3">
      <c r="U44289" s="275"/>
    </row>
    <row r="44290" spans="21:21" x14ac:dyDescent="0.3">
      <c r="U44290" s="275"/>
    </row>
    <row r="44291" spans="21:21" x14ac:dyDescent="0.3">
      <c r="U44291" s="275"/>
    </row>
    <row r="44292" spans="21:21" x14ac:dyDescent="0.3">
      <c r="U44292" s="275"/>
    </row>
    <row r="44293" spans="21:21" x14ac:dyDescent="0.3">
      <c r="U44293" s="275"/>
    </row>
    <row r="44294" spans="21:21" x14ac:dyDescent="0.3">
      <c r="U44294" s="275"/>
    </row>
    <row r="44295" spans="21:21" x14ac:dyDescent="0.3">
      <c r="U44295" s="275"/>
    </row>
    <row r="44296" spans="21:21" x14ac:dyDescent="0.3">
      <c r="U44296" s="275"/>
    </row>
    <row r="44297" spans="21:21" x14ac:dyDescent="0.3">
      <c r="U44297" s="275"/>
    </row>
    <row r="44298" spans="21:21" x14ac:dyDescent="0.3">
      <c r="U44298" s="275"/>
    </row>
    <row r="44299" spans="21:21" x14ac:dyDescent="0.3">
      <c r="U44299" s="275"/>
    </row>
    <row r="44300" spans="21:21" x14ac:dyDescent="0.3">
      <c r="U44300" s="275"/>
    </row>
    <row r="44301" spans="21:21" x14ac:dyDescent="0.3">
      <c r="U44301" s="275"/>
    </row>
    <row r="44302" spans="21:21" x14ac:dyDescent="0.3">
      <c r="U44302" s="275"/>
    </row>
    <row r="44303" spans="21:21" x14ac:dyDescent="0.3">
      <c r="U44303" s="275"/>
    </row>
    <row r="44304" spans="21:21" x14ac:dyDescent="0.3">
      <c r="U44304" s="275"/>
    </row>
    <row r="44305" spans="21:21" x14ac:dyDescent="0.3">
      <c r="U44305" s="275"/>
    </row>
    <row r="44306" spans="21:21" x14ac:dyDescent="0.3">
      <c r="U44306" s="275"/>
    </row>
    <row r="44307" spans="21:21" x14ac:dyDescent="0.3">
      <c r="U44307" s="275"/>
    </row>
    <row r="44308" spans="21:21" x14ac:dyDescent="0.3">
      <c r="U44308" s="275"/>
    </row>
    <row r="44309" spans="21:21" x14ac:dyDescent="0.3">
      <c r="U44309" s="275"/>
    </row>
    <row r="44310" spans="21:21" x14ac:dyDescent="0.3">
      <c r="U44310" s="275"/>
    </row>
    <row r="44311" spans="21:21" x14ac:dyDescent="0.3">
      <c r="U44311" s="275"/>
    </row>
    <row r="44312" spans="21:21" x14ac:dyDescent="0.3">
      <c r="U44312" s="275"/>
    </row>
    <row r="44313" spans="21:21" x14ac:dyDescent="0.3">
      <c r="U44313" s="275"/>
    </row>
    <row r="44314" spans="21:21" x14ac:dyDescent="0.3">
      <c r="U44314" s="275"/>
    </row>
    <row r="44315" spans="21:21" x14ac:dyDescent="0.3">
      <c r="U44315" s="275"/>
    </row>
    <row r="44316" spans="21:21" x14ac:dyDescent="0.3">
      <c r="U44316" s="275"/>
    </row>
    <row r="44317" spans="21:21" x14ac:dyDescent="0.3">
      <c r="U44317" s="275"/>
    </row>
    <row r="44318" spans="21:21" x14ac:dyDescent="0.3">
      <c r="U44318" s="275"/>
    </row>
    <row r="44319" spans="21:21" x14ac:dyDescent="0.3">
      <c r="U44319" s="275"/>
    </row>
    <row r="44320" spans="21:21" x14ac:dyDescent="0.3">
      <c r="U44320" s="275"/>
    </row>
    <row r="44321" spans="21:21" x14ac:dyDescent="0.3">
      <c r="U44321" s="275"/>
    </row>
    <row r="44322" spans="21:21" x14ac:dyDescent="0.3">
      <c r="U44322" s="275"/>
    </row>
    <row r="44323" spans="21:21" x14ac:dyDescent="0.3">
      <c r="U44323" s="275"/>
    </row>
    <row r="44324" spans="21:21" x14ac:dyDescent="0.3">
      <c r="U44324" s="275"/>
    </row>
    <row r="44325" spans="21:21" x14ac:dyDescent="0.3">
      <c r="U44325" s="275"/>
    </row>
    <row r="44326" spans="21:21" x14ac:dyDescent="0.3">
      <c r="U44326" s="275"/>
    </row>
    <row r="44327" spans="21:21" x14ac:dyDescent="0.3">
      <c r="U44327" s="275"/>
    </row>
    <row r="44328" spans="21:21" x14ac:dyDescent="0.3">
      <c r="U44328" s="275"/>
    </row>
    <row r="44329" spans="21:21" x14ac:dyDescent="0.3">
      <c r="U44329" s="275"/>
    </row>
    <row r="44330" spans="21:21" x14ac:dyDescent="0.3">
      <c r="U44330" s="275"/>
    </row>
    <row r="44331" spans="21:21" x14ac:dyDescent="0.3">
      <c r="U44331" s="275"/>
    </row>
    <row r="44332" spans="21:21" x14ac:dyDescent="0.3">
      <c r="U44332" s="275"/>
    </row>
    <row r="44333" spans="21:21" x14ac:dyDescent="0.3">
      <c r="U44333" s="275"/>
    </row>
    <row r="44334" spans="21:21" x14ac:dyDescent="0.3">
      <c r="U44334" s="275"/>
    </row>
    <row r="44335" spans="21:21" x14ac:dyDescent="0.3">
      <c r="U44335" s="275"/>
    </row>
    <row r="44336" spans="21:21" x14ac:dyDescent="0.3">
      <c r="U44336" s="275"/>
    </row>
    <row r="44337" spans="21:21" x14ac:dyDescent="0.3">
      <c r="U44337" s="275"/>
    </row>
    <row r="44338" spans="21:21" x14ac:dyDescent="0.3">
      <c r="U44338" s="275"/>
    </row>
    <row r="44339" spans="21:21" x14ac:dyDescent="0.3">
      <c r="U44339" s="275"/>
    </row>
    <row r="44340" spans="21:21" x14ac:dyDescent="0.3">
      <c r="U44340" s="275"/>
    </row>
    <row r="44341" spans="21:21" x14ac:dyDescent="0.3">
      <c r="U44341" s="275"/>
    </row>
    <row r="44342" spans="21:21" x14ac:dyDescent="0.3">
      <c r="U44342" s="275"/>
    </row>
    <row r="44343" spans="21:21" x14ac:dyDescent="0.3">
      <c r="U44343" s="275"/>
    </row>
    <row r="44344" spans="21:21" x14ac:dyDescent="0.3">
      <c r="U44344" s="275"/>
    </row>
    <row r="44345" spans="21:21" x14ac:dyDescent="0.3">
      <c r="U44345" s="275"/>
    </row>
    <row r="44346" spans="21:21" x14ac:dyDescent="0.3">
      <c r="U44346" s="275"/>
    </row>
    <row r="44347" spans="21:21" x14ac:dyDescent="0.3">
      <c r="U44347" s="275"/>
    </row>
    <row r="44348" spans="21:21" x14ac:dyDescent="0.3">
      <c r="U44348" s="275"/>
    </row>
    <row r="44349" spans="21:21" x14ac:dyDescent="0.3">
      <c r="U44349" s="275"/>
    </row>
    <row r="44350" spans="21:21" x14ac:dyDescent="0.3">
      <c r="U44350" s="275"/>
    </row>
    <row r="44351" spans="21:21" x14ac:dyDescent="0.3">
      <c r="U44351" s="275"/>
    </row>
    <row r="44352" spans="21:21" x14ac:dyDescent="0.3">
      <c r="U44352" s="275"/>
    </row>
    <row r="44353" spans="21:21" x14ac:dyDescent="0.3">
      <c r="U44353" s="275"/>
    </row>
    <row r="44354" spans="21:21" x14ac:dyDescent="0.3">
      <c r="U44354" s="275"/>
    </row>
    <row r="44355" spans="21:21" x14ac:dyDescent="0.3">
      <c r="U44355" s="275"/>
    </row>
    <row r="44356" spans="21:21" x14ac:dyDescent="0.3">
      <c r="U44356" s="275"/>
    </row>
    <row r="44357" spans="21:21" x14ac:dyDescent="0.3">
      <c r="U44357" s="275"/>
    </row>
    <row r="44358" spans="21:21" x14ac:dyDescent="0.3">
      <c r="U44358" s="275"/>
    </row>
    <row r="44359" spans="21:21" x14ac:dyDescent="0.3">
      <c r="U44359" s="275"/>
    </row>
    <row r="44360" spans="21:21" x14ac:dyDescent="0.3">
      <c r="U44360" s="275"/>
    </row>
    <row r="44361" spans="21:21" x14ac:dyDescent="0.3">
      <c r="U44361" s="275"/>
    </row>
    <row r="44362" spans="21:21" x14ac:dyDescent="0.3">
      <c r="U44362" s="275"/>
    </row>
    <row r="44363" spans="21:21" x14ac:dyDescent="0.3">
      <c r="U44363" s="275"/>
    </row>
    <row r="44364" spans="21:21" x14ac:dyDescent="0.3">
      <c r="U44364" s="275"/>
    </row>
    <row r="44365" spans="21:21" x14ac:dyDescent="0.3">
      <c r="U44365" s="275"/>
    </row>
    <row r="44366" spans="21:21" x14ac:dyDescent="0.3">
      <c r="U44366" s="275"/>
    </row>
    <row r="44367" spans="21:21" x14ac:dyDescent="0.3">
      <c r="U44367" s="275"/>
    </row>
    <row r="44368" spans="21:21" x14ac:dyDescent="0.3">
      <c r="U44368" s="275"/>
    </row>
    <row r="44369" spans="21:21" x14ac:dyDescent="0.3">
      <c r="U44369" s="275"/>
    </row>
    <row r="44370" spans="21:21" x14ac:dyDescent="0.3">
      <c r="U44370" s="275"/>
    </row>
    <row r="44371" spans="21:21" x14ac:dyDescent="0.3">
      <c r="U44371" s="275"/>
    </row>
    <row r="44372" spans="21:21" x14ac:dyDescent="0.3">
      <c r="U44372" s="275"/>
    </row>
    <row r="44373" spans="21:21" x14ac:dyDescent="0.3">
      <c r="U44373" s="275"/>
    </row>
    <row r="44374" spans="21:21" x14ac:dyDescent="0.3">
      <c r="U44374" s="275"/>
    </row>
    <row r="44375" spans="21:21" x14ac:dyDescent="0.3">
      <c r="U44375" s="275"/>
    </row>
    <row r="44376" spans="21:21" x14ac:dyDescent="0.3">
      <c r="U44376" s="275"/>
    </row>
    <row r="44377" spans="21:21" x14ac:dyDescent="0.3">
      <c r="U44377" s="275"/>
    </row>
    <row r="44378" spans="21:21" x14ac:dyDescent="0.3">
      <c r="U44378" s="275"/>
    </row>
    <row r="44379" spans="21:21" x14ac:dyDescent="0.3">
      <c r="U44379" s="275"/>
    </row>
    <row r="44380" spans="21:21" x14ac:dyDescent="0.3">
      <c r="U44380" s="275"/>
    </row>
    <row r="44381" spans="21:21" x14ac:dyDescent="0.3">
      <c r="U44381" s="275"/>
    </row>
    <row r="44382" spans="21:21" x14ac:dyDescent="0.3">
      <c r="U44382" s="275"/>
    </row>
    <row r="44383" spans="21:21" x14ac:dyDescent="0.3">
      <c r="U44383" s="275"/>
    </row>
    <row r="44384" spans="21:21" x14ac:dyDescent="0.3">
      <c r="U44384" s="275"/>
    </row>
    <row r="44385" spans="21:21" x14ac:dyDescent="0.3">
      <c r="U44385" s="275"/>
    </row>
    <row r="44386" spans="21:21" x14ac:dyDescent="0.3">
      <c r="U44386" s="275"/>
    </row>
    <row r="44387" spans="21:21" x14ac:dyDescent="0.3">
      <c r="U44387" s="275"/>
    </row>
    <row r="44388" spans="21:21" x14ac:dyDescent="0.3">
      <c r="U44388" s="275"/>
    </row>
    <row r="44389" spans="21:21" x14ac:dyDescent="0.3">
      <c r="U44389" s="275"/>
    </row>
    <row r="44390" spans="21:21" x14ac:dyDescent="0.3">
      <c r="U44390" s="275"/>
    </row>
    <row r="44391" spans="21:21" x14ac:dyDescent="0.3">
      <c r="U44391" s="275"/>
    </row>
    <row r="44392" spans="21:21" x14ac:dyDescent="0.3">
      <c r="U44392" s="275"/>
    </row>
    <row r="44393" spans="21:21" x14ac:dyDescent="0.3">
      <c r="U44393" s="275"/>
    </row>
    <row r="44394" spans="21:21" x14ac:dyDescent="0.3">
      <c r="U44394" s="275"/>
    </row>
    <row r="44395" spans="21:21" x14ac:dyDescent="0.3">
      <c r="U44395" s="275"/>
    </row>
    <row r="44396" spans="21:21" x14ac:dyDescent="0.3">
      <c r="U44396" s="275"/>
    </row>
    <row r="44397" spans="21:21" x14ac:dyDescent="0.3">
      <c r="U44397" s="275"/>
    </row>
    <row r="44398" spans="21:21" x14ac:dyDescent="0.3">
      <c r="U44398" s="275"/>
    </row>
    <row r="44399" spans="21:21" x14ac:dyDescent="0.3">
      <c r="U44399" s="275"/>
    </row>
    <row r="44400" spans="21:21" x14ac:dyDescent="0.3">
      <c r="U44400" s="275"/>
    </row>
    <row r="44401" spans="21:21" x14ac:dyDescent="0.3">
      <c r="U44401" s="275"/>
    </row>
    <row r="44402" spans="21:21" x14ac:dyDescent="0.3">
      <c r="U44402" s="275"/>
    </row>
    <row r="44403" spans="21:21" x14ac:dyDescent="0.3">
      <c r="U44403" s="275"/>
    </row>
    <row r="44404" spans="21:21" x14ac:dyDescent="0.3">
      <c r="U44404" s="275"/>
    </row>
    <row r="44405" spans="21:21" x14ac:dyDescent="0.3">
      <c r="U44405" s="275"/>
    </row>
    <row r="44406" spans="21:21" x14ac:dyDescent="0.3">
      <c r="U44406" s="275"/>
    </row>
    <row r="44407" spans="21:21" x14ac:dyDescent="0.3">
      <c r="U44407" s="275"/>
    </row>
    <row r="44408" spans="21:21" x14ac:dyDescent="0.3">
      <c r="U44408" s="275"/>
    </row>
    <row r="44409" spans="21:21" x14ac:dyDescent="0.3">
      <c r="U44409" s="275"/>
    </row>
    <row r="44410" spans="21:21" x14ac:dyDescent="0.3">
      <c r="U44410" s="275"/>
    </row>
    <row r="44411" spans="21:21" x14ac:dyDescent="0.3">
      <c r="U44411" s="275"/>
    </row>
    <row r="44412" spans="21:21" x14ac:dyDescent="0.3">
      <c r="U44412" s="275"/>
    </row>
    <row r="44413" spans="21:21" x14ac:dyDescent="0.3">
      <c r="U44413" s="275"/>
    </row>
    <row r="44414" spans="21:21" x14ac:dyDescent="0.3">
      <c r="U44414" s="275"/>
    </row>
    <row r="44415" spans="21:21" x14ac:dyDescent="0.3">
      <c r="U44415" s="275"/>
    </row>
    <row r="44416" spans="21:21" x14ac:dyDescent="0.3">
      <c r="U44416" s="275"/>
    </row>
    <row r="44417" spans="21:21" x14ac:dyDescent="0.3">
      <c r="U44417" s="275"/>
    </row>
    <row r="44418" spans="21:21" x14ac:dyDescent="0.3">
      <c r="U44418" s="275"/>
    </row>
    <row r="44419" spans="21:21" x14ac:dyDescent="0.3">
      <c r="U44419" s="275"/>
    </row>
    <row r="44420" spans="21:21" x14ac:dyDescent="0.3">
      <c r="U44420" s="275"/>
    </row>
    <row r="44421" spans="21:21" x14ac:dyDescent="0.3">
      <c r="U44421" s="275"/>
    </row>
    <row r="44422" spans="21:21" x14ac:dyDescent="0.3">
      <c r="U44422" s="275"/>
    </row>
    <row r="44423" spans="21:21" x14ac:dyDescent="0.3">
      <c r="U44423" s="275"/>
    </row>
    <row r="44424" spans="21:21" x14ac:dyDescent="0.3">
      <c r="U44424" s="275"/>
    </row>
    <row r="44425" spans="21:21" x14ac:dyDescent="0.3">
      <c r="U44425" s="275"/>
    </row>
    <row r="44426" spans="21:21" x14ac:dyDescent="0.3">
      <c r="U44426" s="275"/>
    </row>
    <row r="44427" spans="21:21" x14ac:dyDescent="0.3">
      <c r="U44427" s="275"/>
    </row>
    <row r="44428" spans="21:21" x14ac:dyDescent="0.3">
      <c r="U44428" s="275"/>
    </row>
    <row r="44429" spans="21:21" x14ac:dyDescent="0.3">
      <c r="U44429" s="275"/>
    </row>
    <row r="44430" spans="21:21" x14ac:dyDescent="0.3">
      <c r="U44430" s="275"/>
    </row>
    <row r="44431" spans="21:21" x14ac:dyDescent="0.3">
      <c r="U44431" s="275"/>
    </row>
    <row r="44432" spans="21:21" x14ac:dyDescent="0.3">
      <c r="U44432" s="275"/>
    </row>
    <row r="44433" spans="21:21" x14ac:dyDescent="0.3">
      <c r="U44433" s="275"/>
    </row>
    <row r="44434" spans="21:21" x14ac:dyDescent="0.3">
      <c r="U44434" s="275"/>
    </row>
    <row r="44435" spans="21:21" x14ac:dyDescent="0.3">
      <c r="U44435" s="275"/>
    </row>
    <row r="44436" spans="21:21" x14ac:dyDescent="0.3">
      <c r="U44436" s="275"/>
    </row>
    <row r="44437" spans="21:21" x14ac:dyDescent="0.3">
      <c r="U44437" s="275"/>
    </row>
    <row r="44438" spans="21:21" x14ac:dyDescent="0.3">
      <c r="U44438" s="275"/>
    </row>
    <row r="44439" spans="21:21" x14ac:dyDescent="0.3">
      <c r="U44439" s="275"/>
    </row>
    <row r="44440" spans="21:21" x14ac:dyDescent="0.3">
      <c r="U44440" s="275"/>
    </row>
    <row r="44441" spans="21:21" x14ac:dyDescent="0.3">
      <c r="U44441" s="275"/>
    </row>
    <row r="44442" spans="21:21" x14ac:dyDescent="0.3">
      <c r="U44442" s="275"/>
    </row>
    <row r="44443" spans="21:21" x14ac:dyDescent="0.3">
      <c r="U44443" s="275"/>
    </row>
    <row r="44444" spans="21:21" x14ac:dyDescent="0.3">
      <c r="U44444" s="275"/>
    </row>
    <row r="44445" spans="21:21" x14ac:dyDescent="0.3">
      <c r="U44445" s="275"/>
    </row>
    <row r="44446" spans="21:21" x14ac:dyDescent="0.3">
      <c r="U44446" s="275"/>
    </row>
    <row r="44447" spans="21:21" x14ac:dyDescent="0.3">
      <c r="U44447" s="275"/>
    </row>
    <row r="44448" spans="21:21" x14ac:dyDescent="0.3">
      <c r="U44448" s="275"/>
    </row>
    <row r="44449" spans="21:21" x14ac:dyDescent="0.3">
      <c r="U44449" s="275"/>
    </row>
    <row r="44450" spans="21:21" x14ac:dyDescent="0.3">
      <c r="U44450" s="275"/>
    </row>
    <row r="44451" spans="21:21" x14ac:dyDescent="0.3">
      <c r="U44451" s="275"/>
    </row>
    <row r="44452" spans="21:21" x14ac:dyDescent="0.3">
      <c r="U44452" s="275"/>
    </row>
    <row r="44453" spans="21:21" x14ac:dyDescent="0.3">
      <c r="U44453" s="275"/>
    </row>
    <row r="44454" spans="21:21" x14ac:dyDescent="0.3">
      <c r="U44454" s="275"/>
    </row>
    <row r="44455" spans="21:21" x14ac:dyDescent="0.3">
      <c r="U44455" s="275"/>
    </row>
    <row r="44456" spans="21:21" x14ac:dyDescent="0.3">
      <c r="U44456" s="275"/>
    </row>
    <row r="44457" spans="21:21" x14ac:dyDescent="0.3">
      <c r="U44457" s="275"/>
    </row>
    <row r="44458" spans="21:21" x14ac:dyDescent="0.3">
      <c r="U44458" s="275"/>
    </row>
    <row r="44459" spans="21:21" x14ac:dyDescent="0.3">
      <c r="U44459" s="275"/>
    </row>
    <row r="44460" spans="21:21" x14ac:dyDescent="0.3">
      <c r="U44460" s="275"/>
    </row>
    <row r="44461" spans="21:21" x14ac:dyDescent="0.3">
      <c r="U44461" s="275"/>
    </row>
    <row r="44462" spans="21:21" x14ac:dyDescent="0.3">
      <c r="U44462" s="275"/>
    </row>
    <row r="44463" spans="21:21" x14ac:dyDescent="0.3">
      <c r="U44463" s="275"/>
    </row>
    <row r="44464" spans="21:21" x14ac:dyDescent="0.3">
      <c r="U44464" s="275"/>
    </row>
    <row r="44465" spans="21:21" x14ac:dyDescent="0.3">
      <c r="U44465" s="275"/>
    </row>
    <row r="44466" spans="21:21" x14ac:dyDescent="0.3">
      <c r="U44466" s="275"/>
    </row>
    <row r="44467" spans="21:21" x14ac:dyDescent="0.3">
      <c r="U44467" s="275"/>
    </row>
    <row r="44468" spans="21:21" x14ac:dyDescent="0.3">
      <c r="U44468" s="275"/>
    </row>
    <row r="44469" spans="21:21" x14ac:dyDescent="0.3">
      <c r="U44469" s="275"/>
    </row>
    <row r="44470" spans="21:21" x14ac:dyDescent="0.3">
      <c r="U44470" s="275"/>
    </row>
    <row r="44471" spans="21:21" x14ac:dyDescent="0.3">
      <c r="U44471" s="275"/>
    </row>
    <row r="44472" spans="21:21" x14ac:dyDescent="0.3">
      <c r="U44472" s="275"/>
    </row>
    <row r="44473" spans="21:21" x14ac:dyDescent="0.3">
      <c r="U44473" s="275"/>
    </row>
    <row r="44474" spans="21:21" x14ac:dyDescent="0.3">
      <c r="U44474" s="275"/>
    </row>
    <row r="44475" spans="21:21" x14ac:dyDescent="0.3">
      <c r="U44475" s="275"/>
    </row>
    <row r="44476" spans="21:21" x14ac:dyDescent="0.3">
      <c r="U44476" s="275"/>
    </row>
    <row r="44477" spans="21:21" x14ac:dyDescent="0.3">
      <c r="U44477" s="275"/>
    </row>
    <row r="44478" spans="21:21" x14ac:dyDescent="0.3">
      <c r="U44478" s="275"/>
    </row>
    <row r="44479" spans="21:21" x14ac:dyDescent="0.3">
      <c r="U44479" s="275"/>
    </row>
    <row r="44480" spans="21:21" x14ac:dyDescent="0.3">
      <c r="U44480" s="275"/>
    </row>
    <row r="44481" spans="21:21" x14ac:dyDescent="0.3">
      <c r="U44481" s="275"/>
    </row>
    <row r="44482" spans="21:21" x14ac:dyDescent="0.3">
      <c r="U44482" s="275"/>
    </row>
    <row r="44483" spans="21:21" x14ac:dyDescent="0.3">
      <c r="U44483" s="275"/>
    </row>
    <row r="44484" spans="21:21" x14ac:dyDescent="0.3">
      <c r="U44484" s="275"/>
    </row>
    <row r="44485" spans="21:21" x14ac:dyDescent="0.3">
      <c r="U44485" s="275"/>
    </row>
    <row r="44486" spans="21:21" x14ac:dyDescent="0.3">
      <c r="U44486" s="275"/>
    </row>
    <row r="44487" spans="21:21" x14ac:dyDescent="0.3">
      <c r="U44487" s="275"/>
    </row>
    <row r="44488" spans="21:21" x14ac:dyDescent="0.3">
      <c r="U44488" s="275"/>
    </row>
    <row r="44489" spans="21:21" x14ac:dyDescent="0.3">
      <c r="U44489" s="275"/>
    </row>
    <row r="44490" spans="21:21" x14ac:dyDescent="0.3">
      <c r="U44490" s="275"/>
    </row>
    <row r="44491" spans="21:21" x14ac:dyDescent="0.3">
      <c r="U44491" s="275"/>
    </row>
    <row r="44492" spans="21:21" x14ac:dyDescent="0.3">
      <c r="U44492" s="275"/>
    </row>
    <row r="44493" spans="21:21" x14ac:dyDescent="0.3">
      <c r="U44493" s="275"/>
    </row>
    <row r="44494" spans="21:21" x14ac:dyDescent="0.3">
      <c r="U44494" s="275"/>
    </row>
    <row r="44495" spans="21:21" x14ac:dyDescent="0.3">
      <c r="U44495" s="275"/>
    </row>
    <row r="44496" spans="21:21" x14ac:dyDescent="0.3">
      <c r="U44496" s="275"/>
    </row>
    <row r="44497" spans="21:21" x14ac:dyDescent="0.3">
      <c r="U44497" s="275"/>
    </row>
    <row r="44498" spans="21:21" x14ac:dyDescent="0.3">
      <c r="U44498" s="275"/>
    </row>
    <row r="44499" spans="21:21" x14ac:dyDescent="0.3">
      <c r="U44499" s="275"/>
    </row>
    <row r="44500" spans="21:21" x14ac:dyDescent="0.3">
      <c r="U44500" s="275"/>
    </row>
    <row r="44501" spans="21:21" x14ac:dyDescent="0.3">
      <c r="U44501" s="275"/>
    </row>
    <row r="44502" spans="21:21" x14ac:dyDescent="0.3">
      <c r="U44502" s="275"/>
    </row>
    <row r="44503" spans="21:21" x14ac:dyDescent="0.3">
      <c r="U44503" s="275"/>
    </row>
    <row r="44504" spans="21:21" x14ac:dyDescent="0.3">
      <c r="U44504" s="275"/>
    </row>
    <row r="44505" spans="21:21" x14ac:dyDescent="0.3">
      <c r="U44505" s="275"/>
    </row>
    <row r="44506" spans="21:21" x14ac:dyDescent="0.3">
      <c r="U44506" s="275"/>
    </row>
    <row r="44507" spans="21:21" x14ac:dyDescent="0.3">
      <c r="U44507" s="275"/>
    </row>
    <row r="44508" spans="21:21" x14ac:dyDescent="0.3">
      <c r="U44508" s="275"/>
    </row>
    <row r="44509" spans="21:21" x14ac:dyDescent="0.3">
      <c r="U44509" s="275"/>
    </row>
    <row r="44510" spans="21:21" x14ac:dyDescent="0.3">
      <c r="U44510" s="275"/>
    </row>
    <row r="44511" spans="21:21" x14ac:dyDescent="0.3">
      <c r="U44511" s="275"/>
    </row>
    <row r="44512" spans="21:21" x14ac:dyDescent="0.3">
      <c r="U44512" s="275"/>
    </row>
    <row r="44513" spans="21:21" x14ac:dyDescent="0.3">
      <c r="U44513" s="275"/>
    </row>
    <row r="44514" spans="21:21" x14ac:dyDescent="0.3">
      <c r="U44514" s="275"/>
    </row>
    <row r="44515" spans="21:21" x14ac:dyDescent="0.3">
      <c r="U44515" s="275"/>
    </row>
    <row r="44516" spans="21:21" x14ac:dyDescent="0.3">
      <c r="U44516" s="275"/>
    </row>
    <row r="44517" spans="21:21" x14ac:dyDescent="0.3">
      <c r="U44517" s="275"/>
    </row>
    <row r="44518" spans="21:21" x14ac:dyDescent="0.3">
      <c r="U44518" s="275"/>
    </row>
    <row r="44519" spans="21:21" x14ac:dyDescent="0.3">
      <c r="U44519" s="275"/>
    </row>
    <row r="44520" spans="21:21" x14ac:dyDescent="0.3">
      <c r="U44520" s="275"/>
    </row>
    <row r="44521" spans="21:21" x14ac:dyDescent="0.3">
      <c r="U44521" s="275"/>
    </row>
    <row r="44522" spans="21:21" x14ac:dyDescent="0.3">
      <c r="U44522" s="275"/>
    </row>
    <row r="44523" spans="21:21" x14ac:dyDescent="0.3">
      <c r="U44523" s="275"/>
    </row>
    <row r="44524" spans="21:21" x14ac:dyDescent="0.3">
      <c r="U44524" s="275"/>
    </row>
    <row r="44525" spans="21:21" x14ac:dyDescent="0.3">
      <c r="U44525" s="275"/>
    </row>
    <row r="44526" spans="21:21" x14ac:dyDescent="0.3">
      <c r="U44526" s="275"/>
    </row>
    <row r="44527" spans="21:21" x14ac:dyDescent="0.3">
      <c r="U44527" s="275"/>
    </row>
    <row r="44528" spans="21:21" x14ac:dyDescent="0.3">
      <c r="U44528" s="275"/>
    </row>
    <row r="44529" spans="21:21" x14ac:dyDescent="0.3">
      <c r="U44529" s="275"/>
    </row>
    <row r="44530" spans="21:21" x14ac:dyDescent="0.3">
      <c r="U44530" s="275"/>
    </row>
    <row r="44531" spans="21:21" x14ac:dyDescent="0.3">
      <c r="U44531" s="275"/>
    </row>
    <row r="44532" spans="21:21" x14ac:dyDescent="0.3">
      <c r="U44532" s="275"/>
    </row>
    <row r="44533" spans="21:21" x14ac:dyDescent="0.3">
      <c r="U44533" s="275"/>
    </row>
    <row r="44534" spans="21:21" x14ac:dyDescent="0.3">
      <c r="U44534" s="275"/>
    </row>
    <row r="44535" spans="21:21" x14ac:dyDescent="0.3">
      <c r="U44535" s="275"/>
    </row>
    <row r="44536" spans="21:21" x14ac:dyDescent="0.3">
      <c r="U44536" s="275"/>
    </row>
    <row r="44537" spans="21:21" x14ac:dyDescent="0.3">
      <c r="U44537" s="275"/>
    </row>
    <row r="44538" spans="21:21" x14ac:dyDescent="0.3">
      <c r="U44538" s="275"/>
    </row>
    <row r="44539" spans="21:21" x14ac:dyDescent="0.3">
      <c r="U44539" s="275"/>
    </row>
    <row r="44540" spans="21:21" x14ac:dyDescent="0.3">
      <c r="U44540" s="275"/>
    </row>
    <row r="44541" spans="21:21" x14ac:dyDescent="0.3">
      <c r="U44541" s="275"/>
    </row>
    <row r="44542" spans="21:21" x14ac:dyDescent="0.3">
      <c r="U44542" s="275"/>
    </row>
    <row r="44543" spans="21:21" x14ac:dyDescent="0.3">
      <c r="U44543" s="275"/>
    </row>
    <row r="44544" spans="21:21" x14ac:dyDescent="0.3">
      <c r="U44544" s="275"/>
    </row>
    <row r="44545" spans="21:21" x14ac:dyDescent="0.3">
      <c r="U44545" s="275"/>
    </row>
    <row r="44546" spans="21:21" x14ac:dyDescent="0.3">
      <c r="U44546" s="275"/>
    </row>
    <row r="44547" spans="21:21" x14ac:dyDescent="0.3">
      <c r="U44547" s="275"/>
    </row>
    <row r="44548" spans="21:21" x14ac:dyDescent="0.3">
      <c r="U44548" s="275"/>
    </row>
    <row r="44549" spans="21:21" x14ac:dyDescent="0.3">
      <c r="U44549" s="275"/>
    </row>
    <row r="44550" spans="21:21" x14ac:dyDescent="0.3">
      <c r="U44550" s="275"/>
    </row>
    <row r="44551" spans="21:21" x14ac:dyDescent="0.3">
      <c r="U44551" s="275"/>
    </row>
    <row r="44552" spans="21:21" x14ac:dyDescent="0.3">
      <c r="U44552" s="275"/>
    </row>
    <row r="44553" spans="21:21" x14ac:dyDescent="0.3">
      <c r="U44553" s="275"/>
    </row>
    <row r="44554" spans="21:21" x14ac:dyDescent="0.3">
      <c r="U44554" s="275"/>
    </row>
    <row r="44555" spans="21:21" x14ac:dyDescent="0.3">
      <c r="U44555" s="275"/>
    </row>
    <row r="44556" spans="21:21" x14ac:dyDescent="0.3">
      <c r="U44556" s="275"/>
    </row>
    <row r="44557" spans="21:21" x14ac:dyDescent="0.3">
      <c r="U44557" s="275"/>
    </row>
    <row r="44558" spans="21:21" x14ac:dyDescent="0.3">
      <c r="U44558" s="275"/>
    </row>
    <row r="44559" spans="21:21" x14ac:dyDescent="0.3">
      <c r="U44559" s="275"/>
    </row>
    <row r="44560" spans="21:21" x14ac:dyDescent="0.3">
      <c r="U44560" s="275"/>
    </row>
    <row r="44561" spans="21:21" x14ac:dyDescent="0.3">
      <c r="U44561" s="275"/>
    </row>
    <row r="44562" spans="21:21" x14ac:dyDescent="0.3">
      <c r="U44562" s="275"/>
    </row>
    <row r="44563" spans="21:21" x14ac:dyDescent="0.3">
      <c r="U44563" s="275"/>
    </row>
    <row r="44564" spans="21:21" x14ac:dyDescent="0.3">
      <c r="U44564" s="275"/>
    </row>
    <row r="44565" spans="21:21" x14ac:dyDescent="0.3">
      <c r="U44565" s="275"/>
    </row>
    <row r="44566" spans="21:21" x14ac:dyDescent="0.3">
      <c r="U44566" s="275"/>
    </row>
    <row r="44567" spans="21:21" x14ac:dyDescent="0.3">
      <c r="U44567" s="275"/>
    </row>
    <row r="44568" spans="21:21" x14ac:dyDescent="0.3">
      <c r="U44568" s="275"/>
    </row>
    <row r="44569" spans="21:21" x14ac:dyDescent="0.3">
      <c r="U44569" s="275"/>
    </row>
    <row r="44570" spans="21:21" x14ac:dyDescent="0.3">
      <c r="U44570" s="275"/>
    </row>
    <row r="44571" spans="21:21" x14ac:dyDescent="0.3">
      <c r="U44571" s="275"/>
    </row>
    <row r="44572" spans="21:21" x14ac:dyDescent="0.3">
      <c r="U44572" s="275"/>
    </row>
    <row r="44573" spans="21:21" x14ac:dyDescent="0.3">
      <c r="U44573" s="275"/>
    </row>
    <row r="44574" spans="21:21" x14ac:dyDescent="0.3">
      <c r="U44574" s="275"/>
    </row>
    <row r="44575" spans="21:21" x14ac:dyDescent="0.3">
      <c r="U44575" s="275"/>
    </row>
    <row r="44576" spans="21:21" x14ac:dyDescent="0.3">
      <c r="U44576" s="275"/>
    </row>
    <row r="44577" spans="21:21" x14ac:dyDescent="0.3">
      <c r="U44577" s="275"/>
    </row>
    <row r="44578" spans="21:21" x14ac:dyDescent="0.3">
      <c r="U44578" s="275"/>
    </row>
    <row r="44579" spans="21:21" x14ac:dyDescent="0.3">
      <c r="U44579" s="275"/>
    </row>
    <row r="44580" spans="21:21" x14ac:dyDescent="0.3">
      <c r="U44580" s="275"/>
    </row>
    <row r="44581" spans="21:21" x14ac:dyDescent="0.3">
      <c r="U44581" s="275"/>
    </row>
    <row r="44582" spans="21:21" x14ac:dyDescent="0.3">
      <c r="U44582" s="275"/>
    </row>
    <row r="44583" spans="21:21" x14ac:dyDescent="0.3">
      <c r="U44583" s="275"/>
    </row>
    <row r="44584" spans="21:21" x14ac:dyDescent="0.3">
      <c r="U44584" s="275"/>
    </row>
    <row r="44585" spans="21:21" x14ac:dyDescent="0.3">
      <c r="U44585" s="275"/>
    </row>
    <row r="44586" spans="21:21" x14ac:dyDescent="0.3">
      <c r="U44586" s="275"/>
    </row>
    <row r="44587" spans="21:21" x14ac:dyDescent="0.3">
      <c r="U44587" s="275"/>
    </row>
    <row r="44588" spans="21:21" x14ac:dyDescent="0.3">
      <c r="U44588" s="275"/>
    </row>
    <row r="44589" spans="21:21" x14ac:dyDescent="0.3">
      <c r="U44589" s="275"/>
    </row>
    <row r="44590" spans="21:21" x14ac:dyDescent="0.3">
      <c r="U44590" s="275"/>
    </row>
    <row r="44591" spans="21:21" x14ac:dyDescent="0.3">
      <c r="U44591" s="275"/>
    </row>
    <row r="44592" spans="21:21" x14ac:dyDescent="0.3">
      <c r="U44592" s="275"/>
    </row>
    <row r="44593" spans="21:21" x14ac:dyDescent="0.3">
      <c r="U44593" s="275"/>
    </row>
    <row r="44594" spans="21:21" x14ac:dyDescent="0.3">
      <c r="U44594" s="275"/>
    </row>
    <row r="44595" spans="21:21" x14ac:dyDescent="0.3">
      <c r="U44595" s="275"/>
    </row>
    <row r="44596" spans="21:21" x14ac:dyDescent="0.3">
      <c r="U44596" s="275"/>
    </row>
    <row r="44597" spans="21:21" x14ac:dyDescent="0.3">
      <c r="U44597" s="275"/>
    </row>
    <row r="44598" spans="21:21" x14ac:dyDescent="0.3">
      <c r="U44598" s="275"/>
    </row>
    <row r="44599" spans="21:21" x14ac:dyDescent="0.3">
      <c r="U44599" s="275"/>
    </row>
    <row r="44600" spans="21:21" x14ac:dyDescent="0.3">
      <c r="U44600" s="275"/>
    </row>
    <row r="44601" spans="21:21" x14ac:dyDescent="0.3">
      <c r="U44601" s="275"/>
    </row>
    <row r="44602" spans="21:21" x14ac:dyDescent="0.3">
      <c r="U44602" s="275"/>
    </row>
    <row r="44603" spans="21:21" x14ac:dyDescent="0.3">
      <c r="U44603" s="275"/>
    </row>
    <row r="44604" spans="21:21" x14ac:dyDescent="0.3">
      <c r="U44604" s="275"/>
    </row>
    <row r="44605" spans="21:21" x14ac:dyDescent="0.3">
      <c r="U44605" s="275"/>
    </row>
    <row r="44606" spans="21:21" x14ac:dyDescent="0.3">
      <c r="U44606" s="275"/>
    </row>
    <row r="44607" spans="21:21" x14ac:dyDescent="0.3">
      <c r="U44607" s="275"/>
    </row>
    <row r="44608" spans="21:21" x14ac:dyDescent="0.3">
      <c r="U44608" s="275"/>
    </row>
    <row r="44609" spans="21:21" x14ac:dyDescent="0.3">
      <c r="U44609" s="275"/>
    </row>
    <row r="44610" spans="21:21" x14ac:dyDescent="0.3">
      <c r="U44610" s="275"/>
    </row>
    <row r="44611" spans="21:21" x14ac:dyDescent="0.3">
      <c r="U44611" s="275"/>
    </row>
    <row r="44612" spans="21:21" x14ac:dyDescent="0.3">
      <c r="U44612" s="275"/>
    </row>
    <row r="44613" spans="21:21" x14ac:dyDescent="0.3">
      <c r="U44613" s="275"/>
    </row>
    <row r="44614" spans="21:21" x14ac:dyDescent="0.3">
      <c r="U44614" s="275"/>
    </row>
    <row r="44615" spans="21:21" x14ac:dyDescent="0.3">
      <c r="U44615" s="275"/>
    </row>
    <row r="44616" spans="21:21" x14ac:dyDescent="0.3">
      <c r="U44616" s="275"/>
    </row>
    <row r="44617" spans="21:21" x14ac:dyDescent="0.3">
      <c r="U44617" s="275"/>
    </row>
    <row r="44618" spans="21:21" x14ac:dyDescent="0.3">
      <c r="U44618" s="275"/>
    </row>
    <row r="44619" spans="21:21" x14ac:dyDescent="0.3">
      <c r="U44619" s="275"/>
    </row>
    <row r="44620" spans="21:21" x14ac:dyDescent="0.3">
      <c r="U44620" s="275"/>
    </row>
    <row r="44621" spans="21:21" x14ac:dyDescent="0.3">
      <c r="U44621" s="275"/>
    </row>
    <row r="44622" spans="21:21" x14ac:dyDescent="0.3">
      <c r="U44622" s="275"/>
    </row>
    <row r="44623" spans="21:21" x14ac:dyDescent="0.3">
      <c r="U44623" s="275"/>
    </row>
    <row r="44624" spans="21:21" x14ac:dyDescent="0.3">
      <c r="U44624" s="275"/>
    </row>
    <row r="44625" spans="21:21" x14ac:dyDescent="0.3">
      <c r="U44625" s="275"/>
    </row>
    <row r="44626" spans="21:21" x14ac:dyDescent="0.3">
      <c r="U44626" s="275"/>
    </row>
    <row r="44627" spans="21:21" x14ac:dyDescent="0.3">
      <c r="U44627" s="275"/>
    </row>
    <row r="44628" spans="21:21" x14ac:dyDescent="0.3">
      <c r="U44628" s="275"/>
    </row>
    <row r="44629" spans="21:21" x14ac:dyDescent="0.3">
      <c r="U44629" s="275"/>
    </row>
    <row r="44630" spans="21:21" x14ac:dyDescent="0.3">
      <c r="U44630" s="275"/>
    </row>
    <row r="44631" spans="21:21" x14ac:dyDescent="0.3">
      <c r="U44631" s="275"/>
    </row>
    <row r="44632" spans="21:21" x14ac:dyDescent="0.3">
      <c r="U44632" s="275"/>
    </row>
    <row r="44633" spans="21:21" x14ac:dyDescent="0.3">
      <c r="U44633" s="275"/>
    </row>
    <row r="44634" spans="21:21" x14ac:dyDescent="0.3">
      <c r="U44634" s="275"/>
    </row>
    <row r="44635" spans="21:21" x14ac:dyDescent="0.3">
      <c r="U44635" s="275"/>
    </row>
    <row r="44636" spans="21:21" x14ac:dyDescent="0.3">
      <c r="U44636" s="275"/>
    </row>
    <row r="44637" spans="21:21" x14ac:dyDescent="0.3">
      <c r="U44637" s="275"/>
    </row>
    <row r="44638" spans="21:21" x14ac:dyDescent="0.3">
      <c r="U44638" s="275"/>
    </row>
    <row r="44639" spans="21:21" x14ac:dyDescent="0.3">
      <c r="U44639" s="275"/>
    </row>
    <row r="44640" spans="21:21" x14ac:dyDescent="0.3">
      <c r="U44640" s="275"/>
    </row>
    <row r="44641" spans="21:21" x14ac:dyDescent="0.3">
      <c r="U44641" s="275"/>
    </row>
    <row r="44642" spans="21:21" x14ac:dyDescent="0.3">
      <c r="U44642" s="275"/>
    </row>
    <row r="44643" spans="21:21" x14ac:dyDescent="0.3">
      <c r="U44643" s="275"/>
    </row>
    <row r="44644" spans="21:21" x14ac:dyDescent="0.3">
      <c r="U44644" s="275"/>
    </row>
    <row r="44645" spans="21:21" x14ac:dyDescent="0.3">
      <c r="U44645" s="275"/>
    </row>
    <row r="44646" spans="21:21" x14ac:dyDescent="0.3">
      <c r="U44646" s="275"/>
    </row>
    <row r="44647" spans="21:21" x14ac:dyDescent="0.3">
      <c r="U44647" s="275"/>
    </row>
    <row r="44648" spans="21:21" x14ac:dyDescent="0.3">
      <c r="U44648" s="275"/>
    </row>
    <row r="44649" spans="21:21" x14ac:dyDescent="0.3">
      <c r="U44649" s="275"/>
    </row>
    <row r="44650" spans="21:21" x14ac:dyDescent="0.3">
      <c r="U44650" s="275"/>
    </row>
    <row r="44651" spans="21:21" x14ac:dyDescent="0.3">
      <c r="U44651" s="275"/>
    </row>
    <row r="44652" spans="21:21" x14ac:dyDescent="0.3">
      <c r="U44652" s="275"/>
    </row>
    <row r="44653" spans="21:21" x14ac:dyDescent="0.3">
      <c r="U44653" s="275"/>
    </row>
    <row r="44654" spans="21:21" x14ac:dyDescent="0.3">
      <c r="U44654" s="275"/>
    </row>
    <row r="44655" spans="21:21" x14ac:dyDescent="0.3">
      <c r="U44655" s="275"/>
    </row>
    <row r="44656" spans="21:21" x14ac:dyDescent="0.3">
      <c r="U44656" s="275"/>
    </row>
    <row r="44657" spans="21:21" x14ac:dyDescent="0.3">
      <c r="U44657" s="275"/>
    </row>
    <row r="44658" spans="21:21" x14ac:dyDescent="0.3">
      <c r="U44658" s="275"/>
    </row>
    <row r="44659" spans="21:21" x14ac:dyDescent="0.3">
      <c r="U44659" s="275"/>
    </row>
    <row r="44660" spans="21:21" x14ac:dyDescent="0.3">
      <c r="U44660" s="275"/>
    </row>
    <row r="44661" spans="21:21" x14ac:dyDescent="0.3">
      <c r="U44661" s="275"/>
    </row>
    <row r="44662" spans="21:21" x14ac:dyDescent="0.3">
      <c r="U44662" s="275"/>
    </row>
    <row r="44663" spans="21:21" x14ac:dyDescent="0.3">
      <c r="U44663" s="275"/>
    </row>
    <row r="44664" spans="21:21" x14ac:dyDescent="0.3">
      <c r="U44664" s="275"/>
    </row>
    <row r="44665" spans="21:21" x14ac:dyDescent="0.3">
      <c r="U44665" s="275"/>
    </row>
    <row r="44666" spans="21:21" x14ac:dyDescent="0.3">
      <c r="U44666" s="275"/>
    </row>
    <row r="44667" spans="21:21" x14ac:dyDescent="0.3">
      <c r="U44667" s="275"/>
    </row>
    <row r="44668" spans="21:21" x14ac:dyDescent="0.3">
      <c r="U44668" s="275"/>
    </row>
    <row r="44669" spans="21:21" x14ac:dyDescent="0.3">
      <c r="U44669" s="275"/>
    </row>
    <row r="44670" spans="21:21" x14ac:dyDescent="0.3">
      <c r="U44670" s="275"/>
    </row>
    <row r="44671" spans="21:21" x14ac:dyDescent="0.3">
      <c r="U44671" s="275"/>
    </row>
    <row r="44672" spans="21:21" x14ac:dyDescent="0.3">
      <c r="U44672" s="275"/>
    </row>
    <row r="44673" spans="21:21" x14ac:dyDescent="0.3">
      <c r="U44673" s="275"/>
    </row>
    <row r="44674" spans="21:21" x14ac:dyDescent="0.3">
      <c r="U44674" s="275"/>
    </row>
    <row r="44675" spans="21:21" x14ac:dyDescent="0.3">
      <c r="U44675" s="275"/>
    </row>
    <row r="44676" spans="21:21" x14ac:dyDescent="0.3">
      <c r="U44676" s="275"/>
    </row>
    <row r="44677" spans="21:21" x14ac:dyDescent="0.3">
      <c r="U44677" s="275"/>
    </row>
    <row r="44678" spans="21:21" x14ac:dyDescent="0.3">
      <c r="U44678" s="275"/>
    </row>
    <row r="44679" spans="21:21" x14ac:dyDescent="0.3">
      <c r="U44679" s="275"/>
    </row>
    <row r="44680" spans="21:21" x14ac:dyDescent="0.3">
      <c r="U44680" s="275"/>
    </row>
    <row r="44681" spans="21:21" x14ac:dyDescent="0.3">
      <c r="U44681" s="275"/>
    </row>
    <row r="44682" spans="21:21" x14ac:dyDescent="0.3">
      <c r="U44682" s="275"/>
    </row>
    <row r="44683" spans="21:21" x14ac:dyDescent="0.3">
      <c r="U44683" s="275"/>
    </row>
    <row r="44684" spans="21:21" x14ac:dyDescent="0.3">
      <c r="U44684" s="275"/>
    </row>
    <row r="44685" spans="21:21" x14ac:dyDescent="0.3">
      <c r="U44685" s="275"/>
    </row>
    <row r="44686" spans="21:21" x14ac:dyDescent="0.3">
      <c r="U44686" s="275"/>
    </row>
    <row r="44687" spans="21:21" x14ac:dyDescent="0.3">
      <c r="U44687" s="275"/>
    </row>
    <row r="44688" spans="21:21" x14ac:dyDescent="0.3">
      <c r="U44688" s="275"/>
    </row>
    <row r="44689" spans="21:21" x14ac:dyDescent="0.3">
      <c r="U44689" s="275"/>
    </row>
    <row r="44690" spans="21:21" x14ac:dyDescent="0.3">
      <c r="U44690" s="275"/>
    </row>
    <row r="44691" spans="21:21" x14ac:dyDescent="0.3">
      <c r="U44691" s="275"/>
    </row>
    <row r="44692" spans="21:21" x14ac:dyDescent="0.3">
      <c r="U44692" s="275"/>
    </row>
    <row r="44693" spans="21:21" x14ac:dyDescent="0.3">
      <c r="U44693" s="275"/>
    </row>
    <row r="44694" spans="21:21" x14ac:dyDescent="0.3">
      <c r="U44694" s="275"/>
    </row>
    <row r="44695" spans="21:21" x14ac:dyDescent="0.3">
      <c r="U44695" s="275"/>
    </row>
    <row r="44696" spans="21:21" x14ac:dyDescent="0.3">
      <c r="U44696" s="275"/>
    </row>
    <row r="44697" spans="21:21" x14ac:dyDescent="0.3">
      <c r="U44697" s="275"/>
    </row>
    <row r="44698" spans="21:21" x14ac:dyDescent="0.3">
      <c r="U44698" s="275"/>
    </row>
    <row r="44699" spans="21:21" x14ac:dyDescent="0.3">
      <c r="U44699" s="275"/>
    </row>
    <row r="44700" spans="21:21" x14ac:dyDescent="0.3">
      <c r="U44700" s="275"/>
    </row>
    <row r="44701" spans="21:21" x14ac:dyDescent="0.3">
      <c r="U44701" s="275"/>
    </row>
    <row r="44702" spans="21:21" x14ac:dyDescent="0.3">
      <c r="U44702" s="275"/>
    </row>
    <row r="44703" spans="21:21" x14ac:dyDescent="0.3">
      <c r="U44703" s="275"/>
    </row>
    <row r="44704" spans="21:21" x14ac:dyDescent="0.3">
      <c r="U44704" s="275"/>
    </row>
    <row r="44705" spans="21:21" x14ac:dyDescent="0.3">
      <c r="U44705" s="275"/>
    </row>
    <row r="44706" spans="21:21" x14ac:dyDescent="0.3">
      <c r="U44706" s="275"/>
    </row>
    <row r="44707" spans="21:21" x14ac:dyDescent="0.3">
      <c r="U44707" s="275"/>
    </row>
    <row r="44708" spans="21:21" x14ac:dyDescent="0.3">
      <c r="U44708" s="275"/>
    </row>
    <row r="44709" spans="21:21" x14ac:dyDescent="0.3">
      <c r="U44709" s="275"/>
    </row>
    <row r="44710" spans="21:21" x14ac:dyDescent="0.3">
      <c r="U44710" s="275"/>
    </row>
    <row r="44711" spans="21:21" x14ac:dyDescent="0.3">
      <c r="U44711" s="275"/>
    </row>
    <row r="44712" spans="21:21" x14ac:dyDescent="0.3">
      <c r="U44712" s="275"/>
    </row>
    <row r="44713" spans="21:21" x14ac:dyDescent="0.3">
      <c r="U44713" s="275"/>
    </row>
    <row r="44714" spans="21:21" x14ac:dyDescent="0.3">
      <c r="U44714" s="275"/>
    </row>
    <row r="44715" spans="21:21" x14ac:dyDescent="0.3">
      <c r="U44715" s="275"/>
    </row>
    <row r="44716" spans="21:21" x14ac:dyDescent="0.3">
      <c r="U44716" s="275"/>
    </row>
    <row r="44717" spans="21:21" x14ac:dyDescent="0.3">
      <c r="U44717" s="275"/>
    </row>
    <row r="44718" spans="21:21" x14ac:dyDescent="0.3">
      <c r="U44718" s="275"/>
    </row>
    <row r="44719" spans="21:21" x14ac:dyDescent="0.3">
      <c r="U44719" s="275"/>
    </row>
    <row r="44720" spans="21:21" x14ac:dyDescent="0.3">
      <c r="U44720" s="275"/>
    </row>
    <row r="44721" spans="21:21" x14ac:dyDescent="0.3">
      <c r="U44721" s="275"/>
    </row>
    <row r="44722" spans="21:21" x14ac:dyDescent="0.3">
      <c r="U44722" s="275"/>
    </row>
    <row r="44723" spans="21:21" x14ac:dyDescent="0.3">
      <c r="U44723" s="275"/>
    </row>
    <row r="44724" spans="21:21" x14ac:dyDescent="0.3">
      <c r="U44724" s="275"/>
    </row>
    <row r="44725" spans="21:21" x14ac:dyDescent="0.3">
      <c r="U44725" s="275"/>
    </row>
    <row r="44726" spans="21:21" x14ac:dyDescent="0.3">
      <c r="U44726" s="275"/>
    </row>
    <row r="44727" spans="21:21" x14ac:dyDescent="0.3">
      <c r="U44727" s="275"/>
    </row>
    <row r="44728" spans="21:21" x14ac:dyDescent="0.3">
      <c r="U44728" s="275"/>
    </row>
    <row r="44729" spans="21:21" x14ac:dyDescent="0.3">
      <c r="U44729" s="275"/>
    </row>
    <row r="44730" spans="21:21" x14ac:dyDescent="0.3">
      <c r="U44730" s="275"/>
    </row>
    <row r="44731" spans="21:21" x14ac:dyDescent="0.3">
      <c r="U44731" s="275"/>
    </row>
    <row r="44732" spans="21:21" x14ac:dyDescent="0.3">
      <c r="U44732" s="275"/>
    </row>
    <row r="44733" spans="21:21" x14ac:dyDescent="0.3">
      <c r="U44733" s="275"/>
    </row>
    <row r="44734" spans="21:21" x14ac:dyDescent="0.3">
      <c r="U44734" s="275"/>
    </row>
    <row r="44735" spans="21:21" x14ac:dyDescent="0.3">
      <c r="U44735" s="275"/>
    </row>
    <row r="44736" spans="21:21" x14ac:dyDescent="0.3">
      <c r="U44736" s="275"/>
    </row>
    <row r="44737" spans="21:21" x14ac:dyDescent="0.3">
      <c r="U44737" s="275"/>
    </row>
    <row r="44738" spans="21:21" x14ac:dyDescent="0.3">
      <c r="U44738" s="275"/>
    </row>
    <row r="44739" spans="21:21" x14ac:dyDescent="0.3">
      <c r="U44739" s="275"/>
    </row>
    <row r="44740" spans="21:21" x14ac:dyDescent="0.3">
      <c r="U44740" s="275"/>
    </row>
    <row r="44741" spans="21:21" x14ac:dyDescent="0.3">
      <c r="U44741" s="275"/>
    </row>
    <row r="44742" spans="21:21" x14ac:dyDescent="0.3">
      <c r="U44742" s="275"/>
    </row>
    <row r="44743" spans="21:21" x14ac:dyDescent="0.3">
      <c r="U44743" s="275"/>
    </row>
    <row r="44744" spans="21:21" x14ac:dyDescent="0.3">
      <c r="U44744" s="275"/>
    </row>
    <row r="44745" spans="21:21" x14ac:dyDescent="0.3">
      <c r="U44745" s="275"/>
    </row>
    <row r="44746" spans="21:21" x14ac:dyDescent="0.3">
      <c r="U44746" s="275"/>
    </row>
    <row r="44747" spans="21:21" x14ac:dyDescent="0.3">
      <c r="U44747" s="275"/>
    </row>
    <row r="44748" spans="21:21" x14ac:dyDescent="0.3">
      <c r="U44748" s="275"/>
    </row>
    <row r="44749" spans="21:21" x14ac:dyDescent="0.3">
      <c r="U44749" s="275"/>
    </row>
    <row r="44750" spans="21:21" x14ac:dyDescent="0.3">
      <c r="U44750" s="275"/>
    </row>
    <row r="44751" spans="21:21" x14ac:dyDescent="0.3">
      <c r="U44751" s="275"/>
    </row>
    <row r="44752" spans="21:21" x14ac:dyDescent="0.3">
      <c r="U44752" s="275"/>
    </row>
    <row r="44753" spans="21:21" x14ac:dyDescent="0.3">
      <c r="U44753" s="275"/>
    </row>
    <row r="44754" spans="21:21" x14ac:dyDescent="0.3">
      <c r="U44754" s="275"/>
    </row>
    <row r="44755" spans="21:21" x14ac:dyDescent="0.3">
      <c r="U44755" s="275"/>
    </row>
    <row r="44756" spans="21:21" x14ac:dyDescent="0.3">
      <c r="U44756" s="275"/>
    </row>
    <row r="44757" spans="21:21" x14ac:dyDescent="0.3">
      <c r="U44757" s="275"/>
    </row>
    <row r="44758" spans="21:21" x14ac:dyDescent="0.3">
      <c r="U44758" s="275"/>
    </row>
    <row r="44759" spans="21:21" x14ac:dyDescent="0.3">
      <c r="U44759" s="275"/>
    </row>
    <row r="44760" spans="21:21" x14ac:dyDescent="0.3">
      <c r="U44760" s="275"/>
    </row>
    <row r="44761" spans="21:21" x14ac:dyDescent="0.3">
      <c r="U44761" s="275"/>
    </row>
    <row r="44762" spans="21:21" x14ac:dyDescent="0.3">
      <c r="U44762" s="275"/>
    </row>
    <row r="44763" spans="21:21" x14ac:dyDescent="0.3">
      <c r="U44763" s="275"/>
    </row>
    <row r="44764" spans="21:21" x14ac:dyDescent="0.3">
      <c r="U44764" s="275"/>
    </row>
    <row r="44765" spans="21:21" x14ac:dyDescent="0.3">
      <c r="U44765" s="275"/>
    </row>
    <row r="44766" spans="21:21" x14ac:dyDescent="0.3">
      <c r="U44766" s="275"/>
    </row>
    <row r="44767" spans="21:21" x14ac:dyDescent="0.3">
      <c r="U44767" s="275"/>
    </row>
    <row r="44768" spans="21:21" x14ac:dyDescent="0.3">
      <c r="U44768" s="275"/>
    </row>
    <row r="44769" spans="21:21" x14ac:dyDescent="0.3">
      <c r="U44769" s="275"/>
    </row>
    <row r="44770" spans="21:21" x14ac:dyDescent="0.3">
      <c r="U44770" s="275"/>
    </row>
    <row r="44771" spans="21:21" x14ac:dyDescent="0.3">
      <c r="U44771" s="275"/>
    </row>
    <row r="44772" spans="21:21" x14ac:dyDescent="0.3">
      <c r="U44772" s="275"/>
    </row>
    <row r="44773" spans="21:21" x14ac:dyDescent="0.3">
      <c r="U44773" s="275"/>
    </row>
    <row r="44774" spans="21:21" x14ac:dyDescent="0.3">
      <c r="U44774" s="275"/>
    </row>
    <row r="44775" spans="21:21" x14ac:dyDescent="0.3">
      <c r="U44775" s="275"/>
    </row>
    <row r="44776" spans="21:21" x14ac:dyDescent="0.3">
      <c r="U44776" s="275"/>
    </row>
    <row r="44777" spans="21:21" x14ac:dyDescent="0.3">
      <c r="U44777" s="275"/>
    </row>
    <row r="44778" spans="21:21" x14ac:dyDescent="0.3">
      <c r="U44778" s="275"/>
    </row>
    <row r="44779" spans="21:21" x14ac:dyDescent="0.3">
      <c r="U44779" s="275"/>
    </row>
    <row r="44780" spans="21:21" x14ac:dyDescent="0.3">
      <c r="U44780" s="275"/>
    </row>
    <row r="44781" spans="21:21" x14ac:dyDescent="0.3">
      <c r="U44781" s="275"/>
    </row>
    <row r="44782" spans="21:21" x14ac:dyDescent="0.3">
      <c r="U44782" s="275"/>
    </row>
    <row r="44783" spans="21:21" x14ac:dyDescent="0.3">
      <c r="U44783" s="275"/>
    </row>
    <row r="44784" spans="21:21" x14ac:dyDescent="0.3">
      <c r="U44784" s="275"/>
    </row>
    <row r="44785" spans="21:21" x14ac:dyDescent="0.3">
      <c r="U44785" s="275"/>
    </row>
    <row r="44786" spans="21:21" x14ac:dyDescent="0.3">
      <c r="U44786" s="275"/>
    </row>
    <row r="44787" spans="21:21" x14ac:dyDescent="0.3">
      <c r="U44787" s="275"/>
    </row>
    <row r="44788" spans="21:21" x14ac:dyDescent="0.3">
      <c r="U44788" s="275"/>
    </row>
    <row r="44789" spans="21:21" x14ac:dyDescent="0.3">
      <c r="U44789" s="275"/>
    </row>
    <row r="44790" spans="21:21" x14ac:dyDescent="0.3">
      <c r="U44790" s="275"/>
    </row>
    <row r="44791" spans="21:21" x14ac:dyDescent="0.3">
      <c r="U44791" s="275"/>
    </row>
    <row r="44792" spans="21:21" x14ac:dyDescent="0.3">
      <c r="U44792" s="275"/>
    </row>
    <row r="44793" spans="21:21" x14ac:dyDescent="0.3">
      <c r="U44793" s="275"/>
    </row>
    <row r="44794" spans="21:21" x14ac:dyDescent="0.3">
      <c r="U44794" s="275"/>
    </row>
    <row r="44795" spans="21:21" x14ac:dyDescent="0.3">
      <c r="U44795" s="275"/>
    </row>
    <row r="44796" spans="21:21" x14ac:dyDescent="0.3">
      <c r="U44796" s="275"/>
    </row>
    <row r="44797" spans="21:21" x14ac:dyDescent="0.3">
      <c r="U44797" s="275"/>
    </row>
    <row r="44798" spans="21:21" x14ac:dyDescent="0.3">
      <c r="U44798" s="275"/>
    </row>
    <row r="44799" spans="21:21" x14ac:dyDescent="0.3">
      <c r="U44799" s="275"/>
    </row>
    <row r="44800" spans="21:21" x14ac:dyDescent="0.3">
      <c r="U44800" s="275"/>
    </row>
    <row r="44801" spans="21:21" x14ac:dyDescent="0.3">
      <c r="U44801" s="275"/>
    </row>
    <row r="44802" spans="21:21" x14ac:dyDescent="0.3">
      <c r="U44802" s="275"/>
    </row>
    <row r="44803" spans="21:21" x14ac:dyDescent="0.3">
      <c r="U44803" s="275"/>
    </row>
    <row r="44804" spans="21:21" x14ac:dyDescent="0.3">
      <c r="U44804" s="275"/>
    </row>
    <row r="44805" spans="21:21" x14ac:dyDescent="0.3">
      <c r="U44805" s="275"/>
    </row>
    <row r="44806" spans="21:21" x14ac:dyDescent="0.3">
      <c r="U44806" s="275"/>
    </row>
    <row r="44807" spans="21:21" x14ac:dyDescent="0.3">
      <c r="U44807" s="275"/>
    </row>
    <row r="44808" spans="21:21" x14ac:dyDescent="0.3">
      <c r="U44808" s="275"/>
    </row>
    <row r="44809" spans="21:21" x14ac:dyDescent="0.3">
      <c r="U44809" s="275"/>
    </row>
    <row r="44810" spans="21:21" x14ac:dyDescent="0.3">
      <c r="U44810" s="275"/>
    </row>
    <row r="44811" spans="21:21" x14ac:dyDescent="0.3">
      <c r="U44811" s="275"/>
    </row>
    <row r="44812" spans="21:21" x14ac:dyDescent="0.3">
      <c r="U44812" s="275"/>
    </row>
    <row r="44813" spans="21:21" x14ac:dyDescent="0.3">
      <c r="U44813" s="275"/>
    </row>
    <row r="44814" spans="21:21" x14ac:dyDescent="0.3">
      <c r="U44814" s="275"/>
    </row>
    <row r="44815" spans="21:21" x14ac:dyDescent="0.3">
      <c r="U44815" s="275"/>
    </row>
    <row r="44816" spans="21:21" x14ac:dyDescent="0.3">
      <c r="U44816" s="275"/>
    </row>
    <row r="44817" spans="21:21" x14ac:dyDescent="0.3">
      <c r="U44817" s="275"/>
    </row>
    <row r="44818" spans="21:21" x14ac:dyDescent="0.3">
      <c r="U44818" s="275"/>
    </row>
    <row r="44819" spans="21:21" x14ac:dyDescent="0.3">
      <c r="U44819" s="275"/>
    </row>
    <row r="44820" spans="21:21" x14ac:dyDescent="0.3">
      <c r="U44820" s="275"/>
    </row>
    <row r="44821" spans="21:21" x14ac:dyDescent="0.3">
      <c r="U44821" s="275"/>
    </row>
    <row r="44822" spans="21:21" x14ac:dyDescent="0.3">
      <c r="U44822" s="275"/>
    </row>
    <row r="44823" spans="21:21" x14ac:dyDescent="0.3">
      <c r="U44823" s="275"/>
    </row>
    <row r="44824" spans="21:21" x14ac:dyDescent="0.3">
      <c r="U44824" s="275"/>
    </row>
    <row r="44825" spans="21:21" x14ac:dyDescent="0.3">
      <c r="U44825" s="275"/>
    </row>
    <row r="44826" spans="21:21" x14ac:dyDescent="0.3">
      <c r="U44826" s="275"/>
    </row>
    <row r="44827" spans="21:21" x14ac:dyDescent="0.3">
      <c r="U44827" s="275"/>
    </row>
    <row r="44828" spans="21:21" x14ac:dyDescent="0.3">
      <c r="U44828" s="275"/>
    </row>
    <row r="44829" spans="21:21" x14ac:dyDescent="0.3">
      <c r="U44829" s="275"/>
    </row>
    <row r="44830" spans="21:21" x14ac:dyDescent="0.3">
      <c r="U44830" s="275"/>
    </row>
    <row r="44831" spans="21:21" x14ac:dyDescent="0.3">
      <c r="U44831" s="275"/>
    </row>
    <row r="44832" spans="21:21" x14ac:dyDescent="0.3">
      <c r="U44832" s="275"/>
    </row>
    <row r="44833" spans="21:21" x14ac:dyDescent="0.3">
      <c r="U44833" s="275"/>
    </row>
    <row r="44834" spans="21:21" x14ac:dyDescent="0.3">
      <c r="U44834" s="275"/>
    </row>
    <row r="44835" spans="21:21" x14ac:dyDescent="0.3">
      <c r="U44835" s="275"/>
    </row>
    <row r="44836" spans="21:21" x14ac:dyDescent="0.3">
      <c r="U44836" s="275"/>
    </row>
    <row r="44837" spans="21:21" x14ac:dyDescent="0.3">
      <c r="U44837" s="275"/>
    </row>
    <row r="44838" spans="21:21" x14ac:dyDescent="0.3">
      <c r="U44838" s="275"/>
    </row>
    <row r="44839" spans="21:21" x14ac:dyDescent="0.3">
      <c r="U44839" s="275"/>
    </row>
    <row r="44840" spans="21:21" x14ac:dyDescent="0.3">
      <c r="U44840" s="275"/>
    </row>
    <row r="44841" spans="21:21" x14ac:dyDescent="0.3">
      <c r="U44841" s="275"/>
    </row>
    <row r="44842" spans="21:21" x14ac:dyDescent="0.3">
      <c r="U44842" s="275"/>
    </row>
    <row r="44843" spans="21:21" x14ac:dyDescent="0.3">
      <c r="U44843" s="275"/>
    </row>
    <row r="44844" spans="21:21" x14ac:dyDescent="0.3">
      <c r="U44844" s="275"/>
    </row>
    <row r="44845" spans="21:21" x14ac:dyDescent="0.3">
      <c r="U44845" s="275"/>
    </row>
    <row r="44846" spans="21:21" x14ac:dyDescent="0.3">
      <c r="U44846" s="275"/>
    </row>
    <row r="44847" spans="21:21" x14ac:dyDescent="0.3">
      <c r="U44847" s="275"/>
    </row>
    <row r="44848" spans="21:21" x14ac:dyDescent="0.3">
      <c r="U44848" s="275"/>
    </row>
    <row r="44849" spans="21:21" x14ac:dyDescent="0.3">
      <c r="U44849" s="275"/>
    </row>
    <row r="44850" spans="21:21" x14ac:dyDescent="0.3">
      <c r="U44850" s="275"/>
    </row>
    <row r="44851" spans="21:21" x14ac:dyDescent="0.3">
      <c r="U44851" s="275"/>
    </row>
    <row r="44852" spans="21:21" x14ac:dyDescent="0.3">
      <c r="U44852" s="275"/>
    </row>
    <row r="44853" spans="21:21" x14ac:dyDescent="0.3">
      <c r="U44853" s="275"/>
    </row>
    <row r="44854" spans="21:21" x14ac:dyDescent="0.3">
      <c r="U44854" s="275"/>
    </row>
    <row r="44855" spans="21:21" x14ac:dyDescent="0.3">
      <c r="U44855" s="275"/>
    </row>
    <row r="44856" spans="21:21" x14ac:dyDescent="0.3">
      <c r="U44856" s="275"/>
    </row>
    <row r="44857" spans="21:21" x14ac:dyDescent="0.3">
      <c r="U44857" s="275"/>
    </row>
    <row r="44858" spans="21:21" x14ac:dyDescent="0.3">
      <c r="U44858" s="275"/>
    </row>
    <row r="44859" spans="21:21" x14ac:dyDescent="0.3">
      <c r="U44859" s="275"/>
    </row>
    <row r="44860" spans="21:21" x14ac:dyDescent="0.3">
      <c r="U44860" s="275"/>
    </row>
    <row r="44861" spans="21:21" x14ac:dyDescent="0.3">
      <c r="U44861" s="275"/>
    </row>
    <row r="44862" spans="21:21" x14ac:dyDescent="0.3">
      <c r="U44862" s="275"/>
    </row>
    <row r="44863" spans="21:21" x14ac:dyDescent="0.3">
      <c r="U44863" s="275"/>
    </row>
    <row r="44864" spans="21:21" x14ac:dyDescent="0.3">
      <c r="U44864" s="275"/>
    </row>
    <row r="44865" spans="21:21" x14ac:dyDescent="0.3">
      <c r="U44865" s="275"/>
    </row>
    <row r="44866" spans="21:21" x14ac:dyDescent="0.3">
      <c r="U44866" s="275"/>
    </row>
    <row r="44867" spans="21:21" x14ac:dyDescent="0.3">
      <c r="U44867" s="275"/>
    </row>
    <row r="44868" spans="21:21" x14ac:dyDescent="0.3">
      <c r="U44868" s="275"/>
    </row>
    <row r="44869" spans="21:21" x14ac:dyDescent="0.3">
      <c r="U44869" s="275"/>
    </row>
    <row r="44870" spans="21:21" x14ac:dyDescent="0.3">
      <c r="U44870" s="275"/>
    </row>
    <row r="44871" spans="21:21" x14ac:dyDescent="0.3">
      <c r="U44871" s="275"/>
    </row>
    <row r="44872" spans="21:21" x14ac:dyDescent="0.3">
      <c r="U44872" s="275"/>
    </row>
    <row r="44873" spans="21:21" x14ac:dyDescent="0.3">
      <c r="U44873" s="275"/>
    </row>
    <row r="44874" spans="21:21" x14ac:dyDescent="0.3">
      <c r="U44874" s="275"/>
    </row>
    <row r="44875" spans="21:21" x14ac:dyDescent="0.3">
      <c r="U44875" s="275"/>
    </row>
    <row r="44876" spans="21:21" x14ac:dyDescent="0.3">
      <c r="U44876" s="275"/>
    </row>
    <row r="44877" spans="21:21" x14ac:dyDescent="0.3">
      <c r="U44877" s="275"/>
    </row>
    <row r="44878" spans="21:21" x14ac:dyDescent="0.3">
      <c r="U44878" s="275"/>
    </row>
    <row r="44879" spans="21:21" x14ac:dyDescent="0.3">
      <c r="U44879" s="275"/>
    </row>
    <row r="44880" spans="21:21" x14ac:dyDescent="0.3">
      <c r="U44880" s="275"/>
    </row>
    <row r="44881" spans="21:21" x14ac:dyDescent="0.3">
      <c r="U44881" s="275"/>
    </row>
    <row r="44882" spans="21:21" x14ac:dyDescent="0.3">
      <c r="U44882" s="275"/>
    </row>
    <row r="44883" spans="21:21" x14ac:dyDescent="0.3">
      <c r="U44883" s="275"/>
    </row>
    <row r="44884" spans="21:21" x14ac:dyDescent="0.3">
      <c r="U44884" s="275"/>
    </row>
    <row r="44885" spans="21:21" x14ac:dyDescent="0.3">
      <c r="U44885" s="275"/>
    </row>
    <row r="44886" spans="21:21" x14ac:dyDescent="0.3">
      <c r="U44886" s="275"/>
    </row>
    <row r="44887" spans="21:21" x14ac:dyDescent="0.3">
      <c r="U44887" s="275"/>
    </row>
    <row r="44888" spans="21:21" x14ac:dyDescent="0.3">
      <c r="U44888" s="275"/>
    </row>
    <row r="44889" spans="21:21" x14ac:dyDescent="0.3">
      <c r="U44889" s="275"/>
    </row>
    <row r="44890" spans="21:21" x14ac:dyDescent="0.3">
      <c r="U44890" s="275"/>
    </row>
    <row r="44891" spans="21:21" x14ac:dyDescent="0.3">
      <c r="U44891" s="275"/>
    </row>
    <row r="44892" spans="21:21" x14ac:dyDescent="0.3">
      <c r="U44892" s="275"/>
    </row>
    <row r="44893" spans="21:21" x14ac:dyDescent="0.3">
      <c r="U44893" s="275"/>
    </row>
    <row r="44894" spans="21:21" x14ac:dyDescent="0.3">
      <c r="U44894" s="275"/>
    </row>
    <row r="44895" spans="21:21" x14ac:dyDescent="0.3">
      <c r="U44895" s="275"/>
    </row>
    <row r="44896" spans="21:21" x14ac:dyDescent="0.3">
      <c r="U44896" s="275"/>
    </row>
    <row r="44897" spans="21:21" x14ac:dyDescent="0.3">
      <c r="U44897" s="275"/>
    </row>
    <row r="44898" spans="21:21" x14ac:dyDescent="0.3">
      <c r="U44898" s="275"/>
    </row>
    <row r="44899" spans="21:21" x14ac:dyDescent="0.3">
      <c r="U44899" s="275"/>
    </row>
    <row r="44900" spans="21:21" x14ac:dyDescent="0.3">
      <c r="U44900" s="275"/>
    </row>
    <row r="44901" spans="21:21" x14ac:dyDescent="0.3">
      <c r="U44901" s="275"/>
    </row>
    <row r="44902" spans="21:21" x14ac:dyDescent="0.3">
      <c r="U44902" s="275"/>
    </row>
    <row r="44903" spans="21:21" x14ac:dyDescent="0.3">
      <c r="U44903" s="275"/>
    </row>
    <row r="44904" spans="21:21" x14ac:dyDescent="0.3">
      <c r="U44904" s="275"/>
    </row>
    <row r="44905" spans="21:21" x14ac:dyDescent="0.3">
      <c r="U44905" s="275"/>
    </row>
    <row r="44906" spans="21:21" x14ac:dyDescent="0.3">
      <c r="U44906" s="275"/>
    </row>
    <row r="44907" spans="21:21" x14ac:dyDescent="0.3">
      <c r="U44907" s="275"/>
    </row>
    <row r="44908" spans="21:21" x14ac:dyDescent="0.3">
      <c r="U44908" s="275"/>
    </row>
    <row r="44909" spans="21:21" x14ac:dyDescent="0.3">
      <c r="U44909" s="275"/>
    </row>
    <row r="44910" spans="21:21" x14ac:dyDescent="0.3">
      <c r="U44910" s="275"/>
    </row>
    <row r="44911" spans="21:21" x14ac:dyDescent="0.3">
      <c r="U44911" s="275"/>
    </row>
    <row r="44912" spans="21:21" x14ac:dyDescent="0.3">
      <c r="U44912" s="275"/>
    </row>
    <row r="44913" spans="21:21" x14ac:dyDescent="0.3">
      <c r="U44913" s="275"/>
    </row>
    <row r="44914" spans="21:21" x14ac:dyDescent="0.3">
      <c r="U44914" s="275"/>
    </row>
    <row r="44915" spans="21:21" x14ac:dyDescent="0.3">
      <c r="U44915" s="275"/>
    </row>
    <row r="44916" spans="21:21" x14ac:dyDescent="0.3">
      <c r="U44916" s="275"/>
    </row>
    <row r="44917" spans="21:21" x14ac:dyDescent="0.3">
      <c r="U44917" s="275"/>
    </row>
    <row r="44918" spans="21:21" x14ac:dyDescent="0.3">
      <c r="U44918" s="275"/>
    </row>
    <row r="44919" spans="21:21" x14ac:dyDescent="0.3">
      <c r="U44919" s="275"/>
    </row>
    <row r="44920" spans="21:21" x14ac:dyDescent="0.3">
      <c r="U44920" s="275"/>
    </row>
    <row r="44921" spans="21:21" x14ac:dyDescent="0.3">
      <c r="U44921" s="275"/>
    </row>
    <row r="44922" spans="21:21" x14ac:dyDescent="0.3">
      <c r="U44922" s="275"/>
    </row>
    <row r="44923" spans="21:21" x14ac:dyDescent="0.3">
      <c r="U44923" s="275"/>
    </row>
    <row r="44924" spans="21:21" x14ac:dyDescent="0.3">
      <c r="U44924" s="275"/>
    </row>
    <row r="44925" spans="21:21" x14ac:dyDescent="0.3">
      <c r="U44925" s="275"/>
    </row>
    <row r="44926" spans="21:21" x14ac:dyDescent="0.3">
      <c r="U44926" s="275"/>
    </row>
    <row r="44927" spans="21:21" x14ac:dyDescent="0.3">
      <c r="U44927" s="275"/>
    </row>
    <row r="44928" spans="21:21" x14ac:dyDescent="0.3">
      <c r="U44928" s="275"/>
    </row>
    <row r="44929" spans="21:21" x14ac:dyDescent="0.3">
      <c r="U44929" s="275"/>
    </row>
    <row r="44930" spans="21:21" x14ac:dyDescent="0.3">
      <c r="U44930" s="275"/>
    </row>
    <row r="44931" spans="21:21" x14ac:dyDescent="0.3">
      <c r="U44931" s="275"/>
    </row>
    <row r="44932" spans="21:21" x14ac:dyDescent="0.3">
      <c r="U44932" s="275"/>
    </row>
    <row r="44933" spans="21:21" x14ac:dyDescent="0.3">
      <c r="U44933" s="275"/>
    </row>
    <row r="44934" spans="21:21" x14ac:dyDescent="0.3">
      <c r="U44934" s="275"/>
    </row>
    <row r="44935" spans="21:21" x14ac:dyDescent="0.3">
      <c r="U44935" s="275"/>
    </row>
    <row r="44936" spans="21:21" x14ac:dyDescent="0.3">
      <c r="U44936" s="275"/>
    </row>
    <row r="44937" spans="21:21" x14ac:dyDescent="0.3">
      <c r="U44937" s="275"/>
    </row>
    <row r="44938" spans="21:21" x14ac:dyDescent="0.3">
      <c r="U44938" s="275"/>
    </row>
    <row r="44939" spans="21:21" x14ac:dyDescent="0.3">
      <c r="U44939" s="275"/>
    </row>
    <row r="44940" spans="21:21" x14ac:dyDescent="0.3">
      <c r="U44940" s="275"/>
    </row>
    <row r="44941" spans="21:21" x14ac:dyDescent="0.3">
      <c r="U44941" s="275"/>
    </row>
    <row r="44942" spans="21:21" x14ac:dyDescent="0.3">
      <c r="U44942" s="275"/>
    </row>
    <row r="44943" spans="21:21" x14ac:dyDescent="0.3">
      <c r="U44943" s="275"/>
    </row>
    <row r="44944" spans="21:21" x14ac:dyDescent="0.3">
      <c r="U44944" s="275"/>
    </row>
    <row r="44945" spans="21:21" x14ac:dyDescent="0.3">
      <c r="U44945" s="275"/>
    </row>
    <row r="44946" spans="21:21" x14ac:dyDescent="0.3">
      <c r="U44946" s="275"/>
    </row>
    <row r="44947" spans="21:21" x14ac:dyDescent="0.3">
      <c r="U44947" s="275"/>
    </row>
    <row r="44948" spans="21:21" x14ac:dyDescent="0.3">
      <c r="U44948" s="275"/>
    </row>
    <row r="44949" spans="21:21" x14ac:dyDescent="0.3">
      <c r="U44949" s="275"/>
    </row>
    <row r="44950" spans="21:21" x14ac:dyDescent="0.3">
      <c r="U44950" s="275"/>
    </row>
    <row r="44951" spans="21:21" x14ac:dyDescent="0.3">
      <c r="U44951" s="275"/>
    </row>
    <row r="44952" spans="21:21" x14ac:dyDescent="0.3">
      <c r="U44952" s="275"/>
    </row>
    <row r="44953" spans="21:21" x14ac:dyDescent="0.3">
      <c r="U44953" s="275"/>
    </row>
    <row r="44954" spans="21:21" x14ac:dyDescent="0.3">
      <c r="U44954" s="275"/>
    </row>
    <row r="44955" spans="21:21" x14ac:dyDescent="0.3">
      <c r="U44955" s="275"/>
    </row>
    <row r="44956" spans="21:21" x14ac:dyDescent="0.3">
      <c r="U44956" s="275"/>
    </row>
    <row r="44957" spans="21:21" x14ac:dyDescent="0.3">
      <c r="U44957" s="275"/>
    </row>
    <row r="44958" spans="21:21" x14ac:dyDescent="0.3">
      <c r="U44958" s="275"/>
    </row>
    <row r="44959" spans="21:21" x14ac:dyDescent="0.3">
      <c r="U44959" s="275"/>
    </row>
    <row r="44960" spans="21:21" x14ac:dyDescent="0.3">
      <c r="U44960" s="275"/>
    </row>
    <row r="44961" spans="21:21" x14ac:dyDescent="0.3">
      <c r="U44961" s="275"/>
    </row>
    <row r="44962" spans="21:21" x14ac:dyDescent="0.3">
      <c r="U44962" s="275"/>
    </row>
    <row r="44963" spans="21:21" x14ac:dyDescent="0.3">
      <c r="U44963" s="275"/>
    </row>
    <row r="44964" spans="21:21" x14ac:dyDescent="0.3">
      <c r="U44964" s="275"/>
    </row>
    <row r="44965" spans="21:21" x14ac:dyDescent="0.3">
      <c r="U44965" s="275"/>
    </row>
    <row r="44966" spans="21:21" x14ac:dyDescent="0.3">
      <c r="U44966" s="275"/>
    </row>
    <row r="44967" spans="21:21" x14ac:dyDescent="0.3">
      <c r="U44967" s="275"/>
    </row>
    <row r="44968" spans="21:21" x14ac:dyDescent="0.3">
      <c r="U44968" s="275"/>
    </row>
    <row r="44969" spans="21:21" x14ac:dyDescent="0.3">
      <c r="U44969" s="275"/>
    </row>
    <row r="44970" spans="21:21" x14ac:dyDescent="0.3">
      <c r="U44970" s="275"/>
    </row>
    <row r="44971" spans="21:21" x14ac:dyDescent="0.3">
      <c r="U44971" s="275"/>
    </row>
    <row r="44972" spans="21:21" x14ac:dyDescent="0.3">
      <c r="U44972" s="275"/>
    </row>
    <row r="44973" spans="21:21" x14ac:dyDescent="0.3">
      <c r="U44973" s="275"/>
    </row>
    <row r="44974" spans="21:21" x14ac:dyDescent="0.3">
      <c r="U44974" s="275"/>
    </row>
    <row r="44975" spans="21:21" x14ac:dyDescent="0.3">
      <c r="U44975" s="275"/>
    </row>
    <row r="44976" spans="21:21" x14ac:dyDescent="0.3">
      <c r="U44976" s="275"/>
    </row>
    <row r="44977" spans="21:21" x14ac:dyDescent="0.3">
      <c r="U44977" s="275"/>
    </row>
    <row r="44978" spans="21:21" x14ac:dyDescent="0.3">
      <c r="U44978" s="275"/>
    </row>
    <row r="44979" spans="21:21" x14ac:dyDescent="0.3">
      <c r="U44979" s="275"/>
    </row>
    <row r="44980" spans="21:21" x14ac:dyDescent="0.3">
      <c r="U44980" s="275"/>
    </row>
    <row r="44981" spans="21:21" x14ac:dyDescent="0.3">
      <c r="U44981" s="275"/>
    </row>
    <row r="44982" spans="21:21" x14ac:dyDescent="0.3">
      <c r="U44982" s="275"/>
    </row>
    <row r="44983" spans="21:21" x14ac:dyDescent="0.3">
      <c r="U44983" s="275"/>
    </row>
    <row r="44984" spans="21:21" x14ac:dyDescent="0.3">
      <c r="U44984" s="275"/>
    </row>
    <row r="44985" spans="21:21" x14ac:dyDescent="0.3">
      <c r="U44985" s="275"/>
    </row>
    <row r="44986" spans="21:21" x14ac:dyDescent="0.3">
      <c r="U44986" s="275"/>
    </row>
    <row r="44987" spans="21:21" x14ac:dyDescent="0.3">
      <c r="U44987" s="275"/>
    </row>
    <row r="44988" spans="21:21" x14ac:dyDescent="0.3">
      <c r="U44988" s="275"/>
    </row>
    <row r="44989" spans="21:21" x14ac:dyDescent="0.3">
      <c r="U44989" s="275"/>
    </row>
    <row r="44990" spans="21:21" x14ac:dyDescent="0.3">
      <c r="U44990" s="275"/>
    </row>
    <row r="44991" spans="21:21" x14ac:dyDescent="0.3">
      <c r="U44991" s="275"/>
    </row>
    <row r="44992" spans="21:21" x14ac:dyDescent="0.3">
      <c r="U44992" s="275"/>
    </row>
    <row r="44993" spans="21:21" x14ac:dyDescent="0.3">
      <c r="U44993" s="275"/>
    </row>
    <row r="44994" spans="21:21" x14ac:dyDescent="0.3">
      <c r="U44994" s="275"/>
    </row>
    <row r="44995" spans="21:21" x14ac:dyDescent="0.3">
      <c r="U44995" s="275"/>
    </row>
    <row r="44996" spans="21:21" x14ac:dyDescent="0.3">
      <c r="U44996" s="275"/>
    </row>
    <row r="44997" spans="21:21" x14ac:dyDescent="0.3">
      <c r="U44997" s="275"/>
    </row>
    <row r="44998" spans="21:21" x14ac:dyDescent="0.3">
      <c r="U44998" s="275"/>
    </row>
    <row r="44999" spans="21:21" x14ac:dyDescent="0.3">
      <c r="U44999" s="275"/>
    </row>
    <row r="45000" spans="21:21" x14ac:dyDescent="0.3">
      <c r="U45000" s="275"/>
    </row>
    <row r="45001" spans="21:21" x14ac:dyDescent="0.3">
      <c r="U45001" s="275"/>
    </row>
    <row r="45002" spans="21:21" x14ac:dyDescent="0.3">
      <c r="U45002" s="275"/>
    </row>
    <row r="45003" spans="21:21" x14ac:dyDescent="0.3">
      <c r="U45003" s="275"/>
    </row>
    <row r="45004" spans="21:21" x14ac:dyDescent="0.3">
      <c r="U45004" s="275"/>
    </row>
    <row r="45005" spans="21:21" x14ac:dyDescent="0.3">
      <c r="U45005" s="275"/>
    </row>
    <row r="45006" spans="21:21" x14ac:dyDescent="0.3">
      <c r="U45006" s="275"/>
    </row>
    <row r="45007" spans="21:21" x14ac:dyDescent="0.3">
      <c r="U45007" s="275"/>
    </row>
    <row r="45008" spans="21:21" x14ac:dyDescent="0.3">
      <c r="U45008" s="275"/>
    </row>
    <row r="45009" spans="21:21" x14ac:dyDescent="0.3">
      <c r="U45009" s="275"/>
    </row>
    <row r="45010" spans="21:21" x14ac:dyDescent="0.3">
      <c r="U45010" s="275"/>
    </row>
    <row r="45011" spans="21:21" x14ac:dyDescent="0.3">
      <c r="U45011" s="275"/>
    </row>
    <row r="45012" spans="21:21" x14ac:dyDescent="0.3">
      <c r="U45012" s="275"/>
    </row>
    <row r="45013" spans="21:21" x14ac:dyDescent="0.3">
      <c r="U45013" s="275"/>
    </row>
    <row r="45014" spans="21:21" x14ac:dyDescent="0.3">
      <c r="U45014" s="275"/>
    </row>
    <row r="45015" spans="21:21" x14ac:dyDescent="0.3">
      <c r="U45015" s="275"/>
    </row>
    <row r="45016" spans="21:21" x14ac:dyDescent="0.3">
      <c r="U45016" s="275"/>
    </row>
    <row r="45017" spans="21:21" x14ac:dyDescent="0.3">
      <c r="U45017" s="275"/>
    </row>
    <row r="45018" spans="21:21" x14ac:dyDescent="0.3">
      <c r="U45018" s="275"/>
    </row>
    <row r="45019" spans="21:21" x14ac:dyDescent="0.3">
      <c r="U45019" s="275"/>
    </row>
    <row r="45020" spans="21:21" x14ac:dyDescent="0.3">
      <c r="U45020" s="275"/>
    </row>
    <row r="45021" spans="21:21" x14ac:dyDescent="0.3">
      <c r="U45021" s="275"/>
    </row>
    <row r="45022" spans="21:21" x14ac:dyDescent="0.3">
      <c r="U45022" s="275"/>
    </row>
    <row r="45023" spans="21:21" x14ac:dyDescent="0.3">
      <c r="U45023" s="275"/>
    </row>
    <row r="45024" spans="21:21" x14ac:dyDescent="0.3">
      <c r="U45024" s="275"/>
    </row>
    <row r="45025" spans="21:21" x14ac:dyDescent="0.3">
      <c r="U45025" s="275"/>
    </row>
    <row r="45026" spans="21:21" x14ac:dyDescent="0.3">
      <c r="U45026" s="275"/>
    </row>
    <row r="45027" spans="21:21" x14ac:dyDescent="0.3">
      <c r="U45027" s="275"/>
    </row>
    <row r="45028" spans="21:21" x14ac:dyDescent="0.3">
      <c r="U45028" s="275"/>
    </row>
    <row r="45029" spans="21:21" x14ac:dyDescent="0.3">
      <c r="U45029" s="275"/>
    </row>
    <row r="45030" spans="21:21" x14ac:dyDescent="0.3">
      <c r="U45030" s="275"/>
    </row>
    <row r="45031" spans="21:21" x14ac:dyDescent="0.3">
      <c r="U45031" s="275"/>
    </row>
    <row r="45032" spans="21:21" x14ac:dyDescent="0.3">
      <c r="U45032" s="275"/>
    </row>
    <row r="45033" spans="21:21" x14ac:dyDescent="0.3">
      <c r="U45033" s="275"/>
    </row>
    <row r="45034" spans="21:21" x14ac:dyDescent="0.3">
      <c r="U45034" s="275"/>
    </row>
    <row r="45035" spans="21:21" x14ac:dyDescent="0.3">
      <c r="U45035" s="275"/>
    </row>
    <row r="45036" spans="21:21" x14ac:dyDescent="0.3">
      <c r="U45036" s="275"/>
    </row>
    <row r="45037" spans="21:21" x14ac:dyDescent="0.3">
      <c r="U45037" s="275"/>
    </row>
    <row r="45038" spans="21:21" x14ac:dyDescent="0.3">
      <c r="U45038" s="275"/>
    </row>
    <row r="45039" spans="21:21" x14ac:dyDescent="0.3">
      <c r="U45039" s="275"/>
    </row>
    <row r="45040" spans="21:21" x14ac:dyDescent="0.3">
      <c r="U45040" s="275"/>
    </row>
    <row r="45041" spans="21:21" x14ac:dyDescent="0.3">
      <c r="U45041" s="275"/>
    </row>
    <row r="45042" spans="21:21" x14ac:dyDescent="0.3">
      <c r="U45042" s="275"/>
    </row>
    <row r="45043" spans="21:21" x14ac:dyDescent="0.3">
      <c r="U45043" s="275"/>
    </row>
    <row r="45044" spans="21:21" x14ac:dyDescent="0.3">
      <c r="U45044" s="275"/>
    </row>
    <row r="45045" spans="21:21" x14ac:dyDescent="0.3">
      <c r="U45045" s="275"/>
    </row>
    <row r="45046" spans="21:21" x14ac:dyDescent="0.3">
      <c r="U45046" s="275"/>
    </row>
    <row r="45047" spans="21:21" x14ac:dyDescent="0.3">
      <c r="U45047" s="275"/>
    </row>
    <row r="45048" spans="21:21" x14ac:dyDescent="0.3">
      <c r="U45048" s="275"/>
    </row>
    <row r="45049" spans="21:21" x14ac:dyDescent="0.3">
      <c r="U45049" s="275"/>
    </row>
    <row r="45050" spans="21:21" x14ac:dyDescent="0.3">
      <c r="U45050" s="275"/>
    </row>
    <row r="45051" spans="21:21" x14ac:dyDescent="0.3">
      <c r="U45051" s="275"/>
    </row>
    <row r="45052" spans="21:21" x14ac:dyDescent="0.3">
      <c r="U45052" s="275"/>
    </row>
    <row r="45053" spans="21:21" x14ac:dyDescent="0.3">
      <c r="U45053" s="275"/>
    </row>
    <row r="45054" spans="21:21" x14ac:dyDescent="0.3">
      <c r="U45054" s="275"/>
    </row>
    <row r="45055" spans="21:21" x14ac:dyDescent="0.3">
      <c r="U45055" s="275"/>
    </row>
    <row r="45056" spans="21:21" x14ac:dyDescent="0.3">
      <c r="U45056" s="275"/>
    </row>
    <row r="45057" spans="21:21" x14ac:dyDescent="0.3">
      <c r="U45057" s="275"/>
    </row>
    <row r="45058" spans="21:21" x14ac:dyDescent="0.3">
      <c r="U45058" s="275"/>
    </row>
    <row r="45059" spans="21:21" x14ac:dyDescent="0.3">
      <c r="U45059" s="275"/>
    </row>
    <row r="45060" spans="21:21" x14ac:dyDescent="0.3">
      <c r="U45060" s="275"/>
    </row>
    <row r="45061" spans="21:21" x14ac:dyDescent="0.3">
      <c r="U45061" s="275"/>
    </row>
    <row r="45062" spans="21:21" x14ac:dyDescent="0.3">
      <c r="U45062" s="275"/>
    </row>
    <row r="45063" spans="21:21" x14ac:dyDescent="0.3">
      <c r="U45063" s="275"/>
    </row>
    <row r="45064" spans="21:21" x14ac:dyDescent="0.3">
      <c r="U45064" s="275"/>
    </row>
    <row r="45065" spans="21:21" x14ac:dyDescent="0.3">
      <c r="U45065" s="275"/>
    </row>
    <row r="45066" spans="21:21" x14ac:dyDescent="0.3">
      <c r="U45066" s="275"/>
    </row>
    <row r="45067" spans="21:21" x14ac:dyDescent="0.3">
      <c r="U45067" s="275"/>
    </row>
    <row r="45068" spans="21:21" x14ac:dyDescent="0.3">
      <c r="U45068" s="275"/>
    </row>
    <row r="45069" spans="21:21" x14ac:dyDescent="0.3">
      <c r="U45069" s="275"/>
    </row>
    <row r="45070" spans="21:21" x14ac:dyDescent="0.3">
      <c r="U45070" s="275"/>
    </row>
    <row r="45071" spans="21:21" x14ac:dyDescent="0.3">
      <c r="U45071" s="275"/>
    </row>
    <row r="45072" spans="21:21" x14ac:dyDescent="0.3">
      <c r="U45072" s="275"/>
    </row>
    <row r="45073" spans="21:21" x14ac:dyDescent="0.3">
      <c r="U45073" s="275"/>
    </row>
    <row r="45074" spans="21:21" x14ac:dyDescent="0.3">
      <c r="U45074" s="275"/>
    </row>
    <row r="45075" spans="21:21" x14ac:dyDescent="0.3">
      <c r="U45075" s="275"/>
    </row>
    <row r="45076" spans="21:21" x14ac:dyDescent="0.3">
      <c r="U45076" s="275"/>
    </row>
    <row r="45077" spans="21:21" x14ac:dyDescent="0.3">
      <c r="U45077" s="275"/>
    </row>
    <row r="45078" spans="21:21" x14ac:dyDescent="0.3">
      <c r="U45078" s="275"/>
    </row>
    <row r="45079" spans="21:21" x14ac:dyDescent="0.3">
      <c r="U45079" s="275"/>
    </row>
    <row r="45080" spans="21:21" x14ac:dyDescent="0.3">
      <c r="U45080" s="275"/>
    </row>
    <row r="45081" spans="21:21" x14ac:dyDescent="0.3">
      <c r="U45081" s="275"/>
    </row>
    <row r="45082" spans="21:21" x14ac:dyDescent="0.3">
      <c r="U45082" s="275"/>
    </row>
    <row r="45083" spans="21:21" x14ac:dyDescent="0.3">
      <c r="U45083" s="275"/>
    </row>
    <row r="45084" spans="21:21" x14ac:dyDescent="0.3">
      <c r="U45084" s="275"/>
    </row>
    <row r="45085" spans="21:21" x14ac:dyDescent="0.3">
      <c r="U45085" s="275"/>
    </row>
    <row r="45086" spans="21:21" x14ac:dyDescent="0.3">
      <c r="U45086" s="275"/>
    </row>
    <row r="45087" spans="21:21" x14ac:dyDescent="0.3">
      <c r="U45087" s="275"/>
    </row>
    <row r="45088" spans="21:21" x14ac:dyDescent="0.3">
      <c r="U45088" s="275"/>
    </row>
    <row r="45089" spans="21:21" x14ac:dyDescent="0.3">
      <c r="U45089" s="275"/>
    </row>
    <row r="45090" spans="21:21" x14ac:dyDescent="0.3">
      <c r="U45090" s="275"/>
    </row>
    <row r="45091" spans="21:21" x14ac:dyDescent="0.3">
      <c r="U45091" s="275"/>
    </row>
    <row r="45092" spans="21:21" x14ac:dyDescent="0.3">
      <c r="U45092" s="275"/>
    </row>
    <row r="45093" spans="21:21" x14ac:dyDescent="0.3">
      <c r="U45093" s="275"/>
    </row>
    <row r="45094" spans="21:21" x14ac:dyDescent="0.3">
      <c r="U45094" s="275"/>
    </row>
    <row r="45095" spans="21:21" x14ac:dyDescent="0.3">
      <c r="U45095" s="275"/>
    </row>
    <row r="45096" spans="21:21" x14ac:dyDescent="0.3">
      <c r="U45096" s="275"/>
    </row>
    <row r="45097" spans="21:21" x14ac:dyDescent="0.3">
      <c r="U45097" s="275"/>
    </row>
    <row r="45098" spans="21:21" x14ac:dyDescent="0.3">
      <c r="U45098" s="275"/>
    </row>
    <row r="45099" spans="21:21" x14ac:dyDescent="0.3">
      <c r="U45099" s="275"/>
    </row>
    <row r="45100" spans="21:21" x14ac:dyDescent="0.3">
      <c r="U45100" s="275"/>
    </row>
    <row r="45101" spans="21:21" x14ac:dyDescent="0.3">
      <c r="U45101" s="275"/>
    </row>
    <row r="45102" spans="21:21" x14ac:dyDescent="0.3">
      <c r="U45102" s="275"/>
    </row>
    <row r="45103" spans="21:21" x14ac:dyDescent="0.3">
      <c r="U45103" s="275"/>
    </row>
    <row r="45104" spans="21:21" x14ac:dyDescent="0.3">
      <c r="U45104" s="275"/>
    </row>
    <row r="45105" spans="21:21" x14ac:dyDescent="0.3">
      <c r="U45105" s="275"/>
    </row>
    <row r="45106" spans="21:21" x14ac:dyDescent="0.3">
      <c r="U45106" s="275"/>
    </row>
    <row r="45107" spans="21:21" x14ac:dyDescent="0.3">
      <c r="U45107" s="275"/>
    </row>
    <row r="45108" spans="21:21" x14ac:dyDescent="0.3">
      <c r="U45108" s="275"/>
    </row>
    <row r="45109" spans="21:21" x14ac:dyDescent="0.3">
      <c r="U45109" s="275"/>
    </row>
    <row r="45110" spans="21:21" x14ac:dyDescent="0.3">
      <c r="U45110" s="275"/>
    </row>
    <row r="45111" spans="21:21" x14ac:dyDescent="0.3">
      <c r="U45111" s="275"/>
    </row>
    <row r="45112" spans="21:21" x14ac:dyDescent="0.3">
      <c r="U45112" s="275"/>
    </row>
    <row r="45113" spans="21:21" x14ac:dyDescent="0.3">
      <c r="U45113" s="275"/>
    </row>
    <row r="45114" spans="21:21" x14ac:dyDescent="0.3">
      <c r="U45114" s="275"/>
    </row>
    <row r="45115" spans="21:21" x14ac:dyDescent="0.3">
      <c r="U45115" s="275"/>
    </row>
    <row r="45116" spans="21:21" x14ac:dyDescent="0.3">
      <c r="U45116" s="275"/>
    </row>
    <row r="45117" spans="21:21" x14ac:dyDescent="0.3">
      <c r="U45117" s="275"/>
    </row>
    <row r="45118" spans="21:21" x14ac:dyDescent="0.3">
      <c r="U45118" s="275"/>
    </row>
    <row r="45119" spans="21:21" x14ac:dyDescent="0.3">
      <c r="U45119" s="275"/>
    </row>
    <row r="45120" spans="21:21" x14ac:dyDescent="0.3">
      <c r="U45120" s="275"/>
    </row>
    <row r="45121" spans="21:21" x14ac:dyDescent="0.3">
      <c r="U45121" s="275"/>
    </row>
    <row r="45122" spans="21:21" x14ac:dyDescent="0.3">
      <c r="U45122" s="275"/>
    </row>
    <row r="45123" spans="21:21" x14ac:dyDescent="0.3">
      <c r="U45123" s="275"/>
    </row>
    <row r="45124" spans="21:21" x14ac:dyDescent="0.3">
      <c r="U45124" s="275"/>
    </row>
    <row r="45125" spans="21:21" x14ac:dyDescent="0.3">
      <c r="U45125" s="275"/>
    </row>
    <row r="45126" spans="21:21" x14ac:dyDescent="0.3">
      <c r="U45126" s="275"/>
    </row>
    <row r="45127" spans="21:21" x14ac:dyDescent="0.3">
      <c r="U45127" s="275"/>
    </row>
    <row r="45128" spans="21:21" x14ac:dyDescent="0.3">
      <c r="U45128" s="275"/>
    </row>
    <row r="45129" spans="21:21" x14ac:dyDescent="0.3">
      <c r="U45129" s="275"/>
    </row>
    <row r="45130" spans="21:21" x14ac:dyDescent="0.3">
      <c r="U45130" s="275"/>
    </row>
    <row r="45131" spans="21:21" x14ac:dyDescent="0.3">
      <c r="U45131" s="275"/>
    </row>
    <row r="45132" spans="21:21" x14ac:dyDescent="0.3">
      <c r="U45132" s="275"/>
    </row>
    <row r="45133" spans="21:21" x14ac:dyDescent="0.3">
      <c r="U45133" s="275"/>
    </row>
    <row r="45134" spans="21:21" x14ac:dyDescent="0.3">
      <c r="U45134" s="275"/>
    </row>
    <row r="45135" spans="21:21" x14ac:dyDescent="0.3">
      <c r="U45135" s="275"/>
    </row>
    <row r="45136" spans="21:21" x14ac:dyDescent="0.3">
      <c r="U45136" s="275"/>
    </row>
    <row r="45137" spans="21:21" x14ac:dyDescent="0.3">
      <c r="U45137" s="275"/>
    </row>
    <row r="45138" spans="21:21" x14ac:dyDescent="0.3">
      <c r="U45138" s="275"/>
    </row>
    <row r="45139" spans="21:21" x14ac:dyDescent="0.3">
      <c r="U45139" s="275"/>
    </row>
    <row r="45140" spans="21:21" x14ac:dyDescent="0.3">
      <c r="U45140" s="275"/>
    </row>
    <row r="45141" spans="21:21" x14ac:dyDescent="0.3">
      <c r="U45141" s="275"/>
    </row>
    <row r="45142" spans="21:21" x14ac:dyDescent="0.3">
      <c r="U45142" s="275"/>
    </row>
    <row r="45143" spans="21:21" x14ac:dyDescent="0.3">
      <c r="U45143" s="275"/>
    </row>
    <row r="45144" spans="21:21" x14ac:dyDescent="0.3">
      <c r="U45144" s="275"/>
    </row>
    <row r="45145" spans="21:21" x14ac:dyDescent="0.3">
      <c r="U45145" s="275"/>
    </row>
    <row r="45146" spans="21:21" x14ac:dyDescent="0.3">
      <c r="U45146" s="275"/>
    </row>
    <row r="45147" spans="21:21" x14ac:dyDescent="0.3">
      <c r="U45147" s="275"/>
    </row>
    <row r="45148" spans="21:21" x14ac:dyDescent="0.3">
      <c r="U45148" s="275"/>
    </row>
    <row r="45149" spans="21:21" x14ac:dyDescent="0.3">
      <c r="U45149" s="275"/>
    </row>
    <row r="45150" spans="21:21" x14ac:dyDescent="0.3">
      <c r="U45150" s="275"/>
    </row>
    <row r="45151" spans="21:21" x14ac:dyDescent="0.3">
      <c r="U45151" s="275"/>
    </row>
    <row r="45152" spans="21:21" x14ac:dyDescent="0.3">
      <c r="U45152" s="275"/>
    </row>
    <row r="45153" spans="21:21" x14ac:dyDescent="0.3">
      <c r="U45153" s="275"/>
    </row>
    <row r="45154" spans="21:21" x14ac:dyDescent="0.3">
      <c r="U45154" s="275"/>
    </row>
    <row r="45155" spans="21:21" x14ac:dyDescent="0.3">
      <c r="U45155" s="275"/>
    </row>
    <row r="45156" spans="21:21" x14ac:dyDescent="0.3">
      <c r="U45156" s="275"/>
    </row>
    <row r="45157" spans="21:21" x14ac:dyDescent="0.3">
      <c r="U45157" s="275"/>
    </row>
    <row r="45158" spans="21:21" x14ac:dyDescent="0.3">
      <c r="U45158" s="275"/>
    </row>
    <row r="45159" spans="21:21" x14ac:dyDescent="0.3">
      <c r="U45159" s="275"/>
    </row>
    <row r="45160" spans="21:21" x14ac:dyDescent="0.3">
      <c r="U45160" s="275"/>
    </row>
    <row r="45161" spans="21:21" x14ac:dyDescent="0.3">
      <c r="U45161" s="275"/>
    </row>
    <row r="45162" spans="21:21" x14ac:dyDescent="0.3">
      <c r="U45162" s="275"/>
    </row>
    <row r="45163" spans="21:21" x14ac:dyDescent="0.3">
      <c r="U45163" s="275"/>
    </row>
    <row r="45164" spans="21:21" x14ac:dyDescent="0.3">
      <c r="U45164" s="275"/>
    </row>
    <row r="45165" spans="21:21" x14ac:dyDescent="0.3">
      <c r="U45165" s="275"/>
    </row>
    <row r="45166" spans="21:21" x14ac:dyDescent="0.3">
      <c r="U45166" s="275"/>
    </row>
    <row r="45167" spans="21:21" x14ac:dyDescent="0.3">
      <c r="U45167" s="275"/>
    </row>
    <row r="45168" spans="21:21" x14ac:dyDescent="0.3">
      <c r="U45168" s="275"/>
    </row>
    <row r="45169" spans="21:21" x14ac:dyDescent="0.3">
      <c r="U45169" s="275"/>
    </row>
    <row r="45170" spans="21:21" x14ac:dyDescent="0.3">
      <c r="U45170" s="275"/>
    </row>
    <row r="45171" spans="21:21" x14ac:dyDescent="0.3">
      <c r="U45171" s="275"/>
    </row>
    <row r="45172" spans="21:21" x14ac:dyDescent="0.3">
      <c r="U45172" s="275"/>
    </row>
    <row r="45173" spans="21:21" x14ac:dyDescent="0.3">
      <c r="U45173" s="275"/>
    </row>
    <row r="45174" spans="21:21" x14ac:dyDescent="0.3">
      <c r="U45174" s="275"/>
    </row>
    <row r="45175" spans="21:21" x14ac:dyDescent="0.3">
      <c r="U45175" s="275"/>
    </row>
    <row r="45176" spans="21:21" x14ac:dyDescent="0.3">
      <c r="U45176" s="275"/>
    </row>
    <row r="45177" spans="21:21" x14ac:dyDescent="0.3">
      <c r="U45177" s="275"/>
    </row>
    <row r="45178" spans="21:21" x14ac:dyDescent="0.3">
      <c r="U45178" s="275"/>
    </row>
    <row r="45179" spans="21:21" x14ac:dyDescent="0.3">
      <c r="U45179" s="275"/>
    </row>
    <row r="45180" spans="21:21" x14ac:dyDescent="0.3">
      <c r="U45180" s="275"/>
    </row>
    <row r="45181" spans="21:21" x14ac:dyDescent="0.3">
      <c r="U45181" s="275"/>
    </row>
    <row r="45182" spans="21:21" x14ac:dyDescent="0.3">
      <c r="U45182" s="275"/>
    </row>
    <row r="45183" spans="21:21" x14ac:dyDescent="0.3">
      <c r="U45183" s="275"/>
    </row>
    <row r="45184" spans="21:21" x14ac:dyDescent="0.3">
      <c r="U45184" s="275"/>
    </row>
    <row r="45185" spans="21:21" x14ac:dyDescent="0.3">
      <c r="U45185" s="275"/>
    </row>
    <row r="45186" spans="21:21" x14ac:dyDescent="0.3">
      <c r="U45186" s="275"/>
    </row>
    <row r="45187" spans="21:21" x14ac:dyDescent="0.3">
      <c r="U45187" s="275"/>
    </row>
    <row r="45188" spans="21:21" x14ac:dyDescent="0.3">
      <c r="U45188" s="275"/>
    </row>
    <row r="45189" spans="21:21" x14ac:dyDescent="0.3">
      <c r="U45189" s="275"/>
    </row>
    <row r="45190" spans="21:21" x14ac:dyDescent="0.3">
      <c r="U45190" s="275"/>
    </row>
    <row r="45191" spans="21:21" x14ac:dyDescent="0.3">
      <c r="U45191" s="275"/>
    </row>
    <row r="45192" spans="21:21" x14ac:dyDescent="0.3">
      <c r="U45192" s="275"/>
    </row>
    <row r="45193" spans="21:21" x14ac:dyDescent="0.3">
      <c r="U45193" s="275"/>
    </row>
    <row r="45194" spans="21:21" x14ac:dyDescent="0.3">
      <c r="U45194" s="275"/>
    </row>
    <row r="45195" spans="21:21" x14ac:dyDescent="0.3">
      <c r="U45195" s="275"/>
    </row>
    <row r="45196" spans="21:21" x14ac:dyDescent="0.3">
      <c r="U45196" s="275"/>
    </row>
    <row r="45197" spans="21:21" x14ac:dyDescent="0.3">
      <c r="U45197" s="275"/>
    </row>
    <row r="45198" spans="21:21" x14ac:dyDescent="0.3">
      <c r="U45198" s="275"/>
    </row>
    <row r="45199" spans="21:21" x14ac:dyDescent="0.3">
      <c r="U45199" s="275"/>
    </row>
    <row r="45200" spans="21:21" x14ac:dyDescent="0.3">
      <c r="U45200" s="275"/>
    </row>
    <row r="45201" spans="21:21" x14ac:dyDescent="0.3">
      <c r="U45201" s="275"/>
    </row>
    <row r="45202" spans="21:21" x14ac:dyDescent="0.3">
      <c r="U45202" s="275"/>
    </row>
    <row r="45203" spans="21:21" x14ac:dyDescent="0.3">
      <c r="U45203" s="275"/>
    </row>
    <row r="45204" spans="21:21" x14ac:dyDescent="0.3">
      <c r="U45204" s="275"/>
    </row>
    <row r="45205" spans="21:21" x14ac:dyDescent="0.3">
      <c r="U45205" s="275"/>
    </row>
    <row r="45206" spans="21:21" x14ac:dyDescent="0.3">
      <c r="U45206" s="275"/>
    </row>
    <row r="45207" spans="21:21" x14ac:dyDescent="0.3">
      <c r="U45207" s="275"/>
    </row>
    <row r="45208" spans="21:21" x14ac:dyDescent="0.3">
      <c r="U45208" s="275"/>
    </row>
    <row r="45209" spans="21:21" x14ac:dyDescent="0.3">
      <c r="U45209" s="275"/>
    </row>
    <row r="45210" spans="21:21" x14ac:dyDescent="0.3">
      <c r="U45210" s="275"/>
    </row>
    <row r="45211" spans="21:21" x14ac:dyDescent="0.3">
      <c r="U45211" s="275"/>
    </row>
    <row r="45212" spans="21:21" x14ac:dyDescent="0.3">
      <c r="U45212" s="275"/>
    </row>
    <row r="45213" spans="21:21" x14ac:dyDescent="0.3">
      <c r="U45213" s="275"/>
    </row>
    <row r="45214" spans="21:21" x14ac:dyDescent="0.3">
      <c r="U45214" s="275"/>
    </row>
    <row r="45215" spans="21:21" x14ac:dyDescent="0.3">
      <c r="U45215" s="275"/>
    </row>
    <row r="45216" spans="21:21" x14ac:dyDescent="0.3">
      <c r="U45216" s="275"/>
    </row>
    <row r="45217" spans="21:21" x14ac:dyDescent="0.3">
      <c r="U45217" s="275"/>
    </row>
    <row r="45218" spans="21:21" x14ac:dyDescent="0.3">
      <c r="U45218" s="275"/>
    </row>
    <row r="45219" spans="21:21" x14ac:dyDescent="0.3">
      <c r="U45219" s="275"/>
    </row>
    <row r="45220" spans="21:21" x14ac:dyDescent="0.3">
      <c r="U45220" s="275"/>
    </row>
    <row r="45221" spans="21:21" x14ac:dyDescent="0.3">
      <c r="U45221" s="275"/>
    </row>
    <row r="45222" spans="21:21" x14ac:dyDescent="0.3">
      <c r="U45222" s="275"/>
    </row>
    <row r="45223" spans="21:21" x14ac:dyDescent="0.3">
      <c r="U45223" s="275"/>
    </row>
    <row r="45224" spans="21:21" x14ac:dyDescent="0.3">
      <c r="U45224" s="275"/>
    </row>
    <row r="45225" spans="21:21" x14ac:dyDescent="0.3">
      <c r="U45225" s="275"/>
    </row>
    <row r="45226" spans="21:21" x14ac:dyDescent="0.3">
      <c r="U45226" s="275"/>
    </row>
    <row r="45227" spans="21:21" x14ac:dyDescent="0.3">
      <c r="U45227" s="275"/>
    </row>
    <row r="45228" spans="21:21" x14ac:dyDescent="0.3">
      <c r="U45228" s="275"/>
    </row>
    <row r="45229" spans="21:21" x14ac:dyDescent="0.3">
      <c r="U45229" s="275"/>
    </row>
    <row r="45230" spans="21:21" x14ac:dyDescent="0.3">
      <c r="U45230" s="275"/>
    </row>
    <row r="45231" spans="21:21" x14ac:dyDescent="0.3">
      <c r="U45231" s="275"/>
    </row>
    <row r="45232" spans="21:21" x14ac:dyDescent="0.3">
      <c r="U45232" s="275"/>
    </row>
    <row r="45233" spans="21:21" x14ac:dyDescent="0.3">
      <c r="U45233" s="275"/>
    </row>
    <row r="45234" spans="21:21" x14ac:dyDescent="0.3">
      <c r="U45234" s="275"/>
    </row>
    <row r="45235" spans="21:21" x14ac:dyDescent="0.3">
      <c r="U45235" s="275"/>
    </row>
    <row r="45236" spans="21:21" x14ac:dyDescent="0.3">
      <c r="U45236" s="275"/>
    </row>
    <row r="45237" spans="21:21" x14ac:dyDescent="0.3">
      <c r="U45237" s="275"/>
    </row>
    <row r="45238" spans="21:21" x14ac:dyDescent="0.3">
      <c r="U45238" s="275"/>
    </row>
    <row r="45239" spans="21:21" x14ac:dyDescent="0.3">
      <c r="U45239" s="275"/>
    </row>
    <row r="45240" spans="21:21" x14ac:dyDescent="0.3">
      <c r="U45240" s="275"/>
    </row>
    <row r="45241" spans="21:21" x14ac:dyDescent="0.3">
      <c r="U45241" s="275"/>
    </row>
    <row r="45242" spans="21:21" x14ac:dyDescent="0.3">
      <c r="U45242" s="275"/>
    </row>
    <row r="45243" spans="21:21" x14ac:dyDescent="0.3">
      <c r="U45243" s="275"/>
    </row>
    <row r="45244" spans="21:21" x14ac:dyDescent="0.3">
      <c r="U45244" s="275"/>
    </row>
    <row r="45245" spans="21:21" x14ac:dyDescent="0.3">
      <c r="U45245" s="275"/>
    </row>
    <row r="45246" spans="21:21" x14ac:dyDescent="0.3">
      <c r="U45246" s="275"/>
    </row>
    <row r="45247" spans="21:21" x14ac:dyDescent="0.3">
      <c r="U45247" s="275"/>
    </row>
    <row r="45248" spans="21:21" x14ac:dyDescent="0.3">
      <c r="U45248" s="275"/>
    </row>
    <row r="45249" spans="21:21" x14ac:dyDescent="0.3">
      <c r="U45249" s="275"/>
    </row>
    <row r="45250" spans="21:21" x14ac:dyDescent="0.3">
      <c r="U45250" s="275"/>
    </row>
    <row r="45251" spans="21:21" x14ac:dyDescent="0.3">
      <c r="U45251" s="275"/>
    </row>
    <row r="45252" spans="21:21" x14ac:dyDescent="0.3">
      <c r="U45252" s="275"/>
    </row>
    <row r="45253" spans="21:21" x14ac:dyDescent="0.3">
      <c r="U45253" s="275"/>
    </row>
    <row r="45254" spans="21:21" x14ac:dyDescent="0.3">
      <c r="U45254" s="275"/>
    </row>
    <row r="45255" spans="21:21" x14ac:dyDescent="0.3">
      <c r="U45255" s="275"/>
    </row>
    <row r="45256" spans="21:21" x14ac:dyDescent="0.3">
      <c r="U45256" s="275"/>
    </row>
    <row r="45257" spans="21:21" x14ac:dyDescent="0.3">
      <c r="U45257" s="275"/>
    </row>
    <row r="45258" spans="21:21" x14ac:dyDescent="0.3">
      <c r="U45258" s="275"/>
    </row>
    <row r="45259" spans="21:21" x14ac:dyDescent="0.3">
      <c r="U45259" s="275"/>
    </row>
    <row r="45260" spans="21:21" x14ac:dyDescent="0.3">
      <c r="U45260" s="275"/>
    </row>
    <row r="45261" spans="21:21" x14ac:dyDescent="0.3">
      <c r="U45261" s="275"/>
    </row>
    <row r="45262" spans="21:21" x14ac:dyDescent="0.3">
      <c r="U45262" s="275"/>
    </row>
    <row r="45263" spans="21:21" x14ac:dyDescent="0.3">
      <c r="U45263" s="275"/>
    </row>
    <row r="45264" spans="21:21" x14ac:dyDescent="0.3">
      <c r="U45264" s="275"/>
    </row>
    <row r="45265" spans="21:21" x14ac:dyDescent="0.3">
      <c r="U45265" s="275"/>
    </row>
    <row r="45266" spans="21:21" x14ac:dyDescent="0.3">
      <c r="U45266" s="275"/>
    </row>
    <row r="45267" spans="21:21" x14ac:dyDescent="0.3">
      <c r="U45267" s="275"/>
    </row>
    <row r="45268" spans="21:21" x14ac:dyDescent="0.3">
      <c r="U45268" s="275"/>
    </row>
    <row r="45269" spans="21:21" x14ac:dyDescent="0.3">
      <c r="U45269" s="275"/>
    </row>
    <row r="45270" spans="21:21" x14ac:dyDescent="0.3">
      <c r="U45270" s="275"/>
    </row>
    <row r="45271" spans="21:21" x14ac:dyDescent="0.3">
      <c r="U45271" s="275"/>
    </row>
    <row r="45272" spans="21:21" x14ac:dyDescent="0.3">
      <c r="U45272" s="275"/>
    </row>
    <row r="45273" spans="21:21" x14ac:dyDescent="0.3">
      <c r="U45273" s="275"/>
    </row>
    <row r="45274" spans="21:21" x14ac:dyDescent="0.3">
      <c r="U45274" s="275"/>
    </row>
    <row r="45275" spans="21:21" x14ac:dyDescent="0.3">
      <c r="U45275" s="275"/>
    </row>
    <row r="45276" spans="21:21" x14ac:dyDescent="0.3">
      <c r="U45276" s="275"/>
    </row>
    <row r="45277" spans="21:21" x14ac:dyDescent="0.3">
      <c r="U45277" s="275"/>
    </row>
    <row r="45278" spans="21:21" x14ac:dyDescent="0.3">
      <c r="U45278" s="275"/>
    </row>
    <row r="45279" spans="21:21" x14ac:dyDescent="0.3">
      <c r="U45279" s="275"/>
    </row>
    <row r="45280" spans="21:21" x14ac:dyDescent="0.3">
      <c r="U45280" s="275"/>
    </row>
    <row r="45281" spans="21:21" x14ac:dyDescent="0.3">
      <c r="U45281" s="275"/>
    </row>
    <row r="45282" spans="21:21" x14ac:dyDescent="0.3">
      <c r="U45282" s="275"/>
    </row>
    <row r="45283" spans="21:21" x14ac:dyDescent="0.3">
      <c r="U45283" s="275"/>
    </row>
    <row r="45284" spans="21:21" x14ac:dyDescent="0.3">
      <c r="U45284" s="275"/>
    </row>
    <row r="45285" spans="21:21" x14ac:dyDescent="0.3">
      <c r="U45285" s="275"/>
    </row>
    <row r="45286" spans="21:21" x14ac:dyDescent="0.3">
      <c r="U45286" s="275"/>
    </row>
    <row r="45287" spans="21:21" x14ac:dyDescent="0.3">
      <c r="U45287" s="275"/>
    </row>
    <row r="45288" spans="21:21" x14ac:dyDescent="0.3">
      <c r="U45288" s="275"/>
    </row>
    <row r="45289" spans="21:21" x14ac:dyDescent="0.3">
      <c r="U45289" s="275"/>
    </row>
    <row r="45290" spans="21:21" x14ac:dyDescent="0.3">
      <c r="U45290" s="275"/>
    </row>
    <row r="45291" spans="21:21" x14ac:dyDescent="0.3">
      <c r="U45291" s="275"/>
    </row>
    <row r="45292" spans="21:21" x14ac:dyDescent="0.3">
      <c r="U45292" s="275"/>
    </row>
    <row r="45293" spans="21:21" x14ac:dyDescent="0.3">
      <c r="U45293" s="275"/>
    </row>
    <row r="45294" spans="21:21" x14ac:dyDescent="0.3">
      <c r="U45294" s="275"/>
    </row>
    <row r="45295" spans="21:21" x14ac:dyDescent="0.3">
      <c r="U45295" s="275"/>
    </row>
    <row r="45296" spans="21:21" x14ac:dyDescent="0.3">
      <c r="U45296" s="275"/>
    </row>
    <row r="45297" spans="21:21" x14ac:dyDescent="0.3">
      <c r="U45297" s="275"/>
    </row>
    <row r="45298" spans="21:21" x14ac:dyDescent="0.3">
      <c r="U45298" s="275"/>
    </row>
    <row r="45299" spans="21:21" x14ac:dyDescent="0.3">
      <c r="U45299" s="275"/>
    </row>
    <row r="45300" spans="21:21" x14ac:dyDescent="0.3">
      <c r="U45300" s="275"/>
    </row>
    <row r="45301" spans="21:21" x14ac:dyDescent="0.3">
      <c r="U45301" s="275"/>
    </row>
    <row r="45302" spans="21:21" x14ac:dyDescent="0.3">
      <c r="U45302" s="275"/>
    </row>
    <row r="45303" spans="21:21" x14ac:dyDescent="0.3">
      <c r="U45303" s="275"/>
    </row>
    <row r="45304" spans="21:21" x14ac:dyDescent="0.3">
      <c r="U45304" s="275"/>
    </row>
    <row r="45305" spans="21:21" x14ac:dyDescent="0.3">
      <c r="U45305" s="275"/>
    </row>
    <row r="45306" spans="21:21" x14ac:dyDescent="0.3">
      <c r="U45306" s="275"/>
    </row>
    <row r="45307" spans="21:21" x14ac:dyDescent="0.3">
      <c r="U45307" s="275"/>
    </row>
    <row r="45308" spans="21:21" x14ac:dyDescent="0.3">
      <c r="U45308" s="275"/>
    </row>
    <row r="45309" spans="21:21" x14ac:dyDescent="0.3">
      <c r="U45309" s="275"/>
    </row>
    <row r="45310" spans="21:21" x14ac:dyDescent="0.3">
      <c r="U45310" s="275"/>
    </row>
    <row r="45311" spans="21:21" x14ac:dyDescent="0.3">
      <c r="U45311" s="275"/>
    </row>
    <row r="45312" spans="21:21" x14ac:dyDescent="0.3">
      <c r="U45312" s="275"/>
    </row>
    <row r="45313" spans="21:21" x14ac:dyDescent="0.3">
      <c r="U45313" s="275"/>
    </row>
    <row r="45314" spans="21:21" x14ac:dyDescent="0.3">
      <c r="U45314" s="275"/>
    </row>
    <row r="45315" spans="21:21" x14ac:dyDescent="0.3">
      <c r="U45315" s="275"/>
    </row>
    <row r="45316" spans="21:21" x14ac:dyDescent="0.3">
      <c r="U45316" s="275"/>
    </row>
    <row r="45317" spans="21:21" x14ac:dyDescent="0.3">
      <c r="U45317" s="275"/>
    </row>
    <row r="45318" spans="21:21" x14ac:dyDescent="0.3">
      <c r="U45318" s="275"/>
    </row>
    <row r="45319" spans="21:21" x14ac:dyDescent="0.3">
      <c r="U45319" s="275"/>
    </row>
    <row r="45320" spans="21:21" x14ac:dyDescent="0.3">
      <c r="U45320" s="275"/>
    </row>
    <row r="45321" spans="21:21" x14ac:dyDescent="0.3">
      <c r="U45321" s="275"/>
    </row>
    <row r="45322" spans="21:21" x14ac:dyDescent="0.3">
      <c r="U45322" s="275"/>
    </row>
    <row r="45323" spans="21:21" x14ac:dyDescent="0.3">
      <c r="U45323" s="275"/>
    </row>
    <row r="45324" spans="21:21" x14ac:dyDescent="0.3">
      <c r="U45324" s="275"/>
    </row>
    <row r="45325" spans="21:21" x14ac:dyDescent="0.3">
      <c r="U45325" s="275"/>
    </row>
    <row r="45326" spans="21:21" x14ac:dyDescent="0.3">
      <c r="U45326" s="275"/>
    </row>
    <row r="45327" spans="21:21" x14ac:dyDescent="0.3">
      <c r="U45327" s="275"/>
    </row>
    <row r="45328" spans="21:21" x14ac:dyDescent="0.3">
      <c r="U45328" s="275"/>
    </row>
    <row r="45329" spans="21:21" x14ac:dyDescent="0.3">
      <c r="U45329" s="275"/>
    </row>
    <row r="45330" spans="21:21" x14ac:dyDescent="0.3">
      <c r="U45330" s="275"/>
    </row>
    <row r="45331" spans="21:21" x14ac:dyDescent="0.3">
      <c r="U45331" s="275"/>
    </row>
    <row r="45332" spans="21:21" x14ac:dyDescent="0.3">
      <c r="U45332" s="275"/>
    </row>
    <row r="45333" spans="21:21" x14ac:dyDescent="0.3">
      <c r="U45333" s="275"/>
    </row>
    <row r="45334" spans="21:21" x14ac:dyDescent="0.3">
      <c r="U45334" s="275"/>
    </row>
    <row r="45335" spans="21:21" x14ac:dyDescent="0.3">
      <c r="U45335" s="275"/>
    </row>
    <row r="45336" spans="21:21" x14ac:dyDescent="0.3">
      <c r="U45336" s="275"/>
    </row>
    <row r="45337" spans="21:21" x14ac:dyDescent="0.3">
      <c r="U45337" s="275"/>
    </row>
    <row r="45338" spans="21:21" x14ac:dyDescent="0.3">
      <c r="U45338" s="275"/>
    </row>
    <row r="45339" spans="21:21" x14ac:dyDescent="0.3">
      <c r="U45339" s="275"/>
    </row>
    <row r="45340" spans="21:21" x14ac:dyDescent="0.3">
      <c r="U45340" s="275"/>
    </row>
    <row r="45341" spans="21:21" x14ac:dyDescent="0.3">
      <c r="U45341" s="275"/>
    </row>
    <row r="45342" spans="21:21" x14ac:dyDescent="0.3">
      <c r="U45342" s="275"/>
    </row>
    <row r="45343" spans="21:21" x14ac:dyDescent="0.3">
      <c r="U45343" s="275"/>
    </row>
    <row r="45344" spans="21:21" x14ac:dyDescent="0.3">
      <c r="U45344" s="275"/>
    </row>
    <row r="45345" spans="21:21" x14ac:dyDescent="0.3">
      <c r="U45345" s="275"/>
    </row>
    <row r="45346" spans="21:21" x14ac:dyDescent="0.3">
      <c r="U45346" s="275"/>
    </row>
    <row r="45347" spans="21:21" x14ac:dyDescent="0.3">
      <c r="U45347" s="275"/>
    </row>
    <row r="45348" spans="21:21" x14ac:dyDescent="0.3">
      <c r="U45348" s="275"/>
    </row>
    <row r="45349" spans="21:21" x14ac:dyDescent="0.3">
      <c r="U45349" s="275"/>
    </row>
    <row r="45350" spans="21:21" x14ac:dyDescent="0.3">
      <c r="U45350" s="275"/>
    </row>
    <row r="45351" spans="21:21" x14ac:dyDescent="0.3">
      <c r="U45351" s="275"/>
    </row>
    <row r="45352" spans="21:21" x14ac:dyDescent="0.3">
      <c r="U45352" s="275"/>
    </row>
    <row r="45353" spans="21:21" x14ac:dyDescent="0.3">
      <c r="U45353" s="275"/>
    </row>
    <row r="45354" spans="21:21" x14ac:dyDescent="0.3">
      <c r="U45354" s="275"/>
    </row>
    <row r="45355" spans="21:21" x14ac:dyDescent="0.3">
      <c r="U45355" s="275"/>
    </row>
    <row r="45356" spans="21:21" x14ac:dyDescent="0.3">
      <c r="U45356" s="275"/>
    </row>
    <row r="45357" spans="21:21" x14ac:dyDescent="0.3">
      <c r="U45357" s="275"/>
    </row>
    <row r="45358" spans="21:21" x14ac:dyDescent="0.3">
      <c r="U45358" s="275"/>
    </row>
    <row r="45359" spans="21:21" x14ac:dyDescent="0.3">
      <c r="U45359" s="275"/>
    </row>
    <row r="45360" spans="21:21" x14ac:dyDescent="0.3">
      <c r="U45360" s="275"/>
    </row>
    <row r="45361" spans="21:21" x14ac:dyDescent="0.3">
      <c r="U45361" s="275"/>
    </row>
    <row r="45362" spans="21:21" x14ac:dyDescent="0.3">
      <c r="U45362" s="275"/>
    </row>
    <row r="45363" spans="21:21" x14ac:dyDescent="0.3">
      <c r="U45363" s="275"/>
    </row>
    <row r="45364" spans="21:21" x14ac:dyDescent="0.3">
      <c r="U45364" s="275"/>
    </row>
    <row r="45365" spans="21:21" x14ac:dyDescent="0.3">
      <c r="U45365" s="275"/>
    </row>
    <row r="45366" spans="21:21" x14ac:dyDescent="0.3">
      <c r="U45366" s="275"/>
    </row>
    <row r="45367" spans="21:21" x14ac:dyDescent="0.3">
      <c r="U45367" s="275"/>
    </row>
    <row r="45368" spans="21:21" x14ac:dyDescent="0.3">
      <c r="U45368" s="275"/>
    </row>
    <row r="45369" spans="21:21" x14ac:dyDescent="0.3">
      <c r="U45369" s="275"/>
    </row>
    <row r="45370" spans="21:21" x14ac:dyDescent="0.3">
      <c r="U45370" s="275"/>
    </row>
    <row r="45371" spans="21:21" x14ac:dyDescent="0.3">
      <c r="U45371" s="275"/>
    </row>
    <row r="45372" spans="21:21" x14ac:dyDescent="0.3">
      <c r="U45372" s="275"/>
    </row>
    <row r="45373" spans="21:21" x14ac:dyDescent="0.3">
      <c r="U45373" s="275"/>
    </row>
    <row r="45374" spans="21:21" x14ac:dyDescent="0.3">
      <c r="U45374" s="275"/>
    </row>
    <row r="45375" spans="21:21" x14ac:dyDescent="0.3">
      <c r="U45375" s="275"/>
    </row>
    <row r="45376" spans="21:21" x14ac:dyDescent="0.3">
      <c r="U45376" s="275"/>
    </row>
    <row r="45377" spans="21:21" x14ac:dyDescent="0.3">
      <c r="U45377" s="275"/>
    </row>
    <row r="45378" spans="21:21" x14ac:dyDescent="0.3">
      <c r="U45378" s="275"/>
    </row>
    <row r="45379" spans="21:21" x14ac:dyDescent="0.3">
      <c r="U45379" s="275"/>
    </row>
    <row r="45380" spans="21:21" x14ac:dyDescent="0.3">
      <c r="U45380" s="275"/>
    </row>
    <row r="45381" spans="21:21" x14ac:dyDescent="0.3">
      <c r="U45381" s="275"/>
    </row>
    <row r="45382" spans="21:21" x14ac:dyDescent="0.3">
      <c r="U45382" s="275"/>
    </row>
    <row r="45383" spans="21:21" x14ac:dyDescent="0.3">
      <c r="U45383" s="275"/>
    </row>
    <row r="45384" spans="21:21" x14ac:dyDescent="0.3">
      <c r="U45384" s="275"/>
    </row>
    <row r="45385" spans="21:21" x14ac:dyDescent="0.3">
      <c r="U45385" s="275"/>
    </row>
    <row r="45386" spans="21:21" x14ac:dyDescent="0.3">
      <c r="U45386" s="275"/>
    </row>
    <row r="45387" spans="21:21" x14ac:dyDescent="0.3">
      <c r="U45387" s="275"/>
    </row>
    <row r="45388" spans="21:21" x14ac:dyDescent="0.3">
      <c r="U45388" s="275"/>
    </row>
    <row r="45389" spans="21:21" x14ac:dyDescent="0.3">
      <c r="U45389" s="275"/>
    </row>
    <row r="45390" spans="21:21" x14ac:dyDescent="0.3">
      <c r="U45390" s="275"/>
    </row>
    <row r="45391" spans="21:21" x14ac:dyDescent="0.3">
      <c r="U45391" s="275"/>
    </row>
    <row r="45392" spans="21:21" x14ac:dyDescent="0.3">
      <c r="U45392" s="275"/>
    </row>
    <row r="45393" spans="21:21" x14ac:dyDescent="0.3">
      <c r="U45393" s="275"/>
    </row>
    <row r="45394" spans="21:21" x14ac:dyDescent="0.3">
      <c r="U45394" s="275"/>
    </row>
    <row r="45395" spans="21:21" x14ac:dyDescent="0.3">
      <c r="U45395" s="275"/>
    </row>
    <row r="45396" spans="21:21" x14ac:dyDescent="0.3">
      <c r="U45396" s="275"/>
    </row>
    <row r="45397" spans="21:21" x14ac:dyDescent="0.3">
      <c r="U45397" s="275"/>
    </row>
    <row r="45398" spans="21:21" x14ac:dyDescent="0.3">
      <c r="U45398" s="275"/>
    </row>
    <row r="45399" spans="21:21" x14ac:dyDescent="0.3">
      <c r="U45399" s="275"/>
    </row>
    <row r="45400" spans="21:21" x14ac:dyDescent="0.3">
      <c r="U45400" s="275"/>
    </row>
    <row r="45401" spans="21:21" x14ac:dyDescent="0.3">
      <c r="U45401" s="275"/>
    </row>
    <row r="45402" spans="21:21" x14ac:dyDescent="0.3">
      <c r="U45402" s="275"/>
    </row>
    <row r="45403" spans="21:21" x14ac:dyDescent="0.3">
      <c r="U45403" s="275"/>
    </row>
    <row r="45404" spans="21:21" x14ac:dyDescent="0.3">
      <c r="U45404" s="275"/>
    </row>
    <row r="45405" spans="21:21" x14ac:dyDescent="0.3">
      <c r="U45405" s="275"/>
    </row>
    <row r="45406" spans="21:21" x14ac:dyDescent="0.3">
      <c r="U45406" s="275"/>
    </row>
    <row r="45407" spans="21:21" x14ac:dyDescent="0.3">
      <c r="U45407" s="275"/>
    </row>
    <row r="45408" spans="21:21" x14ac:dyDescent="0.3">
      <c r="U45408" s="275"/>
    </row>
    <row r="45409" spans="21:21" x14ac:dyDescent="0.3">
      <c r="U45409" s="275"/>
    </row>
    <row r="45410" spans="21:21" x14ac:dyDescent="0.3">
      <c r="U45410" s="275"/>
    </row>
    <row r="45411" spans="21:21" x14ac:dyDescent="0.3">
      <c r="U45411" s="275"/>
    </row>
    <row r="45412" spans="21:21" x14ac:dyDescent="0.3">
      <c r="U45412" s="275"/>
    </row>
    <row r="45413" spans="21:21" x14ac:dyDescent="0.3">
      <c r="U45413" s="275"/>
    </row>
    <row r="45414" spans="21:21" x14ac:dyDescent="0.3">
      <c r="U45414" s="275"/>
    </row>
    <row r="45415" spans="21:21" x14ac:dyDescent="0.3">
      <c r="U45415" s="275"/>
    </row>
    <row r="45416" spans="21:21" x14ac:dyDescent="0.3">
      <c r="U45416" s="275"/>
    </row>
    <row r="45417" spans="21:21" x14ac:dyDescent="0.3">
      <c r="U45417" s="275"/>
    </row>
    <row r="45418" spans="21:21" x14ac:dyDescent="0.3">
      <c r="U45418" s="275"/>
    </row>
    <row r="45419" spans="21:21" x14ac:dyDescent="0.3">
      <c r="U45419" s="275"/>
    </row>
    <row r="45420" spans="21:21" x14ac:dyDescent="0.3">
      <c r="U45420" s="275"/>
    </row>
    <row r="45421" spans="21:21" x14ac:dyDescent="0.3">
      <c r="U45421" s="275"/>
    </row>
    <row r="45422" spans="21:21" x14ac:dyDescent="0.3">
      <c r="U45422" s="275"/>
    </row>
    <row r="45423" spans="21:21" x14ac:dyDescent="0.3">
      <c r="U45423" s="275"/>
    </row>
    <row r="45424" spans="21:21" x14ac:dyDescent="0.3">
      <c r="U45424" s="275"/>
    </row>
    <row r="45425" spans="21:21" x14ac:dyDescent="0.3">
      <c r="U45425" s="275"/>
    </row>
    <row r="45426" spans="21:21" x14ac:dyDescent="0.3">
      <c r="U45426" s="275"/>
    </row>
    <row r="45427" spans="21:21" x14ac:dyDescent="0.3">
      <c r="U45427" s="275"/>
    </row>
    <row r="45428" spans="21:21" x14ac:dyDescent="0.3">
      <c r="U45428" s="275"/>
    </row>
    <row r="45429" spans="21:21" x14ac:dyDescent="0.3">
      <c r="U45429" s="275"/>
    </row>
    <row r="45430" spans="21:21" x14ac:dyDescent="0.3">
      <c r="U45430" s="275"/>
    </row>
    <row r="45431" spans="21:21" x14ac:dyDescent="0.3">
      <c r="U45431" s="275"/>
    </row>
    <row r="45432" spans="21:21" x14ac:dyDescent="0.3">
      <c r="U45432" s="275"/>
    </row>
    <row r="45433" spans="21:21" x14ac:dyDescent="0.3">
      <c r="U45433" s="275"/>
    </row>
    <row r="45434" spans="21:21" x14ac:dyDescent="0.3">
      <c r="U45434" s="275"/>
    </row>
    <row r="45435" spans="21:21" x14ac:dyDescent="0.3">
      <c r="U45435" s="275"/>
    </row>
    <row r="45436" spans="21:21" x14ac:dyDescent="0.3">
      <c r="U45436" s="275"/>
    </row>
    <row r="45437" spans="21:21" x14ac:dyDescent="0.3">
      <c r="U45437" s="275"/>
    </row>
    <row r="45438" spans="21:21" x14ac:dyDescent="0.3">
      <c r="U45438" s="275"/>
    </row>
    <row r="45439" spans="21:21" x14ac:dyDescent="0.3">
      <c r="U45439" s="275"/>
    </row>
    <row r="45440" spans="21:21" x14ac:dyDescent="0.3">
      <c r="U45440" s="275"/>
    </row>
    <row r="45441" spans="21:21" x14ac:dyDescent="0.3">
      <c r="U45441" s="275"/>
    </row>
    <row r="45442" spans="21:21" x14ac:dyDescent="0.3">
      <c r="U45442" s="275"/>
    </row>
    <row r="45443" spans="21:21" x14ac:dyDescent="0.3">
      <c r="U45443" s="275"/>
    </row>
    <row r="45444" spans="21:21" x14ac:dyDescent="0.3">
      <c r="U45444" s="275"/>
    </row>
    <row r="45445" spans="21:21" x14ac:dyDescent="0.3">
      <c r="U45445" s="275"/>
    </row>
    <row r="45446" spans="21:21" x14ac:dyDescent="0.3">
      <c r="U45446" s="275"/>
    </row>
    <row r="45447" spans="21:21" x14ac:dyDescent="0.3">
      <c r="U45447" s="275"/>
    </row>
    <row r="45448" spans="21:21" x14ac:dyDescent="0.3">
      <c r="U45448" s="275"/>
    </row>
    <row r="45449" spans="21:21" x14ac:dyDescent="0.3">
      <c r="U45449" s="275"/>
    </row>
    <row r="45450" spans="21:21" x14ac:dyDescent="0.3">
      <c r="U45450" s="275"/>
    </row>
    <row r="45451" spans="21:21" x14ac:dyDescent="0.3">
      <c r="U45451" s="275"/>
    </row>
    <row r="45452" spans="21:21" x14ac:dyDescent="0.3">
      <c r="U45452" s="275"/>
    </row>
    <row r="45453" spans="21:21" x14ac:dyDescent="0.3">
      <c r="U45453" s="275"/>
    </row>
    <row r="45454" spans="21:21" x14ac:dyDescent="0.3">
      <c r="U45454" s="275"/>
    </row>
    <row r="45455" spans="21:21" x14ac:dyDescent="0.3">
      <c r="U45455" s="275"/>
    </row>
    <row r="45456" spans="21:21" x14ac:dyDescent="0.3">
      <c r="U45456" s="275"/>
    </row>
    <row r="45457" spans="21:21" x14ac:dyDescent="0.3">
      <c r="U45457" s="275"/>
    </row>
    <row r="45458" spans="21:21" x14ac:dyDescent="0.3">
      <c r="U45458" s="275"/>
    </row>
    <row r="45459" spans="21:21" x14ac:dyDescent="0.3">
      <c r="U45459" s="275"/>
    </row>
    <row r="45460" spans="21:21" x14ac:dyDescent="0.3">
      <c r="U45460" s="275"/>
    </row>
    <row r="45461" spans="21:21" x14ac:dyDescent="0.3">
      <c r="U45461" s="275"/>
    </row>
    <row r="45462" spans="21:21" x14ac:dyDescent="0.3">
      <c r="U45462" s="275"/>
    </row>
    <row r="45463" spans="21:21" x14ac:dyDescent="0.3">
      <c r="U45463" s="275"/>
    </row>
    <row r="45464" spans="21:21" x14ac:dyDescent="0.3">
      <c r="U45464" s="275"/>
    </row>
    <row r="45465" spans="21:21" x14ac:dyDescent="0.3">
      <c r="U45465" s="275"/>
    </row>
    <row r="45466" spans="21:21" x14ac:dyDescent="0.3">
      <c r="U45466" s="275"/>
    </row>
    <row r="45467" spans="21:21" x14ac:dyDescent="0.3">
      <c r="U45467" s="275"/>
    </row>
    <row r="45468" spans="21:21" x14ac:dyDescent="0.3">
      <c r="U45468" s="275"/>
    </row>
    <row r="45469" spans="21:21" x14ac:dyDescent="0.3">
      <c r="U45469" s="275"/>
    </row>
    <row r="45470" spans="21:21" x14ac:dyDescent="0.3">
      <c r="U45470" s="275"/>
    </row>
    <row r="45471" spans="21:21" x14ac:dyDescent="0.3">
      <c r="U45471" s="275"/>
    </row>
    <row r="45472" spans="21:21" x14ac:dyDescent="0.3">
      <c r="U45472" s="275"/>
    </row>
    <row r="45473" spans="21:21" x14ac:dyDescent="0.3">
      <c r="U45473" s="275"/>
    </row>
    <row r="45474" spans="21:21" x14ac:dyDescent="0.3">
      <c r="U45474" s="275"/>
    </row>
    <row r="45475" spans="21:21" x14ac:dyDescent="0.3">
      <c r="U45475" s="275"/>
    </row>
    <row r="45476" spans="21:21" x14ac:dyDescent="0.3">
      <c r="U45476" s="275"/>
    </row>
    <row r="45477" spans="21:21" x14ac:dyDescent="0.3">
      <c r="U45477" s="275"/>
    </row>
    <row r="45478" spans="21:21" x14ac:dyDescent="0.3">
      <c r="U45478" s="275"/>
    </row>
    <row r="45479" spans="21:21" x14ac:dyDescent="0.3">
      <c r="U45479" s="275"/>
    </row>
    <row r="45480" spans="21:21" x14ac:dyDescent="0.3">
      <c r="U45480" s="275"/>
    </row>
    <row r="45481" spans="21:21" x14ac:dyDescent="0.3">
      <c r="U45481" s="275"/>
    </row>
    <row r="45482" spans="21:21" x14ac:dyDescent="0.3">
      <c r="U45482" s="275"/>
    </row>
    <row r="45483" spans="21:21" x14ac:dyDescent="0.3">
      <c r="U45483" s="275"/>
    </row>
    <row r="45484" spans="21:21" x14ac:dyDescent="0.3">
      <c r="U45484" s="275"/>
    </row>
    <row r="45485" spans="21:21" x14ac:dyDescent="0.3">
      <c r="U45485" s="275"/>
    </row>
    <row r="45486" spans="21:21" x14ac:dyDescent="0.3">
      <c r="U45486" s="275"/>
    </row>
    <row r="45487" spans="21:21" x14ac:dyDescent="0.3">
      <c r="U45487" s="275"/>
    </row>
    <row r="45488" spans="21:21" x14ac:dyDescent="0.3">
      <c r="U45488" s="275"/>
    </row>
    <row r="45489" spans="21:21" x14ac:dyDescent="0.3">
      <c r="U45489" s="275"/>
    </row>
    <row r="45490" spans="21:21" x14ac:dyDescent="0.3">
      <c r="U45490" s="275"/>
    </row>
    <row r="45491" spans="21:21" x14ac:dyDescent="0.3">
      <c r="U45491" s="275"/>
    </row>
    <row r="45492" spans="21:21" x14ac:dyDescent="0.3">
      <c r="U45492" s="275"/>
    </row>
    <row r="45493" spans="21:21" x14ac:dyDescent="0.3">
      <c r="U45493" s="275"/>
    </row>
    <row r="45494" spans="21:21" x14ac:dyDescent="0.3">
      <c r="U45494" s="275"/>
    </row>
    <row r="45495" spans="21:21" x14ac:dyDescent="0.3">
      <c r="U45495" s="275"/>
    </row>
    <row r="45496" spans="21:21" x14ac:dyDescent="0.3">
      <c r="U45496" s="275"/>
    </row>
    <row r="45497" spans="21:21" x14ac:dyDescent="0.3">
      <c r="U45497" s="275"/>
    </row>
    <row r="45498" spans="21:21" x14ac:dyDescent="0.3">
      <c r="U45498" s="275"/>
    </row>
    <row r="45499" spans="21:21" x14ac:dyDescent="0.3">
      <c r="U45499" s="275"/>
    </row>
    <row r="45500" spans="21:21" x14ac:dyDescent="0.3">
      <c r="U45500" s="275"/>
    </row>
    <row r="45501" spans="21:21" x14ac:dyDescent="0.3">
      <c r="U45501" s="275"/>
    </row>
    <row r="45502" spans="21:21" x14ac:dyDescent="0.3">
      <c r="U45502" s="275"/>
    </row>
    <row r="45503" spans="21:21" x14ac:dyDescent="0.3">
      <c r="U45503" s="275"/>
    </row>
    <row r="45504" spans="21:21" x14ac:dyDescent="0.3">
      <c r="U45504" s="275"/>
    </row>
    <row r="45505" spans="21:21" x14ac:dyDescent="0.3">
      <c r="U45505" s="275"/>
    </row>
    <row r="45506" spans="21:21" x14ac:dyDescent="0.3">
      <c r="U45506" s="275"/>
    </row>
    <row r="45507" spans="21:21" x14ac:dyDescent="0.3">
      <c r="U45507" s="275"/>
    </row>
    <row r="45508" spans="21:21" x14ac:dyDescent="0.3">
      <c r="U45508" s="275"/>
    </row>
    <row r="45509" spans="21:21" x14ac:dyDescent="0.3">
      <c r="U45509" s="275"/>
    </row>
    <row r="45510" spans="21:21" x14ac:dyDescent="0.3">
      <c r="U45510" s="275"/>
    </row>
    <row r="45511" spans="21:21" x14ac:dyDescent="0.3">
      <c r="U45511" s="275"/>
    </row>
    <row r="45512" spans="21:21" x14ac:dyDescent="0.3">
      <c r="U45512" s="275"/>
    </row>
    <row r="45513" spans="21:21" x14ac:dyDescent="0.3">
      <c r="U45513" s="275"/>
    </row>
    <row r="45514" spans="21:21" x14ac:dyDescent="0.3">
      <c r="U45514" s="275"/>
    </row>
    <row r="45515" spans="21:21" x14ac:dyDescent="0.3">
      <c r="U45515" s="275"/>
    </row>
    <row r="45516" spans="21:21" x14ac:dyDescent="0.3">
      <c r="U45516" s="275"/>
    </row>
    <row r="45517" spans="21:21" x14ac:dyDescent="0.3">
      <c r="U45517" s="275"/>
    </row>
    <row r="45518" spans="21:21" x14ac:dyDescent="0.3">
      <c r="U45518" s="275"/>
    </row>
    <row r="45519" spans="21:21" x14ac:dyDescent="0.3">
      <c r="U45519" s="275"/>
    </row>
    <row r="45520" spans="21:21" x14ac:dyDescent="0.3">
      <c r="U45520" s="275"/>
    </row>
    <row r="45521" spans="21:21" x14ac:dyDescent="0.3">
      <c r="U45521" s="275"/>
    </row>
    <row r="45522" spans="21:21" x14ac:dyDescent="0.3">
      <c r="U45522" s="275"/>
    </row>
    <row r="45523" spans="21:21" x14ac:dyDescent="0.3">
      <c r="U45523" s="275"/>
    </row>
    <row r="45524" spans="21:21" x14ac:dyDescent="0.3">
      <c r="U45524" s="275"/>
    </row>
    <row r="45525" spans="21:21" x14ac:dyDescent="0.3">
      <c r="U45525" s="275"/>
    </row>
    <row r="45526" spans="21:21" x14ac:dyDescent="0.3">
      <c r="U45526" s="275"/>
    </row>
    <row r="45527" spans="21:21" x14ac:dyDescent="0.3">
      <c r="U45527" s="275"/>
    </row>
    <row r="45528" spans="21:21" x14ac:dyDescent="0.3">
      <c r="U45528" s="275"/>
    </row>
    <row r="45529" spans="21:21" x14ac:dyDescent="0.3">
      <c r="U45529" s="275"/>
    </row>
    <row r="45530" spans="21:21" x14ac:dyDescent="0.3">
      <c r="U45530" s="275"/>
    </row>
    <row r="45531" spans="21:21" x14ac:dyDescent="0.3">
      <c r="U45531" s="275"/>
    </row>
    <row r="45532" spans="21:21" x14ac:dyDescent="0.3">
      <c r="U45532" s="275"/>
    </row>
    <row r="45533" spans="21:21" x14ac:dyDescent="0.3">
      <c r="U45533" s="275"/>
    </row>
    <row r="45534" spans="21:21" x14ac:dyDescent="0.3">
      <c r="U45534" s="275"/>
    </row>
    <row r="45535" spans="21:21" x14ac:dyDescent="0.3">
      <c r="U45535" s="275"/>
    </row>
    <row r="45536" spans="21:21" x14ac:dyDescent="0.3">
      <c r="U45536" s="275"/>
    </row>
    <row r="45537" spans="21:21" x14ac:dyDescent="0.3">
      <c r="U45537" s="275"/>
    </row>
    <row r="45538" spans="21:21" x14ac:dyDescent="0.3">
      <c r="U45538" s="275"/>
    </row>
    <row r="45539" spans="21:21" x14ac:dyDescent="0.3">
      <c r="U45539" s="275"/>
    </row>
    <row r="45540" spans="21:21" x14ac:dyDescent="0.3">
      <c r="U45540" s="275"/>
    </row>
    <row r="45541" spans="21:21" x14ac:dyDescent="0.3">
      <c r="U45541" s="275"/>
    </row>
    <row r="45542" spans="21:21" x14ac:dyDescent="0.3">
      <c r="U45542" s="275"/>
    </row>
    <row r="45543" spans="21:21" x14ac:dyDescent="0.3">
      <c r="U45543" s="275"/>
    </row>
    <row r="45544" spans="21:21" x14ac:dyDescent="0.3">
      <c r="U45544" s="275"/>
    </row>
    <row r="45545" spans="21:21" x14ac:dyDescent="0.3">
      <c r="U45545" s="275"/>
    </row>
    <row r="45546" spans="21:21" x14ac:dyDescent="0.3">
      <c r="U45546" s="275"/>
    </row>
    <row r="45547" spans="21:21" x14ac:dyDescent="0.3">
      <c r="U45547" s="275"/>
    </row>
    <row r="45548" spans="21:21" x14ac:dyDescent="0.3">
      <c r="U45548" s="275"/>
    </row>
    <row r="45549" spans="21:21" x14ac:dyDescent="0.3">
      <c r="U45549" s="275"/>
    </row>
    <row r="45550" spans="21:21" x14ac:dyDescent="0.3">
      <c r="U45550" s="275"/>
    </row>
    <row r="45551" spans="21:21" x14ac:dyDescent="0.3">
      <c r="U45551" s="275"/>
    </row>
    <row r="45552" spans="21:21" x14ac:dyDescent="0.3">
      <c r="U45552" s="275"/>
    </row>
    <row r="45553" spans="21:21" x14ac:dyDescent="0.3">
      <c r="U45553" s="275"/>
    </row>
    <row r="45554" spans="21:21" x14ac:dyDescent="0.3">
      <c r="U45554" s="275"/>
    </row>
    <row r="45555" spans="21:21" x14ac:dyDescent="0.3">
      <c r="U45555" s="275"/>
    </row>
    <row r="45556" spans="21:21" x14ac:dyDescent="0.3">
      <c r="U45556" s="275"/>
    </row>
    <row r="45557" spans="21:21" x14ac:dyDescent="0.3">
      <c r="U45557" s="275"/>
    </row>
    <row r="45558" spans="21:21" x14ac:dyDescent="0.3">
      <c r="U45558" s="275"/>
    </row>
    <row r="45559" spans="21:21" x14ac:dyDescent="0.3">
      <c r="U45559" s="275"/>
    </row>
    <row r="45560" spans="21:21" x14ac:dyDescent="0.3">
      <c r="U45560" s="275"/>
    </row>
    <row r="45561" spans="21:21" x14ac:dyDescent="0.3">
      <c r="U45561" s="275"/>
    </row>
    <row r="45562" spans="21:21" x14ac:dyDescent="0.3">
      <c r="U45562" s="275"/>
    </row>
    <row r="45563" spans="21:21" x14ac:dyDescent="0.3">
      <c r="U45563" s="275"/>
    </row>
    <row r="45564" spans="21:21" x14ac:dyDescent="0.3">
      <c r="U45564" s="275"/>
    </row>
    <row r="45565" spans="21:21" x14ac:dyDescent="0.3">
      <c r="U45565" s="275"/>
    </row>
    <row r="45566" spans="21:21" x14ac:dyDescent="0.3">
      <c r="U45566" s="275"/>
    </row>
    <row r="45567" spans="21:21" x14ac:dyDescent="0.3">
      <c r="U45567" s="275"/>
    </row>
    <row r="45568" spans="21:21" x14ac:dyDescent="0.3">
      <c r="U45568" s="275"/>
    </row>
    <row r="45569" spans="21:21" x14ac:dyDescent="0.3">
      <c r="U45569" s="275"/>
    </row>
    <row r="45570" spans="21:21" x14ac:dyDescent="0.3">
      <c r="U45570" s="275"/>
    </row>
    <row r="45571" spans="21:21" x14ac:dyDescent="0.3">
      <c r="U45571" s="275"/>
    </row>
    <row r="45572" spans="21:21" x14ac:dyDescent="0.3">
      <c r="U45572" s="275"/>
    </row>
    <row r="45573" spans="21:21" x14ac:dyDescent="0.3">
      <c r="U45573" s="275"/>
    </row>
    <row r="45574" spans="21:21" x14ac:dyDescent="0.3">
      <c r="U45574" s="275"/>
    </row>
    <row r="45575" spans="21:21" x14ac:dyDescent="0.3">
      <c r="U45575" s="275"/>
    </row>
    <row r="45576" spans="21:21" x14ac:dyDescent="0.3">
      <c r="U45576" s="275"/>
    </row>
    <row r="45577" spans="21:21" x14ac:dyDescent="0.3">
      <c r="U45577" s="275"/>
    </row>
    <row r="45578" spans="21:21" x14ac:dyDescent="0.3">
      <c r="U45578" s="275"/>
    </row>
    <row r="45579" spans="21:21" x14ac:dyDescent="0.3">
      <c r="U45579" s="275"/>
    </row>
    <row r="45580" spans="21:21" x14ac:dyDescent="0.3">
      <c r="U45580" s="275"/>
    </row>
    <row r="45581" spans="21:21" x14ac:dyDescent="0.3">
      <c r="U45581" s="275"/>
    </row>
    <row r="45582" spans="21:21" x14ac:dyDescent="0.3">
      <c r="U45582" s="275"/>
    </row>
    <row r="45583" spans="21:21" x14ac:dyDescent="0.3">
      <c r="U45583" s="275"/>
    </row>
    <row r="45584" spans="21:21" x14ac:dyDescent="0.3">
      <c r="U45584" s="275"/>
    </row>
    <row r="45585" spans="21:21" x14ac:dyDescent="0.3">
      <c r="U45585" s="275"/>
    </row>
    <row r="45586" spans="21:21" x14ac:dyDescent="0.3">
      <c r="U45586" s="275"/>
    </row>
    <row r="45587" spans="21:21" x14ac:dyDescent="0.3">
      <c r="U45587" s="275"/>
    </row>
    <row r="45588" spans="21:21" x14ac:dyDescent="0.3">
      <c r="U45588" s="275"/>
    </row>
    <row r="45589" spans="21:21" x14ac:dyDescent="0.3">
      <c r="U45589" s="275"/>
    </row>
    <row r="45590" spans="21:21" x14ac:dyDescent="0.3">
      <c r="U45590" s="275"/>
    </row>
    <row r="45591" spans="21:21" x14ac:dyDescent="0.3">
      <c r="U45591" s="275"/>
    </row>
    <row r="45592" spans="21:21" x14ac:dyDescent="0.3">
      <c r="U45592" s="275"/>
    </row>
    <row r="45593" spans="21:21" x14ac:dyDescent="0.3">
      <c r="U45593" s="275"/>
    </row>
    <row r="45594" spans="21:21" x14ac:dyDescent="0.3">
      <c r="U45594" s="275"/>
    </row>
    <row r="45595" spans="21:21" x14ac:dyDescent="0.3">
      <c r="U45595" s="275"/>
    </row>
    <row r="45596" spans="21:21" x14ac:dyDescent="0.3">
      <c r="U45596" s="275"/>
    </row>
    <row r="45597" spans="21:21" x14ac:dyDescent="0.3">
      <c r="U45597" s="275"/>
    </row>
    <row r="45598" spans="21:21" x14ac:dyDescent="0.3">
      <c r="U45598" s="275"/>
    </row>
    <row r="45599" spans="21:21" x14ac:dyDescent="0.3">
      <c r="U45599" s="275"/>
    </row>
    <row r="45600" spans="21:21" x14ac:dyDescent="0.3">
      <c r="U45600" s="275"/>
    </row>
    <row r="45601" spans="21:21" x14ac:dyDescent="0.3">
      <c r="U45601" s="275"/>
    </row>
    <row r="45602" spans="21:21" x14ac:dyDescent="0.3">
      <c r="U45602" s="275"/>
    </row>
    <row r="45603" spans="21:21" x14ac:dyDescent="0.3">
      <c r="U45603" s="275"/>
    </row>
    <row r="45604" spans="21:21" x14ac:dyDescent="0.3">
      <c r="U45604" s="275"/>
    </row>
    <row r="45605" spans="21:21" x14ac:dyDescent="0.3">
      <c r="U45605" s="275"/>
    </row>
    <row r="45606" spans="21:21" x14ac:dyDescent="0.3">
      <c r="U45606" s="275"/>
    </row>
    <row r="45607" spans="21:21" x14ac:dyDescent="0.3">
      <c r="U45607" s="275"/>
    </row>
    <row r="45608" spans="21:21" x14ac:dyDescent="0.3">
      <c r="U45608" s="275"/>
    </row>
    <row r="45609" spans="21:21" x14ac:dyDescent="0.3">
      <c r="U45609" s="275"/>
    </row>
    <row r="45610" spans="21:21" x14ac:dyDescent="0.3">
      <c r="U45610" s="275"/>
    </row>
    <row r="45611" spans="21:21" x14ac:dyDescent="0.3">
      <c r="U45611" s="275"/>
    </row>
    <row r="45612" spans="21:21" x14ac:dyDescent="0.3">
      <c r="U45612" s="275"/>
    </row>
    <row r="45613" spans="21:21" x14ac:dyDescent="0.3">
      <c r="U45613" s="275"/>
    </row>
    <row r="45614" spans="21:21" x14ac:dyDescent="0.3">
      <c r="U45614" s="275"/>
    </row>
    <row r="45615" spans="21:21" x14ac:dyDescent="0.3">
      <c r="U45615" s="275"/>
    </row>
    <row r="45616" spans="21:21" x14ac:dyDescent="0.3">
      <c r="U45616" s="275"/>
    </row>
    <row r="45617" spans="21:21" x14ac:dyDescent="0.3">
      <c r="U45617" s="275"/>
    </row>
    <row r="45618" spans="21:21" x14ac:dyDescent="0.3">
      <c r="U45618" s="275"/>
    </row>
    <row r="45619" spans="21:21" x14ac:dyDescent="0.3">
      <c r="U45619" s="275"/>
    </row>
    <row r="45620" spans="21:21" x14ac:dyDescent="0.3">
      <c r="U45620" s="275"/>
    </row>
    <row r="45621" spans="21:21" x14ac:dyDescent="0.3">
      <c r="U45621" s="275"/>
    </row>
    <row r="45622" spans="21:21" x14ac:dyDescent="0.3">
      <c r="U45622" s="275"/>
    </row>
    <row r="45623" spans="21:21" x14ac:dyDescent="0.3">
      <c r="U45623" s="275"/>
    </row>
    <row r="45624" spans="21:21" x14ac:dyDescent="0.3">
      <c r="U45624" s="275"/>
    </row>
    <row r="45625" spans="21:21" x14ac:dyDescent="0.3">
      <c r="U45625" s="275"/>
    </row>
    <row r="45626" spans="21:21" x14ac:dyDescent="0.3">
      <c r="U45626" s="275"/>
    </row>
    <row r="45627" spans="21:21" x14ac:dyDescent="0.3">
      <c r="U45627" s="275"/>
    </row>
    <row r="45628" spans="21:21" x14ac:dyDescent="0.3">
      <c r="U45628" s="275"/>
    </row>
    <row r="45629" spans="21:21" x14ac:dyDescent="0.3">
      <c r="U45629" s="275"/>
    </row>
    <row r="45630" spans="21:21" x14ac:dyDescent="0.3">
      <c r="U45630" s="275"/>
    </row>
    <row r="45631" spans="21:21" x14ac:dyDescent="0.3">
      <c r="U45631" s="275"/>
    </row>
    <row r="45632" spans="21:21" x14ac:dyDescent="0.3">
      <c r="U45632" s="275"/>
    </row>
    <row r="45633" spans="21:21" x14ac:dyDescent="0.3">
      <c r="U45633" s="275"/>
    </row>
    <row r="45634" spans="21:21" x14ac:dyDescent="0.3">
      <c r="U45634" s="275"/>
    </row>
    <row r="45635" spans="21:21" x14ac:dyDescent="0.3">
      <c r="U45635" s="275"/>
    </row>
    <row r="45636" spans="21:21" x14ac:dyDescent="0.3">
      <c r="U45636" s="275"/>
    </row>
    <row r="45637" spans="21:21" x14ac:dyDescent="0.3">
      <c r="U45637" s="275"/>
    </row>
    <row r="45638" spans="21:21" x14ac:dyDescent="0.3">
      <c r="U45638" s="275"/>
    </row>
    <row r="45639" spans="21:21" x14ac:dyDescent="0.3">
      <c r="U45639" s="275"/>
    </row>
    <row r="45640" spans="21:21" x14ac:dyDescent="0.3">
      <c r="U45640" s="275"/>
    </row>
    <row r="45641" spans="21:21" x14ac:dyDescent="0.3">
      <c r="U45641" s="275"/>
    </row>
    <row r="45642" spans="21:21" x14ac:dyDescent="0.3">
      <c r="U45642" s="275"/>
    </row>
    <row r="45643" spans="21:21" x14ac:dyDescent="0.3">
      <c r="U45643" s="275"/>
    </row>
    <row r="45644" spans="21:21" x14ac:dyDescent="0.3">
      <c r="U45644" s="275"/>
    </row>
    <row r="45645" spans="21:21" x14ac:dyDescent="0.3">
      <c r="U45645" s="275"/>
    </row>
    <row r="45646" spans="21:21" x14ac:dyDescent="0.3">
      <c r="U45646" s="275"/>
    </row>
    <row r="45647" spans="21:21" x14ac:dyDescent="0.3">
      <c r="U45647" s="275"/>
    </row>
    <row r="45648" spans="21:21" x14ac:dyDescent="0.3">
      <c r="U45648" s="275"/>
    </row>
    <row r="45649" spans="21:21" x14ac:dyDescent="0.3">
      <c r="U45649" s="275"/>
    </row>
    <row r="45650" spans="21:21" x14ac:dyDescent="0.3">
      <c r="U45650" s="275"/>
    </row>
    <row r="45651" spans="21:21" x14ac:dyDescent="0.3">
      <c r="U45651" s="275"/>
    </row>
    <row r="45652" spans="21:21" x14ac:dyDescent="0.3">
      <c r="U45652" s="275"/>
    </row>
    <row r="45653" spans="21:21" x14ac:dyDescent="0.3">
      <c r="U45653" s="275"/>
    </row>
    <row r="45654" spans="21:21" x14ac:dyDescent="0.3">
      <c r="U45654" s="275"/>
    </row>
    <row r="45655" spans="21:21" x14ac:dyDescent="0.3">
      <c r="U45655" s="275"/>
    </row>
    <row r="45656" spans="21:21" x14ac:dyDescent="0.3">
      <c r="U45656" s="275"/>
    </row>
    <row r="45657" spans="21:21" x14ac:dyDescent="0.3">
      <c r="U45657" s="275"/>
    </row>
    <row r="45658" spans="21:21" x14ac:dyDescent="0.3">
      <c r="U45658" s="275"/>
    </row>
    <row r="45659" spans="21:21" x14ac:dyDescent="0.3">
      <c r="U45659" s="275"/>
    </row>
    <row r="45660" spans="21:21" x14ac:dyDescent="0.3">
      <c r="U45660" s="275"/>
    </row>
    <row r="45661" spans="21:21" x14ac:dyDescent="0.3">
      <c r="U45661" s="275"/>
    </row>
    <row r="45662" spans="21:21" x14ac:dyDescent="0.3">
      <c r="U45662" s="275"/>
    </row>
    <row r="45663" spans="21:21" x14ac:dyDescent="0.3">
      <c r="U45663" s="275"/>
    </row>
    <row r="45664" spans="21:21" x14ac:dyDescent="0.3">
      <c r="U45664" s="275"/>
    </row>
    <row r="45665" spans="21:21" x14ac:dyDescent="0.3">
      <c r="U45665" s="275"/>
    </row>
    <row r="45666" spans="21:21" x14ac:dyDescent="0.3">
      <c r="U45666" s="275"/>
    </row>
    <row r="45667" spans="21:21" x14ac:dyDescent="0.3">
      <c r="U45667" s="275"/>
    </row>
    <row r="45668" spans="21:21" x14ac:dyDescent="0.3">
      <c r="U45668" s="275"/>
    </row>
    <row r="45669" spans="21:21" x14ac:dyDescent="0.3">
      <c r="U45669" s="275"/>
    </row>
    <row r="45670" spans="21:21" x14ac:dyDescent="0.3">
      <c r="U45670" s="275"/>
    </row>
    <row r="45671" spans="21:21" x14ac:dyDescent="0.3">
      <c r="U45671" s="275"/>
    </row>
    <row r="45672" spans="21:21" x14ac:dyDescent="0.3">
      <c r="U45672" s="275"/>
    </row>
    <row r="45673" spans="21:21" x14ac:dyDescent="0.3">
      <c r="U45673" s="275"/>
    </row>
    <row r="45674" spans="21:21" x14ac:dyDescent="0.3">
      <c r="U45674" s="275"/>
    </row>
    <row r="45675" spans="21:21" x14ac:dyDescent="0.3">
      <c r="U45675" s="275"/>
    </row>
    <row r="45676" spans="21:21" x14ac:dyDescent="0.3">
      <c r="U45676" s="275"/>
    </row>
    <row r="45677" spans="21:21" x14ac:dyDescent="0.3">
      <c r="U45677" s="275"/>
    </row>
    <row r="45678" spans="21:21" x14ac:dyDescent="0.3">
      <c r="U45678" s="275"/>
    </row>
    <row r="45679" spans="21:21" x14ac:dyDescent="0.3">
      <c r="U45679" s="275"/>
    </row>
    <row r="45680" spans="21:21" x14ac:dyDescent="0.3">
      <c r="U45680" s="275"/>
    </row>
    <row r="45681" spans="21:21" x14ac:dyDescent="0.3">
      <c r="U45681" s="275"/>
    </row>
    <row r="45682" spans="21:21" x14ac:dyDescent="0.3">
      <c r="U45682" s="275"/>
    </row>
    <row r="45683" spans="21:21" x14ac:dyDescent="0.3">
      <c r="U45683" s="275"/>
    </row>
    <row r="45684" spans="21:21" x14ac:dyDescent="0.3">
      <c r="U45684" s="275"/>
    </row>
    <row r="45685" spans="21:21" x14ac:dyDescent="0.3">
      <c r="U45685" s="275"/>
    </row>
    <row r="45686" spans="21:21" x14ac:dyDescent="0.3">
      <c r="U45686" s="275"/>
    </row>
    <row r="45687" spans="21:21" x14ac:dyDescent="0.3">
      <c r="U45687" s="275"/>
    </row>
    <row r="45688" spans="21:21" x14ac:dyDescent="0.3">
      <c r="U45688" s="275"/>
    </row>
    <row r="45689" spans="21:21" x14ac:dyDescent="0.3">
      <c r="U45689" s="275"/>
    </row>
    <row r="45690" spans="21:21" x14ac:dyDescent="0.3">
      <c r="U45690" s="275"/>
    </row>
    <row r="45691" spans="21:21" x14ac:dyDescent="0.3">
      <c r="U45691" s="275"/>
    </row>
    <row r="45692" spans="21:21" x14ac:dyDescent="0.3">
      <c r="U45692" s="275"/>
    </row>
    <row r="45693" spans="21:21" x14ac:dyDescent="0.3">
      <c r="U45693" s="275"/>
    </row>
    <row r="45694" spans="21:21" x14ac:dyDescent="0.3">
      <c r="U45694" s="275"/>
    </row>
    <row r="45695" spans="21:21" x14ac:dyDescent="0.3">
      <c r="U45695" s="275"/>
    </row>
    <row r="45696" spans="21:21" x14ac:dyDescent="0.3">
      <c r="U45696" s="275"/>
    </row>
    <row r="45697" spans="21:21" x14ac:dyDescent="0.3">
      <c r="U45697" s="275"/>
    </row>
    <row r="45698" spans="21:21" x14ac:dyDescent="0.3">
      <c r="U45698" s="275"/>
    </row>
    <row r="45699" spans="21:21" x14ac:dyDescent="0.3">
      <c r="U45699" s="275"/>
    </row>
    <row r="45700" spans="21:21" x14ac:dyDescent="0.3">
      <c r="U45700" s="275"/>
    </row>
    <row r="45701" spans="21:21" x14ac:dyDescent="0.3">
      <c r="U45701" s="275"/>
    </row>
    <row r="45702" spans="21:21" x14ac:dyDescent="0.3">
      <c r="U45702" s="275"/>
    </row>
    <row r="45703" spans="21:21" x14ac:dyDescent="0.3">
      <c r="U45703" s="275"/>
    </row>
    <row r="45704" spans="21:21" x14ac:dyDescent="0.3">
      <c r="U45704" s="275"/>
    </row>
    <row r="45705" spans="21:21" x14ac:dyDescent="0.3">
      <c r="U45705" s="275"/>
    </row>
    <row r="45706" spans="21:21" x14ac:dyDescent="0.3">
      <c r="U45706" s="275"/>
    </row>
    <row r="45707" spans="21:21" x14ac:dyDescent="0.3">
      <c r="U45707" s="275"/>
    </row>
    <row r="45708" spans="21:21" x14ac:dyDescent="0.3">
      <c r="U45708" s="275"/>
    </row>
    <row r="45709" spans="21:21" x14ac:dyDescent="0.3">
      <c r="U45709" s="275"/>
    </row>
    <row r="45710" spans="21:21" x14ac:dyDescent="0.3">
      <c r="U45710" s="275"/>
    </row>
    <row r="45711" spans="21:21" x14ac:dyDescent="0.3">
      <c r="U45711" s="275"/>
    </row>
    <row r="45712" spans="21:21" x14ac:dyDescent="0.3">
      <c r="U45712" s="275"/>
    </row>
    <row r="45713" spans="21:21" x14ac:dyDescent="0.3">
      <c r="U45713" s="275"/>
    </row>
    <row r="45714" spans="21:21" x14ac:dyDescent="0.3">
      <c r="U45714" s="275"/>
    </row>
    <row r="45715" spans="21:21" x14ac:dyDescent="0.3">
      <c r="U45715" s="275"/>
    </row>
    <row r="45716" spans="21:21" x14ac:dyDescent="0.3">
      <c r="U45716" s="275"/>
    </row>
    <row r="45717" spans="21:21" x14ac:dyDescent="0.3">
      <c r="U45717" s="275"/>
    </row>
    <row r="45718" spans="21:21" x14ac:dyDescent="0.3">
      <c r="U45718" s="275"/>
    </row>
    <row r="45719" spans="21:21" x14ac:dyDescent="0.3">
      <c r="U45719" s="275"/>
    </row>
    <row r="45720" spans="21:21" x14ac:dyDescent="0.3">
      <c r="U45720" s="275"/>
    </row>
    <row r="45721" spans="21:21" x14ac:dyDescent="0.3">
      <c r="U45721" s="275"/>
    </row>
    <row r="45722" spans="21:21" x14ac:dyDescent="0.3">
      <c r="U45722" s="275"/>
    </row>
    <row r="45723" spans="21:21" x14ac:dyDescent="0.3">
      <c r="U45723" s="275"/>
    </row>
    <row r="45724" spans="21:21" x14ac:dyDescent="0.3">
      <c r="U45724" s="275"/>
    </row>
    <row r="45725" spans="21:21" x14ac:dyDescent="0.3">
      <c r="U45725" s="275"/>
    </row>
    <row r="45726" spans="21:21" x14ac:dyDescent="0.3">
      <c r="U45726" s="275"/>
    </row>
    <row r="45727" spans="21:21" x14ac:dyDescent="0.3">
      <c r="U45727" s="275"/>
    </row>
    <row r="45728" spans="21:21" x14ac:dyDescent="0.3">
      <c r="U45728" s="275"/>
    </row>
    <row r="45729" spans="21:21" x14ac:dyDescent="0.3">
      <c r="U45729" s="275"/>
    </row>
    <row r="45730" spans="21:21" x14ac:dyDescent="0.3">
      <c r="U45730" s="275"/>
    </row>
    <row r="45731" spans="21:21" x14ac:dyDescent="0.3">
      <c r="U45731" s="275"/>
    </row>
    <row r="45732" spans="21:21" x14ac:dyDescent="0.3">
      <c r="U45732" s="275"/>
    </row>
    <row r="45733" spans="21:21" x14ac:dyDescent="0.3">
      <c r="U45733" s="275"/>
    </row>
    <row r="45734" spans="21:21" x14ac:dyDescent="0.3">
      <c r="U45734" s="275"/>
    </row>
    <row r="45735" spans="21:21" x14ac:dyDescent="0.3">
      <c r="U45735" s="275"/>
    </row>
    <row r="45736" spans="21:21" x14ac:dyDescent="0.3">
      <c r="U45736" s="275"/>
    </row>
    <row r="45737" spans="21:21" x14ac:dyDescent="0.3">
      <c r="U45737" s="275"/>
    </row>
    <row r="45738" spans="21:21" x14ac:dyDescent="0.3">
      <c r="U45738" s="275"/>
    </row>
    <row r="45739" spans="21:21" x14ac:dyDescent="0.3">
      <c r="U45739" s="275"/>
    </row>
    <row r="45740" spans="21:21" x14ac:dyDescent="0.3">
      <c r="U45740" s="275"/>
    </row>
    <row r="45741" spans="21:21" x14ac:dyDescent="0.3">
      <c r="U45741" s="275"/>
    </row>
    <row r="45742" spans="21:21" x14ac:dyDescent="0.3">
      <c r="U45742" s="275"/>
    </row>
    <row r="45743" spans="21:21" x14ac:dyDescent="0.3">
      <c r="U45743" s="275"/>
    </row>
    <row r="45744" spans="21:21" x14ac:dyDescent="0.3">
      <c r="U45744" s="275"/>
    </row>
    <row r="45745" spans="21:21" x14ac:dyDescent="0.3">
      <c r="U45745" s="275"/>
    </row>
    <row r="45746" spans="21:21" x14ac:dyDescent="0.3">
      <c r="U45746" s="275"/>
    </row>
    <row r="45747" spans="21:21" x14ac:dyDescent="0.3">
      <c r="U45747" s="275"/>
    </row>
    <row r="45748" spans="21:21" x14ac:dyDescent="0.3">
      <c r="U45748" s="275"/>
    </row>
    <row r="45749" spans="21:21" x14ac:dyDescent="0.3">
      <c r="U45749" s="275"/>
    </row>
    <row r="45750" spans="21:21" x14ac:dyDescent="0.3">
      <c r="U45750" s="275"/>
    </row>
    <row r="45751" spans="21:21" x14ac:dyDescent="0.3">
      <c r="U45751" s="275"/>
    </row>
    <row r="45752" spans="21:21" x14ac:dyDescent="0.3">
      <c r="U45752" s="275"/>
    </row>
    <row r="45753" spans="21:21" x14ac:dyDescent="0.3">
      <c r="U45753" s="275"/>
    </row>
    <row r="45754" spans="21:21" x14ac:dyDescent="0.3">
      <c r="U45754" s="275"/>
    </row>
    <row r="45755" spans="21:21" x14ac:dyDescent="0.3">
      <c r="U45755" s="275"/>
    </row>
    <row r="45756" spans="21:21" x14ac:dyDescent="0.3">
      <c r="U45756" s="275"/>
    </row>
    <row r="45757" spans="21:21" x14ac:dyDescent="0.3">
      <c r="U45757" s="275"/>
    </row>
    <row r="45758" spans="21:21" x14ac:dyDescent="0.3">
      <c r="U45758" s="275"/>
    </row>
    <row r="45759" spans="21:21" x14ac:dyDescent="0.3">
      <c r="U45759" s="275"/>
    </row>
    <row r="45760" spans="21:21" x14ac:dyDescent="0.3">
      <c r="U45760" s="275"/>
    </row>
    <row r="45761" spans="21:21" x14ac:dyDescent="0.3">
      <c r="U45761" s="275"/>
    </row>
    <row r="45762" spans="21:21" x14ac:dyDescent="0.3">
      <c r="U45762" s="275"/>
    </row>
    <row r="45763" spans="21:21" x14ac:dyDescent="0.3">
      <c r="U45763" s="275"/>
    </row>
    <row r="45764" spans="21:21" x14ac:dyDescent="0.3">
      <c r="U45764" s="275"/>
    </row>
    <row r="45765" spans="21:21" x14ac:dyDescent="0.3">
      <c r="U45765" s="275"/>
    </row>
    <row r="45766" spans="21:21" x14ac:dyDescent="0.3">
      <c r="U45766" s="275"/>
    </row>
    <row r="45767" spans="21:21" x14ac:dyDescent="0.3">
      <c r="U45767" s="275"/>
    </row>
    <row r="45768" spans="21:21" x14ac:dyDescent="0.3">
      <c r="U45768" s="275"/>
    </row>
    <row r="45769" spans="21:21" x14ac:dyDescent="0.3">
      <c r="U45769" s="275"/>
    </row>
    <row r="45770" spans="21:21" x14ac:dyDescent="0.3">
      <c r="U45770" s="275"/>
    </row>
    <row r="45771" spans="21:21" x14ac:dyDescent="0.3">
      <c r="U45771" s="275"/>
    </row>
    <row r="45772" spans="21:21" x14ac:dyDescent="0.3">
      <c r="U45772" s="275"/>
    </row>
    <row r="45773" spans="21:21" x14ac:dyDescent="0.3">
      <c r="U45773" s="275"/>
    </row>
    <row r="45774" spans="21:21" x14ac:dyDescent="0.3">
      <c r="U45774" s="275"/>
    </row>
    <row r="45775" spans="21:21" x14ac:dyDescent="0.3">
      <c r="U45775" s="275"/>
    </row>
    <row r="45776" spans="21:21" x14ac:dyDescent="0.3">
      <c r="U45776" s="275"/>
    </row>
    <row r="45777" spans="21:21" x14ac:dyDescent="0.3">
      <c r="U45777" s="275"/>
    </row>
    <row r="45778" spans="21:21" x14ac:dyDescent="0.3">
      <c r="U45778" s="275"/>
    </row>
    <row r="45779" spans="21:21" x14ac:dyDescent="0.3">
      <c r="U45779" s="275"/>
    </row>
    <row r="45780" spans="21:21" x14ac:dyDescent="0.3">
      <c r="U45780" s="275"/>
    </row>
    <row r="45781" spans="21:21" x14ac:dyDescent="0.3">
      <c r="U45781" s="275"/>
    </row>
    <row r="45782" spans="21:21" x14ac:dyDescent="0.3">
      <c r="U45782" s="275"/>
    </row>
    <row r="45783" spans="21:21" x14ac:dyDescent="0.3">
      <c r="U45783" s="275"/>
    </row>
    <row r="45784" spans="21:21" x14ac:dyDescent="0.3">
      <c r="U45784" s="275"/>
    </row>
    <row r="45785" spans="21:21" x14ac:dyDescent="0.3">
      <c r="U45785" s="275"/>
    </row>
    <row r="45786" spans="21:21" x14ac:dyDescent="0.3">
      <c r="U45786" s="275"/>
    </row>
    <row r="45787" spans="21:21" x14ac:dyDescent="0.3">
      <c r="U45787" s="275"/>
    </row>
    <row r="45788" spans="21:21" x14ac:dyDescent="0.3">
      <c r="U45788" s="275"/>
    </row>
    <row r="45789" spans="21:21" x14ac:dyDescent="0.3">
      <c r="U45789" s="275"/>
    </row>
    <row r="45790" spans="21:21" x14ac:dyDescent="0.3">
      <c r="U45790" s="275"/>
    </row>
    <row r="45791" spans="21:21" x14ac:dyDescent="0.3">
      <c r="U45791" s="275"/>
    </row>
    <row r="45792" spans="21:21" x14ac:dyDescent="0.3">
      <c r="U45792" s="275"/>
    </row>
    <row r="45793" spans="21:21" x14ac:dyDescent="0.3">
      <c r="U45793" s="275"/>
    </row>
    <row r="45794" spans="21:21" x14ac:dyDescent="0.3">
      <c r="U45794" s="275"/>
    </row>
    <row r="45795" spans="21:21" x14ac:dyDescent="0.3">
      <c r="U45795" s="275"/>
    </row>
    <row r="45796" spans="21:21" x14ac:dyDescent="0.3">
      <c r="U45796" s="275"/>
    </row>
    <row r="45797" spans="21:21" x14ac:dyDescent="0.3">
      <c r="U45797" s="275"/>
    </row>
    <row r="45798" spans="21:21" x14ac:dyDescent="0.3">
      <c r="U45798" s="275"/>
    </row>
    <row r="45799" spans="21:21" x14ac:dyDescent="0.3">
      <c r="U45799" s="275"/>
    </row>
    <row r="45800" spans="21:21" x14ac:dyDescent="0.3">
      <c r="U45800" s="275"/>
    </row>
    <row r="45801" spans="21:21" x14ac:dyDescent="0.3">
      <c r="U45801" s="275"/>
    </row>
    <row r="45802" spans="21:21" x14ac:dyDescent="0.3">
      <c r="U45802" s="275"/>
    </row>
    <row r="45803" spans="21:21" x14ac:dyDescent="0.3">
      <c r="U45803" s="275"/>
    </row>
    <row r="45804" spans="21:21" x14ac:dyDescent="0.3">
      <c r="U45804" s="275"/>
    </row>
    <row r="45805" spans="21:21" x14ac:dyDescent="0.3">
      <c r="U45805" s="275"/>
    </row>
    <row r="45806" spans="21:21" x14ac:dyDescent="0.3">
      <c r="U45806" s="275"/>
    </row>
    <row r="45807" spans="21:21" x14ac:dyDescent="0.3">
      <c r="U45807" s="275"/>
    </row>
    <row r="45808" spans="21:21" x14ac:dyDescent="0.3">
      <c r="U45808" s="275"/>
    </row>
    <row r="45809" spans="21:21" x14ac:dyDescent="0.3">
      <c r="U45809" s="275"/>
    </row>
    <row r="45810" spans="21:21" x14ac:dyDescent="0.3">
      <c r="U45810" s="275"/>
    </row>
    <row r="45811" spans="21:21" x14ac:dyDescent="0.3">
      <c r="U45811" s="275"/>
    </row>
    <row r="45812" spans="21:21" x14ac:dyDescent="0.3">
      <c r="U45812" s="275"/>
    </row>
    <row r="45813" spans="21:21" x14ac:dyDescent="0.3">
      <c r="U45813" s="275"/>
    </row>
    <row r="45814" spans="21:21" x14ac:dyDescent="0.3">
      <c r="U45814" s="275"/>
    </row>
    <row r="45815" spans="21:21" x14ac:dyDescent="0.3">
      <c r="U45815" s="275"/>
    </row>
    <row r="45816" spans="21:21" x14ac:dyDescent="0.3">
      <c r="U45816" s="275"/>
    </row>
    <row r="45817" spans="21:21" x14ac:dyDescent="0.3">
      <c r="U45817" s="275"/>
    </row>
    <row r="45818" spans="21:21" x14ac:dyDescent="0.3">
      <c r="U45818" s="275"/>
    </row>
    <row r="45819" spans="21:21" x14ac:dyDescent="0.3">
      <c r="U45819" s="275"/>
    </row>
    <row r="45820" spans="21:21" x14ac:dyDescent="0.3">
      <c r="U45820" s="275"/>
    </row>
    <row r="45821" spans="21:21" x14ac:dyDescent="0.3">
      <c r="U45821" s="275"/>
    </row>
    <row r="45822" spans="21:21" x14ac:dyDescent="0.3">
      <c r="U45822" s="275"/>
    </row>
    <row r="45823" spans="21:21" x14ac:dyDescent="0.3">
      <c r="U45823" s="275"/>
    </row>
    <row r="45824" spans="21:21" x14ac:dyDescent="0.3">
      <c r="U45824" s="275"/>
    </row>
    <row r="45825" spans="21:21" x14ac:dyDescent="0.3">
      <c r="U45825" s="275"/>
    </row>
    <row r="45826" spans="21:21" x14ac:dyDescent="0.3">
      <c r="U45826" s="275"/>
    </row>
    <row r="45827" spans="21:21" x14ac:dyDescent="0.3">
      <c r="U45827" s="275"/>
    </row>
    <row r="45828" spans="21:21" x14ac:dyDescent="0.3">
      <c r="U45828" s="275"/>
    </row>
    <row r="45829" spans="21:21" x14ac:dyDescent="0.3">
      <c r="U45829" s="275"/>
    </row>
    <row r="45830" spans="21:21" x14ac:dyDescent="0.3">
      <c r="U45830" s="275"/>
    </row>
    <row r="45831" spans="21:21" x14ac:dyDescent="0.3">
      <c r="U45831" s="275"/>
    </row>
    <row r="45832" spans="21:21" x14ac:dyDescent="0.3">
      <c r="U45832" s="275"/>
    </row>
    <row r="45833" spans="21:21" x14ac:dyDescent="0.3">
      <c r="U45833" s="275"/>
    </row>
    <row r="45834" spans="21:21" x14ac:dyDescent="0.3">
      <c r="U45834" s="275"/>
    </row>
    <row r="45835" spans="21:21" x14ac:dyDescent="0.3">
      <c r="U45835" s="275"/>
    </row>
    <row r="45836" spans="21:21" x14ac:dyDescent="0.3">
      <c r="U45836" s="275"/>
    </row>
    <row r="45837" spans="21:21" x14ac:dyDescent="0.3">
      <c r="U45837" s="275"/>
    </row>
    <row r="45838" spans="21:21" x14ac:dyDescent="0.3">
      <c r="U45838" s="275"/>
    </row>
    <row r="45839" spans="21:21" x14ac:dyDescent="0.3">
      <c r="U45839" s="275"/>
    </row>
    <row r="45840" spans="21:21" x14ac:dyDescent="0.3">
      <c r="U45840" s="275"/>
    </row>
    <row r="45841" spans="21:21" x14ac:dyDescent="0.3">
      <c r="U45841" s="275"/>
    </row>
    <row r="45842" spans="21:21" x14ac:dyDescent="0.3">
      <c r="U45842" s="275"/>
    </row>
    <row r="45843" spans="21:21" x14ac:dyDescent="0.3">
      <c r="U45843" s="275"/>
    </row>
    <row r="45844" spans="21:21" x14ac:dyDescent="0.3">
      <c r="U45844" s="275"/>
    </row>
    <row r="45845" spans="21:21" x14ac:dyDescent="0.3">
      <c r="U45845" s="275"/>
    </row>
    <row r="45846" spans="21:21" x14ac:dyDescent="0.3">
      <c r="U45846" s="275"/>
    </row>
    <row r="45847" spans="21:21" x14ac:dyDescent="0.3">
      <c r="U45847" s="275"/>
    </row>
    <row r="45848" spans="21:21" x14ac:dyDescent="0.3">
      <c r="U45848" s="275"/>
    </row>
    <row r="45849" spans="21:21" x14ac:dyDescent="0.3">
      <c r="U45849" s="275"/>
    </row>
    <row r="45850" spans="21:21" x14ac:dyDescent="0.3">
      <c r="U45850" s="275"/>
    </row>
    <row r="45851" spans="21:21" x14ac:dyDescent="0.3">
      <c r="U45851" s="275"/>
    </row>
    <row r="45852" spans="21:21" x14ac:dyDescent="0.3">
      <c r="U45852" s="275"/>
    </row>
    <row r="45853" spans="21:21" x14ac:dyDescent="0.3">
      <c r="U45853" s="275"/>
    </row>
    <row r="45854" spans="21:21" x14ac:dyDescent="0.3">
      <c r="U45854" s="275"/>
    </row>
    <row r="45855" spans="21:21" x14ac:dyDescent="0.3">
      <c r="U45855" s="275"/>
    </row>
    <row r="45856" spans="21:21" x14ac:dyDescent="0.3">
      <c r="U45856" s="275"/>
    </row>
    <row r="45857" spans="21:21" x14ac:dyDescent="0.3">
      <c r="U45857" s="275"/>
    </row>
    <row r="45858" spans="21:21" x14ac:dyDescent="0.3">
      <c r="U45858" s="275"/>
    </row>
    <row r="45859" spans="21:21" x14ac:dyDescent="0.3">
      <c r="U45859" s="275"/>
    </row>
    <row r="45860" spans="21:21" x14ac:dyDescent="0.3">
      <c r="U45860" s="275"/>
    </row>
    <row r="45861" spans="21:21" x14ac:dyDescent="0.3">
      <c r="U45861" s="275"/>
    </row>
    <row r="45862" spans="21:21" x14ac:dyDescent="0.3">
      <c r="U45862" s="275"/>
    </row>
    <row r="45863" spans="21:21" x14ac:dyDescent="0.3">
      <c r="U45863" s="275"/>
    </row>
    <row r="45864" spans="21:21" x14ac:dyDescent="0.3">
      <c r="U45864" s="275"/>
    </row>
    <row r="45865" spans="21:21" x14ac:dyDescent="0.3">
      <c r="U45865" s="275"/>
    </row>
    <row r="45866" spans="21:21" x14ac:dyDescent="0.3">
      <c r="U45866" s="275"/>
    </row>
    <row r="45867" spans="21:21" x14ac:dyDescent="0.3">
      <c r="U45867" s="275"/>
    </row>
    <row r="45868" spans="21:21" x14ac:dyDescent="0.3">
      <c r="U45868" s="275"/>
    </row>
    <row r="45869" spans="21:21" x14ac:dyDescent="0.3">
      <c r="U45869" s="275"/>
    </row>
    <row r="45870" spans="21:21" x14ac:dyDescent="0.3">
      <c r="U45870" s="275"/>
    </row>
    <row r="45871" spans="21:21" x14ac:dyDescent="0.3">
      <c r="U45871" s="275"/>
    </row>
    <row r="45872" spans="21:21" x14ac:dyDescent="0.3">
      <c r="U45872" s="275"/>
    </row>
    <row r="45873" spans="21:21" x14ac:dyDescent="0.3">
      <c r="U45873" s="275"/>
    </row>
    <row r="45874" spans="21:21" x14ac:dyDescent="0.3">
      <c r="U45874" s="275"/>
    </row>
    <row r="45875" spans="21:21" x14ac:dyDescent="0.3">
      <c r="U45875" s="275"/>
    </row>
    <row r="45876" spans="21:21" x14ac:dyDescent="0.3">
      <c r="U45876" s="275"/>
    </row>
    <row r="45877" spans="21:21" x14ac:dyDescent="0.3">
      <c r="U45877" s="275"/>
    </row>
    <row r="45878" spans="21:21" x14ac:dyDescent="0.3">
      <c r="U45878" s="275"/>
    </row>
    <row r="45879" spans="21:21" x14ac:dyDescent="0.3">
      <c r="U45879" s="275"/>
    </row>
    <row r="45880" spans="21:21" x14ac:dyDescent="0.3">
      <c r="U45880" s="275"/>
    </row>
    <row r="45881" spans="21:21" x14ac:dyDescent="0.3">
      <c r="U45881" s="275"/>
    </row>
    <row r="45882" spans="21:21" x14ac:dyDescent="0.3">
      <c r="U45882" s="275"/>
    </row>
    <row r="45883" spans="21:21" x14ac:dyDescent="0.3">
      <c r="U45883" s="275"/>
    </row>
    <row r="45884" spans="21:21" x14ac:dyDescent="0.3">
      <c r="U45884" s="275"/>
    </row>
    <row r="45885" spans="21:21" x14ac:dyDescent="0.3">
      <c r="U45885" s="275"/>
    </row>
    <row r="45886" spans="21:21" x14ac:dyDescent="0.3">
      <c r="U45886" s="275"/>
    </row>
    <row r="45887" spans="21:21" x14ac:dyDescent="0.3">
      <c r="U45887" s="275"/>
    </row>
    <row r="45888" spans="21:21" x14ac:dyDescent="0.3">
      <c r="U45888" s="275"/>
    </row>
    <row r="45889" spans="21:21" x14ac:dyDescent="0.3">
      <c r="U45889" s="275"/>
    </row>
    <row r="45890" spans="21:21" x14ac:dyDescent="0.3">
      <c r="U45890" s="275"/>
    </row>
    <row r="45891" spans="21:21" x14ac:dyDescent="0.3">
      <c r="U45891" s="275"/>
    </row>
    <row r="45892" spans="21:21" x14ac:dyDescent="0.3">
      <c r="U45892" s="275"/>
    </row>
    <row r="45893" spans="21:21" x14ac:dyDescent="0.3">
      <c r="U45893" s="275"/>
    </row>
    <row r="45894" spans="21:21" x14ac:dyDescent="0.3">
      <c r="U45894" s="275"/>
    </row>
    <row r="45895" spans="21:21" x14ac:dyDescent="0.3">
      <c r="U45895" s="275"/>
    </row>
    <row r="45896" spans="21:21" x14ac:dyDescent="0.3">
      <c r="U45896" s="275"/>
    </row>
    <row r="45897" spans="21:21" x14ac:dyDescent="0.3">
      <c r="U45897" s="275"/>
    </row>
    <row r="45898" spans="21:21" x14ac:dyDescent="0.3">
      <c r="U45898" s="275"/>
    </row>
    <row r="45899" spans="21:21" x14ac:dyDescent="0.3">
      <c r="U45899" s="275"/>
    </row>
    <row r="45900" spans="21:21" x14ac:dyDescent="0.3">
      <c r="U45900" s="275"/>
    </row>
    <row r="45901" spans="21:21" x14ac:dyDescent="0.3">
      <c r="U45901" s="275"/>
    </row>
    <row r="45902" spans="21:21" x14ac:dyDescent="0.3">
      <c r="U45902" s="275"/>
    </row>
    <row r="45903" spans="21:21" x14ac:dyDescent="0.3">
      <c r="U45903" s="275"/>
    </row>
    <row r="45904" spans="21:21" x14ac:dyDescent="0.3">
      <c r="U45904" s="275"/>
    </row>
    <row r="45905" spans="21:21" x14ac:dyDescent="0.3">
      <c r="U45905" s="275"/>
    </row>
    <row r="45906" spans="21:21" x14ac:dyDescent="0.3">
      <c r="U45906" s="275"/>
    </row>
    <row r="45907" spans="21:21" x14ac:dyDescent="0.3">
      <c r="U45907" s="275"/>
    </row>
    <row r="45908" spans="21:21" x14ac:dyDescent="0.3">
      <c r="U45908" s="275"/>
    </row>
    <row r="45909" spans="21:21" x14ac:dyDescent="0.3">
      <c r="U45909" s="275"/>
    </row>
    <row r="45910" spans="21:21" x14ac:dyDescent="0.3">
      <c r="U45910" s="275"/>
    </row>
    <row r="45911" spans="21:21" x14ac:dyDescent="0.3">
      <c r="U45911" s="275"/>
    </row>
    <row r="45912" spans="21:21" x14ac:dyDescent="0.3">
      <c r="U45912" s="275"/>
    </row>
    <row r="45913" spans="21:21" x14ac:dyDescent="0.3">
      <c r="U45913" s="275"/>
    </row>
    <row r="45914" spans="21:21" x14ac:dyDescent="0.3">
      <c r="U45914" s="275"/>
    </row>
    <row r="45915" spans="21:21" x14ac:dyDescent="0.3">
      <c r="U45915" s="275"/>
    </row>
    <row r="45916" spans="21:21" x14ac:dyDescent="0.3">
      <c r="U45916" s="275"/>
    </row>
    <row r="45917" spans="21:21" x14ac:dyDescent="0.3">
      <c r="U45917" s="275"/>
    </row>
    <row r="45918" spans="21:21" x14ac:dyDescent="0.3">
      <c r="U45918" s="275"/>
    </row>
    <row r="45919" spans="21:21" x14ac:dyDescent="0.3">
      <c r="U45919" s="275"/>
    </row>
    <row r="45920" spans="21:21" x14ac:dyDescent="0.3">
      <c r="U45920" s="275"/>
    </row>
    <row r="45921" spans="21:21" x14ac:dyDescent="0.3">
      <c r="U45921" s="275"/>
    </row>
    <row r="45922" spans="21:21" x14ac:dyDescent="0.3">
      <c r="U45922" s="275"/>
    </row>
    <row r="45923" spans="21:21" x14ac:dyDescent="0.3">
      <c r="U45923" s="275"/>
    </row>
    <row r="45924" spans="21:21" x14ac:dyDescent="0.3">
      <c r="U45924" s="275"/>
    </row>
    <row r="45925" spans="21:21" x14ac:dyDescent="0.3">
      <c r="U45925" s="275"/>
    </row>
    <row r="45926" spans="21:21" x14ac:dyDescent="0.3">
      <c r="U45926" s="275"/>
    </row>
    <row r="45927" spans="21:21" x14ac:dyDescent="0.3">
      <c r="U45927" s="275"/>
    </row>
    <row r="45928" spans="21:21" x14ac:dyDescent="0.3">
      <c r="U45928" s="275"/>
    </row>
    <row r="45929" spans="21:21" x14ac:dyDescent="0.3">
      <c r="U45929" s="275"/>
    </row>
    <row r="45930" spans="21:21" x14ac:dyDescent="0.3">
      <c r="U45930" s="275"/>
    </row>
    <row r="45931" spans="21:21" x14ac:dyDescent="0.3">
      <c r="U45931" s="275"/>
    </row>
    <row r="45932" spans="21:21" x14ac:dyDescent="0.3">
      <c r="U45932" s="275"/>
    </row>
    <row r="45933" spans="21:21" x14ac:dyDescent="0.3">
      <c r="U45933" s="275"/>
    </row>
    <row r="45934" spans="21:21" x14ac:dyDescent="0.3">
      <c r="U45934" s="275"/>
    </row>
    <row r="45935" spans="21:21" x14ac:dyDescent="0.3">
      <c r="U45935" s="275"/>
    </row>
    <row r="45936" spans="21:21" x14ac:dyDescent="0.3">
      <c r="U45936" s="275"/>
    </row>
    <row r="45937" spans="21:21" x14ac:dyDescent="0.3">
      <c r="U45937" s="275"/>
    </row>
    <row r="45938" spans="21:21" x14ac:dyDescent="0.3">
      <c r="U45938" s="275"/>
    </row>
    <row r="45939" spans="21:21" x14ac:dyDescent="0.3">
      <c r="U45939" s="275"/>
    </row>
    <row r="45940" spans="21:21" x14ac:dyDescent="0.3">
      <c r="U45940" s="275"/>
    </row>
    <row r="45941" spans="21:21" x14ac:dyDescent="0.3">
      <c r="U45941" s="275"/>
    </row>
    <row r="45942" spans="21:21" x14ac:dyDescent="0.3">
      <c r="U45942" s="275"/>
    </row>
    <row r="45943" spans="21:21" x14ac:dyDescent="0.3">
      <c r="U45943" s="275"/>
    </row>
    <row r="45944" spans="21:21" x14ac:dyDescent="0.3">
      <c r="U45944" s="275"/>
    </row>
    <row r="45945" spans="21:21" x14ac:dyDescent="0.3">
      <c r="U45945" s="275"/>
    </row>
    <row r="45946" spans="21:21" x14ac:dyDescent="0.3">
      <c r="U45946" s="275"/>
    </row>
    <row r="45947" spans="21:21" x14ac:dyDescent="0.3">
      <c r="U45947" s="275"/>
    </row>
    <row r="45948" spans="21:21" x14ac:dyDescent="0.3">
      <c r="U45948" s="275"/>
    </row>
    <row r="45949" spans="21:21" x14ac:dyDescent="0.3">
      <c r="U45949" s="275"/>
    </row>
    <row r="45950" spans="21:21" x14ac:dyDescent="0.3">
      <c r="U45950" s="275"/>
    </row>
    <row r="45951" spans="21:21" x14ac:dyDescent="0.3">
      <c r="U45951" s="275"/>
    </row>
    <row r="45952" spans="21:21" x14ac:dyDescent="0.3">
      <c r="U45952" s="275"/>
    </row>
    <row r="45953" spans="21:21" x14ac:dyDescent="0.3">
      <c r="U45953" s="275"/>
    </row>
    <row r="45954" spans="21:21" x14ac:dyDescent="0.3">
      <c r="U45954" s="275"/>
    </row>
    <row r="45955" spans="21:21" x14ac:dyDescent="0.3">
      <c r="U45955" s="275"/>
    </row>
    <row r="45956" spans="21:21" x14ac:dyDescent="0.3">
      <c r="U45956" s="275"/>
    </row>
    <row r="45957" spans="21:21" x14ac:dyDescent="0.3">
      <c r="U45957" s="275"/>
    </row>
    <row r="45958" spans="21:21" x14ac:dyDescent="0.3">
      <c r="U45958" s="275"/>
    </row>
    <row r="45959" spans="21:21" x14ac:dyDescent="0.3">
      <c r="U45959" s="275"/>
    </row>
    <row r="45960" spans="21:21" x14ac:dyDescent="0.3">
      <c r="U45960" s="275"/>
    </row>
    <row r="45961" spans="21:21" x14ac:dyDescent="0.3">
      <c r="U45961" s="275"/>
    </row>
    <row r="45962" spans="21:21" x14ac:dyDescent="0.3">
      <c r="U45962" s="275"/>
    </row>
    <row r="45963" spans="21:21" x14ac:dyDescent="0.3">
      <c r="U45963" s="275"/>
    </row>
    <row r="45964" spans="21:21" x14ac:dyDescent="0.3">
      <c r="U45964" s="275"/>
    </row>
    <row r="45965" spans="21:21" x14ac:dyDescent="0.3">
      <c r="U45965" s="275"/>
    </row>
    <row r="45966" spans="21:21" x14ac:dyDescent="0.3">
      <c r="U45966" s="275"/>
    </row>
    <row r="45967" spans="21:21" x14ac:dyDescent="0.3">
      <c r="U45967" s="275"/>
    </row>
    <row r="45968" spans="21:21" x14ac:dyDescent="0.3">
      <c r="U45968" s="275"/>
    </row>
    <row r="45969" spans="21:21" x14ac:dyDescent="0.3">
      <c r="U45969" s="275"/>
    </row>
    <row r="45970" spans="21:21" x14ac:dyDescent="0.3">
      <c r="U45970" s="275"/>
    </row>
    <row r="45971" spans="21:21" x14ac:dyDescent="0.3">
      <c r="U45971" s="275"/>
    </row>
    <row r="45972" spans="21:21" x14ac:dyDescent="0.3">
      <c r="U45972" s="275"/>
    </row>
    <row r="45973" spans="21:21" x14ac:dyDescent="0.3">
      <c r="U45973" s="275"/>
    </row>
    <row r="45974" spans="21:21" x14ac:dyDescent="0.3">
      <c r="U45974" s="275"/>
    </row>
    <row r="45975" spans="21:21" x14ac:dyDescent="0.3">
      <c r="U45975" s="275"/>
    </row>
    <row r="45976" spans="21:21" x14ac:dyDescent="0.3">
      <c r="U45976" s="275"/>
    </row>
    <row r="45977" spans="21:21" x14ac:dyDescent="0.3">
      <c r="U45977" s="275"/>
    </row>
    <row r="45978" spans="21:21" x14ac:dyDescent="0.3">
      <c r="U45978" s="275"/>
    </row>
    <row r="45979" spans="21:21" x14ac:dyDescent="0.3">
      <c r="U45979" s="275"/>
    </row>
    <row r="45980" spans="21:21" x14ac:dyDescent="0.3">
      <c r="U45980" s="275"/>
    </row>
    <row r="45981" spans="21:21" x14ac:dyDescent="0.3">
      <c r="U45981" s="275"/>
    </row>
    <row r="45982" spans="21:21" x14ac:dyDescent="0.3">
      <c r="U45982" s="275"/>
    </row>
    <row r="45983" spans="21:21" x14ac:dyDescent="0.3">
      <c r="U45983" s="275"/>
    </row>
    <row r="45984" spans="21:21" x14ac:dyDescent="0.3">
      <c r="U45984" s="275"/>
    </row>
    <row r="45985" spans="21:21" x14ac:dyDescent="0.3">
      <c r="U45985" s="275"/>
    </row>
    <row r="45986" spans="21:21" x14ac:dyDescent="0.3">
      <c r="U45986" s="275"/>
    </row>
    <row r="45987" spans="21:21" x14ac:dyDescent="0.3">
      <c r="U45987" s="275"/>
    </row>
    <row r="45988" spans="21:21" x14ac:dyDescent="0.3">
      <c r="U45988" s="275"/>
    </row>
    <row r="45989" spans="21:21" x14ac:dyDescent="0.3">
      <c r="U45989" s="275"/>
    </row>
    <row r="45990" spans="21:21" x14ac:dyDescent="0.3">
      <c r="U45990" s="275"/>
    </row>
    <row r="45991" spans="21:21" x14ac:dyDescent="0.3">
      <c r="U45991" s="275"/>
    </row>
    <row r="45992" spans="21:21" x14ac:dyDescent="0.3">
      <c r="U45992" s="275"/>
    </row>
    <row r="45993" spans="21:21" x14ac:dyDescent="0.3">
      <c r="U45993" s="275"/>
    </row>
    <row r="45994" spans="21:21" x14ac:dyDescent="0.3">
      <c r="U45994" s="275"/>
    </row>
    <row r="45995" spans="21:21" x14ac:dyDescent="0.3">
      <c r="U45995" s="275"/>
    </row>
    <row r="45996" spans="21:21" x14ac:dyDescent="0.3">
      <c r="U45996" s="275"/>
    </row>
    <row r="45997" spans="21:21" x14ac:dyDescent="0.3">
      <c r="U45997" s="275"/>
    </row>
    <row r="45998" spans="21:21" x14ac:dyDescent="0.3">
      <c r="U45998" s="275"/>
    </row>
    <row r="45999" spans="21:21" x14ac:dyDescent="0.3">
      <c r="U45999" s="275"/>
    </row>
    <row r="46000" spans="21:21" x14ac:dyDescent="0.3">
      <c r="U46000" s="275"/>
    </row>
    <row r="46001" spans="21:21" x14ac:dyDescent="0.3">
      <c r="U46001" s="275"/>
    </row>
    <row r="46002" spans="21:21" x14ac:dyDescent="0.3">
      <c r="U46002" s="275"/>
    </row>
    <row r="46003" spans="21:21" x14ac:dyDescent="0.3">
      <c r="U46003" s="275"/>
    </row>
    <row r="46004" spans="21:21" x14ac:dyDescent="0.3">
      <c r="U46004" s="275"/>
    </row>
    <row r="46005" spans="21:21" x14ac:dyDescent="0.3">
      <c r="U46005" s="275"/>
    </row>
    <row r="46006" spans="21:21" x14ac:dyDescent="0.3">
      <c r="U46006" s="275"/>
    </row>
    <row r="46007" spans="21:21" x14ac:dyDescent="0.3">
      <c r="U46007" s="275"/>
    </row>
    <row r="46008" spans="21:21" x14ac:dyDescent="0.3">
      <c r="U46008" s="275"/>
    </row>
    <row r="46009" spans="21:21" x14ac:dyDescent="0.3">
      <c r="U46009" s="275"/>
    </row>
    <row r="46010" spans="21:21" x14ac:dyDescent="0.3">
      <c r="U46010" s="275"/>
    </row>
    <row r="46011" spans="21:21" x14ac:dyDescent="0.3">
      <c r="U46011" s="275"/>
    </row>
    <row r="46012" spans="21:21" x14ac:dyDescent="0.3">
      <c r="U46012" s="275"/>
    </row>
    <row r="46013" spans="21:21" x14ac:dyDescent="0.3">
      <c r="U46013" s="275"/>
    </row>
    <row r="46014" spans="21:21" x14ac:dyDescent="0.3">
      <c r="U46014" s="275"/>
    </row>
    <row r="46015" spans="21:21" x14ac:dyDescent="0.3">
      <c r="U46015" s="275"/>
    </row>
    <row r="46016" spans="21:21" x14ac:dyDescent="0.3">
      <c r="U46016" s="275"/>
    </row>
    <row r="46017" spans="21:21" x14ac:dyDescent="0.3">
      <c r="U46017" s="275"/>
    </row>
    <row r="46018" spans="21:21" x14ac:dyDescent="0.3">
      <c r="U46018" s="275"/>
    </row>
    <row r="46019" spans="21:21" x14ac:dyDescent="0.3">
      <c r="U46019" s="275"/>
    </row>
    <row r="46020" spans="21:21" x14ac:dyDescent="0.3">
      <c r="U46020" s="275"/>
    </row>
    <row r="46021" spans="21:21" x14ac:dyDescent="0.3">
      <c r="U46021" s="275"/>
    </row>
    <row r="46022" spans="21:21" x14ac:dyDescent="0.3">
      <c r="U46022" s="275"/>
    </row>
    <row r="46023" spans="21:21" x14ac:dyDescent="0.3">
      <c r="U46023" s="275"/>
    </row>
    <row r="46024" spans="21:21" x14ac:dyDescent="0.3">
      <c r="U46024" s="275"/>
    </row>
    <row r="46025" spans="21:21" x14ac:dyDescent="0.3">
      <c r="U46025" s="275"/>
    </row>
    <row r="46026" spans="21:21" x14ac:dyDescent="0.3">
      <c r="U46026" s="275"/>
    </row>
    <row r="46027" spans="21:21" x14ac:dyDescent="0.3">
      <c r="U46027" s="275"/>
    </row>
    <row r="46028" spans="21:21" x14ac:dyDescent="0.3">
      <c r="U46028" s="275"/>
    </row>
    <row r="46029" spans="21:21" x14ac:dyDescent="0.3">
      <c r="U46029" s="275"/>
    </row>
    <row r="46030" spans="21:21" x14ac:dyDescent="0.3">
      <c r="U46030" s="275"/>
    </row>
    <row r="46031" spans="21:21" x14ac:dyDescent="0.3">
      <c r="U46031" s="275"/>
    </row>
    <row r="46032" spans="21:21" x14ac:dyDescent="0.3">
      <c r="U46032" s="275"/>
    </row>
    <row r="46033" spans="21:21" x14ac:dyDescent="0.3">
      <c r="U46033" s="275"/>
    </row>
    <row r="46034" spans="21:21" x14ac:dyDescent="0.3">
      <c r="U46034" s="275"/>
    </row>
    <row r="46035" spans="21:21" x14ac:dyDescent="0.3">
      <c r="U46035" s="275"/>
    </row>
    <row r="46036" spans="21:21" x14ac:dyDescent="0.3">
      <c r="U46036" s="275"/>
    </row>
    <row r="46037" spans="21:21" x14ac:dyDescent="0.3">
      <c r="U46037" s="275"/>
    </row>
    <row r="46038" spans="21:21" x14ac:dyDescent="0.3">
      <c r="U46038" s="275"/>
    </row>
    <row r="46039" spans="21:21" x14ac:dyDescent="0.3">
      <c r="U46039" s="275"/>
    </row>
    <row r="46040" spans="21:21" x14ac:dyDescent="0.3">
      <c r="U46040" s="275"/>
    </row>
    <row r="46041" spans="21:21" x14ac:dyDescent="0.3">
      <c r="U46041" s="275"/>
    </row>
    <row r="46042" spans="21:21" x14ac:dyDescent="0.3">
      <c r="U46042" s="275"/>
    </row>
    <row r="46043" spans="21:21" x14ac:dyDescent="0.3">
      <c r="U46043" s="275"/>
    </row>
    <row r="46044" spans="21:21" x14ac:dyDescent="0.3">
      <c r="U46044" s="275"/>
    </row>
    <row r="46045" spans="21:21" x14ac:dyDescent="0.3">
      <c r="U46045" s="275"/>
    </row>
    <row r="46046" spans="21:21" x14ac:dyDescent="0.3">
      <c r="U46046" s="275"/>
    </row>
    <row r="46047" spans="21:21" x14ac:dyDescent="0.3">
      <c r="U46047" s="275"/>
    </row>
    <row r="46048" spans="21:21" x14ac:dyDescent="0.3">
      <c r="U46048" s="275"/>
    </row>
    <row r="46049" spans="21:21" x14ac:dyDescent="0.3">
      <c r="U46049" s="275"/>
    </row>
    <row r="46050" spans="21:21" x14ac:dyDescent="0.3">
      <c r="U46050" s="275"/>
    </row>
    <row r="46051" spans="21:21" x14ac:dyDescent="0.3">
      <c r="U46051" s="275"/>
    </row>
    <row r="46052" spans="21:21" x14ac:dyDescent="0.3">
      <c r="U46052" s="275"/>
    </row>
    <row r="46053" spans="21:21" x14ac:dyDescent="0.3">
      <c r="U46053" s="275"/>
    </row>
    <row r="46054" spans="21:21" x14ac:dyDescent="0.3">
      <c r="U46054" s="275"/>
    </row>
    <row r="46055" spans="21:21" x14ac:dyDescent="0.3">
      <c r="U46055" s="275"/>
    </row>
    <row r="46056" spans="21:21" x14ac:dyDescent="0.3">
      <c r="U46056" s="275"/>
    </row>
    <row r="46057" spans="21:21" x14ac:dyDescent="0.3">
      <c r="U46057" s="275"/>
    </row>
    <row r="46058" spans="21:21" x14ac:dyDescent="0.3">
      <c r="U46058" s="275"/>
    </row>
    <row r="46059" spans="21:21" x14ac:dyDescent="0.3">
      <c r="U46059" s="275"/>
    </row>
    <row r="46060" spans="21:21" x14ac:dyDescent="0.3">
      <c r="U46060" s="275"/>
    </row>
    <row r="46061" spans="21:21" x14ac:dyDescent="0.3">
      <c r="U46061" s="275"/>
    </row>
    <row r="46062" spans="21:21" x14ac:dyDescent="0.3">
      <c r="U46062" s="275"/>
    </row>
    <row r="46063" spans="21:21" x14ac:dyDescent="0.3">
      <c r="U46063" s="275"/>
    </row>
    <row r="46064" spans="21:21" x14ac:dyDescent="0.3">
      <c r="U46064" s="275"/>
    </row>
    <row r="46065" spans="21:21" x14ac:dyDescent="0.3">
      <c r="U46065" s="275"/>
    </row>
    <row r="46066" spans="21:21" x14ac:dyDescent="0.3">
      <c r="U46066" s="275"/>
    </row>
    <row r="46067" spans="21:21" x14ac:dyDescent="0.3">
      <c r="U46067" s="275"/>
    </row>
    <row r="46068" spans="21:21" x14ac:dyDescent="0.3">
      <c r="U46068" s="275"/>
    </row>
    <row r="46069" spans="21:21" x14ac:dyDescent="0.3">
      <c r="U46069" s="275"/>
    </row>
    <row r="46070" spans="21:21" x14ac:dyDescent="0.3">
      <c r="U46070" s="275"/>
    </row>
    <row r="46071" spans="21:21" x14ac:dyDescent="0.3">
      <c r="U46071" s="275"/>
    </row>
    <row r="46072" spans="21:21" x14ac:dyDescent="0.3">
      <c r="U46072" s="275"/>
    </row>
    <row r="46073" spans="21:21" x14ac:dyDescent="0.3">
      <c r="U46073" s="275"/>
    </row>
    <row r="46074" spans="21:21" x14ac:dyDescent="0.3">
      <c r="U46074" s="275"/>
    </row>
    <row r="46075" spans="21:21" x14ac:dyDescent="0.3">
      <c r="U46075" s="275"/>
    </row>
    <row r="46076" spans="21:21" x14ac:dyDescent="0.3">
      <c r="U46076" s="275"/>
    </row>
    <row r="46077" spans="21:21" x14ac:dyDescent="0.3">
      <c r="U46077" s="275"/>
    </row>
    <row r="46078" spans="21:21" x14ac:dyDescent="0.3">
      <c r="U46078" s="275"/>
    </row>
    <row r="46079" spans="21:21" x14ac:dyDescent="0.3">
      <c r="U46079" s="275"/>
    </row>
    <row r="46080" spans="21:21" x14ac:dyDescent="0.3">
      <c r="U46080" s="275"/>
    </row>
    <row r="46081" spans="21:21" x14ac:dyDescent="0.3">
      <c r="U46081" s="275"/>
    </row>
    <row r="46082" spans="21:21" x14ac:dyDescent="0.3">
      <c r="U46082" s="275"/>
    </row>
    <row r="46083" spans="21:21" x14ac:dyDescent="0.3">
      <c r="U46083" s="275"/>
    </row>
    <row r="46084" spans="21:21" x14ac:dyDescent="0.3">
      <c r="U46084" s="275"/>
    </row>
    <row r="46085" spans="21:21" x14ac:dyDescent="0.3">
      <c r="U46085" s="275"/>
    </row>
    <row r="46086" spans="21:21" x14ac:dyDescent="0.3">
      <c r="U46086" s="275"/>
    </row>
    <row r="46087" spans="21:21" x14ac:dyDescent="0.3">
      <c r="U46087" s="275"/>
    </row>
    <row r="46088" spans="21:21" x14ac:dyDescent="0.3">
      <c r="U46088" s="275"/>
    </row>
    <row r="46089" spans="21:21" x14ac:dyDescent="0.3">
      <c r="U46089" s="275"/>
    </row>
    <row r="46090" spans="21:21" x14ac:dyDescent="0.3">
      <c r="U46090" s="275"/>
    </row>
    <row r="46091" spans="21:21" x14ac:dyDescent="0.3">
      <c r="U46091" s="275"/>
    </row>
    <row r="46092" spans="21:21" x14ac:dyDescent="0.3">
      <c r="U46092" s="275"/>
    </row>
    <row r="46093" spans="21:21" x14ac:dyDescent="0.3">
      <c r="U46093" s="275"/>
    </row>
    <row r="46094" spans="21:21" x14ac:dyDescent="0.3">
      <c r="U46094" s="275"/>
    </row>
    <row r="46095" spans="21:21" x14ac:dyDescent="0.3">
      <c r="U46095" s="275"/>
    </row>
    <row r="46096" spans="21:21" x14ac:dyDescent="0.3">
      <c r="U46096" s="275"/>
    </row>
    <row r="46097" spans="21:21" x14ac:dyDescent="0.3">
      <c r="U46097" s="275"/>
    </row>
    <row r="46098" spans="21:21" x14ac:dyDescent="0.3">
      <c r="U46098" s="275"/>
    </row>
    <row r="46099" spans="21:21" x14ac:dyDescent="0.3">
      <c r="U46099" s="275"/>
    </row>
    <row r="46100" spans="21:21" x14ac:dyDescent="0.3">
      <c r="U46100" s="275"/>
    </row>
    <row r="46101" spans="21:21" x14ac:dyDescent="0.3">
      <c r="U46101" s="275"/>
    </row>
    <row r="46102" spans="21:21" x14ac:dyDescent="0.3">
      <c r="U46102" s="275"/>
    </row>
    <row r="46103" spans="21:21" x14ac:dyDescent="0.3">
      <c r="U46103" s="275"/>
    </row>
    <row r="46104" spans="21:21" x14ac:dyDescent="0.3">
      <c r="U46104" s="275"/>
    </row>
    <row r="46105" spans="21:21" x14ac:dyDescent="0.3">
      <c r="U46105" s="275"/>
    </row>
    <row r="46106" spans="21:21" x14ac:dyDescent="0.3">
      <c r="U46106" s="275"/>
    </row>
    <row r="46107" spans="21:21" x14ac:dyDescent="0.3">
      <c r="U46107" s="275"/>
    </row>
    <row r="46108" spans="21:21" x14ac:dyDescent="0.3">
      <c r="U46108" s="275"/>
    </row>
    <row r="46109" spans="21:21" x14ac:dyDescent="0.3">
      <c r="U46109" s="275"/>
    </row>
    <row r="46110" spans="21:21" x14ac:dyDescent="0.3">
      <c r="U46110" s="275"/>
    </row>
    <row r="46111" spans="21:21" x14ac:dyDescent="0.3">
      <c r="U46111" s="275"/>
    </row>
    <row r="46112" spans="21:21" x14ac:dyDescent="0.3">
      <c r="U46112" s="275"/>
    </row>
    <row r="46113" spans="21:21" x14ac:dyDescent="0.3">
      <c r="U46113" s="275"/>
    </row>
    <row r="46114" spans="21:21" x14ac:dyDescent="0.3">
      <c r="U46114" s="275"/>
    </row>
    <row r="46115" spans="21:21" x14ac:dyDescent="0.3">
      <c r="U46115" s="275"/>
    </row>
    <row r="46116" spans="21:21" x14ac:dyDescent="0.3">
      <c r="U46116" s="275"/>
    </row>
    <row r="46117" spans="21:21" x14ac:dyDescent="0.3">
      <c r="U46117" s="275"/>
    </row>
    <row r="46118" spans="21:21" x14ac:dyDescent="0.3">
      <c r="U46118" s="275"/>
    </row>
    <row r="46119" spans="21:21" x14ac:dyDescent="0.3">
      <c r="U46119" s="275"/>
    </row>
    <row r="46120" spans="21:21" x14ac:dyDescent="0.3">
      <c r="U46120" s="275"/>
    </row>
    <row r="46121" spans="21:21" x14ac:dyDescent="0.3">
      <c r="U46121" s="275"/>
    </row>
    <row r="46122" spans="21:21" x14ac:dyDescent="0.3">
      <c r="U46122" s="275"/>
    </row>
    <row r="46123" spans="21:21" x14ac:dyDescent="0.3">
      <c r="U46123" s="275"/>
    </row>
    <row r="46124" spans="21:21" x14ac:dyDescent="0.3">
      <c r="U46124" s="275"/>
    </row>
    <row r="46125" spans="21:21" x14ac:dyDescent="0.3">
      <c r="U46125" s="275"/>
    </row>
    <row r="46126" spans="21:21" x14ac:dyDescent="0.3">
      <c r="U46126" s="275"/>
    </row>
    <row r="46127" spans="21:21" x14ac:dyDescent="0.3">
      <c r="U46127" s="275"/>
    </row>
    <row r="46128" spans="21:21" x14ac:dyDescent="0.3">
      <c r="U46128" s="275"/>
    </row>
    <row r="46129" spans="21:21" x14ac:dyDescent="0.3">
      <c r="U46129" s="275"/>
    </row>
    <row r="46130" spans="21:21" x14ac:dyDescent="0.3">
      <c r="U46130" s="275"/>
    </row>
    <row r="46131" spans="21:21" x14ac:dyDescent="0.3">
      <c r="U46131" s="275"/>
    </row>
    <row r="46132" spans="21:21" x14ac:dyDescent="0.3">
      <c r="U46132" s="275"/>
    </row>
    <row r="46133" spans="21:21" x14ac:dyDescent="0.3">
      <c r="U46133" s="275"/>
    </row>
    <row r="46134" spans="21:21" x14ac:dyDescent="0.3">
      <c r="U46134" s="275"/>
    </row>
    <row r="46135" spans="21:21" x14ac:dyDescent="0.3">
      <c r="U46135" s="275"/>
    </row>
    <row r="46136" spans="21:21" x14ac:dyDescent="0.3">
      <c r="U46136" s="275"/>
    </row>
    <row r="46137" spans="21:21" x14ac:dyDescent="0.3">
      <c r="U46137" s="275"/>
    </row>
    <row r="46138" spans="21:21" x14ac:dyDescent="0.3">
      <c r="U46138" s="275"/>
    </row>
    <row r="46139" spans="21:21" x14ac:dyDescent="0.3">
      <c r="U46139" s="275"/>
    </row>
    <row r="46140" spans="21:21" x14ac:dyDescent="0.3">
      <c r="U46140" s="275"/>
    </row>
    <row r="46141" spans="21:21" x14ac:dyDescent="0.3">
      <c r="U46141" s="275"/>
    </row>
    <row r="46142" spans="21:21" x14ac:dyDescent="0.3">
      <c r="U46142" s="275"/>
    </row>
    <row r="46143" spans="21:21" x14ac:dyDescent="0.3">
      <c r="U46143" s="275"/>
    </row>
    <row r="46144" spans="21:21" x14ac:dyDescent="0.3">
      <c r="U46144" s="275"/>
    </row>
    <row r="46145" spans="21:21" x14ac:dyDescent="0.3">
      <c r="U46145" s="275"/>
    </row>
    <row r="46146" spans="21:21" x14ac:dyDescent="0.3">
      <c r="U46146" s="275"/>
    </row>
    <row r="46147" spans="21:21" x14ac:dyDescent="0.3">
      <c r="U46147" s="275"/>
    </row>
    <row r="46148" spans="21:21" x14ac:dyDescent="0.3">
      <c r="U46148" s="275"/>
    </row>
    <row r="46149" spans="21:21" x14ac:dyDescent="0.3">
      <c r="U46149" s="275"/>
    </row>
    <row r="46150" spans="21:21" x14ac:dyDescent="0.3">
      <c r="U46150" s="275"/>
    </row>
    <row r="46151" spans="21:21" x14ac:dyDescent="0.3">
      <c r="U46151" s="275"/>
    </row>
    <row r="46152" spans="21:21" x14ac:dyDescent="0.3">
      <c r="U46152" s="275"/>
    </row>
    <row r="46153" spans="21:21" x14ac:dyDescent="0.3">
      <c r="U46153" s="275"/>
    </row>
    <row r="46154" spans="21:21" x14ac:dyDescent="0.3">
      <c r="U46154" s="275"/>
    </row>
    <row r="46155" spans="21:21" x14ac:dyDescent="0.3">
      <c r="U46155" s="275"/>
    </row>
    <row r="46156" spans="21:21" x14ac:dyDescent="0.3">
      <c r="U46156" s="275"/>
    </row>
    <row r="46157" spans="21:21" x14ac:dyDescent="0.3">
      <c r="U46157" s="275"/>
    </row>
    <row r="46158" spans="21:21" x14ac:dyDescent="0.3">
      <c r="U46158" s="275"/>
    </row>
    <row r="46159" spans="21:21" x14ac:dyDescent="0.3">
      <c r="U46159" s="275"/>
    </row>
    <row r="46160" spans="21:21" x14ac:dyDescent="0.3">
      <c r="U46160" s="275"/>
    </row>
    <row r="46161" spans="21:21" x14ac:dyDescent="0.3">
      <c r="U46161" s="275"/>
    </row>
    <row r="46162" spans="21:21" x14ac:dyDescent="0.3">
      <c r="U46162" s="275"/>
    </row>
    <row r="46163" spans="21:21" x14ac:dyDescent="0.3">
      <c r="U46163" s="275"/>
    </row>
    <row r="46164" spans="21:21" x14ac:dyDescent="0.3">
      <c r="U46164" s="275"/>
    </row>
    <row r="46165" spans="21:21" x14ac:dyDescent="0.3">
      <c r="U46165" s="275"/>
    </row>
    <row r="46166" spans="21:21" x14ac:dyDescent="0.3">
      <c r="U46166" s="275"/>
    </row>
    <row r="46167" spans="21:21" x14ac:dyDescent="0.3">
      <c r="U46167" s="275"/>
    </row>
    <row r="46168" spans="21:21" x14ac:dyDescent="0.3">
      <c r="U46168" s="275"/>
    </row>
    <row r="46169" spans="21:21" x14ac:dyDescent="0.3">
      <c r="U46169" s="275"/>
    </row>
    <row r="46170" spans="21:21" x14ac:dyDescent="0.3">
      <c r="U46170" s="275"/>
    </row>
    <row r="46171" spans="21:21" x14ac:dyDescent="0.3">
      <c r="U46171" s="275"/>
    </row>
    <row r="46172" spans="21:21" x14ac:dyDescent="0.3">
      <c r="U46172" s="275"/>
    </row>
    <row r="46173" spans="21:21" x14ac:dyDescent="0.3">
      <c r="U46173" s="275"/>
    </row>
    <row r="46174" spans="21:21" x14ac:dyDescent="0.3">
      <c r="U46174" s="275"/>
    </row>
    <row r="46175" spans="21:21" x14ac:dyDescent="0.3">
      <c r="U46175" s="275"/>
    </row>
    <row r="46176" spans="21:21" x14ac:dyDescent="0.3">
      <c r="U46176" s="275"/>
    </row>
    <row r="46177" spans="21:21" x14ac:dyDescent="0.3">
      <c r="U46177" s="275"/>
    </row>
    <row r="46178" spans="21:21" x14ac:dyDescent="0.3">
      <c r="U46178" s="275"/>
    </row>
    <row r="46179" spans="21:21" x14ac:dyDescent="0.3">
      <c r="U46179" s="275"/>
    </row>
    <row r="46180" spans="21:21" x14ac:dyDescent="0.3">
      <c r="U46180" s="275"/>
    </row>
    <row r="46181" spans="21:21" x14ac:dyDescent="0.3">
      <c r="U46181" s="275"/>
    </row>
    <row r="46182" spans="21:21" x14ac:dyDescent="0.3">
      <c r="U46182" s="275"/>
    </row>
    <row r="46183" spans="21:21" x14ac:dyDescent="0.3">
      <c r="U46183" s="275"/>
    </row>
    <row r="46184" spans="21:21" x14ac:dyDescent="0.3">
      <c r="U46184" s="275"/>
    </row>
    <row r="46185" spans="21:21" x14ac:dyDescent="0.3">
      <c r="U46185" s="275"/>
    </row>
    <row r="46186" spans="21:21" x14ac:dyDescent="0.3">
      <c r="U46186" s="275"/>
    </row>
    <row r="46187" spans="21:21" x14ac:dyDescent="0.3">
      <c r="U46187" s="275"/>
    </row>
    <row r="46188" spans="21:21" x14ac:dyDescent="0.3">
      <c r="U46188" s="275"/>
    </row>
    <row r="46189" spans="21:21" x14ac:dyDescent="0.3">
      <c r="U46189" s="275"/>
    </row>
    <row r="46190" spans="21:21" x14ac:dyDescent="0.3">
      <c r="U46190" s="275"/>
    </row>
    <row r="46191" spans="21:21" x14ac:dyDescent="0.3">
      <c r="U46191" s="275"/>
    </row>
    <row r="46192" spans="21:21" x14ac:dyDescent="0.3">
      <c r="U46192" s="275"/>
    </row>
    <row r="46193" spans="21:21" x14ac:dyDescent="0.3">
      <c r="U46193" s="275"/>
    </row>
    <row r="46194" spans="21:21" x14ac:dyDescent="0.3">
      <c r="U46194" s="275"/>
    </row>
    <row r="46195" spans="21:21" x14ac:dyDescent="0.3">
      <c r="U46195" s="275"/>
    </row>
    <row r="46196" spans="21:21" x14ac:dyDescent="0.3">
      <c r="U46196" s="275"/>
    </row>
    <row r="46197" spans="21:21" x14ac:dyDescent="0.3">
      <c r="U46197" s="275"/>
    </row>
    <row r="46198" spans="21:21" x14ac:dyDescent="0.3">
      <c r="U46198" s="275"/>
    </row>
    <row r="46199" spans="21:21" x14ac:dyDescent="0.3">
      <c r="U46199" s="275"/>
    </row>
    <row r="46200" spans="21:21" x14ac:dyDescent="0.3">
      <c r="U46200" s="275"/>
    </row>
    <row r="46201" spans="21:21" x14ac:dyDescent="0.3">
      <c r="U46201" s="275"/>
    </row>
    <row r="46202" spans="21:21" x14ac:dyDescent="0.3">
      <c r="U46202" s="275"/>
    </row>
    <row r="46203" spans="21:21" x14ac:dyDescent="0.3">
      <c r="U46203" s="275"/>
    </row>
    <row r="46204" spans="21:21" x14ac:dyDescent="0.3">
      <c r="U46204" s="275"/>
    </row>
    <row r="46205" spans="21:21" x14ac:dyDescent="0.3">
      <c r="U46205" s="275"/>
    </row>
    <row r="46206" spans="21:21" x14ac:dyDescent="0.3">
      <c r="U46206" s="275"/>
    </row>
    <row r="46207" spans="21:21" x14ac:dyDescent="0.3">
      <c r="U46207" s="275"/>
    </row>
    <row r="46208" spans="21:21" x14ac:dyDescent="0.3">
      <c r="U46208" s="275"/>
    </row>
    <row r="46209" spans="21:21" x14ac:dyDescent="0.3">
      <c r="U46209" s="275"/>
    </row>
    <row r="46210" spans="21:21" x14ac:dyDescent="0.3">
      <c r="U46210" s="275"/>
    </row>
    <row r="46211" spans="21:21" x14ac:dyDescent="0.3">
      <c r="U46211" s="275"/>
    </row>
    <row r="46212" spans="21:21" x14ac:dyDescent="0.3">
      <c r="U46212" s="275"/>
    </row>
    <row r="46213" spans="21:21" x14ac:dyDescent="0.3">
      <c r="U46213" s="275"/>
    </row>
    <row r="46214" spans="21:21" x14ac:dyDescent="0.3">
      <c r="U46214" s="275"/>
    </row>
    <row r="46215" spans="21:21" x14ac:dyDescent="0.3">
      <c r="U46215" s="275"/>
    </row>
    <row r="46216" spans="21:21" x14ac:dyDescent="0.3">
      <c r="U46216" s="275"/>
    </row>
    <row r="46217" spans="21:21" x14ac:dyDescent="0.3">
      <c r="U46217" s="275"/>
    </row>
    <row r="46218" spans="21:21" x14ac:dyDescent="0.3">
      <c r="U46218" s="275"/>
    </row>
    <row r="46219" spans="21:21" x14ac:dyDescent="0.3">
      <c r="U46219" s="275"/>
    </row>
    <row r="46220" spans="21:21" x14ac:dyDescent="0.3">
      <c r="U46220" s="275"/>
    </row>
    <row r="46221" spans="21:21" x14ac:dyDescent="0.3">
      <c r="U46221" s="275"/>
    </row>
    <row r="46222" spans="21:21" x14ac:dyDescent="0.3">
      <c r="U46222" s="275"/>
    </row>
    <row r="46223" spans="21:21" x14ac:dyDescent="0.3">
      <c r="U46223" s="275"/>
    </row>
    <row r="46224" spans="21:21" x14ac:dyDescent="0.3">
      <c r="U46224" s="275"/>
    </row>
    <row r="46225" spans="21:21" x14ac:dyDescent="0.3">
      <c r="U46225" s="275"/>
    </row>
    <row r="46226" spans="21:21" x14ac:dyDescent="0.3">
      <c r="U46226" s="275"/>
    </row>
    <row r="46227" spans="21:21" x14ac:dyDescent="0.3">
      <c r="U46227" s="275"/>
    </row>
    <row r="46228" spans="21:21" x14ac:dyDescent="0.3">
      <c r="U46228" s="275"/>
    </row>
    <row r="46229" spans="21:21" x14ac:dyDescent="0.3">
      <c r="U46229" s="275"/>
    </row>
    <row r="46230" spans="21:21" x14ac:dyDescent="0.3">
      <c r="U46230" s="275"/>
    </row>
    <row r="46231" spans="21:21" x14ac:dyDescent="0.3">
      <c r="U46231" s="275"/>
    </row>
    <row r="46232" spans="21:21" x14ac:dyDescent="0.3">
      <c r="U46232" s="275"/>
    </row>
    <row r="46233" spans="21:21" x14ac:dyDescent="0.3">
      <c r="U46233" s="275"/>
    </row>
    <row r="46234" spans="21:21" x14ac:dyDescent="0.3">
      <c r="U46234" s="275"/>
    </row>
    <row r="46235" spans="21:21" x14ac:dyDescent="0.3">
      <c r="U46235" s="275"/>
    </row>
    <row r="46236" spans="21:21" x14ac:dyDescent="0.3">
      <c r="U46236" s="275"/>
    </row>
    <row r="46237" spans="21:21" x14ac:dyDescent="0.3">
      <c r="U46237" s="275"/>
    </row>
    <row r="46238" spans="21:21" x14ac:dyDescent="0.3">
      <c r="U46238" s="275"/>
    </row>
    <row r="46239" spans="21:21" x14ac:dyDescent="0.3">
      <c r="U46239" s="275"/>
    </row>
    <row r="46240" spans="21:21" x14ac:dyDescent="0.3">
      <c r="U46240" s="275"/>
    </row>
    <row r="46241" spans="21:21" x14ac:dyDescent="0.3">
      <c r="U46241" s="275"/>
    </row>
    <row r="46242" spans="21:21" x14ac:dyDescent="0.3">
      <c r="U46242" s="275"/>
    </row>
    <row r="46243" spans="21:21" x14ac:dyDescent="0.3">
      <c r="U46243" s="275"/>
    </row>
    <row r="46244" spans="21:21" x14ac:dyDescent="0.3">
      <c r="U46244" s="275"/>
    </row>
    <row r="46245" spans="21:21" x14ac:dyDescent="0.3">
      <c r="U46245" s="275"/>
    </row>
    <row r="46246" spans="21:21" x14ac:dyDescent="0.3">
      <c r="U46246" s="275"/>
    </row>
    <row r="46247" spans="21:21" x14ac:dyDescent="0.3">
      <c r="U46247" s="275"/>
    </row>
    <row r="46248" spans="21:21" x14ac:dyDescent="0.3">
      <c r="U46248" s="275"/>
    </row>
    <row r="46249" spans="21:21" x14ac:dyDescent="0.3">
      <c r="U46249" s="275"/>
    </row>
    <row r="46250" spans="21:21" x14ac:dyDescent="0.3">
      <c r="U46250" s="275"/>
    </row>
    <row r="46251" spans="21:21" x14ac:dyDescent="0.3">
      <c r="U46251" s="275"/>
    </row>
    <row r="46252" spans="21:21" x14ac:dyDescent="0.3">
      <c r="U46252" s="275"/>
    </row>
    <row r="46253" spans="21:21" x14ac:dyDescent="0.3">
      <c r="U46253" s="275"/>
    </row>
    <row r="46254" spans="21:21" x14ac:dyDescent="0.3">
      <c r="U46254" s="275"/>
    </row>
    <row r="46255" spans="21:21" x14ac:dyDescent="0.3">
      <c r="U46255" s="275"/>
    </row>
    <row r="46256" spans="21:21" x14ac:dyDescent="0.3">
      <c r="U46256" s="275"/>
    </row>
    <row r="46257" spans="21:21" x14ac:dyDescent="0.3">
      <c r="U46257" s="275"/>
    </row>
    <row r="46258" spans="21:21" x14ac:dyDescent="0.3">
      <c r="U46258" s="275"/>
    </row>
    <row r="46259" spans="21:21" x14ac:dyDescent="0.3">
      <c r="U46259" s="275"/>
    </row>
    <row r="46260" spans="21:21" x14ac:dyDescent="0.3">
      <c r="U46260" s="275"/>
    </row>
    <row r="46261" spans="21:21" x14ac:dyDescent="0.3">
      <c r="U46261" s="275"/>
    </row>
    <row r="46262" spans="21:21" x14ac:dyDescent="0.3">
      <c r="U46262" s="275"/>
    </row>
    <row r="46263" spans="21:21" x14ac:dyDescent="0.3">
      <c r="U46263" s="275"/>
    </row>
    <row r="46264" spans="21:21" x14ac:dyDescent="0.3">
      <c r="U46264" s="275"/>
    </row>
    <row r="46265" spans="21:21" x14ac:dyDescent="0.3">
      <c r="U46265" s="275"/>
    </row>
    <row r="46266" spans="21:21" x14ac:dyDescent="0.3">
      <c r="U46266" s="275"/>
    </row>
    <row r="46267" spans="21:21" x14ac:dyDescent="0.3">
      <c r="U46267" s="275"/>
    </row>
    <row r="46268" spans="21:21" x14ac:dyDescent="0.3">
      <c r="U46268" s="275"/>
    </row>
    <row r="46269" spans="21:21" x14ac:dyDescent="0.3">
      <c r="U46269" s="275"/>
    </row>
    <row r="46270" spans="21:21" x14ac:dyDescent="0.3">
      <c r="U46270" s="275"/>
    </row>
    <row r="46271" spans="21:21" x14ac:dyDescent="0.3">
      <c r="U46271" s="275"/>
    </row>
    <row r="46272" spans="21:21" x14ac:dyDescent="0.3">
      <c r="U46272" s="275"/>
    </row>
    <row r="46273" spans="21:21" x14ac:dyDescent="0.3">
      <c r="U46273" s="275"/>
    </row>
    <row r="46274" spans="21:21" x14ac:dyDescent="0.3">
      <c r="U46274" s="275"/>
    </row>
    <row r="46275" spans="21:21" x14ac:dyDescent="0.3">
      <c r="U46275" s="275"/>
    </row>
    <row r="46276" spans="21:21" x14ac:dyDescent="0.3">
      <c r="U46276" s="275"/>
    </row>
    <row r="46277" spans="21:21" x14ac:dyDescent="0.3">
      <c r="U46277" s="275"/>
    </row>
    <row r="46278" spans="21:21" x14ac:dyDescent="0.3">
      <c r="U46278" s="275"/>
    </row>
    <row r="46279" spans="21:21" x14ac:dyDescent="0.3">
      <c r="U46279" s="275"/>
    </row>
    <row r="46280" spans="21:21" x14ac:dyDescent="0.3">
      <c r="U46280" s="275"/>
    </row>
    <row r="46281" spans="21:21" x14ac:dyDescent="0.3">
      <c r="U46281" s="275"/>
    </row>
    <row r="46282" spans="21:21" x14ac:dyDescent="0.3">
      <c r="U46282" s="275"/>
    </row>
    <row r="46283" spans="21:21" x14ac:dyDescent="0.3">
      <c r="U46283" s="275"/>
    </row>
    <row r="46284" spans="21:21" x14ac:dyDescent="0.3">
      <c r="U46284" s="275"/>
    </row>
    <row r="46285" spans="21:21" x14ac:dyDescent="0.3">
      <c r="U46285" s="275"/>
    </row>
    <row r="46286" spans="21:21" x14ac:dyDescent="0.3">
      <c r="U46286" s="275"/>
    </row>
    <row r="46287" spans="21:21" x14ac:dyDescent="0.3">
      <c r="U46287" s="275"/>
    </row>
    <row r="46288" spans="21:21" x14ac:dyDescent="0.3">
      <c r="U46288" s="275"/>
    </row>
    <row r="46289" spans="21:21" x14ac:dyDescent="0.3">
      <c r="U46289" s="275"/>
    </row>
    <row r="46290" spans="21:21" x14ac:dyDescent="0.3">
      <c r="U46290" s="275"/>
    </row>
    <row r="46291" spans="21:21" x14ac:dyDescent="0.3">
      <c r="U46291" s="275"/>
    </row>
    <row r="46292" spans="21:21" x14ac:dyDescent="0.3">
      <c r="U46292" s="275"/>
    </row>
    <row r="46293" spans="21:21" x14ac:dyDescent="0.3">
      <c r="U46293" s="275"/>
    </row>
    <row r="46294" spans="21:21" x14ac:dyDescent="0.3">
      <c r="U46294" s="275"/>
    </row>
    <row r="46295" spans="21:21" x14ac:dyDescent="0.3">
      <c r="U46295" s="275"/>
    </row>
    <row r="46296" spans="21:21" x14ac:dyDescent="0.3">
      <c r="U46296" s="275"/>
    </row>
    <row r="46297" spans="21:21" x14ac:dyDescent="0.3">
      <c r="U46297" s="275"/>
    </row>
    <row r="46298" spans="21:21" x14ac:dyDescent="0.3">
      <c r="U46298" s="275"/>
    </row>
    <row r="46299" spans="21:21" x14ac:dyDescent="0.3">
      <c r="U46299" s="275"/>
    </row>
    <row r="46300" spans="21:21" x14ac:dyDescent="0.3">
      <c r="U46300" s="275"/>
    </row>
    <row r="46301" spans="21:21" x14ac:dyDescent="0.3">
      <c r="U46301" s="275"/>
    </row>
    <row r="46302" spans="21:21" x14ac:dyDescent="0.3">
      <c r="U46302" s="275"/>
    </row>
    <row r="46303" spans="21:21" x14ac:dyDescent="0.3">
      <c r="U46303" s="275"/>
    </row>
    <row r="46304" spans="21:21" x14ac:dyDescent="0.3">
      <c r="U46304" s="275"/>
    </row>
    <row r="46305" spans="21:21" x14ac:dyDescent="0.3">
      <c r="U46305" s="275"/>
    </row>
    <row r="46306" spans="21:21" x14ac:dyDescent="0.3">
      <c r="U46306" s="275"/>
    </row>
    <row r="46307" spans="21:21" x14ac:dyDescent="0.3">
      <c r="U46307" s="275"/>
    </row>
    <row r="46308" spans="21:21" x14ac:dyDescent="0.3">
      <c r="U46308" s="275"/>
    </row>
    <row r="46309" spans="21:21" x14ac:dyDescent="0.3">
      <c r="U46309" s="275"/>
    </row>
    <row r="46310" spans="21:21" x14ac:dyDescent="0.3">
      <c r="U46310" s="275"/>
    </row>
    <row r="46311" spans="21:21" x14ac:dyDescent="0.3">
      <c r="U46311" s="275"/>
    </row>
    <row r="46312" spans="21:21" x14ac:dyDescent="0.3">
      <c r="U46312" s="275"/>
    </row>
    <row r="46313" spans="21:21" x14ac:dyDescent="0.3">
      <c r="U46313" s="275"/>
    </row>
    <row r="46314" spans="21:21" x14ac:dyDescent="0.3">
      <c r="U46314" s="275"/>
    </row>
    <row r="46315" spans="21:21" x14ac:dyDescent="0.3">
      <c r="U46315" s="275"/>
    </row>
    <row r="46316" spans="21:21" x14ac:dyDescent="0.3">
      <c r="U46316" s="275"/>
    </row>
    <row r="46317" spans="21:21" x14ac:dyDescent="0.3">
      <c r="U46317" s="275"/>
    </row>
    <row r="46318" spans="21:21" x14ac:dyDescent="0.3">
      <c r="U46318" s="275"/>
    </row>
    <row r="46319" spans="21:21" x14ac:dyDescent="0.3">
      <c r="U46319" s="275"/>
    </row>
    <row r="46320" spans="21:21" x14ac:dyDescent="0.3">
      <c r="U46320" s="275"/>
    </row>
    <row r="46321" spans="21:21" x14ac:dyDescent="0.3">
      <c r="U46321" s="275"/>
    </row>
    <row r="46322" spans="21:21" x14ac:dyDescent="0.3">
      <c r="U46322" s="275"/>
    </row>
    <row r="46323" spans="21:21" x14ac:dyDescent="0.3">
      <c r="U46323" s="275"/>
    </row>
    <row r="46324" spans="21:21" x14ac:dyDescent="0.3">
      <c r="U46324" s="275"/>
    </row>
    <row r="46325" spans="21:21" x14ac:dyDescent="0.3">
      <c r="U46325" s="275"/>
    </row>
    <row r="46326" spans="21:21" x14ac:dyDescent="0.3">
      <c r="U46326" s="275"/>
    </row>
    <row r="46327" spans="21:21" x14ac:dyDescent="0.3">
      <c r="U46327" s="275"/>
    </row>
    <row r="46328" spans="21:21" x14ac:dyDescent="0.3">
      <c r="U46328" s="275"/>
    </row>
    <row r="46329" spans="21:21" x14ac:dyDescent="0.3">
      <c r="U46329" s="275"/>
    </row>
    <row r="46330" spans="21:21" x14ac:dyDescent="0.3">
      <c r="U46330" s="275"/>
    </row>
    <row r="46331" spans="21:21" x14ac:dyDescent="0.3">
      <c r="U46331" s="275"/>
    </row>
    <row r="46332" spans="21:21" x14ac:dyDescent="0.3">
      <c r="U46332" s="275"/>
    </row>
    <row r="46333" spans="21:21" x14ac:dyDescent="0.3">
      <c r="U46333" s="275"/>
    </row>
    <row r="46334" spans="21:21" x14ac:dyDescent="0.3">
      <c r="U46334" s="275"/>
    </row>
    <row r="46335" spans="21:21" x14ac:dyDescent="0.3">
      <c r="U46335" s="275"/>
    </row>
    <row r="46336" spans="21:21" x14ac:dyDescent="0.3">
      <c r="U46336" s="275"/>
    </row>
    <row r="46337" spans="21:21" x14ac:dyDescent="0.3">
      <c r="U46337" s="275"/>
    </row>
    <row r="46338" spans="21:21" x14ac:dyDescent="0.3">
      <c r="U46338" s="275"/>
    </row>
    <row r="46339" spans="21:21" x14ac:dyDescent="0.3">
      <c r="U46339" s="275"/>
    </row>
    <row r="46340" spans="21:21" x14ac:dyDescent="0.3">
      <c r="U46340" s="275"/>
    </row>
    <row r="46341" spans="21:21" x14ac:dyDescent="0.3">
      <c r="U46341" s="275"/>
    </row>
    <row r="46342" spans="21:21" x14ac:dyDescent="0.3">
      <c r="U46342" s="275"/>
    </row>
    <row r="46343" spans="21:21" x14ac:dyDescent="0.3">
      <c r="U46343" s="275"/>
    </row>
    <row r="46344" spans="21:21" x14ac:dyDescent="0.3">
      <c r="U46344" s="275"/>
    </row>
    <row r="46345" spans="21:21" x14ac:dyDescent="0.3">
      <c r="U46345" s="275"/>
    </row>
    <row r="46346" spans="21:21" x14ac:dyDescent="0.3">
      <c r="U46346" s="275"/>
    </row>
    <row r="46347" spans="21:21" x14ac:dyDescent="0.3">
      <c r="U46347" s="275"/>
    </row>
    <row r="46348" spans="21:21" x14ac:dyDescent="0.3">
      <c r="U46348" s="275"/>
    </row>
    <row r="46349" spans="21:21" x14ac:dyDescent="0.3">
      <c r="U46349" s="275"/>
    </row>
    <row r="46350" spans="21:21" x14ac:dyDescent="0.3">
      <c r="U46350" s="275"/>
    </row>
    <row r="46351" spans="21:21" x14ac:dyDescent="0.3">
      <c r="U46351" s="275"/>
    </row>
    <row r="46352" spans="21:21" x14ac:dyDescent="0.3">
      <c r="U46352" s="275"/>
    </row>
    <row r="46353" spans="21:21" x14ac:dyDescent="0.3">
      <c r="U46353" s="275"/>
    </row>
    <row r="46354" spans="21:21" x14ac:dyDescent="0.3">
      <c r="U46354" s="275"/>
    </row>
    <row r="46355" spans="21:21" x14ac:dyDescent="0.3">
      <c r="U46355" s="275"/>
    </row>
    <row r="46356" spans="21:21" x14ac:dyDescent="0.3">
      <c r="U46356" s="275"/>
    </row>
    <row r="46357" spans="21:21" x14ac:dyDescent="0.3">
      <c r="U46357" s="275"/>
    </row>
    <row r="46358" spans="21:21" x14ac:dyDescent="0.3">
      <c r="U46358" s="275"/>
    </row>
    <row r="46359" spans="21:21" x14ac:dyDescent="0.3">
      <c r="U46359" s="275"/>
    </row>
    <row r="46360" spans="21:21" x14ac:dyDescent="0.3">
      <c r="U46360" s="275"/>
    </row>
    <row r="46361" spans="21:21" x14ac:dyDescent="0.3">
      <c r="U46361" s="275"/>
    </row>
    <row r="46362" spans="21:21" x14ac:dyDescent="0.3">
      <c r="U46362" s="275"/>
    </row>
    <row r="46363" spans="21:21" x14ac:dyDescent="0.3">
      <c r="U46363" s="275"/>
    </row>
    <row r="46364" spans="21:21" x14ac:dyDescent="0.3">
      <c r="U46364" s="275"/>
    </row>
    <row r="46365" spans="21:21" x14ac:dyDescent="0.3">
      <c r="U46365" s="275"/>
    </row>
    <row r="46366" spans="21:21" x14ac:dyDescent="0.3">
      <c r="U46366" s="275"/>
    </row>
    <row r="46367" spans="21:21" x14ac:dyDescent="0.3">
      <c r="U46367" s="275"/>
    </row>
    <row r="46368" spans="21:21" x14ac:dyDescent="0.3">
      <c r="U46368" s="275"/>
    </row>
    <row r="46369" spans="21:21" x14ac:dyDescent="0.3">
      <c r="U46369" s="275"/>
    </row>
    <row r="46370" spans="21:21" x14ac:dyDescent="0.3">
      <c r="U46370" s="275"/>
    </row>
    <row r="46371" spans="21:21" x14ac:dyDescent="0.3">
      <c r="U46371" s="275"/>
    </row>
    <row r="46372" spans="21:21" x14ac:dyDescent="0.3">
      <c r="U46372" s="275"/>
    </row>
    <row r="46373" spans="21:21" x14ac:dyDescent="0.3">
      <c r="U46373" s="275"/>
    </row>
    <row r="46374" spans="21:21" x14ac:dyDescent="0.3">
      <c r="U46374" s="275"/>
    </row>
    <row r="46375" spans="21:21" x14ac:dyDescent="0.3">
      <c r="U46375" s="275"/>
    </row>
    <row r="46376" spans="21:21" x14ac:dyDescent="0.3">
      <c r="U46376" s="275"/>
    </row>
    <row r="46377" spans="21:21" x14ac:dyDescent="0.3">
      <c r="U46377" s="275"/>
    </row>
    <row r="46378" spans="21:21" x14ac:dyDescent="0.3">
      <c r="U46378" s="275"/>
    </row>
    <row r="46379" spans="21:21" x14ac:dyDescent="0.3">
      <c r="U46379" s="275"/>
    </row>
    <row r="46380" spans="21:21" x14ac:dyDescent="0.3">
      <c r="U46380" s="275"/>
    </row>
    <row r="46381" spans="21:21" x14ac:dyDescent="0.3">
      <c r="U46381" s="275"/>
    </row>
    <row r="46382" spans="21:21" x14ac:dyDescent="0.3">
      <c r="U46382" s="275"/>
    </row>
    <row r="46383" spans="21:21" x14ac:dyDescent="0.3">
      <c r="U46383" s="275"/>
    </row>
    <row r="46384" spans="21:21" x14ac:dyDescent="0.3">
      <c r="U46384" s="275"/>
    </row>
    <row r="46385" spans="21:21" x14ac:dyDescent="0.3">
      <c r="U46385" s="275"/>
    </row>
    <row r="46386" spans="21:21" x14ac:dyDescent="0.3">
      <c r="U46386" s="275"/>
    </row>
    <row r="46387" spans="21:21" x14ac:dyDescent="0.3">
      <c r="U46387" s="275"/>
    </row>
    <row r="46388" spans="21:21" x14ac:dyDescent="0.3">
      <c r="U46388" s="275"/>
    </row>
    <row r="46389" spans="21:21" x14ac:dyDescent="0.3">
      <c r="U46389" s="275"/>
    </row>
    <row r="46390" spans="21:21" x14ac:dyDescent="0.3">
      <c r="U46390" s="275"/>
    </row>
    <row r="46391" spans="21:21" x14ac:dyDescent="0.3">
      <c r="U46391" s="275"/>
    </row>
    <row r="46392" spans="21:21" x14ac:dyDescent="0.3">
      <c r="U46392" s="275"/>
    </row>
    <row r="46393" spans="21:21" x14ac:dyDescent="0.3">
      <c r="U46393" s="275"/>
    </row>
    <row r="46394" spans="21:21" x14ac:dyDescent="0.3">
      <c r="U46394" s="275"/>
    </row>
    <row r="46395" spans="21:21" x14ac:dyDescent="0.3">
      <c r="U46395" s="275"/>
    </row>
    <row r="46396" spans="21:21" x14ac:dyDescent="0.3">
      <c r="U46396" s="275"/>
    </row>
    <row r="46397" spans="21:21" x14ac:dyDescent="0.3">
      <c r="U46397" s="275"/>
    </row>
    <row r="46398" spans="21:21" x14ac:dyDescent="0.3">
      <c r="U46398" s="275"/>
    </row>
    <row r="46399" spans="21:21" x14ac:dyDescent="0.3">
      <c r="U46399" s="275"/>
    </row>
    <row r="46400" spans="21:21" x14ac:dyDescent="0.3">
      <c r="U46400" s="275"/>
    </row>
    <row r="46401" spans="21:21" x14ac:dyDescent="0.3">
      <c r="U46401" s="275"/>
    </row>
    <row r="46402" spans="21:21" x14ac:dyDescent="0.3">
      <c r="U46402" s="275"/>
    </row>
    <row r="46403" spans="21:21" x14ac:dyDescent="0.3">
      <c r="U46403" s="275"/>
    </row>
    <row r="46404" spans="21:21" x14ac:dyDescent="0.3">
      <c r="U46404" s="275"/>
    </row>
    <row r="46405" spans="21:21" x14ac:dyDescent="0.3">
      <c r="U46405" s="275"/>
    </row>
    <row r="46406" spans="21:21" x14ac:dyDescent="0.3">
      <c r="U46406" s="275"/>
    </row>
    <row r="46407" spans="21:21" x14ac:dyDescent="0.3">
      <c r="U46407" s="275"/>
    </row>
    <row r="46408" spans="21:21" x14ac:dyDescent="0.3">
      <c r="U46408" s="275"/>
    </row>
    <row r="46409" spans="21:21" x14ac:dyDescent="0.3">
      <c r="U46409" s="275"/>
    </row>
    <row r="46410" spans="21:21" x14ac:dyDescent="0.3">
      <c r="U46410" s="275"/>
    </row>
    <row r="46411" spans="21:21" x14ac:dyDescent="0.3">
      <c r="U46411" s="275"/>
    </row>
    <row r="46412" spans="21:21" x14ac:dyDescent="0.3">
      <c r="U46412" s="275"/>
    </row>
    <row r="46413" spans="21:21" x14ac:dyDescent="0.3">
      <c r="U46413" s="275"/>
    </row>
    <row r="46414" spans="21:21" x14ac:dyDescent="0.3">
      <c r="U46414" s="275"/>
    </row>
    <row r="46415" spans="21:21" x14ac:dyDescent="0.3">
      <c r="U46415" s="275"/>
    </row>
    <row r="46416" spans="21:21" x14ac:dyDescent="0.3">
      <c r="U46416" s="275"/>
    </row>
    <row r="46417" spans="21:21" x14ac:dyDescent="0.3">
      <c r="U46417" s="275"/>
    </row>
    <row r="46418" spans="21:21" x14ac:dyDescent="0.3">
      <c r="U46418" s="275"/>
    </row>
    <row r="46419" spans="21:21" x14ac:dyDescent="0.3">
      <c r="U46419" s="275"/>
    </row>
    <row r="46420" spans="21:21" x14ac:dyDescent="0.3">
      <c r="U46420" s="275"/>
    </row>
    <row r="46421" spans="21:21" x14ac:dyDescent="0.3">
      <c r="U46421" s="275"/>
    </row>
    <row r="46422" spans="21:21" x14ac:dyDescent="0.3">
      <c r="U46422" s="275"/>
    </row>
    <row r="46423" spans="21:21" x14ac:dyDescent="0.3">
      <c r="U46423" s="275"/>
    </row>
    <row r="46424" spans="21:21" x14ac:dyDescent="0.3">
      <c r="U46424" s="275"/>
    </row>
    <row r="46425" spans="21:21" x14ac:dyDescent="0.3">
      <c r="U46425" s="275"/>
    </row>
    <row r="46426" spans="21:21" x14ac:dyDescent="0.3">
      <c r="U46426" s="275"/>
    </row>
    <row r="46427" spans="21:21" x14ac:dyDescent="0.3">
      <c r="U46427" s="275"/>
    </row>
    <row r="46428" spans="21:21" x14ac:dyDescent="0.3">
      <c r="U46428" s="275"/>
    </row>
    <row r="46429" spans="21:21" x14ac:dyDescent="0.3">
      <c r="U46429" s="275"/>
    </row>
    <row r="46430" spans="21:21" x14ac:dyDescent="0.3">
      <c r="U46430" s="275"/>
    </row>
    <row r="46431" spans="21:21" x14ac:dyDescent="0.3">
      <c r="U46431" s="275"/>
    </row>
    <row r="46432" spans="21:21" x14ac:dyDescent="0.3">
      <c r="U46432" s="275"/>
    </row>
    <row r="46433" spans="21:21" x14ac:dyDescent="0.3">
      <c r="U46433" s="275"/>
    </row>
    <row r="46434" spans="21:21" x14ac:dyDescent="0.3">
      <c r="U46434" s="275"/>
    </row>
    <row r="46435" spans="21:21" x14ac:dyDescent="0.3">
      <c r="U46435" s="275"/>
    </row>
    <row r="46436" spans="21:21" x14ac:dyDescent="0.3">
      <c r="U46436" s="275"/>
    </row>
    <row r="46437" spans="21:21" x14ac:dyDescent="0.3">
      <c r="U46437" s="275"/>
    </row>
    <row r="46438" spans="21:21" x14ac:dyDescent="0.3">
      <c r="U46438" s="275"/>
    </row>
    <row r="46439" spans="21:21" x14ac:dyDescent="0.3">
      <c r="U46439" s="275"/>
    </row>
    <row r="46440" spans="21:21" x14ac:dyDescent="0.3">
      <c r="U46440" s="275"/>
    </row>
    <row r="46441" spans="21:21" x14ac:dyDescent="0.3">
      <c r="U46441" s="275"/>
    </row>
    <row r="46442" spans="21:21" x14ac:dyDescent="0.3">
      <c r="U46442" s="275"/>
    </row>
    <row r="46443" spans="21:21" x14ac:dyDescent="0.3">
      <c r="U46443" s="275"/>
    </row>
    <row r="46444" spans="21:21" x14ac:dyDescent="0.3">
      <c r="U46444" s="275"/>
    </row>
    <row r="46445" spans="21:21" x14ac:dyDescent="0.3">
      <c r="U46445" s="275"/>
    </row>
    <row r="46446" spans="21:21" x14ac:dyDescent="0.3">
      <c r="U46446" s="275"/>
    </row>
    <row r="46447" spans="21:21" x14ac:dyDescent="0.3">
      <c r="U46447" s="275"/>
    </row>
    <row r="46448" spans="21:21" x14ac:dyDescent="0.3">
      <c r="U46448" s="275"/>
    </row>
    <row r="46449" spans="21:21" x14ac:dyDescent="0.3">
      <c r="U46449" s="275"/>
    </row>
    <row r="46450" spans="21:21" x14ac:dyDescent="0.3">
      <c r="U46450" s="275"/>
    </row>
    <row r="46451" spans="21:21" x14ac:dyDescent="0.3">
      <c r="U46451" s="275"/>
    </row>
    <row r="46452" spans="21:21" x14ac:dyDescent="0.3">
      <c r="U46452" s="275"/>
    </row>
    <row r="46453" spans="21:21" x14ac:dyDescent="0.3">
      <c r="U46453" s="275"/>
    </row>
    <row r="46454" spans="21:21" x14ac:dyDescent="0.3">
      <c r="U46454" s="275"/>
    </row>
    <row r="46455" spans="21:21" x14ac:dyDescent="0.3">
      <c r="U46455" s="275"/>
    </row>
    <row r="46456" spans="21:21" x14ac:dyDescent="0.3">
      <c r="U46456" s="275"/>
    </row>
    <row r="46457" spans="21:21" x14ac:dyDescent="0.3">
      <c r="U46457" s="275"/>
    </row>
    <row r="46458" spans="21:21" x14ac:dyDescent="0.3">
      <c r="U46458" s="275"/>
    </row>
    <row r="46459" spans="21:21" x14ac:dyDescent="0.3">
      <c r="U46459" s="275"/>
    </row>
    <row r="46460" spans="21:21" x14ac:dyDescent="0.3">
      <c r="U46460" s="275"/>
    </row>
    <row r="46461" spans="21:21" x14ac:dyDescent="0.3">
      <c r="U46461" s="275"/>
    </row>
    <row r="46462" spans="21:21" x14ac:dyDescent="0.3">
      <c r="U46462" s="275"/>
    </row>
    <row r="46463" spans="21:21" x14ac:dyDescent="0.3">
      <c r="U46463" s="275"/>
    </row>
    <row r="46464" spans="21:21" x14ac:dyDescent="0.3">
      <c r="U46464" s="275"/>
    </row>
    <row r="46465" spans="21:21" x14ac:dyDescent="0.3">
      <c r="U46465" s="275"/>
    </row>
    <row r="46466" spans="21:21" x14ac:dyDescent="0.3">
      <c r="U46466" s="275"/>
    </row>
    <row r="46467" spans="21:21" x14ac:dyDescent="0.3">
      <c r="U46467" s="275"/>
    </row>
    <row r="46468" spans="21:21" x14ac:dyDescent="0.3">
      <c r="U46468" s="275"/>
    </row>
    <row r="46469" spans="21:21" x14ac:dyDescent="0.3">
      <c r="U46469" s="275"/>
    </row>
    <row r="46470" spans="21:21" x14ac:dyDescent="0.3">
      <c r="U46470" s="275"/>
    </row>
    <row r="46471" spans="21:21" x14ac:dyDescent="0.3">
      <c r="U46471" s="275"/>
    </row>
    <row r="46472" spans="21:21" x14ac:dyDescent="0.3">
      <c r="U46472" s="275"/>
    </row>
    <row r="46473" spans="21:21" x14ac:dyDescent="0.3">
      <c r="U46473" s="275"/>
    </row>
    <row r="46474" spans="21:21" x14ac:dyDescent="0.3">
      <c r="U46474" s="275"/>
    </row>
    <row r="46475" spans="21:21" x14ac:dyDescent="0.3">
      <c r="U46475" s="275"/>
    </row>
    <row r="46476" spans="21:21" x14ac:dyDescent="0.3">
      <c r="U46476" s="275"/>
    </row>
    <row r="46477" spans="21:21" x14ac:dyDescent="0.3">
      <c r="U46477" s="275"/>
    </row>
    <row r="46478" spans="21:21" x14ac:dyDescent="0.3">
      <c r="U46478" s="275"/>
    </row>
    <row r="46479" spans="21:21" x14ac:dyDescent="0.3">
      <c r="U46479" s="275"/>
    </row>
    <row r="46480" spans="21:21" x14ac:dyDescent="0.3">
      <c r="U46480" s="275"/>
    </row>
    <row r="46481" spans="21:21" x14ac:dyDescent="0.3">
      <c r="U46481" s="275"/>
    </row>
    <row r="46482" spans="21:21" x14ac:dyDescent="0.3">
      <c r="U46482" s="275"/>
    </row>
    <row r="46483" spans="21:21" x14ac:dyDescent="0.3">
      <c r="U46483" s="275"/>
    </row>
    <row r="46484" spans="21:21" x14ac:dyDescent="0.3">
      <c r="U46484" s="275"/>
    </row>
    <row r="46485" spans="21:21" x14ac:dyDescent="0.3">
      <c r="U46485" s="275"/>
    </row>
    <row r="46486" spans="21:21" x14ac:dyDescent="0.3">
      <c r="U46486" s="275"/>
    </row>
    <row r="46487" spans="21:21" x14ac:dyDescent="0.3">
      <c r="U46487" s="275"/>
    </row>
    <row r="46488" spans="21:21" x14ac:dyDescent="0.3">
      <c r="U46488" s="275"/>
    </row>
    <row r="46489" spans="21:21" x14ac:dyDescent="0.3">
      <c r="U46489" s="275"/>
    </row>
    <row r="46490" spans="21:21" x14ac:dyDescent="0.3">
      <c r="U46490" s="275"/>
    </row>
    <row r="46491" spans="21:21" x14ac:dyDescent="0.3">
      <c r="U46491" s="275"/>
    </row>
    <row r="46492" spans="21:21" x14ac:dyDescent="0.3">
      <c r="U46492" s="275"/>
    </row>
    <row r="46493" spans="21:21" x14ac:dyDescent="0.3">
      <c r="U46493" s="275"/>
    </row>
    <row r="46494" spans="21:21" x14ac:dyDescent="0.3">
      <c r="U46494" s="275"/>
    </row>
    <row r="46495" spans="21:21" x14ac:dyDescent="0.3">
      <c r="U46495" s="275"/>
    </row>
    <row r="46496" spans="21:21" x14ac:dyDescent="0.3">
      <c r="U46496" s="275"/>
    </row>
    <row r="46497" spans="21:21" x14ac:dyDescent="0.3">
      <c r="U46497" s="275"/>
    </row>
    <row r="46498" spans="21:21" x14ac:dyDescent="0.3">
      <c r="U46498" s="275"/>
    </row>
    <row r="46499" spans="21:21" x14ac:dyDescent="0.3">
      <c r="U46499" s="275"/>
    </row>
    <row r="46500" spans="21:21" x14ac:dyDescent="0.3">
      <c r="U46500" s="275"/>
    </row>
    <row r="46501" spans="21:21" x14ac:dyDescent="0.3">
      <c r="U46501" s="275"/>
    </row>
    <row r="46502" spans="21:21" x14ac:dyDescent="0.3">
      <c r="U46502" s="275"/>
    </row>
    <row r="46503" spans="21:21" x14ac:dyDescent="0.3">
      <c r="U46503" s="275"/>
    </row>
    <row r="46504" spans="21:21" x14ac:dyDescent="0.3">
      <c r="U46504" s="275"/>
    </row>
    <row r="46505" spans="21:21" x14ac:dyDescent="0.3">
      <c r="U46505" s="275"/>
    </row>
    <row r="46506" spans="21:21" x14ac:dyDescent="0.3">
      <c r="U46506" s="275"/>
    </row>
    <row r="46507" spans="21:21" x14ac:dyDescent="0.3">
      <c r="U46507" s="275"/>
    </row>
    <row r="46508" spans="21:21" x14ac:dyDescent="0.3">
      <c r="U46508" s="275"/>
    </row>
    <row r="46509" spans="21:21" x14ac:dyDescent="0.3">
      <c r="U46509" s="275"/>
    </row>
    <row r="46510" spans="21:21" x14ac:dyDescent="0.3">
      <c r="U46510" s="275"/>
    </row>
    <row r="46511" spans="21:21" x14ac:dyDescent="0.3">
      <c r="U46511" s="275"/>
    </row>
    <row r="46512" spans="21:21" x14ac:dyDescent="0.3">
      <c r="U46512" s="275"/>
    </row>
    <row r="46513" spans="21:21" x14ac:dyDescent="0.3">
      <c r="U46513" s="275"/>
    </row>
    <row r="46514" spans="21:21" x14ac:dyDescent="0.3">
      <c r="U46514" s="275"/>
    </row>
    <row r="46515" spans="21:21" x14ac:dyDescent="0.3">
      <c r="U46515" s="275"/>
    </row>
    <row r="46516" spans="21:21" x14ac:dyDescent="0.3">
      <c r="U46516" s="275"/>
    </row>
    <row r="46517" spans="21:21" x14ac:dyDescent="0.3">
      <c r="U46517" s="275"/>
    </row>
    <row r="46518" spans="21:21" x14ac:dyDescent="0.3">
      <c r="U46518" s="275"/>
    </row>
    <row r="46519" spans="21:21" x14ac:dyDescent="0.3">
      <c r="U46519" s="275"/>
    </row>
    <row r="46520" spans="21:21" x14ac:dyDescent="0.3">
      <c r="U46520" s="275"/>
    </row>
    <row r="46521" spans="21:21" x14ac:dyDescent="0.3">
      <c r="U46521" s="275"/>
    </row>
    <row r="46522" spans="21:21" x14ac:dyDescent="0.3">
      <c r="U46522" s="275"/>
    </row>
    <row r="46523" spans="21:21" x14ac:dyDescent="0.3">
      <c r="U46523" s="275"/>
    </row>
    <row r="46524" spans="21:21" x14ac:dyDescent="0.3">
      <c r="U46524" s="275"/>
    </row>
    <row r="46525" spans="21:21" x14ac:dyDescent="0.3">
      <c r="U46525" s="275"/>
    </row>
    <row r="46526" spans="21:21" x14ac:dyDescent="0.3">
      <c r="U46526" s="275"/>
    </row>
    <row r="46527" spans="21:21" x14ac:dyDescent="0.3">
      <c r="U46527" s="275"/>
    </row>
    <row r="46528" spans="21:21" x14ac:dyDescent="0.3">
      <c r="U46528" s="275"/>
    </row>
    <row r="46529" spans="21:21" x14ac:dyDescent="0.3">
      <c r="U46529" s="275"/>
    </row>
    <row r="46530" spans="21:21" x14ac:dyDescent="0.3">
      <c r="U46530" s="275"/>
    </row>
    <row r="46531" spans="21:21" x14ac:dyDescent="0.3">
      <c r="U46531" s="275"/>
    </row>
    <row r="46532" spans="21:21" x14ac:dyDescent="0.3">
      <c r="U46532" s="275"/>
    </row>
    <row r="46533" spans="21:21" x14ac:dyDescent="0.3">
      <c r="U46533" s="275"/>
    </row>
    <row r="46534" spans="21:21" x14ac:dyDescent="0.3">
      <c r="U46534" s="275"/>
    </row>
    <row r="46535" spans="21:21" x14ac:dyDescent="0.3">
      <c r="U46535" s="275"/>
    </row>
    <row r="46536" spans="21:21" x14ac:dyDescent="0.3">
      <c r="U46536" s="275"/>
    </row>
    <row r="46537" spans="21:21" x14ac:dyDescent="0.3">
      <c r="U46537" s="275"/>
    </row>
    <row r="46538" spans="21:21" x14ac:dyDescent="0.3">
      <c r="U46538" s="275"/>
    </row>
    <row r="46539" spans="21:21" x14ac:dyDescent="0.3">
      <c r="U46539" s="275"/>
    </row>
    <row r="46540" spans="21:21" x14ac:dyDescent="0.3">
      <c r="U46540" s="275"/>
    </row>
    <row r="46541" spans="21:21" x14ac:dyDescent="0.3">
      <c r="U46541" s="275"/>
    </row>
    <row r="46542" spans="21:21" x14ac:dyDescent="0.3">
      <c r="U46542" s="275"/>
    </row>
    <row r="46543" spans="21:21" x14ac:dyDescent="0.3">
      <c r="U46543" s="275"/>
    </row>
    <row r="46544" spans="21:21" x14ac:dyDescent="0.3">
      <c r="U46544" s="275"/>
    </row>
    <row r="46545" spans="21:21" x14ac:dyDescent="0.3">
      <c r="U46545" s="275"/>
    </row>
    <row r="46546" spans="21:21" x14ac:dyDescent="0.3">
      <c r="U46546" s="275"/>
    </row>
    <row r="46547" spans="21:21" x14ac:dyDescent="0.3">
      <c r="U46547" s="275"/>
    </row>
    <row r="46548" spans="21:21" x14ac:dyDescent="0.3">
      <c r="U46548" s="275"/>
    </row>
    <row r="46549" spans="21:21" x14ac:dyDescent="0.3">
      <c r="U46549" s="275"/>
    </row>
    <row r="46550" spans="21:21" x14ac:dyDescent="0.3">
      <c r="U46550" s="275"/>
    </row>
    <row r="46551" spans="21:21" x14ac:dyDescent="0.3">
      <c r="U46551" s="275"/>
    </row>
    <row r="46552" spans="21:21" x14ac:dyDescent="0.3">
      <c r="U46552" s="275"/>
    </row>
    <row r="46553" spans="21:21" x14ac:dyDescent="0.3">
      <c r="U46553" s="275"/>
    </row>
    <row r="46554" spans="21:21" x14ac:dyDescent="0.3">
      <c r="U46554" s="275"/>
    </row>
    <row r="46555" spans="21:21" x14ac:dyDescent="0.3">
      <c r="U46555" s="275"/>
    </row>
    <row r="46556" spans="21:21" x14ac:dyDescent="0.3">
      <c r="U46556" s="275"/>
    </row>
    <row r="46557" spans="21:21" x14ac:dyDescent="0.3">
      <c r="U46557" s="275"/>
    </row>
    <row r="46558" spans="21:21" x14ac:dyDescent="0.3">
      <c r="U46558" s="275"/>
    </row>
    <row r="46559" spans="21:21" x14ac:dyDescent="0.3">
      <c r="U46559" s="275"/>
    </row>
    <row r="46560" spans="21:21" x14ac:dyDescent="0.3">
      <c r="U46560" s="275"/>
    </row>
    <row r="46561" spans="21:21" x14ac:dyDescent="0.3">
      <c r="U46561" s="275"/>
    </row>
    <row r="46562" spans="21:21" x14ac:dyDescent="0.3">
      <c r="U46562" s="275"/>
    </row>
    <row r="46563" spans="21:21" x14ac:dyDescent="0.3">
      <c r="U46563" s="275"/>
    </row>
    <row r="46564" spans="21:21" x14ac:dyDescent="0.3">
      <c r="U46564" s="275"/>
    </row>
    <row r="46565" spans="21:21" x14ac:dyDescent="0.3">
      <c r="U46565" s="275"/>
    </row>
    <row r="46566" spans="21:21" x14ac:dyDescent="0.3">
      <c r="U46566" s="275"/>
    </row>
    <row r="46567" spans="21:21" x14ac:dyDescent="0.3">
      <c r="U46567" s="275"/>
    </row>
    <row r="46568" spans="21:21" x14ac:dyDescent="0.3">
      <c r="U46568" s="275"/>
    </row>
    <row r="46569" spans="21:21" x14ac:dyDescent="0.3">
      <c r="U46569" s="275"/>
    </row>
    <row r="46570" spans="21:21" x14ac:dyDescent="0.3">
      <c r="U46570" s="275"/>
    </row>
    <row r="46571" spans="21:21" x14ac:dyDescent="0.3">
      <c r="U46571" s="275"/>
    </row>
    <row r="46572" spans="21:21" x14ac:dyDescent="0.3">
      <c r="U46572" s="275"/>
    </row>
    <row r="46573" spans="21:21" x14ac:dyDescent="0.3">
      <c r="U46573" s="275"/>
    </row>
    <row r="46574" spans="21:21" x14ac:dyDescent="0.3">
      <c r="U46574" s="275"/>
    </row>
    <row r="46575" spans="21:21" x14ac:dyDescent="0.3">
      <c r="U46575" s="275"/>
    </row>
    <row r="46576" spans="21:21" x14ac:dyDescent="0.3">
      <c r="U46576" s="275"/>
    </row>
    <row r="46577" spans="21:21" x14ac:dyDescent="0.3">
      <c r="U46577" s="275"/>
    </row>
    <row r="46578" spans="21:21" x14ac:dyDescent="0.3">
      <c r="U46578" s="275"/>
    </row>
    <row r="46579" spans="21:21" x14ac:dyDescent="0.3">
      <c r="U46579" s="275"/>
    </row>
    <row r="46580" spans="21:21" x14ac:dyDescent="0.3">
      <c r="U46580" s="275"/>
    </row>
    <row r="46581" spans="21:21" x14ac:dyDescent="0.3">
      <c r="U46581" s="275"/>
    </row>
    <row r="46582" spans="21:21" x14ac:dyDescent="0.3">
      <c r="U46582" s="275"/>
    </row>
    <row r="46583" spans="21:21" x14ac:dyDescent="0.3">
      <c r="U46583" s="275"/>
    </row>
    <row r="46584" spans="21:21" x14ac:dyDescent="0.3">
      <c r="U46584" s="275"/>
    </row>
    <row r="46585" spans="21:21" x14ac:dyDescent="0.3">
      <c r="U46585" s="275"/>
    </row>
    <row r="46586" spans="21:21" x14ac:dyDescent="0.3">
      <c r="U46586" s="275"/>
    </row>
    <row r="46587" spans="21:21" x14ac:dyDescent="0.3">
      <c r="U46587" s="275"/>
    </row>
    <row r="46588" spans="21:21" x14ac:dyDescent="0.3">
      <c r="U46588" s="275"/>
    </row>
    <row r="46589" spans="21:21" x14ac:dyDescent="0.3">
      <c r="U46589" s="275"/>
    </row>
    <row r="46590" spans="21:21" x14ac:dyDescent="0.3">
      <c r="U46590" s="275"/>
    </row>
    <row r="46591" spans="21:21" x14ac:dyDescent="0.3">
      <c r="U46591" s="275"/>
    </row>
    <row r="46592" spans="21:21" x14ac:dyDescent="0.3">
      <c r="U46592" s="275"/>
    </row>
    <row r="46593" spans="21:21" x14ac:dyDescent="0.3">
      <c r="U46593" s="275"/>
    </row>
    <row r="46594" spans="21:21" x14ac:dyDescent="0.3">
      <c r="U46594" s="275"/>
    </row>
    <row r="46595" spans="21:21" x14ac:dyDescent="0.3">
      <c r="U46595" s="275"/>
    </row>
    <row r="46596" spans="21:21" x14ac:dyDescent="0.3">
      <c r="U46596" s="275"/>
    </row>
    <row r="46597" spans="21:21" x14ac:dyDescent="0.3">
      <c r="U46597" s="275"/>
    </row>
    <row r="46598" spans="21:21" x14ac:dyDescent="0.3">
      <c r="U46598" s="275"/>
    </row>
    <row r="46599" spans="21:21" x14ac:dyDescent="0.3">
      <c r="U46599" s="275"/>
    </row>
    <row r="46600" spans="21:21" x14ac:dyDescent="0.3">
      <c r="U46600" s="275"/>
    </row>
    <row r="46601" spans="21:21" x14ac:dyDescent="0.3">
      <c r="U46601" s="275"/>
    </row>
    <row r="46602" spans="21:21" x14ac:dyDescent="0.3">
      <c r="U46602" s="275"/>
    </row>
    <row r="46603" spans="21:21" x14ac:dyDescent="0.3">
      <c r="U46603" s="275"/>
    </row>
    <row r="46604" spans="21:21" x14ac:dyDescent="0.3">
      <c r="U46604" s="275"/>
    </row>
    <row r="46605" spans="21:21" x14ac:dyDescent="0.3">
      <c r="U46605" s="275"/>
    </row>
    <row r="46606" spans="21:21" x14ac:dyDescent="0.3">
      <c r="U46606" s="275"/>
    </row>
    <row r="46607" spans="21:21" x14ac:dyDescent="0.3">
      <c r="U46607" s="275"/>
    </row>
    <row r="46608" spans="21:21" x14ac:dyDescent="0.3">
      <c r="U46608" s="275"/>
    </row>
    <row r="46609" spans="21:21" x14ac:dyDescent="0.3">
      <c r="U46609" s="275"/>
    </row>
    <row r="46610" spans="21:21" x14ac:dyDescent="0.3">
      <c r="U46610" s="275"/>
    </row>
    <row r="46611" spans="21:21" x14ac:dyDescent="0.3">
      <c r="U46611" s="275"/>
    </row>
    <row r="46612" spans="21:21" x14ac:dyDescent="0.3">
      <c r="U46612" s="275"/>
    </row>
    <row r="46613" spans="21:21" x14ac:dyDescent="0.3">
      <c r="U46613" s="275"/>
    </row>
    <row r="46614" spans="21:21" x14ac:dyDescent="0.3">
      <c r="U46614" s="275"/>
    </row>
    <row r="46615" spans="21:21" x14ac:dyDescent="0.3">
      <c r="U46615" s="275"/>
    </row>
    <row r="46616" spans="21:21" x14ac:dyDescent="0.3">
      <c r="U46616" s="275"/>
    </row>
    <row r="46617" spans="21:21" x14ac:dyDescent="0.3">
      <c r="U46617" s="275"/>
    </row>
    <row r="46618" spans="21:21" x14ac:dyDescent="0.3">
      <c r="U46618" s="275"/>
    </row>
    <row r="46619" spans="21:21" x14ac:dyDescent="0.3">
      <c r="U46619" s="275"/>
    </row>
    <row r="46620" spans="21:21" x14ac:dyDescent="0.3">
      <c r="U46620" s="275"/>
    </row>
    <row r="46621" spans="21:21" x14ac:dyDescent="0.3">
      <c r="U46621" s="275"/>
    </row>
    <row r="46622" spans="21:21" x14ac:dyDescent="0.3">
      <c r="U46622" s="275"/>
    </row>
    <row r="46623" spans="21:21" x14ac:dyDescent="0.3">
      <c r="U46623" s="275"/>
    </row>
    <row r="46624" spans="21:21" x14ac:dyDescent="0.3">
      <c r="U46624" s="275"/>
    </row>
    <row r="46625" spans="21:21" x14ac:dyDescent="0.3">
      <c r="U46625" s="275"/>
    </row>
    <row r="46626" spans="21:21" x14ac:dyDescent="0.3">
      <c r="U46626" s="275"/>
    </row>
    <row r="46627" spans="21:21" x14ac:dyDescent="0.3">
      <c r="U46627" s="275"/>
    </row>
    <row r="46628" spans="21:21" x14ac:dyDescent="0.3">
      <c r="U46628" s="275"/>
    </row>
    <row r="46629" spans="21:21" x14ac:dyDescent="0.3">
      <c r="U46629" s="275"/>
    </row>
    <row r="46630" spans="21:21" x14ac:dyDescent="0.3">
      <c r="U46630" s="275"/>
    </row>
    <row r="46631" spans="21:21" x14ac:dyDescent="0.3">
      <c r="U46631" s="275"/>
    </row>
    <row r="46632" spans="21:21" x14ac:dyDescent="0.3">
      <c r="U46632" s="275"/>
    </row>
    <row r="46633" spans="21:21" x14ac:dyDescent="0.3">
      <c r="U46633" s="275"/>
    </row>
    <row r="46634" spans="21:21" x14ac:dyDescent="0.3">
      <c r="U46634" s="275"/>
    </row>
    <row r="46635" spans="21:21" x14ac:dyDescent="0.3">
      <c r="U46635" s="275"/>
    </row>
    <row r="46636" spans="21:21" x14ac:dyDescent="0.3">
      <c r="U46636" s="275"/>
    </row>
    <row r="46637" spans="21:21" x14ac:dyDescent="0.3">
      <c r="U46637" s="275"/>
    </row>
    <row r="46638" spans="21:21" x14ac:dyDescent="0.3">
      <c r="U46638" s="275"/>
    </row>
    <row r="46639" spans="21:21" x14ac:dyDescent="0.3">
      <c r="U46639" s="275"/>
    </row>
    <row r="46640" spans="21:21" x14ac:dyDescent="0.3">
      <c r="U46640" s="275"/>
    </row>
    <row r="46641" spans="21:21" x14ac:dyDescent="0.3">
      <c r="U46641" s="275"/>
    </row>
    <row r="46642" spans="21:21" x14ac:dyDescent="0.3">
      <c r="U46642" s="275"/>
    </row>
    <row r="46643" spans="21:21" x14ac:dyDescent="0.3">
      <c r="U46643" s="275"/>
    </row>
    <row r="46644" spans="21:21" x14ac:dyDescent="0.3">
      <c r="U46644" s="275"/>
    </row>
    <row r="46645" spans="21:21" x14ac:dyDescent="0.3">
      <c r="U46645" s="275"/>
    </row>
    <row r="46646" spans="21:21" x14ac:dyDescent="0.3">
      <c r="U46646" s="275"/>
    </row>
    <row r="46647" spans="21:21" x14ac:dyDescent="0.3">
      <c r="U46647" s="275"/>
    </row>
    <row r="46648" spans="21:21" x14ac:dyDescent="0.3">
      <c r="U46648" s="275"/>
    </row>
    <row r="46649" spans="21:21" x14ac:dyDescent="0.3">
      <c r="U46649" s="275"/>
    </row>
    <row r="46650" spans="21:21" x14ac:dyDescent="0.3">
      <c r="U46650" s="275"/>
    </row>
    <row r="46651" spans="21:21" x14ac:dyDescent="0.3">
      <c r="U46651" s="275"/>
    </row>
    <row r="46652" spans="21:21" x14ac:dyDescent="0.3">
      <c r="U46652" s="275"/>
    </row>
    <row r="46653" spans="21:21" x14ac:dyDescent="0.3">
      <c r="U46653" s="275"/>
    </row>
    <row r="46654" spans="21:21" x14ac:dyDescent="0.3">
      <c r="U46654" s="275"/>
    </row>
    <row r="46655" spans="21:21" x14ac:dyDescent="0.3">
      <c r="U46655" s="275"/>
    </row>
    <row r="46656" spans="21:21" x14ac:dyDescent="0.3">
      <c r="U46656" s="275"/>
    </row>
    <row r="46657" spans="21:21" x14ac:dyDescent="0.3">
      <c r="U46657" s="275"/>
    </row>
    <row r="46658" spans="21:21" x14ac:dyDescent="0.3">
      <c r="U46658" s="275"/>
    </row>
    <row r="46659" spans="21:21" x14ac:dyDescent="0.3">
      <c r="U46659" s="275"/>
    </row>
    <row r="46660" spans="21:21" x14ac:dyDescent="0.3">
      <c r="U46660" s="275"/>
    </row>
    <row r="46661" spans="21:21" x14ac:dyDescent="0.3">
      <c r="U46661" s="275"/>
    </row>
    <row r="46662" spans="21:21" x14ac:dyDescent="0.3">
      <c r="U46662" s="275"/>
    </row>
    <row r="46663" spans="21:21" x14ac:dyDescent="0.3">
      <c r="U46663" s="275"/>
    </row>
    <row r="46664" spans="21:21" x14ac:dyDescent="0.3">
      <c r="U46664" s="275"/>
    </row>
    <row r="46665" spans="21:21" x14ac:dyDescent="0.3">
      <c r="U46665" s="275"/>
    </row>
    <row r="46666" spans="21:21" x14ac:dyDescent="0.3">
      <c r="U46666" s="275"/>
    </row>
    <row r="46667" spans="21:21" x14ac:dyDescent="0.3">
      <c r="U46667" s="275"/>
    </row>
    <row r="46668" spans="21:21" x14ac:dyDescent="0.3">
      <c r="U46668" s="275"/>
    </row>
    <row r="46669" spans="21:21" x14ac:dyDescent="0.3">
      <c r="U46669" s="275"/>
    </row>
    <row r="46670" spans="21:21" x14ac:dyDescent="0.3">
      <c r="U46670" s="275"/>
    </row>
    <row r="46671" spans="21:21" x14ac:dyDescent="0.3">
      <c r="U46671" s="275"/>
    </row>
    <row r="46672" spans="21:21" x14ac:dyDescent="0.3">
      <c r="U46672" s="275"/>
    </row>
    <row r="46673" spans="21:21" x14ac:dyDescent="0.3">
      <c r="U46673" s="275"/>
    </row>
    <row r="46674" spans="21:21" x14ac:dyDescent="0.3">
      <c r="U46674" s="275"/>
    </row>
    <row r="46675" spans="21:21" x14ac:dyDescent="0.3">
      <c r="U46675" s="275"/>
    </row>
    <row r="46676" spans="21:21" x14ac:dyDescent="0.3">
      <c r="U46676" s="275"/>
    </row>
    <row r="46677" spans="21:21" x14ac:dyDescent="0.3">
      <c r="U46677" s="275"/>
    </row>
    <row r="46678" spans="21:21" x14ac:dyDescent="0.3">
      <c r="U46678" s="275"/>
    </row>
    <row r="46679" spans="21:21" x14ac:dyDescent="0.3">
      <c r="U46679" s="275"/>
    </row>
    <row r="46680" spans="21:21" x14ac:dyDescent="0.3">
      <c r="U46680" s="275"/>
    </row>
    <row r="46681" spans="21:21" x14ac:dyDescent="0.3">
      <c r="U46681" s="275"/>
    </row>
    <row r="46682" spans="21:21" x14ac:dyDescent="0.3">
      <c r="U46682" s="275"/>
    </row>
    <row r="46683" spans="21:21" x14ac:dyDescent="0.3">
      <c r="U46683" s="275"/>
    </row>
    <row r="46684" spans="21:21" x14ac:dyDescent="0.3">
      <c r="U46684" s="275"/>
    </row>
    <row r="46685" spans="21:21" x14ac:dyDescent="0.3">
      <c r="U46685" s="275"/>
    </row>
    <row r="46686" spans="21:21" x14ac:dyDescent="0.3">
      <c r="U46686" s="275"/>
    </row>
    <row r="46687" spans="21:21" x14ac:dyDescent="0.3">
      <c r="U46687" s="275"/>
    </row>
    <row r="46688" spans="21:21" x14ac:dyDescent="0.3">
      <c r="U46688" s="275"/>
    </row>
    <row r="46689" spans="21:21" x14ac:dyDescent="0.3">
      <c r="U46689" s="275"/>
    </row>
    <row r="46690" spans="21:21" x14ac:dyDescent="0.3">
      <c r="U46690" s="275"/>
    </row>
    <row r="46691" spans="21:21" x14ac:dyDescent="0.3">
      <c r="U46691" s="275"/>
    </row>
    <row r="46692" spans="21:21" x14ac:dyDescent="0.3">
      <c r="U46692" s="275"/>
    </row>
    <row r="46693" spans="21:21" x14ac:dyDescent="0.3">
      <c r="U46693" s="275"/>
    </row>
    <row r="46694" spans="21:21" x14ac:dyDescent="0.3">
      <c r="U46694" s="275"/>
    </row>
    <row r="46695" spans="21:21" x14ac:dyDescent="0.3">
      <c r="U46695" s="275"/>
    </row>
    <row r="46696" spans="21:21" x14ac:dyDescent="0.3">
      <c r="U46696" s="275"/>
    </row>
    <row r="46697" spans="21:21" x14ac:dyDescent="0.3">
      <c r="U46697" s="275"/>
    </row>
    <row r="46698" spans="21:21" x14ac:dyDescent="0.3">
      <c r="U46698" s="275"/>
    </row>
    <row r="46699" spans="21:21" x14ac:dyDescent="0.3">
      <c r="U46699" s="275"/>
    </row>
    <row r="46700" spans="21:21" x14ac:dyDescent="0.3">
      <c r="U46700" s="275"/>
    </row>
    <row r="46701" spans="21:21" x14ac:dyDescent="0.3">
      <c r="U46701" s="275"/>
    </row>
    <row r="46702" spans="21:21" x14ac:dyDescent="0.3">
      <c r="U46702" s="275"/>
    </row>
    <row r="46703" spans="21:21" x14ac:dyDescent="0.3">
      <c r="U46703" s="275"/>
    </row>
    <row r="46704" spans="21:21" x14ac:dyDescent="0.3">
      <c r="U46704" s="275"/>
    </row>
    <row r="46705" spans="21:21" x14ac:dyDescent="0.3">
      <c r="U46705" s="275"/>
    </row>
    <row r="46706" spans="21:21" x14ac:dyDescent="0.3">
      <c r="U46706" s="275"/>
    </row>
    <row r="46707" spans="21:21" x14ac:dyDescent="0.3">
      <c r="U46707" s="275"/>
    </row>
    <row r="46708" spans="21:21" x14ac:dyDescent="0.3">
      <c r="U46708" s="275"/>
    </row>
    <row r="46709" spans="21:21" x14ac:dyDescent="0.3">
      <c r="U46709" s="275"/>
    </row>
    <row r="46710" spans="21:21" x14ac:dyDescent="0.3">
      <c r="U46710" s="275"/>
    </row>
    <row r="46711" spans="21:21" x14ac:dyDescent="0.3">
      <c r="U46711" s="275"/>
    </row>
    <row r="46712" spans="21:21" x14ac:dyDescent="0.3">
      <c r="U46712" s="275"/>
    </row>
    <row r="46713" spans="21:21" x14ac:dyDescent="0.3">
      <c r="U46713" s="275"/>
    </row>
    <row r="46714" spans="21:21" x14ac:dyDescent="0.3">
      <c r="U46714" s="275"/>
    </row>
    <row r="46715" spans="21:21" x14ac:dyDescent="0.3">
      <c r="U46715" s="275"/>
    </row>
    <row r="46716" spans="21:21" x14ac:dyDescent="0.3">
      <c r="U46716" s="275"/>
    </row>
    <row r="46717" spans="21:21" x14ac:dyDescent="0.3">
      <c r="U46717" s="275"/>
    </row>
    <row r="46718" spans="21:21" x14ac:dyDescent="0.3">
      <c r="U46718" s="275"/>
    </row>
    <row r="46719" spans="21:21" x14ac:dyDescent="0.3">
      <c r="U46719" s="275"/>
    </row>
    <row r="46720" spans="21:21" x14ac:dyDescent="0.3">
      <c r="U46720" s="275"/>
    </row>
    <row r="46721" spans="21:21" x14ac:dyDescent="0.3">
      <c r="U46721" s="275"/>
    </row>
    <row r="46722" spans="21:21" x14ac:dyDescent="0.3">
      <c r="U46722" s="275"/>
    </row>
    <row r="46723" spans="21:21" x14ac:dyDescent="0.3">
      <c r="U46723" s="275"/>
    </row>
    <row r="46724" spans="21:21" x14ac:dyDescent="0.3">
      <c r="U46724" s="275"/>
    </row>
    <row r="46725" spans="21:21" x14ac:dyDescent="0.3">
      <c r="U46725" s="275"/>
    </row>
    <row r="46726" spans="21:21" x14ac:dyDescent="0.3">
      <c r="U46726" s="275"/>
    </row>
    <row r="46727" spans="21:21" x14ac:dyDescent="0.3">
      <c r="U46727" s="275"/>
    </row>
    <row r="46728" spans="21:21" x14ac:dyDescent="0.3">
      <c r="U46728" s="275"/>
    </row>
    <row r="46729" spans="21:21" x14ac:dyDescent="0.3">
      <c r="U46729" s="275"/>
    </row>
    <row r="46730" spans="21:21" x14ac:dyDescent="0.3">
      <c r="U46730" s="275"/>
    </row>
    <row r="46731" spans="21:21" x14ac:dyDescent="0.3">
      <c r="U46731" s="275"/>
    </row>
    <row r="46732" spans="21:21" x14ac:dyDescent="0.3">
      <c r="U46732" s="275"/>
    </row>
    <row r="46733" spans="21:21" x14ac:dyDescent="0.3">
      <c r="U46733" s="275"/>
    </row>
    <row r="46734" spans="21:21" x14ac:dyDescent="0.3">
      <c r="U46734" s="275"/>
    </row>
    <row r="46735" spans="21:21" x14ac:dyDescent="0.3">
      <c r="U46735" s="275"/>
    </row>
    <row r="46736" spans="21:21" x14ac:dyDescent="0.3">
      <c r="U46736" s="275"/>
    </row>
    <row r="46737" spans="21:21" x14ac:dyDescent="0.3">
      <c r="U46737" s="275"/>
    </row>
    <row r="46738" spans="21:21" x14ac:dyDescent="0.3">
      <c r="U46738" s="275"/>
    </row>
    <row r="46739" spans="21:21" x14ac:dyDescent="0.3">
      <c r="U46739" s="275"/>
    </row>
    <row r="46740" spans="21:21" x14ac:dyDescent="0.3">
      <c r="U46740" s="275"/>
    </row>
    <row r="46741" spans="21:21" x14ac:dyDescent="0.3">
      <c r="U46741" s="275"/>
    </row>
    <row r="46742" spans="21:21" x14ac:dyDescent="0.3">
      <c r="U46742" s="275"/>
    </row>
    <row r="46743" spans="21:21" x14ac:dyDescent="0.3">
      <c r="U46743" s="275"/>
    </row>
    <row r="46744" spans="21:21" x14ac:dyDescent="0.3">
      <c r="U46744" s="275"/>
    </row>
    <row r="46745" spans="21:21" x14ac:dyDescent="0.3">
      <c r="U46745" s="275"/>
    </row>
    <row r="46746" spans="21:21" x14ac:dyDescent="0.3">
      <c r="U46746" s="275"/>
    </row>
    <row r="46747" spans="21:21" x14ac:dyDescent="0.3">
      <c r="U46747" s="275"/>
    </row>
    <row r="46748" spans="21:21" x14ac:dyDescent="0.3">
      <c r="U46748" s="275"/>
    </row>
    <row r="46749" spans="21:21" x14ac:dyDescent="0.3">
      <c r="U46749" s="275"/>
    </row>
    <row r="46750" spans="21:21" x14ac:dyDescent="0.3">
      <c r="U46750" s="275"/>
    </row>
    <row r="46751" spans="21:21" x14ac:dyDescent="0.3">
      <c r="U46751" s="275"/>
    </row>
    <row r="46752" spans="21:21" x14ac:dyDescent="0.3">
      <c r="U46752" s="275"/>
    </row>
    <row r="46753" spans="21:21" x14ac:dyDescent="0.3">
      <c r="U46753" s="275"/>
    </row>
    <row r="46754" spans="21:21" x14ac:dyDescent="0.3">
      <c r="U46754" s="275"/>
    </row>
    <row r="46755" spans="21:21" x14ac:dyDescent="0.3">
      <c r="U46755" s="275"/>
    </row>
    <row r="46756" spans="21:21" x14ac:dyDescent="0.3">
      <c r="U46756" s="275"/>
    </row>
    <row r="46757" spans="21:21" x14ac:dyDescent="0.3">
      <c r="U46757" s="275"/>
    </row>
    <row r="46758" spans="21:21" x14ac:dyDescent="0.3">
      <c r="U46758" s="275"/>
    </row>
    <row r="46759" spans="21:21" x14ac:dyDescent="0.3">
      <c r="U46759" s="275"/>
    </row>
    <row r="46760" spans="21:21" x14ac:dyDescent="0.3">
      <c r="U46760" s="275"/>
    </row>
    <row r="46761" spans="21:21" x14ac:dyDescent="0.3">
      <c r="U46761" s="275"/>
    </row>
    <row r="46762" spans="21:21" x14ac:dyDescent="0.3">
      <c r="U46762" s="275"/>
    </row>
    <row r="46763" spans="21:21" x14ac:dyDescent="0.3">
      <c r="U46763" s="275"/>
    </row>
    <row r="46764" spans="21:21" x14ac:dyDescent="0.3">
      <c r="U46764" s="275"/>
    </row>
    <row r="46765" spans="21:21" x14ac:dyDescent="0.3">
      <c r="U46765" s="275"/>
    </row>
    <row r="46766" spans="21:21" x14ac:dyDescent="0.3">
      <c r="U46766" s="275"/>
    </row>
    <row r="46767" spans="21:21" x14ac:dyDescent="0.3">
      <c r="U46767" s="275"/>
    </row>
    <row r="46768" spans="21:21" x14ac:dyDescent="0.3">
      <c r="U46768" s="275"/>
    </row>
    <row r="46769" spans="21:21" x14ac:dyDescent="0.3">
      <c r="U46769" s="275"/>
    </row>
    <row r="46770" spans="21:21" x14ac:dyDescent="0.3">
      <c r="U46770" s="275"/>
    </row>
    <row r="46771" spans="21:21" x14ac:dyDescent="0.3">
      <c r="U46771" s="275"/>
    </row>
    <row r="46772" spans="21:21" x14ac:dyDescent="0.3">
      <c r="U46772" s="275"/>
    </row>
    <row r="46773" spans="21:21" x14ac:dyDescent="0.3">
      <c r="U46773" s="275"/>
    </row>
    <row r="46774" spans="21:21" x14ac:dyDescent="0.3">
      <c r="U46774" s="275"/>
    </row>
    <row r="46775" spans="21:21" x14ac:dyDescent="0.3">
      <c r="U46775" s="275"/>
    </row>
    <row r="46776" spans="21:21" x14ac:dyDescent="0.3">
      <c r="U46776" s="275"/>
    </row>
    <row r="46777" spans="21:21" x14ac:dyDescent="0.3">
      <c r="U46777" s="275"/>
    </row>
    <row r="46778" spans="21:21" x14ac:dyDescent="0.3">
      <c r="U46778" s="275"/>
    </row>
    <row r="46779" spans="21:21" x14ac:dyDescent="0.3">
      <c r="U46779" s="275"/>
    </row>
    <row r="46780" spans="21:21" x14ac:dyDescent="0.3">
      <c r="U46780" s="275"/>
    </row>
    <row r="46781" spans="21:21" x14ac:dyDescent="0.3">
      <c r="U46781" s="275"/>
    </row>
    <row r="46782" spans="21:21" x14ac:dyDescent="0.3">
      <c r="U46782" s="275"/>
    </row>
    <row r="46783" spans="21:21" x14ac:dyDescent="0.3">
      <c r="U46783" s="275"/>
    </row>
    <row r="46784" spans="21:21" x14ac:dyDescent="0.3">
      <c r="U46784" s="275"/>
    </row>
    <row r="46785" spans="21:21" x14ac:dyDescent="0.3">
      <c r="U46785" s="275"/>
    </row>
    <row r="46786" spans="21:21" x14ac:dyDescent="0.3">
      <c r="U46786" s="275"/>
    </row>
    <row r="46787" spans="21:21" x14ac:dyDescent="0.3">
      <c r="U46787" s="275"/>
    </row>
    <row r="46788" spans="21:21" x14ac:dyDescent="0.3">
      <c r="U46788" s="275"/>
    </row>
    <row r="46789" spans="21:21" x14ac:dyDescent="0.3">
      <c r="U46789" s="275"/>
    </row>
    <row r="46790" spans="21:21" x14ac:dyDescent="0.3">
      <c r="U46790" s="275"/>
    </row>
    <row r="46791" spans="21:21" x14ac:dyDescent="0.3">
      <c r="U46791" s="275"/>
    </row>
    <row r="46792" spans="21:21" x14ac:dyDescent="0.3">
      <c r="U46792" s="275"/>
    </row>
    <row r="46793" spans="21:21" x14ac:dyDescent="0.3">
      <c r="U46793" s="275"/>
    </row>
    <row r="46794" spans="21:21" x14ac:dyDescent="0.3">
      <c r="U46794" s="275"/>
    </row>
    <row r="46795" spans="21:21" x14ac:dyDescent="0.3">
      <c r="U46795" s="275"/>
    </row>
    <row r="46796" spans="21:21" x14ac:dyDescent="0.3">
      <c r="U46796" s="275"/>
    </row>
    <row r="46797" spans="21:21" x14ac:dyDescent="0.3">
      <c r="U46797" s="275"/>
    </row>
    <row r="46798" spans="21:21" x14ac:dyDescent="0.3">
      <c r="U46798" s="275"/>
    </row>
    <row r="46799" spans="21:21" x14ac:dyDescent="0.3">
      <c r="U46799" s="275"/>
    </row>
    <row r="46800" spans="21:21" x14ac:dyDescent="0.3">
      <c r="U46800" s="275"/>
    </row>
    <row r="46801" spans="21:21" x14ac:dyDescent="0.3">
      <c r="U46801" s="275"/>
    </row>
    <row r="46802" spans="21:21" x14ac:dyDescent="0.3">
      <c r="U46802" s="275"/>
    </row>
    <row r="46803" spans="21:21" x14ac:dyDescent="0.3">
      <c r="U46803" s="275"/>
    </row>
    <row r="46804" spans="21:21" x14ac:dyDescent="0.3">
      <c r="U46804" s="275"/>
    </row>
    <row r="46805" spans="21:21" x14ac:dyDescent="0.3">
      <c r="U46805" s="275"/>
    </row>
    <row r="46806" spans="21:21" x14ac:dyDescent="0.3">
      <c r="U46806" s="275"/>
    </row>
    <row r="46807" spans="21:21" x14ac:dyDescent="0.3">
      <c r="U46807" s="275"/>
    </row>
    <row r="46808" spans="21:21" x14ac:dyDescent="0.3">
      <c r="U46808" s="275"/>
    </row>
    <row r="46809" spans="21:21" x14ac:dyDescent="0.3">
      <c r="U46809" s="275"/>
    </row>
    <row r="46810" spans="21:21" x14ac:dyDescent="0.3">
      <c r="U46810" s="275"/>
    </row>
    <row r="46811" spans="21:21" x14ac:dyDescent="0.3">
      <c r="U46811" s="275"/>
    </row>
    <row r="46812" spans="21:21" x14ac:dyDescent="0.3">
      <c r="U46812" s="275"/>
    </row>
    <row r="46813" spans="21:21" x14ac:dyDescent="0.3">
      <c r="U46813" s="275"/>
    </row>
    <row r="46814" spans="21:21" x14ac:dyDescent="0.3">
      <c r="U46814" s="275"/>
    </row>
    <row r="46815" spans="21:21" x14ac:dyDescent="0.3">
      <c r="U46815" s="275"/>
    </row>
    <row r="46816" spans="21:21" x14ac:dyDescent="0.3">
      <c r="U46816" s="275"/>
    </row>
    <row r="46817" spans="21:21" x14ac:dyDescent="0.3">
      <c r="U46817" s="275"/>
    </row>
    <row r="46818" spans="21:21" x14ac:dyDescent="0.3">
      <c r="U46818" s="275"/>
    </row>
    <row r="46819" spans="21:21" x14ac:dyDescent="0.3">
      <c r="U46819" s="275"/>
    </row>
    <row r="46820" spans="21:21" x14ac:dyDescent="0.3">
      <c r="U46820" s="275"/>
    </row>
    <row r="46821" spans="21:21" x14ac:dyDescent="0.3">
      <c r="U46821" s="275"/>
    </row>
    <row r="46822" spans="21:21" x14ac:dyDescent="0.3">
      <c r="U46822" s="275"/>
    </row>
    <row r="46823" spans="21:21" x14ac:dyDescent="0.3">
      <c r="U46823" s="275"/>
    </row>
    <row r="46824" spans="21:21" x14ac:dyDescent="0.3">
      <c r="U46824" s="275"/>
    </row>
    <row r="46825" spans="21:21" x14ac:dyDescent="0.3">
      <c r="U46825" s="275"/>
    </row>
    <row r="46826" spans="21:21" x14ac:dyDescent="0.3">
      <c r="U46826" s="275"/>
    </row>
    <row r="46827" spans="21:21" x14ac:dyDescent="0.3">
      <c r="U46827" s="275"/>
    </row>
    <row r="46828" spans="21:21" x14ac:dyDescent="0.3">
      <c r="U46828" s="275"/>
    </row>
    <row r="46829" spans="21:21" x14ac:dyDescent="0.3">
      <c r="U46829" s="275"/>
    </row>
    <row r="46830" spans="21:21" x14ac:dyDescent="0.3">
      <c r="U46830" s="275"/>
    </row>
    <row r="46831" spans="21:21" x14ac:dyDescent="0.3">
      <c r="U46831" s="275"/>
    </row>
    <row r="46832" spans="21:21" x14ac:dyDescent="0.3">
      <c r="U46832" s="275"/>
    </row>
    <row r="46833" spans="21:21" x14ac:dyDescent="0.3">
      <c r="U46833" s="275"/>
    </row>
    <row r="46834" spans="21:21" x14ac:dyDescent="0.3">
      <c r="U46834" s="275"/>
    </row>
    <row r="46835" spans="21:21" x14ac:dyDescent="0.3">
      <c r="U46835" s="275"/>
    </row>
    <row r="46836" spans="21:21" x14ac:dyDescent="0.3">
      <c r="U46836" s="275"/>
    </row>
    <row r="46837" spans="21:21" x14ac:dyDescent="0.3">
      <c r="U46837" s="275"/>
    </row>
    <row r="46838" spans="21:21" x14ac:dyDescent="0.3">
      <c r="U46838" s="275"/>
    </row>
    <row r="46839" spans="21:21" x14ac:dyDescent="0.3">
      <c r="U46839" s="275"/>
    </row>
    <row r="46840" spans="21:21" x14ac:dyDescent="0.3">
      <c r="U46840" s="275"/>
    </row>
    <row r="46841" spans="21:21" x14ac:dyDescent="0.3">
      <c r="U46841" s="275"/>
    </row>
    <row r="46842" spans="21:21" x14ac:dyDescent="0.3">
      <c r="U46842" s="275"/>
    </row>
    <row r="46843" spans="21:21" x14ac:dyDescent="0.3">
      <c r="U46843" s="275"/>
    </row>
    <row r="46844" spans="21:21" x14ac:dyDescent="0.3">
      <c r="U46844" s="275"/>
    </row>
    <row r="46845" spans="21:21" x14ac:dyDescent="0.3">
      <c r="U46845" s="275"/>
    </row>
    <row r="46846" spans="21:21" x14ac:dyDescent="0.3">
      <c r="U46846" s="275"/>
    </row>
    <row r="46847" spans="21:21" x14ac:dyDescent="0.3">
      <c r="U46847" s="275"/>
    </row>
    <row r="46848" spans="21:21" x14ac:dyDescent="0.3">
      <c r="U46848" s="275"/>
    </row>
    <row r="46849" spans="21:21" x14ac:dyDescent="0.3">
      <c r="U46849" s="275"/>
    </row>
    <row r="46850" spans="21:21" x14ac:dyDescent="0.3">
      <c r="U46850" s="275"/>
    </row>
    <row r="46851" spans="21:21" x14ac:dyDescent="0.3">
      <c r="U46851" s="275"/>
    </row>
    <row r="46852" spans="21:21" x14ac:dyDescent="0.3">
      <c r="U46852" s="275"/>
    </row>
    <row r="46853" spans="21:21" x14ac:dyDescent="0.3">
      <c r="U46853" s="275"/>
    </row>
    <row r="46854" spans="21:21" x14ac:dyDescent="0.3">
      <c r="U46854" s="275"/>
    </row>
    <row r="46855" spans="21:21" x14ac:dyDescent="0.3">
      <c r="U46855" s="275"/>
    </row>
    <row r="46856" spans="21:21" x14ac:dyDescent="0.3">
      <c r="U46856" s="275"/>
    </row>
    <row r="46857" spans="21:21" x14ac:dyDescent="0.3">
      <c r="U46857" s="275"/>
    </row>
    <row r="46858" spans="21:21" x14ac:dyDescent="0.3">
      <c r="U46858" s="275"/>
    </row>
    <row r="46859" spans="21:21" x14ac:dyDescent="0.3">
      <c r="U46859" s="275"/>
    </row>
    <row r="46860" spans="21:21" x14ac:dyDescent="0.3">
      <c r="U46860" s="275"/>
    </row>
    <row r="46861" spans="21:21" x14ac:dyDescent="0.3">
      <c r="U46861" s="275"/>
    </row>
    <row r="46862" spans="21:21" x14ac:dyDescent="0.3">
      <c r="U46862" s="275"/>
    </row>
    <row r="46863" spans="21:21" x14ac:dyDescent="0.3">
      <c r="U46863" s="275"/>
    </row>
    <row r="46864" spans="21:21" x14ac:dyDescent="0.3">
      <c r="U46864" s="275"/>
    </row>
    <row r="46865" spans="21:21" x14ac:dyDescent="0.3">
      <c r="U46865" s="275"/>
    </row>
    <row r="46866" spans="21:21" x14ac:dyDescent="0.3">
      <c r="U46866" s="275"/>
    </row>
    <row r="46867" spans="21:21" x14ac:dyDescent="0.3">
      <c r="U46867" s="275"/>
    </row>
    <row r="46868" spans="21:21" x14ac:dyDescent="0.3">
      <c r="U46868" s="275"/>
    </row>
    <row r="46869" spans="21:21" x14ac:dyDescent="0.3">
      <c r="U46869" s="275"/>
    </row>
    <row r="46870" spans="21:21" x14ac:dyDescent="0.3">
      <c r="U46870" s="275"/>
    </row>
    <row r="46871" spans="21:21" x14ac:dyDescent="0.3">
      <c r="U46871" s="275"/>
    </row>
    <row r="46872" spans="21:21" x14ac:dyDescent="0.3">
      <c r="U46872" s="275"/>
    </row>
    <row r="46873" spans="21:21" x14ac:dyDescent="0.3">
      <c r="U46873" s="275"/>
    </row>
    <row r="46874" spans="21:21" x14ac:dyDescent="0.3">
      <c r="U46874" s="275"/>
    </row>
    <row r="46875" spans="21:21" x14ac:dyDescent="0.3">
      <c r="U46875" s="275"/>
    </row>
    <row r="46876" spans="21:21" x14ac:dyDescent="0.3">
      <c r="U46876" s="275"/>
    </row>
    <row r="46877" spans="21:21" x14ac:dyDescent="0.3">
      <c r="U46877" s="275"/>
    </row>
    <row r="46878" spans="21:21" x14ac:dyDescent="0.3">
      <c r="U46878" s="275"/>
    </row>
    <row r="46879" spans="21:21" x14ac:dyDescent="0.3">
      <c r="U46879" s="275"/>
    </row>
    <row r="46880" spans="21:21" x14ac:dyDescent="0.3">
      <c r="U46880" s="275"/>
    </row>
    <row r="46881" spans="21:21" x14ac:dyDescent="0.3">
      <c r="U46881" s="275"/>
    </row>
    <row r="46882" spans="21:21" x14ac:dyDescent="0.3">
      <c r="U46882" s="275"/>
    </row>
    <row r="46883" spans="21:21" x14ac:dyDescent="0.3">
      <c r="U46883" s="275"/>
    </row>
    <row r="46884" spans="21:21" x14ac:dyDescent="0.3">
      <c r="U46884" s="275"/>
    </row>
    <row r="46885" spans="21:21" x14ac:dyDescent="0.3">
      <c r="U46885" s="275"/>
    </row>
    <row r="46886" spans="21:21" x14ac:dyDescent="0.3">
      <c r="U46886" s="275"/>
    </row>
    <row r="46887" spans="21:21" x14ac:dyDescent="0.3">
      <c r="U46887" s="275"/>
    </row>
    <row r="46888" spans="21:21" x14ac:dyDescent="0.3">
      <c r="U46888" s="275"/>
    </row>
    <row r="46889" spans="21:21" x14ac:dyDescent="0.3">
      <c r="U46889" s="275"/>
    </row>
    <row r="46890" spans="21:21" x14ac:dyDescent="0.3">
      <c r="U46890" s="275"/>
    </row>
    <row r="46891" spans="21:21" x14ac:dyDescent="0.3">
      <c r="U46891" s="275"/>
    </row>
    <row r="46892" spans="21:21" x14ac:dyDescent="0.3">
      <c r="U46892" s="275"/>
    </row>
    <row r="46893" spans="21:21" x14ac:dyDescent="0.3">
      <c r="U46893" s="275"/>
    </row>
    <row r="46894" spans="21:21" x14ac:dyDescent="0.3">
      <c r="U46894" s="275"/>
    </row>
    <row r="46895" spans="21:21" x14ac:dyDescent="0.3">
      <c r="U46895" s="275"/>
    </row>
    <row r="46896" spans="21:21" x14ac:dyDescent="0.3">
      <c r="U46896" s="275"/>
    </row>
    <row r="46897" spans="21:21" x14ac:dyDescent="0.3">
      <c r="U46897" s="275"/>
    </row>
    <row r="46898" spans="21:21" x14ac:dyDescent="0.3">
      <c r="U46898" s="275"/>
    </row>
    <row r="46899" spans="21:21" x14ac:dyDescent="0.3">
      <c r="U46899" s="275"/>
    </row>
    <row r="46900" spans="21:21" x14ac:dyDescent="0.3">
      <c r="U46900" s="275"/>
    </row>
    <row r="46901" spans="21:21" x14ac:dyDescent="0.3">
      <c r="U46901" s="275"/>
    </row>
    <row r="46902" spans="21:21" x14ac:dyDescent="0.3">
      <c r="U46902" s="275"/>
    </row>
    <row r="46903" spans="21:21" x14ac:dyDescent="0.3">
      <c r="U46903" s="275"/>
    </row>
    <row r="46904" spans="21:21" x14ac:dyDescent="0.3">
      <c r="U46904" s="275"/>
    </row>
    <row r="46905" spans="21:21" x14ac:dyDescent="0.3">
      <c r="U46905" s="275"/>
    </row>
    <row r="46906" spans="21:21" x14ac:dyDescent="0.3">
      <c r="U46906" s="275"/>
    </row>
    <row r="46907" spans="21:21" x14ac:dyDescent="0.3">
      <c r="U46907" s="275"/>
    </row>
    <row r="46908" spans="21:21" x14ac:dyDescent="0.3">
      <c r="U46908" s="275"/>
    </row>
    <row r="46909" spans="21:21" x14ac:dyDescent="0.3">
      <c r="U46909" s="275"/>
    </row>
    <row r="46910" spans="21:21" x14ac:dyDescent="0.3">
      <c r="U46910" s="275"/>
    </row>
    <row r="46911" spans="21:21" x14ac:dyDescent="0.3">
      <c r="U46911" s="275"/>
    </row>
    <row r="46912" spans="21:21" x14ac:dyDescent="0.3">
      <c r="U46912" s="275"/>
    </row>
    <row r="46913" spans="21:21" x14ac:dyDescent="0.3">
      <c r="U46913" s="275"/>
    </row>
    <row r="46914" spans="21:21" x14ac:dyDescent="0.3">
      <c r="U46914" s="275"/>
    </row>
    <row r="46915" spans="21:21" x14ac:dyDescent="0.3">
      <c r="U46915" s="275"/>
    </row>
    <row r="46916" spans="21:21" x14ac:dyDescent="0.3">
      <c r="U46916" s="275"/>
    </row>
    <row r="46917" spans="21:21" x14ac:dyDescent="0.3">
      <c r="U46917" s="275"/>
    </row>
    <row r="46918" spans="21:21" x14ac:dyDescent="0.3">
      <c r="U46918" s="275"/>
    </row>
    <row r="46919" spans="21:21" x14ac:dyDescent="0.3">
      <c r="U46919" s="275"/>
    </row>
    <row r="46920" spans="21:21" x14ac:dyDescent="0.3">
      <c r="U46920" s="275"/>
    </row>
    <row r="46921" spans="21:21" x14ac:dyDescent="0.3">
      <c r="U46921" s="275"/>
    </row>
    <row r="46922" spans="21:21" x14ac:dyDescent="0.3">
      <c r="U46922" s="275"/>
    </row>
    <row r="46923" spans="21:21" x14ac:dyDescent="0.3">
      <c r="U46923" s="275"/>
    </row>
    <row r="46924" spans="21:21" x14ac:dyDescent="0.3">
      <c r="U46924" s="275"/>
    </row>
    <row r="46925" spans="21:21" x14ac:dyDescent="0.3">
      <c r="U46925" s="275"/>
    </row>
    <row r="46926" spans="21:21" x14ac:dyDescent="0.3">
      <c r="U46926" s="275"/>
    </row>
    <row r="46927" spans="21:21" x14ac:dyDescent="0.3">
      <c r="U46927" s="275"/>
    </row>
    <row r="46928" spans="21:21" x14ac:dyDescent="0.3">
      <c r="U46928" s="275"/>
    </row>
    <row r="46929" spans="21:21" x14ac:dyDescent="0.3">
      <c r="U46929" s="275"/>
    </row>
    <row r="46930" spans="21:21" x14ac:dyDescent="0.3">
      <c r="U46930" s="275"/>
    </row>
    <row r="46931" spans="21:21" x14ac:dyDescent="0.3">
      <c r="U46931" s="275"/>
    </row>
    <row r="46932" spans="21:21" x14ac:dyDescent="0.3">
      <c r="U46932" s="275"/>
    </row>
    <row r="46933" spans="21:21" x14ac:dyDescent="0.3">
      <c r="U46933" s="275"/>
    </row>
    <row r="46934" spans="21:21" x14ac:dyDescent="0.3">
      <c r="U46934" s="275"/>
    </row>
    <row r="46935" spans="21:21" x14ac:dyDescent="0.3">
      <c r="U46935" s="275"/>
    </row>
    <row r="46936" spans="21:21" x14ac:dyDescent="0.3">
      <c r="U46936" s="275"/>
    </row>
    <row r="46937" spans="21:21" x14ac:dyDescent="0.3">
      <c r="U46937" s="275"/>
    </row>
    <row r="46938" spans="21:21" x14ac:dyDescent="0.3">
      <c r="U46938" s="275"/>
    </row>
    <row r="46939" spans="21:21" x14ac:dyDescent="0.3">
      <c r="U46939" s="275"/>
    </row>
    <row r="46940" spans="21:21" x14ac:dyDescent="0.3">
      <c r="U46940" s="275"/>
    </row>
    <row r="46941" spans="21:21" x14ac:dyDescent="0.3">
      <c r="U46941" s="275"/>
    </row>
    <row r="46942" spans="21:21" x14ac:dyDescent="0.3">
      <c r="U46942" s="275"/>
    </row>
    <row r="46943" spans="21:21" x14ac:dyDescent="0.3">
      <c r="U46943" s="275"/>
    </row>
    <row r="46944" spans="21:21" x14ac:dyDescent="0.3">
      <c r="U46944" s="275"/>
    </row>
    <row r="46945" spans="21:21" x14ac:dyDescent="0.3">
      <c r="U46945" s="275"/>
    </row>
    <row r="46946" spans="21:21" x14ac:dyDescent="0.3">
      <c r="U46946" s="275"/>
    </row>
    <row r="46947" spans="21:21" x14ac:dyDescent="0.3">
      <c r="U46947" s="275"/>
    </row>
    <row r="46948" spans="21:21" x14ac:dyDescent="0.3">
      <c r="U46948" s="275"/>
    </row>
    <row r="46949" spans="21:21" x14ac:dyDescent="0.3">
      <c r="U46949" s="275"/>
    </row>
    <row r="46950" spans="21:21" x14ac:dyDescent="0.3">
      <c r="U46950" s="275"/>
    </row>
    <row r="46951" spans="21:21" x14ac:dyDescent="0.3">
      <c r="U46951" s="275"/>
    </row>
    <row r="46952" spans="21:21" x14ac:dyDescent="0.3">
      <c r="U46952" s="275"/>
    </row>
    <row r="46953" spans="21:21" x14ac:dyDescent="0.3">
      <c r="U46953" s="275"/>
    </row>
    <row r="46954" spans="21:21" x14ac:dyDescent="0.3">
      <c r="U46954" s="275"/>
    </row>
    <row r="46955" spans="21:21" x14ac:dyDescent="0.3">
      <c r="U46955" s="275"/>
    </row>
    <row r="46956" spans="21:21" x14ac:dyDescent="0.3">
      <c r="U46956" s="275"/>
    </row>
    <row r="46957" spans="21:21" x14ac:dyDescent="0.3">
      <c r="U46957" s="275"/>
    </row>
    <row r="46958" spans="21:21" x14ac:dyDescent="0.3">
      <c r="U46958" s="275"/>
    </row>
    <row r="46959" spans="21:21" x14ac:dyDescent="0.3">
      <c r="U46959" s="275"/>
    </row>
    <row r="46960" spans="21:21" x14ac:dyDescent="0.3">
      <c r="U46960" s="275"/>
    </row>
    <row r="46961" spans="21:21" x14ac:dyDescent="0.3">
      <c r="U46961" s="275"/>
    </row>
    <row r="46962" spans="21:21" x14ac:dyDescent="0.3">
      <c r="U46962" s="275"/>
    </row>
    <row r="46963" spans="21:21" x14ac:dyDescent="0.3">
      <c r="U46963" s="275"/>
    </row>
    <row r="46964" spans="21:21" x14ac:dyDescent="0.3">
      <c r="U46964" s="275"/>
    </row>
    <row r="46965" spans="21:21" x14ac:dyDescent="0.3">
      <c r="U46965" s="275"/>
    </row>
    <row r="46966" spans="21:21" x14ac:dyDescent="0.3">
      <c r="U46966" s="275"/>
    </row>
    <row r="46967" spans="21:21" x14ac:dyDescent="0.3">
      <c r="U46967" s="275"/>
    </row>
    <row r="46968" spans="21:21" x14ac:dyDescent="0.3">
      <c r="U46968" s="275"/>
    </row>
    <row r="46969" spans="21:21" x14ac:dyDescent="0.3">
      <c r="U46969" s="275"/>
    </row>
    <row r="46970" spans="21:21" x14ac:dyDescent="0.3">
      <c r="U46970" s="275"/>
    </row>
    <row r="46971" spans="21:21" x14ac:dyDescent="0.3">
      <c r="U46971" s="275"/>
    </row>
    <row r="46972" spans="21:21" x14ac:dyDescent="0.3">
      <c r="U46972" s="275"/>
    </row>
    <row r="46973" spans="21:21" x14ac:dyDescent="0.3">
      <c r="U46973" s="275"/>
    </row>
    <row r="46974" spans="21:21" x14ac:dyDescent="0.3">
      <c r="U46974" s="275"/>
    </row>
    <row r="46975" spans="21:21" x14ac:dyDescent="0.3">
      <c r="U46975" s="275"/>
    </row>
    <row r="46976" spans="21:21" x14ac:dyDescent="0.3">
      <c r="U46976" s="275"/>
    </row>
    <row r="46977" spans="21:21" x14ac:dyDescent="0.3">
      <c r="U46977" s="275"/>
    </row>
    <row r="46978" spans="21:21" x14ac:dyDescent="0.3">
      <c r="U46978" s="275"/>
    </row>
    <row r="46979" spans="21:21" x14ac:dyDescent="0.3">
      <c r="U46979" s="275"/>
    </row>
    <row r="46980" spans="21:21" x14ac:dyDescent="0.3">
      <c r="U46980" s="275"/>
    </row>
    <row r="46981" spans="21:21" x14ac:dyDescent="0.3">
      <c r="U46981" s="275"/>
    </row>
    <row r="46982" spans="21:21" x14ac:dyDescent="0.3">
      <c r="U46982" s="275"/>
    </row>
    <row r="46983" spans="21:21" x14ac:dyDescent="0.3">
      <c r="U46983" s="275"/>
    </row>
    <row r="46984" spans="21:21" x14ac:dyDescent="0.3">
      <c r="U46984" s="275"/>
    </row>
    <row r="46985" spans="21:21" x14ac:dyDescent="0.3">
      <c r="U46985" s="275"/>
    </row>
    <row r="46986" spans="21:21" x14ac:dyDescent="0.3">
      <c r="U46986" s="275"/>
    </row>
    <row r="46987" spans="21:21" x14ac:dyDescent="0.3">
      <c r="U46987" s="275"/>
    </row>
    <row r="46988" spans="21:21" x14ac:dyDescent="0.3">
      <c r="U46988" s="275"/>
    </row>
    <row r="46989" spans="21:21" x14ac:dyDescent="0.3">
      <c r="U46989" s="275"/>
    </row>
    <row r="46990" spans="21:21" x14ac:dyDescent="0.3">
      <c r="U46990" s="275"/>
    </row>
    <row r="46991" spans="21:21" x14ac:dyDescent="0.3">
      <c r="U46991" s="275"/>
    </row>
    <row r="46992" spans="21:21" x14ac:dyDescent="0.3">
      <c r="U46992" s="275"/>
    </row>
    <row r="46993" spans="21:21" x14ac:dyDescent="0.3">
      <c r="U46993" s="275"/>
    </row>
    <row r="46994" spans="21:21" x14ac:dyDescent="0.3">
      <c r="U46994" s="275"/>
    </row>
    <row r="46995" spans="21:21" x14ac:dyDescent="0.3">
      <c r="U46995" s="275"/>
    </row>
    <row r="46996" spans="21:21" x14ac:dyDescent="0.3">
      <c r="U46996" s="275"/>
    </row>
    <row r="46997" spans="21:21" x14ac:dyDescent="0.3">
      <c r="U46997" s="275"/>
    </row>
    <row r="46998" spans="21:21" x14ac:dyDescent="0.3">
      <c r="U46998" s="275"/>
    </row>
    <row r="46999" spans="21:21" x14ac:dyDescent="0.3">
      <c r="U46999" s="275"/>
    </row>
    <row r="47000" spans="21:21" x14ac:dyDescent="0.3">
      <c r="U47000" s="275"/>
    </row>
    <row r="47001" spans="21:21" x14ac:dyDescent="0.3">
      <c r="U47001" s="275"/>
    </row>
    <row r="47002" spans="21:21" x14ac:dyDescent="0.3">
      <c r="U47002" s="275"/>
    </row>
    <row r="47003" spans="21:21" x14ac:dyDescent="0.3">
      <c r="U47003" s="275"/>
    </row>
    <row r="47004" spans="21:21" x14ac:dyDescent="0.3">
      <c r="U47004" s="275"/>
    </row>
    <row r="47005" spans="21:21" x14ac:dyDescent="0.3">
      <c r="U47005" s="275"/>
    </row>
    <row r="47006" spans="21:21" x14ac:dyDescent="0.3">
      <c r="U47006" s="275"/>
    </row>
    <row r="47007" spans="21:21" x14ac:dyDescent="0.3">
      <c r="U47007" s="275"/>
    </row>
    <row r="47008" spans="21:21" x14ac:dyDescent="0.3">
      <c r="U47008" s="275"/>
    </row>
    <row r="47009" spans="21:21" x14ac:dyDescent="0.3">
      <c r="U47009" s="275"/>
    </row>
    <row r="47010" spans="21:21" x14ac:dyDescent="0.3">
      <c r="U47010" s="275"/>
    </row>
    <row r="47011" spans="21:21" x14ac:dyDescent="0.3">
      <c r="U47011" s="275"/>
    </row>
    <row r="47012" spans="21:21" x14ac:dyDescent="0.3">
      <c r="U47012" s="275"/>
    </row>
    <row r="47013" spans="21:21" x14ac:dyDescent="0.3">
      <c r="U47013" s="275"/>
    </row>
    <row r="47014" spans="21:21" x14ac:dyDescent="0.3">
      <c r="U47014" s="275"/>
    </row>
    <row r="47015" spans="21:21" x14ac:dyDescent="0.3">
      <c r="U47015" s="275"/>
    </row>
    <row r="47016" spans="21:21" x14ac:dyDescent="0.3">
      <c r="U47016" s="275"/>
    </row>
    <row r="47017" spans="21:21" x14ac:dyDescent="0.3">
      <c r="U47017" s="275"/>
    </row>
    <row r="47018" spans="21:21" x14ac:dyDescent="0.3">
      <c r="U47018" s="275"/>
    </row>
    <row r="47019" spans="21:21" x14ac:dyDescent="0.3">
      <c r="U47019" s="275"/>
    </row>
    <row r="47020" spans="21:21" x14ac:dyDescent="0.3">
      <c r="U47020" s="275"/>
    </row>
    <row r="47021" spans="21:21" x14ac:dyDescent="0.3">
      <c r="U47021" s="275"/>
    </row>
    <row r="47022" spans="21:21" x14ac:dyDescent="0.3">
      <c r="U47022" s="275"/>
    </row>
    <row r="47023" spans="21:21" x14ac:dyDescent="0.3">
      <c r="U47023" s="275"/>
    </row>
    <row r="47024" spans="21:21" x14ac:dyDescent="0.3">
      <c r="U47024" s="275"/>
    </row>
    <row r="47025" spans="21:21" x14ac:dyDescent="0.3">
      <c r="U47025" s="275"/>
    </row>
    <row r="47026" spans="21:21" x14ac:dyDescent="0.3">
      <c r="U47026" s="275"/>
    </row>
    <row r="47027" spans="21:21" x14ac:dyDescent="0.3">
      <c r="U47027" s="275"/>
    </row>
    <row r="47028" spans="21:21" x14ac:dyDescent="0.3">
      <c r="U47028" s="275"/>
    </row>
    <row r="47029" spans="21:21" x14ac:dyDescent="0.3">
      <c r="U47029" s="275"/>
    </row>
    <row r="47030" spans="21:21" x14ac:dyDescent="0.3">
      <c r="U47030" s="275"/>
    </row>
    <row r="47031" spans="21:21" x14ac:dyDescent="0.3">
      <c r="U47031" s="275"/>
    </row>
    <row r="47032" spans="21:21" x14ac:dyDescent="0.3">
      <c r="U47032" s="275"/>
    </row>
    <row r="47033" spans="21:21" x14ac:dyDescent="0.3">
      <c r="U47033" s="275"/>
    </row>
    <row r="47034" spans="21:21" x14ac:dyDescent="0.3">
      <c r="U47034" s="275"/>
    </row>
    <row r="47035" spans="21:21" x14ac:dyDescent="0.3">
      <c r="U47035" s="275"/>
    </row>
    <row r="47036" spans="21:21" x14ac:dyDescent="0.3">
      <c r="U47036" s="275"/>
    </row>
    <row r="47037" spans="21:21" x14ac:dyDescent="0.3">
      <c r="U47037" s="275"/>
    </row>
    <row r="47038" spans="21:21" x14ac:dyDescent="0.3">
      <c r="U47038" s="275"/>
    </row>
    <row r="47039" spans="21:21" x14ac:dyDescent="0.3">
      <c r="U47039" s="275"/>
    </row>
    <row r="47040" spans="21:21" x14ac:dyDescent="0.3">
      <c r="U47040" s="275"/>
    </row>
    <row r="47041" spans="21:21" x14ac:dyDescent="0.3">
      <c r="U47041" s="275"/>
    </row>
    <row r="47042" spans="21:21" x14ac:dyDescent="0.3">
      <c r="U47042" s="275"/>
    </row>
    <row r="47043" spans="21:21" x14ac:dyDescent="0.3">
      <c r="U47043" s="275"/>
    </row>
    <row r="47044" spans="21:21" x14ac:dyDescent="0.3">
      <c r="U47044" s="275"/>
    </row>
    <row r="47045" spans="21:21" x14ac:dyDescent="0.3">
      <c r="U47045" s="275"/>
    </row>
    <row r="47046" spans="21:21" x14ac:dyDescent="0.3">
      <c r="U47046" s="275"/>
    </row>
    <row r="47047" spans="21:21" x14ac:dyDescent="0.3">
      <c r="U47047" s="275"/>
    </row>
    <row r="47048" spans="21:21" x14ac:dyDescent="0.3">
      <c r="U47048" s="275"/>
    </row>
    <row r="47049" spans="21:21" x14ac:dyDescent="0.3">
      <c r="U47049" s="275"/>
    </row>
    <row r="47050" spans="21:21" x14ac:dyDescent="0.3">
      <c r="U47050" s="275"/>
    </row>
    <row r="47051" spans="21:21" x14ac:dyDescent="0.3">
      <c r="U47051" s="275"/>
    </row>
    <row r="47052" spans="21:21" x14ac:dyDescent="0.3">
      <c r="U47052" s="275"/>
    </row>
    <row r="47053" spans="21:21" x14ac:dyDescent="0.3">
      <c r="U47053" s="275"/>
    </row>
    <row r="47054" spans="21:21" x14ac:dyDescent="0.3">
      <c r="U47054" s="275"/>
    </row>
    <row r="47055" spans="21:21" x14ac:dyDescent="0.3">
      <c r="U47055" s="275"/>
    </row>
    <row r="47056" spans="21:21" x14ac:dyDescent="0.3">
      <c r="U47056" s="275"/>
    </row>
    <row r="47057" spans="21:21" x14ac:dyDescent="0.3">
      <c r="U47057" s="275"/>
    </row>
    <row r="47058" spans="21:21" x14ac:dyDescent="0.3">
      <c r="U47058" s="275"/>
    </row>
    <row r="47059" spans="21:21" x14ac:dyDescent="0.3">
      <c r="U47059" s="275"/>
    </row>
    <row r="47060" spans="21:21" x14ac:dyDescent="0.3">
      <c r="U47060" s="275"/>
    </row>
    <row r="47061" spans="21:21" x14ac:dyDescent="0.3">
      <c r="U47061" s="275"/>
    </row>
    <row r="47062" spans="21:21" x14ac:dyDescent="0.3">
      <c r="U47062" s="275"/>
    </row>
    <row r="47063" spans="21:21" x14ac:dyDescent="0.3">
      <c r="U47063" s="275"/>
    </row>
    <row r="47064" spans="21:21" x14ac:dyDescent="0.3">
      <c r="U47064" s="275"/>
    </row>
    <row r="47065" spans="21:21" x14ac:dyDescent="0.3">
      <c r="U47065" s="275"/>
    </row>
    <row r="47066" spans="21:21" x14ac:dyDescent="0.3">
      <c r="U47066" s="275"/>
    </row>
    <row r="47067" spans="21:21" x14ac:dyDescent="0.3">
      <c r="U47067" s="275"/>
    </row>
    <row r="47068" spans="21:21" x14ac:dyDescent="0.3">
      <c r="U47068" s="275"/>
    </row>
    <row r="47069" spans="21:21" x14ac:dyDescent="0.3">
      <c r="U47069" s="275"/>
    </row>
    <row r="47070" spans="21:21" x14ac:dyDescent="0.3">
      <c r="U47070" s="275"/>
    </row>
    <row r="47071" spans="21:21" x14ac:dyDescent="0.3">
      <c r="U47071" s="275"/>
    </row>
    <row r="47072" spans="21:21" x14ac:dyDescent="0.3">
      <c r="U47072" s="275"/>
    </row>
    <row r="47073" spans="21:21" x14ac:dyDescent="0.3">
      <c r="U47073" s="275"/>
    </row>
    <row r="47074" spans="21:21" x14ac:dyDescent="0.3">
      <c r="U47074" s="275"/>
    </row>
    <row r="47075" spans="21:21" x14ac:dyDescent="0.3">
      <c r="U47075" s="275"/>
    </row>
    <row r="47076" spans="21:21" x14ac:dyDescent="0.3">
      <c r="U47076" s="275"/>
    </row>
    <row r="47077" spans="21:21" x14ac:dyDescent="0.3">
      <c r="U47077" s="275"/>
    </row>
    <row r="47078" spans="21:21" x14ac:dyDescent="0.3">
      <c r="U47078" s="275"/>
    </row>
    <row r="47079" spans="21:21" x14ac:dyDescent="0.3">
      <c r="U47079" s="275"/>
    </row>
    <row r="47080" spans="21:21" x14ac:dyDescent="0.3">
      <c r="U47080" s="275"/>
    </row>
    <row r="47081" spans="21:21" x14ac:dyDescent="0.3">
      <c r="U47081" s="275"/>
    </row>
    <row r="47082" spans="21:21" x14ac:dyDescent="0.3">
      <c r="U47082" s="275"/>
    </row>
    <row r="47083" spans="21:21" x14ac:dyDescent="0.3">
      <c r="U47083" s="275"/>
    </row>
    <row r="47084" spans="21:21" x14ac:dyDescent="0.3">
      <c r="U47084" s="275"/>
    </row>
    <row r="47085" spans="21:21" x14ac:dyDescent="0.3">
      <c r="U47085" s="275"/>
    </row>
    <row r="47086" spans="21:21" x14ac:dyDescent="0.3">
      <c r="U47086" s="275"/>
    </row>
    <row r="47087" spans="21:21" x14ac:dyDescent="0.3">
      <c r="U47087" s="275"/>
    </row>
    <row r="47088" spans="21:21" x14ac:dyDescent="0.3">
      <c r="U47088" s="275"/>
    </row>
    <row r="47089" spans="21:21" x14ac:dyDescent="0.3">
      <c r="U47089" s="275"/>
    </row>
    <row r="47090" spans="21:21" x14ac:dyDescent="0.3">
      <c r="U47090" s="275"/>
    </row>
    <row r="47091" spans="21:21" x14ac:dyDescent="0.3">
      <c r="U47091" s="275"/>
    </row>
    <row r="47092" spans="21:21" x14ac:dyDescent="0.3">
      <c r="U47092" s="275"/>
    </row>
    <row r="47093" spans="21:21" x14ac:dyDescent="0.3">
      <c r="U47093" s="275"/>
    </row>
    <row r="47094" spans="21:21" x14ac:dyDescent="0.3">
      <c r="U47094" s="275"/>
    </row>
    <row r="47095" spans="21:21" x14ac:dyDescent="0.3">
      <c r="U47095" s="275"/>
    </row>
    <row r="47096" spans="21:21" x14ac:dyDescent="0.3">
      <c r="U47096" s="275"/>
    </row>
    <row r="47097" spans="21:21" x14ac:dyDescent="0.3">
      <c r="U47097" s="275"/>
    </row>
    <row r="47098" spans="21:21" x14ac:dyDescent="0.3">
      <c r="U47098" s="275"/>
    </row>
    <row r="47099" spans="21:21" x14ac:dyDescent="0.3">
      <c r="U47099" s="275"/>
    </row>
    <row r="47100" spans="21:21" x14ac:dyDescent="0.3">
      <c r="U47100" s="275"/>
    </row>
    <row r="47101" spans="21:21" x14ac:dyDescent="0.3">
      <c r="U47101" s="275"/>
    </row>
    <row r="47102" spans="21:21" x14ac:dyDescent="0.3">
      <c r="U47102" s="275"/>
    </row>
    <row r="47103" spans="21:21" x14ac:dyDescent="0.3">
      <c r="U47103" s="275"/>
    </row>
    <row r="47104" spans="21:21" x14ac:dyDescent="0.3">
      <c r="U47104" s="275"/>
    </row>
    <row r="47105" spans="21:21" x14ac:dyDescent="0.3">
      <c r="U47105" s="275"/>
    </row>
    <row r="47106" spans="21:21" x14ac:dyDescent="0.3">
      <c r="U47106" s="275"/>
    </row>
    <row r="47107" spans="21:21" x14ac:dyDescent="0.3">
      <c r="U47107" s="275"/>
    </row>
    <row r="47108" spans="21:21" x14ac:dyDescent="0.3">
      <c r="U47108" s="275"/>
    </row>
    <row r="47109" spans="21:21" x14ac:dyDescent="0.3">
      <c r="U47109" s="275"/>
    </row>
    <row r="47110" spans="21:21" x14ac:dyDescent="0.3">
      <c r="U47110" s="275"/>
    </row>
    <row r="47111" spans="21:21" x14ac:dyDescent="0.3">
      <c r="U47111" s="275"/>
    </row>
    <row r="47112" spans="21:21" x14ac:dyDescent="0.3">
      <c r="U47112" s="275"/>
    </row>
    <row r="47113" spans="21:21" x14ac:dyDescent="0.3">
      <c r="U47113" s="275"/>
    </row>
    <row r="47114" spans="21:21" x14ac:dyDescent="0.3">
      <c r="U47114" s="275"/>
    </row>
    <row r="47115" spans="21:21" x14ac:dyDescent="0.3">
      <c r="U47115" s="275"/>
    </row>
    <row r="47116" spans="21:21" x14ac:dyDescent="0.3">
      <c r="U47116" s="275"/>
    </row>
    <row r="47117" spans="21:21" x14ac:dyDescent="0.3">
      <c r="U47117" s="275"/>
    </row>
    <row r="47118" spans="21:21" x14ac:dyDescent="0.3">
      <c r="U47118" s="275"/>
    </row>
    <row r="47119" spans="21:21" x14ac:dyDescent="0.3">
      <c r="U47119" s="275"/>
    </row>
    <row r="47120" spans="21:21" x14ac:dyDescent="0.3">
      <c r="U47120" s="275"/>
    </row>
    <row r="47121" spans="21:21" x14ac:dyDescent="0.3">
      <c r="U47121" s="275"/>
    </row>
    <row r="47122" spans="21:21" x14ac:dyDescent="0.3">
      <c r="U47122" s="275"/>
    </row>
    <row r="47123" spans="21:21" x14ac:dyDescent="0.3">
      <c r="U47123" s="275"/>
    </row>
    <row r="47124" spans="21:21" x14ac:dyDescent="0.3">
      <c r="U47124" s="275"/>
    </row>
    <row r="47125" spans="21:21" x14ac:dyDescent="0.3">
      <c r="U47125" s="275"/>
    </row>
    <row r="47126" spans="21:21" x14ac:dyDescent="0.3">
      <c r="U47126" s="275"/>
    </row>
    <row r="47127" spans="21:21" x14ac:dyDescent="0.3">
      <c r="U47127" s="275"/>
    </row>
    <row r="47128" spans="21:21" x14ac:dyDescent="0.3">
      <c r="U47128" s="275"/>
    </row>
    <row r="47129" spans="21:21" x14ac:dyDescent="0.3">
      <c r="U47129" s="275"/>
    </row>
    <row r="47130" spans="21:21" x14ac:dyDescent="0.3">
      <c r="U47130" s="275"/>
    </row>
    <row r="47131" spans="21:21" x14ac:dyDescent="0.3">
      <c r="U47131" s="275"/>
    </row>
    <row r="47132" spans="21:21" x14ac:dyDescent="0.3">
      <c r="U47132" s="275"/>
    </row>
    <row r="47133" spans="21:21" x14ac:dyDescent="0.3">
      <c r="U47133" s="275"/>
    </row>
    <row r="47134" spans="21:21" x14ac:dyDescent="0.3">
      <c r="U47134" s="275"/>
    </row>
    <row r="47135" spans="21:21" x14ac:dyDescent="0.3">
      <c r="U47135" s="275"/>
    </row>
    <row r="47136" spans="21:21" x14ac:dyDescent="0.3">
      <c r="U47136" s="275"/>
    </row>
    <row r="47137" spans="21:21" x14ac:dyDescent="0.3">
      <c r="U47137" s="275"/>
    </row>
    <row r="47138" spans="21:21" x14ac:dyDescent="0.3">
      <c r="U47138" s="275"/>
    </row>
    <row r="47139" spans="21:21" x14ac:dyDescent="0.3">
      <c r="U47139" s="275"/>
    </row>
    <row r="47140" spans="21:21" x14ac:dyDescent="0.3">
      <c r="U47140" s="275"/>
    </row>
    <row r="47141" spans="21:21" x14ac:dyDescent="0.3">
      <c r="U47141" s="275"/>
    </row>
    <row r="47142" spans="21:21" x14ac:dyDescent="0.3">
      <c r="U47142" s="275"/>
    </row>
    <row r="47143" spans="21:21" x14ac:dyDescent="0.3">
      <c r="U47143" s="275"/>
    </row>
    <row r="47144" spans="21:21" x14ac:dyDescent="0.3">
      <c r="U47144" s="275"/>
    </row>
    <row r="47145" spans="21:21" x14ac:dyDescent="0.3">
      <c r="U47145" s="275"/>
    </row>
    <row r="47146" spans="21:21" x14ac:dyDescent="0.3">
      <c r="U47146" s="275"/>
    </row>
    <row r="47147" spans="21:21" x14ac:dyDescent="0.3">
      <c r="U47147" s="275"/>
    </row>
    <row r="47148" spans="21:21" x14ac:dyDescent="0.3">
      <c r="U47148" s="275"/>
    </row>
    <row r="47149" spans="21:21" x14ac:dyDescent="0.3">
      <c r="U47149" s="275"/>
    </row>
    <row r="47150" spans="21:21" x14ac:dyDescent="0.3">
      <c r="U47150" s="275"/>
    </row>
    <row r="47151" spans="21:21" x14ac:dyDescent="0.3">
      <c r="U47151" s="275"/>
    </row>
    <row r="47152" spans="21:21" x14ac:dyDescent="0.3">
      <c r="U47152" s="275"/>
    </row>
    <row r="47153" spans="21:21" x14ac:dyDescent="0.3">
      <c r="U47153" s="275"/>
    </row>
    <row r="47154" spans="21:21" x14ac:dyDescent="0.3">
      <c r="U47154" s="275"/>
    </row>
    <row r="47155" spans="21:21" x14ac:dyDescent="0.3">
      <c r="U47155" s="275"/>
    </row>
    <row r="47156" spans="21:21" x14ac:dyDescent="0.3">
      <c r="U47156" s="275"/>
    </row>
    <row r="47157" spans="21:21" x14ac:dyDescent="0.3">
      <c r="U47157" s="275"/>
    </row>
    <row r="47158" spans="21:21" x14ac:dyDescent="0.3">
      <c r="U47158" s="275"/>
    </row>
    <row r="47159" spans="21:21" x14ac:dyDescent="0.3">
      <c r="U47159" s="275"/>
    </row>
    <row r="47160" spans="21:21" x14ac:dyDescent="0.3">
      <c r="U47160" s="275"/>
    </row>
    <row r="47161" spans="21:21" x14ac:dyDescent="0.3">
      <c r="U47161" s="275"/>
    </row>
    <row r="47162" spans="21:21" x14ac:dyDescent="0.3">
      <c r="U47162" s="275"/>
    </row>
    <row r="47163" spans="21:21" x14ac:dyDescent="0.3">
      <c r="U47163" s="275"/>
    </row>
    <row r="47164" spans="21:21" x14ac:dyDescent="0.3">
      <c r="U47164" s="275"/>
    </row>
    <row r="47165" spans="21:21" x14ac:dyDescent="0.3">
      <c r="U47165" s="275"/>
    </row>
    <row r="47166" spans="21:21" x14ac:dyDescent="0.3">
      <c r="U47166" s="275"/>
    </row>
    <row r="47167" spans="21:21" x14ac:dyDescent="0.3">
      <c r="U47167" s="275"/>
    </row>
    <row r="47168" spans="21:21" x14ac:dyDescent="0.3">
      <c r="U47168" s="275"/>
    </row>
    <row r="47169" spans="21:21" x14ac:dyDescent="0.3">
      <c r="U47169" s="275"/>
    </row>
    <row r="47170" spans="21:21" x14ac:dyDescent="0.3">
      <c r="U47170" s="275"/>
    </row>
    <row r="47171" spans="21:21" x14ac:dyDescent="0.3">
      <c r="U47171" s="275"/>
    </row>
    <row r="47172" spans="21:21" x14ac:dyDescent="0.3">
      <c r="U47172" s="275"/>
    </row>
    <row r="47173" spans="21:21" x14ac:dyDescent="0.3">
      <c r="U47173" s="275"/>
    </row>
    <row r="47174" spans="21:21" x14ac:dyDescent="0.3">
      <c r="U47174" s="275"/>
    </row>
    <row r="47175" spans="21:21" x14ac:dyDescent="0.3">
      <c r="U47175" s="275"/>
    </row>
    <row r="47176" spans="21:21" x14ac:dyDescent="0.3">
      <c r="U47176" s="275"/>
    </row>
    <row r="47177" spans="21:21" x14ac:dyDescent="0.3">
      <c r="U47177" s="275"/>
    </row>
    <row r="47178" spans="21:21" x14ac:dyDescent="0.3">
      <c r="U47178" s="275"/>
    </row>
    <row r="47179" spans="21:21" x14ac:dyDescent="0.3">
      <c r="U47179" s="275"/>
    </row>
    <row r="47180" spans="21:21" x14ac:dyDescent="0.3">
      <c r="U47180" s="275"/>
    </row>
    <row r="47181" spans="21:21" x14ac:dyDescent="0.3">
      <c r="U47181" s="275"/>
    </row>
    <row r="47182" spans="21:21" x14ac:dyDescent="0.3">
      <c r="U47182" s="275"/>
    </row>
    <row r="47183" spans="21:21" x14ac:dyDescent="0.3">
      <c r="U47183" s="275"/>
    </row>
    <row r="47184" spans="21:21" x14ac:dyDescent="0.3">
      <c r="U47184" s="275"/>
    </row>
    <row r="47185" spans="21:21" x14ac:dyDescent="0.3">
      <c r="U47185" s="275"/>
    </row>
    <row r="47186" spans="21:21" x14ac:dyDescent="0.3">
      <c r="U47186" s="275"/>
    </row>
    <row r="47187" spans="21:21" x14ac:dyDescent="0.3">
      <c r="U47187" s="275"/>
    </row>
    <row r="47188" spans="21:21" x14ac:dyDescent="0.3">
      <c r="U47188" s="275"/>
    </row>
    <row r="47189" spans="21:21" x14ac:dyDescent="0.3">
      <c r="U47189" s="275"/>
    </row>
    <row r="47190" spans="21:21" x14ac:dyDescent="0.3">
      <c r="U47190" s="275"/>
    </row>
    <row r="47191" spans="21:21" x14ac:dyDescent="0.3">
      <c r="U47191" s="275"/>
    </row>
    <row r="47192" spans="21:21" x14ac:dyDescent="0.3">
      <c r="U47192" s="275"/>
    </row>
    <row r="47193" spans="21:21" x14ac:dyDescent="0.3">
      <c r="U47193" s="275"/>
    </row>
    <row r="47194" spans="21:21" x14ac:dyDescent="0.3">
      <c r="U47194" s="275"/>
    </row>
    <row r="47195" spans="21:21" x14ac:dyDescent="0.3">
      <c r="U47195" s="275"/>
    </row>
    <row r="47196" spans="21:21" x14ac:dyDescent="0.3">
      <c r="U47196" s="275"/>
    </row>
    <row r="47197" spans="21:21" x14ac:dyDescent="0.3">
      <c r="U47197" s="275"/>
    </row>
    <row r="47198" spans="21:21" x14ac:dyDescent="0.3">
      <c r="U47198" s="275"/>
    </row>
    <row r="47199" spans="21:21" x14ac:dyDescent="0.3">
      <c r="U47199" s="275"/>
    </row>
    <row r="47200" spans="21:21" x14ac:dyDescent="0.3">
      <c r="U47200" s="275"/>
    </row>
    <row r="47201" spans="21:21" x14ac:dyDescent="0.3">
      <c r="U47201" s="275"/>
    </row>
    <row r="47202" spans="21:21" x14ac:dyDescent="0.3">
      <c r="U47202" s="275"/>
    </row>
    <row r="47203" spans="21:21" x14ac:dyDescent="0.3">
      <c r="U47203" s="275"/>
    </row>
    <row r="47204" spans="21:21" x14ac:dyDescent="0.3">
      <c r="U47204" s="275"/>
    </row>
    <row r="47205" spans="21:21" x14ac:dyDescent="0.3">
      <c r="U47205" s="275"/>
    </row>
    <row r="47206" spans="21:21" x14ac:dyDescent="0.3">
      <c r="U47206" s="275"/>
    </row>
    <row r="47207" spans="21:21" x14ac:dyDescent="0.3">
      <c r="U47207" s="275"/>
    </row>
    <row r="47208" spans="21:21" x14ac:dyDescent="0.3">
      <c r="U47208" s="275"/>
    </row>
    <row r="47209" spans="21:21" x14ac:dyDescent="0.3">
      <c r="U47209" s="275"/>
    </row>
    <row r="47210" spans="21:21" x14ac:dyDescent="0.3">
      <c r="U47210" s="275"/>
    </row>
    <row r="47211" spans="21:21" x14ac:dyDescent="0.3">
      <c r="U47211" s="275"/>
    </row>
    <row r="47212" spans="21:21" x14ac:dyDescent="0.3">
      <c r="U47212" s="275"/>
    </row>
    <row r="47213" spans="21:21" x14ac:dyDescent="0.3">
      <c r="U47213" s="275"/>
    </row>
    <row r="47214" spans="21:21" x14ac:dyDescent="0.3">
      <c r="U47214" s="275"/>
    </row>
    <row r="47215" spans="21:21" x14ac:dyDescent="0.3">
      <c r="U47215" s="275"/>
    </row>
    <row r="47216" spans="21:21" x14ac:dyDescent="0.3">
      <c r="U47216" s="275"/>
    </row>
    <row r="47217" spans="21:21" x14ac:dyDescent="0.3">
      <c r="U47217" s="275"/>
    </row>
    <row r="47218" spans="21:21" x14ac:dyDescent="0.3">
      <c r="U47218" s="275"/>
    </row>
    <row r="47219" spans="21:21" x14ac:dyDescent="0.3">
      <c r="U47219" s="275"/>
    </row>
    <row r="47220" spans="21:21" x14ac:dyDescent="0.3">
      <c r="U47220" s="275"/>
    </row>
    <row r="47221" spans="21:21" x14ac:dyDescent="0.3">
      <c r="U47221" s="275"/>
    </row>
    <row r="47222" spans="21:21" x14ac:dyDescent="0.3">
      <c r="U47222" s="275"/>
    </row>
    <row r="47223" spans="21:21" x14ac:dyDescent="0.3">
      <c r="U47223" s="275"/>
    </row>
    <row r="47224" spans="21:21" x14ac:dyDescent="0.3">
      <c r="U47224" s="275"/>
    </row>
    <row r="47225" spans="21:21" x14ac:dyDescent="0.3">
      <c r="U47225" s="275"/>
    </row>
    <row r="47226" spans="21:21" x14ac:dyDescent="0.3">
      <c r="U47226" s="275"/>
    </row>
    <row r="47227" spans="21:21" x14ac:dyDescent="0.3">
      <c r="U47227" s="275"/>
    </row>
    <row r="47228" spans="21:21" x14ac:dyDescent="0.3">
      <c r="U47228" s="275"/>
    </row>
    <row r="47229" spans="21:21" x14ac:dyDescent="0.3">
      <c r="U47229" s="275"/>
    </row>
    <row r="47230" spans="21:21" x14ac:dyDescent="0.3">
      <c r="U47230" s="275"/>
    </row>
    <row r="47231" spans="21:21" x14ac:dyDescent="0.3">
      <c r="U47231" s="275"/>
    </row>
    <row r="47232" spans="21:21" x14ac:dyDescent="0.3">
      <c r="U47232" s="275"/>
    </row>
    <row r="47233" spans="21:21" x14ac:dyDescent="0.3">
      <c r="U47233" s="275"/>
    </row>
    <row r="47234" spans="21:21" x14ac:dyDescent="0.3">
      <c r="U47234" s="275"/>
    </row>
    <row r="47235" spans="21:21" x14ac:dyDescent="0.3">
      <c r="U47235" s="275"/>
    </row>
    <row r="47236" spans="21:21" x14ac:dyDescent="0.3">
      <c r="U47236" s="275"/>
    </row>
    <row r="47237" spans="21:21" x14ac:dyDescent="0.3">
      <c r="U47237" s="275"/>
    </row>
    <row r="47238" spans="21:21" x14ac:dyDescent="0.3">
      <c r="U47238" s="275"/>
    </row>
    <row r="47239" spans="21:21" x14ac:dyDescent="0.3">
      <c r="U47239" s="275"/>
    </row>
    <row r="47240" spans="21:21" x14ac:dyDescent="0.3">
      <c r="U47240" s="275"/>
    </row>
    <row r="47241" spans="21:21" x14ac:dyDescent="0.3">
      <c r="U47241" s="275"/>
    </row>
    <row r="47242" spans="21:21" x14ac:dyDescent="0.3">
      <c r="U47242" s="275"/>
    </row>
    <row r="47243" spans="21:21" x14ac:dyDescent="0.3">
      <c r="U47243" s="275"/>
    </row>
    <row r="47244" spans="21:21" x14ac:dyDescent="0.3">
      <c r="U47244" s="275"/>
    </row>
    <row r="47245" spans="21:21" x14ac:dyDescent="0.3">
      <c r="U47245" s="275"/>
    </row>
    <row r="47246" spans="21:21" x14ac:dyDescent="0.3">
      <c r="U47246" s="275"/>
    </row>
    <row r="47247" spans="21:21" x14ac:dyDescent="0.3">
      <c r="U47247" s="275"/>
    </row>
    <row r="47248" spans="21:21" x14ac:dyDescent="0.3">
      <c r="U47248" s="275"/>
    </row>
    <row r="47249" spans="21:21" x14ac:dyDescent="0.3">
      <c r="U47249" s="275"/>
    </row>
    <row r="47250" spans="21:21" x14ac:dyDescent="0.3">
      <c r="U47250" s="275"/>
    </row>
    <row r="47251" spans="21:21" x14ac:dyDescent="0.3">
      <c r="U47251" s="275"/>
    </row>
    <row r="47252" spans="21:21" x14ac:dyDescent="0.3">
      <c r="U47252" s="275"/>
    </row>
    <row r="47253" spans="21:21" x14ac:dyDescent="0.3">
      <c r="U47253" s="275"/>
    </row>
    <row r="47254" spans="21:21" x14ac:dyDescent="0.3">
      <c r="U47254" s="275"/>
    </row>
    <row r="47255" spans="21:21" x14ac:dyDescent="0.3">
      <c r="U47255" s="275"/>
    </row>
    <row r="47256" spans="21:21" x14ac:dyDescent="0.3">
      <c r="U47256" s="275"/>
    </row>
    <row r="47257" spans="21:21" x14ac:dyDescent="0.3">
      <c r="U47257" s="275"/>
    </row>
    <row r="47258" spans="21:21" x14ac:dyDescent="0.3">
      <c r="U47258" s="275"/>
    </row>
    <row r="47259" spans="21:21" x14ac:dyDescent="0.3">
      <c r="U47259" s="275"/>
    </row>
    <row r="47260" spans="21:21" x14ac:dyDescent="0.3">
      <c r="U47260" s="275"/>
    </row>
    <row r="47261" spans="21:21" x14ac:dyDescent="0.3">
      <c r="U47261" s="275"/>
    </row>
    <row r="47262" spans="21:21" x14ac:dyDescent="0.3">
      <c r="U47262" s="275"/>
    </row>
    <row r="47263" spans="21:21" x14ac:dyDescent="0.3">
      <c r="U47263" s="275"/>
    </row>
    <row r="47264" spans="21:21" x14ac:dyDescent="0.3">
      <c r="U47264" s="275"/>
    </row>
    <row r="47265" spans="21:21" x14ac:dyDescent="0.3">
      <c r="U47265" s="275"/>
    </row>
    <row r="47266" spans="21:21" x14ac:dyDescent="0.3">
      <c r="U47266" s="275"/>
    </row>
    <row r="47267" spans="21:21" x14ac:dyDescent="0.3">
      <c r="U47267" s="275"/>
    </row>
    <row r="47268" spans="21:21" x14ac:dyDescent="0.3">
      <c r="U47268" s="275"/>
    </row>
    <row r="47269" spans="21:21" x14ac:dyDescent="0.3">
      <c r="U47269" s="275"/>
    </row>
    <row r="47270" spans="21:21" x14ac:dyDescent="0.3">
      <c r="U47270" s="275"/>
    </row>
    <row r="47271" spans="21:21" x14ac:dyDescent="0.3">
      <c r="U47271" s="275"/>
    </row>
    <row r="47272" spans="21:21" x14ac:dyDescent="0.3">
      <c r="U47272" s="275"/>
    </row>
    <row r="47273" spans="21:21" x14ac:dyDescent="0.3">
      <c r="U47273" s="275"/>
    </row>
    <row r="47274" spans="21:21" x14ac:dyDescent="0.3">
      <c r="U47274" s="275"/>
    </row>
    <row r="47275" spans="21:21" x14ac:dyDescent="0.3">
      <c r="U47275" s="275"/>
    </row>
    <row r="47276" spans="21:21" x14ac:dyDescent="0.3">
      <c r="U47276" s="275"/>
    </row>
    <row r="47277" spans="21:21" x14ac:dyDescent="0.3">
      <c r="U47277" s="275"/>
    </row>
    <row r="47278" spans="21:21" x14ac:dyDescent="0.3">
      <c r="U47278" s="275"/>
    </row>
    <row r="47279" spans="21:21" x14ac:dyDescent="0.3">
      <c r="U47279" s="275"/>
    </row>
    <row r="47280" spans="21:21" x14ac:dyDescent="0.3">
      <c r="U47280" s="275"/>
    </row>
    <row r="47281" spans="21:21" x14ac:dyDescent="0.3">
      <c r="U47281" s="275"/>
    </row>
    <row r="47282" spans="21:21" x14ac:dyDescent="0.3">
      <c r="U47282" s="275"/>
    </row>
    <row r="47283" spans="21:21" x14ac:dyDescent="0.3">
      <c r="U47283" s="275"/>
    </row>
    <row r="47284" spans="21:21" x14ac:dyDescent="0.3">
      <c r="U47284" s="275"/>
    </row>
    <row r="47285" spans="21:21" x14ac:dyDescent="0.3">
      <c r="U47285" s="275"/>
    </row>
    <row r="47286" spans="21:21" x14ac:dyDescent="0.3">
      <c r="U47286" s="275"/>
    </row>
    <row r="47287" spans="21:21" x14ac:dyDescent="0.3">
      <c r="U47287" s="275"/>
    </row>
    <row r="47288" spans="21:21" x14ac:dyDescent="0.3">
      <c r="U47288" s="275"/>
    </row>
    <row r="47289" spans="21:21" x14ac:dyDescent="0.3">
      <c r="U47289" s="275"/>
    </row>
    <row r="47290" spans="21:21" x14ac:dyDescent="0.3">
      <c r="U47290" s="275"/>
    </row>
    <row r="47291" spans="21:21" x14ac:dyDescent="0.3">
      <c r="U47291" s="275"/>
    </row>
    <row r="47292" spans="21:21" x14ac:dyDescent="0.3">
      <c r="U47292" s="275"/>
    </row>
    <row r="47293" spans="21:21" x14ac:dyDescent="0.3">
      <c r="U47293" s="275"/>
    </row>
    <row r="47294" spans="21:21" x14ac:dyDescent="0.3">
      <c r="U47294" s="275"/>
    </row>
    <row r="47295" spans="21:21" x14ac:dyDescent="0.3">
      <c r="U47295" s="275"/>
    </row>
    <row r="47296" spans="21:21" x14ac:dyDescent="0.3">
      <c r="U47296" s="275"/>
    </row>
    <row r="47297" spans="21:21" x14ac:dyDescent="0.3">
      <c r="U47297" s="275"/>
    </row>
    <row r="47298" spans="21:21" x14ac:dyDescent="0.3">
      <c r="U47298" s="275"/>
    </row>
    <row r="47299" spans="21:21" x14ac:dyDescent="0.3">
      <c r="U47299" s="275"/>
    </row>
    <row r="47300" spans="21:21" x14ac:dyDescent="0.3">
      <c r="U47300" s="275"/>
    </row>
    <row r="47301" spans="21:21" x14ac:dyDescent="0.3">
      <c r="U47301" s="275"/>
    </row>
    <row r="47302" spans="21:21" x14ac:dyDescent="0.3">
      <c r="U47302" s="275"/>
    </row>
    <row r="47303" spans="21:21" x14ac:dyDescent="0.3">
      <c r="U47303" s="275"/>
    </row>
    <row r="47304" spans="21:21" x14ac:dyDescent="0.3">
      <c r="U47304" s="275"/>
    </row>
    <row r="47305" spans="21:21" x14ac:dyDescent="0.3">
      <c r="U47305" s="275"/>
    </row>
    <row r="47306" spans="21:21" x14ac:dyDescent="0.3">
      <c r="U47306" s="275"/>
    </row>
    <row r="47307" spans="21:21" x14ac:dyDescent="0.3">
      <c r="U47307" s="275"/>
    </row>
    <row r="47308" spans="21:21" x14ac:dyDescent="0.3">
      <c r="U47308" s="275"/>
    </row>
    <row r="47309" spans="21:21" x14ac:dyDescent="0.3">
      <c r="U47309" s="275"/>
    </row>
    <row r="47310" spans="21:21" x14ac:dyDescent="0.3">
      <c r="U47310" s="275"/>
    </row>
    <row r="47311" spans="21:21" x14ac:dyDescent="0.3">
      <c r="U47311" s="275"/>
    </row>
    <row r="47312" spans="21:21" x14ac:dyDescent="0.3">
      <c r="U47312" s="275"/>
    </row>
    <row r="47313" spans="21:21" x14ac:dyDescent="0.3">
      <c r="U47313" s="275"/>
    </row>
    <row r="47314" spans="21:21" x14ac:dyDescent="0.3">
      <c r="U47314" s="275"/>
    </row>
    <row r="47315" spans="21:21" x14ac:dyDescent="0.3">
      <c r="U47315" s="275"/>
    </row>
    <row r="47316" spans="21:21" x14ac:dyDescent="0.3">
      <c r="U47316" s="275"/>
    </row>
    <row r="47317" spans="21:21" x14ac:dyDescent="0.3">
      <c r="U47317" s="275"/>
    </row>
    <row r="47318" spans="21:21" x14ac:dyDescent="0.3">
      <c r="U47318" s="275"/>
    </row>
    <row r="47319" spans="21:21" x14ac:dyDescent="0.3">
      <c r="U47319" s="275"/>
    </row>
    <row r="47320" spans="21:21" x14ac:dyDescent="0.3">
      <c r="U47320" s="275"/>
    </row>
    <row r="47321" spans="21:21" x14ac:dyDescent="0.3">
      <c r="U47321" s="275"/>
    </row>
    <row r="47322" spans="21:21" x14ac:dyDescent="0.3">
      <c r="U47322" s="275"/>
    </row>
    <row r="47323" spans="21:21" x14ac:dyDescent="0.3">
      <c r="U47323" s="275"/>
    </row>
    <row r="47324" spans="21:21" x14ac:dyDescent="0.3">
      <c r="U47324" s="275"/>
    </row>
    <row r="47325" spans="21:21" x14ac:dyDescent="0.3">
      <c r="U47325" s="275"/>
    </row>
    <row r="47326" spans="21:21" x14ac:dyDescent="0.3">
      <c r="U47326" s="275"/>
    </row>
    <row r="47327" spans="21:21" x14ac:dyDescent="0.3">
      <c r="U47327" s="275"/>
    </row>
    <row r="47328" spans="21:21" x14ac:dyDescent="0.3">
      <c r="U47328" s="275"/>
    </row>
    <row r="47329" spans="21:21" x14ac:dyDescent="0.3">
      <c r="U47329" s="275"/>
    </row>
    <row r="47330" spans="21:21" x14ac:dyDescent="0.3">
      <c r="U47330" s="275"/>
    </row>
    <row r="47331" spans="21:21" x14ac:dyDescent="0.3">
      <c r="U47331" s="275"/>
    </row>
    <row r="47332" spans="21:21" x14ac:dyDescent="0.3">
      <c r="U47332" s="275"/>
    </row>
    <row r="47333" spans="21:21" x14ac:dyDescent="0.3">
      <c r="U47333" s="275"/>
    </row>
    <row r="47334" spans="21:21" x14ac:dyDescent="0.3">
      <c r="U47334" s="275"/>
    </row>
    <row r="47335" spans="21:21" x14ac:dyDescent="0.3">
      <c r="U47335" s="275"/>
    </row>
    <row r="47336" spans="21:21" x14ac:dyDescent="0.3">
      <c r="U47336" s="275"/>
    </row>
    <row r="47337" spans="21:21" x14ac:dyDescent="0.3">
      <c r="U47337" s="275"/>
    </row>
    <row r="47338" spans="21:21" x14ac:dyDescent="0.3">
      <c r="U47338" s="275"/>
    </row>
    <row r="47339" spans="21:21" x14ac:dyDescent="0.3">
      <c r="U47339" s="275"/>
    </row>
    <row r="47340" spans="21:21" x14ac:dyDescent="0.3">
      <c r="U47340" s="275"/>
    </row>
    <row r="47341" spans="21:21" x14ac:dyDescent="0.3">
      <c r="U47341" s="275"/>
    </row>
    <row r="47342" spans="21:21" x14ac:dyDescent="0.3">
      <c r="U47342" s="275"/>
    </row>
    <row r="47343" spans="21:21" x14ac:dyDescent="0.3">
      <c r="U47343" s="275"/>
    </row>
    <row r="47344" spans="21:21" x14ac:dyDescent="0.3">
      <c r="U47344" s="275"/>
    </row>
    <row r="47345" spans="21:21" x14ac:dyDescent="0.3">
      <c r="U47345" s="275"/>
    </row>
    <row r="47346" spans="21:21" x14ac:dyDescent="0.3">
      <c r="U47346" s="275"/>
    </row>
    <row r="47347" spans="21:21" x14ac:dyDescent="0.3">
      <c r="U47347" s="275"/>
    </row>
    <row r="47348" spans="21:21" x14ac:dyDescent="0.3">
      <c r="U47348" s="275"/>
    </row>
    <row r="47349" spans="21:21" x14ac:dyDescent="0.3">
      <c r="U47349" s="275"/>
    </row>
    <row r="47350" spans="21:21" x14ac:dyDescent="0.3">
      <c r="U47350" s="275"/>
    </row>
    <row r="47351" spans="21:21" x14ac:dyDescent="0.3">
      <c r="U47351" s="275"/>
    </row>
    <row r="47352" spans="21:21" x14ac:dyDescent="0.3">
      <c r="U47352" s="275"/>
    </row>
    <row r="47353" spans="21:21" x14ac:dyDescent="0.3">
      <c r="U47353" s="275"/>
    </row>
    <row r="47354" spans="21:21" x14ac:dyDescent="0.3">
      <c r="U47354" s="275"/>
    </row>
    <row r="47355" spans="21:21" x14ac:dyDescent="0.3">
      <c r="U47355" s="275"/>
    </row>
    <row r="47356" spans="21:21" x14ac:dyDescent="0.3">
      <c r="U47356" s="275"/>
    </row>
    <row r="47357" spans="21:21" x14ac:dyDescent="0.3">
      <c r="U47357" s="275"/>
    </row>
    <row r="47358" spans="21:21" x14ac:dyDescent="0.3">
      <c r="U47358" s="275"/>
    </row>
    <row r="47359" spans="21:21" x14ac:dyDescent="0.3">
      <c r="U47359" s="275"/>
    </row>
    <row r="47360" spans="21:21" x14ac:dyDescent="0.3">
      <c r="U47360" s="275"/>
    </row>
    <row r="47361" spans="21:21" x14ac:dyDescent="0.3">
      <c r="U47361" s="275"/>
    </row>
    <row r="47362" spans="21:21" x14ac:dyDescent="0.3">
      <c r="U47362" s="275"/>
    </row>
    <row r="47363" spans="21:21" x14ac:dyDescent="0.3">
      <c r="U47363" s="275"/>
    </row>
    <row r="47364" spans="21:21" x14ac:dyDescent="0.3">
      <c r="U47364" s="275"/>
    </row>
    <row r="47365" spans="21:21" x14ac:dyDescent="0.3">
      <c r="U47365" s="275"/>
    </row>
    <row r="47366" spans="21:21" x14ac:dyDescent="0.3">
      <c r="U47366" s="275"/>
    </row>
    <row r="47367" spans="21:21" x14ac:dyDescent="0.3">
      <c r="U47367" s="275"/>
    </row>
    <row r="47368" spans="21:21" x14ac:dyDescent="0.3">
      <c r="U47368" s="275"/>
    </row>
    <row r="47369" spans="21:21" x14ac:dyDescent="0.3">
      <c r="U47369" s="275"/>
    </row>
    <row r="47370" spans="21:21" x14ac:dyDescent="0.3">
      <c r="U47370" s="275"/>
    </row>
    <row r="47371" spans="21:21" x14ac:dyDescent="0.3">
      <c r="U47371" s="275"/>
    </row>
    <row r="47372" spans="21:21" x14ac:dyDescent="0.3">
      <c r="U47372" s="275"/>
    </row>
    <row r="47373" spans="21:21" x14ac:dyDescent="0.3">
      <c r="U47373" s="275"/>
    </row>
    <row r="47374" spans="21:21" x14ac:dyDescent="0.3">
      <c r="U47374" s="275"/>
    </row>
    <row r="47375" spans="21:21" x14ac:dyDescent="0.3">
      <c r="U47375" s="275"/>
    </row>
    <row r="47376" spans="21:21" x14ac:dyDescent="0.3">
      <c r="U47376" s="275"/>
    </row>
    <row r="47377" spans="21:21" x14ac:dyDescent="0.3">
      <c r="U47377" s="275"/>
    </row>
    <row r="47378" spans="21:21" x14ac:dyDescent="0.3">
      <c r="U47378" s="275"/>
    </row>
    <row r="47379" spans="21:21" x14ac:dyDescent="0.3">
      <c r="U47379" s="275"/>
    </row>
    <row r="47380" spans="21:21" x14ac:dyDescent="0.3">
      <c r="U47380" s="275"/>
    </row>
    <row r="47381" spans="21:21" x14ac:dyDescent="0.3">
      <c r="U47381" s="275"/>
    </row>
    <row r="47382" spans="21:21" x14ac:dyDescent="0.3">
      <c r="U47382" s="275"/>
    </row>
    <row r="47383" spans="21:21" x14ac:dyDescent="0.3">
      <c r="U47383" s="275"/>
    </row>
    <row r="47384" spans="21:21" x14ac:dyDescent="0.3">
      <c r="U47384" s="275"/>
    </row>
    <row r="47385" spans="21:21" x14ac:dyDescent="0.3">
      <c r="U47385" s="275"/>
    </row>
    <row r="47386" spans="21:21" x14ac:dyDescent="0.3">
      <c r="U47386" s="275"/>
    </row>
    <row r="47387" spans="21:21" x14ac:dyDescent="0.3">
      <c r="U47387" s="275"/>
    </row>
    <row r="47388" spans="21:21" x14ac:dyDescent="0.3">
      <c r="U47388" s="275"/>
    </row>
    <row r="47389" spans="21:21" x14ac:dyDescent="0.3">
      <c r="U47389" s="275"/>
    </row>
    <row r="47390" spans="21:21" x14ac:dyDescent="0.3">
      <c r="U47390" s="275"/>
    </row>
    <row r="47391" spans="21:21" x14ac:dyDescent="0.3">
      <c r="U47391" s="275"/>
    </row>
    <row r="47392" spans="21:21" x14ac:dyDescent="0.3">
      <c r="U47392" s="275"/>
    </row>
    <row r="47393" spans="21:21" x14ac:dyDescent="0.3">
      <c r="U47393" s="275"/>
    </row>
    <row r="47394" spans="21:21" x14ac:dyDescent="0.3">
      <c r="U47394" s="275"/>
    </row>
    <row r="47395" spans="21:21" x14ac:dyDescent="0.3">
      <c r="U47395" s="275"/>
    </row>
    <row r="47396" spans="21:21" x14ac:dyDescent="0.3">
      <c r="U47396" s="275"/>
    </row>
    <row r="47397" spans="21:21" x14ac:dyDescent="0.3">
      <c r="U47397" s="275"/>
    </row>
    <row r="47398" spans="21:21" x14ac:dyDescent="0.3">
      <c r="U47398" s="275"/>
    </row>
    <row r="47399" spans="21:21" x14ac:dyDescent="0.3">
      <c r="U47399" s="275"/>
    </row>
    <row r="47400" spans="21:21" x14ac:dyDescent="0.3">
      <c r="U47400" s="275"/>
    </row>
    <row r="47401" spans="21:21" x14ac:dyDescent="0.3">
      <c r="U47401" s="275"/>
    </row>
    <row r="47402" spans="21:21" x14ac:dyDescent="0.3">
      <c r="U47402" s="275"/>
    </row>
    <row r="47403" spans="21:21" x14ac:dyDescent="0.3">
      <c r="U47403" s="275"/>
    </row>
    <row r="47404" spans="21:21" x14ac:dyDescent="0.3">
      <c r="U47404" s="275"/>
    </row>
    <row r="47405" spans="21:21" x14ac:dyDescent="0.3">
      <c r="U47405" s="275"/>
    </row>
    <row r="47406" spans="21:21" x14ac:dyDescent="0.3">
      <c r="U47406" s="275"/>
    </row>
    <row r="47407" spans="21:21" x14ac:dyDescent="0.3">
      <c r="U47407" s="275"/>
    </row>
    <row r="47408" spans="21:21" x14ac:dyDescent="0.3">
      <c r="U47408" s="275"/>
    </row>
    <row r="47409" spans="21:21" x14ac:dyDescent="0.3">
      <c r="U47409" s="275"/>
    </row>
    <row r="47410" spans="21:21" x14ac:dyDescent="0.3">
      <c r="U47410" s="275"/>
    </row>
    <row r="47411" spans="21:21" x14ac:dyDescent="0.3">
      <c r="U47411" s="275"/>
    </row>
    <row r="47412" spans="21:21" x14ac:dyDescent="0.3">
      <c r="U47412" s="275"/>
    </row>
    <row r="47413" spans="21:21" x14ac:dyDescent="0.3">
      <c r="U47413" s="275"/>
    </row>
    <row r="47414" spans="21:21" x14ac:dyDescent="0.3">
      <c r="U47414" s="275"/>
    </row>
    <row r="47415" spans="21:21" x14ac:dyDescent="0.3">
      <c r="U47415" s="275"/>
    </row>
    <row r="47416" spans="21:21" x14ac:dyDescent="0.3">
      <c r="U47416" s="275"/>
    </row>
    <row r="47417" spans="21:21" x14ac:dyDescent="0.3">
      <c r="U47417" s="275"/>
    </row>
    <row r="47418" spans="21:21" x14ac:dyDescent="0.3">
      <c r="U47418" s="275"/>
    </row>
    <row r="47419" spans="21:21" x14ac:dyDescent="0.3">
      <c r="U47419" s="275"/>
    </row>
    <row r="47420" spans="21:21" x14ac:dyDescent="0.3">
      <c r="U47420" s="275"/>
    </row>
    <row r="47421" spans="21:21" x14ac:dyDescent="0.3">
      <c r="U47421" s="275"/>
    </row>
    <row r="47422" spans="21:21" x14ac:dyDescent="0.3">
      <c r="U47422" s="275"/>
    </row>
    <row r="47423" spans="21:21" x14ac:dyDescent="0.3">
      <c r="U47423" s="275"/>
    </row>
    <row r="47424" spans="21:21" x14ac:dyDescent="0.3">
      <c r="U47424" s="275"/>
    </row>
    <row r="47425" spans="21:21" x14ac:dyDescent="0.3">
      <c r="U47425" s="275"/>
    </row>
    <row r="47426" spans="21:21" x14ac:dyDescent="0.3">
      <c r="U47426" s="275"/>
    </row>
    <row r="47427" spans="21:21" x14ac:dyDescent="0.3">
      <c r="U47427" s="275"/>
    </row>
    <row r="47428" spans="21:21" x14ac:dyDescent="0.3">
      <c r="U47428" s="275"/>
    </row>
    <row r="47429" spans="21:21" x14ac:dyDescent="0.3">
      <c r="U47429" s="275"/>
    </row>
    <row r="47430" spans="21:21" x14ac:dyDescent="0.3">
      <c r="U47430" s="275"/>
    </row>
    <row r="47431" spans="21:21" x14ac:dyDescent="0.3">
      <c r="U47431" s="275"/>
    </row>
    <row r="47432" spans="21:21" x14ac:dyDescent="0.3">
      <c r="U47432" s="275"/>
    </row>
    <row r="47433" spans="21:21" x14ac:dyDescent="0.3">
      <c r="U47433" s="275"/>
    </row>
    <row r="47434" spans="21:21" x14ac:dyDescent="0.3">
      <c r="U47434" s="275"/>
    </row>
    <row r="47435" spans="21:21" x14ac:dyDescent="0.3">
      <c r="U47435" s="275"/>
    </row>
    <row r="47436" spans="21:21" x14ac:dyDescent="0.3">
      <c r="U47436" s="275"/>
    </row>
    <row r="47437" spans="21:21" x14ac:dyDescent="0.3">
      <c r="U47437" s="275"/>
    </row>
    <row r="47438" spans="21:21" x14ac:dyDescent="0.3">
      <c r="U47438" s="275"/>
    </row>
    <row r="47439" spans="21:21" x14ac:dyDescent="0.3">
      <c r="U47439" s="275"/>
    </row>
    <row r="47440" spans="21:21" x14ac:dyDescent="0.3">
      <c r="U47440" s="275"/>
    </row>
    <row r="47441" spans="21:21" x14ac:dyDescent="0.3">
      <c r="U47441" s="275"/>
    </row>
    <row r="47442" spans="21:21" x14ac:dyDescent="0.3">
      <c r="U47442" s="275"/>
    </row>
    <row r="47443" spans="21:21" x14ac:dyDescent="0.3">
      <c r="U47443" s="275"/>
    </row>
    <row r="47444" spans="21:21" x14ac:dyDescent="0.3">
      <c r="U47444" s="275"/>
    </row>
    <row r="47445" spans="21:21" x14ac:dyDescent="0.3">
      <c r="U47445" s="275"/>
    </row>
    <row r="47446" spans="21:21" x14ac:dyDescent="0.3">
      <c r="U47446" s="275"/>
    </row>
    <row r="47447" spans="21:21" x14ac:dyDescent="0.3">
      <c r="U47447" s="275"/>
    </row>
    <row r="47448" spans="21:21" x14ac:dyDescent="0.3">
      <c r="U47448" s="275"/>
    </row>
    <row r="47449" spans="21:21" x14ac:dyDescent="0.3">
      <c r="U47449" s="275"/>
    </row>
    <row r="47450" spans="21:21" x14ac:dyDescent="0.3">
      <c r="U47450" s="275"/>
    </row>
    <row r="47451" spans="21:21" x14ac:dyDescent="0.3">
      <c r="U47451" s="275"/>
    </row>
    <row r="47452" spans="21:21" x14ac:dyDescent="0.3">
      <c r="U47452" s="275"/>
    </row>
    <row r="47453" spans="21:21" x14ac:dyDescent="0.3">
      <c r="U47453" s="275"/>
    </row>
    <row r="47454" spans="21:21" x14ac:dyDescent="0.3">
      <c r="U47454" s="275"/>
    </row>
    <row r="47455" spans="21:21" x14ac:dyDescent="0.3">
      <c r="U47455" s="275"/>
    </row>
    <row r="47456" spans="21:21" x14ac:dyDescent="0.3">
      <c r="U47456" s="275"/>
    </row>
    <row r="47457" spans="21:21" x14ac:dyDescent="0.3">
      <c r="U47457" s="275"/>
    </row>
    <row r="47458" spans="21:21" x14ac:dyDescent="0.3">
      <c r="U47458" s="275"/>
    </row>
    <row r="47459" spans="21:21" x14ac:dyDescent="0.3">
      <c r="U47459" s="275"/>
    </row>
    <row r="47460" spans="21:21" x14ac:dyDescent="0.3">
      <c r="U47460" s="275"/>
    </row>
    <row r="47461" spans="21:21" x14ac:dyDescent="0.3">
      <c r="U47461" s="275"/>
    </row>
    <row r="47462" spans="21:21" x14ac:dyDescent="0.3">
      <c r="U47462" s="275"/>
    </row>
    <row r="47463" spans="21:21" x14ac:dyDescent="0.3">
      <c r="U47463" s="275"/>
    </row>
    <row r="47464" spans="21:21" x14ac:dyDescent="0.3">
      <c r="U47464" s="275"/>
    </row>
    <row r="47465" spans="21:21" x14ac:dyDescent="0.3">
      <c r="U47465" s="275"/>
    </row>
    <row r="47466" spans="21:21" x14ac:dyDescent="0.3">
      <c r="U47466" s="275"/>
    </row>
    <row r="47467" spans="21:21" x14ac:dyDescent="0.3">
      <c r="U47467" s="275"/>
    </row>
    <row r="47468" spans="21:21" x14ac:dyDescent="0.3">
      <c r="U47468" s="275"/>
    </row>
    <row r="47469" spans="21:21" x14ac:dyDescent="0.3">
      <c r="U47469" s="275"/>
    </row>
    <row r="47470" spans="21:21" x14ac:dyDescent="0.3">
      <c r="U47470" s="275"/>
    </row>
    <row r="47471" spans="21:21" x14ac:dyDescent="0.3">
      <c r="U47471" s="275"/>
    </row>
    <row r="47472" spans="21:21" x14ac:dyDescent="0.3">
      <c r="U47472" s="275"/>
    </row>
    <row r="47473" spans="21:21" x14ac:dyDescent="0.3">
      <c r="U47473" s="275"/>
    </row>
    <row r="47474" spans="21:21" x14ac:dyDescent="0.3">
      <c r="U47474" s="275"/>
    </row>
    <row r="47475" spans="21:21" x14ac:dyDescent="0.3">
      <c r="U47475" s="275"/>
    </row>
    <row r="47476" spans="21:21" x14ac:dyDescent="0.3">
      <c r="U47476" s="275"/>
    </row>
    <row r="47477" spans="21:21" x14ac:dyDescent="0.3">
      <c r="U47477" s="275"/>
    </row>
    <row r="47478" spans="21:21" x14ac:dyDescent="0.3">
      <c r="U47478" s="275"/>
    </row>
    <row r="47479" spans="21:21" x14ac:dyDescent="0.3">
      <c r="U47479" s="275"/>
    </row>
    <row r="47480" spans="21:21" x14ac:dyDescent="0.3">
      <c r="U47480" s="275"/>
    </row>
    <row r="47481" spans="21:21" x14ac:dyDescent="0.3">
      <c r="U47481" s="275"/>
    </row>
    <row r="47482" spans="21:21" x14ac:dyDescent="0.3">
      <c r="U47482" s="275"/>
    </row>
    <row r="47483" spans="21:21" x14ac:dyDescent="0.3">
      <c r="U47483" s="275"/>
    </row>
    <row r="47484" spans="21:21" x14ac:dyDescent="0.3">
      <c r="U47484" s="275"/>
    </row>
    <row r="47485" spans="21:21" x14ac:dyDescent="0.3">
      <c r="U47485" s="275"/>
    </row>
    <row r="47486" spans="21:21" x14ac:dyDescent="0.3">
      <c r="U47486" s="275"/>
    </row>
    <row r="47487" spans="21:21" x14ac:dyDescent="0.3">
      <c r="U47487" s="275"/>
    </row>
    <row r="47488" spans="21:21" x14ac:dyDescent="0.3">
      <c r="U47488" s="275"/>
    </row>
    <row r="47489" spans="21:21" x14ac:dyDescent="0.3">
      <c r="U47489" s="275"/>
    </row>
    <row r="47490" spans="21:21" x14ac:dyDescent="0.3">
      <c r="U47490" s="275"/>
    </row>
    <row r="47491" spans="21:21" x14ac:dyDescent="0.3">
      <c r="U47491" s="275"/>
    </row>
    <row r="47492" spans="21:21" x14ac:dyDescent="0.3">
      <c r="U47492" s="275"/>
    </row>
    <row r="47493" spans="21:21" x14ac:dyDescent="0.3">
      <c r="U47493" s="275"/>
    </row>
    <row r="47494" spans="21:21" x14ac:dyDescent="0.3">
      <c r="U47494" s="275"/>
    </row>
    <row r="47495" spans="21:21" x14ac:dyDescent="0.3">
      <c r="U47495" s="275"/>
    </row>
    <row r="47496" spans="21:21" x14ac:dyDescent="0.3">
      <c r="U47496" s="275"/>
    </row>
    <row r="47497" spans="21:21" x14ac:dyDescent="0.3">
      <c r="U47497" s="275"/>
    </row>
    <row r="47498" spans="21:21" x14ac:dyDescent="0.3">
      <c r="U47498" s="275"/>
    </row>
    <row r="47499" spans="21:21" x14ac:dyDescent="0.3">
      <c r="U47499" s="275"/>
    </row>
    <row r="47500" spans="21:21" x14ac:dyDescent="0.3">
      <c r="U47500" s="275"/>
    </row>
    <row r="47501" spans="21:21" x14ac:dyDescent="0.3">
      <c r="U47501" s="275"/>
    </row>
    <row r="47502" spans="21:21" x14ac:dyDescent="0.3">
      <c r="U47502" s="275"/>
    </row>
    <row r="47503" spans="21:21" x14ac:dyDescent="0.3">
      <c r="U47503" s="275"/>
    </row>
    <row r="47504" spans="21:21" x14ac:dyDescent="0.3">
      <c r="U47504" s="275"/>
    </row>
    <row r="47505" spans="21:21" x14ac:dyDescent="0.3">
      <c r="U47505" s="275"/>
    </row>
    <row r="47506" spans="21:21" x14ac:dyDescent="0.3">
      <c r="U47506" s="275"/>
    </row>
    <row r="47507" spans="21:21" x14ac:dyDescent="0.3">
      <c r="U47507" s="275"/>
    </row>
    <row r="47508" spans="21:21" x14ac:dyDescent="0.3">
      <c r="U47508" s="275"/>
    </row>
    <row r="47509" spans="21:21" x14ac:dyDescent="0.3">
      <c r="U47509" s="275"/>
    </row>
    <row r="47510" spans="21:21" x14ac:dyDescent="0.3">
      <c r="U47510" s="275"/>
    </row>
    <row r="47511" spans="21:21" x14ac:dyDescent="0.3">
      <c r="U47511" s="275"/>
    </row>
    <row r="47512" spans="21:21" x14ac:dyDescent="0.3">
      <c r="U47512" s="275"/>
    </row>
    <row r="47513" spans="21:21" x14ac:dyDescent="0.3">
      <c r="U47513" s="275"/>
    </row>
    <row r="47514" spans="21:21" x14ac:dyDescent="0.3">
      <c r="U47514" s="275"/>
    </row>
    <row r="47515" spans="21:21" x14ac:dyDescent="0.3">
      <c r="U47515" s="275"/>
    </row>
    <row r="47516" spans="21:21" x14ac:dyDescent="0.3">
      <c r="U47516" s="275"/>
    </row>
    <row r="47517" spans="21:21" x14ac:dyDescent="0.3">
      <c r="U47517" s="275"/>
    </row>
    <row r="47518" spans="21:21" x14ac:dyDescent="0.3">
      <c r="U47518" s="275"/>
    </row>
    <row r="47519" spans="21:21" x14ac:dyDescent="0.3">
      <c r="U47519" s="275"/>
    </row>
    <row r="47520" spans="21:21" x14ac:dyDescent="0.3">
      <c r="U47520" s="275"/>
    </row>
    <row r="47521" spans="21:21" x14ac:dyDescent="0.3">
      <c r="U47521" s="275"/>
    </row>
    <row r="47522" spans="21:21" x14ac:dyDescent="0.3">
      <c r="U47522" s="275"/>
    </row>
    <row r="47523" spans="21:21" x14ac:dyDescent="0.3">
      <c r="U47523" s="275"/>
    </row>
    <row r="47524" spans="21:21" x14ac:dyDescent="0.3">
      <c r="U47524" s="275"/>
    </row>
    <row r="47525" spans="21:21" x14ac:dyDescent="0.3">
      <c r="U47525" s="275"/>
    </row>
    <row r="47526" spans="21:21" x14ac:dyDescent="0.3">
      <c r="U47526" s="275"/>
    </row>
    <row r="47527" spans="21:21" x14ac:dyDescent="0.3">
      <c r="U47527" s="275"/>
    </row>
    <row r="47528" spans="21:21" x14ac:dyDescent="0.3">
      <c r="U47528" s="275"/>
    </row>
    <row r="47529" spans="21:21" x14ac:dyDescent="0.3">
      <c r="U47529" s="275"/>
    </row>
    <row r="47530" spans="21:21" x14ac:dyDescent="0.3">
      <c r="U47530" s="275"/>
    </row>
    <row r="47531" spans="21:21" x14ac:dyDescent="0.3">
      <c r="U47531" s="275"/>
    </row>
    <row r="47532" spans="21:21" x14ac:dyDescent="0.3">
      <c r="U47532" s="275"/>
    </row>
    <row r="47533" spans="21:21" x14ac:dyDescent="0.3">
      <c r="U47533" s="275"/>
    </row>
    <row r="47534" spans="21:21" x14ac:dyDescent="0.3">
      <c r="U47534" s="275"/>
    </row>
    <row r="47535" spans="21:21" x14ac:dyDescent="0.3">
      <c r="U47535" s="275"/>
    </row>
    <row r="47536" spans="21:21" x14ac:dyDescent="0.3">
      <c r="U47536" s="275"/>
    </row>
    <row r="47537" spans="21:21" x14ac:dyDescent="0.3">
      <c r="U47537" s="275"/>
    </row>
    <row r="47538" spans="21:21" x14ac:dyDescent="0.3">
      <c r="U47538" s="275"/>
    </row>
    <row r="47539" spans="21:21" x14ac:dyDescent="0.3">
      <c r="U47539" s="275"/>
    </row>
    <row r="47540" spans="21:21" x14ac:dyDescent="0.3">
      <c r="U47540" s="275"/>
    </row>
    <row r="47541" spans="21:21" x14ac:dyDescent="0.3">
      <c r="U47541" s="275"/>
    </row>
    <row r="47542" spans="21:21" x14ac:dyDescent="0.3">
      <c r="U47542" s="275"/>
    </row>
    <row r="47543" spans="21:21" x14ac:dyDescent="0.3">
      <c r="U47543" s="275"/>
    </row>
    <row r="47544" spans="21:21" x14ac:dyDescent="0.3">
      <c r="U47544" s="275"/>
    </row>
    <row r="47545" spans="21:21" x14ac:dyDescent="0.3">
      <c r="U47545" s="275"/>
    </row>
    <row r="47546" spans="21:21" x14ac:dyDescent="0.3">
      <c r="U47546" s="275"/>
    </row>
    <row r="47547" spans="21:21" x14ac:dyDescent="0.3">
      <c r="U47547" s="275"/>
    </row>
    <row r="47548" spans="21:21" x14ac:dyDescent="0.3">
      <c r="U47548" s="275"/>
    </row>
    <row r="47549" spans="21:21" x14ac:dyDescent="0.3">
      <c r="U47549" s="275"/>
    </row>
    <row r="47550" spans="21:21" x14ac:dyDescent="0.3">
      <c r="U47550" s="275"/>
    </row>
    <row r="47551" spans="21:21" x14ac:dyDescent="0.3">
      <c r="U47551" s="275"/>
    </row>
    <row r="47552" spans="21:21" x14ac:dyDescent="0.3">
      <c r="U47552" s="275"/>
    </row>
    <row r="47553" spans="21:21" x14ac:dyDescent="0.3">
      <c r="U47553" s="275"/>
    </row>
    <row r="47554" spans="21:21" x14ac:dyDescent="0.3">
      <c r="U47554" s="275"/>
    </row>
    <row r="47555" spans="21:21" x14ac:dyDescent="0.3">
      <c r="U47555" s="275"/>
    </row>
    <row r="47556" spans="21:21" x14ac:dyDescent="0.3">
      <c r="U47556" s="275"/>
    </row>
    <row r="47557" spans="21:21" x14ac:dyDescent="0.3">
      <c r="U47557" s="275"/>
    </row>
    <row r="47558" spans="21:21" x14ac:dyDescent="0.3">
      <c r="U47558" s="275"/>
    </row>
    <row r="47559" spans="21:21" x14ac:dyDescent="0.3">
      <c r="U47559" s="275"/>
    </row>
    <row r="47560" spans="21:21" x14ac:dyDescent="0.3">
      <c r="U47560" s="275"/>
    </row>
    <row r="47561" spans="21:21" x14ac:dyDescent="0.3">
      <c r="U47561" s="275"/>
    </row>
    <row r="47562" spans="21:21" x14ac:dyDescent="0.3">
      <c r="U47562" s="275"/>
    </row>
    <row r="47563" spans="21:21" x14ac:dyDescent="0.3">
      <c r="U47563" s="275"/>
    </row>
    <row r="47564" spans="21:21" x14ac:dyDescent="0.3">
      <c r="U47564" s="275"/>
    </row>
    <row r="47565" spans="21:21" x14ac:dyDescent="0.3">
      <c r="U47565" s="275"/>
    </row>
    <row r="47566" spans="21:21" x14ac:dyDescent="0.3">
      <c r="U47566" s="275"/>
    </row>
    <row r="47567" spans="21:21" x14ac:dyDescent="0.3">
      <c r="U47567" s="275"/>
    </row>
    <row r="47568" spans="21:21" x14ac:dyDescent="0.3">
      <c r="U47568" s="275"/>
    </row>
    <row r="47569" spans="21:21" x14ac:dyDescent="0.3">
      <c r="U47569" s="275"/>
    </row>
    <row r="47570" spans="21:21" x14ac:dyDescent="0.3">
      <c r="U47570" s="275"/>
    </row>
    <row r="47571" spans="21:21" x14ac:dyDescent="0.3">
      <c r="U47571" s="275"/>
    </row>
    <row r="47572" spans="21:21" x14ac:dyDescent="0.3">
      <c r="U47572" s="275"/>
    </row>
    <row r="47573" spans="21:21" x14ac:dyDescent="0.3">
      <c r="U47573" s="275"/>
    </row>
    <row r="47574" spans="21:21" x14ac:dyDescent="0.3">
      <c r="U47574" s="275"/>
    </row>
    <row r="47575" spans="21:21" x14ac:dyDescent="0.3">
      <c r="U47575" s="275"/>
    </row>
    <row r="47576" spans="21:21" x14ac:dyDescent="0.3">
      <c r="U47576" s="275"/>
    </row>
    <row r="47577" spans="21:21" x14ac:dyDescent="0.3">
      <c r="U47577" s="275"/>
    </row>
    <row r="47578" spans="21:21" x14ac:dyDescent="0.3">
      <c r="U47578" s="275"/>
    </row>
    <row r="47579" spans="21:21" x14ac:dyDescent="0.3">
      <c r="U47579" s="275"/>
    </row>
    <row r="47580" spans="21:21" x14ac:dyDescent="0.3">
      <c r="U47580" s="275"/>
    </row>
    <row r="47581" spans="21:21" x14ac:dyDescent="0.3">
      <c r="U47581" s="275"/>
    </row>
    <row r="47582" spans="21:21" x14ac:dyDescent="0.3">
      <c r="U47582" s="275"/>
    </row>
    <row r="47583" spans="21:21" x14ac:dyDescent="0.3">
      <c r="U47583" s="275"/>
    </row>
    <row r="47584" spans="21:21" x14ac:dyDescent="0.3">
      <c r="U47584" s="275"/>
    </row>
    <row r="47585" spans="21:21" x14ac:dyDescent="0.3">
      <c r="U47585" s="275"/>
    </row>
    <row r="47586" spans="21:21" x14ac:dyDescent="0.3">
      <c r="U47586" s="275"/>
    </row>
    <row r="47587" spans="21:21" x14ac:dyDescent="0.3">
      <c r="U47587" s="275"/>
    </row>
    <row r="47588" spans="21:21" x14ac:dyDescent="0.3">
      <c r="U47588" s="275"/>
    </row>
    <row r="47589" spans="21:21" x14ac:dyDescent="0.3">
      <c r="U47589" s="275"/>
    </row>
    <row r="47590" spans="21:21" x14ac:dyDescent="0.3">
      <c r="U47590" s="275"/>
    </row>
    <row r="47591" spans="21:21" x14ac:dyDescent="0.3">
      <c r="U47591" s="275"/>
    </row>
    <row r="47592" spans="21:21" x14ac:dyDescent="0.3">
      <c r="U47592" s="275"/>
    </row>
    <row r="47593" spans="21:21" x14ac:dyDescent="0.3">
      <c r="U47593" s="275"/>
    </row>
    <row r="47594" spans="21:21" x14ac:dyDescent="0.3">
      <c r="U47594" s="275"/>
    </row>
    <row r="47595" spans="21:21" x14ac:dyDescent="0.3">
      <c r="U47595" s="275"/>
    </row>
    <row r="47596" spans="21:21" x14ac:dyDescent="0.3">
      <c r="U47596" s="275"/>
    </row>
    <row r="47597" spans="21:21" x14ac:dyDescent="0.3">
      <c r="U47597" s="275"/>
    </row>
    <row r="47598" spans="21:21" x14ac:dyDescent="0.3">
      <c r="U47598" s="275"/>
    </row>
    <row r="47599" spans="21:21" x14ac:dyDescent="0.3">
      <c r="U47599" s="275"/>
    </row>
    <row r="47600" spans="21:21" x14ac:dyDescent="0.3">
      <c r="U47600" s="275"/>
    </row>
    <row r="47601" spans="21:21" x14ac:dyDescent="0.3">
      <c r="U47601" s="275"/>
    </row>
    <row r="47602" spans="21:21" x14ac:dyDescent="0.3">
      <c r="U47602" s="275"/>
    </row>
    <row r="47603" spans="21:21" x14ac:dyDescent="0.3">
      <c r="U47603" s="275"/>
    </row>
    <row r="47604" spans="21:21" x14ac:dyDescent="0.3">
      <c r="U47604" s="275"/>
    </row>
    <row r="47605" spans="21:21" x14ac:dyDescent="0.3">
      <c r="U47605" s="275"/>
    </row>
    <row r="47606" spans="21:21" x14ac:dyDescent="0.3">
      <c r="U47606" s="275"/>
    </row>
    <row r="47607" spans="21:21" x14ac:dyDescent="0.3">
      <c r="U47607" s="275"/>
    </row>
    <row r="47608" spans="21:21" x14ac:dyDescent="0.3">
      <c r="U47608" s="275"/>
    </row>
    <row r="47609" spans="21:21" x14ac:dyDescent="0.3">
      <c r="U47609" s="275"/>
    </row>
    <row r="47610" spans="21:21" x14ac:dyDescent="0.3">
      <c r="U47610" s="275"/>
    </row>
    <row r="47611" spans="21:21" x14ac:dyDescent="0.3">
      <c r="U47611" s="275"/>
    </row>
    <row r="47612" spans="21:21" x14ac:dyDescent="0.3">
      <c r="U47612" s="275"/>
    </row>
    <row r="47613" spans="21:21" x14ac:dyDescent="0.3">
      <c r="U47613" s="275"/>
    </row>
    <row r="47614" spans="21:21" x14ac:dyDescent="0.3">
      <c r="U47614" s="275"/>
    </row>
    <row r="47615" spans="21:21" x14ac:dyDescent="0.3">
      <c r="U47615" s="275"/>
    </row>
    <row r="47616" spans="21:21" x14ac:dyDescent="0.3">
      <c r="U47616" s="275"/>
    </row>
    <row r="47617" spans="21:21" x14ac:dyDescent="0.3">
      <c r="U47617" s="275"/>
    </row>
    <row r="47618" spans="21:21" x14ac:dyDescent="0.3">
      <c r="U47618" s="275"/>
    </row>
    <row r="47619" spans="21:21" x14ac:dyDescent="0.3">
      <c r="U47619" s="275"/>
    </row>
    <row r="47620" spans="21:21" x14ac:dyDescent="0.3">
      <c r="U47620" s="275"/>
    </row>
    <row r="47621" spans="21:21" x14ac:dyDescent="0.3">
      <c r="U47621" s="275"/>
    </row>
    <row r="47622" spans="21:21" x14ac:dyDescent="0.3">
      <c r="U47622" s="275"/>
    </row>
    <row r="47623" spans="21:21" x14ac:dyDescent="0.3">
      <c r="U47623" s="275"/>
    </row>
    <row r="47624" spans="21:21" x14ac:dyDescent="0.3">
      <c r="U47624" s="275"/>
    </row>
    <row r="47625" spans="21:21" x14ac:dyDescent="0.3">
      <c r="U47625" s="275"/>
    </row>
    <row r="47626" spans="21:21" x14ac:dyDescent="0.3">
      <c r="U47626" s="275"/>
    </row>
    <row r="47627" spans="21:21" x14ac:dyDescent="0.3">
      <c r="U47627" s="275"/>
    </row>
    <row r="47628" spans="21:21" x14ac:dyDescent="0.3">
      <c r="U47628" s="275"/>
    </row>
    <row r="47629" spans="21:21" x14ac:dyDescent="0.3">
      <c r="U47629" s="275"/>
    </row>
    <row r="47630" spans="21:21" x14ac:dyDescent="0.3">
      <c r="U47630" s="275"/>
    </row>
    <row r="47631" spans="21:21" x14ac:dyDescent="0.3">
      <c r="U47631" s="275"/>
    </row>
    <row r="47632" spans="21:21" x14ac:dyDescent="0.3">
      <c r="U47632" s="275"/>
    </row>
    <row r="47633" spans="21:21" x14ac:dyDescent="0.3">
      <c r="U47633" s="275"/>
    </row>
    <row r="47634" spans="21:21" x14ac:dyDescent="0.3">
      <c r="U47634" s="275"/>
    </row>
    <row r="47635" spans="21:21" x14ac:dyDescent="0.3">
      <c r="U47635" s="275"/>
    </row>
    <row r="47636" spans="21:21" x14ac:dyDescent="0.3">
      <c r="U47636" s="275"/>
    </row>
    <row r="47637" spans="21:21" x14ac:dyDescent="0.3">
      <c r="U47637" s="275"/>
    </row>
    <row r="47638" spans="21:21" x14ac:dyDescent="0.3">
      <c r="U47638" s="275"/>
    </row>
    <row r="47639" spans="21:21" x14ac:dyDescent="0.3">
      <c r="U47639" s="275"/>
    </row>
    <row r="47640" spans="21:21" x14ac:dyDescent="0.3">
      <c r="U47640" s="275"/>
    </row>
    <row r="47641" spans="21:21" x14ac:dyDescent="0.3">
      <c r="U47641" s="275"/>
    </row>
    <row r="47642" spans="21:21" x14ac:dyDescent="0.3">
      <c r="U47642" s="275"/>
    </row>
    <row r="47643" spans="21:21" x14ac:dyDescent="0.3">
      <c r="U47643" s="275"/>
    </row>
    <row r="47644" spans="21:21" x14ac:dyDescent="0.3">
      <c r="U47644" s="275"/>
    </row>
    <row r="47645" spans="21:21" x14ac:dyDescent="0.3">
      <c r="U47645" s="275"/>
    </row>
    <row r="47646" spans="21:21" x14ac:dyDescent="0.3">
      <c r="U47646" s="275"/>
    </row>
    <row r="47647" spans="21:21" x14ac:dyDescent="0.3">
      <c r="U47647" s="275"/>
    </row>
    <row r="47648" spans="21:21" x14ac:dyDescent="0.3">
      <c r="U47648" s="275"/>
    </row>
    <row r="47649" spans="21:21" x14ac:dyDescent="0.3">
      <c r="U47649" s="275"/>
    </row>
    <row r="47650" spans="21:21" x14ac:dyDescent="0.3">
      <c r="U47650" s="275"/>
    </row>
    <row r="47651" spans="21:21" x14ac:dyDescent="0.3">
      <c r="U47651" s="275"/>
    </row>
    <row r="47652" spans="21:21" x14ac:dyDescent="0.3">
      <c r="U47652" s="275"/>
    </row>
    <row r="47653" spans="21:21" x14ac:dyDescent="0.3">
      <c r="U47653" s="275"/>
    </row>
    <row r="47654" spans="21:21" x14ac:dyDescent="0.3">
      <c r="U47654" s="275"/>
    </row>
    <row r="47655" spans="21:21" x14ac:dyDescent="0.3">
      <c r="U47655" s="275"/>
    </row>
    <row r="47656" spans="21:21" x14ac:dyDescent="0.3">
      <c r="U47656" s="275"/>
    </row>
    <row r="47657" spans="21:21" x14ac:dyDescent="0.3">
      <c r="U47657" s="275"/>
    </row>
    <row r="47658" spans="21:21" x14ac:dyDescent="0.3">
      <c r="U47658" s="275"/>
    </row>
    <row r="47659" spans="21:21" x14ac:dyDescent="0.3">
      <c r="U47659" s="275"/>
    </row>
    <row r="47660" spans="21:21" x14ac:dyDescent="0.3">
      <c r="U47660" s="275"/>
    </row>
    <row r="47661" spans="21:21" x14ac:dyDescent="0.3">
      <c r="U47661" s="275"/>
    </row>
    <row r="47662" spans="21:21" x14ac:dyDescent="0.3">
      <c r="U47662" s="275"/>
    </row>
    <row r="47663" spans="21:21" x14ac:dyDescent="0.3">
      <c r="U47663" s="275"/>
    </row>
    <row r="47664" spans="21:21" x14ac:dyDescent="0.3">
      <c r="U47664" s="275"/>
    </row>
    <row r="47665" spans="21:21" x14ac:dyDescent="0.3">
      <c r="U47665" s="275"/>
    </row>
    <row r="47666" spans="21:21" x14ac:dyDescent="0.3">
      <c r="U47666" s="275"/>
    </row>
    <row r="47667" spans="21:21" x14ac:dyDescent="0.3">
      <c r="U47667" s="275"/>
    </row>
    <row r="47668" spans="21:21" x14ac:dyDescent="0.3">
      <c r="U47668" s="275"/>
    </row>
    <row r="47669" spans="21:21" x14ac:dyDescent="0.3">
      <c r="U47669" s="275"/>
    </row>
    <row r="47670" spans="21:21" x14ac:dyDescent="0.3">
      <c r="U47670" s="275"/>
    </row>
    <row r="47671" spans="21:21" x14ac:dyDescent="0.3">
      <c r="U47671" s="275"/>
    </row>
    <row r="47672" spans="21:21" x14ac:dyDescent="0.3">
      <c r="U47672" s="275"/>
    </row>
    <row r="47673" spans="21:21" x14ac:dyDescent="0.3">
      <c r="U47673" s="275"/>
    </row>
    <row r="47674" spans="21:21" x14ac:dyDescent="0.3">
      <c r="U47674" s="275"/>
    </row>
    <row r="47675" spans="21:21" x14ac:dyDescent="0.3">
      <c r="U47675" s="275"/>
    </row>
    <row r="47676" spans="21:21" x14ac:dyDescent="0.3">
      <c r="U47676" s="275"/>
    </row>
    <row r="47677" spans="21:21" x14ac:dyDescent="0.3">
      <c r="U47677" s="275"/>
    </row>
    <row r="47678" spans="21:21" x14ac:dyDescent="0.3">
      <c r="U47678" s="275"/>
    </row>
    <row r="47679" spans="21:21" x14ac:dyDescent="0.3">
      <c r="U47679" s="275"/>
    </row>
    <row r="47680" spans="21:21" x14ac:dyDescent="0.3">
      <c r="U47680" s="275"/>
    </row>
    <row r="47681" spans="21:21" x14ac:dyDescent="0.3">
      <c r="U47681" s="275"/>
    </row>
    <row r="47682" spans="21:21" x14ac:dyDescent="0.3">
      <c r="U47682" s="275"/>
    </row>
    <row r="47683" spans="21:21" x14ac:dyDescent="0.3">
      <c r="U47683" s="275"/>
    </row>
    <row r="47684" spans="21:21" x14ac:dyDescent="0.3">
      <c r="U47684" s="275"/>
    </row>
    <row r="47685" spans="21:21" x14ac:dyDescent="0.3">
      <c r="U47685" s="275"/>
    </row>
    <row r="47686" spans="21:21" x14ac:dyDescent="0.3">
      <c r="U47686" s="275"/>
    </row>
    <row r="47687" spans="21:21" x14ac:dyDescent="0.3">
      <c r="U47687" s="275"/>
    </row>
    <row r="47688" spans="21:21" x14ac:dyDescent="0.3">
      <c r="U47688" s="275"/>
    </row>
    <row r="47689" spans="21:21" x14ac:dyDescent="0.3">
      <c r="U47689" s="275"/>
    </row>
    <row r="47690" spans="21:21" x14ac:dyDescent="0.3">
      <c r="U47690" s="275"/>
    </row>
    <row r="47691" spans="21:21" x14ac:dyDescent="0.3">
      <c r="U47691" s="275"/>
    </row>
    <row r="47692" spans="21:21" x14ac:dyDescent="0.3">
      <c r="U47692" s="275"/>
    </row>
    <row r="47693" spans="21:21" x14ac:dyDescent="0.3">
      <c r="U47693" s="275"/>
    </row>
    <row r="47694" spans="21:21" x14ac:dyDescent="0.3">
      <c r="U47694" s="275"/>
    </row>
    <row r="47695" spans="21:21" x14ac:dyDescent="0.3">
      <c r="U47695" s="275"/>
    </row>
    <row r="47696" spans="21:21" x14ac:dyDescent="0.3">
      <c r="U47696" s="275"/>
    </row>
    <row r="47697" spans="21:21" x14ac:dyDescent="0.3">
      <c r="U47697" s="275"/>
    </row>
    <row r="47698" spans="21:21" x14ac:dyDescent="0.3">
      <c r="U47698" s="275"/>
    </row>
    <row r="47699" spans="21:21" x14ac:dyDescent="0.3">
      <c r="U47699" s="275"/>
    </row>
    <row r="47700" spans="21:21" x14ac:dyDescent="0.3">
      <c r="U47700" s="275"/>
    </row>
    <row r="47701" spans="21:21" x14ac:dyDescent="0.3">
      <c r="U47701" s="275"/>
    </row>
    <row r="47702" spans="21:21" x14ac:dyDescent="0.3">
      <c r="U47702" s="275"/>
    </row>
    <row r="47703" spans="21:21" x14ac:dyDescent="0.3">
      <c r="U47703" s="275"/>
    </row>
    <row r="47704" spans="21:21" x14ac:dyDescent="0.3">
      <c r="U47704" s="275"/>
    </row>
    <row r="47705" spans="21:21" x14ac:dyDescent="0.3">
      <c r="U47705" s="275"/>
    </row>
    <row r="47706" spans="21:21" x14ac:dyDescent="0.3">
      <c r="U47706" s="275"/>
    </row>
    <row r="47707" spans="21:21" x14ac:dyDescent="0.3">
      <c r="U47707" s="275"/>
    </row>
    <row r="47708" spans="21:21" x14ac:dyDescent="0.3">
      <c r="U47708" s="275"/>
    </row>
    <row r="47709" spans="21:21" x14ac:dyDescent="0.3">
      <c r="U47709" s="275"/>
    </row>
    <row r="47710" spans="21:21" x14ac:dyDescent="0.3">
      <c r="U47710" s="275"/>
    </row>
    <row r="47711" spans="21:21" x14ac:dyDescent="0.3">
      <c r="U47711" s="275"/>
    </row>
    <row r="47712" spans="21:21" x14ac:dyDescent="0.3">
      <c r="U47712" s="275"/>
    </row>
    <row r="47713" spans="21:21" x14ac:dyDescent="0.3">
      <c r="U47713" s="275"/>
    </row>
    <row r="47714" spans="21:21" x14ac:dyDescent="0.3">
      <c r="U47714" s="275"/>
    </row>
    <row r="47715" spans="21:21" x14ac:dyDescent="0.3">
      <c r="U47715" s="275"/>
    </row>
    <row r="47716" spans="21:21" x14ac:dyDescent="0.3">
      <c r="U47716" s="275"/>
    </row>
    <row r="47717" spans="21:21" x14ac:dyDescent="0.3">
      <c r="U47717" s="275"/>
    </row>
    <row r="47718" spans="21:21" x14ac:dyDescent="0.3">
      <c r="U47718" s="275"/>
    </row>
    <row r="47719" spans="21:21" x14ac:dyDescent="0.3">
      <c r="U47719" s="275"/>
    </row>
    <row r="47720" spans="21:21" x14ac:dyDescent="0.3">
      <c r="U47720" s="275"/>
    </row>
    <row r="47721" spans="21:21" x14ac:dyDescent="0.3">
      <c r="U47721" s="275"/>
    </row>
    <row r="47722" spans="21:21" x14ac:dyDescent="0.3">
      <c r="U47722" s="275"/>
    </row>
    <row r="47723" spans="21:21" x14ac:dyDescent="0.3">
      <c r="U47723" s="275"/>
    </row>
    <row r="47724" spans="21:21" x14ac:dyDescent="0.3">
      <c r="U47724" s="275"/>
    </row>
    <row r="47725" spans="21:21" x14ac:dyDescent="0.3">
      <c r="U47725" s="275"/>
    </row>
    <row r="47726" spans="21:21" x14ac:dyDescent="0.3">
      <c r="U47726" s="275"/>
    </row>
    <row r="47727" spans="21:21" x14ac:dyDescent="0.3">
      <c r="U47727" s="275"/>
    </row>
    <row r="47728" spans="21:21" x14ac:dyDescent="0.3">
      <c r="U47728" s="275"/>
    </row>
    <row r="47729" spans="21:21" x14ac:dyDescent="0.3">
      <c r="U47729" s="275"/>
    </row>
    <row r="47730" spans="21:21" x14ac:dyDescent="0.3">
      <c r="U47730" s="275"/>
    </row>
    <row r="47731" spans="21:21" x14ac:dyDescent="0.3">
      <c r="U47731" s="275"/>
    </row>
    <row r="47732" spans="21:21" x14ac:dyDescent="0.3">
      <c r="U47732" s="275"/>
    </row>
    <row r="47733" spans="21:21" x14ac:dyDescent="0.3">
      <c r="U47733" s="275"/>
    </row>
    <row r="47734" spans="21:21" x14ac:dyDescent="0.3">
      <c r="U47734" s="275"/>
    </row>
    <row r="47735" spans="21:21" x14ac:dyDescent="0.3">
      <c r="U47735" s="275"/>
    </row>
    <row r="47736" spans="21:21" x14ac:dyDescent="0.3">
      <c r="U47736" s="275"/>
    </row>
    <row r="47737" spans="21:21" x14ac:dyDescent="0.3">
      <c r="U47737" s="275"/>
    </row>
    <row r="47738" spans="21:21" x14ac:dyDescent="0.3">
      <c r="U47738" s="275"/>
    </row>
    <row r="47739" spans="21:21" x14ac:dyDescent="0.3">
      <c r="U47739" s="275"/>
    </row>
    <row r="47740" spans="21:21" x14ac:dyDescent="0.3">
      <c r="U47740" s="275"/>
    </row>
    <row r="47741" spans="21:21" x14ac:dyDescent="0.3">
      <c r="U47741" s="275"/>
    </row>
    <row r="47742" spans="21:21" x14ac:dyDescent="0.3">
      <c r="U47742" s="275"/>
    </row>
    <row r="47743" spans="21:21" x14ac:dyDescent="0.3">
      <c r="U47743" s="275"/>
    </row>
    <row r="47744" spans="21:21" x14ac:dyDescent="0.3">
      <c r="U47744" s="275"/>
    </row>
    <row r="47745" spans="21:21" x14ac:dyDescent="0.3">
      <c r="U47745" s="275"/>
    </row>
    <row r="47746" spans="21:21" x14ac:dyDescent="0.3">
      <c r="U47746" s="275"/>
    </row>
    <row r="47747" spans="21:21" x14ac:dyDescent="0.3">
      <c r="U47747" s="275"/>
    </row>
    <row r="47748" spans="21:21" x14ac:dyDescent="0.3">
      <c r="U47748" s="275"/>
    </row>
    <row r="47749" spans="21:21" x14ac:dyDescent="0.3">
      <c r="U47749" s="275"/>
    </row>
    <row r="47750" spans="21:21" x14ac:dyDescent="0.3">
      <c r="U47750" s="275"/>
    </row>
    <row r="47751" spans="21:21" x14ac:dyDescent="0.3">
      <c r="U47751" s="275"/>
    </row>
    <row r="47752" spans="21:21" x14ac:dyDescent="0.3">
      <c r="U47752" s="275"/>
    </row>
    <row r="47753" spans="21:21" x14ac:dyDescent="0.3">
      <c r="U47753" s="275"/>
    </row>
    <row r="47754" spans="21:21" x14ac:dyDescent="0.3">
      <c r="U47754" s="275"/>
    </row>
    <row r="47755" spans="21:21" x14ac:dyDescent="0.3">
      <c r="U47755" s="275"/>
    </row>
    <row r="47756" spans="21:21" x14ac:dyDescent="0.3">
      <c r="U47756" s="275"/>
    </row>
    <row r="47757" spans="21:21" x14ac:dyDescent="0.3">
      <c r="U47757" s="275"/>
    </row>
    <row r="47758" spans="21:21" x14ac:dyDescent="0.3">
      <c r="U47758" s="275"/>
    </row>
    <row r="47759" spans="21:21" x14ac:dyDescent="0.3">
      <c r="U47759" s="275"/>
    </row>
    <row r="47760" spans="21:21" x14ac:dyDescent="0.3">
      <c r="U47760" s="275"/>
    </row>
    <row r="47761" spans="21:21" x14ac:dyDescent="0.3">
      <c r="U47761" s="275"/>
    </row>
    <row r="47762" spans="21:21" x14ac:dyDescent="0.3">
      <c r="U47762" s="275"/>
    </row>
    <row r="47763" spans="21:21" x14ac:dyDescent="0.3">
      <c r="U47763" s="275"/>
    </row>
    <row r="47764" spans="21:21" x14ac:dyDescent="0.3">
      <c r="U47764" s="275"/>
    </row>
    <row r="47765" spans="21:21" x14ac:dyDescent="0.3">
      <c r="U47765" s="275"/>
    </row>
    <row r="47766" spans="21:21" x14ac:dyDescent="0.3">
      <c r="U47766" s="275"/>
    </row>
    <row r="47767" spans="21:21" x14ac:dyDescent="0.3">
      <c r="U47767" s="275"/>
    </row>
    <row r="47768" spans="21:21" x14ac:dyDescent="0.3">
      <c r="U47768" s="275"/>
    </row>
    <row r="47769" spans="21:21" x14ac:dyDescent="0.3">
      <c r="U47769" s="275"/>
    </row>
    <row r="47770" spans="21:21" x14ac:dyDescent="0.3">
      <c r="U47770" s="275"/>
    </row>
    <row r="47771" spans="21:21" x14ac:dyDescent="0.3">
      <c r="U47771" s="275"/>
    </row>
    <row r="47772" spans="21:21" x14ac:dyDescent="0.3">
      <c r="U47772" s="275"/>
    </row>
    <row r="47773" spans="21:21" x14ac:dyDescent="0.3">
      <c r="U47773" s="275"/>
    </row>
    <row r="47774" spans="21:21" x14ac:dyDescent="0.3">
      <c r="U47774" s="275"/>
    </row>
    <row r="47775" spans="21:21" x14ac:dyDescent="0.3">
      <c r="U47775" s="275"/>
    </row>
    <row r="47776" spans="21:21" x14ac:dyDescent="0.3">
      <c r="U47776" s="275"/>
    </row>
    <row r="47777" spans="21:21" x14ac:dyDescent="0.3">
      <c r="U47777" s="275"/>
    </row>
    <row r="47778" spans="21:21" x14ac:dyDescent="0.3">
      <c r="U47778" s="275"/>
    </row>
    <row r="47779" spans="21:21" x14ac:dyDescent="0.3">
      <c r="U47779" s="275"/>
    </row>
    <row r="47780" spans="21:21" x14ac:dyDescent="0.3">
      <c r="U47780" s="275"/>
    </row>
    <row r="47781" spans="21:21" x14ac:dyDescent="0.3">
      <c r="U47781" s="275"/>
    </row>
    <row r="47782" spans="21:21" x14ac:dyDescent="0.3">
      <c r="U47782" s="275"/>
    </row>
    <row r="47783" spans="21:21" x14ac:dyDescent="0.3">
      <c r="U47783" s="275"/>
    </row>
    <row r="47784" spans="21:21" x14ac:dyDescent="0.3">
      <c r="U47784" s="275"/>
    </row>
    <row r="47785" spans="21:21" x14ac:dyDescent="0.3">
      <c r="U47785" s="275"/>
    </row>
    <row r="47786" spans="21:21" x14ac:dyDescent="0.3">
      <c r="U47786" s="275"/>
    </row>
    <row r="47787" spans="21:21" x14ac:dyDescent="0.3">
      <c r="U47787" s="275"/>
    </row>
    <row r="47788" spans="21:21" x14ac:dyDescent="0.3">
      <c r="U47788" s="275"/>
    </row>
    <row r="47789" spans="21:21" x14ac:dyDescent="0.3">
      <c r="U47789" s="275"/>
    </row>
    <row r="47790" spans="21:21" x14ac:dyDescent="0.3">
      <c r="U47790" s="275"/>
    </row>
    <row r="47791" spans="21:21" x14ac:dyDescent="0.3">
      <c r="U47791" s="275"/>
    </row>
    <row r="47792" spans="21:21" x14ac:dyDescent="0.3">
      <c r="U47792" s="275"/>
    </row>
    <row r="47793" spans="21:21" x14ac:dyDescent="0.3">
      <c r="U47793" s="275"/>
    </row>
    <row r="47794" spans="21:21" x14ac:dyDescent="0.3">
      <c r="U47794" s="275"/>
    </row>
    <row r="47795" spans="21:21" x14ac:dyDescent="0.3">
      <c r="U47795" s="275"/>
    </row>
    <row r="47796" spans="21:21" x14ac:dyDescent="0.3">
      <c r="U47796" s="275"/>
    </row>
    <row r="47797" spans="21:21" x14ac:dyDescent="0.3">
      <c r="U47797" s="275"/>
    </row>
    <row r="47798" spans="21:21" x14ac:dyDescent="0.3">
      <c r="U47798" s="275"/>
    </row>
    <row r="47799" spans="21:21" x14ac:dyDescent="0.3">
      <c r="U47799" s="275"/>
    </row>
    <row r="47800" spans="21:21" x14ac:dyDescent="0.3">
      <c r="U47800" s="275"/>
    </row>
    <row r="47801" spans="21:21" x14ac:dyDescent="0.3">
      <c r="U47801" s="275"/>
    </row>
    <row r="47802" spans="21:21" x14ac:dyDescent="0.3">
      <c r="U47802" s="275"/>
    </row>
    <row r="47803" spans="21:21" x14ac:dyDescent="0.3">
      <c r="U47803" s="275"/>
    </row>
    <row r="47804" spans="21:21" x14ac:dyDescent="0.3">
      <c r="U47804" s="275"/>
    </row>
    <row r="47805" spans="21:21" x14ac:dyDescent="0.3">
      <c r="U47805" s="275"/>
    </row>
    <row r="47806" spans="21:21" x14ac:dyDescent="0.3">
      <c r="U47806" s="275"/>
    </row>
    <row r="47807" spans="21:21" x14ac:dyDescent="0.3">
      <c r="U47807" s="275"/>
    </row>
    <row r="47808" spans="21:21" x14ac:dyDescent="0.3">
      <c r="U47808" s="275"/>
    </row>
    <row r="47809" spans="21:21" x14ac:dyDescent="0.3">
      <c r="U47809" s="275"/>
    </row>
    <row r="47810" spans="21:21" x14ac:dyDescent="0.3">
      <c r="U47810" s="275"/>
    </row>
    <row r="47811" spans="21:21" x14ac:dyDescent="0.3">
      <c r="U47811" s="275"/>
    </row>
    <row r="47812" spans="21:21" x14ac:dyDescent="0.3">
      <c r="U47812" s="275"/>
    </row>
    <row r="47813" spans="21:21" x14ac:dyDescent="0.3">
      <c r="U47813" s="275"/>
    </row>
    <row r="47814" spans="21:21" x14ac:dyDescent="0.3">
      <c r="U47814" s="275"/>
    </row>
    <row r="47815" spans="21:21" x14ac:dyDescent="0.3">
      <c r="U47815" s="275"/>
    </row>
    <row r="47816" spans="21:21" x14ac:dyDescent="0.3">
      <c r="U47816" s="275"/>
    </row>
    <row r="47817" spans="21:21" x14ac:dyDescent="0.3">
      <c r="U47817" s="275"/>
    </row>
    <row r="47818" spans="21:21" x14ac:dyDescent="0.3">
      <c r="U47818" s="275"/>
    </row>
    <row r="47819" spans="21:21" x14ac:dyDescent="0.3">
      <c r="U47819" s="275"/>
    </row>
    <row r="47820" spans="21:21" x14ac:dyDescent="0.3">
      <c r="U47820" s="275"/>
    </row>
    <row r="47821" spans="21:21" x14ac:dyDescent="0.3">
      <c r="U47821" s="275"/>
    </row>
    <row r="47822" spans="21:21" x14ac:dyDescent="0.3">
      <c r="U47822" s="275"/>
    </row>
    <row r="47823" spans="21:21" x14ac:dyDescent="0.3">
      <c r="U47823" s="275"/>
    </row>
    <row r="47824" spans="21:21" x14ac:dyDescent="0.3">
      <c r="U47824" s="275"/>
    </row>
    <row r="47825" spans="21:21" x14ac:dyDescent="0.3">
      <c r="U47825" s="275"/>
    </row>
    <row r="47826" spans="21:21" x14ac:dyDescent="0.3">
      <c r="U47826" s="275"/>
    </row>
    <row r="47827" spans="21:21" x14ac:dyDescent="0.3">
      <c r="U47827" s="275"/>
    </row>
    <row r="47828" spans="21:21" x14ac:dyDescent="0.3">
      <c r="U47828" s="275"/>
    </row>
    <row r="47829" spans="21:21" x14ac:dyDescent="0.3">
      <c r="U47829" s="275"/>
    </row>
    <row r="47830" spans="21:21" x14ac:dyDescent="0.3">
      <c r="U47830" s="275"/>
    </row>
    <row r="47831" spans="21:21" x14ac:dyDescent="0.3">
      <c r="U47831" s="275"/>
    </row>
    <row r="47832" spans="21:21" x14ac:dyDescent="0.3">
      <c r="U47832" s="275"/>
    </row>
    <row r="47833" spans="21:21" x14ac:dyDescent="0.3">
      <c r="U47833" s="275"/>
    </row>
    <row r="47834" spans="21:21" x14ac:dyDescent="0.3">
      <c r="U47834" s="275"/>
    </row>
    <row r="47835" spans="21:21" x14ac:dyDescent="0.3">
      <c r="U47835" s="275"/>
    </row>
    <row r="47836" spans="21:21" x14ac:dyDescent="0.3">
      <c r="U47836" s="275"/>
    </row>
    <row r="47837" spans="21:21" x14ac:dyDescent="0.3">
      <c r="U47837" s="275"/>
    </row>
    <row r="47838" spans="21:21" x14ac:dyDescent="0.3">
      <c r="U47838" s="275"/>
    </row>
    <row r="47839" spans="21:21" x14ac:dyDescent="0.3">
      <c r="U47839" s="275"/>
    </row>
    <row r="47840" spans="21:21" x14ac:dyDescent="0.3">
      <c r="U47840" s="275"/>
    </row>
    <row r="47841" spans="21:21" x14ac:dyDescent="0.3">
      <c r="U47841" s="275"/>
    </row>
    <row r="47842" spans="21:21" x14ac:dyDescent="0.3">
      <c r="U47842" s="275"/>
    </row>
    <row r="47843" spans="21:21" x14ac:dyDescent="0.3">
      <c r="U47843" s="275"/>
    </row>
    <row r="47844" spans="21:21" x14ac:dyDescent="0.3">
      <c r="U47844" s="275"/>
    </row>
    <row r="47845" spans="21:21" x14ac:dyDescent="0.3">
      <c r="U47845" s="275"/>
    </row>
    <row r="47846" spans="21:21" x14ac:dyDescent="0.3">
      <c r="U47846" s="275"/>
    </row>
    <row r="47847" spans="21:21" x14ac:dyDescent="0.3">
      <c r="U47847" s="275"/>
    </row>
    <row r="47848" spans="21:21" x14ac:dyDescent="0.3">
      <c r="U47848" s="275"/>
    </row>
    <row r="47849" spans="21:21" x14ac:dyDescent="0.3">
      <c r="U47849" s="275"/>
    </row>
    <row r="47850" spans="21:21" x14ac:dyDescent="0.3">
      <c r="U47850" s="275"/>
    </row>
    <row r="47851" spans="21:21" x14ac:dyDescent="0.3">
      <c r="U47851" s="275"/>
    </row>
    <row r="47852" spans="21:21" x14ac:dyDescent="0.3">
      <c r="U47852" s="275"/>
    </row>
    <row r="47853" spans="21:21" x14ac:dyDescent="0.3">
      <c r="U47853" s="275"/>
    </row>
    <row r="47854" spans="21:21" x14ac:dyDescent="0.3">
      <c r="U47854" s="275"/>
    </row>
    <row r="47855" spans="21:21" x14ac:dyDescent="0.3">
      <c r="U47855" s="275"/>
    </row>
    <row r="47856" spans="21:21" x14ac:dyDescent="0.3">
      <c r="U47856" s="275"/>
    </row>
    <row r="47857" spans="21:21" x14ac:dyDescent="0.3">
      <c r="U47857" s="275"/>
    </row>
    <row r="47858" spans="21:21" x14ac:dyDescent="0.3">
      <c r="U47858" s="275"/>
    </row>
    <row r="47859" spans="21:21" x14ac:dyDescent="0.3">
      <c r="U47859" s="275"/>
    </row>
    <row r="47860" spans="21:21" x14ac:dyDescent="0.3">
      <c r="U47860" s="275"/>
    </row>
    <row r="47861" spans="21:21" x14ac:dyDescent="0.3">
      <c r="U47861" s="275"/>
    </row>
    <row r="47862" spans="21:21" x14ac:dyDescent="0.3">
      <c r="U47862" s="275"/>
    </row>
    <row r="47863" spans="21:21" x14ac:dyDescent="0.3">
      <c r="U47863" s="275"/>
    </row>
    <row r="47864" spans="21:21" x14ac:dyDescent="0.3">
      <c r="U47864" s="275"/>
    </row>
    <row r="47865" spans="21:21" x14ac:dyDescent="0.3">
      <c r="U47865" s="275"/>
    </row>
    <row r="47866" spans="21:21" x14ac:dyDescent="0.3">
      <c r="U47866" s="275"/>
    </row>
    <row r="47867" spans="21:21" x14ac:dyDescent="0.3">
      <c r="U47867" s="275"/>
    </row>
    <row r="47868" spans="21:21" x14ac:dyDescent="0.3">
      <c r="U47868" s="275"/>
    </row>
    <row r="47869" spans="21:21" x14ac:dyDescent="0.3">
      <c r="U47869" s="275"/>
    </row>
    <row r="47870" spans="21:21" x14ac:dyDescent="0.3">
      <c r="U47870" s="275"/>
    </row>
    <row r="47871" spans="21:21" x14ac:dyDescent="0.3">
      <c r="U47871" s="275"/>
    </row>
    <row r="47872" spans="21:21" x14ac:dyDescent="0.3">
      <c r="U47872" s="275"/>
    </row>
    <row r="47873" spans="21:21" x14ac:dyDescent="0.3">
      <c r="U47873" s="275"/>
    </row>
    <row r="47874" spans="21:21" x14ac:dyDescent="0.3">
      <c r="U47874" s="275"/>
    </row>
    <row r="47875" spans="21:21" x14ac:dyDescent="0.3">
      <c r="U47875" s="275"/>
    </row>
    <row r="47876" spans="21:21" x14ac:dyDescent="0.3">
      <c r="U47876" s="275"/>
    </row>
    <row r="47877" spans="21:21" x14ac:dyDescent="0.3">
      <c r="U47877" s="275"/>
    </row>
    <row r="47878" spans="21:21" x14ac:dyDescent="0.3">
      <c r="U47878" s="275"/>
    </row>
    <row r="47879" spans="21:21" x14ac:dyDescent="0.3">
      <c r="U47879" s="275"/>
    </row>
    <row r="47880" spans="21:21" x14ac:dyDescent="0.3">
      <c r="U47880" s="275"/>
    </row>
    <row r="47881" spans="21:21" x14ac:dyDescent="0.3">
      <c r="U47881" s="275"/>
    </row>
    <row r="47882" spans="21:21" x14ac:dyDescent="0.3">
      <c r="U47882" s="275"/>
    </row>
    <row r="47883" spans="21:21" x14ac:dyDescent="0.3">
      <c r="U47883" s="275"/>
    </row>
    <row r="47884" spans="21:21" x14ac:dyDescent="0.3">
      <c r="U47884" s="275"/>
    </row>
    <row r="47885" spans="21:21" x14ac:dyDescent="0.3">
      <c r="U47885" s="275"/>
    </row>
    <row r="47886" spans="21:21" x14ac:dyDescent="0.3">
      <c r="U47886" s="275"/>
    </row>
    <row r="47887" spans="21:21" x14ac:dyDescent="0.3">
      <c r="U47887" s="275"/>
    </row>
    <row r="47888" spans="21:21" x14ac:dyDescent="0.3">
      <c r="U47888" s="275"/>
    </row>
    <row r="47889" spans="21:21" x14ac:dyDescent="0.3">
      <c r="U47889" s="275"/>
    </row>
    <row r="47890" spans="21:21" x14ac:dyDescent="0.3">
      <c r="U47890" s="275"/>
    </row>
    <row r="47891" spans="21:21" x14ac:dyDescent="0.3">
      <c r="U47891" s="275"/>
    </row>
    <row r="47892" spans="21:21" x14ac:dyDescent="0.3">
      <c r="U47892" s="275"/>
    </row>
    <row r="47893" spans="21:21" x14ac:dyDescent="0.3">
      <c r="U47893" s="275"/>
    </row>
    <row r="47894" spans="21:21" x14ac:dyDescent="0.3">
      <c r="U47894" s="275"/>
    </row>
    <row r="47895" spans="21:21" x14ac:dyDescent="0.3">
      <c r="U47895" s="275"/>
    </row>
    <row r="47896" spans="21:21" x14ac:dyDescent="0.3">
      <c r="U47896" s="275"/>
    </row>
    <row r="47897" spans="21:21" x14ac:dyDescent="0.3">
      <c r="U47897" s="275"/>
    </row>
    <row r="47898" spans="21:21" x14ac:dyDescent="0.3">
      <c r="U47898" s="275"/>
    </row>
    <row r="47899" spans="21:21" x14ac:dyDescent="0.3">
      <c r="U47899" s="275"/>
    </row>
    <row r="47900" spans="21:21" x14ac:dyDescent="0.3">
      <c r="U47900" s="275"/>
    </row>
    <row r="47901" spans="21:21" x14ac:dyDescent="0.3">
      <c r="U47901" s="275"/>
    </row>
    <row r="47902" spans="21:21" x14ac:dyDescent="0.3">
      <c r="U47902" s="275"/>
    </row>
    <row r="47903" spans="21:21" x14ac:dyDescent="0.3">
      <c r="U47903" s="275"/>
    </row>
    <row r="47904" spans="21:21" x14ac:dyDescent="0.3">
      <c r="U47904" s="275"/>
    </row>
    <row r="47905" spans="21:21" x14ac:dyDescent="0.3">
      <c r="U47905" s="275"/>
    </row>
    <row r="47906" spans="21:21" x14ac:dyDescent="0.3">
      <c r="U47906" s="275"/>
    </row>
    <row r="47907" spans="21:21" x14ac:dyDescent="0.3">
      <c r="U47907" s="275"/>
    </row>
    <row r="47908" spans="21:21" x14ac:dyDescent="0.3">
      <c r="U47908" s="275"/>
    </row>
    <row r="47909" spans="21:21" x14ac:dyDescent="0.3">
      <c r="U47909" s="275"/>
    </row>
    <row r="47910" spans="21:21" x14ac:dyDescent="0.3">
      <c r="U47910" s="275"/>
    </row>
    <row r="47911" spans="21:21" x14ac:dyDescent="0.3">
      <c r="U47911" s="275"/>
    </row>
    <row r="47912" spans="21:21" x14ac:dyDescent="0.3">
      <c r="U47912" s="275"/>
    </row>
    <row r="47913" spans="21:21" x14ac:dyDescent="0.3">
      <c r="U47913" s="275"/>
    </row>
    <row r="47914" spans="21:21" x14ac:dyDescent="0.3">
      <c r="U47914" s="275"/>
    </row>
    <row r="47915" spans="21:21" x14ac:dyDescent="0.3">
      <c r="U47915" s="275"/>
    </row>
    <row r="47916" spans="21:21" x14ac:dyDescent="0.3">
      <c r="U47916" s="275"/>
    </row>
    <row r="47917" spans="21:21" x14ac:dyDescent="0.3">
      <c r="U47917" s="275"/>
    </row>
    <row r="47918" spans="21:21" x14ac:dyDescent="0.3">
      <c r="U47918" s="275"/>
    </row>
    <row r="47919" spans="21:21" x14ac:dyDescent="0.3">
      <c r="U47919" s="275"/>
    </row>
    <row r="47920" spans="21:21" x14ac:dyDescent="0.3">
      <c r="U47920" s="275"/>
    </row>
    <row r="47921" spans="21:21" x14ac:dyDescent="0.3">
      <c r="U47921" s="275"/>
    </row>
    <row r="47922" spans="21:21" x14ac:dyDescent="0.3">
      <c r="U47922" s="275"/>
    </row>
    <row r="47923" spans="21:21" x14ac:dyDescent="0.3">
      <c r="U47923" s="275"/>
    </row>
    <row r="47924" spans="21:21" x14ac:dyDescent="0.3">
      <c r="U47924" s="275"/>
    </row>
    <row r="47925" spans="21:21" x14ac:dyDescent="0.3">
      <c r="U47925" s="275"/>
    </row>
    <row r="47926" spans="21:21" x14ac:dyDescent="0.3">
      <c r="U47926" s="275"/>
    </row>
    <row r="47927" spans="21:21" x14ac:dyDescent="0.3">
      <c r="U47927" s="275"/>
    </row>
    <row r="47928" spans="21:21" x14ac:dyDescent="0.3">
      <c r="U47928" s="275"/>
    </row>
    <row r="47929" spans="21:21" x14ac:dyDescent="0.3">
      <c r="U47929" s="275"/>
    </row>
    <row r="47930" spans="21:21" x14ac:dyDescent="0.3">
      <c r="U47930" s="275"/>
    </row>
    <row r="47931" spans="21:21" x14ac:dyDescent="0.3">
      <c r="U47931" s="275"/>
    </row>
    <row r="47932" spans="21:21" x14ac:dyDescent="0.3">
      <c r="U47932" s="275"/>
    </row>
    <row r="47933" spans="21:21" x14ac:dyDescent="0.3">
      <c r="U47933" s="275"/>
    </row>
    <row r="47934" spans="21:21" x14ac:dyDescent="0.3">
      <c r="U47934" s="275"/>
    </row>
    <row r="47935" spans="21:21" x14ac:dyDescent="0.3">
      <c r="U47935" s="275"/>
    </row>
    <row r="47936" spans="21:21" x14ac:dyDescent="0.3">
      <c r="U47936" s="275"/>
    </row>
    <row r="47937" spans="21:21" x14ac:dyDescent="0.3">
      <c r="U47937" s="275"/>
    </row>
    <row r="47938" spans="21:21" x14ac:dyDescent="0.3">
      <c r="U47938" s="275"/>
    </row>
    <row r="47939" spans="21:21" x14ac:dyDescent="0.3">
      <c r="U47939" s="275"/>
    </row>
    <row r="47940" spans="21:21" x14ac:dyDescent="0.3">
      <c r="U47940" s="275"/>
    </row>
    <row r="47941" spans="21:21" x14ac:dyDescent="0.3">
      <c r="U47941" s="275"/>
    </row>
    <row r="47942" spans="21:21" x14ac:dyDescent="0.3">
      <c r="U47942" s="275"/>
    </row>
    <row r="47943" spans="21:21" x14ac:dyDescent="0.3">
      <c r="U47943" s="275"/>
    </row>
    <row r="47944" spans="21:21" x14ac:dyDescent="0.3">
      <c r="U47944" s="275"/>
    </row>
    <row r="47945" spans="21:21" x14ac:dyDescent="0.3">
      <c r="U47945" s="275"/>
    </row>
    <row r="47946" spans="21:21" x14ac:dyDescent="0.3">
      <c r="U47946" s="275"/>
    </row>
    <row r="47947" spans="21:21" x14ac:dyDescent="0.3">
      <c r="U47947" s="275"/>
    </row>
    <row r="47948" spans="21:21" x14ac:dyDescent="0.3">
      <c r="U47948" s="275"/>
    </row>
    <row r="47949" spans="21:21" x14ac:dyDescent="0.3">
      <c r="U47949" s="275"/>
    </row>
    <row r="47950" spans="21:21" x14ac:dyDescent="0.3">
      <c r="U47950" s="275"/>
    </row>
    <row r="47951" spans="21:21" x14ac:dyDescent="0.3">
      <c r="U47951" s="275"/>
    </row>
    <row r="47952" spans="21:21" x14ac:dyDescent="0.3">
      <c r="U47952" s="275"/>
    </row>
    <row r="47953" spans="21:21" x14ac:dyDescent="0.3">
      <c r="U47953" s="275"/>
    </row>
    <row r="47954" spans="21:21" x14ac:dyDescent="0.3">
      <c r="U47954" s="275"/>
    </row>
    <row r="47955" spans="21:21" x14ac:dyDescent="0.3">
      <c r="U47955" s="275"/>
    </row>
    <row r="47956" spans="21:21" x14ac:dyDescent="0.3">
      <c r="U47956" s="275"/>
    </row>
    <row r="47957" spans="21:21" x14ac:dyDescent="0.3">
      <c r="U47957" s="275"/>
    </row>
    <row r="47958" spans="21:21" x14ac:dyDescent="0.3">
      <c r="U47958" s="275"/>
    </row>
    <row r="47959" spans="21:21" x14ac:dyDescent="0.3">
      <c r="U47959" s="275"/>
    </row>
    <row r="47960" spans="21:21" x14ac:dyDescent="0.3">
      <c r="U47960" s="275"/>
    </row>
    <row r="47961" spans="21:21" x14ac:dyDescent="0.3">
      <c r="U47961" s="275"/>
    </row>
    <row r="47962" spans="21:21" x14ac:dyDescent="0.3">
      <c r="U47962" s="275"/>
    </row>
    <row r="47963" spans="21:21" x14ac:dyDescent="0.3">
      <c r="U47963" s="275"/>
    </row>
    <row r="47964" spans="21:21" x14ac:dyDescent="0.3">
      <c r="U47964" s="275"/>
    </row>
    <row r="47965" spans="21:21" x14ac:dyDescent="0.3">
      <c r="U47965" s="275"/>
    </row>
    <row r="47966" spans="21:21" x14ac:dyDescent="0.3">
      <c r="U47966" s="275"/>
    </row>
    <row r="47967" spans="21:21" x14ac:dyDescent="0.3">
      <c r="U47967" s="275"/>
    </row>
    <row r="47968" spans="21:21" x14ac:dyDescent="0.3">
      <c r="U47968" s="275"/>
    </row>
    <row r="47969" spans="21:21" x14ac:dyDescent="0.3">
      <c r="U47969" s="275"/>
    </row>
    <row r="47970" spans="21:21" x14ac:dyDescent="0.3">
      <c r="U47970" s="275"/>
    </row>
    <row r="47971" spans="21:21" x14ac:dyDescent="0.3">
      <c r="U47971" s="275"/>
    </row>
    <row r="47972" spans="21:21" x14ac:dyDescent="0.3">
      <c r="U47972" s="275"/>
    </row>
    <row r="47973" spans="21:21" x14ac:dyDescent="0.3">
      <c r="U47973" s="275"/>
    </row>
    <row r="47974" spans="21:21" x14ac:dyDescent="0.3">
      <c r="U47974" s="275"/>
    </row>
    <row r="47975" spans="21:21" x14ac:dyDescent="0.3">
      <c r="U47975" s="275"/>
    </row>
    <row r="47976" spans="21:21" x14ac:dyDescent="0.3">
      <c r="U47976" s="275"/>
    </row>
    <row r="47977" spans="21:21" x14ac:dyDescent="0.3">
      <c r="U47977" s="275"/>
    </row>
    <row r="47978" spans="21:21" x14ac:dyDescent="0.3">
      <c r="U47978" s="275"/>
    </row>
    <row r="47979" spans="21:21" x14ac:dyDescent="0.3">
      <c r="U47979" s="275"/>
    </row>
    <row r="47980" spans="21:21" x14ac:dyDescent="0.3">
      <c r="U47980" s="275"/>
    </row>
    <row r="47981" spans="21:21" x14ac:dyDescent="0.3">
      <c r="U47981" s="275"/>
    </row>
    <row r="47982" spans="21:21" x14ac:dyDescent="0.3">
      <c r="U47982" s="275"/>
    </row>
    <row r="47983" spans="21:21" x14ac:dyDescent="0.3">
      <c r="U47983" s="275"/>
    </row>
    <row r="47984" spans="21:21" x14ac:dyDescent="0.3">
      <c r="U47984" s="275"/>
    </row>
    <row r="47985" spans="21:21" x14ac:dyDescent="0.3">
      <c r="U47985" s="275"/>
    </row>
    <row r="47986" spans="21:21" x14ac:dyDescent="0.3">
      <c r="U47986" s="275"/>
    </row>
    <row r="47987" spans="21:21" x14ac:dyDescent="0.3">
      <c r="U47987" s="275"/>
    </row>
    <row r="47988" spans="21:21" x14ac:dyDescent="0.3">
      <c r="U47988" s="275"/>
    </row>
    <row r="47989" spans="21:21" x14ac:dyDescent="0.3">
      <c r="U47989" s="275"/>
    </row>
    <row r="47990" spans="21:21" x14ac:dyDescent="0.3">
      <c r="U47990" s="275"/>
    </row>
    <row r="47991" spans="21:21" x14ac:dyDescent="0.3">
      <c r="U47991" s="275"/>
    </row>
    <row r="47992" spans="21:21" x14ac:dyDescent="0.3">
      <c r="U47992" s="275"/>
    </row>
    <row r="47993" spans="21:21" x14ac:dyDescent="0.3">
      <c r="U47993" s="275"/>
    </row>
    <row r="47994" spans="21:21" x14ac:dyDescent="0.3">
      <c r="U47994" s="275"/>
    </row>
    <row r="47995" spans="21:21" x14ac:dyDescent="0.3">
      <c r="U47995" s="275"/>
    </row>
    <row r="47996" spans="21:21" x14ac:dyDescent="0.3">
      <c r="U47996" s="275"/>
    </row>
    <row r="47997" spans="21:21" x14ac:dyDescent="0.3">
      <c r="U47997" s="275"/>
    </row>
    <row r="47998" spans="21:21" x14ac:dyDescent="0.3">
      <c r="U47998" s="275"/>
    </row>
    <row r="47999" spans="21:21" x14ac:dyDescent="0.3">
      <c r="U47999" s="275"/>
    </row>
    <row r="48000" spans="21:21" x14ac:dyDescent="0.3">
      <c r="U48000" s="275"/>
    </row>
    <row r="48001" spans="21:21" x14ac:dyDescent="0.3">
      <c r="U48001" s="275"/>
    </row>
    <row r="48002" spans="21:21" x14ac:dyDescent="0.3">
      <c r="U48002" s="275"/>
    </row>
    <row r="48003" spans="21:21" x14ac:dyDescent="0.3">
      <c r="U48003" s="275"/>
    </row>
    <row r="48004" spans="21:21" x14ac:dyDescent="0.3">
      <c r="U48004" s="275"/>
    </row>
    <row r="48005" spans="21:21" x14ac:dyDescent="0.3">
      <c r="U48005" s="275"/>
    </row>
    <row r="48006" spans="21:21" x14ac:dyDescent="0.3">
      <c r="U48006" s="275"/>
    </row>
    <row r="48007" spans="21:21" x14ac:dyDescent="0.3">
      <c r="U48007" s="275"/>
    </row>
    <row r="48008" spans="21:21" x14ac:dyDescent="0.3">
      <c r="U48008" s="275"/>
    </row>
    <row r="48009" spans="21:21" x14ac:dyDescent="0.3">
      <c r="U48009" s="275"/>
    </row>
    <row r="48010" spans="21:21" x14ac:dyDescent="0.3">
      <c r="U48010" s="275"/>
    </row>
    <row r="48011" spans="21:21" x14ac:dyDescent="0.3">
      <c r="U48011" s="275"/>
    </row>
    <row r="48012" spans="21:21" x14ac:dyDescent="0.3">
      <c r="U48012" s="275"/>
    </row>
    <row r="48013" spans="21:21" x14ac:dyDescent="0.3">
      <c r="U48013" s="275"/>
    </row>
    <row r="48014" spans="21:21" x14ac:dyDescent="0.3">
      <c r="U48014" s="275"/>
    </row>
    <row r="48015" spans="21:21" x14ac:dyDescent="0.3">
      <c r="U48015" s="275"/>
    </row>
    <row r="48016" spans="21:21" x14ac:dyDescent="0.3">
      <c r="U48016" s="275"/>
    </row>
    <row r="48017" spans="21:21" x14ac:dyDescent="0.3">
      <c r="U48017" s="275"/>
    </row>
    <row r="48018" spans="21:21" x14ac:dyDescent="0.3">
      <c r="U48018" s="275"/>
    </row>
    <row r="48019" spans="21:21" x14ac:dyDescent="0.3">
      <c r="U48019" s="275"/>
    </row>
    <row r="48020" spans="21:21" x14ac:dyDescent="0.3">
      <c r="U48020" s="275"/>
    </row>
    <row r="48021" spans="21:21" x14ac:dyDescent="0.3">
      <c r="U48021" s="275"/>
    </row>
    <row r="48022" spans="21:21" x14ac:dyDescent="0.3">
      <c r="U48022" s="275"/>
    </row>
    <row r="48023" spans="21:21" x14ac:dyDescent="0.3">
      <c r="U48023" s="275"/>
    </row>
    <row r="48024" spans="21:21" x14ac:dyDescent="0.3">
      <c r="U48024" s="275"/>
    </row>
    <row r="48025" spans="21:21" x14ac:dyDescent="0.3">
      <c r="U48025" s="275"/>
    </row>
    <row r="48026" spans="21:21" x14ac:dyDescent="0.3">
      <c r="U48026" s="275"/>
    </row>
    <row r="48027" spans="21:21" x14ac:dyDescent="0.3">
      <c r="U48027" s="275"/>
    </row>
    <row r="48028" spans="21:21" x14ac:dyDescent="0.3">
      <c r="U48028" s="275"/>
    </row>
    <row r="48029" spans="21:21" x14ac:dyDescent="0.3">
      <c r="U48029" s="275"/>
    </row>
    <row r="48030" spans="21:21" x14ac:dyDescent="0.3">
      <c r="U48030" s="275"/>
    </row>
    <row r="48031" spans="21:21" x14ac:dyDescent="0.3">
      <c r="U48031" s="275"/>
    </row>
    <row r="48032" spans="21:21" x14ac:dyDescent="0.3">
      <c r="U48032" s="275"/>
    </row>
    <row r="48033" spans="21:21" x14ac:dyDescent="0.3">
      <c r="U48033" s="275"/>
    </row>
    <row r="48034" spans="21:21" x14ac:dyDescent="0.3">
      <c r="U48034" s="275"/>
    </row>
    <row r="48035" spans="21:21" x14ac:dyDescent="0.3">
      <c r="U48035" s="275"/>
    </row>
    <row r="48036" spans="21:21" x14ac:dyDescent="0.3">
      <c r="U48036" s="275"/>
    </row>
    <row r="48037" spans="21:21" x14ac:dyDescent="0.3">
      <c r="U48037" s="275"/>
    </row>
    <row r="48038" spans="21:21" x14ac:dyDescent="0.3">
      <c r="U48038" s="275"/>
    </row>
    <row r="48039" spans="21:21" x14ac:dyDescent="0.3">
      <c r="U48039" s="275"/>
    </row>
    <row r="48040" spans="21:21" x14ac:dyDescent="0.3">
      <c r="U48040" s="275"/>
    </row>
    <row r="48041" spans="21:21" x14ac:dyDescent="0.3">
      <c r="U48041" s="275"/>
    </row>
    <row r="48042" spans="21:21" x14ac:dyDescent="0.3">
      <c r="U48042" s="275"/>
    </row>
    <row r="48043" spans="21:21" x14ac:dyDescent="0.3">
      <c r="U48043" s="275"/>
    </row>
    <row r="48044" spans="21:21" x14ac:dyDescent="0.3">
      <c r="U48044" s="275"/>
    </row>
    <row r="48045" spans="21:21" x14ac:dyDescent="0.3">
      <c r="U48045" s="275"/>
    </row>
    <row r="48046" spans="21:21" x14ac:dyDescent="0.3">
      <c r="U48046" s="275"/>
    </row>
    <row r="48047" spans="21:21" x14ac:dyDescent="0.3">
      <c r="U48047" s="275"/>
    </row>
    <row r="48048" spans="21:21" x14ac:dyDescent="0.3">
      <c r="U48048" s="275"/>
    </row>
    <row r="48049" spans="21:21" x14ac:dyDescent="0.3">
      <c r="U48049" s="275"/>
    </row>
    <row r="48050" spans="21:21" x14ac:dyDescent="0.3">
      <c r="U48050" s="275"/>
    </row>
    <row r="48051" spans="21:21" x14ac:dyDescent="0.3">
      <c r="U48051" s="275"/>
    </row>
    <row r="48052" spans="21:21" x14ac:dyDescent="0.3">
      <c r="U48052" s="275"/>
    </row>
    <row r="48053" spans="21:21" x14ac:dyDescent="0.3">
      <c r="U48053" s="275"/>
    </row>
    <row r="48054" spans="21:21" x14ac:dyDescent="0.3">
      <c r="U48054" s="275"/>
    </row>
    <row r="48055" spans="21:21" x14ac:dyDescent="0.3">
      <c r="U48055" s="275"/>
    </row>
    <row r="48056" spans="21:21" x14ac:dyDescent="0.3">
      <c r="U48056" s="275"/>
    </row>
    <row r="48057" spans="21:21" x14ac:dyDescent="0.3">
      <c r="U48057" s="275"/>
    </row>
    <row r="48058" spans="21:21" x14ac:dyDescent="0.3">
      <c r="U48058" s="275"/>
    </row>
    <row r="48059" spans="21:21" x14ac:dyDescent="0.3">
      <c r="U48059" s="275"/>
    </row>
    <row r="48060" spans="21:21" x14ac:dyDescent="0.3">
      <c r="U48060" s="275"/>
    </row>
    <row r="48061" spans="21:21" x14ac:dyDescent="0.3">
      <c r="U48061" s="275"/>
    </row>
    <row r="48062" spans="21:21" x14ac:dyDescent="0.3">
      <c r="U48062" s="275"/>
    </row>
    <row r="48063" spans="21:21" x14ac:dyDescent="0.3">
      <c r="U48063" s="275"/>
    </row>
    <row r="48064" spans="21:21" x14ac:dyDescent="0.3">
      <c r="U48064" s="275"/>
    </row>
    <row r="48065" spans="21:21" x14ac:dyDescent="0.3">
      <c r="U48065" s="275"/>
    </row>
    <row r="48066" spans="21:21" x14ac:dyDescent="0.3">
      <c r="U48066" s="275"/>
    </row>
    <row r="48067" spans="21:21" x14ac:dyDescent="0.3">
      <c r="U48067" s="275"/>
    </row>
    <row r="48068" spans="21:21" x14ac:dyDescent="0.3">
      <c r="U48068" s="275"/>
    </row>
    <row r="48069" spans="21:21" x14ac:dyDescent="0.3">
      <c r="U48069" s="275"/>
    </row>
    <row r="48070" spans="21:21" x14ac:dyDescent="0.3">
      <c r="U48070" s="275"/>
    </row>
    <row r="48071" spans="21:21" x14ac:dyDescent="0.3">
      <c r="U48071" s="275"/>
    </row>
    <row r="48072" spans="21:21" x14ac:dyDescent="0.3">
      <c r="U48072" s="275"/>
    </row>
    <row r="48073" spans="21:21" x14ac:dyDescent="0.3">
      <c r="U48073" s="275"/>
    </row>
    <row r="48074" spans="21:21" x14ac:dyDescent="0.3">
      <c r="U48074" s="275"/>
    </row>
    <row r="48075" spans="21:21" x14ac:dyDescent="0.3">
      <c r="U48075" s="275"/>
    </row>
    <row r="48076" spans="21:21" x14ac:dyDescent="0.3">
      <c r="U48076" s="275"/>
    </row>
    <row r="48077" spans="21:21" x14ac:dyDescent="0.3">
      <c r="U48077" s="275"/>
    </row>
    <row r="48078" spans="21:21" x14ac:dyDescent="0.3">
      <c r="U48078" s="275"/>
    </row>
    <row r="48079" spans="21:21" x14ac:dyDescent="0.3">
      <c r="U48079" s="275"/>
    </row>
    <row r="48080" spans="21:21" x14ac:dyDescent="0.3">
      <c r="U48080" s="275"/>
    </row>
    <row r="48081" spans="21:21" x14ac:dyDescent="0.3">
      <c r="U48081" s="275"/>
    </row>
    <row r="48082" spans="21:21" x14ac:dyDescent="0.3">
      <c r="U48082" s="275"/>
    </row>
    <row r="48083" spans="21:21" x14ac:dyDescent="0.3">
      <c r="U48083" s="275"/>
    </row>
    <row r="48084" spans="21:21" x14ac:dyDescent="0.3">
      <c r="U48084" s="275"/>
    </row>
    <row r="48085" spans="21:21" x14ac:dyDescent="0.3">
      <c r="U48085" s="275"/>
    </row>
    <row r="48086" spans="21:21" x14ac:dyDescent="0.3">
      <c r="U48086" s="275"/>
    </row>
    <row r="48087" spans="21:21" x14ac:dyDescent="0.3">
      <c r="U48087" s="275"/>
    </row>
    <row r="48088" spans="21:21" x14ac:dyDescent="0.3">
      <c r="U48088" s="275"/>
    </row>
    <row r="48089" spans="21:21" x14ac:dyDescent="0.3">
      <c r="U48089" s="275"/>
    </row>
    <row r="48090" spans="21:21" x14ac:dyDescent="0.3">
      <c r="U48090" s="275"/>
    </row>
    <row r="48091" spans="21:21" x14ac:dyDescent="0.3">
      <c r="U48091" s="275"/>
    </row>
    <row r="48092" spans="21:21" x14ac:dyDescent="0.3">
      <c r="U48092" s="275"/>
    </row>
    <row r="48093" spans="21:21" x14ac:dyDescent="0.3">
      <c r="U48093" s="275"/>
    </row>
    <row r="48094" spans="21:21" x14ac:dyDescent="0.3">
      <c r="U48094" s="275"/>
    </row>
    <row r="48095" spans="21:21" x14ac:dyDescent="0.3">
      <c r="U48095" s="275"/>
    </row>
    <row r="48096" spans="21:21" x14ac:dyDescent="0.3">
      <c r="U48096" s="275"/>
    </row>
    <row r="48097" spans="21:21" x14ac:dyDescent="0.3">
      <c r="U48097" s="275"/>
    </row>
    <row r="48098" spans="21:21" x14ac:dyDescent="0.3">
      <c r="U48098" s="275"/>
    </row>
    <row r="48099" spans="21:21" x14ac:dyDescent="0.3">
      <c r="U48099" s="275"/>
    </row>
    <row r="48100" spans="21:21" x14ac:dyDescent="0.3">
      <c r="U48100" s="275"/>
    </row>
    <row r="48101" spans="21:21" x14ac:dyDescent="0.3">
      <c r="U48101" s="275"/>
    </row>
    <row r="48102" spans="21:21" x14ac:dyDescent="0.3">
      <c r="U48102" s="275"/>
    </row>
    <row r="48103" spans="21:21" x14ac:dyDescent="0.3">
      <c r="U48103" s="275"/>
    </row>
    <row r="48104" spans="21:21" x14ac:dyDescent="0.3">
      <c r="U48104" s="275"/>
    </row>
    <row r="48105" spans="21:21" x14ac:dyDescent="0.3">
      <c r="U48105" s="275"/>
    </row>
    <row r="48106" spans="21:21" x14ac:dyDescent="0.3">
      <c r="U48106" s="275"/>
    </row>
    <row r="48107" spans="21:21" x14ac:dyDescent="0.3">
      <c r="U48107" s="275"/>
    </row>
    <row r="48108" spans="21:21" x14ac:dyDescent="0.3">
      <c r="U48108" s="275"/>
    </row>
    <row r="48109" spans="21:21" x14ac:dyDescent="0.3">
      <c r="U48109" s="275"/>
    </row>
    <row r="48110" spans="21:21" x14ac:dyDescent="0.3">
      <c r="U48110" s="275"/>
    </row>
    <row r="48111" spans="21:21" x14ac:dyDescent="0.3">
      <c r="U48111" s="275"/>
    </row>
    <row r="48112" spans="21:21" x14ac:dyDescent="0.3">
      <c r="U48112" s="275"/>
    </row>
    <row r="48113" spans="21:21" x14ac:dyDescent="0.3">
      <c r="U48113" s="275"/>
    </row>
    <row r="48114" spans="21:21" x14ac:dyDescent="0.3">
      <c r="U48114" s="275"/>
    </row>
    <row r="48115" spans="21:21" x14ac:dyDescent="0.3">
      <c r="U48115" s="275"/>
    </row>
    <row r="48116" spans="21:21" x14ac:dyDescent="0.3">
      <c r="U48116" s="275"/>
    </row>
    <row r="48117" spans="21:21" x14ac:dyDescent="0.3">
      <c r="U48117" s="275"/>
    </row>
    <row r="48118" spans="21:21" x14ac:dyDescent="0.3">
      <c r="U48118" s="275"/>
    </row>
    <row r="48119" spans="21:21" x14ac:dyDescent="0.3">
      <c r="U48119" s="275"/>
    </row>
    <row r="48120" spans="21:21" x14ac:dyDescent="0.3">
      <c r="U48120" s="275"/>
    </row>
    <row r="48121" spans="21:21" x14ac:dyDescent="0.3">
      <c r="U48121" s="275"/>
    </row>
    <row r="48122" spans="21:21" x14ac:dyDescent="0.3">
      <c r="U48122" s="275"/>
    </row>
    <row r="48123" spans="21:21" x14ac:dyDescent="0.3">
      <c r="U48123" s="275"/>
    </row>
    <row r="48124" spans="21:21" x14ac:dyDescent="0.3">
      <c r="U48124" s="275"/>
    </row>
    <row r="48125" spans="21:21" x14ac:dyDescent="0.3">
      <c r="U48125" s="275"/>
    </row>
    <row r="48126" spans="21:21" x14ac:dyDescent="0.3">
      <c r="U48126" s="275"/>
    </row>
    <row r="48127" spans="21:21" x14ac:dyDescent="0.3">
      <c r="U48127" s="275"/>
    </row>
    <row r="48128" spans="21:21" x14ac:dyDescent="0.3">
      <c r="U48128" s="275"/>
    </row>
    <row r="48129" spans="21:21" x14ac:dyDescent="0.3">
      <c r="U48129" s="275"/>
    </row>
    <row r="48130" spans="21:21" x14ac:dyDescent="0.3">
      <c r="U48130" s="275"/>
    </row>
    <row r="48131" spans="21:21" x14ac:dyDescent="0.3">
      <c r="U48131" s="275"/>
    </row>
    <row r="48132" spans="21:21" x14ac:dyDescent="0.3">
      <c r="U48132" s="275"/>
    </row>
    <row r="48133" spans="21:21" x14ac:dyDescent="0.3">
      <c r="U48133" s="275"/>
    </row>
    <row r="48134" spans="21:21" x14ac:dyDescent="0.3">
      <c r="U48134" s="275"/>
    </row>
    <row r="48135" spans="21:21" x14ac:dyDescent="0.3">
      <c r="U48135" s="275"/>
    </row>
    <row r="48136" spans="21:21" x14ac:dyDescent="0.3">
      <c r="U48136" s="275"/>
    </row>
    <row r="48137" spans="21:21" x14ac:dyDescent="0.3">
      <c r="U48137" s="275"/>
    </row>
    <row r="48138" spans="21:21" x14ac:dyDescent="0.3">
      <c r="U48138" s="275"/>
    </row>
    <row r="48139" spans="21:21" x14ac:dyDescent="0.3">
      <c r="U48139" s="275"/>
    </row>
    <row r="48140" spans="21:21" x14ac:dyDescent="0.3">
      <c r="U48140" s="275"/>
    </row>
    <row r="48141" spans="21:21" x14ac:dyDescent="0.3">
      <c r="U48141" s="275"/>
    </row>
    <row r="48142" spans="21:21" x14ac:dyDescent="0.3">
      <c r="U48142" s="275"/>
    </row>
    <row r="48143" spans="21:21" x14ac:dyDescent="0.3">
      <c r="U48143" s="275"/>
    </row>
    <row r="48144" spans="21:21" x14ac:dyDescent="0.3">
      <c r="U48144" s="275"/>
    </row>
    <row r="48145" spans="21:21" x14ac:dyDescent="0.3">
      <c r="U48145" s="275"/>
    </row>
    <row r="48146" spans="21:21" x14ac:dyDescent="0.3">
      <c r="U48146" s="275"/>
    </row>
    <row r="48147" spans="21:21" x14ac:dyDescent="0.3">
      <c r="U48147" s="275"/>
    </row>
    <row r="48148" spans="21:21" x14ac:dyDescent="0.3">
      <c r="U48148" s="275"/>
    </row>
    <row r="48149" spans="21:21" x14ac:dyDescent="0.3">
      <c r="U48149" s="275"/>
    </row>
    <row r="48150" spans="21:21" x14ac:dyDescent="0.3">
      <c r="U48150" s="275"/>
    </row>
    <row r="48151" spans="21:21" x14ac:dyDescent="0.3">
      <c r="U48151" s="275"/>
    </row>
    <row r="48152" spans="21:21" x14ac:dyDescent="0.3">
      <c r="U48152" s="275"/>
    </row>
    <row r="48153" spans="21:21" x14ac:dyDescent="0.3">
      <c r="U48153" s="275"/>
    </row>
    <row r="48154" spans="21:21" x14ac:dyDescent="0.3">
      <c r="U48154" s="275"/>
    </row>
    <row r="48155" spans="21:21" x14ac:dyDescent="0.3">
      <c r="U48155" s="275"/>
    </row>
    <row r="48156" spans="21:21" x14ac:dyDescent="0.3">
      <c r="U48156" s="275"/>
    </row>
    <row r="48157" spans="21:21" x14ac:dyDescent="0.3">
      <c r="U48157" s="275"/>
    </row>
    <row r="48158" spans="21:21" x14ac:dyDescent="0.3">
      <c r="U48158" s="275"/>
    </row>
    <row r="48159" spans="21:21" x14ac:dyDescent="0.3">
      <c r="U48159" s="275"/>
    </row>
    <row r="48160" spans="21:21" x14ac:dyDescent="0.3">
      <c r="U48160" s="275"/>
    </row>
    <row r="48161" spans="21:21" x14ac:dyDescent="0.3">
      <c r="U48161" s="275"/>
    </row>
    <row r="48162" spans="21:21" x14ac:dyDescent="0.3">
      <c r="U48162" s="275"/>
    </row>
    <row r="48163" spans="21:21" x14ac:dyDescent="0.3">
      <c r="U48163" s="275"/>
    </row>
    <row r="48164" spans="21:21" x14ac:dyDescent="0.3">
      <c r="U48164" s="275"/>
    </row>
    <row r="48165" spans="21:21" x14ac:dyDescent="0.3">
      <c r="U48165" s="275"/>
    </row>
    <row r="48166" spans="21:21" x14ac:dyDescent="0.3">
      <c r="U48166" s="275"/>
    </row>
    <row r="48167" spans="21:21" x14ac:dyDescent="0.3">
      <c r="U48167" s="275"/>
    </row>
    <row r="48168" spans="21:21" x14ac:dyDescent="0.3">
      <c r="U48168" s="275"/>
    </row>
    <row r="48169" spans="21:21" x14ac:dyDescent="0.3">
      <c r="U48169" s="275"/>
    </row>
    <row r="48170" spans="21:21" x14ac:dyDescent="0.3">
      <c r="U48170" s="275"/>
    </row>
    <row r="48171" spans="21:21" x14ac:dyDescent="0.3">
      <c r="U48171" s="275"/>
    </row>
    <row r="48172" spans="21:21" x14ac:dyDescent="0.3">
      <c r="U48172" s="275"/>
    </row>
    <row r="48173" spans="21:21" x14ac:dyDescent="0.3">
      <c r="U48173" s="275"/>
    </row>
    <row r="48174" spans="21:21" x14ac:dyDescent="0.3">
      <c r="U48174" s="275"/>
    </row>
    <row r="48175" spans="21:21" x14ac:dyDescent="0.3">
      <c r="U48175" s="275"/>
    </row>
    <row r="48176" spans="21:21" x14ac:dyDescent="0.3">
      <c r="U48176" s="275"/>
    </row>
    <row r="48177" spans="21:21" x14ac:dyDescent="0.3">
      <c r="U48177" s="275"/>
    </row>
    <row r="48178" spans="21:21" x14ac:dyDescent="0.3">
      <c r="U48178" s="275"/>
    </row>
    <row r="48179" spans="21:21" x14ac:dyDescent="0.3">
      <c r="U48179" s="275"/>
    </row>
    <row r="48180" spans="21:21" x14ac:dyDescent="0.3">
      <c r="U48180" s="275"/>
    </row>
    <row r="48181" spans="21:21" x14ac:dyDescent="0.3">
      <c r="U48181" s="275"/>
    </row>
    <row r="48182" spans="21:21" x14ac:dyDescent="0.3">
      <c r="U48182" s="275"/>
    </row>
    <row r="48183" spans="21:21" x14ac:dyDescent="0.3">
      <c r="U48183" s="275"/>
    </row>
    <row r="48184" spans="21:21" x14ac:dyDescent="0.3">
      <c r="U48184" s="275"/>
    </row>
    <row r="48185" spans="21:21" x14ac:dyDescent="0.3">
      <c r="U48185" s="275"/>
    </row>
    <row r="48186" spans="21:21" x14ac:dyDescent="0.3">
      <c r="U48186" s="275"/>
    </row>
    <row r="48187" spans="21:21" x14ac:dyDescent="0.3">
      <c r="U48187" s="275"/>
    </row>
    <row r="48188" spans="21:21" x14ac:dyDescent="0.3">
      <c r="U48188" s="275"/>
    </row>
    <row r="48189" spans="21:21" x14ac:dyDescent="0.3">
      <c r="U48189" s="275"/>
    </row>
    <row r="48190" spans="21:21" x14ac:dyDescent="0.3">
      <c r="U48190" s="275"/>
    </row>
    <row r="48191" spans="21:21" x14ac:dyDescent="0.3">
      <c r="U48191" s="275"/>
    </row>
    <row r="48192" spans="21:21" x14ac:dyDescent="0.3">
      <c r="U48192" s="275"/>
    </row>
    <row r="48193" spans="21:21" x14ac:dyDescent="0.3">
      <c r="U48193" s="275"/>
    </row>
    <row r="48194" spans="21:21" x14ac:dyDescent="0.3">
      <c r="U48194" s="275"/>
    </row>
    <row r="48195" spans="21:21" x14ac:dyDescent="0.3">
      <c r="U48195" s="275"/>
    </row>
    <row r="48196" spans="21:21" x14ac:dyDescent="0.3">
      <c r="U48196" s="275"/>
    </row>
    <row r="48197" spans="21:21" x14ac:dyDescent="0.3">
      <c r="U48197" s="275"/>
    </row>
    <row r="48198" spans="21:21" x14ac:dyDescent="0.3">
      <c r="U48198" s="275"/>
    </row>
    <row r="48199" spans="21:21" x14ac:dyDescent="0.3">
      <c r="U48199" s="275"/>
    </row>
    <row r="48200" spans="21:21" x14ac:dyDescent="0.3">
      <c r="U48200" s="275"/>
    </row>
    <row r="48201" spans="21:21" x14ac:dyDescent="0.3">
      <c r="U48201" s="275"/>
    </row>
    <row r="48202" spans="21:21" x14ac:dyDescent="0.3">
      <c r="U48202" s="275"/>
    </row>
    <row r="48203" spans="21:21" x14ac:dyDescent="0.3">
      <c r="U48203" s="275"/>
    </row>
    <row r="48204" spans="21:21" x14ac:dyDescent="0.3">
      <c r="U48204" s="275"/>
    </row>
    <row r="48205" spans="21:21" x14ac:dyDescent="0.3">
      <c r="U48205" s="275"/>
    </row>
    <row r="48206" spans="21:21" x14ac:dyDescent="0.3">
      <c r="U48206" s="275"/>
    </row>
    <row r="48207" spans="21:21" x14ac:dyDescent="0.3">
      <c r="U48207" s="275"/>
    </row>
    <row r="48208" spans="21:21" x14ac:dyDescent="0.3">
      <c r="U48208" s="275"/>
    </row>
    <row r="48209" spans="21:21" x14ac:dyDescent="0.3">
      <c r="U48209" s="275"/>
    </row>
    <row r="48210" spans="21:21" x14ac:dyDescent="0.3">
      <c r="U48210" s="275"/>
    </row>
    <row r="48211" spans="21:21" x14ac:dyDescent="0.3">
      <c r="U48211" s="275"/>
    </row>
    <row r="48212" spans="21:21" x14ac:dyDescent="0.3">
      <c r="U48212" s="275"/>
    </row>
    <row r="48213" spans="21:21" x14ac:dyDescent="0.3">
      <c r="U48213" s="275"/>
    </row>
    <row r="48214" spans="21:21" x14ac:dyDescent="0.3">
      <c r="U48214" s="275"/>
    </row>
    <row r="48215" spans="21:21" x14ac:dyDescent="0.3">
      <c r="U48215" s="275"/>
    </row>
    <row r="48216" spans="21:21" x14ac:dyDescent="0.3">
      <c r="U48216" s="275"/>
    </row>
    <row r="48217" spans="21:21" x14ac:dyDescent="0.3">
      <c r="U48217" s="275"/>
    </row>
    <row r="48218" spans="21:21" x14ac:dyDescent="0.3">
      <c r="U48218" s="275"/>
    </row>
    <row r="48219" spans="21:21" x14ac:dyDescent="0.3">
      <c r="U48219" s="275"/>
    </row>
    <row r="48220" spans="21:21" x14ac:dyDescent="0.3">
      <c r="U48220" s="275"/>
    </row>
    <row r="48221" spans="21:21" x14ac:dyDescent="0.3">
      <c r="U48221" s="275"/>
    </row>
    <row r="48222" spans="21:21" x14ac:dyDescent="0.3">
      <c r="U48222" s="275"/>
    </row>
    <row r="48223" spans="21:21" x14ac:dyDescent="0.3">
      <c r="U48223" s="275"/>
    </row>
    <row r="48224" spans="21:21" x14ac:dyDescent="0.3">
      <c r="U48224" s="275"/>
    </row>
    <row r="48225" spans="21:21" x14ac:dyDescent="0.3">
      <c r="U48225" s="275"/>
    </row>
    <row r="48226" spans="21:21" x14ac:dyDescent="0.3">
      <c r="U48226" s="275"/>
    </row>
    <row r="48227" spans="21:21" x14ac:dyDescent="0.3">
      <c r="U48227" s="275"/>
    </row>
    <row r="48228" spans="21:21" x14ac:dyDescent="0.3">
      <c r="U48228" s="275"/>
    </row>
    <row r="48229" spans="21:21" x14ac:dyDescent="0.3">
      <c r="U48229" s="275"/>
    </row>
    <row r="48230" spans="21:21" x14ac:dyDescent="0.3">
      <c r="U48230" s="275"/>
    </row>
    <row r="48231" spans="21:21" x14ac:dyDescent="0.3">
      <c r="U48231" s="275"/>
    </row>
    <row r="48232" spans="21:21" x14ac:dyDescent="0.3">
      <c r="U48232" s="275"/>
    </row>
    <row r="48233" spans="21:21" x14ac:dyDescent="0.3">
      <c r="U48233" s="275"/>
    </row>
    <row r="48234" spans="21:21" x14ac:dyDescent="0.3">
      <c r="U48234" s="275"/>
    </row>
    <row r="48235" spans="21:21" x14ac:dyDescent="0.3">
      <c r="U48235" s="275"/>
    </row>
    <row r="48236" spans="21:21" x14ac:dyDescent="0.3">
      <c r="U48236" s="275"/>
    </row>
    <row r="48237" spans="21:21" x14ac:dyDescent="0.3">
      <c r="U48237" s="275"/>
    </row>
    <row r="48238" spans="21:21" x14ac:dyDescent="0.3">
      <c r="U48238" s="275"/>
    </row>
    <row r="48239" spans="21:21" x14ac:dyDescent="0.3">
      <c r="U48239" s="275"/>
    </row>
    <row r="48240" spans="21:21" x14ac:dyDescent="0.3">
      <c r="U48240" s="275"/>
    </row>
    <row r="48241" spans="21:21" x14ac:dyDescent="0.3">
      <c r="U48241" s="275"/>
    </row>
    <row r="48242" spans="21:21" x14ac:dyDescent="0.3">
      <c r="U48242" s="275"/>
    </row>
    <row r="48243" spans="21:21" x14ac:dyDescent="0.3">
      <c r="U48243" s="275"/>
    </row>
    <row r="48244" spans="21:21" x14ac:dyDescent="0.3">
      <c r="U48244" s="275"/>
    </row>
    <row r="48245" spans="21:21" x14ac:dyDescent="0.3">
      <c r="U48245" s="275"/>
    </row>
    <row r="48246" spans="21:21" x14ac:dyDescent="0.3">
      <c r="U48246" s="275"/>
    </row>
    <row r="48247" spans="21:21" x14ac:dyDescent="0.3">
      <c r="U48247" s="275"/>
    </row>
    <row r="48248" spans="21:21" x14ac:dyDescent="0.3">
      <c r="U48248" s="275"/>
    </row>
    <row r="48249" spans="21:21" x14ac:dyDescent="0.3">
      <c r="U48249" s="275"/>
    </row>
    <row r="48250" spans="21:21" x14ac:dyDescent="0.3">
      <c r="U48250" s="275"/>
    </row>
    <row r="48251" spans="21:21" x14ac:dyDescent="0.3">
      <c r="U48251" s="275"/>
    </row>
    <row r="48252" spans="21:21" x14ac:dyDescent="0.3">
      <c r="U48252" s="275"/>
    </row>
    <row r="48253" spans="21:21" x14ac:dyDescent="0.3">
      <c r="U48253" s="275"/>
    </row>
    <row r="48254" spans="21:21" x14ac:dyDescent="0.3">
      <c r="U48254" s="275"/>
    </row>
    <row r="48255" spans="21:21" x14ac:dyDescent="0.3">
      <c r="U48255" s="275"/>
    </row>
    <row r="48256" spans="21:21" x14ac:dyDescent="0.3">
      <c r="U48256" s="275"/>
    </row>
    <row r="48257" spans="21:21" x14ac:dyDescent="0.3">
      <c r="U48257" s="275"/>
    </row>
    <row r="48258" spans="21:21" x14ac:dyDescent="0.3">
      <c r="U48258" s="275"/>
    </row>
    <row r="48259" spans="21:21" x14ac:dyDescent="0.3">
      <c r="U48259" s="275"/>
    </row>
    <row r="48260" spans="21:21" x14ac:dyDescent="0.3">
      <c r="U48260" s="275"/>
    </row>
    <row r="48261" spans="21:21" x14ac:dyDescent="0.3">
      <c r="U48261" s="275"/>
    </row>
    <row r="48262" spans="21:21" x14ac:dyDescent="0.3">
      <c r="U48262" s="275"/>
    </row>
    <row r="48263" spans="21:21" x14ac:dyDescent="0.3">
      <c r="U48263" s="275"/>
    </row>
    <row r="48264" spans="21:21" x14ac:dyDescent="0.3">
      <c r="U48264" s="275"/>
    </row>
    <row r="48265" spans="21:21" x14ac:dyDescent="0.3">
      <c r="U48265" s="275"/>
    </row>
    <row r="48266" spans="21:21" x14ac:dyDescent="0.3">
      <c r="U48266" s="275"/>
    </row>
    <row r="48267" spans="21:21" x14ac:dyDescent="0.3">
      <c r="U48267" s="275"/>
    </row>
    <row r="48268" spans="21:21" x14ac:dyDescent="0.3">
      <c r="U48268" s="275"/>
    </row>
    <row r="48269" spans="21:21" x14ac:dyDescent="0.3">
      <c r="U48269" s="275"/>
    </row>
    <row r="48270" spans="21:21" x14ac:dyDescent="0.3">
      <c r="U48270" s="275"/>
    </row>
    <row r="48271" spans="21:21" x14ac:dyDescent="0.3">
      <c r="U48271" s="275"/>
    </row>
    <row r="48272" spans="21:21" x14ac:dyDescent="0.3">
      <c r="U48272" s="275"/>
    </row>
    <row r="48273" spans="21:21" x14ac:dyDescent="0.3">
      <c r="U48273" s="275"/>
    </row>
    <row r="48274" spans="21:21" x14ac:dyDescent="0.3">
      <c r="U48274" s="275"/>
    </row>
    <row r="48275" spans="21:21" x14ac:dyDescent="0.3">
      <c r="U48275" s="275"/>
    </row>
    <row r="48276" spans="21:21" x14ac:dyDescent="0.3">
      <c r="U48276" s="275"/>
    </row>
    <row r="48277" spans="21:21" x14ac:dyDescent="0.3">
      <c r="U48277" s="275"/>
    </row>
    <row r="48278" spans="21:21" x14ac:dyDescent="0.3">
      <c r="U48278" s="275"/>
    </row>
    <row r="48279" spans="21:21" x14ac:dyDescent="0.3">
      <c r="U48279" s="275"/>
    </row>
    <row r="48280" spans="21:21" x14ac:dyDescent="0.3">
      <c r="U48280" s="275"/>
    </row>
    <row r="48281" spans="21:21" x14ac:dyDescent="0.3">
      <c r="U48281" s="275"/>
    </row>
    <row r="48282" spans="21:21" x14ac:dyDescent="0.3">
      <c r="U48282" s="275"/>
    </row>
    <row r="48283" spans="21:21" x14ac:dyDescent="0.3">
      <c r="U48283" s="275"/>
    </row>
    <row r="48284" spans="21:21" x14ac:dyDescent="0.3">
      <c r="U48284" s="275"/>
    </row>
    <row r="48285" spans="21:21" x14ac:dyDescent="0.3">
      <c r="U48285" s="275"/>
    </row>
    <row r="48286" spans="21:21" x14ac:dyDescent="0.3">
      <c r="U48286" s="275"/>
    </row>
    <row r="48287" spans="21:21" x14ac:dyDescent="0.3">
      <c r="U48287" s="275"/>
    </row>
    <row r="48288" spans="21:21" x14ac:dyDescent="0.3">
      <c r="U48288" s="275"/>
    </row>
    <row r="48289" spans="21:21" x14ac:dyDescent="0.3">
      <c r="U48289" s="275"/>
    </row>
    <row r="48290" spans="21:21" x14ac:dyDescent="0.3">
      <c r="U48290" s="275"/>
    </row>
    <row r="48291" spans="21:21" x14ac:dyDescent="0.3">
      <c r="U48291" s="275"/>
    </row>
    <row r="48292" spans="21:21" x14ac:dyDescent="0.3">
      <c r="U48292" s="275"/>
    </row>
    <row r="48293" spans="21:21" x14ac:dyDescent="0.3">
      <c r="U48293" s="275"/>
    </row>
    <row r="48294" spans="21:21" x14ac:dyDescent="0.3">
      <c r="U48294" s="275"/>
    </row>
    <row r="48295" spans="21:21" x14ac:dyDescent="0.3">
      <c r="U48295" s="275"/>
    </row>
    <row r="48296" spans="21:21" x14ac:dyDescent="0.3">
      <c r="U48296" s="275"/>
    </row>
    <row r="48297" spans="21:21" x14ac:dyDescent="0.3">
      <c r="U48297" s="275"/>
    </row>
    <row r="48298" spans="21:21" x14ac:dyDescent="0.3">
      <c r="U48298" s="275"/>
    </row>
    <row r="48299" spans="21:21" x14ac:dyDescent="0.3">
      <c r="U48299" s="275"/>
    </row>
    <row r="48300" spans="21:21" x14ac:dyDescent="0.3">
      <c r="U48300" s="275"/>
    </row>
    <row r="48301" spans="21:21" x14ac:dyDescent="0.3">
      <c r="U48301" s="275"/>
    </row>
    <row r="48302" spans="21:21" x14ac:dyDescent="0.3">
      <c r="U48302" s="275"/>
    </row>
    <row r="48303" spans="21:21" x14ac:dyDescent="0.3">
      <c r="U48303" s="275"/>
    </row>
    <row r="48304" spans="21:21" x14ac:dyDescent="0.3">
      <c r="U48304" s="275"/>
    </row>
    <row r="48305" spans="21:21" x14ac:dyDescent="0.3">
      <c r="U48305" s="275"/>
    </row>
    <row r="48306" spans="21:21" x14ac:dyDescent="0.3">
      <c r="U48306" s="275"/>
    </row>
    <row r="48307" spans="21:21" x14ac:dyDescent="0.3">
      <c r="U48307" s="275"/>
    </row>
    <row r="48308" spans="21:21" x14ac:dyDescent="0.3">
      <c r="U48308" s="275"/>
    </row>
    <row r="48309" spans="21:21" x14ac:dyDescent="0.3">
      <c r="U48309" s="275"/>
    </row>
    <row r="48310" spans="21:21" x14ac:dyDescent="0.3">
      <c r="U48310" s="275"/>
    </row>
    <row r="48311" spans="21:21" x14ac:dyDescent="0.3">
      <c r="U48311" s="275"/>
    </row>
    <row r="48312" spans="21:21" x14ac:dyDescent="0.3">
      <c r="U48312" s="275"/>
    </row>
    <row r="48313" spans="21:21" x14ac:dyDescent="0.3">
      <c r="U48313" s="275"/>
    </row>
    <row r="48314" spans="21:21" x14ac:dyDescent="0.3">
      <c r="U48314" s="275"/>
    </row>
    <row r="48315" spans="21:21" x14ac:dyDescent="0.3">
      <c r="U48315" s="275"/>
    </row>
    <row r="48316" spans="21:21" x14ac:dyDescent="0.3">
      <c r="U48316" s="275"/>
    </row>
    <row r="48317" spans="21:21" x14ac:dyDescent="0.3">
      <c r="U48317" s="275"/>
    </row>
    <row r="48318" spans="21:21" x14ac:dyDescent="0.3">
      <c r="U48318" s="275"/>
    </row>
    <row r="48319" spans="21:21" x14ac:dyDescent="0.3">
      <c r="U48319" s="275"/>
    </row>
    <row r="48320" spans="21:21" x14ac:dyDescent="0.3">
      <c r="U48320" s="275"/>
    </row>
    <row r="48321" spans="21:21" x14ac:dyDescent="0.3">
      <c r="U48321" s="275"/>
    </row>
    <row r="48322" spans="21:21" x14ac:dyDescent="0.3">
      <c r="U48322" s="275"/>
    </row>
    <row r="48323" spans="21:21" x14ac:dyDescent="0.3">
      <c r="U48323" s="275"/>
    </row>
    <row r="48324" spans="21:21" x14ac:dyDescent="0.3">
      <c r="U48324" s="275"/>
    </row>
    <row r="48325" spans="21:21" x14ac:dyDescent="0.3">
      <c r="U48325" s="275"/>
    </row>
    <row r="48326" spans="21:21" x14ac:dyDescent="0.3">
      <c r="U48326" s="275"/>
    </row>
    <row r="48327" spans="21:21" x14ac:dyDescent="0.3">
      <c r="U48327" s="275"/>
    </row>
    <row r="48328" spans="21:21" x14ac:dyDescent="0.3">
      <c r="U48328" s="275"/>
    </row>
    <row r="48329" spans="21:21" x14ac:dyDescent="0.3">
      <c r="U48329" s="275"/>
    </row>
    <row r="48330" spans="21:21" x14ac:dyDescent="0.3">
      <c r="U48330" s="275"/>
    </row>
    <row r="48331" spans="21:21" x14ac:dyDescent="0.3">
      <c r="U48331" s="275"/>
    </row>
    <row r="48332" spans="21:21" x14ac:dyDescent="0.3">
      <c r="U48332" s="275"/>
    </row>
    <row r="48333" spans="21:21" x14ac:dyDescent="0.3">
      <c r="U48333" s="275"/>
    </row>
    <row r="48334" spans="21:21" x14ac:dyDescent="0.3">
      <c r="U48334" s="275"/>
    </row>
    <row r="48335" spans="21:21" x14ac:dyDescent="0.3">
      <c r="U48335" s="275"/>
    </row>
    <row r="48336" spans="21:21" x14ac:dyDescent="0.3">
      <c r="U48336" s="275"/>
    </row>
    <row r="48337" spans="21:21" x14ac:dyDescent="0.3">
      <c r="U48337" s="275"/>
    </row>
    <row r="48338" spans="21:21" x14ac:dyDescent="0.3">
      <c r="U48338" s="275"/>
    </row>
    <row r="48339" spans="21:21" x14ac:dyDescent="0.3">
      <c r="U48339" s="275"/>
    </row>
    <row r="48340" spans="21:21" x14ac:dyDescent="0.3">
      <c r="U48340" s="275"/>
    </row>
    <row r="48341" spans="21:21" x14ac:dyDescent="0.3">
      <c r="U48341" s="275"/>
    </row>
    <row r="48342" spans="21:21" x14ac:dyDescent="0.3">
      <c r="U48342" s="275"/>
    </row>
    <row r="48343" spans="21:21" x14ac:dyDescent="0.3">
      <c r="U48343" s="275"/>
    </row>
    <row r="48344" spans="21:21" x14ac:dyDescent="0.3">
      <c r="U48344" s="275"/>
    </row>
    <row r="48345" spans="21:21" x14ac:dyDescent="0.3">
      <c r="U48345" s="275"/>
    </row>
    <row r="48346" spans="21:21" x14ac:dyDescent="0.3">
      <c r="U48346" s="275"/>
    </row>
    <row r="48347" spans="21:21" x14ac:dyDescent="0.3">
      <c r="U48347" s="275"/>
    </row>
    <row r="48348" spans="21:21" x14ac:dyDescent="0.3">
      <c r="U48348" s="275"/>
    </row>
    <row r="48349" spans="21:21" x14ac:dyDescent="0.3">
      <c r="U48349" s="275"/>
    </row>
    <row r="48350" spans="21:21" x14ac:dyDescent="0.3">
      <c r="U48350" s="275"/>
    </row>
    <row r="48351" spans="21:21" x14ac:dyDescent="0.3">
      <c r="U48351" s="275"/>
    </row>
    <row r="48352" spans="21:21" x14ac:dyDescent="0.3">
      <c r="U48352" s="275"/>
    </row>
    <row r="48353" spans="21:21" x14ac:dyDescent="0.3">
      <c r="U48353" s="275"/>
    </row>
    <row r="48354" spans="21:21" x14ac:dyDescent="0.3">
      <c r="U48354" s="275"/>
    </row>
    <row r="48355" spans="21:21" x14ac:dyDescent="0.3">
      <c r="U48355" s="275"/>
    </row>
    <row r="48356" spans="21:21" x14ac:dyDescent="0.3">
      <c r="U48356" s="275"/>
    </row>
    <row r="48357" spans="21:21" x14ac:dyDescent="0.3">
      <c r="U48357" s="275"/>
    </row>
    <row r="48358" spans="21:21" x14ac:dyDescent="0.3">
      <c r="U48358" s="275"/>
    </row>
    <row r="48359" spans="21:21" x14ac:dyDescent="0.3">
      <c r="U48359" s="275"/>
    </row>
    <row r="48360" spans="21:21" x14ac:dyDescent="0.3">
      <c r="U48360" s="275"/>
    </row>
    <row r="48361" spans="21:21" x14ac:dyDescent="0.3">
      <c r="U48361" s="275"/>
    </row>
    <row r="48362" spans="21:21" x14ac:dyDescent="0.3">
      <c r="U48362" s="275"/>
    </row>
    <row r="48363" spans="21:21" x14ac:dyDescent="0.3">
      <c r="U48363" s="275"/>
    </row>
    <row r="48364" spans="21:21" x14ac:dyDescent="0.3">
      <c r="U48364" s="275"/>
    </row>
    <row r="48365" spans="21:21" x14ac:dyDescent="0.3">
      <c r="U48365" s="275"/>
    </row>
    <row r="48366" spans="21:21" x14ac:dyDescent="0.3">
      <c r="U48366" s="275"/>
    </row>
    <row r="48367" spans="21:21" x14ac:dyDescent="0.3">
      <c r="U48367" s="275"/>
    </row>
    <row r="48368" spans="21:21" x14ac:dyDescent="0.3">
      <c r="U48368" s="275"/>
    </row>
    <row r="48369" spans="21:21" x14ac:dyDescent="0.3">
      <c r="U48369" s="275"/>
    </row>
    <row r="48370" spans="21:21" x14ac:dyDescent="0.3">
      <c r="U48370" s="275"/>
    </row>
    <row r="48371" spans="21:21" x14ac:dyDescent="0.3">
      <c r="U48371" s="275"/>
    </row>
    <row r="48372" spans="21:21" x14ac:dyDescent="0.3">
      <c r="U48372" s="275"/>
    </row>
    <row r="48373" spans="21:21" x14ac:dyDescent="0.3">
      <c r="U48373" s="275"/>
    </row>
    <row r="48374" spans="21:21" x14ac:dyDescent="0.3">
      <c r="U48374" s="275"/>
    </row>
    <row r="48375" spans="21:21" x14ac:dyDescent="0.3">
      <c r="U48375" s="275"/>
    </row>
    <row r="48376" spans="21:21" x14ac:dyDescent="0.3">
      <c r="U48376" s="275"/>
    </row>
    <row r="48377" spans="21:21" x14ac:dyDescent="0.3">
      <c r="U48377" s="275"/>
    </row>
    <row r="48378" spans="21:21" x14ac:dyDescent="0.3">
      <c r="U48378" s="275"/>
    </row>
    <row r="48379" spans="21:21" x14ac:dyDescent="0.3">
      <c r="U48379" s="275"/>
    </row>
    <row r="48380" spans="21:21" x14ac:dyDescent="0.3">
      <c r="U48380" s="275"/>
    </row>
    <row r="48381" spans="21:21" x14ac:dyDescent="0.3">
      <c r="U48381" s="275"/>
    </row>
    <row r="48382" spans="21:21" x14ac:dyDescent="0.3">
      <c r="U48382" s="275"/>
    </row>
    <row r="48383" spans="21:21" x14ac:dyDescent="0.3">
      <c r="U48383" s="275"/>
    </row>
    <row r="48384" spans="21:21" x14ac:dyDescent="0.3">
      <c r="U48384" s="275"/>
    </row>
    <row r="48385" spans="21:21" x14ac:dyDescent="0.3">
      <c r="U48385" s="275"/>
    </row>
    <row r="48386" spans="21:21" x14ac:dyDescent="0.3">
      <c r="U48386" s="275"/>
    </row>
    <row r="48387" spans="21:21" x14ac:dyDescent="0.3">
      <c r="U48387" s="275"/>
    </row>
    <row r="48388" spans="21:21" x14ac:dyDescent="0.3">
      <c r="U48388" s="275"/>
    </row>
    <row r="48389" spans="21:21" x14ac:dyDescent="0.3">
      <c r="U48389" s="275"/>
    </row>
    <row r="48390" spans="21:21" x14ac:dyDescent="0.3">
      <c r="U48390" s="275"/>
    </row>
    <row r="48391" spans="21:21" x14ac:dyDescent="0.3">
      <c r="U48391" s="275"/>
    </row>
    <row r="48392" spans="21:21" x14ac:dyDescent="0.3">
      <c r="U48392" s="275"/>
    </row>
    <row r="48393" spans="21:21" x14ac:dyDescent="0.3">
      <c r="U48393" s="275"/>
    </row>
    <row r="48394" spans="21:21" x14ac:dyDescent="0.3">
      <c r="U48394" s="275"/>
    </row>
    <row r="48395" spans="21:21" x14ac:dyDescent="0.3">
      <c r="U48395" s="275"/>
    </row>
    <row r="48396" spans="21:21" x14ac:dyDescent="0.3">
      <c r="U48396" s="275"/>
    </row>
    <row r="48397" spans="21:21" x14ac:dyDescent="0.3">
      <c r="U48397" s="275"/>
    </row>
    <row r="48398" spans="21:21" x14ac:dyDescent="0.3">
      <c r="U48398" s="275"/>
    </row>
    <row r="48399" spans="21:21" x14ac:dyDescent="0.3">
      <c r="U48399" s="275"/>
    </row>
    <row r="48400" spans="21:21" x14ac:dyDescent="0.3">
      <c r="U48400" s="275"/>
    </row>
    <row r="48401" spans="21:21" x14ac:dyDescent="0.3">
      <c r="U48401" s="275"/>
    </row>
    <row r="48402" spans="21:21" x14ac:dyDescent="0.3">
      <c r="U48402" s="275"/>
    </row>
    <row r="48403" spans="21:21" x14ac:dyDescent="0.3">
      <c r="U48403" s="275"/>
    </row>
    <row r="48404" spans="21:21" x14ac:dyDescent="0.3">
      <c r="U48404" s="275"/>
    </row>
    <row r="48405" spans="21:21" x14ac:dyDescent="0.3">
      <c r="U48405" s="275"/>
    </row>
    <row r="48406" spans="21:21" x14ac:dyDescent="0.3">
      <c r="U48406" s="275"/>
    </row>
    <row r="48407" spans="21:21" x14ac:dyDescent="0.3">
      <c r="U48407" s="275"/>
    </row>
    <row r="48408" spans="21:21" x14ac:dyDescent="0.3">
      <c r="U48408" s="275"/>
    </row>
    <row r="48409" spans="21:21" x14ac:dyDescent="0.3">
      <c r="U48409" s="275"/>
    </row>
    <row r="48410" spans="21:21" x14ac:dyDescent="0.3">
      <c r="U48410" s="275"/>
    </row>
    <row r="48411" spans="21:21" x14ac:dyDescent="0.3">
      <c r="U48411" s="275"/>
    </row>
    <row r="48412" spans="21:21" x14ac:dyDescent="0.3">
      <c r="U48412" s="275"/>
    </row>
    <row r="48413" spans="21:21" x14ac:dyDescent="0.3">
      <c r="U48413" s="275"/>
    </row>
    <row r="48414" spans="21:21" x14ac:dyDescent="0.3">
      <c r="U48414" s="275"/>
    </row>
    <row r="48415" spans="21:21" x14ac:dyDescent="0.3">
      <c r="U48415" s="275"/>
    </row>
    <row r="48416" spans="21:21" x14ac:dyDescent="0.3">
      <c r="U48416" s="275"/>
    </row>
    <row r="48417" spans="21:21" x14ac:dyDescent="0.3">
      <c r="U48417" s="275"/>
    </row>
    <row r="48418" spans="21:21" x14ac:dyDescent="0.3">
      <c r="U48418" s="275"/>
    </row>
    <row r="48419" spans="21:21" x14ac:dyDescent="0.3">
      <c r="U48419" s="275"/>
    </row>
    <row r="48420" spans="21:21" x14ac:dyDescent="0.3">
      <c r="U48420" s="275"/>
    </row>
    <row r="48421" spans="21:21" x14ac:dyDescent="0.3">
      <c r="U48421" s="275"/>
    </row>
    <row r="48422" spans="21:21" x14ac:dyDescent="0.3">
      <c r="U48422" s="275"/>
    </row>
    <row r="48423" spans="21:21" x14ac:dyDescent="0.3">
      <c r="U48423" s="275"/>
    </row>
    <row r="48424" spans="21:21" x14ac:dyDescent="0.3">
      <c r="U48424" s="275"/>
    </row>
    <row r="48425" spans="21:21" x14ac:dyDescent="0.3">
      <c r="U48425" s="275"/>
    </row>
    <row r="48426" spans="21:21" x14ac:dyDescent="0.3">
      <c r="U48426" s="275"/>
    </row>
    <row r="48427" spans="21:21" x14ac:dyDescent="0.3">
      <c r="U48427" s="275"/>
    </row>
    <row r="48428" spans="21:21" x14ac:dyDescent="0.3">
      <c r="U48428" s="275"/>
    </row>
    <row r="48429" spans="21:21" x14ac:dyDescent="0.3">
      <c r="U48429" s="275"/>
    </row>
    <row r="48430" spans="21:21" x14ac:dyDescent="0.3">
      <c r="U48430" s="275"/>
    </row>
    <row r="48431" spans="21:21" x14ac:dyDescent="0.3">
      <c r="U48431" s="275"/>
    </row>
    <row r="48432" spans="21:21" x14ac:dyDescent="0.3">
      <c r="U48432" s="275"/>
    </row>
    <row r="48433" spans="21:21" x14ac:dyDescent="0.3">
      <c r="U48433" s="275"/>
    </row>
    <row r="48434" spans="21:21" x14ac:dyDescent="0.3">
      <c r="U48434" s="275"/>
    </row>
    <row r="48435" spans="21:21" x14ac:dyDescent="0.3">
      <c r="U48435" s="275"/>
    </row>
    <row r="48436" spans="21:21" x14ac:dyDescent="0.3">
      <c r="U48436" s="275"/>
    </row>
    <row r="48437" spans="21:21" x14ac:dyDescent="0.3">
      <c r="U48437" s="275"/>
    </row>
    <row r="48438" spans="21:21" x14ac:dyDescent="0.3">
      <c r="U48438" s="275"/>
    </row>
    <row r="48439" spans="21:21" x14ac:dyDescent="0.3">
      <c r="U48439" s="275"/>
    </row>
    <row r="48440" spans="21:21" x14ac:dyDescent="0.3">
      <c r="U48440" s="275"/>
    </row>
    <row r="48441" spans="21:21" x14ac:dyDescent="0.3">
      <c r="U48441" s="275"/>
    </row>
    <row r="48442" spans="21:21" x14ac:dyDescent="0.3">
      <c r="U48442" s="275"/>
    </row>
    <row r="48443" spans="21:21" x14ac:dyDescent="0.3">
      <c r="U48443" s="275"/>
    </row>
    <row r="48444" spans="21:21" x14ac:dyDescent="0.3">
      <c r="U48444" s="275"/>
    </row>
    <row r="48445" spans="21:21" x14ac:dyDescent="0.3">
      <c r="U48445" s="275"/>
    </row>
    <row r="48446" spans="21:21" x14ac:dyDescent="0.3">
      <c r="U48446" s="275"/>
    </row>
    <row r="48447" spans="21:21" x14ac:dyDescent="0.3">
      <c r="U48447" s="275"/>
    </row>
    <row r="48448" spans="21:21" x14ac:dyDescent="0.3">
      <c r="U48448" s="275"/>
    </row>
    <row r="48449" spans="21:21" x14ac:dyDescent="0.3">
      <c r="U48449" s="275"/>
    </row>
    <row r="48450" spans="21:21" x14ac:dyDescent="0.3">
      <c r="U48450" s="275"/>
    </row>
    <row r="48451" spans="21:21" x14ac:dyDescent="0.3">
      <c r="U48451" s="275"/>
    </row>
    <row r="48452" spans="21:21" x14ac:dyDescent="0.3">
      <c r="U48452" s="275"/>
    </row>
    <row r="48453" spans="21:21" x14ac:dyDescent="0.3">
      <c r="U48453" s="275"/>
    </row>
    <row r="48454" spans="21:21" x14ac:dyDescent="0.3">
      <c r="U48454" s="275"/>
    </row>
    <row r="48455" spans="21:21" x14ac:dyDescent="0.3">
      <c r="U48455" s="275"/>
    </row>
    <row r="48456" spans="21:21" x14ac:dyDescent="0.3">
      <c r="U48456" s="275"/>
    </row>
    <row r="48457" spans="21:21" x14ac:dyDescent="0.3">
      <c r="U48457" s="275"/>
    </row>
    <row r="48458" spans="21:21" x14ac:dyDescent="0.3">
      <c r="U48458" s="275"/>
    </row>
    <row r="48459" spans="21:21" x14ac:dyDescent="0.3">
      <c r="U48459" s="275"/>
    </row>
    <row r="48460" spans="21:21" x14ac:dyDescent="0.3">
      <c r="U48460" s="275"/>
    </row>
    <row r="48461" spans="21:21" x14ac:dyDescent="0.3">
      <c r="U48461" s="275"/>
    </row>
    <row r="48462" spans="21:21" x14ac:dyDescent="0.3">
      <c r="U48462" s="275"/>
    </row>
    <row r="48463" spans="21:21" x14ac:dyDescent="0.3">
      <c r="U48463" s="275"/>
    </row>
    <row r="48464" spans="21:21" x14ac:dyDescent="0.3">
      <c r="U48464" s="275"/>
    </row>
    <row r="48465" spans="21:21" x14ac:dyDescent="0.3">
      <c r="U48465" s="275"/>
    </row>
    <row r="48466" spans="21:21" x14ac:dyDescent="0.3">
      <c r="U48466" s="275"/>
    </row>
    <row r="48467" spans="21:21" x14ac:dyDescent="0.3">
      <c r="U48467" s="275"/>
    </row>
    <row r="48468" spans="21:21" x14ac:dyDescent="0.3">
      <c r="U48468" s="275"/>
    </row>
    <row r="48469" spans="21:21" x14ac:dyDescent="0.3">
      <c r="U48469" s="275"/>
    </row>
    <row r="48470" spans="21:21" x14ac:dyDescent="0.3">
      <c r="U48470" s="275"/>
    </row>
    <row r="48471" spans="21:21" x14ac:dyDescent="0.3">
      <c r="U48471" s="275"/>
    </row>
    <row r="48472" spans="21:21" x14ac:dyDescent="0.3">
      <c r="U48472" s="275"/>
    </row>
    <row r="48473" spans="21:21" x14ac:dyDescent="0.3">
      <c r="U48473" s="275"/>
    </row>
    <row r="48474" spans="21:21" x14ac:dyDescent="0.3">
      <c r="U48474" s="275"/>
    </row>
    <row r="48475" spans="21:21" x14ac:dyDescent="0.3">
      <c r="U48475" s="275"/>
    </row>
    <row r="48476" spans="21:21" x14ac:dyDescent="0.3">
      <c r="U48476" s="275"/>
    </row>
    <row r="48477" spans="21:21" x14ac:dyDescent="0.3">
      <c r="U48477" s="275"/>
    </row>
    <row r="48478" spans="21:21" x14ac:dyDescent="0.3">
      <c r="U48478" s="275"/>
    </row>
    <row r="48479" spans="21:21" x14ac:dyDescent="0.3">
      <c r="U48479" s="275"/>
    </row>
    <row r="48480" spans="21:21" x14ac:dyDescent="0.3">
      <c r="U48480" s="275"/>
    </row>
    <row r="48481" spans="21:21" x14ac:dyDescent="0.3">
      <c r="U48481" s="275"/>
    </row>
    <row r="48482" spans="21:21" x14ac:dyDescent="0.3">
      <c r="U48482" s="275"/>
    </row>
    <row r="48483" spans="21:21" x14ac:dyDescent="0.3">
      <c r="U48483" s="275"/>
    </row>
    <row r="48484" spans="21:21" x14ac:dyDescent="0.3">
      <c r="U48484" s="275"/>
    </row>
    <row r="48485" spans="21:21" x14ac:dyDescent="0.3">
      <c r="U48485" s="275"/>
    </row>
    <row r="48486" spans="21:21" x14ac:dyDescent="0.3">
      <c r="U48486" s="275"/>
    </row>
    <row r="48487" spans="21:21" x14ac:dyDescent="0.3">
      <c r="U48487" s="275"/>
    </row>
    <row r="48488" spans="21:21" x14ac:dyDescent="0.3">
      <c r="U48488" s="275"/>
    </row>
    <row r="48489" spans="21:21" x14ac:dyDescent="0.3">
      <c r="U48489" s="275"/>
    </row>
    <row r="48490" spans="21:21" x14ac:dyDescent="0.3">
      <c r="U48490" s="275"/>
    </row>
    <row r="48491" spans="21:21" x14ac:dyDescent="0.3">
      <c r="U48491" s="275"/>
    </row>
    <row r="48492" spans="21:21" x14ac:dyDescent="0.3">
      <c r="U48492" s="275"/>
    </row>
    <row r="48493" spans="21:21" x14ac:dyDescent="0.3">
      <c r="U48493" s="275"/>
    </row>
    <row r="48494" spans="21:21" x14ac:dyDescent="0.3">
      <c r="U48494" s="275"/>
    </row>
    <row r="48495" spans="21:21" x14ac:dyDescent="0.3">
      <c r="U48495" s="275"/>
    </row>
    <row r="48496" spans="21:21" x14ac:dyDescent="0.3">
      <c r="U48496" s="275"/>
    </row>
    <row r="48497" spans="21:21" x14ac:dyDescent="0.3">
      <c r="U48497" s="275"/>
    </row>
    <row r="48498" spans="21:21" x14ac:dyDescent="0.3">
      <c r="U48498" s="275"/>
    </row>
    <row r="48499" spans="21:21" x14ac:dyDescent="0.3">
      <c r="U48499" s="275"/>
    </row>
    <row r="48500" spans="21:21" x14ac:dyDescent="0.3">
      <c r="U48500" s="275"/>
    </row>
    <row r="48501" spans="21:21" x14ac:dyDescent="0.3">
      <c r="U48501" s="275"/>
    </row>
    <row r="48502" spans="21:21" x14ac:dyDescent="0.3">
      <c r="U48502" s="275"/>
    </row>
    <row r="48503" spans="21:21" x14ac:dyDescent="0.3">
      <c r="U48503" s="275"/>
    </row>
    <row r="48504" spans="21:21" x14ac:dyDescent="0.3">
      <c r="U48504" s="275"/>
    </row>
    <row r="48505" spans="21:21" x14ac:dyDescent="0.3">
      <c r="U48505" s="275"/>
    </row>
    <row r="48506" spans="21:21" x14ac:dyDescent="0.3">
      <c r="U48506" s="275"/>
    </row>
    <row r="48507" spans="21:21" x14ac:dyDescent="0.3">
      <c r="U48507" s="275"/>
    </row>
    <row r="48508" spans="21:21" x14ac:dyDescent="0.3">
      <c r="U48508" s="275"/>
    </row>
    <row r="48509" spans="21:21" x14ac:dyDescent="0.3">
      <c r="U48509" s="275"/>
    </row>
    <row r="48510" spans="21:21" x14ac:dyDescent="0.3">
      <c r="U48510" s="275"/>
    </row>
    <row r="48511" spans="21:21" x14ac:dyDescent="0.3">
      <c r="U48511" s="275"/>
    </row>
    <row r="48512" spans="21:21" x14ac:dyDescent="0.3">
      <c r="U48512" s="275"/>
    </row>
    <row r="48513" spans="21:21" x14ac:dyDescent="0.3">
      <c r="U48513" s="275"/>
    </row>
    <row r="48514" spans="21:21" x14ac:dyDescent="0.3">
      <c r="U48514" s="275"/>
    </row>
    <row r="48515" spans="21:21" x14ac:dyDescent="0.3">
      <c r="U48515" s="275"/>
    </row>
    <row r="48516" spans="21:21" x14ac:dyDescent="0.3">
      <c r="U48516" s="275"/>
    </row>
    <row r="48517" spans="21:21" x14ac:dyDescent="0.3">
      <c r="U48517" s="275"/>
    </row>
    <row r="48518" spans="21:21" x14ac:dyDescent="0.3">
      <c r="U48518" s="275"/>
    </row>
    <row r="48519" spans="21:21" x14ac:dyDescent="0.3">
      <c r="U48519" s="275"/>
    </row>
    <row r="48520" spans="21:21" x14ac:dyDescent="0.3">
      <c r="U48520" s="275"/>
    </row>
    <row r="48521" spans="21:21" x14ac:dyDescent="0.3">
      <c r="U48521" s="275"/>
    </row>
    <row r="48522" spans="21:21" x14ac:dyDescent="0.3">
      <c r="U48522" s="275"/>
    </row>
    <row r="48523" spans="21:21" x14ac:dyDescent="0.3">
      <c r="U48523" s="275"/>
    </row>
    <row r="48524" spans="21:21" x14ac:dyDescent="0.3">
      <c r="U48524" s="275"/>
    </row>
    <row r="48525" spans="21:21" x14ac:dyDescent="0.3">
      <c r="U48525" s="275"/>
    </row>
    <row r="48526" spans="21:21" x14ac:dyDescent="0.3">
      <c r="U48526" s="275"/>
    </row>
    <row r="48527" spans="21:21" x14ac:dyDescent="0.3">
      <c r="U48527" s="275"/>
    </row>
    <row r="48528" spans="21:21" x14ac:dyDescent="0.3">
      <c r="U48528" s="275"/>
    </row>
    <row r="48529" spans="21:21" x14ac:dyDescent="0.3">
      <c r="U48529" s="275"/>
    </row>
    <row r="48530" spans="21:21" x14ac:dyDescent="0.3">
      <c r="U48530" s="275"/>
    </row>
    <row r="48531" spans="21:21" x14ac:dyDescent="0.3">
      <c r="U48531" s="275"/>
    </row>
    <row r="48532" spans="21:21" x14ac:dyDescent="0.3">
      <c r="U48532" s="275"/>
    </row>
    <row r="48533" spans="21:21" x14ac:dyDescent="0.3">
      <c r="U48533" s="275"/>
    </row>
    <row r="48534" spans="21:21" x14ac:dyDescent="0.3">
      <c r="U48534" s="275"/>
    </row>
    <row r="48535" spans="21:21" x14ac:dyDescent="0.3">
      <c r="U48535" s="275"/>
    </row>
    <row r="48536" spans="21:21" x14ac:dyDescent="0.3">
      <c r="U48536" s="275"/>
    </row>
    <row r="48537" spans="21:21" x14ac:dyDescent="0.3">
      <c r="U48537" s="275"/>
    </row>
    <row r="48538" spans="21:21" x14ac:dyDescent="0.3">
      <c r="U48538" s="275"/>
    </row>
    <row r="48539" spans="21:21" x14ac:dyDescent="0.3">
      <c r="U48539" s="275"/>
    </row>
    <row r="48540" spans="21:21" x14ac:dyDescent="0.3">
      <c r="U48540" s="275"/>
    </row>
    <row r="48541" spans="21:21" x14ac:dyDescent="0.3">
      <c r="U48541" s="275"/>
    </row>
    <row r="48542" spans="21:21" x14ac:dyDescent="0.3">
      <c r="U48542" s="275"/>
    </row>
    <row r="48543" spans="21:21" x14ac:dyDescent="0.3">
      <c r="U48543" s="275"/>
    </row>
    <row r="48544" spans="21:21" x14ac:dyDescent="0.3">
      <c r="U48544" s="275"/>
    </row>
    <row r="48545" spans="21:21" x14ac:dyDescent="0.3">
      <c r="U48545" s="275"/>
    </row>
    <row r="48546" spans="21:21" x14ac:dyDescent="0.3">
      <c r="U48546" s="275"/>
    </row>
    <row r="48547" spans="21:21" x14ac:dyDescent="0.3">
      <c r="U48547" s="275"/>
    </row>
    <row r="48548" spans="21:21" x14ac:dyDescent="0.3">
      <c r="U48548" s="275"/>
    </row>
    <row r="48549" spans="21:21" x14ac:dyDescent="0.3">
      <c r="U48549" s="275"/>
    </row>
    <row r="48550" spans="21:21" x14ac:dyDescent="0.3">
      <c r="U48550" s="275"/>
    </row>
    <row r="48551" spans="21:21" x14ac:dyDescent="0.3">
      <c r="U48551" s="275"/>
    </row>
    <row r="48552" spans="21:21" x14ac:dyDescent="0.3">
      <c r="U48552" s="275"/>
    </row>
    <row r="48553" spans="21:21" x14ac:dyDescent="0.3">
      <c r="U48553" s="275"/>
    </row>
    <row r="48554" spans="21:21" x14ac:dyDescent="0.3">
      <c r="U48554" s="275"/>
    </row>
    <row r="48555" spans="21:21" x14ac:dyDescent="0.3">
      <c r="U48555" s="275"/>
    </row>
    <row r="48556" spans="21:21" x14ac:dyDescent="0.3">
      <c r="U48556" s="275"/>
    </row>
    <row r="48557" spans="21:21" x14ac:dyDescent="0.3">
      <c r="U48557" s="275"/>
    </row>
    <row r="48558" spans="21:21" x14ac:dyDescent="0.3">
      <c r="U48558" s="275"/>
    </row>
    <row r="48559" spans="21:21" x14ac:dyDescent="0.3">
      <c r="U48559" s="275"/>
    </row>
    <row r="48560" spans="21:21" x14ac:dyDescent="0.3">
      <c r="U48560" s="275"/>
    </row>
    <row r="48561" spans="21:21" x14ac:dyDescent="0.3">
      <c r="U48561" s="275"/>
    </row>
    <row r="48562" spans="21:21" x14ac:dyDescent="0.3">
      <c r="U48562" s="275"/>
    </row>
    <row r="48563" spans="21:21" x14ac:dyDescent="0.3">
      <c r="U48563" s="275"/>
    </row>
    <row r="48564" spans="21:21" x14ac:dyDescent="0.3">
      <c r="U48564" s="275"/>
    </row>
    <row r="48565" spans="21:21" x14ac:dyDescent="0.3">
      <c r="U48565" s="275"/>
    </row>
    <row r="48566" spans="21:21" x14ac:dyDescent="0.3">
      <c r="U48566" s="275"/>
    </row>
    <row r="48567" spans="21:21" x14ac:dyDescent="0.3">
      <c r="U48567" s="275"/>
    </row>
    <row r="48568" spans="21:21" x14ac:dyDescent="0.3">
      <c r="U48568" s="275"/>
    </row>
    <row r="48569" spans="21:21" x14ac:dyDescent="0.3">
      <c r="U48569" s="275"/>
    </row>
    <row r="48570" spans="21:21" x14ac:dyDescent="0.3">
      <c r="U48570" s="275"/>
    </row>
    <row r="48571" spans="21:21" x14ac:dyDescent="0.3">
      <c r="U48571" s="275"/>
    </row>
    <row r="48572" spans="21:21" x14ac:dyDescent="0.3">
      <c r="U48572" s="275"/>
    </row>
    <row r="48573" spans="21:21" x14ac:dyDescent="0.3">
      <c r="U48573" s="275"/>
    </row>
    <row r="48574" spans="21:21" x14ac:dyDescent="0.3">
      <c r="U48574" s="275"/>
    </row>
    <row r="48575" spans="21:21" x14ac:dyDescent="0.3">
      <c r="U48575" s="275"/>
    </row>
    <row r="48576" spans="21:21" x14ac:dyDescent="0.3">
      <c r="U48576" s="275"/>
    </row>
    <row r="48577" spans="21:21" x14ac:dyDescent="0.3">
      <c r="U48577" s="275"/>
    </row>
    <row r="48578" spans="21:21" x14ac:dyDescent="0.3">
      <c r="U48578" s="275"/>
    </row>
    <row r="48579" spans="21:21" x14ac:dyDescent="0.3">
      <c r="U48579" s="275"/>
    </row>
    <row r="48580" spans="21:21" x14ac:dyDescent="0.3">
      <c r="U48580" s="275"/>
    </row>
    <row r="48581" spans="21:21" x14ac:dyDescent="0.3">
      <c r="U48581" s="275"/>
    </row>
    <row r="48582" spans="21:21" x14ac:dyDescent="0.3">
      <c r="U48582" s="275"/>
    </row>
    <row r="48583" spans="21:21" x14ac:dyDescent="0.3">
      <c r="U48583" s="275"/>
    </row>
    <row r="48584" spans="21:21" x14ac:dyDescent="0.3">
      <c r="U48584" s="275"/>
    </row>
    <row r="48585" spans="21:21" x14ac:dyDescent="0.3">
      <c r="U48585" s="275"/>
    </row>
    <row r="48586" spans="21:21" x14ac:dyDescent="0.3">
      <c r="U48586" s="275"/>
    </row>
    <row r="48587" spans="21:21" x14ac:dyDescent="0.3">
      <c r="U48587" s="275"/>
    </row>
    <row r="48588" spans="21:21" x14ac:dyDescent="0.3">
      <c r="U48588" s="275"/>
    </row>
    <row r="48589" spans="21:21" x14ac:dyDescent="0.3">
      <c r="U48589" s="275"/>
    </row>
    <row r="48590" spans="21:21" x14ac:dyDescent="0.3">
      <c r="U48590" s="275"/>
    </row>
    <row r="48591" spans="21:21" x14ac:dyDescent="0.3">
      <c r="U48591" s="275"/>
    </row>
    <row r="48592" spans="21:21" x14ac:dyDescent="0.3">
      <c r="U48592" s="275"/>
    </row>
    <row r="48593" spans="21:21" x14ac:dyDescent="0.3">
      <c r="U48593" s="275"/>
    </row>
    <row r="48594" spans="21:21" x14ac:dyDescent="0.3">
      <c r="U48594" s="275"/>
    </row>
    <row r="48595" spans="21:21" x14ac:dyDescent="0.3">
      <c r="U48595" s="275"/>
    </row>
    <row r="48596" spans="21:21" x14ac:dyDescent="0.3">
      <c r="U48596" s="275"/>
    </row>
    <row r="48597" spans="21:21" x14ac:dyDescent="0.3">
      <c r="U48597" s="275"/>
    </row>
    <row r="48598" spans="21:21" x14ac:dyDescent="0.3">
      <c r="U48598" s="275"/>
    </row>
    <row r="48599" spans="21:21" x14ac:dyDescent="0.3">
      <c r="U48599" s="275"/>
    </row>
    <row r="48600" spans="21:21" x14ac:dyDescent="0.3">
      <c r="U48600" s="275"/>
    </row>
    <row r="48601" spans="21:21" x14ac:dyDescent="0.3">
      <c r="U48601" s="275"/>
    </row>
    <row r="48602" spans="21:21" x14ac:dyDescent="0.3">
      <c r="U48602" s="275"/>
    </row>
    <row r="48603" spans="21:21" x14ac:dyDescent="0.3">
      <c r="U48603" s="275"/>
    </row>
    <row r="48604" spans="21:21" x14ac:dyDescent="0.3">
      <c r="U48604" s="275"/>
    </row>
    <row r="48605" spans="21:21" x14ac:dyDescent="0.3">
      <c r="U48605" s="275"/>
    </row>
    <row r="48606" spans="21:21" x14ac:dyDescent="0.3">
      <c r="U48606" s="275"/>
    </row>
    <row r="48607" spans="21:21" x14ac:dyDescent="0.3">
      <c r="U48607" s="275"/>
    </row>
    <row r="48608" spans="21:21" x14ac:dyDescent="0.3">
      <c r="U48608" s="275"/>
    </row>
    <row r="48609" spans="21:21" x14ac:dyDescent="0.3">
      <c r="U48609" s="275"/>
    </row>
    <row r="48610" spans="21:21" x14ac:dyDescent="0.3">
      <c r="U48610" s="275"/>
    </row>
    <row r="48611" spans="21:21" x14ac:dyDescent="0.3">
      <c r="U48611" s="275"/>
    </row>
    <row r="48612" spans="21:21" x14ac:dyDescent="0.3">
      <c r="U48612" s="275"/>
    </row>
    <row r="48613" spans="21:21" x14ac:dyDescent="0.3">
      <c r="U48613" s="275"/>
    </row>
    <row r="48614" spans="21:21" x14ac:dyDescent="0.3">
      <c r="U48614" s="275"/>
    </row>
    <row r="48615" spans="21:21" x14ac:dyDescent="0.3">
      <c r="U48615" s="275"/>
    </row>
    <row r="48616" spans="21:21" x14ac:dyDescent="0.3">
      <c r="U48616" s="275"/>
    </row>
    <row r="48617" spans="21:21" x14ac:dyDescent="0.3">
      <c r="U48617" s="275"/>
    </row>
    <row r="48618" spans="21:21" x14ac:dyDescent="0.3">
      <c r="U48618" s="275"/>
    </row>
    <row r="48619" spans="21:21" x14ac:dyDescent="0.3">
      <c r="U48619" s="275"/>
    </row>
    <row r="48620" spans="21:21" x14ac:dyDescent="0.3">
      <c r="U48620" s="275"/>
    </row>
    <row r="48621" spans="21:21" x14ac:dyDescent="0.3">
      <c r="U48621" s="275"/>
    </row>
    <row r="48622" spans="21:21" x14ac:dyDescent="0.3">
      <c r="U48622" s="275"/>
    </row>
    <row r="48623" spans="21:21" x14ac:dyDescent="0.3">
      <c r="U48623" s="275"/>
    </row>
    <row r="48624" spans="21:21" x14ac:dyDescent="0.3">
      <c r="U48624" s="275"/>
    </row>
    <row r="48625" spans="21:21" x14ac:dyDescent="0.3">
      <c r="U48625" s="275"/>
    </row>
    <row r="48626" spans="21:21" x14ac:dyDescent="0.3">
      <c r="U48626" s="275"/>
    </row>
    <row r="48627" spans="21:21" x14ac:dyDescent="0.3">
      <c r="U48627" s="275"/>
    </row>
    <row r="48628" spans="21:21" x14ac:dyDescent="0.3">
      <c r="U48628" s="275"/>
    </row>
    <row r="48629" spans="21:21" x14ac:dyDescent="0.3">
      <c r="U48629" s="275"/>
    </row>
    <row r="48630" spans="21:21" x14ac:dyDescent="0.3">
      <c r="U48630" s="275"/>
    </row>
    <row r="48631" spans="21:21" x14ac:dyDescent="0.3">
      <c r="U48631" s="275"/>
    </row>
    <row r="48632" spans="21:21" x14ac:dyDescent="0.3">
      <c r="U48632" s="275"/>
    </row>
    <row r="48633" spans="21:21" x14ac:dyDescent="0.3">
      <c r="U48633" s="275"/>
    </row>
    <row r="48634" spans="21:21" x14ac:dyDescent="0.3">
      <c r="U48634" s="275"/>
    </row>
    <row r="48635" spans="21:21" x14ac:dyDescent="0.3">
      <c r="U48635" s="275"/>
    </row>
    <row r="48636" spans="21:21" x14ac:dyDescent="0.3">
      <c r="U48636" s="275"/>
    </row>
    <row r="48637" spans="21:21" x14ac:dyDescent="0.3">
      <c r="U48637" s="275"/>
    </row>
    <row r="48638" spans="21:21" x14ac:dyDescent="0.3">
      <c r="U48638" s="275"/>
    </row>
    <row r="48639" spans="21:21" x14ac:dyDescent="0.3">
      <c r="U48639" s="275"/>
    </row>
    <row r="48640" spans="21:21" x14ac:dyDescent="0.3">
      <c r="U48640" s="275"/>
    </row>
    <row r="48641" spans="21:21" x14ac:dyDescent="0.3">
      <c r="U48641" s="275"/>
    </row>
    <row r="48642" spans="21:21" x14ac:dyDescent="0.3">
      <c r="U48642" s="275"/>
    </row>
    <row r="48643" spans="21:21" x14ac:dyDescent="0.3">
      <c r="U48643" s="275"/>
    </row>
    <row r="48644" spans="21:21" x14ac:dyDescent="0.3">
      <c r="U48644" s="275"/>
    </row>
    <row r="48645" spans="21:21" x14ac:dyDescent="0.3">
      <c r="U48645" s="275"/>
    </row>
    <row r="48646" spans="21:21" x14ac:dyDescent="0.3">
      <c r="U48646" s="275"/>
    </row>
    <row r="48647" spans="21:21" x14ac:dyDescent="0.3">
      <c r="U48647" s="275"/>
    </row>
    <row r="48648" spans="21:21" x14ac:dyDescent="0.3">
      <c r="U48648" s="275"/>
    </row>
    <row r="48649" spans="21:21" x14ac:dyDescent="0.3">
      <c r="U48649" s="275"/>
    </row>
    <row r="48650" spans="21:21" x14ac:dyDescent="0.3">
      <c r="U48650" s="275"/>
    </row>
    <row r="48651" spans="21:21" x14ac:dyDescent="0.3">
      <c r="U48651" s="275"/>
    </row>
    <row r="48652" spans="21:21" x14ac:dyDescent="0.3">
      <c r="U48652" s="275"/>
    </row>
    <row r="48653" spans="21:21" x14ac:dyDescent="0.3">
      <c r="U48653" s="275"/>
    </row>
    <row r="48654" spans="21:21" x14ac:dyDescent="0.3">
      <c r="U48654" s="275"/>
    </row>
    <row r="48655" spans="21:21" x14ac:dyDescent="0.3">
      <c r="U48655" s="275"/>
    </row>
    <row r="48656" spans="21:21" x14ac:dyDescent="0.3">
      <c r="U48656" s="275"/>
    </row>
    <row r="48657" spans="21:21" x14ac:dyDescent="0.3">
      <c r="U48657" s="275"/>
    </row>
    <row r="48658" spans="21:21" x14ac:dyDescent="0.3">
      <c r="U48658" s="275"/>
    </row>
    <row r="48659" spans="21:21" x14ac:dyDescent="0.3">
      <c r="U48659" s="275"/>
    </row>
    <row r="48660" spans="21:21" x14ac:dyDescent="0.3">
      <c r="U48660" s="275"/>
    </row>
    <row r="48661" spans="21:21" x14ac:dyDescent="0.3">
      <c r="U48661" s="275"/>
    </row>
    <row r="48662" spans="21:21" x14ac:dyDescent="0.3">
      <c r="U48662" s="275"/>
    </row>
    <row r="48663" spans="21:21" x14ac:dyDescent="0.3">
      <c r="U48663" s="275"/>
    </row>
    <row r="48664" spans="21:21" x14ac:dyDescent="0.3">
      <c r="U48664" s="275"/>
    </row>
    <row r="48665" spans="21:21" x14ac:dyDescent="0.3">
      <c r="U48665" s="275"/>
    </row>
    <row r="48666" spans="21:21" x14ac:dyDescent="0.3">
      <c r="U48666" s="275"/>
    </row>
    <row r="48667" spans="21:21" x14ac:dyDescent="0.3">
      <c r="U48667" s="275"/>
    </row>
    <row r="48668" spans="21:21" x14ac:dyDescent="0.3">
      <c r="U48668" s="275"/>
    </row>
    <row r="48669" spans="21:21" x14ac:dyDescent="0.3">
      <c r="U48669" s="275"/>
    </row>
    <row r="48670" spans="21:21" x14ac:dyDescent="0.3">
      <c r="U48670" s="275"/>
    </row>
    <row r="48671" spans="21:21" x14ac:dyDescent="0.3">
      <c r="U48671" s="275"/>
    </row>
    <row r="48672" spans="21:21" x14ac:dyDescent="0.3">
      <c r="U48672" s="275"/>
    </row>
    <row r="48673" spans="21:21" x14ac:dyDescent="0.3">
      <c r="U48673" s="275"/>
    </row>
    <row r="48674" spans="21:21" x14ac:dyDescent="0.3">
      <c r="U48674" s="275"/>
    </row>
    <row r="48675" spans="21:21" x14ac:dyDescent="0.3">
      <c r="U48675" s="275"/>
    </row>
    <row r="48676" spans="21:21" x14ac:dyDescent="0.3">
      <c r="U48676" s="275"/>
    </row>
    <row r="48677" spans="21:21" x14ac:dyDescent="0.3">
      <c r="U48677" s="275"/>
    </row>
    <row r="48678" spans="21:21" x14ac:dyDescent="0.3">
      <c r="U48678" s="275"/>
    </row>
    <row r="48679" spans="21:21" x14ac:dyDescent="0.3">
      <c r="U48679" s="275"/>
    </row>
    <row r="48680" spans="21:21" x14ac:dyDescent="0.3">
      <c r="U48680" s="275"/>
    </row>
    <row r="48681" spans="21:21" x14ac:dyDescent="0.3">
      <c r="U48681" s="275"/>
    </row>
    <row r="48682" spans="21:21" x14ac:dyDescent="0.3">
      <c r="U48682" s="275"/>
    </row>
    <row r="48683" spans="21:21" x14ac:dyDescent="0.3">
      <c r="U48683" s="275"/>
    </row>
    <row r="48684" spans="21:21" x14ac:dyDescent="0.3">
      <c r="U48684" s="275"/>
    </row>
    <row r="48685" spans="21:21" x14ac:dyDescent="0.3">
      <c r="U48685" s="275"/>
    </row>
    <row r="48686" spans="21:21" x14ac:dyDescent="0.3">
      <c r="U48686" s="275"/>
    </row>
    <row r="48687" spans="21:21" x14ac:dyDescent="0.3">
      <c r="U48687" s="275"/>
    </row>
    <row r="48688" spans="21:21" x14ac:dyDescent="0.3">
      <c r="U48688" s="275"/>
    </row>
    <row r="48689" spans="21:21" x14ac:dyDescent="0.3">
      <c r="U48689" s="275"/>
    </row>
    <row r="48690" spans="21:21" x14ac:dyDescent="0.3">
      <c r="U48690" s="275"/>
    </row>
    <row r="48691" spans="21:21" x14ac:dyDescent="0.3">
      <c r="U48691" s="275"/>
    </row>
    <row r="48692" spans="21:21" x14ac:dyDescent="0.3">
      <c r="U48692" s="275"/>
    </row>
    <row r="48693" spans="21:21" x14ac:dyDescent="0.3">
      <c r="U48693" s="275"/>
    </row>
    <row r="48694" spans="21:21" x14ac:dyDescent="0.3">
      <c r="U48694" s="275"/>
    </row>
    <row r="48695" spans="21:21" x14ac:dyDescent="0.3">
      <c r="U48695" s="275"/>
    </row>
    <row r="48696" spans="21:21" x14ac:dyDescent="0.3">
      <c r="U48696" s="275"/>
    </row>
    <row r="48697" spans="21:21" x14ac:dyDescent="0.3">
      <c r="U48697" s="275"/>
    </row>
    <row r="48698" spans="21:21" x14ac:dyDescent="0.3">
      <c r="U48698" s="275"/>
    </row>
    <row r="48699" spans="21:21" x14ac:dyDescent="0.3">
      <c r="U48699" s="275"/>
    </row>
    <row r="48700" spans="21:21" x14ac:dyDescent="0.3">
      <c r="U48700" s="275"/>
    </row>
    <row r="48701" spans="21:21" x14ac:dyDescent="0.3">
      <c r="U48701" s="275"/>
    </row>
    <row r="48702" spans="21:21" x14ac:dyDescent="0.3">
      <c r="U48702" s="275"/>
    </row>
    <row r="48703" spans="21:21" x14ac:dyDescent="0.3">
      <c r="U48703" s="275"/>
    </row>
    <row r="48704" spans="21:21" x14ac:dyDescent="0.3">
      <c r="U48704" s="275"/>
    </row>
    <row r="48705" spans="21:21" x14ac:dyDescent="0.3">
      <c r="U48705" s="275"/>
    </row>
    <row r="48706" spans="21:21" x14ac:dyDescent="0.3">
      <c r="U48706" s="275"/>
    </row>
    <row r="48707" spans="21:21" x14ac:dyDescent="0.3">
      <c r="U48707" s="275"/>
    </row>
    <row r="48708" spans="21:21" x14ac:dyDescent="0.3">
      <c r="U48708" s="275"/>
    </row>
    <row r="48709" spans="21:21" x14ac:dyDescent="0.3">
      <c r="U48709" s="275"/>
    </row>
    <row r="48710" spans="21:21" x14ac:dyDescent="0.3">
      <c r="U48710" s="275"/>
    </row>
    <row r="48711" spans="21:21" x14ac:dyDescent="0.3">
      <c r="U48711" s="275"/>
    </row>
    <row r="48712" spans="21:21" x14ac:dyDescent="0.3">
      <c r="U48712" s="275"/>
    </row>
    <row r="48713" spans="21:21" x14ac:dyDescent="0.3">
      <c r="U48713" s="275"/>
    </row>
    <row r="48714" spans="21:21" x14ac:dyDescent="0.3">
      <c r="U48714" s="275"/>
    </row>
    <row r="48715" spans="21:21" x14ac:dyDescent="0.3">
      <c r="U48715" s="275"/>
    </row>
    <row r="48716" spans="21:21" x14ac:dyDescent="0.3">
      <c r="U48716" s="275"/>
    </row>
    <row r="48717" spans="21:21" x14ac:dyDescent="0.3">
      <c r="U48717" s="275"/>
    </row>
    <row r="48718" spans="21:21" x14ac:dyDescent="0.3">
      <c r="U48718" s="275"/>
    </row>
    <row r="48719" spans="21:21" x14ac:dyDescent="0.3">
      <c r="U48719" s="275"/>
    </row>
    <row r="48720" spans="21:21" x14ac:dyDescent="0.3">
      <c r="U48720" s="275"/>
    </row>
    <row r="48721" spans="21:21" x14ac:dyDescent="0.3">
      <c r="U48721" s="275"/>
    </row>
    <row r="48722" spans="21:21" x14ac:dyDescent="0.3">
      <c r="U48722" s="275"/>
    </row>
    <row r="48723" spans="21:21" x14ac:dyDescent="0.3">
      <c r="U48723" s="275"/>
    </row>
    <row r="48724" spans="21:21" x14ac:dyDescent="0.3">
      <c r="U48724" s="275"/>
    </row>
    <row r="48725" spans="21:21" x14ac:dyDescent="0.3">
      <c r="U48725" s="275"/>
    </row>
    <row r="48726" spans="21:21" x14ac:dyDescent="0.3">
      <c r="U48726" s="275"/>
    </row>
    <row r="48727" spans="21:21" x14ac:dyDescent="0.3">
      <c r="U48727" s="275"/>
    </row>
    <row r="48728" spans="21:21" x14ac:dyDescent="0.3">
      <c r="U48728" s="275"/>
    </row>
    <row r="48729" spans="21:21" x14ac:dyDescent="0.3">
      <c r="U48729" s="275"/>
    </row>
    <row r="48730" spans="21:21" x14ac:dyDescent="0.3">
      <c r="U48730" s="275"/>
    </row>
    <row r="48731" spans="21:21" x14ac:dyDescent="0.3">
      <c r="U48731" s="275"/>
    </row>
    <row r="48732" spans="21:21" x14ac:dyDescent="0.3">
      <c r="U48732" s="275"/>
    </row>
    <row r="48733" spans="21:21" x14ac:dyDescent="0.3">
      <c r="U48733" s="275"/>
    </row>
    <row r="48734" spans="21:21" x14ac:dyDescent="0.3">
      <c r="U48734" s="275"/>
    </row>
    <row r="48735" spans="21:21" x14ac:dyDescent="0.3">
      <c r="U48735" s="275"/>
    </row>
    <row r="48736" spans="21:21" x14ac:dyDescent="0.3">
      <c r="U48736" s="275"/>
    </row>
    <row r="48737" spans="21:21" x14ac:dyDescent="0.3">
      <c r="U48737" s="275"/>
    </row>
    <row r="48738" spans="21:21" x14ac:dyDescent="0.3">
      <c r="U48738" s="275"/>
    </row>
    <row r="48739" spans="21:21" x14ac:dyDescent="0.3">
      <c r="U48739" s="275"/>
    </row>
    <row r="48740" spans="21:21" x14ac:dyDescent="0.3">
      <c r="U48740" s="275"/>
    </row>
    <row r="48741" spans="21:21" x14ac:dyDescent="0.3">
      <c r="U48741" s="275"/>
    </row>
    <row r="48742" spans="21:21" x14ac:dyDescent="0.3">
      <c r="U48742" s="275"/>
    </row>
    <row r="48743" spans="21:21" x14ac:dyDescent="0.3">
      <c r="U48743" s="275"/>
    </row>
    <row r="48744" spans="21:21" x14ac:dyDescent="0.3">
      <c r="U48744" s="275"/>
    </row>
    <row r="48745" spans="21:21" x14ac:dyDescent="0.3">
      <c r="U48745" s="275"/>
    </row>
    <row r="48746" spans="21:21" x14ac:dyDescent="0.3">
      <c r="U48746" s="275"/>
    </row>
    <row r="48747" spans="21:21" x14ac:dyDescent="0.3">
      <c r="U48747" s="275"/>
    </row>
    <row r="48748" spans="21:21" x14ac:dyDescent="0.3">
      <c r="U48748" s="275"/>
    </row>
    <row r="48749" spans="21:21" x14ac:dyDescent="0.3">
      <c r="U48749" s="275"/>
    </row>
    <row r="48750" spans="21:21" x14ac:dyDescent="0.3">
      <c r="U48750" s="275"/>
    </row>
    <row r="48751" spans="21:21" x14ac:dyDescent="0.3">
      <c r="U48751" s="275"/>
    </row>
    <row r="48752" spans="21:21" x14ac:dyDescent="0.3">
      <c r="U48752" s="275"/>
    </row>
    <row r="48753" spans="21:21" x14ac:dyDescent="0.3">
      <c r="U48753" s="275"/>
    </row>
    <row r="48754" spans="21:21" x14ac:dyDescent="0.3">
      <c r="U48754" s="275"/>
    </row>
    <row r="48755" spans="21:21" x14ac:dyDescent="0.3">
      <c r="U48755" s="275"/>
    </row>
    <row r="48756" spans="21:21" x14ac:dyDescent="0.3">
      <c r="U48756" s="275"/>
    </row>
    <row r="48757" spans="21:21" x14ac:dyDescent="0.3">
      <c r="U48757" s="275"/>
    </row>
    <row r="48758" spans="21:21" x14ac:dyDescent="0.3">
      <c r="U48758" s="275"/>
    </row>
    <row r="48759" spans="21:21" x14ac:dyDescent="0.3">
      <c r="U48759" s="275"/>
    </row>
    <row r="48760" spans="21:21" x14ac:dyDescent="0.3">
      <c r="U48760" s="275"/>
    </row>
    <row r="48761" spans="21:21" x14ac:dyDescent="0.3">
      <c r="U48761" s="275"/>
    </row>
    <row r="48762" spans="21:21" x14ac:dyDescent="0.3">
      <c r="U48762" s="275"/>
    </row>
    <row r="48763" spans="21:21" x14ac:dyDescent="0.3">
      <c r="U48763" s="275"/>
    </row>
    <row r="48764" spans="21:21" x14ac:dyDescent="0.3">
      <c r="U48764" s="275"/>
    </row>
    <row r="48765" spans="21:21" x14ac:dyDescent="0.3">
      <c r="U48765" s="275"/>
    </row>
    <row r="48766" spans="21:21" x14ac:dyDescent="0.3">
      <c r="U48766" s="275"/>
    </row>
    <row r="48767" spans="21:21" x14ac:dyDescent="0.3">
      <c r="U48767" s="275"/>
    </row>
    <row r="48768" spans="21:21" x14ac:dyDescent="0.3">
      <c r="U48768" s="275"/>
    </row>
    <row r="48769" spans="21:21" x14ac:dyDescent="0.3">
      <c r="U48769" s="275"/>
    </row>
    <row r="48770" spans="21:21" x14ac:dyDescent="0.3">
      <c r="U48770" s="275"/>
    </row>
    <row r="48771" spans="21:21" x14ac:dyDescent="0.3">
      <c r="U48771" s="275"/>
    </row>
    <row r="48772" spans="21:21" x14ac:dyDescent="0.3">
      <c r="U48772" s="275"/>
    </row>
    <row r="48773" spans="21:21" x14ac:dyDescent="0.3">
      <c r="U48773" s="275"/>
    </row>
    <row r="48774" spans="21:21" x14ac:dyDescent="0.3">
      <c r="U48774" s="275"/>
    </row>
    <row r="48775" spans="21:21" x14ac:dyDescent="0.3">
      <c r="U48775" s="275"/>
    </row>
    <row r="48776" spans="21:21" x14ac:dyDescent="0.3">
      <c r="U48776" s="275"/>
    </row>
    <row r="48777" spans="21:21" x14ac:dyDescent="0.3">
      <c r="U48777" s="275"/>
    </row>
    <row r="48778" spans="21:21" x14ac:dyDescent="0.3">
      <c r="U48778" s="275"/>
    </row>
    <row r="48779" spans="21:21" x14ac:dyDescent="0.3">
      <c r="U48779" s="275"/>
    </row>
    <row r="48780" spans="21:21" x14ac:dyDescent="0.3">
      <c r="U48780" s="275"/>
    </row>
    <row r="48781" spans="21:21" x14ac:dyDescent="0.3">
      <c r="U48781" s="275"/>
    </row>
    <row r="48782" spans="21:21" x14ac:dyDescent="0.3">
      <c r="U48782" s="275"/>
    </row>
    <row r="48783" spans="21:21" x14ac:dyDescent="0.3">
      <c r="U48783" s="275"/>
    </row>
    <row r="48784" spans="21:21" x14ac:dyDescent="0.3">
      <c r="U48784" s="275"/>
    </row>
    <row r="48785" spans="21:21" x14ac:dyDescent="0.3">
      <c r="U48785" s="275"/>
    </row>
    <row r="48786" spans="21:21" x14ac:dyDescent="0.3">
      <c r="U48786" s="275"/>
    </row>
    <row r="48787" spans="21:21" x14ac:dyDescent="0.3">
      <c r="U48787" s="275"/>
    </row>
    <row r="48788" spans="21:21" x14ac:dyDescent="0.3">
      <c r="U48788" s="275"/>
    </row>
    <row r="48789" spans="21:21" x14ac:dyDescent="0.3">
      <c r="U48789" s="275"/>
    </row>
    <row r="48790" spans="21:21" x14ac:dyDescent="0.3">
      <c r="U48790" s="275"/>
    </row>
    <row r="48791" spans="21:21" x14ac:dyDescent="0.3">
      <c r="U48791" s="275"/>
    </row>
    <row r="48792" spans="21:21" x14ac:dyDescent="0.3">
      <c r="U48792" s="275"/>
    </row>
    <row r="48793" spans="21:21" x14ac:dyDescent="0.3">
      <c r="U48793" s="275"/>
    </row>
    <row r="48794" spans="21:21" x14ac:dyDescent="0.3">
      <c r="U48794" s="275"/>
    </row>
    <row r="48795" spans="21:21" x14ac:dyDescent="0.3">
      <c r="U48795" s="275"/>
    </row>
    <row r="48796" spans="21:21" x14ac:dyDescent="0.3">
      <c r="U48796" s="275"/>
    </row>
    <row r="48797" spans="21:21" x14ac:dyDescent="0.3">
      <c r="U48797" s="275"/>
    </row>
    <row r="48798" spans="21:21" x14ac:dyDescent="0.3">
      <c r="U48798" s="275"/>
    </row>
    <row r="48799" spans="21:21" x14ac:dyDescent="0.3">
      <c r="U48799" s="275"/>
    </row>
    <row r="48800" spans="21:21" x14ac:dyDescent="0.3">
      <c r="U48800" s="275"/>
    </row>
    <row r="48801" spans="21:21" x14ac:dyDescent="0.3">
      <c r="U48801" s="275"/>
    </row>
    <row r="48802" spans="21:21" x14ac:dyDescent="0.3">
      <c r="U48802" s="275"/>
    </row>
    <row r="48803" spans="21:21" x14ac:dyDescent="0.3">
      <c r="U48803" s="275"/>
    </row>
    <row r="48804" spans="21:21" x14ac:dyDescent="0.3">
      <c r="U48804" s="275"/>
    </row>
    <row r="48805" spans="21:21" x14ac:dyDescent="0.3">
      <c r="U48805" s="275"/>
    </row>
    <row r="48806" spans="21:21" x14ac:dyDescent="0.3">
      <c r="U48806" s="275"/>
    </row>
    <row r="48807" spans="21:21" x14ac:dyDescent="0.3">
      <c r="U48807" s="275"/>
    </row>
    <row r="48808" spans="21:21" x14ac:dyDescent="0.3">
      <c r="U48808" s="275"/>
    </row>
    <row r="48809" spans="21:21" x14ac:dyDescent="0.3">
      <c r="U48809" s="275"/>
    </row>
    <row r="48810" spans="21:21" x14ac:dyDescent="0.3">
      <c r="U48810" s="275"/>
    </row>
    <row r="48811" spans="21:21" x14ac:dyDescent="0.3">
      <c r="U48811" s="275"/>
    </row>
    <row r="48812" spans="21:21" x14ac:dyDescent="0.3">
      <c r="U48812" s="275"/>
    </row>
    <row r="48813" spans="21:21" x14ac:dyDescent="0.3">
      <c r="U48813" s="275"/>
    </row>
    <row r="48814" spans="21:21" x14ac:dyDescent="0.3">
      <c r="U48814" s="275"/>
    </row>
    <row r="48815" spans="21:21" x14ac:dyDescent="0.3">
      <c r="U48815" s="275"/>
    </row>
    <row r="48816" spans="21:21" x14ac:dyDescent="0.3">
      <c r="U48816" s="275"/>
    </row>
    <row r="48817" spans="21:21" x14ac:dyDescent="0.3">
      <c r="U48817" s="275"/>
    </row>
    <row r="48818" spans="21:21" x14ac:dyDescent="0.3">
      <c r="U48818" s="275"/>
    </row>
    <row r="48819" spans="21:21" x14ac:dyDescent="0.3">
      <c r="U48819" s="275"/>
    </row>
    <row r="48820" spans="21:21" x14ac:dyDescent="0.3">
      <c r="U48820" s="275"/>
    </row>
    <row r="48821" spans="21:21" x14ac:dyDescent="0.3">
      <c r="U48821" s="275"/>
    </row>
    <row r="48822" spans="21:21" x14ac:dyDescent="0.3">
      <c r="U48822" s="275"/>
    </row>
    <row r="48823" spans="21:21" x14ac:dyDescent="0.3">
      <c r="U48823" s="275"/>
    </row>
    <row r="48824" spans="21:21" x14ac:dyDescent="0.3">
      <c r="U48824" s="275"/>
    </row>
    <row r="48825" spans="21:21" x14ac:dyDescent="0.3">
      <c r="U48825" s="275"/>
    </row>
    <row r="48826" spans="21:21" x14ac:dyDescent="0.3">
      <c r="U48826" s="275"/>
    </row>
    <row r="48827" spans="21:21" x14ac:dyDescent="0.3">
      <c r="U48827" s="275"/>
    </row>
    <row r="48828" spans="21:21" x14ac:dyDescent="0.3">
      <c r="U48828" s="275"/>
    </row>
    <row r="48829" spans="21:21" x14ac:dyDescent="0.3">
      <c r="U48829" s="275"/>
    </row>
    <row r="48830" spans="21:21" x14ac:dyDescent="0.3">
      <c r="U48830" s="275"/>
    </row>
    <row r="48831" spans="21:21" x14ac:dyDescent="0.3">
      <c r="U48831" s="275"/>
    </row>
    <row r="48832" spans="21:21" x14ac:dyDescent="0.3">
      <c r="U48832" s="275"/>
    </row>
    <row r="48833" spans="21:21" x14ac:dyDescent="0.3">
      <c r="U48833" s="275"/>
    </row>
    <row r="48834" spans="21:21" x14ac:dyDescent="0.3">
      <c r="U48834" s="275"/>
    </row>
    <row r="48835" spans="21:21" x14ac:dyDescent="0.3">
      <c r="U48835" s="275"/>
    </row>
    <row r="48836" spans="21:21" x14ac:dyDescent="0.3">
      <c r="U48836" s="275"/>
    </row>
    <row r="48837" spans="21:21" x14ac:dyDescent="0.3">
      <c r="U48837" s="275"/>
    </row>
    <row r="48838" spans="21:21" x14ac:dyDescent="0.3">
      <c r="U48838" s="275"/>
    </row>
    <row r="48839" spans="21:21" x14ac:dyDescent="0.3">
      <c r="U48839" s="275"/>
    </row>
    <row r="48840" spans="21:21" x14ac:dyDescent="0.3">
      <c r="U48840" s="275"/>
    </row>
    <row r="48841" spans="21:21" x14ac:dyDescent="0.3">
      <c r="U48841" s="275"/>
    </row>
    <row r="48842" spans="21:21" x14ac:dyDescent="0.3">
      <c r="U48842" s="275"/>
    </row>
    <row r="48843" spans="21:21" x14ac:dyDescent="0.3">
      <c r="U48843" s="275"/>
    </row>
    <row r="48844" spans="21:21" x14ac:dyDescent="0.3">
      <c r="U48844" s="275"/>
    </row>
    <row r="48845" spans="21:21" x14ac:dyDescent="0.3">
      <c r="U48845" s="275"/>
    </row>
    <row r="48846" spans="21:21" x14ac:dyDescent="0.3">
      <c r="U48846" s="275"/>
    </row>
    <row r="48847" spans="21:21" x14ac:dyDescent="0.3">
      <c r="U48847" s="275"/>
    </row>
    <row r="48848" spans="21:21" x14ac:dyDescent="0.3">
      <c r="U48848" s="275"/>
    </row>
    <row r="48849" spans="21:21" x14ac:dyDescent="0.3">
      <c r="U48849" s="275"/>
    </row>
    <row r="48850" spans="21:21" x14ac:dyDescent="0.3">
      <c r="U48850" s="275"/>
    </row>
    <row r="48851" spans="21:21" x14ac:dyDescent="0.3">
      <c r="U48851" s="275"/>
    </row>
    <row r="48852" spans="21:21" x14ac:dyDescent="0.3">
      <c r="U48852" s="275"/>
    </row>
    <row r="48853" spans="21:21" x14ac:dyDescent="0.3">
      <c r="U48853" s="275"/>
    </row>
    <row r="48854" spans="21:21" x14ac:dyDescent="0.3">
      <c r="U48854" s="275"/>
    </row>
    <row r="48855" spans="21:21" x14ac:dyDescent="0.3">
      <c r="U48855" s="275"/>
    </row>
    <row r="48856" spans="21:21" x14ac:dyDescent="0.3">
      <c r="U48856" s="275"/>
    </row>
    <row r="48857" spans="21:21" x14ac:dyDescent="0.3">
      <c r="U48857" s="275"/>
    </row>
    <row r="48858" spans="21:21" x14ac:dyDescent="0.3">
      <c r="U48858" s="275"/>
    </row>
    <row r="48859" spans="21:21" x14ac:dyDescent="0.3">
      <c r="U48859" s="275"/>
    </row>
    <row r="48860" spans="21:21" x14ac:dyDescent="0.3">
      <c r="U48860" s="275"/>
    </row>
    <row r="48861" spans="21:21" x14ac:dyDescent="0.3">
      <c r="U48861" s="275"/>
    </row>
    <row r="48862" spans="21:21" x14ac:dyDescent="0.3">
      <c r="U48862" s="275"/>
    </row>
    <row r="48863" spans="21:21" x14ac:dyDescent="0.3">
      <c r="U48863" s="275"/>
    </row>
    <row r="48864" spans="21:21" x14ac:dyDescent="0.3">
      <c r="U48864" s="275"/>
    </row>
    <row r="48865" spans="21:21" x14ac:dyDescent="0.3">
      <c r="U48865" s="275"/>
    </row>
    <row r="48866" spans="21:21" x14ac:dyDescent="0.3">
      <c r="U48866" s="275"/>
    </row>
    <row r="48867" spans="21:21" x14ac:dyDescent="0.3">
      <c r="U48867" s="275"/>
    </row>
    <row r="48868" spans="21:21" x14ac:dyDescent="0.3">
      <c r="U48868" s="275"/>
    </row>
    <row r="48869" spans="21:21" x14ac:dyDescent="0.3">
      <c r="U48869" s="275"/>
    </row>
    <row r="48870" spans="21:21" x14ac:dyDescent="0.3">
      <c r="U48870" s="275"/>
    </row>
    <row r="48871" spans="21:21" x14ac:dyDescent="0.3">
      <c r="U48871" s="275"/>
    </row>
    <row r="48872" spans="21:21" x14ac:dyDescent="0.3">
      <c r="U48872" s="275"/>
    </row>
    <row r="48873" spans="21:21" x14ac:dyDescent="0.3">
      <c r="U48873" s="275"/>
    </row>
    <row r="48874" spans="21:21" x14ac:dyDescent="0.3">
      <c r="U48874" s="275"/>
    </row>
    <row r="48875" spans="21:21" x14ac:dyDescent="0.3">
      <c r="U48875" s="275"/>
    </row>
    <row r="48876" spans="21:21" x14ac:dyDescent="0.3">
      <c r="U48876" s="275"/>
    </row>
    <row r="48877" spans="21:21" x14ac:dyDescent="0.3">
      <c r="U48877" s="275"/>
    </row>
    <row r="48878" spans="21:21" x14ac:dyDescent="0.3">
      <c r="U48878" s="275"/>
    </row>
    <row r="48879" spans="21:21" x14ac:dyDescent="0.3">
      <c r="U48879" s="275"/>
    </row>
    <row r="48880" spans="21:21" x14ac:dyDescent="0.3">
      <c r="U48880" s="275"/>
    </row>
    <row r="48881" spans="21:21" x14ac:dyDescent="0.3">
      <c r="U48881" s="275"/>
    </row>
    <row r="48882" spans="21:21" x14ac:dyDescent="0.3">
      <c r="U48882" s="275"/>
    </row>
    <row r="48883" spans="21:21" x14ac:dyDescent="0.3">
      <c r="U48883" s="275"/>
    </row>
    <row r="48884" spans="21:21" x14ac:dyDescent="0.3">
      <c r="U48884" s="275"/>
    </row>
    <row r="48885" spans="21:21" x14ac:dyDescent="0.3">
      <c r="U48885" s="275"/>
    </row>
    <row r="48886" spans="21:21" x14ac:dyDescent="0.3">
      <c r="U48886" s="275"/>
    </row>
    <row r="48887" spans="21:21" x14ac:dyDescent="0.3">
      <c r="U48887" s="275"/>
    </row>
    <row r="48888" spans="21:21" x14ac:dyDescent="0.3">
      <c r="U48888" s="275"/>
    </row>
    <row r="48889" spans="21:21" x14ac:dyDescent="0.3">
      <c r="U48889" s="275"/>
    </row>
    <row r="48890" spans="21:21" x14ac:dyDescent="0.3">
      <c r="U48890" s="275"/>
    </row>
    <row r="48891" spans="21:21" x14ac:dyDescent="0.3">
      <c r="U48891" s="275"/>
    </row>
    <row r="48892" spans="21:21" x14ac:dyDescent="0.3">
      <c r="U48892" s="275"/>
    </row>
    <row r="48893" spans="21:21" x14ac:dyDescent="0.3">
      <c r="U48893" s="275"/>
    </row>
    <row r="48894" spans="21:21" x14ac:dyDescent="0.3">
      <c r="U48894" s="275"/>
    </row>
    <row r="48895" spans="21:21" x14ac:dyDescent="0.3">
      <c r="U48895" s="275"/>
    </row>
    <row r="48896" spans="21:21" x14ac:dyDescent="0.3">
      <c r="U48896" s="275"/>
    </row>
    <row r="48897" spans="21:21" x14ac:dyDescent="0.3">
      <c r="U48897" s="275"/>
    </row>
    <row r="48898" spans="21:21" x14ac:dyDescent="0.3">
      <c r="U48898" s="275"/>
    </row>
    <row r="48899" spans="21:21" x14ac:dyDescent="0.3">
      <c r="U48899" s="275"/>
    </row>
    <row r="48900" spans="21:21" x14ac:dyDescent="0.3">
      <c r="U48900" s="275"/>
    </row>
    <row r="48901" spans="21:21" x14ac:dyDescent="0.3">
      <c r="U48901" s="275"/>
    </row>
    <row r="48902" spans="21:21" x14ac:dyDescent="0.3">
      <c r="U48902" s="275"/>
    </row>
    <row r="48903" spans="21:21" x14ac:dyDescent="0.3">
      <c r="U48903" s="275"/>
    </row>
    <row r="48904" spans="21:21" x14ac:dyDescent="0.3">
      <c r="U48904" s="275"/>
    </row>
    <row r="48905" spans="21:21" x14ac:dyDescent="0.3">
      <c r="U48905" s="275"/>
    </row>
    <row r="48906" spans="21:21" x14ac:dyDescent="0.3">
      <c r="U48906" s="275"/>
    </row>
    <row r="48907" spans="21:21" x14ac:dyDescent="0.3">
      <c r="U48907" s="275"/>
    </row>
    <row r="48908" spans="21:21" x14ac:dyDescent="0.3">
      <c r="U48908" s="275"/>
    </row>
    <row r="48909" spans="21:21" x14ac:dyDescent="0.3">
      <c r="U48909" s="275"/>
    </row>
    <row r="48910" spans="21:21" x14ac:dyDescent="0.3">
      <c r="U48910" s="275"/>
    </row>
    <row r="48911" spans="21:21" x14ac:dyDescent="0.3">
      <c r="U48911" s="275"/>
    </row>
    <row r="48912" spans="21:21" x14ac:dyDescent="0.3">
      <c r="U48912" s="275"/>
    </row>
    <row r="48913" spans="21:21" x14ac:dyDescent="0.3">
      <c r="U48913" s="275"/>
    </row>
    <row r="48914" spans="21:21" x14ac:dyDescent="0.3">
      <c r="U48914" s="275"/>
    </row>
    <row r="48915" spans="21:21" x14ac:dyDescent="0.3">
      <c r="U48915" s="275"/>
    </row>
    <row r="48916" spans="21:21" x14ac:dyDescent="0.3">
      <c r="U48916" s="275"/>
    </row>
    <row r="48917" spans="21:21" x14ac:dyDescent="0.3">
      <c r="U48917" s="275"/>
    </row>
    <row r="48918" spans="21:21" x14ac:dyDescent="0.3">
      <c r="U48918" s="275"/>
    </row>
    <row r="48919" spans="21:21" x14ac:dyDescent="0.3">
      <c r="U48919" s="275"/>
    </row>
    <row r="48920" spans="21:21" x14ac:dyDescent="0.3">
      <c r="U48920" s="275"/>
    </row>
    <row r="48921" spans="21:21" x14ac:dyDescent="0.3">
      <c r="U48921" s="275"/>
    </row>
    <row r="48922" spans="21:21" x14ac:dyDescent="0.3">
      <c r="U48922" s="275"/>
    </row>
    <row r="48923" spans="21:21" x14ac:dyDescent="0.3">
      <c r="U48923" s="275"/>
    </row>
    <row r="48924" spans="21:21" x14ac:dyDescent="0.3">
      <c r="U48924" s="275"/>
    </row>
    <row r="48925" spans="21:21" x14ac:dyDescent="0.3">
      <c r="U48925" s="275"/>
    </row>
    <row r="48926" spans="21:21" x14ac:dyDescent="0.3">
      <c r="U48926" s="275"/>
    </row>
    <row r="48927" spans="21:21" x14ac:dyDescent="0.3">
      <c r="U48927" s="275"/>
    </row>
    <row r="48928" spans="21:21" x14ac:dyDescent="0.3">
      <c r="U48928" s="275"/>
    </row>
    <row r="48929" spans="21:21" x14ac:dyDescent="0.3">
      <c r="U48929" s="275"/>
    </row>
    <row r="48930" spans="21:21" x14ac:dyDescent="0.3">
      <c r="U48930" s="275"/>
    </row>
    <row r="48931" spans="21:21" x14ac:dyDescent="0.3">
      <c r="U48931" s="275"/>
    </row>
    <row r="48932" spans="21:21" x14ac:dyDescent="0.3">
      <c r="U48932" s="275"/>
    </row>
    <row r="48933" spans="21:21" x14ac:dyDescent="0.3">
      <c r="U48933" s="275"/>
    </row>
    <row r="48934" spans="21:21" x14ac:dyDescent="0.3">
      <c r="U48934" s="275"/>
    </row>
    <row r="48935" spans="21:21" x14ac:dyDescent="0.3">
      <c r="U48935" s="275"/>
    </row>
    <row r="48936" spans="21:21" x14ac:dyDescent="0.3">
      <c r="U48936" s="275"/>
    </row>
    <row r="48937" spans="21:21" x14ac:dyDescent="0.3">
      <c r="U48937" s="275"/>
    </row>
    <row r="48938" spans="21:21" x14ac:dyDescent="0.3">
      <c r="U48938" s="275"/>
    </row>
    <row r="48939" spans="21:21" x14ac:dyDescent="0.3">
      <c r="U48939" s="275"/>
    </row>
    <row r="48940" spans="21:21" x14ac:dyDescent="0.3">
      <c r="U48940" s="275"/>
    </row>
    <row r="48941" spans="21:21" x14ac:dyDescent="0.3">
      <c r="U48941" s="275"/>
    </row>
    <row r="48942" spans="21:21" x14ac:dyDescent="0.3">
      <c r="U48942" s="275"/>
    </row>
    <row r="48943" spans="21:21" x14ac:dyDescent="0.3">
      <c r="U48943" s="275"/>
    </row>
    <row r="48944" spans="21:21" x14ac:dyDescent="0.3">
      <c r="U48944" s="275"/>
    </row>
    <row r="48945" spans="21:21" x14ac:dyDescent="0.3">
      <c r="U48945" s="275"/>
    </row>
    <row r="48946" spans="21:21" x14ac:dyDescent="0.3">
      <c r="U48946" s="275"/>
    </row>
    <row r="48947" spans="21:21" x14ac:dyDescent="0.3">
      <c r="U48947" s="275"/>
    </row>
    <row r="48948" spans="21:21" x14ac:dyDescent="0.3">
      <c r="U48948" s="275"/>
    </row>
    <row r="48949" spans="21:21" x14ac:dyDescent="0.3">
      <c r="U48949" s="275"/>
    </row>
    <row r="48950" spans="21:21" x14ac:dyDescent="0.3">
      <c r="U48950" s="275"/>
    </row>
    <row r="48951" spans="21:21" x14ac:dyDescent="0.3">
      <c r="U48951" s="275"/>
    </row>
    <row r="48952" spans="21:21" x14ac:dyDescent="0.3">
      <c r="U48952" s="275"/>
    </row>
    <row r="48953" spans="21:21" x14ac:dyDescent="0.3">
      <c r="U48953" s="275"/>
    </row>
    <row r="48954" spans="21:21" x14ac:dyDescent="0.3">
      <c r="U48954" s="275"/>
    </row>
    <row r="48955" spans="21:21" x14ac:dyDescent="0.3">
      <c r="U48955" s="275"/>
    </row>
    <row r="48956" spans="21:21" x14ac:dyDescent="0.3">
      <c r="U48956" s="275"/>
    </row>
    <row r="48957" spans="21:21" x14ac:dyDescent="0.3">
      <c r="U48957" s="275"/>
    </row>
    <row r="48958" spans="21:21" x14ac:dyDescent="0.3">
      <c r="U48958" s="275"/>
    </row>
    <row r="48959" spans="21:21" x14ac:dyDescent="0.3">
      <c r="U48959" s="275"/>
    </row>
    <row r="48960" spans="21:21" x14ac:dyDescent="0.3">
      <c r="U48960" s="275"/>
    </row>
    <row r="48961" spans="21:21" x14ac:dyDescent="0.3">
      <c r="U48961" s="275"/>
    </row>
    <row r="48962" spans="21:21" x14ac:dyDescent="0.3">
      <c r="U48962" s="275"/>
    </row>
    <row r="48963" spans="21:21" x14ac:dyDescent="0.3">
      <c r="U48963" s="275"/>
    </row>
    <row r="48964" spans="21:21" x14ac:dyDescent="0.3">
      <c r="U48964" s="275"/>
    </row>
    <row r="48965" spans="21:21" x14ac:dyDescent="0.3">
      <c r="U48965" s="275"/>
    </row>
    <row r="48966" spans="21:21" x14ac:dyDescent="0.3">
      <c r="U48966" s="275"/>
    </row>
    <row r="48967" spans="21:21" x14ac:dyDescent="0.3">
      <c r="U48967" s="275"/>
    </row>
    <row r="48968" spans="21:21" x14ac:dyDescent="0.3">
      <c r="U48968" s="275"/>
    </row>
    <row r="48969" spans="21:21" x14ac:dyDescent="0.3">
      <c r="U48969" s="275"/>
    </row>
    <row r="48970" spans="21:21" x14ac:dyDescent="0.3">
      <c r="U48970" s="275"/>
    </row>
    <row r="48971" spans="21:21" x14ac:dyDescent="0.3">
      <c r="U48971" s="275"/>
    </row>
    <row r="48972" spans="21:21" x14ac:dyDescent="0.3">
      <c r="U48972" s="275"/>
    </row>
    <row r="48973" spans="21:21" x14ac:dyDescent="0.3">
      <c r="U48973" s="275"/>
    </row>
    <row r="48974" spans="21:21" x14ac:dyDescent="0.3">
      <c r="U48974" s="275"/>
    </row>
    <row r="48975" spans="21:21" x14ac:dyDescent="0.3">
      <c r="U48975" s="275"/>
    </row>
    <row r="48976" spans="21:21" x14ac:dyDescent="0.3">
      <c r="U48976" s="275"/>
    </row>
    <row r="48977" spans="21:21" x14ac:dyDescent="0.3">
      <c r="U48977" s="275"/>
    </row>
    <row r="48978" spans="21:21" x14ac:dyDescent="0.3">
      <c r="U48978" s="275"/>
    </row>
    <row r="48979" spans="21:21" x14ac:dyDescent="0.3">
      <c r="U48979" s="275"/>
    </row>
    <row r="48980" spans="21:21" x14ac:dyDescent="0.3">
      <c r="U48980" s="275"/>
    </row>
    <row r="48981" spans="21:21" x14ac:dyDescent="0.3">
      <c r="U48981" s="275"/>
    </row>
    <row r="48982" spans="21:21" x14ac:dyDescent="0.3">
      <c r="U48982" s="275"/>
    </row>
    <row r="48983" spans="21:21" x14ac:dyDescent="0.3">
      <c r="U48983" s="275"/>
    </row>
    <row r="48984" spans="21:21" x14ac:dyDescent="0.3">
      <c r="U48984" s="275"/>
    </row>
    <row r="48985" spans="21:21" x14ac:dyDescent="0.3">
      <c r="U48985" s="275"/>
    </row>
    <row r="48986" spans="21:21" x14ac:dyDescent="0.3">
      <c r="U48986" s="275"/>
    </row>
    <row r="48987" spans="21:21" x14ac:dyDescent="0.3">
      <c r="U48987" s="275"/>
    </row>
    <row r="48988" spans="21:21" x14ac:dyDescent="0.3">
      <c r="U48988" s="275"/>
    </row>
    <row r="48989" spans="21:21" x14ac:dyDescent="0.3">
      <c r="U48989" s="275"/>
    </row>
    <row r="48990" spans="21:21" x14ac:dyDescent="0.3">
      <c r="U48990" s="275"/>
    </row>
    <row r="48991" spans="21:21" x14ac:dyDescent="0.3">
      <c r="U48991" s="275"/>
    </row>
    <row r="48992" spans="21:21" x14ac:dyDescent="0.3">
      <c r="U48992" s="275"/>
    </row>
    <row r="48993" spans="21:21" x14ac:dyDescent="0.3">
      <c r="U48993" s="275"/>
    </row>
    <row r="48994" spans="21:21" x14ac:dyDescent="0.3">
      <c r="U48994" s="275"/>
    </row>
    <row r="48995" spans="21:21" x14ac:dyDescent="0.3">
      <c r="U48995" s="275"/>
    </row>
    <row r="48996" spans="21:21" x14ac:dyDescent="0.3">
      <c r="U48996" s="275"/>
    </row>
    <row r="48997" spans="21:21" x14ac:dyDescent="0.3">
      <c r="U48997" s="275"/>
    </row>
    <row r="48998" spans="21:21" x14ac:dyDescent="0.3">
      <c r="U48998" s="275"/>
    </row>
    <row r="48999" spans="21:21" x14ac:dyDescent="0.3">
      <c r="U48999" s="275"/>
    </row>
    <row r="49000" spans="21:21" x14ac:dyDescent="0.3">
      <c r="U49000" s="275"/>
    </row>
    <row r="49001" spans="21:21" x14ac:dyDescent="0.3">
      <c r="U49001" s="275"/>
    </row>
    <row r="49002" spans="21:21" x14ac:dyDescent="0.3">
      <c r="U49002" s="275"/>
    </row>
    <row r="49003" spans="21:21" x14ac:dyDescent="0.3">
      <c r="U49003" s="275"/>
    </row>
    <row r="49004" spans="21:21" x14ac:dyDescent="0.3">
      <c r="U49004" s="275"/>
    </row>
    <row r="49005" spans="21:21" x14ac:dyDescent="0.3">
      <c r="U49005" s="275"/>
    </row>
    <row r="49006" spans="21:21" x14ac:dyDescent="0.3">
      <c r="U49006" s="275"/>
    </row>
    <row r="49007" spans="21:21" x14ac:dyDescent="0.3">
      <c r="U49007" s="275"/>
    </row>
    <row r="49008" spans="21:21" x14ac:dyDescent="0.3">
      <c r="U49008" s="275"/>
    </row>
    <row r="49009" spans="21:21" x14ac:dyDescent="0.3">
      <c r="U49009" s="275"/>
    </row>
    <row r="49010" spans="21:21" x14ac:dyDescent="0.3">
      <c r="U49010" s="275"/>
    </row>
    <row r="49011" spans="21:21" x14ac:dyDescent="0.3">
      <c r="U49011" s="275"/>
    </row>
    <row r="49012" spans="21:21" x14ac:dyDescent="0.3">
      <c r="U49012" s="275"/>
    </row>
    <row r="49013" spans="21:21" x14ac:dyDescent="0.3">
      <c r="U49013" s="275"/>
    </row>
    <row r="49014" spans="21:21" x14ac:dyDescent="0.3">
      <c r="U49014" s="275"/>
    </row>
    <row r="49015" spans="21:21" x14ac:dyDescent="0.3">
      <c r="U49015" s="275"/>
    </row>
    <row r="49016" spans="21:21" x14ac:dyDescent="0.3">
      <c r="U49016" s="275"/>
    </row>
    <row r="49017" spans="21:21" x14ac:dyDescent="0.3">
      <c r="U49017" s="275"/>
    </row>
    <row r="49018" spans="21:21" x14ac:dyDescent="0.3">
      <c r="U49018" s="275"/>
    </row>
    <row r="49019" spans="21:21" x14ac:dyDescent="0.3">
      <c r="U49019" s="275"/>
    </row>
    <row r="49020" spans="21:21" x14ac:dyDescent="0.3">
      <c r="U49020" s="275"/>
    </row>
    <row r="49021" spans="21:21" x14ac:dyDescent="0.3">
      <c r="U49021" s="275"/>
    </row>
    <row r="49022" spans="21:21" x14ac:dyDescent="0.3">
      <c r="U49022" s="275"/>
    </row>
    <row r="49023" spans="21:21" x14ac:dyDescent="0.3">
      <c r="U49023" s="275"/>
    </row>
    <row r="49024" spans="21:21" x14ac:dyDescent="0.3">
      <c r="U49024" s="275"/>
    </row>
    <row r="49025" spans="21:21" x14ac:dyDescent="0.3">
      <c r="U49025" s="275"/>
    </row>
    <row r="49026" spans="21:21" x14ac:dyDescent="0.3">
      <c r="U49026" s="275"/>
    </row>
    <row r="49027" spans="21:21" x14ac:dyDescent="0.3">
      <c r="U49027" s="275"/>
    </row>
    <row r="49028" spans="21:21" x14ac:dyDescent="0.3">
      <c r="U49028" s="275"/>
    </row>
    <row r="49029" spans="21:21" x14ac:dyDescent="0.3">
      <c r="U49029" s="275"/>
    </row>
    <row r="49030" spans="21:21" x14ac:dyDescent="0.3">
      <c r="U49030" s="275"/>
    </row>
    <row r="49031" spans="21:21" x14ac:dyDescent="0.3">
      <c r="U49031" s="275"/>
    </row>
    <row r="49032" spans="21:21" x14ac:dyDescent="0.3">
      <c r="U49032" s="275"/>
    </row>
    <row r="49033" spans="21:21" x14ac:dyDescent="0.3">
      <c r="U49033" s="275"/>
    </row>
    <row r="49034" spans="21:21" x14ac:dyDescent="0.3">
      <c r="U49034" s="275"/>
    </row>
    <row r="49035" spans="21:21" x14ac:dyDescent="0.3">
      <c r="U49035" s="275"/>
    </row>
    <row r="49036" spans="21:21" x14ac:dyDescent="0.3">
      <c r="U49036" s="275"/>
    </row>
    <row r="49037" spans="21:21" x14ac:dyDescent="0.3">
      <c r="U49037" s="275"/>
    </row>
    <row r="49038" spans="21:21" x14ac:dyDescent="0.3">
      <c r="U49038" s="275"/>
    </row>
    <row r="49039" spans="21:21" x14ac:dyDescent="0.3">
      <c r="U49039" s="275"/>
    </row>
    <row r="49040" spans="21:21" x14ac:dyDescent="0.3">
      <c r="U49040" s="275"/>
    </row>
    <row r="49041" spans="21:21" x14ac:dyDescent="0.3">
      <c r="U49041" s="275"/>
    </row>
    <row r="49042" spans="21:21" x14ac:dyDescent="0.3">
      <c r="U49042" s="275"/>
    </row>
    <row r="49043" spans="21:21" x14ac:dyDescent="0.3">
      <c r="U49043" s="275"/>
    </row>
    <row r="49044" spans="21:21" x14ac:dyDescent="0.3">
      <c r="U49044" s="275"/>
    </row>
    <row r="49045" spans="21:21" x14ac:dyDescent="0.3">
      <c r="U49045" s="275"/>
    </row>
    <row r="49046" spans="21:21" x14ac:dyDescent="0.3">
      <c r="U49046" s="275"/>
    </row>
    <row r="49047" spans="21:21" x14ac:dyDescent="0.3">
      <c r="U49047" s="275"/>
    </row>
    <row r="49048" spans="21:21" x14ac:dyDescent="0.3">
      <c r="U49048" s="275"/>
    </row>
    <row r="49049" spans="21:21" x14ac:dyDescent="0.3">
      <c r="U49049" s="275"/>
    </row>
    <row r="49050" spans="21:21" x14ac:dyDescent="0.3">
      <c r="U49050" s="275"/>
    </row>
    <row r="49051" spans="21:21" x14ac:dyDescent="0.3">
      <c r="U49051" s="275"/>
    </row>
    <row r="49052" spans="21:21" x14ac:dyDescent="0.3">
      <c r="U49052" s="275"/>
    </row>
    <row r="49053" spans="21:21" x14ac:dyDescent="0.3">
      <c r="U49053" s="275"/>
    </row>
    <row r="49054" spans="21:21" x14ac:dyDescent="0.3">
      <c r="U49054" s="275"/>
    </row>
    <row r="49055" spans="21:21" x14ac:dyDescent="0.3">
      <c r="U49055" s="275"/>
    </row>
    <row r="49056" spans="21:21" x14ac:dyDescent="0.3">
      <c r="U49056" s="275"/>
    </row>
    <row r="49057" spans="21:21" x14ac:dyDescent="0.3">
      <c r="U49057" s="275"/>
    </row>
    <row r="49058" spans="21:21" x14ac:dyDescent="0.3">
      <c r="U49058" s="275"/>
    </row>
    <row r="49059" spans="21:21" x14ac:dyDescent="0.3">
      <c r="U49059" s="275"/>
    </row>
    <row r="49060" spans="21:21" x14ac:dyDescent="0.3">
      <c r="U49060" s="275"/>
    </row>
    <row r="49061" spans="21:21" x14ac:dyDescent="0.3">
      <c r="U49061" s="275"/>
    </row>
    <row r="49062" spans="21:21" x14ac:dyDescent="0.3">
      <c r="U49062" s="275"/>
    </row>
    <row r="49063" spans="21:21" x14ac:dyDescent="0.3">
      <c r="U49063" s="275"/>
    </row>
    <row r="49064" spans="21:21" x14ac:dyDescent="0.3">
      <c r="U49064" s="275"/>
    </row>
    <row r="49065" spans="21:21" x14ac:dyDescent="0.3">
      <c r="U49065" s="275"/>
    </row>
    <row r="49066" spans="21:21" x14ac:dyDescent="0.3">
      <c r="U49066" s="275"/>
    </row>
    <row r="49067" spans="21:21" x14ac:dyDescent="0.3">
      <c r="U49067" s="275"/>
    </row>
    <row r="49068" spans="21:21" x14ac:dyDescent="0.3">
      <c r="U49068" s="275"/>
    </row>
    <row r="49069" spans="21:21" x14ac:dyDescent="0.3">
      <c r="U49069" s="275"/>
    </row>
    <row r="49070" spans="21:21" x14ac:dyDescent="0.3">
      <c r="U49070" s="275"/>
    </row>
    <row r="49071" spans="21:21" x14ac:dyDescent="0.3">
      <c r="U49071" s="275"/>
    </row>
    <row r="49072" spans="21:21" x14ac:dyDescent="0.3">
      <c r="U49072" s="275"/>
    </row>
    <row r="49073" spans="21:21" x14ac:dyDescent="0.3">
      <c r="U49073" s="275"/>
    </row>
    <row r="49074" spans="21:21" x14ac:dyDescent="0.3">
      <c r="U49074" s="275"/>
    </row>
    <row r="49075" spans="21:21" x14ac:dyDescent="0.3">
      <c r="U49075" s="275"/>
    </row>
    <row r="49076" spans="21:21" x14ac:dyDescent="0.3">
      <c r="U49076" s="275"/>
    </row>
    <row r="49077" spans="21:21" x14ac:dyDescent="0.3">
      <c r="U49077" s="275"/>
    </row>
    <row r="49078" spans="21:21" x14ac:dyDescent="0.3">
      <c r="U49078" s="275"/>
    </row>
    <row r="49079" spans="21:21" x14ac:dyDescent="0.3">
      <c r="U49079" s="275"/>
    </row>
    <row r="49080" spans="21:21" x14ac:dyDescent="0.3">
      <c r="U49080" s="275"/>
    </row>
    <row r="49081" spans="21:21" x14ac:dyDescent="0.3">
      <c r="U49081" s="275"/>
    </row>
    <row r="49082" spans="21:21" x14ac:dyDescent="0.3">
      <c r="U49082" s="275"/>
    </row>
    <row r="49083" spans="21:21" x14ac:dyDescent="0.3">
      <c r="U49083" s="275"/>
    </row>
    <row r="49084" spans="21:21" x14ac:dyDescent="0.3">
      <c r="U49084" s="275"/>
    </row>
    <row r="49085" spans="21:21" x14ac:dyDescent="0.3">
      <c r="U49085" s="275"/>
    </row>
    <row r="49086" spans="21:21" x14ac:dyDescent="0.3">
      <c r="U49086" s="275"/>
    </row>
    <row r="49087" spans="21:21" x14ac:dyDescent="0.3">
      <c r="U49087" s="275"/>
    </row>
    <row r="49088" spans="21:21" x14ac:dyDescent="0.3">
      <c r="U49088" s="275"/>
    </row>
    <row r="49089" spans="21:21" x14ac:dyDescent="0.3">
      <c r="U49089" s="275"/>
    </row>
    <row r="49090" spans="21:21" x14ac:dyDescent="0.3">
      <c r="U49090" s="275"/>
    </row>
    <row r="49091" spans="21:21" x14ac:dyDescent="0.3">
      <c r="U49091" s="275"/>
    </row>
    <row r="49092" spans="21:21" x14ac:dyDescent="0.3">
      <c r="U49092" s="275"/>
    </row>
    <row r="49093" spans="21:21" x14ac:dyDescent="0.3">
      <c r="U49093" s="275"/>
    </row>
    <row r="49094" spans="21:21" x14ac:dyDescent="0.3">
      <c r="U49094" s="275"/>
    </row>
    <row r="49095" spans="21:21" x14ac:dyDescent="0.3">
      <c r="U49095" s="275"/>
    </row>
    <row r="49096" spans="21:21" x14ac:dyDescent="0.3">
      <c r="U49096" s="275"/>
    </row>
    <row r="49097" spans="21:21" x14ac:dyDescent="0.3">
      <c r="U49097" s="275"/>
    </row>
    <row r="49098" spans="21:21" x14ac:dyDescent="0.3">
      <c r="U49098" s="275"/>
    </row>
    <row r="49099" spans="21:21" x14ac:dyDescent="0.3">
      <c r="U49099" s="275"/>
    </row>
    <row r="49100" spans="21:21" x14ac:dyDescent="0.3">
      <c r="U49100" s="275"/>
    </row>
    <row r="49101" spans="21:21" x14ac:dyDescent="0.3">
      <c r="U49101" s="275"/>
    </row>
    <row r="49102" spans="21:21" x14ac:dyDescent="0.3">
      <c r="U49102" s="275"/>
    </row>
    <row r="49103" spans="21:21" x14ac:dyDescent="0.3">
      <c r="U49103" s="275"/>
    </row>
    <row r="49104" spans="21:21" x14ac:dyDescent="0.3">
      <c r="U49104" s="275"/>
    </row>
    <row r="49105" spans="21:21" x14ac:dyDescent="0.3">
      <c r="U49105" s="275"/>
    </row>
    <row r="49106" spans="21:21" x14ac:dyDescent="0.3">
      <c r="U49106" s="275"/>
    </row>
    <row r="49107" spans="21:21" x14ac:dyDescent="0.3">
      <c r="U49107" s="275"/>
    </row>
    <row r="49108" spans="21:21" x14ac:dyDescent="0.3">
      <c r="U49108" s="275"/>
    </row>
    <row r="49109" spans="21:21" x14ac:dyDescent="0.3">
      <c r="U49109" s="275"/>
    </row>
    <row r="49110" spans="21:21" x14ac:dyDescent="0.3">
      <c r="U49110" s="275"/>
    </row>
    <row r="49111" spans="21:21" x14ac:dyDescent="0.3">
      <c r="U49111" s="275"/>
    </row>
    <row r="49112" spans="21:21" x14ac:dyDescent="0.3">
      <c r="U49112" s="275"/>
    </row>
    <row r="49113" spans="21:21" x14ac:dyDescent="0.3">
      <c r="U49113" s="275"/>
    </row>
    <row r="49114" spans="21:21" x14ac:dyDescent="0.3">
      <c r="U49114" s="275"/>
    </row>
    <row r="49115" spans="21:21" x14ac:dyDescent="0.3">
      <c r="U49115" s="275"/>
    </row>
    <row r="49116" spans="21:21" x14ac:dyDescent="0.3">
      <c r="U49116" s="275"/>
    </row>
    <row r="49117" spans="21:21" x14ac:dyDescent="0.3">
      <c r="U49117" s="275"/>
    </row>
    <row r="49118" spans="21:21" x14ac:dyDescent="0.3">
      <c r="U49118" s="275"/>
    </row>
    <row r="49119" spans="21:21" x14ac:dyDescent="0.3">
      <c r="U49119" s="275"/>
    </row>
    <row r="49120" spans="21:21" x14ac:dyDescent="0.3">
      <c r="U49120" s="275"/>
    </row>
    <row r="49121" spans="21:21" x14ac:dyDescent="0.3">
      <c r="U49121" s="275"/>
    </row>
    <row r="49122" spans="21:21" x14ac:dyDescent="0.3">
      <c r="U49122" s="275"/>
    </row>
    <row r="49123" spans="21:21" x14ac:dyDescent="0.3">
      <c r="U49123" s="275"/>
    </row>
    <row r="49124" spans="21:21" x14ac:dyDescent="0.3">
      <c r="U49124" s="275"/>
    </row>
    <row r="49125" spans="21:21" x14ac:dyDescent="0.3">
      <c r="U49125" s="275"/>
    </row>
    <row r="49126" spans="21:21" x14ac:dyDescent="0.3">
      <c r="U49126" s="275"/>
    </row>
    <row r="49127" spans="21:21" x14ac:dyDescent="0.3">
      <c r="U49127" s="275"/>
    </row>
    <row r="49128" spans="21:21" x14ac:dyDescent="0.3">
      <c r="U49128" s="275"/>
    </row>
    <row r="49129" spans="21:21" x14ac:dyDescent="0.3">
      <c r="U49129" s="275"/>
    </row>
    <row r="49130" spans="21:21" x14ac:dyDescent="0.3">
      <c r="U49130" s="275"/>
    </row>
    <row r="49131" spans="21:21" x14ac:dyDescent="0.3">
      <c r="U49131" s="275"/>
    </row>
    <row r="49132" spans="21:21" x14ac:dyDescent="0.3">
      <c r="U49132" s="275"/>
    </row>
    <row r="49133" spans="21:21" x14ac:dyDescent="0.3">
      <c r="U49133" s="275"/>
    </row>
    <row r="49134" spans="21:21" x14ac:dyDescent="0.3">
      <c r="U49134" s="275"/>
    </row>
    <row r="49135" spans="21:21" x14ac:dyDescent="0.3">
      <c r="U49135" s="275"/>
    </row>
    <row r="49136" spans="21:21" x14ac:dyDescent="0.3">
      <c r="U49136" s="275"/>
    </row>
    <row r="49137" spans="21:21" x14ac:dyDescent="0.3">
      <c r="U49137" s="275"/>
    </row>
    <row r="49138" spans="21:21" x14ac:dyDescent="0.3">
      <c r="U49138" s="275"/>
    </row>
    <row r="49139" spans="21:21" x14ac:dyDescent="0.3">
      <c r="U49139" s="275"/>
    </row>
    <row r="49140" spans="21:21" x14ac:dyDescent="0.3">
      <c r="U49140" s="275"/>
    </row>
    <row r="49141" spans="21:21" x14ac:dyDescent="0.3">
      <c r="U49141" s="275"/>
    </row>
    <row r="49142" spans="21:21" x14ac:dyDescent="0.3">
      <c r="U49142" s="275"/>
    </row>
    <row r="49143" spans="21:21" x14ac:dyDescent="0.3">
      <c r="U49143" s="275"/>
    </row>
    <row r="49144" spans="21:21" x14ac:dyDescent="0.3">
      <c r="U49144" s="275"/>
    </row>
    <row r="49145" spans="21:21" x14ac:dyDescent="0.3">
      <c r="U49145" s="275"/>
    </row>
    <row r="49146" spans="21:21" x14ac:dyDescent="0.3">
      <c r="U49146" s="275"/>
    </row>
    <row r="49147" spans="21:21" x14ac:dyDescent="0.3">
      <c r="U49147" s="275"/>
    </row>
    <row r="49148" spans="21:21" x14ac:dyDescent="0.3">
      <c r="U49148" s="275"/>
    </row>
    <row r="49149" spans="21:21" x14ac:dyDescent="0.3">
      <c r="U49149" s="275"/>
    </row>
    <row r="49150" spans="21:21" x14ac:dyDescent="0.3">
      <c r="U49150" s="275"/>
    </row>
    <row r="49151" spans="21:21" x14ac:dyDescent="0.3">
      <c r="U49151" s="275"/>
    </row>
    <row r="49152" spans="21:21" x14ac:dyDescent="0.3">
      <c r="U49152" s="275"/>
    </row>
    <row r="49153" spans="21:21" x14ac:dyDescent="0.3">
      <c r="U49153" s="275"/>
    </row>
    <row r="49154" spans="21:21" x14ac:dyDescent="0.3">
      <c r="U49154" s="275"/>
    </row>
    <row r="49155" spans="21:21" x14ac:dyDescent="0.3">
      <c r="U49155" s="275"/>
    </row>
    <row r="49156" spans="21:21" x14ac:dyDescent="0.3">
      <c r="U49156" s="275"/>
    </row>
    <row r="49157" spans="21:21" x14ac:dyDescent="0.3">
      <c r="U49157" s="275"/>
    </row>
    <row r="49158" spans="21:21" x14ac:dyDescent="0.3">
      <c r="U49158" s="275"/>
    </row>
    <row r="49159" spans="21:21" x14ac:dyDescent="0.3">
      <c r="U49159" s="275"/>
    </row>
    <row r="49160" spans="21:21" x14ac:dyDescent="0.3">
      <c r="U49160" s="275"/>
    </row>
    <row r="49161" spans="21:21" x14ac:dyDescent="0.3">
      <c r="U49161" s="275"/>
    </row>
    <row r="49162" spans="21:21" x14ac:dyDescent="0.3">
      <c r="U49162" s="275"/>
    </row>
    <row r="49163" spans="21:21" x14ac:dyDescent="0.3">
      <c r="U49163" s="275"/>
    </row>
    <row r="49164" spans="21:21" x14ac:dyDescent="0.3">
      <c r="U49164" s="275"/>
    </row>
    <row r="49165" spans="21:21" x14ac:dyDescent="0.3">
      <c r="U49165" s="275"/>
    </row>
    <row r="49166" spans="21:21" x14ac:dyDescent="0.3">
      <c r="U49166" s="275"/>
    </row>
    <row r="49167" spans="21:21" x14ac:dyDescent="0.3">
      <c r="U49167" s="275"/>
    </row>
    <row r="49168" spans="21:21" x14ac:dyDescent="0.3">
      <c r="U49168" s="275"/>
    </row>
    <row r="49169" spans="21:21" x14ac:dyDescent="0.3">
      <c r="U49169" s="275"/>
    </row>
    <row r="49170" spans="21:21" x14ac:dyDescent="0.3">
      <c r="U49170" s="275"/>
    </row>
    <row r="49171" spans="21:21" x14ac:dyDescent="0.3">
      <c r="U49171" s="275"/>
    </row>
    <row r="49172" spans="21:21" x14ac:dyDescent="0.3">
      <c r="U49172" s="275"/>
    </row>
    <row r="49173" spans="21:21" x14ac:dyDescent="0.3">
      <c r="U49173" s="275"/>
    </row>
    <row r="49174" spans="21:21" x14ac:dyDescent="0.3">
      <c r="U49174" s="275"/>
    </row>
    <row r="49175" spans="21:21" x14ac:dyDescent="0.3">
      <c r="U49175" s="275"/>
    </row>
    <row r="49176" spans="21:21" x14ac:dyDescent="0.3">
      <c r="U49176" s="275"/>
    </row>
    <row r="49177" spans="21:21" x14ac:dyDescent="0.3">
      <c r="U49177" s="275"/>
    </row>
    <row r="49178" spans="21:21" x14ac:dyDescent="0.3">
      <c r="U49178" s="275"/>
    </row>
    <row r="49179" spans="21:21" x14ac:dyDescent="0.3">
      <c r="U49179" s="275"/>
    </row>
    <row r="49180" spans="21:21" x14ac:dyDescent="0.3">
      <c r="U49180" s="275"/>
    </row>
    <row r="49181" spans="21:21" x14ac:dyDescent="0.3">
      <c r="U49181" s="275"/>
    </row>
    <row r="49182" spans="21:21" x14ac:dyDescent="0.3">
      <c r="U49182" s="275"/>
    </row>
    <row r="49183" spans="21:21" x14ac:dyDescent="0.3">
      <c r="U49183" s="275"/>
    </row>
    <row r="49184" spans="21:21" x14ac:dyDescent="0.3">
      <c r="U49184" s="275"/>
    </row>
    <row r="49185" spans="21:21" x14ac:dyDescent="0.3">
      <c r="U49185" s="275"/>
    </row>
    <row r="49186" spans="21:21" x14ac:dyDescent="0.3">
      <c r="U49186" s="275"/>
    </row>
    <row r="49187" spans="21:21" x14ac:dyDescent="0.3">
      <c r="U49187" s="275"/>
    </row>
    <row r="49188" spans="21:21" x14ac:dyDescent="0.3">
      <c r="U49188" s="275"/>
    </row>
    <row r="49189" spans="21:21" x14ac:dyDescent="0.3">
      <c r="U49189" s="275"/>
    </row>
    <row r="49190" spans="21:21" x14ac:dyDescent="0.3">
      <c r="U49190" s="275"/>
    </row>
    <row r="49191" spans="21:21" x14ac:dyDescent="0.3">
      <c r="U49191" s="275"/>
    </row>
    <row r="49192" spans="21:21" x14ac:dyDescent="0.3">
      <c r="U49192" s="275"/>
    </row>
    <row r="49193" spans="21:21" x14ac:dyDescent="0.3">
      <c r="U49193" s="275"/>
    </row>
    <row r="49194" spans="21:21" x14ac:dyDescent="0.3">
      <c r="U49194" s="275"/>
    </row>
    <row r="49195" spans="21:21" x14ac:dyDescent="0.3">
      <c r="U49195" s="275"/>
    </row>
    <row r="49196" spans="21:21" x14ac:dyDescent="0.3">
      <c r="U49196" s="275"/>
    </row>
    <row r="49197" spans="21:21" x14ac:dyDescent="0.3">
      <c r="U49197" s="275"/>
    </row>
    <row r="49198" spans="21:21" x14ac:dyDescent="0.3">
      <c r="U49198" s="275"/>
    </row>
    <row r="49199" spans="21:21" x14ac:dyDescent="0.3">
      <c r="U49199" s="275"/>
    </row>
    <row r="49200" spans="21:21" x14ac:dyDescent="0.3">
      <c r="U49200" s="275"/>
    </row>
    <row r="49201" spans="21:21" x14ac:dyDescent="0.3">
      <c r="U49201" s="275"/>
    </row>
    <row r="49202" spans="21:21" x14ac:dyDescent="0.3">
      <c r="U49202" s="275"/>
    </row>
    <row r="49203" spans="21:21" x14ac:dyDescent="0.3">
      <c r="U49203" s="275"/>
    </row>
    <row r="49204" spans="21:21" x14ac:dyDescent="0.3">
      <c r="U49204" s="275"/>
    </row>
    <row r="49205" spans="21:21" x14ac:dyDescent="0.3">
      <c r="U49205" s="275"/>
    </row>
    <row r="49206" spans="21:21" x14ac:dyDescent="0.3">
      <c r="U49206" s="275"/>
    </row>
    <row r="49207" spans="21:21" x14ac:dyDescent="0.3">
      <c r="U49207" s="275"/>
    </row>
    <row r="49208" spans="21:21" x14ac:dyDescent="0.3">
      <c r="U49208" s="275"/>
    </row>
    <row r="49209" spans="21:21" x14ac:dyDescent="0.3">
      <c r="U49209" s="275"/>
    </row>
    <row r="49210" spans="21:21" x14ac:dyDescent="0.3">
      <c r="U49210" s="275"/>
    </row>
    <row r="49211" spans="21:21" x14ac:dyDescent="0.3">
      <c r="U49211" s="275"/>
    </row>
    <row r="49212" spans="21:21" x14ac:dyDescent="0.3">
      <c r="U49212" s="275"/>
    </row>
    <row r="49213" spans="21:21" x14ac:dyDescent="0.3">
      <c r="U49213" s="275"/>
    </row>
    <row r="49214" spans="21:21" x14ac:dyDescent="0.3">
      <c r="U49214" s="275"/>
    </row>
    <row r="49215" spans="21:21" x14ac:dyDescent="0.3">
      <c r="U49215" s="275"/>
    </row>
    <row r="49216" spans="21:21" x14ac:dyDescent="0.3">
      <c r="U49216" s="275"/>
    </row>
    <row r="49217" spans="21:21" x14ac:dyDescent="0.3">
      <c r="U49217" s="275"/>
    </row>
    <row r="49218" spans="21:21" x14ac:dyDescent="0.3">
      <c r="U49218" s="275"/>
    </row>
    <row r="49219" spans="21:21" x14ac:dyDescent="0.3">
      <c r="U49219" s="275"/>
    </row>
    <row r="49220" spans="21:21" x14ac:dyDescent="0.3">
      <c r="U49220" s="275"/>
    </row>
    <row r="49221" spans="21:21" x14ac:dyDescent="0.3">
      <c r="U49221" s="275"/>
    </row>
    <row r="49222" spans="21:21" x14ac:dyDescent="0.3">
      <c r="U49222" s="275"/>
    </row>
    <row r="49223" spans="21:21" x14ac:dyDescent="0.3">
      <c r="U49223" s="275"/>
    </row>
    <row r="49224" spans="21:21" x14ac:dyDescent="0.3">
      <c r="U49224" s="275"/>
    </row>
    <row r="49225" spans="21:21" x14ac:dyDescent="0.3">
      <c r="U49225" s="275"/>
    </row>
    <row r="49226" spans="21:21" x14ac:dyDescent="0.3">
      <c r="U49226" s="275"/>
    </row>
    <row r="49227" spans="21:21" x14ac:dyDescent="0.3">
      <c r="U49227" s="275"/>
    </row>
    <row r="49228" spans="21:21" x14ac:dyDescent="0.3">
      <c r="U49228" s="275"/>
    </row>
    <row r="49229" spans="21:21" x14ac:dyDescent="0.3">
      <c r="U49229" s="275"/>
    </row>
    <row r="49230" spans="21:21" x14ac:dyDescent="0.3">
      <c r="U49230" s="275"/>
    </row>
    <row r="49231" spans="21:21" x14ac:dyDescent="0.3">
      <c r="U49231" s="275"/>
    </row>
    <row r="49232" spans="21:21" x14ac:dyDescent="0.3">
      <c r="U49232" s="275"/>
    </row>
    <row r="49233" spans="21:21" x14ac:dyDescent="0.3">
      <c r="U49233" s="275"/>
    </row>
    <row r="49234" spans="21:21" x14ac:dyDescent="0.3">
      <c r="U49234" s="275"/>
    </row>
    <row r="49235" spans="21:21" x14ac:dyDescent="0.3">
      <c r="U49235" s="275"/>
    </row>
    <row r="49236" spans="21:21" x14ac:dyDescent="0.3">
      <c r="U49236" s="275"/>
    </row>
    <row r="49237" spans="21:21" x14ac:dyDescent="0.3">
      <c r="U49237" s="275"/>
    </row>
    <row r="49238" spans="21:21" x14ac:dyDescent="0.3">
      <c r="U49238" s="275"/>
    </row>
    <row r="49239" spans="21:21" x14ac:dyDescent="0.3">
      <c r="U49239" s="275"/>
    </row>
    <row r="49240" spans="21:21" x14ac:dyDescent="0.3">
      <c r="U49240" s="275"/>
    </row>
    <row r="49241" spans="21:21" x14ac:dyDescent="0.3">
      <c r="U49241" s="275"/>
    </row>
    <row r="49242" spans="21:21" x14ac:dyDescent="0.3">
      <c r="U49242" s="275"/>
    </row>
    <row r="49243" spans="21:21" x14ac:dyDescent="0.3">
      <c r="U49243" s="275"/>
    </row>
    <row r="49244" spans="21:21" x14ac:dyDescent="0.3">
      <c r="U49244" s="275"/>
    </row>
    <row r="49245" spans="21:21" x14ac:dyDescent="0.3">
      <c r="U49245" s="275"/>
    </row>
    <row r="49246" spans="21:21" x14ac:dyDescent="0.3">
      <c r="U49246" s="275"/>
    </row>
    <row r="49247" spans="21:21" x14ac:dyDescent="0.3">
      <c r="U49247" s="275"/>
    </row>
    <row r="49248" spans="21:21" x14ac:dyDescent="0.3">
      <c r="U49248" s="275"/>
    </row>
    <row r="49249" spans="21:21" x14ac:dyDescent="0.3">
      <c r="U49249" s="275"/>
    </row>
    <row r="49250" spans="21:21" x14ac:dyDescent="0.3">
      <c r="U49250" s="275"/>
    </row>
    <row r="49251" spans="21:21" x14ac:dyDescent="0.3">
      <c r="U49251" s="275"/>
    </row>
    <row r="49252" spans="21:21" x14ac:dyDescent="0.3">
      <c r="U49252" s="275"/>
    </row>
    <row r="49253" spans="21:21" x14ac:dyDescent="0.3">
      <c r="U49253" s="275"/>
    </row>
    <row r="49254" spans="21:21" x14ac:dyDescent="0.3">
      <c r="U49254" s="275"/>
    </row>
    <row r="49255" spans="21:21" x14ac:dyDescent="0.3">
      <c r="U49255" s="275"/>
    </row>
    <row r="49256" spans="21:21" x14ac:dyDescent="0.3">
      <c r="U49256" s="275"/>
    </row>
    <row r="49257" spans="21:21" x14ac:dyDescent="0.3">
      <c r="U49257" s="275"/>
    </row>
    <row r="49258" spans="21:21" x14ac:dyDescent="0.3">
      <c r="U49258" s="275"/>
    </row>
    <row r="49259" spans="21:21" x14ac:dyDescent="0.3">
      <c r="U49259" s="275"/>
    </row>
    <row r="49260" spans="21:21" x14ac:dyDescent="0.3">
      <c r="U49260" s="275"/>
    </row>
    <row r="49261" spans="21:21" x14ac:dyDescent="0.3">
      <c r="U49261" s="275"/>
    </row>
    <row r="49262" spans="21:21" x14ac:dyDescent="0.3">
      <c r="U49262" s="275"/>
    </row>
    <row r="49263" spans="21:21" x14ac:dyDescent="0.3">
      <c r="U49263" s="275"/>
    </row>
    <row r="49264" spans="21:21" x14ac:dyDescent="0.3">
      <c r="U49264" s="275"/>
    </row>
    <row r="49265" spans="21:21" x14ac:dyDescent="0.3">
      <c r="U49265" s="275"/>
    </row>
    <row r="49266" spans="21:21" x14ac:dyDescent="0.3">
      <c r="U49266" s="275"/>
    </row>
    <row r="49267" spans="21:21" x14ac:dyDescent="0.3">
      <c r="U49267" s="275"/>
    </row>
    <row r="49268" spans="21:21" x14ac:dyDescent="0.3">
      <c r="U49268" s="275"/>
    </row>
    <row r="49269" spans="21:21" x14ac:dyDescent="0.3">
      <c r="U49269" s="275"/>
    </row>
    <row r="49270" spans="21:21" x14ac:dyDescent="0.3">
      <c r="U49270" s="275"/>
    </row>
    <row r="49271" spans="21:21" x14ac:dyDescent="0.3">
      <c r="U49271" s="275"/>
    </row>
    <row r="49272" spans="21:21" x14ac:dyDescent="0.3">
      <c r="U49272" s="275"/>
    </row>
    <row r="49273" spans="21:21" x14ac:dyDescent="0.3">
      <c r="U49273" s="275"/>
    </row>
    <row r="49274" spans="21:21" x14ac:dyDescent="0.3">
      <c r="U49274" s="275"/>
    </row>
    <row r="49275" spans="21:21" x14ac:dyDescent="0.3">
      <c r="U49275" s="275"/>
    </row>
    <row r="49276" spans="21:21" x14ac:dyDescent="0.3">
      <c r="U49276" s="275"/>
    </row>
    <row r="49277" spans="21:21" x14ac:dyDescent="0.3">
      <c r="U49277" s="275"/>
    </row>
    <row r="49278" spans="21:21" x14ac:dyDescent="0.3">
      <c r="U49278" s="275"/>
    </row>
    <row r="49279" spans="21:21" x14ac:dyDescent="0.3">
      <c r="U49279" s="275"/>
    </row>
    <row r="49280" spans="21:21" x14ac:dyDescent="0.3">
      <c r="U49280" s="275"/>
    </row>
    <row r="49281" spans="21:21" x14ac:dyDescent="0.3">
      <c r="U49281" s="275"/>
    </row>
    <row r="49282" spans="21:21" x14ac:dyDescent="0.3">
      <c r="U49282" s="275"/>
    </row>
    <row r="49283" spans="21:21" x14ac:dyDescent="0.3">
      <c r="U49283" s="275"/>
    </row>
    <row r="49284" spans="21:21" x14ac:dyDescent="0.3">
      <c r="U49284" s="275"/>
    </row>
    <row r="49285" spans="21:21" x14ac:dyDescent="0.3">
      <c r="U49285" s="275"/>
    </row>
    <row r="49286" spans="21:21" x14ac:dyDescent="0.3">
      <c r="U49286" s="275"/>
    </row>
    <row r="49287" spans="21:21" x14ac:dyDescent="0.3">
      <c r="U49287" s="275"/>
    </row>
    <row r="49288" spans="21:21" x14ac:dyDescent="0.3">
      <c r="U49288" s="275"/>
    </row>
    <row r="49289" spans="21:21" x14ac:dyDescent="0.3">
      <c r="U49289" s="275"/>
    </row>
    <row r="49290" spans="21:21" x14ac:dyDescent="0.3">
      <c r="U49290" s="275"/>
    </row>
    <row r="49291" spans="21:21" x14ac:dyDescent="0.3">
      <c r="U49291" s="275"/>
    </row>
    <row r="49292" spans="21:21" x14ac:dyDescent="0.3">
      <c r="U49292" s="275"/>
    </row>
    <row r="49293" spans="21:21" x14ac:dyDescent="0.3">
      <c r="U49293" s="275"/>
    </row>
    <row r="49294" spans="21:21" x14ac:dyDescent="0.3">
      <c r="U49294" s="275"/>
    </row>
    <row r="49295" spans="21:21" x14ac:dyDescent="0.3">
      <c r="U49295" s="275"/>
    </row>
    <row r="49296" spans="21:21" x14ac:dyDescent="0.3">
      <c r="U49296" s="275"/>
    </row>
    <row r="49297" spans="21:21" x14ac:dyDescent="0.3">
      <c r="U49297" s="275"/>
    </row>
    <row r="49298" spans="21:21" x14ac:dyDescent="0.3">
      <c r="U49298" s="275"/>
    </row>
    <row r="49299" spans="21:21" x14ac:dyDescent="0.3">
      <c r="U49299" s="275"/>
    </row>
    <row r="49300" spans="21:21" x14ac:dyDescent="0.3">
      <c r="U49300" s="275"/>
    </row>
    <row r="49301" spans="21:21" x14ac:dyDescent="0.3">
      <c r="U49301" s="275"/>
    </row>
    <row r="49302" spans="21:21" x14ac:dyDescent="0.3">
      <c r="U49302" s="275"/>
    </row>
    <row r="49303" spans="21:21" x14ac:dyDescent="0.3">
      <c r="U49303" s="275"/>
    </row>
    <row r="49304" spans="21:21" x14ac:dyDescent="0.3">
      <c r="U49304" s="275"/>
    </row>
    <row r="49305" spans="21:21" x14ac:dyDescent="0.3">
      <c r="U49305" s="275"/>
    </row>
    <row r="49306" spans="21:21" x14ac:dyDescent="0.3">
      <c r="U49306" s="275"/>
    </row>
    <row r="49307" spans="21:21" x14ac:dyDescent="0.3">
      <c r="U49307" s="275"/>
    </row>
    <row r="49308" spans="21:21" x14ac:dyDescent="0.3">
      <c r="U49308" s="275"/>
    </row>
    <row r="49309" spans="21:21" x14ac:dyDescent="0.3">
      <c r="U49309" s="275"/>
    </row>
    <row r="49310" spans="21:21" x14ac:dyDescent="0.3">
      <c r="U49310" s="275"/>
    </row>
    <row r="49311" spans="21:21" x14ac:dyDescent="0.3">
      <c r="U49311" s="275"/>
    </row>
    <row r="49312" spans="21:21" x14ac:dyDescent="0.3">
      <c r="U49312" s="275"/>
    </row>
    <row r="49313" spans="21:21" x14ac:dyDescent="0.3">
      <c r="U49313" s="275"/>
    </row>
    <row r="49314" spans="21:21" x14ac:dyDescent="0.3">
      <c r="U49314" s="275"/>
    </row>
    <row r="49315" spans="21:21" x14ac:dyDescent="0.3">
      <c r="U49315" s="275"/>
    </row>
    <row r="49316" spans="21:21" x14ac:dyDescent="0.3">
      <c r="U49316" s="275"/>
    </row>
    <row r="49317" spans="21:21" x14ac:dyDescent="0.3">
      <c r="U49317" s="275"/>
    </row>
    <row r="49318" spans="21:21" x14ac:dyDescent="0.3">
      <c r="U49318" s="275"/>
    </row>
    <row r="49319" spans="21:21" x14ac:dyDescent="0.3">
      <c r="U49319" s="275"/>
    </row>
    <row r="49320" spans="21:21" x14ac:dyDescent="0.3">
      <c r="U49320" s="275"/>
    </row>
    <row r="49321" spans="21:21" x14ac:dyDescent="0.3">
      <c r="U49321" s="275"/>
    </row>
    <row r="49322" spans="21:21" x14ac:dyDescent="0.3">
      <c r="U49322" s="275"/>
    </row>
    <row r="49323" spans="21:21" x14ac:dyDescent="0.3">
      <c r="U49323" s="275"/>
    </row>
    <row r="49324" spans="21:21" x14ac:dyDescent="0.3">
      <c r="U49324" s="275"/>
    </row>
    <row r="49325" spans="21:21" x14ac:dyDescent="0.3">
      <c r="U49325" s="275"/>
    </row>
    <row r="49326" spans="21:21" x14ac:dyDescent="0.3">
      <c r="U49326" s="275"/>
    </row>
    <row r="49327" spans="21:21" x14ac:dyDescent="0.3">
      <c r="U49327" s="275"/>
    </row>
    <row r="49328" spans="21:21" x14ac:dyDescent="0.3">
      <c r="U49328" s="275"/>
    </row>
    <row r="49329" spans="21:21" x14ac:dyDescent="0.3">
      <c r="U49329" s="275"/>
    </row>
    <row r="49330" spans="21:21" x14ac:dyDescent="0.3">
      <c r="U49330" s="275"/>
    </row>
    <row r="49331" spans="21:21" x14ac:dyDescent="0.3">
      <c r="U49331" s="275"/>
    </row>
    <row r="49332" spans="21:21" x14ac:dyDescent="0.3">
      <c r="U49332" s="275"/>
    </row>
    <row r="49333" spans="21:21" x14ac:dyDescent="0.3">
      <c r="U49333" s="275"/>
    </row>
    <row r="49334" spans="21:21" x14ac:dyDescent="0.3">
      <c r="U49334" s="275"/>
    </row>
    <row r="49335" spans="21:21" x14ac:dyDescent="0.3">
      <c r="U49335" s="275"/>
    </row>
    <row r="49336" spans="21:21" x14ac:dyDescent="0.3">
      <c r="U49336" s="275"/>
    </row>
    <row r="49337" spans="21:21" x14ac:dyDescent="0.3">
      <c r="U49337" s="275"/>
    </row>
    <row r="49338" spans="21:21" x14ac:dyDescent="0.3">
      <c r="U49338" s="275"/>
    </row>
    <row r="49339" spans="21:21" x14ac:dyDescent="0.3">
      <c r="U49339" s="275"/>
    </row>
    <row r="49340" spans="21:21" x14ac:dyDescent="0.3">
      <c r="U49340" s="275"/>
    </row>
    <row r="49341" spans="21:21" x14ac:dyDescent="0.3">
      <c r="U49341" s="275"/>
    </row>
    <row r="49342" spans="21:21" x14ac:dyDescent="0.3">
      <c r="U49342" s="275"/>
    </row>
    <row r="49343" spans="21:21" x14ac:dyDescent="0.3">
      <c r="U49343" s="275"/>
    </row>
    <row r="49344" spans="21:21" x14ac:dyDescent="0.3">
      <c r="U49344" s="275"/>
    </row>
    <row r="49345" spans="21:21" x14ac:dyDescent="0.3">
      <c r="U49345" s="275"/>
    </row>
    <row r="49346" spans="21:21" x14ac:dyDescent="0.3">
      <c r="U49346" s="275"/>
    </row>
    <row r="49347" spans="21:21" x14ac:dyDescent="0.3">
      <c r="U49347" s="275"/>
    </row>
    <row r="49348" spans="21:21" x14ac:dyDescent="0.3">
      <c r="U49348" s="275"/>
    </row>
    <row r="49349" spans="21:21" x14ac:dyDescent="0.3">
      <c r="U49349" s="275"/>
    </row>
    <row r="49350" spans="21:21" x14ac:dyDescent="0.3">
      <c r="U49350" s="275"/>
    </row>
    <row r="49351" spans="21:21" x14ac:dyDescent="0.3">
      <c r="U49351" s="275"/>
    </row>
    <row r="49352" spans="21:21" x14ac:dyDescent="0.3">
      <c r="U49352" s="275"/>
    </row>
    <row r="49353" spans="21:21" x14ac:dyDescent="0.3">
      <c r="U49353" s="275"/>
    </row>
    <row r="49354" spans="21:21" x14ac:dyDescent="0.3">
      <c r="U49354" s="275"/>
    </row>
    <row r="49355" spans="21:21" x14ac:dyDescent="0.3">
      <c r="U49355" s="275"/>
    </row>
    <row r="49356" spans="21:21" x14ac:dyDescent="0.3">
      <c r="U49356" s="275"/>
    </row>
    <row r="49357" spans="21:21" x14ac:dyDescent="0.3">
      <c r="U49357" s="275"/>
    </row>
    <row r="49358" spans="21:21" x14ac:dyDescent="0.3">
      <c r="U49358" s="275"/>
    </row>
    <row r="49359" spans="21:21" x14ac:dyDescent="0.3">
      <c r="U49359" s="275"/>
    </row>
    <row r="49360" spans="21:21" x14ac:dyDescent="0.3">
      <c r="U49360" s="275"/>
    </row>
    <row r="49361" spans="21:21" x14ac:dyDescent="0.3">
      <c r="U49361" s="275"/>
    </row>
    <row r="49362" spans="21:21" x14ac:dyDescent="0.3">
      <c r="U49362" s="275"/>
    </row>
    <row r="49363" spans="21:21" x14ac:dyDescent="0.3">
      <c r="U49363" s="275"/>
    </row>
    <row r="49364" spans="21:21" x14ac:dyDescent="0.3">
      <c r="U49364" s="275"/>
    </row>
    <row r="49365" spans="21:21" x14ac:dyDescent="0.3">
      <c r="U49365" s="275"/>
    </row>
    <row r="49366" spans="21:21" x14ac:dyDescent="0.3">
      <c r="U49366" s="275"/>
    </row>
    <row r="49367" spans="21:21" x14ac:dyDescent="0.3">
      <c r="U49367" s="275"/>
    </row>
    <row r="49368" spans="21:21" x14ac:dyDescent="0.3">
      <c r="U49368" s="275"/>
    </row>
    <row r="49369" spans="21:21" x14ac:dyDescent="0.3">
      <c r="U49369" s="275"/>
    </row>
    <row r="49370" spans="21:21" x14ac:dyDescent="0.3">
      <c r="U49370" s="275"/>
    </row>
    <row r="49371" spans="21:21" x14ac:dyDescent="0.3">
      <c r="U49371" s="275"/>
    </row>
    <row r="49372" spans="21:21" x14ac:dyDescent="0.3">
      <c r="U49372" s="275"/>
    </row>
    <row r="49373" spans="21:21" x14ac:dyDescent="0.3">
      <c r="U49373" s="275"/>
    </row>
    <row r="49374" spans="21:21" x14ac:dyDescent="0.3">
      <c r="U49374" s="275"/>
    </row>
    <row r="49375" spans="21:21" x14ac:dyDescent="0.3">
      <c r="U49375" s="275"/>
    </row>
    <row r="49376" spans="21:21" x14ac:dyDescent="0.3">
      <c r="U49376" s="275"/>
    </row>
    <row r="49377" spans="21:21" x14ac:dyDescent="0.3">
      <c r="U49377" s="275"/>
    </row>
    <row r="49378" spans="21:21" x14ac:dyDescent="0.3">
      <c r="U49378" s="275"/>
    </row>
    <row r="49379" spans="21:21" x14ac:dyDescent="0.3">
      <c r="U49379" s="275"/>
    </row>
    <row r="49380" spans="21:21" x14ac:dyDescent="0.3">
      <c r="U49380" s="275"/>
    </row>
    <row r="49381" spans="21:21" x14ac:dyDescent="0.3">
      <c r="U49381" s="275"/>
    </row>
    <row r="49382" spans="21:21" x14ac:dyDescent="0.3">
      <c r="U49382" s="275"/>
    </row>
    <row r="49383" spans="21:21" x14ac:dyDescent="0.3">
      <c r="U49383" s="275"/>
    </row>
    <row r="49384" spans="21:21" x14ac:dyDescent="0.3">
      <c r="U49384" s="275"/>
    </row>
    <row r="49385" spans="21:21" x14ac:dyDescent="0.3">
      <c r="U49385" s="275"/>
    </row>
    <row r="49386" spans="21:21" x14ac:dyDescent="0.3">
      <c r="U49386" s="275"/>
    </row>
    <row r="49387" spans="21:21" x14ac:dyDescent="0.3">
      <c r="U49387" s="275"/>
    </row>
    <row r="49388" spans="21:21" x14ac:dyDescent="0.3">
      <c r="U49388" s="275"/>
    </row>
    <row r="49389" spans="21:21" x14ac:dyDescent="0.3">
      <c r="U49389" s="275"/>
    </row>
    <row r="49390" spans="21:21" x14ac:dyDescent="0.3">
      <c r="U49390" s="275"/>
    </row>
    <row r="49391" spans="21:21" x14ac:dyDescent="0.3">
      <c r="U49391" s="275"/>
    </row>
    <row r="49392" spans="21:21" x14ac:dyDescent="0.3">
      <c r="U49392" s="275"/>
    </row>
    <row r="49393" spans="21:21" x14ac:dyDescent="0.3">
      <c r="U49393" s="275"/>
    </row>
    <row r="49394" spans="21:21" x14ac:dyDescent="0.3">
      <c r="U49394" s="275"/>
    </row>
    <row r="49395" spans="21:21" x14ac:dyDescent="0.3">
      <c r="U49395" s="275"/>
    </row>
    <row r="49396" spans="21:21" x14ac:dyDescent="0.3">
      <c r="U49396" s="275"/>
    </row>
    <row r="49397" spans="21:21" x14ac:dyDescent="0.3">
      <c r="U49397" s="275"/>
    </row>
    <row r="49398" spans="21:21" x14ac:dyDescent="0.3">
      <c r="U49398" s="275"/>
    </row>
    <row r="49399" spans="21:21" x14ac:dyDescent="0.3">
      <c r="U49399" s="275"/>
    </row>
    <row r="49400" spans="21:21" x14ac:dyDescent="0.3">
      <c r="U49400" s="275"/>
    </row>
    <row r="49401" spans="21:21" x14ac:dyDescent="0.3">
      <c r="U49401" s="275"/>
    </row>
    <row r="49402" spans="21:21" x14ac:dyDescent="0.3">
      <c r="U49402" s="275"/>
    </row>
    <row r="49403" spans="21:21" x14ac:dyDescent="0.3">
      <c r="U49403" s="275"/>
    </row>
    <row r="49404" spans="21:21" x14ac:dyDescent="0.3">
      <c r="U49404" s="275"/>
    </row>
    <row r="49405" spans="21:21" x14ac:dyDescent="0.3">
      <c r="U49405" s="275"/>
    </row>
    <row r="49406" spans="21:21" x14ac:dyDescent="0.3">
      <c r="U49406" s="275"/>
    </row>
    <row r="49407" spans="21:21" x14ac:dyDescent="0.3">
      <c r="U49407" s="275"/>
    </row>
    <row r="49408" spans="21:21" x14ac:dyDescent="0.3">
      <c r="U49408" s="275"/>
    </row>
    <row r="49409" spans="21:21" x14ac:dyDescent="0.3">
      <c r="U49409" s="275"/>
    </row>
    <row r="49410" spans="21:21" x14ac:dyDescent="0.3">
      <c r="U49410" s="275"/>
    </row>
    <row r="49411" spans="21:21" x14ac:dyDescent="0.3">
      <c r="U49411" s="275"/>
    </row>
    <row r="49412" spans="21:21" x14ac:dyDescent="0.3">
      <c r="U49412" s="275"/>
    </row>
    <row r="49413" spans="21:21" x14ac:dyDescent="0.3">
      <c r="U49413" s="275"/>
    </row>
    <row r="49414" spans="21:21" x14ac:dyDescent="0.3">
      <c r="U49414" s="275"/>
    </row>
    <row r="49415" spans="21:21" x14ac:dyDescent="0.3">
      <c r="U49415" s="275"/>
    </row>
    <row r="49416" spans="21:21" x14ac:dyDescent="0.3">
      <c r="U49416" s="275"/>
    </row>
    <row r="49417" spans="21:21" x14ac:dyDescent="0.3">
      <c r="U49417" s="275"/>
    </row>
    <row r="49418" spans="21:21" x14ac:dyDescent="0.3">
      <c r="U49418" s="275"/>
    </row>
    <row r="49419" spans="21:21" x14ac:dyDescent="0.3">
      <c r="U49419" s="275"/>
    </row>
    <row r="49420" spans="21:21" x14ac:dyDescent="0.3">
      <c r="U49420" s="275"/>
    </row>
    <row r="49421" spans="21:21" x14ac:dyDescent="0.3">
      <c r="U49421" s="275"/>
    </row>
    <row r="49422" spans="21:21" x14ac:dyDescent="0.3">
      <c r="U49422" s="275"/>
    </row>
    <row r="49423" spans="21:21" x14ac:dyDescent="0.3">
      <c r="U49423" s="275"/>
    </row>
    <row r="49424" spans="21:21" x14ac:dyDescent="0.3">
      <c r="U49424" s="275"/>
    </row>
    <row r="49425" spans="21:21" x14ac:dyDescent="0.3">
      <c r="U49425" s="275"/>
    </row>
    <row r="49426" spans="21:21" x14ac:dyDescent="0.3">
      <c r="U49426" s="275"/>
    </row>
    <row r="49427" spans="21:21" x14ac:dyDescent="0.3">
      <c r="U49427" s="275"/>
    </row>
    <row r="49428" spans="21:21" x14ac:dyDescent="0.3">
      <c r="U49428" s="275"/>
    </row>
    <row r="49429" spans="21:21" x14ac:dyDescent="0.3">
      <c r="U49429" s="275"/>
    </row>
    <row r="49430" spans="21:21" x14ac:dyDescent="0.3">
      <c r="U49430" s="275"/>
    </row>
    <row r="49431" spans="21:21" x14ac:dyDescent="0.3">
      <c r="U49431" s="275"/>
    </row>
    <row r="49432" spans="21:21" x14ac:dyDescent="0.3">
      <c r="U49432" s="275"/>
    </row>
    <row r="49433" spans="21:21" x14ac:dyDescent="0.3">
      <c r="U49433" s="275"/>
    </row>
    <row r="49434" spans="21:21" x14ac:dyDescent="0.3">
      <c r="U49434" s="275"/>
    </row>
    <row r="49435" spans="21:21" x14ac:dyDescent="0.3">
      <c r="U49435" s="275"/>
    </row>
    <row r="49436" spans="21:21" x14ac:dyDescent="0.3">
      <c r="U49436" s="275"/>
    </row>
    <row r="49437" spans="21:21" x14ac:dyDescent="0.3">
      <c r="U49437" s="275"/>
    </row>
    <row r="49438" spans="21:21" x14ac:dyDescent="0.3">
      <c r="U49438" s="275"/>
    </row>
    <row r="49439" spans="21:21" x14ac:dyDescent="0.3">
      <c r="U49439" s="275"/>
    </row>
    <row r="49440" spans="21:21" x14ac:dyDescent="0.3">
      <c r="U49440" s="275"/>
    </row>
    <row r="49441" spans="21:21" x14ac:dyDescent="0.3">
      <c r="U49441" s="275"/>
    </row>
    <row r="49442" spans="21:21" x14ac:dyDescent="0.3">
      <c r="U49442" s="275"/>
    </row>
    <row r="49443" spans="21:21" x14ac:dyDescent="0.3">
      <c r="U49443" s="275"/>
    </row>
    <row r="49444" spans="21:21" x14ac:dyDescent="0.3">
      <c r="U49444" s="275"/>
    </row>
    <row r="49445" spans="21:21" x14ac:dyDescent="0.3">
      <c r="U49445" s="275"/>
    </row>
    <row r="49446" spans="21:21" x14ac:dyDescent="0.3">
      <c r="U49446" s="275"/>
    </row>
    <row r="49447" spans="21:21" x14ac:dyDescent="0.3">
      <c r="U49447" s="275"/>
    </row>
    <row r="49448" spans="21:21" x14ac:dyDescent="0.3">
      <c r="U49448" s="275"/>
    </row>
    <row r="49449" spans="21:21" x14ac:dyDescent="0.3">
      <c r="U49449" s="275"/>
    </row>
    <row r="49450" spans="21:21" x14ac:dyDescent="0.3">
      <c r="U49450" s="275"/>
    </row>
    <row r="49451" spans="21:21" x14ac:dyDescent="0.3">
      <c r="U49451" s="275"/>
    </row>
    <row r="49452" spans="21:21" x14ac:dyDescent="0.3">
      <c r="U49452" s="275"/>
    </row>
    <row r="49453" spans="21:21" x14ac:dyDescent="0.3">
      <c r="U49453" s="275"/>
    </row>
    <row r="49454" spans="21:21" x14ac:dyDescent="0.3">
      <c r="U49454" s="275"/>
    </row>
    <row r="49455" spans="21:21" x14ac:dyDescent="0.3">
      <c r="U49455" s="275"/>
    </row>
    <row r="49456" spans="21:21" x14ac:dyDescent="0.3">
      <c r="U49456" s="275"/>
    </row>
    <row r="49457" spans="21:21" x14ac:dyDescent="0.3">
      <c r="U49457" s="275"/>
    </row>
    <row r="49458" spans="21:21" x14ac:dyDescent="0.3">
      <c r="U49458" s="275"/>
    </row>
    <row r="49459" spans="21:21" x14ac:dyDescent="0.3">
      <c r="U49459" s="275"/>
    </row>
    <row r="49460" spans="21:21" x14ac:dyDescent="0.3">
      <c r="U49460" s="275"/>
    </row>
    <row r="49461" spans="21:21" x14ac:dyDescent="0.3">
      <c r="U49461" s="275"/>
    </row>
    <row r="49462" spans="21:21" x14ac:dyDescent="0.3">
      <c r="U49462" s="275"/>
    </row>
    <row r="49463" spans="21:21" x14ac:dyDescent="0.3">
      <c r="U49463" s="275"/>
    </row>
    <row r="49464" spans="21:21" x14ac:dyDescent="0.3">
      <c r="U49464" s="275"/>
    </row>
    <row r="49465" spans="21:21" x14ac:dyDescent="0.3">
      <c r="U49465" s="275"/>
    </row>
    <row r="49466" spans="21:21" x14ac:dyDescent="0.3">
      <c r="U49466" s="275"/>
    </row>
    <row r="49467" spans="21:21" x14ac:dyDescent="0.3">
      <c r="U49467" s="275"/>
    </row>
    <row r="49468" spans="21:21" x14ac:dyDescent="0.3">
      <c r="U49468" s="275"/>
    </row>
    <row r="49469" spans="21:21" x14ac:dyDescent="0.3">
      <c r="U49469" s="275"/>
    </row>
    <row r="49470" spans="21:21" x14ac:dyDescent="0.3">
      <c r="U49470" s="275"/>
    </row>
    <row r="49471" spans="21:21" x14ac:dyDescent="0.3">
      <c r="U49471" s="275"/>
    </row>
    <row r="49472" spans="21:21" x14ac:dyDescent="0.3">
      <c r="U49472" s="275"/>
    </row>
    <row r="49473" spans="21:21" x14ac:dyDescent="0.3">
      <c r="U49473" s="275"/>
    </row>
    <row r="49474" spans="21:21" x14ac:dyDescent="0.3">
      <c r="U49474" s="275"/>
    </row>
    <row r="49475" spans="21:21" x14ac:dyDescent="0.3">
      <c r="U49475" s="275"/>
    </row>
    <row r="49476" spans="21:21" x14ac:dyDescent="0.3">
      <c r="U49476" s="275"/>
    </row>
    <row r="49477" spans="21:21" x14ac:dyDescent="0.3">
      <c r="U49477" s="275"/>
    </row>
    <row r="49478" spans="21:21" x14ac:dyDescent="0.3">
      <c r="U49478" s="275"/>
    </row>
    <row r="49479" spans="21:21" x14ac:dyDescent="0.3">
      <c r="U49479" s="275"/>
    </row>
    <row r="49480" spans="21:21" x14ac:dyDescent="0.3">
      <c r="U49480" s="275"/>
    </row>
    <row r="49481" spans="21:21" x14ac:dyDescent="0.3">
      <c r="U49481" s="275"/>
    </row>
    <row r="49482" spans="21:21" x14ac:dyDescent="0.3">
      <c r="U49482" s="275"/>
    </row>
    <row r="49483" spans="21:21" x14ac:dyDescent="0.3">
      <c r="U49483" s="275"/>
    </row>
    <row r="49484" spans="21:21" x14ac:dyDescent="0.3">
      <c r="U49484" s="275"/>
    </row>
    <row r="49485" spans="21:21" x14ac:dyDescent="0.3">
      <c r="U49485" s="275"/>
    </row>
    <row r="49486" spans="21:21" x14ac:dyDescent="0.3">
      <c r="U49486" s="275"/>
    </row>
    <row r="49487" spans="21:21" x14ac:dyDescent="0.3">
      <c r="U49487" s="275"/>
    </row>
    <row r="49488" spans="21:21" x14ac:dyDescent="0.3">
      <c r="U49488" s="275"/>
    </row>
    <row r="49489" spans="21:21" x14ac:dyDescent="0.3">
      <c r="U49489" s="275"/>
    </row>
    <row r="49490" spans="21:21" x14ac:dyDescent="0.3">
      <c r="U49490" s="275"/>
    </row>
    <row r="49491" spans="21:21" x14ac:dyDescent="0.3">
      <c r="U49491" s="275"/>
    </row>
    <row r="49492" spans="21:21" x14ac:dyDescent="0.3">
      <c r="U49492" s="275"/>
    </row>
    <row r="49493" spans="21:21" x14ac:dyDescent="0.3">
      <c r="U49493" s="275"/>
    </row>
    <row r="49494" spans="21:21" x14ac:dyDescent="0.3">
      <c r="U49494" s="275"/>
    </row>
    <row r="49495" spans="21:21" x14ac:dyDescent="0.3">
      <c r="U49495" s="275"/>
    </row>
    <row r="49496" spans="21:21" x14ac:dyDescent="0.3">
      <c r="U49496" s="275"/>
    </row>
    <row r="49497" spans="21:21" x14ac:dyDescent="0.3">
      <c r="U49497" s="275"/>
    </row>
    <row r="49498" spans="21:21" x14ac:dyDescent="0.3">
      <c r="U49498" s="275"/>
    </row>
    <row r="49499" spans="21:21" x14ac:dyDescent="0.3">
      <c r="U49499" s="275"/>
    </row>
    <row r="49500" spans="21:21" x14ac:dyDescent="0.3">
      <c r="U49500" s="275"/>
    </row>
    <row r="49501" spans="21:21" x14ac:dyDescent="0.3">
      <c r="U49501" s="275"/>
    </row>
    <row r="49502" spans="21:21" x14ac:dyDescent="0.3">
      <c r="U49502" s="275"/>
    </row>
    <row r="49503" spans="21:21" x14ac:dyDescent="0.3">
      <c r="U49503" s="275"/>
    </row>
    <row r="49504" spans="21:21" x14ac:dyDescent="0.3">
      <c r="U49504" s="275"/>
    </row>
    <row r="49505" spans="21:21" x14ac:dyDescent="0.3">
      <c r="U49505" s="275"/>
    </row>
    <row r="49506" spans="21:21" x14ac:dyDescent="0.3">
      <c r="U49506" s="275"/>
    </row>
    <row r="49507" spans="21:21" x14ac:dyDescent="0.3">
      <c r="U49507" s="275"/>
    </row>
    <row r="49508" spans="21:21" x14ac:dyDescent="0.3">
      <c r="U49508" s="275"/>
    </row>
    <row r="49509" spans="21:21" x14ac:dyDescent="0.3">
      <c r="U49509" s="275"/>
    </row>
    <row r="49510" spans="21:21" x14ac:dyDescent="0.3">
      <c r="U49510" s="275"/>
    </row>
    <row r="49511" spans="21:21" x14ac:dyDescent="0.3">
      <c r="U49511" s="275"/>
    </row>
    <row r="49512" spans="21:21" x14ac:dyDescent="0.3">
      <c r="U49512" s="275"/>
    </row>
    <row r="49513" spans="21:21" x14ac:dyDescent="0.3">
      <c r="U49513" s="275"/>
    </row>
    <row r="49514" spans="21:21" x14ac:dyDescent="0.3">
      <c r="U49514" s="275"/>
    </row>
    <row r="49515" spans="21:21" x14ac:dyDescent="0.3">
      <c r="U49515" s="275"/>
    </row>
    <row r="49516" spans="21:21" x14ac:dyDescent="0.3">
      <c r="U49516" s="275"/>
    </row>
    <row r="49517" spans="21:21" x14ac:dyDescent="0.3">
      <c r="U49517" s="275"/>
    </row>
    <row r="49518" spans="21:21" x14ac:dyDescent="0.3">
      <c r="U49518" s="275"/>
    </row>
    <row r="49519" spans="21:21" x14ac:dyDescent="0.3">
      <c r="U49519" s="275"/>
    </row>
    <row r="49520" spans="21:21" x14ac:dyDescent="0.3">
      <c r="U49520" s="275"/>
    </row>
    <row r="49521" spans="21:21" x14ac:dyDescent="0.3">
      <c r="U49521" s="275"/>
    </row>
    <row r="49522" spans="21:21" x14ac:dyDescent="0.3">
      <c r="U49522" s="275"/>
    </row>
    <row r="49523" spans="21:21" x14ac:dyDescent="0.3">
      <c r="U49523" s="275"/>
    </row>
    <row r="49524" spans="21:21" x14ac:dyDescent="0.3">
      <c r="U49524" s="275"/>
    </row>
    <row r="49525" spans="21:21" x14ac:dyDescent="0.3">
      <c r="U49525" s="275"/>
    </row>
    <row r="49526" spans="21:21" x14ac:dyDescent="0.3">
      <c r="U49526" s="275"/>
    </row>
    <row r="49527" spans="21:21" x14ac:dyDescent="0.3">
      <c r="U49527" s="275"/>
    </row>
    <row r="49528" spans="21:21" x14ac:dyDescent="0.3">
      <c r="U49528" s="275"/>
    </row>
    <row r="49529" spans="21:21" x14ac:dyDescent="0.3">
      <c r="U49529" s="275"/>
    </row>
    <row r="49530" spans="21:21" x14ac:dyDescent="0.3">
      <c r="U49530" s="275"/>
    </row>
    <row r="49531" spans="21:21" x14ac:dyDescent="0.3">
      <c r="U49531" s="275"/>
    </row>
    <row r="49532" spans="21:21" x14ac:dyDescent="0.3">
      <c r="U49532" s="275"/>
    </row>
    <row r="49533" spans="21:21" x14ac:dyDescent="0.3">
      <c r="U49533" s="275"/>
    </row>
    <row r="49534" spans="21:21" x14ac:dyDescent="0.3">
      <c r="U49534" s="275"/>
    </row>
    <row r="49535" spans="21:21" x14ac:dyDescent="0.3">
      <c r="U49535" s="275"/>
    </row>
    <row r="49536" spans="21:21" x14ac:dyDescent="0.3">
      <c r="U49536" s="275"/>
    </row>
    <row r="49537" spans="21:21" x14ac:dyDescent="0.3">
      <c r="U49537" s="275"/>
    </row>
    <row r="49538" spans="21:21" x14ac:dyDescent="0.3">
      <c r="U49538" s="275"/>
    </row>
    <row r="49539" spans="21:21" x14ac:dyDescent="0.3">
      <c r="U49539" s="275"/>
    </row>
    <row r="49540" spans="21:21" x14ac:dyDescent="0.3">
      <c r="U49540" s="275"/>
    </row>
    <row r="49541" spans="21:21" x14ac:dyDescent="0.3">
      <c r="U49541" s="275"/>
    </row>
    <row r="49542" spans="21:21" x14ac:dyDescent="0.3">
      <c r="U49542" s="275"/>
    </row>
    <row r="49543" spans="21:21" x14ac:dyDescent="0.3">
      <c r="U49543" s="275"/>
    </row>
    <row r="49544" spans="21:21" x14ac:dyDescent="0.3">
      <c r="U49544" s="275"/>
    </row>
    <row r="49545" spans="21:21" x14ac:dyDescent="0.3">
      <c r="U49545" s="275"/>
    </row>
    <row r="49546" spans="21:21" x14ac:dyDescent="0.3">
      <c r="U49546" s="275"/>
    </row>
    <row r="49547" spans="21:21" x14ac:dyDescent="0.3">
      <c r="U49547" s="275"/>
    </row>
    <row r="49548" spans="21:21" x14ac:dyDescent="0.3">
      <c r="U49548" s="275"/>
    </row>
    <row r="49549" spans="21:21" x14ac:dyDescent="0.3">
      <c r="U49549" s="275"/>
    </row>
    <row r="49550" spans="21:21" x14ac:dyDescent="0.3">
      <c r="U49550" s="275"/>
    </row>
    <row r="49551" spans="21:21" x14ac:dyDescent="0.3">
      <c r="U49551" s="275"/>
    </row>
    <row r="49552" spans="21:21" x14ac:dyDescent="0.3">
      <c r="U49552" s="275"/>
    </row>
    <row r="49553" spans="21:21" x14ac:dyDescent="0.3">
      <c r="U49553" s="275"/>
    </row>
    <row r="49554" spans="21:21" x14ac:dyDescent="0.3">
      <c r="U49554" s="275"/>
    </row>
    <row r="49555" spans="21:21" x14ac:dyDescent="0.3">
      <c r="U49555" s="275"/>
    </row>
    <row r="49556" spans="21:21" x14ac:dyDescent="0.3">
      <c r="U49556" s="275"/>
    </row>
    <row r="49557" spans="21:21" x14ac:dyDescent="0.3">
      <c r="U49557" s="275"/>
    </row>
    <row r="49558" spans="21:21" x14ac:dyDescent="0.3">
      <c r="U49558" s="275"/>
    </row>
    <row r="49559" spans="21:21" x14ac:dyDescent="0.3">
      <c r="U49559" s="275"/>
    </row>
    <row r="49560" spans="21:21" x14ac:dyDescent="0.3">
      <c r="U49560" s="275"/>
    </row>
    <row r="49561" spans="21:21" x14ac:dyDescent="0.3">
      <c r="U49561" s="275"/>
    </row>
    <row r="49562" spans="21:21" x14ac:dyDescent="0.3">
      <c r="U49562" s="275"/>
    </row>
    <row r="49563" spans="21:21" x14ac:dyDescent="0.3">
      <c r="U49563" s="275"/>
    </row>
    <row r="49564" spans="21:21" x14ac:dyDescent="0.3">
      <c r="U49564" s="275"/>
    </row>
    <row r="49565" spans="21:21" x14ac:dyDescent="0.3">
      <c r="U49565" s="275"/>
    </row>
    <row r="49566" spans="21:21" x14ac:dyDescent="0.3">
      <c r="U49566" s="275"/>
    </row>
    <row r="49567" spans="21:21" x14ac:dyDescent="0.3">
      <c r="U49567" s="275"/>
    </row>
    <row r="49568" spans="21:21" x14ac:dyDescent="0.3">
      <c r="U49568" s="275"/>
    </row>
    <row r="49569" spans="21:21" x14ac:dyDescent="0.3">
      <c r="U49569" s="275"/>
    </row>
    <row r="49570" spans="21:21" x14ac:dyDescent="0.3">
      <c r="U49570" s="275"/>
    </row>
    <row r="49571" spans="21:21" x14ac:dyDescent="0.3">
      <c r="U49571" s="275"/>
    </row>
    <row r="49572" spans="21:21" x14ac:dyDescent="0.3">
      <c r="U49572" s="275"/>
    </row>
    <row r="49573" spans="21:21" x14ac:dyDescent="0.3">
      <c r="U49573" s="275"/>
    </row>
    <row r="49574" spans="21:21" x14ac:dyDescent="0.3">
      <c r="U49574" s="275"/>
    </row>
    <row r="49575" spans="21:21" x14ac:dyDescent="0.3">
      <c r="U49575" s="275"/>
    </row>
    <row r="49576" spans="21:21" x14ac:dyDescent="0.3">
      <c r="U49576" s="275"/>
    </row>
    <row r="49577" spans="21:21" x14ac:dyDescent="0.3">
      <c r="U49577" s="275"/>
    </row>
    <row r="49578" spans="21:21" x14ac:dyDescent="0.3">
      <c r="U49578" s="275"/>
    </row>
    <row r="49579" spans="21:21" x14ac:dyDescent="0.3">
      <c r="U49579" s="275"/>
    </row>
    <row r="49580" spans="21:21" x14ac:dyDescent="0.3">
      <c r="U49580" s="275"/>
    </row>
    <row r="49581" spans="21:21" x14ac:dyDescent="0.3">
      <c r="U49581" s="275"/>
    </row>
    <row r="49582" spans="21:21" x14ac:dyDescent="0.3">
      <c r="U49582" s="275"/>
    </row>
    <row r="49583" spans="21:21" x14ac:dyDescent="0.3">
      <c r="U49583" s="275"/>
    </row>
    <row r="49584" spans="21:21" x14ac:dyDescent="0.3">
      <c r="U49584" s="275"/>
    </row>
    <row r="49585" spans="21:21" x14ac:dyDescent="0.3">
      <c r="U49585" s="275"/>
    </row>
    <row r="49586" spans="21:21" x14ac:dyDescent="0.3">
      <c r="U49586" s="275"/>
    </row>
    <row r="49587" spans="21:21" x14ac:dyDescent="0.3">
      <c r="U49587" s="275"/>
    </row>
    <row r="49588" spans="21:21" x14ac:dyDescent="0.3">
      <c r="U49588" s="275"/>
    </row>
    <row r="49589" spans="21:21" x14ac:dyDescent="0.3">
      <c r="U49589" s="275"/>
    </row>
    <row r="49590" spans="21:21" x14ac:dyDescent="0.3">
      <c r="U49590" s="275"/>
    </row>
    <row r="49591" spans="21:21" x14ac:dyDescent="0.3">
      <c r="U49591" s="275"/>
    </row>
    <row r="49592" spans="21:21" x14ac:dyDescent="0.3">
      <c r="U49592" s="275"/>
    </row>
    <row r="49593" spans="21:21" x14ac:dyDescent="0.3">
      <c r="U49593" s="275"/>
    </row>
    <row r="49594" spans="21:21" x14ac:dyDescent="0.3">
      <c r="U49594" s="275"/>
    </row>
    <row r="49595" spans="21:21" x14ac:dyDescent="0.3">
      <c r="U49595" s="275"/>
    </row>
    <row r="49596" spans="21:21" x14ac:dyDescent="0.3">
      <c r="U49596" s="275"/>
    </row>
    <row r="49597" spans="21:21" x14ac:dyDescent="0.3">
      <c r="U49597" s="275"/>
    </row>
    <row r="49598" spans="21:21" x14ac:dyDescent="0.3">
      <c r="U49598" s="275"/>
    </row>
    <row r="49599" spans="21:21" x14ac:dyDescent="0.3">
      <c r="U49599" s="275"/>
    </row>
    <row r="49600" spans="21:21" x14ac:dyDescent="0.3">
      <c r="U49600" s="275"/>
    </row>
    <row r="49601" spans="21:21" x14ac:dyDescent="0.3">
      <c r="U49601" s="275"/>
    </row>
    <row r="49602" spans="21:21" x14ac:dyDescent="0.3">
      <c r="U49602" s="275"/>
    </row>
    <row r="49603" spans="21:21" x14ac:dyDescent="0.3">
      <c r="U49603" s="275"/>
    </row>
    <row r="49604" spans="21:21" x14ac:dyDescent="0.3">
      <c r="U49604" s="275"/>
    </row>
    <row r="49605" spans="21:21" x14ac:dyDescent="0.3">
      <c r="U49605" s="275"/>
    </row>
    <row r="49606" spans="21:21" x14ac:dyDescent="0.3">
      <c r="U49606" s="275"/>
    </row>
    <row r="49607" spans="21:21" x14ac:dyDescent="0.3">
      <c r="U49607" s="275"/>
    </row>
    <row r="49608" spans="21:21" x14ac:dyDescent="0.3">
      <c r="U49608" s="275"/>
    </row>
    <row r="49609" spans="21:21" x14ac:dyDescent="0.3">
      <c r="U49609" s="275"/>
    </row>
    <row r="49610" spans="21:21" x14ac:dyDescent="0.3">
      <c r="U49610" s="275"/>
    </row>
    <row r="49611" spans="21:21" x14ac:dyDescent="0.3">
      <c r="U49611" s="275"/>
    </row>
    <row r="49612" spans="21:21" x14ac:dyDescent="0.3">
      <c r="U49612" s="275"/>
    </row>
    <row r="49613" spans="21:21" x14ac:dyDescent="0.3">
      <c r="U49613" s="275"/>
    </row>
    <row r="49614" spans="21:21" x14ac:dyDescent="0.3">
      <c r="U49614" s="275"/>
    </row>
    <row r="49615" spans="21:21" x14ac:dyDescent="0.3">
      <c r="U49615" s="275"/>
    </row>
    <row r="49616" spans="21:21" x14ac:dyDescent="0.3">
      <c r="U49616" s="275"/>
    </row>
    <row r="49617" spans="21:21" x14ac:dyDescent="0.3">
      <c r="U49617" s="275"/>
    </row>
    <row r="49618" spans="21:21" x14ac:dyDescent="0.3">
      <c r="U49618" s="275"/>
    </row>
    <row r="49619" spans="21:21" x14ac:dyDescent="0.3">
      <c r="U49619" s="275"/>
    </row>
    <row r="49620" spans="21:21" x14ac:dyDescent="0.3">
      <c r="U49620" s="275"/>
    </row>
    <row r="49621" spans="21:21" x14ac:dyDescent="0.3">
      <c r="U49621" s="275"/>
    </row>
    <row r="49622" spans="21:21" x14ac:dyDescent="0.3">
      <c r="U49622" s="275"/>
    </row>
    <row r="49623" spans="21:21" x14ac:dyDescent="0.3">
      <c r="U49623" s="275"/>
    </row>
    <row r="49624" spans="21:21" x14ac:dyDescent="0.3">
      <c r="U49624" s="275"/>
    </row>
    <row r="49625" spans="21:21" x14ac:dyDescent="0.3">
      <c r="U49625" s="275"/>
    </row>
    <row r="49626" spans="21:21" x14ac:dyDescent="0.3">
      <c r="U49626" s="275"/>
    </row>
    <row r="49627" spans="21:21" x14ac:dyDescent="0.3">
      <c r="U49627" s="275"/>
    </row>
    <row r="49628" spans="21:21" x14ac:dyDescent="0.3">
      <c r="U49628" s="275"/>
    </row>
    <row r="49629" spans="21:21" x14ac:dyDescent="0.3">
      <c r="U49629" s="275"/>
    </row>
    <row r="49630" spans="21:21" x14ac:dyDescent="0.3">
      <c r="U49630" s="275"/>
    </row>
    <row r="49631" spans="21:21" x14ac:dyDescent="0.3">
      <c r="U49631" s="275"/>
    </row>
    <row r="49632" spans="21:21" x14ac:dyDescent="0.3">
      <c r="U49632" s="275"/>
    </row>
    <row r="49633" spans="21:21" x14ac:dyDescent="0.3">
      <c r="U49633" s="275"/>
    </row>
    <row r="49634" spans="21:21" x14ac:dyDescent="0.3">
      <c r="U49634" s="275"/>
    </row>
    <row r="49635" spans="21:21" x14ac:dyDescent="0.3">
      <c r="U49635" s="275"/>
    </row>
    <row r="49636" spans="21:21" x14ac:dyDescent="0.3">
      <c r="U49636" s="275"/>
    </row>
    <row r="49637" spans="21:21" x14ac:dyDescent="0.3">
      <c r="U49637" s="275"/>
    </row>
    <row r="49638" spans="21:21" x14ac:dyDescent="0.3">
      <c r="U49638" s="275"/>
    </row>
    <row r="49639" spans="21:21" x14ac:dyDescent="0.3">
      <c r="U49639" s="275"/>
    </row>
    <row r="49640" spans="21:21" x14ac:dyDescent="0.3">
      <c r="U49640" s="275"/>
    </row>
    <row r="49641" spans="21:21" x14ac:dyDescent="0.3">
      <c r="U49641" s="275"/>
    </row>
    <row r="49642" spans="21:21" x14ac:dyDescent="0.3">
      <c r="U49642" s="275"/>
    </row>
    <row r="49643" spans="21:21" x14ac:dyDescent="0.3">
      <c r="U49643" s="275"/>
    </row>
    <row r="49644" spans="21:21" x14ac:dyDescent="0.3">
      <c r="U49644" s="275"/>
    </row>
    <row r="49645" spans="21:21" x14ac:dyDescent="0.3">
      <c r="U49645" s="275"/>
    </row>
    <row r="49646" spans="21:21" x14ac:dyDescent="0.3">
      <c r="U49646" s="275"/>
    </row>
    <row r="49647" spans="21:21" x14ac:dyDescent="0.3">
      <c r="U49647" s="275"/>
    </row>
    <row r="49648" spans="21:21" x14ac:dyDescent="0.3">
      <c r="U49648" s="275"/>
    </row>
    <row r="49649" spans="21:21" x14ac:dyDescent="0.3">
      <c r="U49649" s="275"/>
    </row>
    <row r="49650" spans="21:21" x14ac:dyDescent="0.3">
      <c r="U49650" s="275"/>
    </row>
    <row r="49651" spans="21:21" x14ac:dyDescent="0.3">
      <c r="U49651" s="275"/>
    </row>
    <row r="49652" spans="21:21" x14ac:dyDescent="0.3">
      <c r="U49652" s="275"/>
    </row>
    <row r="49653" spans="21:21" x14ac:dyDescent="0.3">
      <c r="U49653" s="275"/>
    </row>
    <row r="49654" spans="21:21" x14ac:dyDescent="0.3">
      <c r="U49654" s="275"/>
    </row>
    <row r="49655" spans="21:21" x14ac:dyDescent="0.3">
      <c r="U49655" s="275"/>
    </row>
    <row r="49656" spans="21:21" x14ac:dyDescent="0.3">
      <c r="U49656" s="275"/>
    </row>
    <row r="49657" spans="21:21" x14ac:dyDescent="0.3">
      <c r="U49657" s="275"/>
    </row>
    <row r="49658" spans="21:21" x14ac:dyDescent="0.3">
      <c r="U49658" s="275"/>
    </row>
    <row r="49659" spans="21:21" x14ac:dyDescent="0.3">
      <c r="U49659" s="275"/>
    </row>
    <row r="49660" spans="21:21" x14ac:dyDescent="0.3">
      <c r="U49660" s="275"/>
    </row>
    <row r="49661" spans="21:21" x14ac:dyDescent="0.3">
      <c r="U49661" s="275"/>
    </row>
    <row r="49662" spans="21:21" x14ac:dyDescent="0.3">
      <c r="U49662" s="275"/>
    </row>
    <row r="49663" spans="21:21" x14ac:dyDescent="0.3">
      <c r="U49663" s="275"/>
    </row>
    <row r="49664" spans="21:21" x14ac:dyDescent="0.3">
      <c r="U49664" s="275"/>
    </row>
    <row r="49665" spans="21:21" x14ac:dyDescent="0.3">
      <c r="U49665" s="275"/>
    </row>
    <row r="49666" spans="21:21" x14ac:dyDescent="0.3">
      <c r="U49666" s="275"/>
    </row>
    <row r="49667" spans="21:21" x14ac:dyDescent="0.3">
      <c r="U49667" s="275"/>
    </row>
    <row r="49668" spans="21:21" x14ac:dyDescent="0.3">
      <c r="U49668" s="275"/>
    </row>
    <row r="49669" spans="21:21" x14ac:dyDescent="0.3">
      <c r="U49669" s="275"/>
    </row>
    <row r="49670" spans="21:21" x14ac:dyDescent="0.3">
      <c r="U49670" s="275"/>
    </row>
    <row r="49671" spans="21:21" x14ac:dyDescent="0.3">
      <c r="U49671" s="275"/>
    </row>
    <row r="49672" spans="21:21" x14ac:dyDescent="0.3">
      <c r="U49672" s="275"/>
    </row>
    <row r="49673" spans="21:21" x14ac:dyDescent="0.3">
      <c r="U49673" s="275"/>
    </row>
    <row r="49674" spans="21:21" x14ac:dyDescent="0.3">
      <c r="U49674" s="275"/>
    </row>
    <row r="49675" spans="21:21" x14ac:dyDescent="0.3">
      <c r="U49675" s="275"/>
    </row>
    <row r="49676" spans="21:21" x14ac:dyDescent="0.3">
      <c r="U49676" s="275"/>
    </row>
    <row r="49677" spans="21:21" x14ac:dyDescent="0.3">
      <c r="U49677" s="275"/>
    </row>
    <row r="49678" spans="21:21" x14ac:dyDescent="0.3">
      <c r="U49678" s="275"/>
    </row>
    <row r="49679" spans="21:21" x14ac:dyDescent="0.3">
      <c r="U49679" s="275"/>
    </row>
    <row r="49680" spans="21:21" x14ac:dyDescent="0.3">
      <c r="U49680" s="275"/>
    </row>
    <row r="49681" spans="21:21" x14ac:dyDescent="0.3">
      <c r="U49681" s="275"/>
    </row>
    <row r="49682" spans="21:21" x14ac:dyDescent="0.3">
      <c r="U49682" s="275"/>
    </row>
    <row r="49683" spans="21:21" x14ac:dyDescent="0.3">
      <c r="U49683" s="275"/>
    </row>
    <row r="49684" spans="21:21" x14ac:dyDescent="0.3">
      <c r="U49684" s="275"/>
    </row>
    <row r="49685" spans="21:21" x14ac:dyDescent="0.3">
      <c r="U49685" s="275"/>
    </row>
    <row r="49686" spans="21:21" x14ac:dyDescent="0.3">
      <c r="U49686" s="275"/>
    </row>
    <row r="49687" spans="21:21" x14ac:dyDescent="0.3">
      <c r="U49687" s="275"/>
    </row>
    <row r="49688" spans="21:21" x14ac:dyDescent="0.3">
      <c r="U49688" s="275"/>
    </row>
    <row r="49689" spans="21:21" x14ac:dyDescent="0.3">
      <c r="U49689" s="275"/>
    </row>
    <row r="49690" spans="21:21" x14ac:dyDescent="0.3">
      <c r="U49690" s="275"/>
    </row>
    <row r="49691" spans="21:21" x14ac:dyDescent="0.3">
      <c r="U49691" s="275"/>
    </row>
    <row r="49692" spans="21:21" x14ac:dyDescent="0.3">
      <c r="U49692" s="275"/>
    </row>
    <row r="49693" spans="21:21" x14ac:dyDescent="0.3">
      <c r="U49693" s="275"/>
    </row>
    <row r="49694" spans="21:21" x14ac:dyDescent="0.3">
      <c r="U49694" s="275"/>
    </row>
    <row r="49695" spans="21:21" x14ac:dyDescent="0.3">
      <c r="U49695" s="275"/>
    </row>
    <row r="49696" spans="21:21" x14ac:dyDescent="0.3">
      <c r="U49696" s="275"/>
    </row>
    <row r="49697" spans="21:21" x14ac:dyDescent="0.3">
      <c r="U49697" s="275"/>
    </row>
    <row r="49698" spans="21:21" x14ac:dyDescent="0.3">
      <c r="U49698" s="275"/>
    </row>
    <row r="49699" spans="21:21" x14ac:dyDescent="0.3">
      <c r="U49699" s="275"/>
    </row>
    <row r="49700" spans="21:21" x14ac:dyDescent="0.3">
      <c r="U49700" s="275"/>
    </row>
    <row r="49701" spans="21:21" x14ac:dyDescent="0.3">
      <c r="U49701" s="275"/>
    </row>
    <row r="49702" spans="21:21" x14ac:dyDescent="0.3">
      <c r="U49702" s="275"/>
    </row>
    <row r="49703" spans="21:21" x14ac:dyDescent="0.3">
      <c r="U49703" s="275"/>
    </row>
    <row r="49704" spans="21:21" x14ac:dyDescent="0.3">
      <c r="U49704" s="275"/>
    </row>
    <row r="49705" spans="21:21" x14ac:dyDescent="0.3">
      <c r="U49705" s="275"/>
    </row>
    <row r="49706" spans="21:21" x14ac:dyDescent="0.3">
      <c r="U49706" s="275"/>
    </row>
    <row r="49707" spans="21:21" x14ac:dyDescent="0.3">
      <c r="U49707" s="275"/>
    </row>
    <row r="49708" spans="21:21" x14ac:dyDescent="0.3">
      <c r="U49708" s="275"/>
    </row>
    <row r="49709" spans="21:21" x14ac:dyDescent="0.3">
      <c r="U49709" s="275"/>
    </row>
    <row r="49710" spans="21:21" x14ac:dyDescent="0.3">
      <c r="U49710" s="275"/>
    </row>
    <row r="49711" spans="21:21" x14ac:dyDescent="0.3">
      <c r="U49711" s="275"/>
    </row>
    <row r="49712" spans="21:21" x14ac:dyDescent="0.3">
      <c r="U49712" s="275"/>
    </row>
    <row r="49713" spans="21:21" x14ac:dyDescent="0.3">
      <c r="U49713" s="275"/>
    </row>
    <row r="49714" spans="21:21" x14ac:dyDescent="0.3">
      <c r="U49714" s="275"/>
    </row>
    <row r="49715" spans="21:21" x14ac:dyDescent="0.3">
      <c r="U49715" s="275"/>
    </row>
    <row r="49716" spans="21:21" x14ac:dyDescent="0.3">
      <c r="U49716" s="275"/>
    </row>
    <row r="49717" spans="21:21" x14ac:dyDescent="0.3">
      <c r="U49717" s="275"/>
    </row>
    <row r="49718" spans="21:21" x14ac:dyDescent="0.3">
      <c r="U49718" s="275"/>
    </row>
    <row r="49719" spans="21:21" x14ac:dyDescent="0.3">
      <c r="U49719" s="275"/>
    </row>
    <row r="49720" spans="21:21" x14ac:dyDescent="0.3">
      <c r="U49720" s="275"/>
    </row>
    <row r="49721" spans="21:21" x14ac:dyDescent="0.3">
      <c r="U49721" s="275"/>
    </row>
    <row r="49722" spans="21:21" x14ac:dyDescent="0.3">
      <c r="U49722" s="275"/>
    </row>
    <row r="49723" spans="21:21" x14ac:dyDescent="0.3">
      <c r="U49723" s="275"/>
    </row>
    <row r="49724" spans="21:21" x14ac:dyDescent="0.3">
      <c r="U49724" s="275"/>
    </row>
    <row r="49725" spans="21:21" x14ac:dyDescent="0.3">
      <c r="U49725" s="275"/>
    </row>
    <row r="49726" spans="21:21" x14ac:dyDescent="0.3">
      <c r="U49726" s="275"/>
    </row>
    <row r="49727" spans="21:21" x14ac:dyDescent="0.3">
      <c r="U49727" s="275"/>
    </row>
    <row r="49728" spans="21:21" x14ac:dyDescent="0.3">
      <c r="U49728" s="275"/>
    </row>
    <row r="49729" spans="21:21" x14ac:dyDescent="0.3">
      <c r="U49729" s="275"/>
    </row>
    <row r="49730" spans="21:21" x14ac:dyDescent="0.3">
      <c r="U49730" s="275"/>
    </row>
    <row r="49731" spans="21:21" x14ac:dyDescent="0.3">
      <c r="U49731" s="275"/>
    </row>
    <row r="49732" spans="21:21" x14ac:dyDescent="0.3">
      <c r="U49732" s="275"/>
    </row>
    <row r="49733" spans="21:21" x14ac:dyDescent="0.3">
      <c r="U49733" s="275"/>
    </row>
    <row r="49734" spans="21:21" x14ac:dyDescent="0.3">
      <c r="U49734" s="275"/>
    </row>
    <row r="49735" spans="21:21" x14ac:dyDescent="0.3">
      <c r="U49735" s="275"/>
    </row>
    <row r="49736" spans="21:21" x14ac:dyDescent="0.3">
      <c r="U49736" s="275"/>
    </row>
    <row r="49737" spans="21:21" x14ac:dyDescent="0.3">
      <c r="U49737" s="275"/>
    </row>
    <row r="49738" spans="21:21" x14ac:dyDescent="0.3">
      <c r="U49738" s="275"/>
    </row>
    <row r="49739" spans="21:21" x14ac:dyDescent="0.3">
      <c r="U49739" s="275"/>
    </row>
    <row r="49740" spans="21:21" x14ac:dyDescent="0.3">
      <c r="U49740" s="275"/>
    </row>
    <row r="49741" spans="21:21" x14ac:dyDescent="0.3">
      <c r="U49741" s="275"/>
    </row>
    <row r="49742" spans="21:21" x14ac:dyDescent="0.3">
      <c r="U49742" s="275"/>
    </row>
    <row r="49743" spans="21:21" x14ac:dyDescent="0.3">
      <c r="U49743" s="275"/>
    </row>
    <row r="49744" spans="21:21" x14ac:dyDescent="0.3">
      <c r="U49744" s="275"/>
    </row>
    <row r="49745" spans="21:21" x14ac:dyDescent="0.3">
      <c r="U49745" s="275"/>
    </row>
    <row r="49746" spans="21:21" x14ac:dyDescent="0.3">
      <c r="U49746" s="275"/>
    </row>
    <row r="49747" spans="21:21" x14ac:dyDescent="0.3">
      <c r="U49747" s="275"/>
    </row>
    <row r="49748" spans="21:21" x14ac:dyDescent="0.3">
      <c r="U49748" s="275"/>
    </row>
    <row r="49749" spans="21:21" x14ac:dyDescent="0.3">
      <c r="U49749" s="275"/>
    </row>
    <row r="49750" spans="21:21" x14ac:dyDescent="0.3">
      <c r="U49750" s="275"/>
    </row>
    <row r="49751" spans="21:21" x14ac:dyDescent="0.3">
      <c r="U49751" s="275"/>
    </row>
    <row r="49752" spans="21:21" x14ac:dyDescent="0.3">
      <c r="U49752" s="275"/>
    </row>
    <row r="49753" spans="21:21" x14ac:dyDescent="0.3">
      <c r="U49753" s="275"/>
    </row>
    <row r="49754" spans="21:21" x14ac:dyDescent="0.3">
      <c r="U49754" s="275"/>
    </row>
    <row r="49755" spans="21:21" x14ac:dyDescent="0.3">
      <c r="U49755" s="275"/>
    </row>
    <row r="49756" spans="21:21" x14ac:dyDescent="0.3">
      <c r="U49756" s="275"/>
    </row>
    <row r="49757" spans="21:21" x14ac:dyDescent="0.3">
      <c r="U49757" s="275"/>
    </row>
    <row r="49758" spans="21:21" x14ac:dyDescent="0.3">
      <c r="U49758" s="275"/>
    </row>
    <row r="49759" spans="21:21" x14ac:dyDescent="0.3">
      <c r="U49759" s="275"/>
    </row>
    <row r="49760" spans="21:21" x14ac:dyDescent="0.3">
      <c r="U49760" s="275"/>
    </row>
    <row r="49761" spans="21:21" x14ac:dyDescent="0.3">
      <c r="U49761" s="275"/>
    </row>
    <row r="49762" spans="21:21" x14ac:dyDescent="0.3">
      <c r="U49762" s="275"/>
    </row>
    <row r="49763" spans="21:21" x14ac:dyDescent="0.3">
      <c r="U49763" s="275"/>
    </row>
    <row r="49764" spans="21:21" x14ac:dyDescent="0.3">
      <c r="U49764" s="275"/>
    </row>
    <row r="49765" spans="21:21" x14ac:dyDescent="0.3">
      <c r="U49765" s="275"/>
    </row>
    <row r="49766" spans="21:21" x14ac:dyDescent="0.3">
      <c r="U49766" s="275"/>
    </row>
    <row r="49767" spans="21:21" x14ac:dyDescent="0.3">
      <c r="U49767" s="275"/>
    </row>
    <row r="49768" spans="21:21" x14ac:dyDescent="0.3">
      <c r="U49768" s="275"/>
    </row>
    <row r="49769" spans="21:21" x14ac:dyDescent="0.3">
      <c r="U49769" s="275"/>
    </row>
    <row r="49770" spans="21:21" x14ac:dyDescent="0.3">
      <c r="U49770" s="275"/>
    </row>
    <row r="49771" spans="21:21" x14ac:dyDescent="0.3">
      <c r="U49771" s="275"/>
    </row>
    <row r="49772" spans="21:21" x14ac:dyDescent="0.3">
      <c r="U49772" s="275"/>
    </row>
    <row r="49773" spans="21:21" x14ac:dyDescent="0.3">
      <c r="U49773" s="275"/>
    </row>
    <row r="49774" spans="21:21" x14ac:dyDescent="0.3">
      <c r="U49774" s="275"/>
    </row>
    <row r="49775" spans="21:21" x14ac:dyDescent="0.3">
      <c r="U49775" s="275"/>
    </row>
    <row r="49776" spans="21:21" x14ac:dyDescent="0.3">
      <c r="U49776" s="275"/>
    </row>
    <row r="49777" spans="21:21" x14ac:dyDescent="0.3">
      <c r="U49777" s="275"/>
    </row>
    <row r="49778" spans="21:21" x14ac:dyDescent="0.3">
      <c r="U49778" s="275"/>
    </row>
    <row r="49779" spans="21:21" x14ac:dyDescent="0.3">
      <c r="U49779" s="275"/>
    </row>
    <row r="49780" spans="21:21" x14ac:dyDescent="0.3">
      <c r="U49780" s="275"/>
    </row>
    <row r="49781" spans="21:21" x14ac:dyDescent="0.3">
      <c r="U49781" s="275"/>
    </row>
    <row r="49782" spans="21:21" x14ac:dyDescent="0.3">
      <c r="U49782" s="275"/>
    </row>
    <row r="49783" spans="21:21" x14ac:dyDescent="0.3">
      <c r="U49783" s="275"/>
    </row>
    <row r="49784" spans="21:21" x14ac:dyDescent="0.3">
      <c r="U49784" s="275"/>
    </row>
    <row r="49785" spans="21:21" x14ac:dyDescent="0.3">
      <c r="U49785" s="275"/>
    </row>
    <row r="49786" spans="21:21" x14ac:dyDescent="0.3">
      <c r="U49786" s="275"/>
    </row>
    <row r="49787" spans="21:21" x14ac:dyDescent="0.3">
      <c r="U49787" s="275"/>
    </row>
    <row r="49788" spans="21:21" x14ac:dyDescent="0.3">
      <c r="U49788" s="275"/>
    </row>
    <row r="49789" spans="21:21" x14ac:dyDescent="0.3">
      <c r="U49789" s="275"/>
    </row>
    <row r="49790" spans="21:21" x14ac:dyDescent="0.3">
      <c r="U49790" s="275"/>
    </row>
    <row r="49791" spans="21:21" x14ac:dyDescent="0.3">
      <c r="U49791" s="275"/>
    </row>
    <row r="49792" spans="21:21" x14ac:dyDescent="0.3">
      <c r="U49792" s="275"/>
    </row>
    <row r="49793" spans="21:21" x14ac:dyDescent="0.3">
      <c r="U49793" s="275"/>
    </row>
    <row r="49794" spans="21:21" x14ac:dyDescent="0.3">
      <c r="U49794" s="275"/>
    </row>
    <row r="49795" spans="21:21" x14ac:dyDescent="0.3">
      <c r="U49795" s="275"/>
    </row>
    <row r="49796" spans="21:21" x14ac:dyDescent="0.3">
      <c r="U49796" s="275"/>
    </row>
    <row r="49797" spans="21:21" x14ac:dyDescent="0.3">
      <c r="U49797" s="275"/>
    </row>
    <row r="49798" spans="21:21" x14ac:dyDescent="0.3">
      <c r="U49798" s="275"/>
    </row>
    <row r="49799" spans="21:21" x14ac:dyDescent="0.3">
      <c r="U49799" s="275"/>
    </row>
    <row r="49800" spans="21:21" x14ac:dyDescent="0.3">
      <c r="U49800" s="275"/>
    </row>
    <row r="49801" spans="21:21" x14ac:dyDescent="0.3">
      <c r="U49801" s="275"/>
    </row>
    <row r="49802" spans="21:21" x14ac:dyDescent="0.3">
      <c r="U49802" s="275"/>
    </row>
    <row r="49803" spans="21:21" x14ac:dyDescent="0.3">
      <c r="U49803" s="275"/>
    </row>
    <row r="49804" spans="21:21" x14ac:dyDescent="0.3">
      <c r="U49804" s="275"/>
    </row>
    <row r="49805" spans="21:21" x14ac:dyDescent="0.3">
      <c r="U49805" s="275"/>
    </row>
    <row r="49806" spans="21:21" x14ac:dyDescent="0.3">
      <c r="U49806" s="275"/>
    </row>
    <row r="49807" spans="21:21" x14ac:dyDescent="0.3">
      <c r="U49807" s="275"/>
    </row>
    <row r="49808" spans="21:21" x14ac:dyDescent="0.3">
      <c r="U49808" s="275"/>
    </row>
    <row r="49809" spans="21:21" x14ac:dyDescent="0.3">
      <c r="U49809" s="275"/>
    </row>
    <row r="49810" spans="21:21" x14ac:dyDescent="0.3">
      <c r="U49810" s="275"/>
    </row>
    <row r="49811" spans="21:21" x14ac:dyDescent="0.3">
      <c r="U49811" s="275"/>
    </row>
    <row r="49812" spans="21:21" x14ac:dyDescent="0.3">
      <c r="U49812" s="275"/>
    </row>
    <row r="49813" spans="21:21" x14ac:dyDescent="0.3">
      <c r="U49813" s="275"/>
    </row>
    <row r="49814" spans="21:21" x14ac:dyDescent="0.3">
      <c r="U49814" s="275"/>
    </row>
    <row r="49815" spans="21:21" x14ac:dyDescent="0.3">
      <c r="U49815" s="275"/>
    </row>
    <row r="49816" spans="21:21" x14ac:dyDescent="0.3">
      <c r="U49816" s="275"/>
    </row>
    <row r="49817" spans="21:21" x14ac:dyDescent="0.3">
      <c r="U49817" s="275"/>
    </row>
    <row r="49818" spans="21:21" x14ac:dyDescent="0.3">
      <c r="U49818" s="275"/>
    </row>
    <row r="49819" spans="21:21" x14ac:dyDescent="0.3">
      <c r="U49819" s="275"/>
    </row>
    <row r="49820" spans="21:21" x14ac:dyDescent="0.3">
      <c r="U49820" s="275"/>
    </row>
    <row r="49821" spans="21:21" x14ac:dyDescent="0.3">
      <c r="U49821" s="275"/>
    </row>
    <row r="49822" spans="21:21" x14ac:dyDescent="0.3">
      <c r="U49822" s="275"/>
    </row>
    <row r="49823" spans="21:21" x14ac:dyDescent="0.3">
      <c r="U49823" s="275"/>
    </row>
    <row r="49824" spans="21:21" x14ac:dyDescent="0.3">
      <c r="U49824" s="275"/>
    </row>
    <row r="49825" spans="21:21" x14ac:dyDescent="0.3">
      <c r="U49825" s="275"/>
    </row>
    <row r="49826" spans="21:21" x14ac:dyDescent="0.3">
      <c r="U49826" s="275"/>
    </row>
    <row r="49827" spans="21:21" x14ac:dyDescent="0.3">
      <c r="U49827" s="275"/>
    </row>
    <row r="49828" spans="21:21" x14ac:dyDescent="0.3">
      <c r="U49828" s="275"/>
    </row>
    <row r="49829" spans="21:21" x14ac:dyDescent="0.3">
      <c r="U49829" s="275"/>
    </row>
    <row r="49830" spans="21:21" x14ac:dyDescent="0.3">
      <c r="U49830" s="275"/>
    </row>
    <row r="49831" spans="21:21" x14ac:dyDescent="0.3">
      <c r="U49831" s="275"/>
    </row>
    <row r="49832" spans="21:21" x14ac:dyDescent="0.3">
      <c r="U49832" s="275"/>
    </row>
    <row r="49833" spans="21:21" x14ac:dyDescent="0.3">
      <c r="U49833" s="275"/>
    </row>
    <row r="49834" spans="21:21" x14ac:dyDescent="0.3">
      <c r="U49834" s="275"/>
    </row>
    <row r="49835" spans="21:21" x14ac:dyDescent="0.3">
      <c r="U49835" s="275"/>
    </row>
    <row r="49836" spans="21:21" x14ac:dyDescent="0.3">
      <c r="U49836" s="275"/>
    </row>
    <row r="49837" spans="21:21" x14ac:dyDescent="0.3">
      <c r="U49837" s="275"/>
    </row>
    <row r="49838" spans="21:21" x14ac:dyDescent="0.3">
      <c r="U49838" s="275"/>
    </row>
    <row r="49839" spans="21:21" x14ac:dyDescent="0.3">
      <c r="U49839" s="275"/>
    </row>
    <row r="49840" spans="21:21" x14ac:dyDescent="0.3">
      <c r="U49840" s="275"/>
    </row>
    <row r="49841" spans="21:21" x14ac:dyDescent="0.3">
      <c r="U49841" s="275"/>
    </row>
    <row r="49842" spans="21:21" x14ac:dyDescent="0.3">
      <c r="U49842" s="275"/>
    </row>
    <row r="49843" spans="21:21" x14ac:dyDescent="0.3">
      <c r="U49843" s="275"/>
    </row>
    <row r="49844" spans="21:21" x14ac:dyDescent="0.3">
      <c r="U49844" s="275"/>
    </row>
    <row r="49845" spans="21:21" x14ac:dyDescent="0.3">
      <c r="U49845" s="275"/>
    </row>
    <row r="49846" spans="21:21" x14ac:dyDescent="0.3">
      <c r="U49846" s="275"/>
    </row>
    <row r="49847" spans="21:21" x14ac:dyDescent="0.3">
      <c r="U49847" s="275"/>
    </row>
    <row r="49848" spans="21:21" x14ac:dyDescent="0.3">
      <c r="U49848" s="275"/>
    </row>
    <row r="49849" spans="21:21" x14ac:dyDescent="0.3">
      <c r="U49849" s="275"/>
    </row>
    <row r="49850" spans="21:21" x14ac:dyDescent="0.3">
      <c r="U49850" s="275"/>
    </row>
    <row r="49851" spans="21:21" x14ac:dyDescent="0.3">
      <c r="U49851" s="275"/>
    </row>
    <row r="49852" spans="21:21" x14ac:dyDescent="0.3">
      <c r="U49852" s="275"/>
    </row>
    <row r="49853" spans="21:21" x14ac:dyDescent="0.3">
      <c r="U49853" s="275"/>
    </row>
    <row r="49854" spans="21:21" x14ac:dyDescent="0.3">
      <c r="U49854" s="275"/>
    </row>
    <row r="49855" spans="21:21" x14ac:dyDescent="0.3">
      <c r="U49855" s="275"/>
    </row>
    <row r="49856" spans="21:21" x14ac:dyDescent="0.3">
      <c r="U49856" s="275"/>
    </row>
    <row r="49857" spans="21:21" x14ac:dyDescent="0.3">
      <c r="U49857" s="275"/>
    </row>
    <row r="49858" spans="21:21" x14ac:dyDescent="0.3">
      <c r="U49858" s="275"/>
    </row>
    <row r="49859" spans="21:21" x14ac:dyDescent="0.3">
      <c r="U49859" s="275"/>
    </row>
    <row r="49860" spans="21:21" x14ac:dyDescent="0.3">
      <c r="U49860" s="275"/>
    </row>
    <row r="49861" spans="21:21" x14ac:dyDescent="0.3">
      <c r="U49861" s="275"/>
    </row>
    <row r="49862" spans="21:21" x14ac:dyDescent="0.3">
      <c r="U49862" s="275"/>
    </row>
    <row r="49863" spans="21:21" x14ac:dyDescent="0.3">
      <c r="U49863" s="275"/>
    </row>
    <row r="49864" spans="21:21" x14ac:dyDescent="0.3">
      <c r="U49864" s="275"/>
    </row>
    <row r="49865" spans="21:21" x14ac:dyDescent="0.3">
      <c r="U49865" s="275"/>
    </row>
    <row r="49866" spans="21:21" x14ac:dyDescent="0.3">
      <c r="U49866" s="275"/>
    </row>
    <row r="49867" spans="21:21" x14ac:dyDescent="0.3">
      <c r="U49867" s="275"/>
    </row>
    <row r="49868" spans="21:21" x14ac:dyDescent="0.3">
      <c r="U49868" s="275"/>
    </row>
    <row r="49869" spans="21:21" x14ac:dyDescent="0.3">
      <c r="U49869" s="275"/>
    </row>
    <row r="49870" spans="21:21" x14ac:dyDescent="0.3">
      <c r="U49870" s="275"/>
    </row>
    <row r="49871" spans="21:21" x14ac:dyDescent="0.3">
      <c r="U49871" s="275"/>
    </row>
    <row r="49872" spans="21:21" x14ac:dyDescent="0.3">
      <c r="U49872" s="275"/>
    </row>
    <row r="49873" spans="21:21" x14ac:dyDescent="0.3">
      <c r="U49873" s="275"/>
    </row>
    <row r="49874" spans="21:21" x14ac:dyDescent="0.3">
      <c r="U49874" s="275"/>
    </row>
    <row r="49875" spans="21:21" x14ac:dyDescent="0.3">
      <c r="U49875" s="275"/>
    </row>
    <row r="49876" spans="21:21" x14ac:dyDescent="0.3">
      <c r="U49876" s="275"/>
    </row>
    <row r="49877" spans="21:21" x14ac:dyDescent="0.3">
      <c r="U49877" s="275"/>
    </row>
    <row r="49878" spans="21:21" x14ac:dyDescent="0.3">
      <c r="U49878" s="275"/>
    </row>
    <row r="49879" spans="21:21" x14ac:dyDescent="0.3">
      <c r="U49879" s="275"/>
    </row>
    <row r="49880" spans="21:21" x14ac:dyDescent="0.3">
      <c r="U49880" s="275"/>
    </row>
    <row r="49881" spans="21:21" x14ac:dyDescent="0.3">
      <c r="U49881" s="275"/>
    </row>
    <row r="49882" spans="21:21" x14ac:dyDescent="0.3">
      <c r="U49882" s="275"/>
    </row>
    <row r="49883" spans="21:21" x14ac:dyDescent="0.3">
      <c r="U49883" s="275"/>
    </row>
    <row r="49884" spans="21:21" x14ac:dyDescent="0.3">
      <c r="U49884" s="275"/>
    </row>
    <row r="49885" spans="21:21" x14ac:dyDescent="0.3">
      <c r="U49885" s="275"/>
    </row>
    <row r="49886" spans="21:21" x14ac:dyDescent="0.3">
      <c r="U49886" s="275"/>
    </row>
    <row r="49887" spans="21:21" x14ac:dyDescent="0.3">
      <c r="U49887" s="275"/>
    </row>
    <row r="49888" spans="21:21" x14ac:dyDescent="0.3">
      <c r="U49888" s="275"/>
    </row>
    <row r="49889" spans="21:21" x14ac:dyDescent="0.3">
      <c r="U49889" s="275"/>
    </row>
    <row r="49890" spans="21:21" x14ac:dyDescent="0.3">
      <c r="U49890" s="275"/>
    </row>
    <row r="49891" spans="21:21" x14ac:dyDescent="0.3">
      <c r="U49891" s="275"/>
    </row>
    <row r="49892" spans="21:21" x14ac:dyDescent="0.3">
      <c r="U49892" s="275"/>
    </row>
    <row r="49893" spans="21:21" x14ac:dyDescent="0.3">
      <c r="U49893" s="275"/>
    </row>
    <row r="49894" spans="21:21" x14ac:dyDescent="0.3">
      <c r="U49894" s="275"/>
    </row>
    <row r="49895" spans="21:21" x14ac:dyDescent="0.3">
      <c r="U49895" s="275"/>
    </row>
    <row r="49896" spans="21:21" x14ac:dyDescent="0.3">
      <c r="U49896" s="275"/>
    </row>
    <row r="49897" spans="21:21" x14ac:dyDescent="0.3">
      <c r="U49897" s="275"/>
    </row>
    <row r="49898" spans="21:21" x14ac:dyDescent="0.3">
      <c r="U49898" s="275"/>
    </row>
    <row r="49899" spans="21:21" x14ac:dyDescent="0.3">
      <c r="U49899" s="275"/>
    </row>
    <row r="49900" spans="21:21" x14ac:dyDescent="0.3">
      <c r="U49900" s="275"/>
    </row>
    <row r="49901" spans="21:21" x14ac:dyDescent="0.3">
      <c r="U49901" s="275"/>
    </row>
    <row r="49902" spans="21:21" x14ac:dyDescent="0.3">
      <c r="U49902" s="275"/>
    </row>
    <row r="49903" spans="21:21" x14ac:dyDescent="0.3">
      <c r="U49903" s="275"/>
    </row>
    <row r="49904" spans="21:21" x14ac:dyDescent="0.3">
      <c r="U49904" s="275"/>
    </row>
    <row r="49905" spans="21:21" x14ac:dyDescent="0.3">
      <c r="U49905" s="275"/>
    </row>
    <row r="49906" spans="21:21" x14ac:dyDescent="0.3">
      <c r="U49906" s="275"/>
    </row>
    <row r="49907" spans="21:21" x14ac:dyDescent="0.3">
      <c r="U49907" s="275"/>
    </row>
    <row r="49908" spans="21:21" x14ac:dyDescent="0.3">
      <c r="U49908" s="275"/>
    </row>
    <row r="49909" spans="21:21" x14ac:dyDescent="0.3">
      <c r="U49909" s="275"/>
    </row>
    <row r="49910" spans="21:21" x14ac:dyDescent="0.3">
      <c r="U49910" s="275"/>
    </row>
    <row r="49911" spans="21:21" x14ac:dyDescent="0.3">
      <c r="U49911" s="275"/>
    </row>
    <row r="49912" spans="21:21" x14ac:dyDescent="0.3">
      <c r="U49912" s="275"/>
    </row>
    <row r="49913" spans="21:21" x14ac:dyDescent="0.3">
      <c r="U49913" s="275"/>
    </row>
    <row r="49914" spans="21:21" x14ac:dyDescent="0.3">
      <c r="U49914" s="275"/>
    </row>
    <row r="49915" spans="21:21" x14ac:dyDescent="0.3">
      <c r="U49915" s="275"/>
    </row>
    <row r="49916" spans="21:21" x14ac:dyDescent="0.3">
      <c r="U49916" s="275"/>
    </row>
    <row r="49917" spans="21:21" x14ac:dyDescent="0.3">
      <c r="U49917" s="275"/>
    </row>
    <row r="49918" spans="21:21" x14ac:dyDescent="0.3">
      <c r="U49918" s="275"/>
    </row>
    <row r="49919" spans="21:21" x14ac:dyDescent="0.3">
      <c r="U49919" s="275"/>
    </row>
    <row r="49920" spans="21:21" x14ac:dyDescent="0.3">
      <c r="U49920" s="275"/>
    </row>
    <row r="49921" spans="21:21" x14ac:dyDescent="0.3">
      <c r="U49921" s="275"/>
    </row>
    <row r="49922" spans="21:21" x14ac:dyDescent="0.3">
      <c r="U49922" s="275"/>
    </row>
    <row r="49923" spans="21:21" x14ac:dyDescent="0.3">
      <c r="U49923" s="275"/>
    </row>
    <row r="49924" spans="21:21" x14ac:dyDescent="0.3">
      <c r="U49924" s="275"/>
    </row>
    <row r="49925" spans="21:21" x14ac:dyDescent="0.3">
      <c r="U49925" s="275"/>
    </row>
    <row r="49926" spans="21:21" x14ac:dyDescent="0.3">
      <c r="U49926" s="275"/>
    </row>
    <row r="49927" spans="21:21" x14ac:dyDescent="0.3">
      <c r="U49927" s="275"/>
    </row>
    <row r="49928" spans="21:21" x14ac:dyDescent="0.3">
      <c r="U49928" s="275"/>
    </row>
    <row r="49929" spans="21:21" x14ac:dyDescent="0.3">
      <c r="U49929" s="275"/>
    </row>
    <row r="49930" spans="21:21" x14ac:dyDescent="0.3">
      <c r="U49930" s="275"/>
    </row>
    <row r="49931" spans="21:21" x14ac:dyDescent="0.3">
      <c r="U49931" s="275"/>
    </row>
    <row r="49932" spans="21:21" x14ac:dyDescent="0.3">
      <c r="U49932" s="275"/>
    </row>
    <row r="49933" spans="21:21" x14ac:dyDescent="0.3">
      <c r="U49933" s="275"/>
    </row>
    <row r="49934" spans="21:21" x14ac:dyDescent="0.3">
      <c r="U49934" s="275"/>
    </row>
    <row r="49935" spans="21:21" x14ac:dyDescent="0.3">
      <c r="U49935" s="275"/>
    </row>
    <row r="49936" spans="21:21" x14ac:dyDescent="0.3">
      <c r="U49936" s="275"/>
    </row>
    <row r="49937" spans="21:21" x14ac:dyDescent="0.3">
      <c r="U49937" s="275"/>
    </row>
    <row r="49938" spans="21:21" x14ac:dyDescent="0.3">
      <c r="U49938" s="275"/>
    </row>
    <row r="49939" spans="21:21" x14ac:dyDescent="0.3">
      <c r="U49939" s="275"/>
    </row>
    <row r="49940" spans="21:21" x14ac:dyDescent="0.3">
      <c r="U49940" s="275"/>
    </row>
    <row r="49941" spans="21:21" x14ac:dyDescent="0.3">
      <c r="U49941" s="275"/>
    </row>
    <row r="49942" spans="21:21" x14ac:dyDescent="0.3">
      <c r="U49942" s="275"/>
    </row>
    <row r="49943" spans="21:21" x14ac:dyDescent="0.3">
      <c r="U49943" s="275"/>
    </row>
    <row r="49944" spans="21:21" x14ac:dyDescent="0.3">
      <c r="U49944" s="275"/>
    </row>
    <row r="49945" spans="21:21" x14ac:dyDescent="0.3">
      <c r="U49945" s="275"/>
    </row>
    <row r="49946" spans="21:21" x14ac:dyDescent="0.3">
      <c r="U49946" s="275"/>
    </row>
    <row r="49947" spans="21:21" x14ac:dyDescent="0.3">
      <c r="U49947" s="275"/>
    </row>
    <row r="49948" spans="21:21" x14ac:dyDescent="0.3">
      <c r="U49948" s="275"/>
    </row>
    <row r="49949" spans="21:21" x14ac:dyDescent="0.3">
      <c r="U49949" s="275"/>
    </row>
    <row r="49950" spans="21:21" x14ac:dyDescent="0.3">
      <c r="U49950" s="275"/>
    </row>
    <row r="49951" spans="21:21" x14ac:dyDescent="0.3">
      <c r="U49951" s="275"/>
    </row>
    <row r="49952" spans="21:21" x14ac:dyDescent="0.3">
      <c r="U49952" s="275"/>
    </row>
    <row r="49953" spans="21:21" x14ac:dyDescent="0.3">
      <c r="U49953" s="275"/>
    </row>
    <row r="49954" spans="21:21" x14ac:dyDescent="0.3">
      <c r="U49954" s="275"/>
    </row>
    <row r="49955" spans="21:21" x14ac:dyDescent="0.3">
      <c r="U49955" s="275"/>
    </row>
    <row r="49956" spans="21:21" x14ac:dyDescent="0.3">
      <c r="U49956" s="275"/>
    </row>
    <row r="49957" spans="21:21" x14ac:dyDescent="0.3">
      <c r="U49957" s="275"/>
    </row>
    <row r="49958" spans="21:21" x14ac:dyDescent="0.3">
      <c r="U49958" s="275"/>
    </row>
    <row r="49959" spans="21:21" x14ac:dyDescent="0.3">
      <c r="U49959" s="275"/>
    </row>
    <row r="49960" spans="21:21" x14ac:dyDescent="0.3">
      <c r="U49960" s="275"/>
    </row>
    <row r="49961" spans="21:21" x14ac:dyDescent="0.3">
      <c r="U49961" s="275"/>
    </row>
    <row r="49962" spans="21:21" x14ac:dyDescent="0.3">
      <c r="U49962" s="275"/>
    </row>
    <row r="49963" spans="21:21" x14ac:dyDescent="0.3">
      <c r="U49963" s="275"/>
    </row>
    <row r="49964" spans="21:21" x14ac:dyDescent="0.3">
      <c r="U49964" s="275"/>
    </row>
    <row r="49965" spans="21:21" x14ac:dyDescent="0.3">
      <c r="U49965" s="275"/>
    </row>
    <row r="49966" spans="21:21" x14ac:dyDescent="0.3">
      <c r="U49966" s="275"/>
    </row>
    <row r="49967" spans="21:21" x14ac:dyDescent="0.3">
      <c r="U49967" s="275"/>
    </row>
    <row r="49968" spans="21:21" x14ac:dyDescent="0.3">
      <c r="U49968" s="275"/>
    </row>
    <row r="49969" spans="21:21" x14ac:dyDescent="0.3">
      <c r="U49969" s="275"/>
    </row>
    <row r="49970" spans="21:21" x14ac:dyDescent="0.3">
      <c r="U49970" s="275"/>
    </row>
    <row r="49971" spans="21:21" x14ac:dyDescent="0.3">
      <c r="U49971" s="275"/>
    </row>
    <row r="49972" spans="21:21" x14ac:dyDescent="0.3">
      <c r="U49972" s="275"/>
    </row>
    <row r="49973" spans="21:21" x14ac:dyDescent="0.3">
      <c r="U49973" s="275"/>
    </row>
    <row r="49974" spans="21:21" x14ac:dyDescent="0.3">
      <c r="U49974" s="275"/>
    </row>
    <row r="49975" spans="21:21" x14ac:dyDescent="0.3">
      <c r="U49975" s="275"/>
    </row>
    <row r="49976" spans="21:21" x14ac:dyDescent="0.3">
      <c r="U49976" s="275"/>
    </row>
    <row r="49977" spans="21:21" x14ac:dyDescent="0.3">
      <c r="U49977" s="275"/>
    </row>
    <row r="49978" spans="21:21" x14ac:dyDescent="0.3">
      <c r="U49978" s="275"/>
    </row>
    <row r="49979" spans="21:21" x14ac:dyDescent="0.3">
      <c r="U49979" s="275"/>
    </row>
    <row r="49980" spans="21:21" x14ac:dyDescent="0.3">
      <c r="U49980" s="275"/>
    </row>
    <row r="49981" spans="21:21" x14ac:dyDescent="0.3">
      <c r="U49981" s="275"/>
    </row>
    <row r="49982" spans="21:21" x14ac:dyDescent="0.3">
      <c r="U49982" s="275"/>
    </row>
    <row r="49983" spans="21:21" x14ac:dyDescent="0.3">
      <c r="U49983" s="275"/>
    </row>
    <row r="49984" spans="21:21" x14ac:dyDescent="0.3">
      <c r="U49984" s="275"/>
    </row>
    <row r="49985" spans="21:21" x14ac:dyDescent="0.3">
      <c r="U49985" s="275"/>
    </row>
    <row r="49986" spans="21:21" x14ac:dyDescent="0.3">
      <c r="U49986" s="275"/>
    </row>
    <row r="49987" spans="21:21" x14ac:dyDescent="0.3">
      <c r="U49987" s="275"/>
    </row>
    <row r="49988" spans="21:21" x14ac:dyDescent="0.3">
      <c r="U49988" s="275"/>
    </row>
    <row r="49989" spans="21:21" x14ac:dyDescent="0.3">
      <c r="U49989" s="275"/>
    </row>
    <row r="49990" spans="21:21" x14ac:dyDescent="0.3">
      <c r="U49990" s="275"/>
    </row>
    <row r="49991" spans="21:21" x14ac:dyDescent="0.3">
      <c r="U49991" s="275"/>
    </row>
    <row r="49992" spans="21:21" x14ac:dyDescent="0.3">
      <c r="U49992" s="275"/>
    </row>
    <row r="49993" spans="21:21" x14ac:dyDescent="0.3">
      <c r="U49993" s="275"/>
    </row>
    <row r="49994" spans="21:21" x14ac:dyDescent="0.3">
      <c r="U49994" s="275"/>
    </row>
    <row r="49995" spans="21:21" x14ac:dyDescent="0.3">
      <c r="U49995" s="275"/>
    </row>
    <row r="49996" spans="21:21" x14ac:dyDescent="0.3">
      <c r="U49996" s="275"/>
    </row>
    <row r="49997" spans="21:21" x14ac:dyDescent="0.3">
      <c r="U49997" s="275"/>
    </row>
    <row r="49998" spans="21:21" x14ac:dyDescent="0.3">
      <c r="U49998" s="275"/>
    </row>
    <row r="49999" spans="21:21" x14ac:dyDescent="0.3">
      <c r="U49999" s="275"/>
    </row>
    <row r="50000" spans="21:21" x14ac:dyDescent="0.3">
      <c r="U50000" s="275"/>
    </row>
    <row r="50001" spans="21:21" x14ac:dyDescent="0.3">
      <c r="U50001" s="275"/>
    </row>
    <row r="50002" spans="21:21" x14ac:dyDescent="0.3">
      <c r="U50002" s="275"/>
    </row>
    <row r="50003" spans="21:21" x14ac:dyDescent="0.3">
      <c r="U50003" s="275"/>
    </row>
    <row r="50004" spans="21:21" x14ac:dyDescent="0.3">
      <c r="U50004" s="275"/>
    </row>
    <row r="50005" spans="21:21" x14ac:dyDescent="0.3">
      <c r="U50005" s="275"/>
    </row>
    <row r="50006" spans="21:21" x14ac:dyDescent="0.3">
      <c r="U50006" s="275"/>
    </row>
    <row r="50007" spans="21:21" x14ac:dyDescent="0.3">
      <c r="U50007" s="275"/>
    </row>
    <row r="50008" spans="21:21" x14ac:dyDescent="0.3">
      <c r="U50008" s="275"/>
    </row>
    <row r="50009" spans="21:21" x14ac:dyDescent="0.3">
      <c r="U50009" s="275"/>
    </row>
    <row r="50010" spans="21:21" x14ac:dyDescent="0.3">
      <c r="U50010" s="275"/>
    </row>
    <row r="50011" spans="21:21" x14ac:dyDescent="0.3">
      <c r="U50011" s="275"/>
    </row>
    <row r="50012" spans="21:21" x14ac:dyDescent="0.3">
      <c r="U50012" s="275"/>
    </row>
    <row r="50013" spans="21:21" x14ac:dyDescent="0.3">
      <c r="U50013" s="275"/>
    </row>
    <row r="50014" spans="21:21" x14ac:dyDescent="0.3">
      <c r="U50014" s="275"/>
    </row>
    <row r="50015" spans="21:21" x14ac:dyDescent="0.3">
      <c r="U50015" s="275"/>
    </row>
    <row r="50016" spans="21:21" x14ac:dyDescent="0.3">
      <c r="U50016" s="275"/>
    </row>
    <row r="50017" spans="21:21" x14ac:dyDescent="0.3">
      <c r="U50017" s="275"/>
    </row>
    <row r="50018" spans="21:21" x14ac:dyDescent="0.3">
      <c r="U50018" s="275"/>
    </row>
    <row r="50019" spans="21:21" x14ac:dyDescent="0.3">
      <c r="U50019" s="275"/>
    </row>
    <row r="50020" spans="21:21" x14ac:dyDescent="0.3">
      <c r="U50020" s="275"/>
    </row>
    <row r="50021" spans="21:21" x14ac:dyDescent="0.3">
      <c r="U50021" s="275"/>
    </row>
    <row r="50022" spans="21:21" x14ac:dyDescent="0.3">
      <c r="U50022" s="275"/>
    </row>
    <row r="50023" spans="21:21" x14ac:dyDescent="0.3">
      <c r="U50023" s="275"/>
    </row>
    <row r="50024" spans="21:21" x14ac:dyDescent="0.3">
      <c r="U50024" s="275"/>
    </row>
    <row r="50025" spans="21:21" x14ac:dyDescent="0.3">
      <c r="U50025" s="275"/>
    </row>
    <row r="50026" spans="21:21" x14ac:dyDescent="0.3">
      <c r="U50026" s="275"/>
    </row>
    <row r="50027" spans="21:21" x14ac:dyDescent="0.3">
      <c r="U50027" s="275"/>
    </row>
    <row r="50028" spans="21:21" x14ac:dyDescent="0.3">
      <c r="U50028" s="275"/>
    </row>
    <row r="50029" spans="21:21" x14ac:dyDescent="0.3">
      <c r="U50029" s="275"/>
    </row>
    <row r="50030" spans="21:21" x14ac:dyDescent="0.3">
      <c r="U50030" s="275"/>
    </row>
    <row r="50031" spans="21:21" x14ac:dyDescent="0.3">
      <c r="U50031" s="275"/>
    </row>
    <row r="50032" spans="21:21" x14ac:dyDescent="0.3">
      <c r="U50032" s="275"/>
    </row>
    <row r="50033" spans="21:21" x14ac:dyDescent="0.3">
      <c r="U50033" s="275"/>
    </row>
    <row r="50034" spans="21:21" x14ac:dyDescent="0.3">
      <c r="U50034" s="275"/>
    </row>
    <row r="50035" spans="21:21" x14ac:dyDescent="0.3">
      <c r="U50035" s="275"/>
    </row>
    <row r="50036" spans="21:21" x14ac:dyDescent="0.3">
      <c r="U50036" s="275"/>
    </row>
    <row r="50037" spans="21:21" x14ac:dyDescent="0.3">
      <c r="U50037" s="275"/>
    </row>
    <row r="50038" spans="21:21" x14ac:dyDescent="0.3">
      <c r="U50038" s="275"/>
    </row>
    <row r="50039" spans="21:21" x14ac:dyDescent="0.3">
      <c r="U50039" s="275"/>
    </row>
    <row r="50040" spans="21:21" x14ac:dyDescent="0.3">
      <c r="U50040" s="275"/>
    </row>
    <row r="50041" spans="21:21" x14ac:dyDescent="0.3">
      <c r="U50041" s="275"/>
    </row>
    <row r="50042" spans="21:21" x14ac:dyDescent="0.3">
      <c r="U50042" s="275"/>
    </row>
    <row r="50043" spans="21:21" x14ac:dyDescent="0.3">
      <c r="U50043" s="275"/>
    </row>
    <row r="50044" spans="21:21" x14ac:dyDescent="0.3">
      <c r="U50044" s="275"/>
    </row>
    <row r="50045" spans="21:21" x14ac:dyDescent="0.3">
      <c r="U50045" s="275"/>
    </row>
    <row r="50046" spans="21:21" x14ac:dyDescent="0.3">
      <c r="U50046" s="275"/>
    </row>
    <row r="50047" spans="21:21" x14ac:dyDescent="0.3">
      <c r="U50047" s="275"/>
    </row>
    <row r="50048" spans="21:21" x14ac:dyDescent="0.3">
      <c r="U50048" s="275"/>
    </row>
    <row r="50049" spans="21:21" x14ac:dyDescent="0.3">
      <c r="U50049" s="275"/>
    </row>
    <row r="50050" spans="21:21" x14ac:dyDescent="0.3">
      <c r="U50050" s="275"/>
    </row>
    <row r="50051" spans="21:21" x14ac:dyDescent="0.3">
      <c r="U50051" s="275"/>
    </row>
    <row r="50052" spans="21:21" x14ac:dyDescent="0.3">
      <c r="U50052" s="275"/>
    </row>
    <row r="50053" spans="21:21" x14ac:dyDescent="0.3">
      <c r="U50053" s="275"/>
    </row>
    <row r="50054" spans="21:21" x14ac:dyDescent="0.3">
      <c r="U50054" s="275"/>
    </row>
    <row r="50055" spans="21:21" x14ac:dyDescent="0.3">
      <c r="U50055" s="275"/>
    </row>
    <row r="50056" spans="21:21" x14ac:dyDescent="0.3">
      <c r="U50056" s="275"/>
    </row>
    <row r="50057" spans="21:21" x14ac:dyDescent="0.3">
      <c r="U50057" s="275"/>
    </row>
    <row r="50058" spans="21:21" x14ac:dyDescent="0.3">
      <c r="U50058" s="275"/>
    </row>
    <row r="50059" spans="21:21" x14ac:dyDescent="0.3">
      <c r="U50059" s="275"/>
    </row>
    <row r="50060" spans="21:21" x14ac:dyDescent="0.3">
      <c r="U50060" s="275"/>
    </row>
    <row r="50061" spans="21:21" x14ac:dyDescent="0.3">
      <c r="U50061" s="275"/>
    </row>
    <row r="50062" spans="21:21" x14ac:dyDescent="0.3">
      <c r="U50062" s="275"/>
    </row>
    <row r="50063" spans="21:21" x14ac:dyDescent="0.3">
      <c r="U50063" s="275"/>
    </row>
    <row r="50064" spans="21:21" x14ac:dyDescent="0.3">
      <c r="U50064" s="275"/>
    </row>
    <row r="50065" spans="21:21" x14ac:dyDescent="0.3">
      <c r="U50065" s="275"/>
    </row>
    <row r="50066" spans="21:21" x14ac:dyDescent="0.3">
      <c r="U50066" s="275"/>
    </row>
    <row r="50067" spans="21:21" x14ac:dyDescent="0.3">
      <c r="U50067" s="275"/>
    </row>
    <row r="50068" spans="21:21" x14ac:dyDescent="0.3">
      <c r="U50068" s="275"/>
    </row>
    <row r="50069" spans="21:21" x14ac:dyDescent="0.3">
      <c r="U50069" s="275"/>
    </row>
    <row r="50070" spans="21:21" x14ac:dyDescent="0.3">
      <c r="U50070" s="275"/>
    </row>
    <row r="50071" spans="21:21" x14ac:dyDescent="0.3">
      <c r="U50071" s="275"/>
    </row>
    <row r="50072" spans="21:21" x14ac:dyDescent="0.3">
      <c r="U50072" s="275"/>
    </row>
    <row r="50073" spans="21:21" x14ac:dyDescent="0.3">
      <c r="U50073" s="275"/>
    </row>
    <row r="50074" spans="21:21" x14ac:dyDescent="0.3">
      <c r="U50074" s="275"/>
    </row>
    <row r="50075" spans="21:21" x14ac:dyDescent="0.3">
      <c r="U50075" s="275"/>
    </row>
    <row r="50076" spans="21:21" x14ac:dyDescent="0.3">
      <c r="U50076" s="275"/>
    </row>
    <row r="50077" spans="21:21" x14ac:dyDescent="0.3">
      <c r="U50077" s="275"/>
    </row>
    <row r="50078" spans="21:21" x14ac:dyDescent="0.3">
      <c r="U50078" s="275"/>
    </row>
    <row r="50079" spans="21:21" x14ac:dyDescent="0.3">
      <c r="U50079" s="275"/>
    </row>
    <row r="50080" spans="21:21" x14ac:dyDescent="0.3">
      <c r="U50080" s="275"/>
    </row>
    <row r="50081" spans="21:21" x14ac:dyDescent="0.3">
      <c r="U50081" s="275"/>
    </row>
    <row r="50082" spans="21:21" x14ac:dyDescent="0.3">
      <c r="U50082" s="275"/>
    </row>
    <row r="50083" spans="21:21" x14ac:dyDescent="0.3">
      <c r="U50083" s="275"/>
    </row>
    <row r="50084" spans="21:21" x14ac:dyDescent="0.3">
      <c r="U50084" s="275"/>
    </row>
    <row r="50085" spans="21:21" x14ac:dyDescent="0.3">
      <c r="U50085" s="275"/>
    </row>
    <row r="50086" spans="21:21" x14ac:dyDescent="0.3">
      <c r="U50086" s="275"/>
    </row>
    <row r="50087" spans="21:21" x14ac:dyDescent="0.3">
      <c r="U50087" s="275"/>
    </row>
    <row r="50088" spans="21:21" x14ac:dyDescent="0.3">
      <c r="U50088" s="275"/>
    </row>
    <row r="50089" spans="21:21" x14ac:dyDescent="0.3">
      <c r="U50089" s="275"/>
    </row>
    <row r="50090" spans="21:21" x14ac:dyDescent="0.3">
      <c r="U50090" s="275"/>
    </row>
    <row r="50091" spans="21:21" x14ac:dyDescent="0.3">
      <c r="U50091" s="275"/>
    </row>
    <row r="50092" spans="21:21" x14ac:dyDescent="0.3">
      <c r="U50092" s="275"/>
    </row>
    <row r="50093" spans="21:21" x14ac:dyDescent="0.3">
      <c r="U50093" s="275"/>
    </row>
    <row r="50094" spans="21:21" x14ac:dyDescent="0.3">
      <c r="U50094" s="275"/>
    </row>
    <row r="50095" spans="21:21" x14ac:dyDescent="0.3">
      <c r="U50095" s="275"/>
    </row>
    <row r="50096" spans="21:21" x14ac:dyDescent="0.3">
      <c r="U50096" s="275"/>
    </row>
    <row r="50097" spans="21:21" x14ac:dyDescent="0.3">
      <c r="U50097" s="275"/>
    </row>
    <row r="50098" spans="21:21" x14ac:dyDescent="0.3">
      <c r="U50098" s="275"/>
    </row>
    <row r="50099" spans="21:21" x14ac:dyDescent="0.3">
      <c r="U50099" s="275"/>
    </row>
    <row r="50100" spans="21:21" x14ac:dyDescent="0.3">
      <c r="U50100" s="275"/>
    </row>
    <row r="50101" spans="21:21" x14ac:dyDescent="0.3">
      <c r="U50101" s="275"/>
    </row>
    <row r="50102" spans="21:21" x14ac:dyDescent="0.3">
      <c r="U50102" s="275"/>
    </row>
    <row r="50103" spans="21:21" x14ac:dyDescent="0.3">
      <c r="U50103" s="275"/>
    </row>
    <row r="50104" spans="21:21" x14ac:dyDescent="0.3">
      <c r="U50104" s="275"/>
    </row>
    <row r="50105" spans="21:21" x14ac:dyDescent="0.3">
      <c r="U50105" s="275"/>
    </row>
    <row r="50106" spans="21:21" x14ac:dyDescent="0.3">
      <c r="U50106" s="275"/>
    </row>
    <row r="50107" spans="21:21" x14ac:dyDescent="0.3">
      <c r="U50107" s="275"/>
    </row>
    <row r="50108" spans="21:21" x14ac:dyDescent="0.3">
      <c r="U50108" s="275"/>
    </row>
    <row r="50109" spans="21:21" x14ac:dyDescent="0.3">
      <c r="U50109" s="275"/>
    </row>
    <row r="50110" spans="21:21" x14ac:dyDescent="0.3">
      <c r="U50110" s="275"/>
    </row>
    <row r="50111" spans="21:21" x14ac:dyDescent="0.3">
      <c r="U50111" s="275"/>
    </row>
    <row r="50112" spans="21:21" x14ac:dyDescent="0.3">
      <c r="U50112" s="275"/>
    </row>
    <row r="50113" spans="21:21" x14ac:dyDescent="0.3">
      <c r="U50113" s="275"/>
    </row>
    <row r="50114" spans="21:21" x14ac:dyDescent="0.3">
      <c r="U50114" s="275"/>
    </row>
    <row r="50115" spans="21:21" x14ac:dyDescent="0.3">
      <c r="U50115" s="275"/>
    </row>
    <row r="50116" spans="21:21" x14ac:dyDescent="0.3">
      <c r="U50116" s="275"/>
    </row>
    <row r="50117" spans="21:21" x14ac:dyDescent="0.3">
      <c r="U50117" s="275"/>
    </row>
    <row r="50118" spans="21:21" x14ac:dyDescent="0.3">
      <c r="U50118" s="275"/>
    </row>
    <row r="50119" spans="21:21" x14ac:dyDescent="0.3">
      <c r="U50119" s="275"/>
    </row>
    <row r="50120" spans="21:21" x14ac:dyDescent="0.3">
      <c r="U50120" s="275"/>
    </row>
    <row r="50121" spans="21:21" x14ac:dyDescent="0.3">
      <c r="U50121" s="275"/>
    </row>
    <row r="50122" spans="21:21" x14ac:dyDescent="0.3">
      <c r="U50122" s="275"/>
    </row>
    <row r="50123" spans="21:21" x14ac:dyDescent="0.3">
      <c r="U50123" s="275"/>
    </row>
    <row r="50124" spans="21:21" x14ac:dyDescent="0.3">
      <c r="U50124" s="275"/>
    </row>
    <row r="50125" spans="21:21" x14ac:dyDescent="0.3">
      <c r="U50125" s="275"/>
    </row>
    <row r="50126" spans="21:21" x14ac:dyDescent="0.3">
      <c r="U50126" s="275"/>
    </row>
    <row r="50127" spans="21:21" x14ac:dyDescent="0.3">
      <c r="U50127" s="275"/>
    </row>
    <row r="50128" spans="21:21" x14ac:dyDescent="0.3">
      <c r="U50128" s="275"/>
    </row>
    <row r="50129" spans="21:21" x14ac:dyDescent="0.3">
      <c r="U50129" s="275"/>
    </row>
    <row r="50130" spans="21:21" x14ac:dyDescent="0.3">
      <c r="U50130" s="275"/>
    </row>
    <row r="50131" spans="21:21" x14ac:dyDescent="0.3">
      <c r="U50131" s="275"/>
    </row>
    <row r="50132" spans="21:21" x14ac:dyDescent="0.3">
      <c r="U50132" s="275"/>
    </row>
    <row r="50133" spans="21:21" x14ac:dyDescent="0.3">
      <c r="U50133" s="275"/>
    </row>
    <row r="50134" spans="21:21" x14ac:dyDescent="0.3">
      <c r="U50134" s="275"/>
    </row>
    <row r="50135" spans="21:21" x14ac:dyDescent="0.3">
      <c r="U50135" s="275"/>
    </row>
    <row r="50136" spans="21:21" x14ac:dyDescent="0.3">
      <c r="U50136" s="275"/>
    </row>
    <row r="50137" spans="21:21" x14ac:dyDescent="0.3">
      <c r="U50137" s="275"/>
    </row>
    <row r="50138" spans="21:21" x14ac:dyDescent="0.3">
      <c r="U50138" s="275"/>
    </row>
    <row r="50139" spans="21:21" x14ac:dyDescent="0.3">
      <c r="U50139" s="275"/>
    </row>
    <row r="50140" spans="21:21" x14ac:dyDescent="0.3">
      <c r="U50140" s="275"/>
    </row>
    <row r="50141" spans="21:21" x14ac:dyDescent="0.3">
      <c r="U50141" s="275"/>
    </row>
    <row r="50142" spans="21:21" x14ac:dyDescent="0.3">
      <c r="U50142" s="275"/>
    </row>
    <row r="50143" spans="21:21" x14ac:dyDescent="0.3">
      <c r="U50143" s="275"/>
    </row>
    <row r="50144" spans="21:21" x14ac:dyDescent="0.3">
      <c r="U50144" s="275"/>
    </row>
    <row r="50145" spans="21:21" x14ac:dyDescent="0.3">
      <c r="U50145" s="275"/>
    </row>
    <row r="50146" spans="21:21" x14ac:dyDescent="0.3">
      <c r="U50146" s="275"/>
    </row>
    <row r="50147" spans="21:21" x14ac:dyDescent="0.3">
      <c r="U50147" s="275"/>
    </row>
    <row r="50148" spans="21:21" x14ac:dyDescent="0.3">
      <c r="U50148" s="275"/>
    </row>
    <row r="50149" spans="21:21" x14ac:dyDescent="0.3">
      <c r="U50149" s="275"/>
    </row>
    <row r="50150" spans="21:21" x14ac:dyDescent="0.3">
      <c r="U50150" s="275"/>
    </row>
    <row r="50151" spans="21:21" x14ac:dyDescent="0.3">
      <c r="U50151" s="275"/>
    </row>
    <row r="50152" spans="21:21" x14ac:dyDescent="0.3">
      <c r="U50152" s="275"/>
    </row>
    <row r="50153" spans="21:21" x14ac:dyDescent="0.3">
      <c r="U50153" s="275"/>
    </row>
    <row r="50154" spans="21:21" x14ac:dyDescent="0.3">
      <c r="U50154" s="275"/>
    </row>
    <row r="50155" spans="21:21" x14ac:dyDescent="0.3">
      <c r="U50155" s="275"/>
    </row>
    <row r="50156" spans="21:21" x14ac:dyDescent="0.3">
      <c r="U50156" s="275"/>
    </row>
    <row r="50157" spans="21:21" x14ac:dyDescent="0.3">
      <c r="U50157" s="275"/>
    </row>
    <row r="50158" spans="21:21" x14ac:dyDescent="0.3">
      <c r="U50158" s="275"/>
    </row>
    <row r="50159" spans="21:21" x14ac:dyDescent="0.3">
      <c r="U50159" s="275"/>
    </row>
    <row r="50160" spans="21:21" x14ac:dyDescent="0.3">
      <c r="U50160" s="275"/>
    </row>
    <row r="50161" spans="21:21" x14ac:dyDescent="0.3">
      <c r="U50161" s="275"/>
    </row>
    <row r="50162" spans="21:21" x14ac:dyDescent="0.3">
      <c r="U50162" s="275"/>
    </row>
    <row r="50163" spans="21:21" x14ac:dyDescent="0.3">
      <c r="U50163" s="275"/>
    </row>
    <row r="50164" spans="21:21" x14ac:dyDescent="0.3">
      <c r="U50164" s="275"/>
    </row>
    <row r="50165" spans="21:21" x14ac:dyDescent="0.3">
      <c r="U50165" s="275"/>
    </row>
    <row r="50166" spans="21:21" x14ac:dyDescent="0.3">
      <c r="U50166" s="275"/>
    </row>
    <row r="50167" spans="21:21" x14ac:dyDescent="0.3">
      <c r="U50167" s="275"/>
    </row>
    <row r="50168" spans="21:21" x14ac:dyDescent="0.3">
      <c r="U50168" s="275"/>
    </row>
    <row r="50169" spans="21:21" x14ac:dyDescent="0.3">
      <c r="U50169" s="275"/>
    </row>
    <row r="50170" spans="21:21" x14ac:dyDescent="0.3">
      <c r="U50170" s="275"/>
    </row>
    <row r="50171" spans="21:21" x14ac:dyDescent="0.3">
      <c r="U50171" s="275"/>
    </row>
    <row r="50172" spans="21:21" x14ac:dyDescent="0.3">
      <c r="U50172" s="275"/>
    </row>
    <row r="50173" spans="21:21" x14ac:dyDescent="0.3">
      <c r="U50173" s="275"/>
    </row>
    <row r="50174" spans="21:21" x14ac:dyDescent="0.3">
      <c r="U50174" s="275"/>
    </row>
    <row r="50175" spans="21:21" x14ac:dyDescent="0.3">
      <c r="U50175" s="275"/>
    </row>
    <row r="50176" spans="21:21" x14ac:dyDescent="0.3">
      <c r="U50176" s="275"/>
    </row>
    <row r="50177" spans="21:21" x14ac:dyDescent="0.3">
      <c r="U50177" s="275"/>
    </row>
    <row r="50178" spans="21:21" x14ac:dyDescent="0.3">
      <c r="U50178" s="275"/>
    </row>
    <row r="50179" spans="21:21" x14ac:dyDescent="0.3">
      <c r="U50179" s="275"/>
    </row>
    <row r="50180" spans="21:21" x14ac:dyDescent="0.3">
      <c r="U50180" s="275"/>
    </row>
    <row r="50181" spans="21:21" x14ac:dyDescent="0.3">
      <c r="U50181" s="275"/>
    </row>
    <row r="50182" spans="21:21" x14ac:dyDescent="0.3">
      <c r="U50182" s="275"/>
    </row>
    <row r="50183" spans="21:21" x14ac:dyDescent="0.3">
      <c r="U50183" s="275"/>
    </row>
    <row r="50184" spans="21:21" x14ac:dyDescent="0.3">
      <c r="U50184" s="275"/>
    </row>
    <row r="50185" spans="21:21" x14ac:dyDescent="0.3">
      <c r="U50185" s="275"/>
    </row>
    <row r="50186" spans="21:21" x14ac:dyDescent="0.3">
      <c r="U50186" s="275"/>
    </row>
    <row r="50187" spans="21:21" x14ac:dyDescent="0.3">
      <c r="U50187" s="275"/>
    </row>
    <row r="50188" spans="21:21" x14ac:dyDescent="0.3">
      <c r="U50188" s="275"/>
    </row>
    <row r="50189" spans="21:21" x14ac:dyDescent="0.3">
      <c r="U50189" s="275"/>
    </row>
    <row r="50190" spans="21:21" x14ac:dyDescent="0.3">
      <c r="U50190" s="275"/>
    </row>
    <row r="50191" spans="21:21" x14ac:dyDescent="0.3">
      <c r="U50191" s="275"/>
    </row>
    <row r="50192" spans="21:21" x14ac:dyDescent="0.3">
      <c r="U50192" s="275"/>
    </row>
    <row r="50193" spans="21:21" x14ac:dyDescent="0.3">
      <c r="U50193" s="275"/>
    </row>
    <row r="50194" spans="21:21" x14ac:dyDescent="0.3">
      <c r="U50194" s="275"/>
    </row>
    <row r="50195" spans="21:21" x14ac:dyDescent="0.3">
      <c r="U50195" s="275"/>
    </row>
    <row r="50196" spans="21:21" x14ac:dyDescent="0.3">
      <c r="U50196" s="275"/>
    </row>
    <row r="50197" spans="21:21" x14ac:dyDescent="0.3">
      <c r="U50197" s="275"/>
    </row>
    <row r="50198" spans="21:21" x14ac:dyDescent="0.3">
      <c r="U50198" s="275"/>
    </row>
    <row r="50199" spans="21:21" x14ac:dyDescent="0.3">
      <c r="U50199" s="275"/>
    </row>
    <row r="50200" spans="21:21" x14ac:dyDescent="0.3">
      <c r="U50200" s="275"/>
    </row>
    <row r="50201" spans="21:21" x14ac:dyDescent="0.3">
      <c r="U50201" s="275"/>
    </row>
    <row r="50202" spans="21:21" x14ac:dyDescent="0.3">
      <c r="U50202" s="275"/>
    </row>
    <row r="50203" spans="21:21" x14ac:dyDescent="0.3">
      <c r="U50203" s="275"/>
    </row>
    <row r="50204" spans="21:21" x14ac:dyDescent="0.3">
      <c r="U50204" s="275"/>
    </row>
    <row r="50205" spans="21:21" x14ac:dyDescent="0.3">
      <c r="U50205" s="275"/>
    </row>
    <row r="50206" spans="21:21" x14ac:dyDescent="0.3">
      <c r="U50206" s="275"/>
    </row>
    <row r="50207" spans="21:21" x14ac:dyDescent="0.3">
      <c r="U50207" s="275"/>
    </row>
    <row r="50208" spans="21:21" x14ac:dyDescent="0.3">
      <c r="U50208" s="275"/>
    </row>
    <row r="50209" spans="21:21" x14ac:dyDescent="0.3">
      <c r="U50209" s="275"/>
    </row>
    <row r="50210" spans="21:21" x14ac:dyDescent="0.3">
      <c r="U50210" s="275"/>
    </row>
    <row r="50211" spans="21:21" x14ac:dyDescent="0.3">
      <c r="U50211" s="275"/>
    </row>
    <row r="50212" spans="21:21" x14ac:dyDescent="0.3">
      <c r="U50212" s="275"/>
    </row>
    <row r="50213" spans="21:21" x14ac:dyDescent="0.3">
      <c r="U50213" s="275"/>
    </row>
    <row r="50214" spans="21:21" x14ac:dyDescent="0.3">
      <c r="U50214" s="275"/>
    </row>
    <row r="50215" spans="21:21" x14ac:dyDescent="0.3">
      <c r="U50215" s="275"/>
    </row>
    <row r="50216" spans="21:21" x14ac:dyDescent="0.3">
      <c r="U50216" s="275"/>
    </row>
    <row r="50217" spans="21:21" x14ac:dyDescent="0.3">
      <c r="U50217" s="275"/>
    </row>
    <row r="50218" spans="21:21" x14ac:dyDescent="0.3">
      <c r="U50218" s="275"/>
    </row>
    <row r="50219" spans="21:21" x14ac:dyDescent="0.3">
      <c r="U50219" s="275"/>
    </row>
    <row r="50220" spans="21:21" x14ac:dyDescent="0.3">
      <c r="U50220" s="275"/>
    </row>
    <row r="50221" spans="21:21" x14ac:dyDescent="0.3">
      <c r="U50221" s="275"/>
    </row>
    <row r="50222" spans="21:21" x14ac:dyDescent="0.3">
      <c r="U50222" s="275"/>
    </row>
    <row r="50223" spans="21:21" x14ac:dyDescent="0.3">
      <c r="U50223" s="275"/>
    </row>
    <row r="50224" spans="21:21" x14ac:dyDescent="0.3">
      <c r="U50224" s="275"/>
    </row>
    <row r="50225" spans="21:21" x14ac:dyDescent="0.3">
      <c r="U50225" s="275"/>
    </row>
    <row r="50226" spans="21:21" x14ac:dyDescent="0.3">
      <c r="U50226" s="275"/>
    </row>
    <row r="50227" spans="21:21" x14ac:dyDescent="0.3">
      <c r="U50227" s="275"/>
    </row>
    <row r="50228" spans="21:21" x14ac:dyDescent="0.3">
      <c r="U50228" s="275"/>
    </row>
    <row r="50229" spans="21:21" x14ac:dyDescent="0.3">
      <c r="U50229" s="275"/>
    </row>
    <row r="50230" spans="21:21" x14ac:dyDescent="0.3">
      <c r="U50230" s="275"/>
    </row>
    <row r="50231" spans="21:21" x14ac:dyDescent="0.3">
      <c r="U50231" s="275"/>
    </row>
    <row r="50232" spans="21:21" x14ac:dyDescent="0.3">
      <c r="U50232" s="275"/>
    </row>
    <row r="50233" spans="21:21" x14ac:dyDescent="0.3">
      <c r="U50233" s="275"/>
    </row>
    <row r="50234" spans="21:21" x14ac:dyDescent="0.3">
      <c r="U50234" s="275"/>
    </row>
    <row r="50235" spans="21:21" x14ac:dyDescent="0.3">
      <c r="U50235" s="275"/>
    </row>
    <row r="50236" spans="21:21" x14ac:dyDescent="0.3">
      <c r="U50236" s="275"/>
    </row>
    <row r="50237" spans="21:21" x14ac:dyDescent="0.3">
      <c r="U50237" s="275"/>
    </row>
    <row r="50238" spans="21:21" x14ac:dyDescent="0.3">
      <c r="U50238" s="275"/>
    </row>
    <row r="50239" spans="21:21" x14ac:dyDescent="0.3">
      <c r="U50239" s="275"/>
    </row>
    <row r="50240" spans="21:21" x14ac:dyDescent="0.3">
      <c r="U50240" s="275"/>
    </row>
    <row r="50241" spans="21:21" x14ac:dyDescent="0.3">
      <c r="U50241" s="275"/>
    </row>
    <row r="50242" spans="21:21" x14ac:dyDescent="0.3">
      <c r="U50242" s="275"/>
    </row>
    <row r="50243" spans="21:21" x14ac:dyDescent="0.3">
      <c r="U50243" s="275"/>
    </row>
    <row r="50244" spans="21:21" x14ac:dyDescent="0.3">
      <c r="U50244" s="275"/>
    </row>
    <row r="50245" spans="21:21" x14ac:dyDescent="0.3">
      <c r="U50245" s="275"/>
    </row>
    <row r="50246" spans="21:21" x14ac:dyDescent="0.3">
      <c r="U50246" s="275"/>
    </row>
    <row r="50247" spans="21:21" x14ac:dyDescent="0.3">
      <c r="U50247" s="275"/>
    </row>
    <row r="50248" spans="21:21" x14ac:dyDescent="0.3">
      <c r="U50248" s="275"/>
    </row>
    <row r="50249" spans="21:21" x14ac:dyDescent="0.3">
      <c r="U50249" s="275"/>
    </row>
    <row r="50250" spans="21:21" x14ac:dyDescent="0.3">
      <c r="U50250" s="275"/>
    </row>
    <row r="50251" spans="21:21" x14ac:dyDescent="0.3">
      <c r="U50251" s="275"/>
    </row>
    <row r="50252" spans="21:21" x14ac:dyDescent="0.3">
      <c r="U50252" s="275"/>
    </row>
    <row r="50253" spans="21:21" x14ac:dyDescent="0.3">
      <c r="U50253" s="275"/>
    </row>
    <row r="50254" spans="21:21" x14ac:dyDescent="0.3">
      <c r="U50254" s="275"/>
    </row>
    <row r="50255" spans="21:21" x14ac:dyDescent="0.3">
      <c r="U50255" s="275"/>
    </row>
    <row r="50256" spans="21:21" x14ac:dyDescent="0.3">
      <c r="U50256" s="275"/>
    </row>
    <row r="50257" spans="21:21" x14ac:dyDescent="0.3">
      <c r="U50257" s="275"/>
    </row>
    <row r="50258" spans="21:21" x14ac:dyDescent="0.3">
      <c r="U50258" s="275"/>
    </row>
    <row r="50259" spans="21:21" x14ac:dyDescent="0.3">
      <c r="U50259" s="275"/>
    </row>
    <row r="50260" spans="21:21" x14ac:dyDescent="0.3">
      <c r="U50260" s="275"/>
    </row>
    <row r="50261" spans="21:21" x14ac:dyDescent="0.3">
      <c r="U50261" s="275"/>
    </row>
    <row r="50262" spans="21:21" x14ac:dyDescent="0.3">
      <c r="U50262" s="275"/>
    </row>
    <row r="50263" spans="21:21" x14ac:dyDescent="0.3">
      <c r="U50263" s="275"/>
    </row>
    <row r="50264" spans="21:21" x14ac:dyDescent="0.3">
      <c r="U50264" s="275"/>
    </row>
    <row r="50265" spans="21:21" x14ac:dyDescent="0.3">
      <c r="U50265" s="275"/>
    </row>
    <row r="50266" spans="21:21" x14ac:dyDescent="0.3">
      <c r="U50266" s="275"/>
    </row>
    <row r="50267" spans="21:21" x14ac:dyDescent="0.3">
      <c r="U50267" s="275"/>
    </row>
    <row r="50268" spans="21:21" x14ac:dyDescent="0.3">
      <c r="U50268" s="275"/>
    </row>
    <row r="50269" spans="21:21" x14ac:dyDescent="0.3">
      <c r="U50269" s="275"/>
    </row>
    <row r="50270" spans="21:21" x14ac:dyDescent="0.3">
      <c r="U50270" s="275"/>
    </row>
    <row r="50271" spans="21:21" x14ac:dyDescent="0.3">
      <c r="U50271" s="275"/>
    </row>
    <row r="50272" spans="21:21" x14ac:dyDescent="0.3">
      <c r="U50272" s="275"/>
    </row>
    <row r="50273" spans="21:21" x14ac:dyDescent="0.3">
      <c r="U50273" s="275"/>
    </row>
    <row r="50274" spans="21:21" x14ac:dyDescent="0.3">
      <c r="U50274" s="275"/>
    </row>
    <row r="50275" spans="21:21" x14ac:dyDescent="0.3">
      <c r="U50275" s="275"/>
    </row>
    <row r="50276" spans="21:21" x14ac:dyDescent="0.3">
      <c r="U50276" s="275"/>
    </row>
    <row r="50277" spans="21:21" x14ac:dyDescent="0.3">
      <c r="U50277" s="275"/>
    </row>
    <row r="50278" spans="21:21" x14ac:dyDescent="0.3">
      <c r="U50278" s="275"/>
    </row>
    <row r="50279" spans="21:21" x14ac:dyDescent="0.3">
      <c r="U50279" s="275"/>
    </row>
    <row r="50280" spans="21:21" x14ac:dyDescent="0.3">
      <c r="U50280" s="275"/>
    </row>
    <row r="50281" spans="21:21" x14ac:dyDescent="0.3">
      <c r="U50281" s="275"/>
    </row>
    <row r="50282" spans="21:21" x14ac:dyDescent="0.3">
      <c r="U50282" s="275"/>
    </row>
    <row r="50283" spans="21:21" x14ac:dyDescent="0.3">
      <c r="U50283" s="275"/>
    </row>
    <row r="50284" spans="21:21" x14ac:dyDescent="0.3">
      <c r="U50284" s="275"/>
    </row>
    <row r="50285" spans="21:21" x14ac:dyDescent="0.3">
      <c r="U50285" s="275"/>
    </row>
    <row r="50286" spans="21:21" x14ac:dyDescent="0.3">
      <c r="U50286" s="275"/>
    </row>
    <row r="50287" spans="21:21" x14ac:dyDescent="0.3">
      <c r="U50287" s="275"/>
    </row>
    <row r="50288" spans="21:21" x14ac:dyDescent="0.3">
      <c r="U50288" s="275"/>
    </row>
    <row r="50289" spans="21:21" x14ac:dyDescent="0.3">
      <c r="U50289" s="275"/>
    </row>
    <row r="50290" spans="21:21" x14ac:dyDescent="0.3">
      <c r="U50290" s="275"/>
    </row>
    <row r="50291" spans="21:21" x14ac:dyDescent="0.3">
      <c r="U50291" s="275"/>
    </row>
    <row r="50292" spans="21:21" x14ac:dyDescent="0.3">
      <c r="U50292" s="275"/>
    </row>
    <row r="50293" spans="21:21" x14ac:dyDescent="0.3">
      <c r="U50293" s="275"/>
    </row>
    <row r="50294" spans="21:21" x14ac:dyDescent="0.3">
      <c r="U50294" s="275"/>
    </row>
    <row r="50295" spans="21:21" x14ac:dyDescent="0.3">
      <c r="U50295" s="275"/>
    </row>
    <row r="50296" spans="21:21" x14ac:dyDescent="0.3">
      <c r="U50296" s="275"/>
    </row>
    <row r="50297" spans="21:21" x14ac:dyDescent="0.3">
      <c r="U50297" s="275"/>
    </row>
    <row r="50298" spans="21:21" x14ac:dyDescent="0.3">
      <c r="U50298" s="275"/>
    </row>
    <row r="50299" spans="21:21" x14ac:dyDescent="0.3">
      <c r="U50299" s="275"/>
    </row>
    <row r="50300" spans="21:21" x14ac:dyDescent="0.3">
      <c r="U50300" s="275"/>
    </row>
    <row r="50301" spans="21:21" x14ac:dyDescent="0.3">
      <c r="U50301" s="275"/>
    </row>
    <row r="50302" spans="21:21" x14ac:dyDescent="0.3">
      <c r="U50302" s="275"/>
    </row>
    <row r="50303" spans="21:21" x14ac:dyDescent="0.3">
      <c r="U50303" s="275"/>
    </row>
    <row r="50304" spans="21:21" x14ac:dyDescent="0.3">
      <c r="U50304" s="275"/>
    </row>
    <row r="50305" spans="21:21" x14ac:dyDescent="0.3">
      <c r="U50305" s="275"/>
    </row>
    <row r="50306" spans="21:21" x14ac:dyDescent="0.3">
      <c r="U50306" s="275"/>
    </row>
    <row r="50307" spans="21:21" x14ac:dyDescent="0.3">
      <c r="U50307" s="275"/>
    </row>
    <row r="50308" spans="21:21" x14ac:dyDescent="0.3">
      <c r="U50308" s="275"/>
    </row>
    <row r="50309" spans="21:21" x14ac:dyDescent="0.3">
      <c r="U50309" s="275"/>
    </row>
    <row r="50310" spans="21:21" x14ac:dyDescent="0.3">
      <c r="U50310" s="275"/>
    </row>
    <row r="50311" spans="21:21" x14ac:dyDescent="0.3">
      <c r="U50311" s="275"/>
    </row>
    <row r="50312" spans="21:21" x14ac:dyDescent="0.3">
      <c r="U50312" s="275"/>
    </row>
    <row r="50313" spans="21:21" x14ac:dyDescent="0.3">
      <c r="U50313" s="275"/>
    </row>
    <row r="50314" spans="21:21" x14ac:dyDescent="0.3">
      <c r="U50314" s="275"/>
    </row>
    <row r="50315" spans="21:21" x14ac:dyDescent="0.3">
      <c r="U50315" s="275"/>
    </row>
    <row r="50316" spans="21:21" x14ac:dyDescent="0.3">
      <c r="U50316" s="275"/>
    </row>
    <row r="50317" spans="21:21" x14ac:dyDescent="0.3">
      <c r="U50317" s="275"/>
    </row>
    <row r="50318" spans="21:21" x14ac:dyDescent="0.3">
      <c r="U50318" s="275"/>
    </row>
    <row r="50319" spans="21:21" x14ac:dyDescent="0.3">
      <c r="U50319" s="275"/>
    </row>
    <row r="50320" spans="21:21" x14ac:dyDescent="0.3">
      <c r="U50320" s="275"/>
    </row>
    <row r="50321" spans="21:21" x14ac:dyDescent="0.3">
      <c r="U50321" s="275"/>
    </row>
    <row r="50322" spans="21:21" x14ac:dyDescent="0.3">
      <c r="U50322" s="275"/>
    </row>
    <row r="50323" spans="21:21" x14ac:dyDescent="0.3">
      <c r="U50323" s="275"/>
    </row>
    <row r="50324" spans="21:21" x14ac:dyDescent="0.3">
      <c r="U50324" s="275"/>
    </row>
    <row r="50325" spans="21:21" x14ac:dyDescent="0.3">
      <c r="U50325" s="275"/>
    </row>
    <row r="50326" spans="21:21" x14ac:dyDescent="0.3">
      <c r="U50326" s="275"/>
    </row>
    <row r="50327" spans="21:21" x14ac:dyDescent="0.3">
      <c r="U50327" s="275"/>
    </row>
    <row r="50328" spans="21:21" x14ac:dyDescent="0.3">
      <c r="U50328" s="275"/>
    </row>
    <row r="50329" spans="21:21" x14ac:dyDescent="0.3">
      <c r="U50329" s="275"/>
    </row>
    <row r="50330" spans="21:21" x14ac:dyDescent="0.3">
      <c r="U50330" s="275"/>
    </row>
    <row r="50331" spans="21:21" x14ac:dyDescent="0.3">
      <c r="U50331" s="275"/>
    </row>
    <row r="50332" spans="21:21" x14ac:dyDescent="0.3">
      <c r="U50332" s="275"/>
    </row>
    <row r="50333" spans="21:21" x14ac:dyDescent="0.3">
      <c r="U50333" s="275"/>
    </row>
    <row r="50334" spans="21:21" x14ac:dyDescent="0.3">
      <c r="U50334" s="275"/>
    </row>
    <row r="50335" spans="21:21" x14ac:dyDescent="0.3">
      <c r="U50335" s="275"/>
    </row>
    <row r="50336" spans="21:21" x14ac:dyDescent="0.3">
      <c r="U50336" s="275"/>
    </row>
    <row r="50337" spans="21:21" x14ac:dyDescent="0.3">
      <c r="U50337" s="275"/>
    </row>
    <row r="50338" spans="21:21" x14ac:dyDescent="0.3">
      <c r="U50338" s="275"/>
    </row>
    <row r="50339" spans="21:21" x14ac:dyDescent="0.3">
      <c r="U50339" s="275"/>
    </row>
    <row r="50340" spans="21:21" x14ac:dyDescent="0.3">
      <c r="U50340" s="275"/>
    </row>
    <row r="50341" spans="21:21" x14ac:dyDescent="0.3">
      <c r="U50341" s="275"/>
    </row>
    <row r="50342" spans="21:21" x14ac:dyDescent="0.3">
      <c r="U50342" s="275"/>
    </row>
    <row r="50343" spans="21:21" x14ac:dyDescent="0.3">
      <c r="U50343" s="275"/>
    </row>
    <row r="50344" spans="21:21" x14ac:dyDescent="0.3">
      <c r="U50344" s="275"/>
    </row>
    <row r="50345" spans="21:21" x14ac:dyDescent="0.3">
      <c r="U50345" s="275"/>
    </row>
    <row r="50346" spans="21:21" x14ac:dyDescent="0.3">
      <c r="U50346" s="275"/>
    </row>
    <row r="50347" spans="21:21" x14ac:dyDescent="0.3">
      <c r="U50347" s="275"/>
    </row>
    <row r="50348" spans="21:21" x14ac:dyDescent="0.3">
      <c r="U50348" s="275"/>
    </row>
    <row r="50349" spans="21:21" x14ac:dyDescent="0.3">
      <c r="U50349" s="275"/>
    </row>
    <row r="50350" spans="21:21" x14ac:dyDescent="0.3">
      <c r="U50350" s="275"/>
    </row>
    <row r="50351" spans="21:21" x14ac:dyDescent="0.3">
      <c r="U50351" s="275"/>
    </row>
    <row r="50352" spans="21:21" x14ac:dyDescent="0.3">
      <c r="U50352" s="275"/>
    </row>
    <row r="50353" spans="21:21" x14ac:dyDescent="0.3">
      <c r="U50353" s="275"/>
    </row>
    <row r="50354" spans="21:21" x14ac:dyDescent="0.3">
      <c r="U50354" s="275"/>
    </row>
    <row r="50355" spans="21:21" x14ac:dyDescent="0.3">
      <c r="U50355" s="275"/>
    </row>
    <row r="50356" spans="21:21" x14ac:dyDescent="0.3">
      <c r="U50356" s="275"/>
    </row>
    <row r="50357" spans="21:21" x14ac:dyDescent="0.3">
      <c r="U50357" s="275"/>
    </row>
    <row r="50358" spans="21:21" x14ac:dyDescent="0.3">
      <c r="U50358" s="275"/>
    </row>
    <row r="50359" spans="21:21" x14ac:dyDescent="0.3">
      <c r="U50359" s="275"/>
    </row>
    <row r="50360" spans="21:21" x14ac:dyDescent="0.3">
      <c r="U50360" s="275"/>
    </row>
    <row r="50361" spans="21:21" x14ac:dyDescent="0.3">
      <c r="U50361" s="275"/>
    </row>
    <row r="50362" spans="21:21" x14ac:dyDescent="0.3">
      <c r="U50362" s="275"/>
    </row>
    <row r="50363" spans="21:21" x14ac:dyDescent="0.3">
      <c r="U50363" s="275"/>
    </row>
    <row r="50364" spans="21:21" x14ac:dyDescent="0.3">
      <c r="U50364" s="275"/>
    </row>
    <row r="50365" spans="21:21" x14ac:dyDescent="0.3">
      <c r="U50365" s="275"/>
    </row>
    <row r="50366" spans="21:21" x14ac:dyDescent="0.3">
      <c r="U50366" s="275"/>
    </row>
    <row r="50367" spans="21:21" x14ac:dyDescent="0.3">
      <c r="U50367" s="275"/>
    </row>
    <row r="50368" spans="21:21" x14ac:dyDescent="0.3">
      <c r="U50368" s="275"/>
    </row>
    <row r="50369" spans="21:21" x14ac:dyDescent="0.3">
      <c r="U50369" s="275"/>
    </row>
    <row r="50370" spans="21:21" x14ac:dyDescent="0.3">
      <c r="U50370" s="275"/>
    </row>
    <row r="50371" spans="21:21" x14ac:dyDescent="0.3">
      <c r="U50371" s="275"/>
    </row>
    <row r="50372" spans="21:21" x14ac:dyDescent="0.3">
      <c r="U50372" s="275"/>
    </row>
    <row r="50373" spans="21:21" x14ac:dyDescent="0.3">
      <c r="U50373" s="275"/>
    </row>
    <row r="50374" spans="21:21" x14ac:dyDescent="0.3">
      <c r="U50374" s="275"/>
    </row>
    <row r="50375" spans="21:21" x14ac:dyDescent="0.3">
      <c r="U50375" s="275"/>
    </row>
    <row r="50376" spans="21:21" x14ac:dyDescent="0.3">
      <c r="U50376" s="275"/>
    </row>
    <row r="50377" spans="21:21" x14ac:dyDescent="0.3">
      <c r="U50377" s="275"/>
    </row>
    <row r="50378" spans="21:21" x14ac:dyDescent="0.3">
      <c r="U50378" s="275"/>
    </row>
    <row r="50379" spans="21:21" x14ac:dyDescent="0.3">
      <c r="U50379" s="275"/>
    </row>
    <row r="50380" spans="21:21" x14ac:dyDescent="0.3">
      <c r="U50380" s="275"/>
    </row>
    <row r="50381" spans="21:21" x14ac:dyDescent="0.3">
      <c r="U50381" s="275"/>
    </row>
    <row r="50382" spans="21:21" x14ac:dyDescent="0.3">
      <c r="U50382" s="275"/>
    </row>
    <row r="50383" spans="21:21" x14ac:dyDescent="0.3">
      <c r="U50383" s="275"/>
    </row>
    <row r="50384" spans="21:21" x14ac:dyDescent="0.3">
      <c r="U50384" s="275"/>
    </row>
    <row r="50385" spans="21:21" x14ac:dyDescent="0.3">
      <c r="U50385" s="275"/>
    </row>
    <row r="50386" spans="21:21" x14ac:dyDescent="0.3">
      <c r="U50386" s="275"/>
    </row>
    <row r="50387" spans="21:21" x14ac:dyDescent="0.3">
      <c r="U50387" s="275"/>
    </row>
    <row r="50388" spans="21:21" x14ac:dyDescent="0.3">
      <c r="U50388" s="275"/>
    </row>
    <row r="50389" spans="21:21" x14ac:dyDescent="0.3">
      <c r="U50389" s="275"/>
    </row>
    <row r="50390" spans="21:21" x14ac:dyDescent="0.3">
      <c r="U50390" s="275"/>
    </row>
    <row r="50391" spans="21:21" x14ac:dyDescent="0.3">
      <c r="U50391" s="275"/>
    </row>
    <row r="50392" spans="21:21" x14ac:dyDescent="0.3">
      <c r="U50392" s="275"/>
    </row>
    <row r="50393" spans="21:21" x14ac:dyDescent="0.3">
      <c r="U50393" s="275"/>
    </row>
    <row r="50394" spans="21:21" x14ac:dyDescent="0.3">
      <c r="U50394" s="275"/>
    </row>
    <row r="50395" spans="21:21" x14ac:dyDescent="0.3">
      <c r="U50395" s="275"/>
    </row>
    <row r="50396" spans="21:21" x14ac:dyDescent="0.3">
      <c r="U50396" s="275"/>
    </row>
    <row r="50397" spans="21:21" x14ac:dyDescent="0.3">
      <c r="U50397" s="275"/>
    </row>
    <row r="50398" spans="21:21" x14ac:dyDescent="0.3">
      <c r="U50398" s="275"/>
    </row>
    <row r="50399" spans="21:21" x14ac:dyDescent="0.3">
      <c r="U50399" s="275"/>
    </row>
    <row r="50400" spans="21:21" x14ac:dyDescent="0.3">
      <c r="U50400" s="275"/>
    </row>
    <row r="50401" spans="21:21" x14ac:dyDescent="0.3">
      <c r="U50401" s="275"/>
    </row>
    <row r="50402" spans="21:21" x14ac:dyDescent="0.3">
      <c r="U50402" s="275"/>
    </row>
    <row r="50403" spans="21:21" x14ac:dyDescent="0.3">
      <c r="U50403" s="275"/>
    </row>
    <row r="50404" spans="21:21" x14ac:dyDescent="0.3">
      <c r="U50404" s="275"/>
    </row>
    <row r="50405" spans="21:21" x14ac:dyDescent="0.3">
      <c r="U50405" s="275"/>
    </row>
    <row r="50406" spans="21:21" x14ac:dyDescent="0.3">
      <c r="U50406" s="275"/>
    </row>
    <row r="50407" spans="21:21" x14ac:dyDescent="0.3">
      <c r="U50407" s="275"/>
    </row>
    <row r="50408" spans="21:21" x14ac:dyDescent="0.3">
      <c r="U50408" s="275"/>
    </row>
    <row r="50409" spans="21:21" x14ac:dyDescent="0.3">
      <c r="U50409" s="275"/>
    </row>
    <row r="50410" spans="21:21" x14ac:dyDescent="0.3">
      <c r="U50410" s="275"/>
    </row>
    <row r="50411" spans="21:21" x14ac:dyDescent="0.3">
      <c r="U50411" s="275"/>
    </row>
    <row r="50412" spans="21:21" x14ac:dyDescent="0.3">
      <c r="U50412" s="275"/>
    </row>
    <row r="50413" spans="21:21" x14ac:dyDescent="0.3">
      <c r="U50413" s="275"/>
    </row>
    <row r="50414" spans="21:21" x14ac:dyDescent="0.3">
      <c r="U50414" s="275"/>
    </row>
    <row r="50415" spans="21:21" x14ac:dyDescent="0.3">
      <c r="U50415" s="275"/>
    </row>
    <row r="50416" spans="21:21" x14ac:dyDescent="0.3">
      <c r="U50416" s="275"/>
    </row>
    <row r="50417" spans="21:21" x14ac:dyDescent="0.3">
      <c r="U50417" s="275"/>
    </row>
    <row r="50418" spans="21:21" x14ac:dyDescent="0.3">
      <c r="U50418" s="275"/>
    </row>
    <row r="50419" spans="21:21" x14ac:dyDescent="0.3">
      <c r="U50419" s="275"/>
    </row>
    <row r="50420" spans="21:21" x14ac:dyDescent="0.3">
      <c r="U50420" s="275"/>
    </row>
    <row r="50421" spans="21:21" x14ac:dyDescent="0.3">
      <c r="U50421" s="275"/>
    </row>
    <row r="50422" spans="21:21" x14ac:dyDescent="0.3">
      <c r="U50422" s="275"/>
    </row>
    <row r="50423" spans="21:21" x14ac:dyDescent="0.3">
      <c r="U50423" s="275"/>
    </row>
    <row r="50424" spans="21:21" x14ac:dyDescent="0.3">
      <c r="U50424" s="275"/>
    </row>
    <row r="50425" spans="21:21" x14ac:dyDescent="0.3">
      <c r="U50425" s="275"/>
    </row>
    <row r="50426" spans="21:21" x14ac:dyDescent="0.3">
      <c r="U50426" s="275"/>
    </row>
    <row r="50427" spans="21:21" x14ac:dyDescent="0.3">
      <c r="U50427" s="275"/>
    </row>
    <row r="50428" spans="21:21" x14ac:dyDescent="0.3">
      <c r="U50428" s="275"/>
    </row>
    <row r="50429" spans="21:21" x14ac:dyDescent="0.3">
      <c r="U50429" s="275"/>
    </row>
    <row r="50430" spans="21:21" x14ac:dyDescent="0.3">
      <c r="U50430" s="275"/>
    </row>
    <row r="50431" spans="21:21" x14ac:dyDescent="0.3">
      <c r="U50431" s="275"/>
    </row>
    <row r="50432" spans="21:21" x14ac:dyDescent="0.3">
      <c r="U50432" s="275"/>
    </row>
    <row r="50433" spans="21:21" x14ac:dyDescent="0.3">
      <c r="U50433" s="275"/>
    </row>
    <row r="50434" spans="21:21" x14ac:dyDescent="0.3">
      <c r="U50434" s="275"/>
    </row>
    <row r="50435" spans="21:21" x14ac:dyDescent="0.3">
      <c r="U50435" s="275"/>
    </row>
    <row r="50436" spans="21:21" x14ac:dyDescent="0.3">
      <c r="U50436" s="275"/>
    </row>
    <row r="50437" spans="21:21" x14ac:dyDescent="0.3">
      <c r="U50437" s="275"/>
    </row>
    <row r="50438" spans="21:21" x14ac:dyDescent="0.3">
      <c r="U50438" s="275"/>
    </row>
    <row r="50439" spans="21:21" x14ac:dyDescent="0.3">
      <c r="U50439" s="275"/>
    </row>
    <row r="50440" spans="21:21" x14ac:dyDescent="0.3">
      <c r="U50440" s="275"/>
    </row>
    <row r="50441" spans="21:21" x14ac:dyDescent="0.3">
      <c r="U50441" s="275"/>
    </row>
    <row r="50442" spans="21:21" x14ac:dyDescent="0.3">
      <c r="U50442" s="275"/>
    </row>
    <row r="50443" spans="21:21" x14ac:dyDescent="0.3">
      <c r="U50443" s="275"/>
    </row>
    <row r="50444" spans="21:21" x14ac:dyDescent="0.3">
      <c r="U50444" s="275"/>
    </row>
    <row r="50445" spans="21:21" x14ac:dyDescent="0.3">
      <c r="U50445" s="275"/>
    </row>
    <row r="50446" spans="21:21" x14ac:dyDescent="0.3">
      <c r="U50446" s="275"/>
    </row>
    <row r="50447" spans="21:21" x14ac:dyDescent="0.3">
      <c r="U50447" s="275"/>
    </row>
    <row r="50448" spans="21:21" x14ac:dyDescent="0.3">
      <c r="U50448" s="275"/>
    </row>
    <row r="50449" spans="21:21" x14ac:dyDescent="0.3">
      <c r="U50449" s="275"/>
    </row>
    <row r="50450" spans="21:21" x14ac:dyDescent="0.3">
      <c r="U50450" s="275"/>
    </row>
    <row r="50451" spans="21:21" x14ac:dyDescent="0.3">
      <c r="U50451" s="275"/>
    </row>
    <row r="50452" spans="21:21" x14ac:dyDescent="0.3">
      <c r="U50452" s="275"/>
    </row>
    <row r="50453" spans="21:21" x14ac:dyDescent="0.3">
      <c r="U50453" s="275"/>
    </row>
    <row r="50454" spans="21:21" x14ac:dyDescent="0.3">
      <c r="U50454" s="275"/>
    </row>
    <row r="50455" spans="21:21" x14ac:dyDescent="0.3">
      <c r="U50455" s="275"/>
    </row>
    <row r="50456" spans="21:21" x14ac:dyDescent="0.3">
      <c r="U50456" s="275"/>
    </row>
    <row r="50457" spans="21:21" x14ac:dyDescent="0.3">
      <c r="U50457" s="275"/>
    </row>
    <row r="50458" spans="21:21" x14ac:dyDescent="0.3">
      <c r="U50458" s="275"/>
    </row>
    <row r="50459" spans="21:21" x14ac:dyDescent="0.3">
      <c r="U50459" s="275"/>
    </row>
    <row r="50460" spans="21:21" x14ac:dyDescent="0.3">
      <c r="U50460" s="275"/>
    </row>
    <row r="50461" spans="21:21" x14ac:dyDescent="0.3">
      <c r="U50461" s="275"/>
    </row>
    <row r="50462" spans="21:21" x14ac:dyDescent="0.3">
      <c r="U50462" s="275"/>
    </row>
    <row r="50463" spans="21:21" x14ac:dyDescent="0.3">
      <c r="U50463" s="275"/>
    </row>
    <row r="50464" spans="21:21" x14ac:dyDescent="0.3">
      <c r="U50464" s="275"/>
    </row>
    <row r="50465" spans="21:21" x14ac:dyDescent="0.3">
      <c r="U50465" s="275"/>
    </row>
    <row r="50466" spans="21:21" x14ac:dyDescent="0.3">
      <c r="U50466" s="275"/>
    </row>
    <row r="50467" spans="21:21" x14ac:dyDescent="0.3">
      <c r="U50467" s="275"/>
    </row>
    <row r="50468" spans="21:21" x14ac:dyDescent="0.3">
      <c r="U50468" s="275"/>
    </row>
    <row r="50469" spans="21:21" x14ac:dyDescent="0.3">
      <c r="U50469" s="275"/>
    </row>
    <row r="50470" spans="21:21" x14ac:dyDescent="0.3">
      <c r="U50470" s="275"/>
    </row>
    <row r="50471" spans="21:21" x14ac:dyDescent="0.3">
      <c r="U50471" s="275"/>
    </row>
    <row r="50472" spans="21:21" x14ac:dyDescent="0.3">
      <c r="U50472" s="275"/>
    </row>
    <row r="50473" spans="21:21" x14ac:dyDescent="0.3">
      <c r="U50473" s="275"/>
    </row>
    <row r="50474" spans="21:21" x14ac:dyDescent="0.3">
      <c r="U50474" s="275"/>
    </row>
    <row r="50475" spans="21:21" x14ac:dyDescent="0.3">
      <c r="U50475" s="275"/>
    </row>
    <row r="50476" spans="21:21" x14ac:dyDescent="0.3">
      <c r="U50476" s="275"/>
    </row>
    <row r="50477" spans="21:21" x14ac:dyDescent="0.3">
      <c r="U50477" s="275"/>
    </row>
    <row r="50478" spans="21:21" x14ac:dyDescent="0.3">
      <c r="U50478" s="275"/>
    </row>
    <row r="50479" spans="21:21" x14ac:dyDescent="0.3">
      <c r="U50479" s="275"/>
    </row>
    <row r="50480" spans="21:21" x14ac:dyDescent="0.3">
      <c r="U50480" s="275"/>
    </row>
    <row r="50481" spans="21:21" x14ac:dyDescent="0.3">
      <c r="U50481" s="275"/>
    </row>
    <row r="50482" spans="21:21" x14ac:dyDescent="0.3">
      <c r="U50482" s="275"/>
    </row>
    <row r="50483" spans="21:21" x14ac:dyDescent="0.3">
      <c r="U50483" s="275"/>
    </row>
    <row r="50484" spans="21:21" x14ac:dyDescent="0.3">
      <c r="U50484" s="275"/>
    </row>
    <row r="50485" spans="21:21" x14ac:dyDescent="0.3">
      <c r="U50485" s="275"/>
    </row>
    <row r="50486" spans="21:21" x14ac:dyDescent="0.3">
      <c r="U50486" s="275"/>
    </row>
    <row r="50487" spans="21:21" x14ac:dyDescent="0.3">
      <c r="U50487" s="275"/>
    </row>
    <row r="50488" spans="21:21" x14ac:dyDescent="0.3">
      <c r="U50488" s="275"/>
    </row>
    <row r="50489" spans="21:21" x14ac:dyDescent="0.3">
      <c r="U50489" s="275"/>
    </row>
    <row r="50490" spans="21:21" x14ac:dyDescent="0.3">
      <c r="U50490" s="275"/>
    </row>
    <row r="50491" spans="21:21" x14ac:dyDescent="0.3">
      <c r="U50491" s="275"/>
    </row>
    <row r="50492" spans="21:21" x14ac:dyDescent="0.3">
      <c r="U50492" s="275"/>
    </row>
    <row r="50493" spans="21:21" x14ac:dyDescent="0.3">
      <c r="U50493" s="275"/>
    </row>
    <row r="50494" spans="21:21" x14ac:dyDescent="0.3">
      <c r="U50494" s="275"/>
    </row>
    <row r="50495" spans="21:21" x14ac:dyDescent="0.3">
      <c r="U50495" s="275"/>
    </row>
    <row r="50496" spans="21:21" x14ac:dyDescent="0.3">
      <c r="U50496" s="275"/>
    </row>
    <row r="50497" spans="21:21" x14ac:dyDescent="0.3">
      <c r="U50497" s="275"/>
    </row>
    <row r="50498" spans="21:21" x14ac:dyDescent="0.3">
      <c r="U50498" s="275"/>
    </row>
    <row r="50499" spans="21:21" x14ac:dyDescent="0.3">
      <c r="U50499" s="275"/>
    </row>
    <row r="50500" spans="21:21" x14ac:dyDescent="0.3">
      <c r="U50500" s="275"/>
    </row>
    <row r="50501" spans="21:21" x14ac:dyDescent="0.3">
      <c r="U50501" s="275"/>
    </row>
    <row r="50502" spans="21:21" x14ac:dyDescent="0.3">
      <c r="U50502" s="275"/>
    </row>
    <row r="50503" spans="21:21" x14ac:dyDescent="0.3">
      <c r="U50503" s="275"/>
    </row>
    <row r="50504" spans="21:21" x14ac:dyDescent="0.3">
      <c r="U50504" s="275"/>
    </row>
    <row r="50505" spans="21:21" x14ac:dyDescent="0.3">
      <c r="U50505" s="275"/>
    </row>
    <row r="50506" spans="21:21" x14ac:dyDescent="0.3">
      <c r="U50506" s="275"/>
    </row>
    <row r="50507" spans="21:21" x14ac:dyDescent="0.3">
      <c r="U50507" s="275"/>
    </row>
    <row r="50508" spans="21:21" x14ac:dyDescent="0.3">
      <c r="U50508" s="275"/>
    </row>
    <row r="50509" spans="21:21" x14ac:dyDescent="0.3">
      <c r="U50509" s="275"/>
    </row>
    <row r="50510" spans="21:21" x14ac:dyDescent="0.3">
      <c r="U50510" s="275"/>
    </row>
    <row r="50511" spans="21:21" x14ac:dyDescent="0.3">
      <c r="U50511" s="275"/>
    </row>
    <row r="50512" spans="21:21" x14ac:dyDescent="0.3">
      <c r="U50512" s="275"/>
    </row>
    <row r="50513" spans="21:21" x14ac:dyDescent="0.3">
      <c r="U50513" s="275"/>
    </row>
    <row r="50514" spans="21:21" x14ac:dyDescent="0.3">
      <c r="U50514" s="275"/>
    </row>
    <row r="50515" spans="21:21" x14ac:dyDescent="0.3">
      <c r="U50515" s="275"/>
    </row>
    <row r="50516" spans="21:21" x14ac:dyDescent="0.3">
      <c r="U50516" s="275"/>
    </row>
    <row r="50517" spans="21:21" x14ac:dyDescent="0.3">
      <c r="U50517" s="275"/>
    </row>
    <row r="50518" spans="21:21" x14ac:dyDescent="0.3">
      <c r="U50518" s="275"/>
    </row>
    <row r="50519" spans="21:21" x14ac:dyDescent="0.3">
      <c r="U50519" s="275"/>
    </row>
    <row r="50520" spans="21:21" x14ac:dyDescent="0.3">
      <c r="U50520" s="275"/>
    </row>
    <row r="50521" spans="21:21" x14ac:dyDescent="0.3">
      <c r="U50521" s="275"/>
    </row>
    <row r="50522" spans="21:21" x14ac:dyDescent="0.3">
      <c r="U50522" s="275"/>
    </row>
    <row r="50523" spans="21:21" x14ac:dyDescent="0.3">
      <c r="U50523" s="275"/>
    </row>
    <row r="50524" spans="21:21" x14ac:dyDescent="0.3">
      <c r="U50524" s="275"/>
    </row>
    <row r="50525" spans="21:21" x14ac:dyDescent="0.3">
      <c r="U50525" s="275"/>
    </row>
    <row r="50526" spans="21:21" x14ac:dyDescent="0.3">
      <c r="U50526" s="275"/>
    </row>
    <row r="50527" spans="21:21" x14ac:dyDescent="0.3">
      <c r="U50527" s="275"/>
    </row>
    <row r="50528" spans="21:21" x14ac:dyDescent="0.3">
      <c r="U50528" s="275"/>
    </row>
    <row r="50529" spans="21:21" x14ac:dyDescent="0.3">
      <c r="U50529" s="275"/>
    </row>
    <row r="50530" spans="21:21" x14ac:dyDescent="0.3">
      <c r="U50530" s="275"/>
    </row>
    <row r="50531" spans="21:21" x14ac:dyDescent="0.3">
      <c r="U50531" s="275"/>
    </row>
    <row r="50532" spans="21:21" x14ac:dyDescent="0.3">
      <c r="U50532" s="275"/>
    </row>
    <row r="50533" spans="21:21" x14ac:dyDescent="0.3">
      <c r="U50533" s="275"/>
    </row>
    <row r="50534" spans="21:21" x14ac:dyDescent="0.3">
      <c r="U50534" s="275"/>
    </row>
    <row r="50535" spans="21:21" x14ac:dyDescent="0.3">
      <c r="U50535" s="275"/>
    </row>
    <row r="50536" spans="21:21" x14ac:dyDescent="0.3">
      <c r="U50536" s="275"/>
    </row>
    <row r="50537" spans="21:21" x14ac:dyDescent="0.3">
      <c r="U50537" s="275"/>
    </row>
    <row r="50538" spans="21:21" x14ac:dyDescent="0.3">
      <c r="U50538" s="275"/>
    </row>
    <row r="50539" spans="21:21" x14ac:dyDescent="0.3">
      <c r="U50539" s="275"/>
    </row>
    <row r="50540" spans="21:21" x14ac:dyDescent="0.3">
      <c r="U50540" s="275"/>
    </row>
    <row r="50541" spans="21:21" x14ac:dyDescent="0.3">
      <c r="U50541" s="275"/>
    </row>
    <row r="50542" spans="21:21" x14ac:dyDescent="0.3">
      <c r="U50542" s="275"/>
    </row>
    <row r="50543" spans="21:21" x14ac:dyDescent="0.3">
      <c r="U50543" s="275"/>
    </row>
    <row r="50544" spans="21:21" x14ac:dyDescent="0.3">
      <c r="U50544" s="275"/>
    </row>
    <row r="50545" spans="21:21" x14ac:dyDescent="0.3">
      <c r="U50545" s="275"/>
    </row>
    <row r="50546" spans="21:21" x14ac:dyDescent="0.3">
      <c r="U50546" s="275"/>
    </row>
    <row r="50547" spans="21:21" x14ac:dyDescent="0.3">
      <c r="U50547" s="275"/>
    </row>
    <row r="50548" spans="21:21" x14ac:dyDescent="0.3">
      <c r="U50548" s="275"/>
    </row>
    <row r="50549" spans="21:21" x14ac:dyDescent="0.3">
      <c r="U50549" s="275"/>
    </row>
    <row r="50550" spans="21:21" x14ac:dyDescent="0.3">
      <c r="U50550" s="275"/>
    </row>
    <row r="50551" spans="21:21" x14ac:dyDescent="0.3">
      <c r="U50551" s="275"/>
    </row>
    <row r="50552" spans="21:21" x14ac:dyDescent="0.3">
      <c r="U50552" s="275"/>
    </row>
    <row r="50553" spans="21:21" x14ac:dyDescent="0.3">
      <c r="U50553" s="275"/>
    </row>
    <row r="50554" spans="21:21" x14ac:dyDescent="0.3">
      <c r="U50554" s="275"/>
    </row>
    <row r="50555" spans="21:21" x14ac:dyDescent="0.3">
      <c r="U50555" s="275"/>
    </row>
    <row r="50556" spans="21:21" x14ac:dyDescent="0.3">
      <c r="U50556" s="275"/>
    </row>
    <row r="50557" spans="21:21" x14ac:dyDescent="0.3">
      <c r="U50557" s="275"/>
    </row>
    <row r="50558" spans="21:21" x14ac:dyDescent="0.3">
      <c r="U50558" s="275"/>
    </row>
    <row r="50559" spans="21:21" x14ac:dyDescent="0.3">
      <c r="U50559" s="275"/>
    </row>
    <row r="50560" spans="21:21" x14ac:dyDescent="0.3">
      <c r="U50560" s="275"/>
    </row>
    <row r="50561" spans="21:21" x14ac:dyDescent="0.3">
      <c r="U50561" s="275"/>
    </row>
    <row r="50562" spans="21:21" x14ac:dyDescent="0.3">
      <c r="U50562" s="275"/>
    </row>
    <row r="50563" spans="21:21" x14ac:dyDescent="0.3">
      <c r="U50563" s="275"/>
    </row>
    <row r="50564" spans="21:21" x14ac:dyDescent="0.3">
      <c r="U50564" s="275"/>
    </row>
    <row r="50565" spans="21:21" x14ac:dyDescent="0.3">
      <c r="U50565" s="275"/>
    </row>
    <row r="50566" spans="21:21" x14ac:dyDescent="0.3">
      <c r="U50566" s="275"/>
    </row>
    <row r="50567" spans="21:21" x14ac:dyDescent="0.3">
      <c r="U50567" s="275"/>
    </row>
    <row r="50568" spans="21:21" x14ac:dyDescent="0.3">
      <c r="U50568" s="275"/>
    </row>
    <row r="50569" spans="21:21" x14ac:dyDescent="0.3">
      <c r="U50569" s="275"/>
    </row>
    <row r="50570" spans="21:21" x14ac:dyDescent="0.3">
      <c r="U50570" s="275"/>
    </row>
    <row r="50571" spans="21:21" x14ac:dyDescent="0.3">
      <c r="U50571" s="275"/>
    </row>
    <row r="50572" spans="21:21" x14ac:dyDescent="0.3">
      <c r="U50572" s="275"/>
    </row>
    <row r="50573" spans="21:21" x14ac:dyDescent="0.3">
      <c r="U50573" s="275"/>
    </row>
    <row r="50574" spans="21:21" x14ac:dyDescent="0.3">
      <c r="U50574" s="275"/>
    </row>
    <row r="50575" spans="21:21" x14ac:dyDescent="0.3">
      <c r="U50575" s="275"/>
    </row>
    <row r="50576" spans="21:21" x14ac:dyDescent="0.3">
      <c r="U50576" s="275"/>
    </row>
    <row r="50577" spans="21:21" x14ac:dyDescent="0.3">
      <c r="U50577" s="275"/>
    </row>
    <row r="50578" spans="21:21" x14ac:dyDescent="0.3">
      <c r="U50578" s="275"/>
    </row>
    <row r="50579" spans="21:21" x14ac:dyDescent="0.3">
      <c r="U50579" s="275"/>
    </row>
    <row r="50580" spans="21:21" x14ac:dyDescent="0.3">
      <c r="U50580" s="275"/>
    </row>
    <row r="50581" spans="21:21" x14ac:dyDescent="0.3">
      <c r="U50581" s="275"/>
    </row>
    <row r="50582" spans="21:21" x14ac:dyDescent="0.3">
      <c r="U50582" s="275"/>
    </row>
    <row r="50583" spans="21:21" x14ac:dyDescent="0.3">
      <c r="U50583" s="275"/>
    </row>
    <row r="50584" spans="21:21" x14ac:dyDescent="0.3">
      <c r="U50584" s="275"/>
    </row>
    <row r="50585" spans="21:21" x14ac:dyDescent="0.3">
      <c r="U50585" s="275"/>
    </row>
    <row r="50586" spans="21:21" x14ac:dyDescent="0.3">
      <c r="U50586" s="275"/>
    </row>
    <row r="50587" spans="21:21" x14ac:dyDescent="0.3">
      <c r="U50587" s="275"/>
    </row>
    <row r="50588" spans="21:21" x14ac:dyDescent="0.3">
      <c r="U50588" s="275"/>
    </row>
    <row r="50589" spans="21:21" x14ac:dyDescent="0.3">
      <c r="U50589" s="275"/>
    </row>
    <row r="50590" spans="21:21" x14ac:dyDescent="0.3">
      <c r="U50590" s="275"/>
    </row>
    <row r="50591" spans="21:21" x14ac:dyDescent="0.3">
      <c r="U50591" s="275"/>
    </row>
    <row r="50592" spans="21:21" x14ac:dyDescent="0.3">
      <c r="U50592" s="275"/>
    </row>
    <row r="50593" spans="21:21" x14ac:dyDescent="0.3">
      <c r="U50593" s="275"/>
    </row>
    <row r="50594" spans="21:21" x14ac:dyDescent="0.3">
      <c r="U50594" s="275"/>
    </row>
    <row r="50595" spans="21:21" x14ac:dyDescent="0.3">
      <c r="U50595" s="275"/>
    </row>
    <row r="50596" spans="21:21" x14ac:dyDescent="0.3">
      <c r="U50596" s="275"/>
    </row>
    <row r="50597" spans="21:21" x14ac:dyDescent="0.3">
      <c r="U50597" s="275"/>
    </row>
    <row r="50598" spans="21:21" x14ac:dyDescent="0.3">
      <c r="U50598" s="275"/>
    </row>
    <row r="50599" spans="21:21" x14ac:dyDescent="0.3">
      <c r="U50599" s="275"/>
    </row>
    <row r="50600" spans="21:21" x14ac:dyDescent="0.3">
      <c r="U50600" s="275"/>
    </row>
    <row r="50601" spans="21:21" x14ac:dyDescent="0.3">
      <c r="U50601" s="275"/>
    </row>
    <row r="50602" spans="21:21" x14ac:dyDescent="0.3">
      <c r="U50602" s="275"/>
    </row>
    <row r="50603" spans="21:21" x14ac:dyDescent="0.3">
      <c r="U50603" s="275"/>
    </row>
    <row r="50604" spans="21:21" x14ac:dyDescent="0.3">
      <c r="U50604" s="275"/>
    </row>
    <row r="50605" spans="21:21" x14ac:dyDescent="0.3">
      <c r="U50605" s="275"/>
    </row>
    <row r="50606" spans="21:21" x14ac:dyDescent="0.3">
      <c r="U50606" s="275"/>
    </row>
    <row r="50607" spans="21:21" x14ac:dyDescent="0.3">
      <c r="U50607" s="275"/>
    </row>
    <row r="50608" spans="21:21" x14ac:dyDescent="0.3">
      <c r="U50608" s="275"/>
    </row>
    <row r="50609" spans="21:21" x14ac:dyDescent="0.3">
      <c r="U50609" s="275"/>
    </row>
    <row r="50610" spans="21:21" x14ac:dyDescent="0.3">
      <c r="U50610" s="275"/>
    </row>
    <row r="50611" spans="21:21" x14ac:dyDescent="0.3">
      <c r="U50611" s="275"/>
    </row>
    <row r="50612" spans="21:21" x14ac:dyDescent="0.3">
      <c r="U50612" s="275"/>
    </row>
    <row r="50613" spans="21:21" x14ac:dyDescent="0.3">
      <c r="U50613" s="275"/>
    </row>
    <row r="50614" spans="21:21" x14ac:dyDescent="0.3">
      <c r="U50614" s="275"/>
    </row>
    <row r="50615" spans="21:21" x14ac:dyDescent="0.3">
      <c r="U50615" s="275"/>
    </row>
    <row r="50616" spans="21:21" x14ac:dyDescent="0.3">
      <c r="U50616" s="275"/>
    </row>
    <row r="50617" spans="21:21" x14ac:dyDescent="0.3">
      <c r="U50617" s="275"/>
    </row>
    <row r="50618" spans="21:21" x14ac:dyDescent="0.3">
      <c r="U50618" s="275"/>
    </row>
    <row r="50619" spans="21:21" x14ac:dyDescent="0.3">
      <c r="U50619" s="275"/>
    </row>
    <row r="50620" spans="21:21" x14ac:dyDescent="0.3">
      <c r="U50620" s="275"/>
    </row>
    <row r="50621" spans="21:21" x14ac:dyDescent="0.3">
      <c r="U50621" s="275"/>
    </row>
    <row r="50622" spans="21:21" x14ac:dyDescent="0.3">
      <c r="U50622" s="275"/>
    </row>
    <row r="50623" spans="21:21" x14ac:dyDescent="0.3">
      <c r="U50623" s="275"/>
    </row>
    <row r="50624" spans="21:21" x14ac:dyDescent="0.3">
      <c r="U50624" s="275"/>
    </row>
    <row r="50625" spans="21:21" x14ac:dyDescent="0.3">
      <c r="U50625" s="275"/>
    </row>
    <row r="50626" spans="21:21" x14ac:dyDescent="0.3">
      <c r="U50626" s="275"/>
    </row>
    <row r="50627" spans="21:21" x14ac:dyDescent="0.3">
      <c r="U50627" s="275"/>
    </row>
    <row r="50628" spans="21:21" x14ac:dyDescent="0.3">
      <c r="U50628" s="275"/>
    </row>
    <row r="50629" spans="21:21" x14ac:dyDescent="0.3">
      <c r="U50629" s="275"/>
    </row>
    <row r="50630" spans="21:21" x14ac:dyDescent="0.3">
      <c r="U50630" s="275"/>
    </row>
    <row r="50631" spans="21:21" x14ac:dyDescent="0.3">
      <c r="U50631" s="275"/>
    </row>
    <row r="50632" spans="21:21" x14ac:dyDescent="0.3">
      <c r="U50632" s="275"/>
    </row>
    <row r="50633" spans="21:21" x14ac:dyDescent="0.3">
      <c r="U50633" s="275"/>
    </row>
    <row r="50634" spans="21:21" x14ac:dyDescent="0.3">
      <c r="U50634" s="275"/>
    </row>
    <row r="50635" spans="21:21" x14ac:dyDescent="0.3">
      <c r="U50635" s="275"/>
    </row>
    <row r="50636" spans="21:21" x14ac:dyDescent="0.3">
      <c r="U50636" s="275"/>
    </row>
    <row r="50637" spans="21:21" x14ac:dyDescent="0.3">
      <c r="U50637" s="275"/>
    </row>
    <row r="50638" spans="21:21" x14ac:dyDescent="0.3">
      <c r="U50638" s="275"/>
    </row>
    <row r="50639" spans="21:21" x14ac:dyDescent="0.3">
      <c r="U50639" s="275"/>
    </row>
    <row r="50640" spans="21:21" x14ac:dyDescent="0.3">
      <c r="U50640" s="275"/>
    </row>
    <row r="50641" spans="21:21" x14ac:dyDescent="0.3">
      <c r="U50641" s="275"/>
    </row>
    <row r="50642" spans="21:21" x14ac:dyDescent="0.3">
      <c r="U50642" s="275"/>
    </row>
    <row r="50643" spans="21:21" x14ac:dyDescent="0.3">
      <c r="U50643" s="275"/>
    </row>
    <row r="50644" spans="21:21" x14ac:dyDescent="0.3">
      <c r="U50644" s="275"/>
    </row>
    <row r="50645" spans="21:21" x14ac:dyDescent="0.3">
      <c r="U50645" s="275"/>
    </row>
    <row r="50646" spans="21:21" x14ac:dyDescent="0.3">
      <c r="U50646" s="275"/>
    </row>
    <row r="50647" spans="21:21" x14ac:dyDescent="0.3">
      <c r="U50647" s="275"/>
    </row>
    <row r="50648" spans="21:21" x14ac:dyDescent="0.3">
      <c r="U50648" s="275"/>
    </row>
    <row r="50649" spans="21:21" x14ac:dyDescent="0.3">
      <c r="U50649" s="275"/>
    </row>
    <row r="50650" spans="21:21" x14ac:dyDescent="0.3">
      <c r="U50650" s="275"/>
    </row>
    <row r="50651" spans="21:21" x14ac:dyDescent="0.3">
      <c r="U50651" s="275"/>
    </row>
    <row r="50652" spans="21:21" x14ac:dyDescent="0.3">
      <c r="U50652" s="275"/>
    </row>
    <row r="50653" spans="21:21" x14ac:dyDescent="0.3">
      <c r="U50653" s="275"/>
    </row>
    <row r="50654" spans="21:21" x14ac:dyDescent="0.3">
      <c r="U50654" s="275"/>
    </row>
    <row r="50655" spans="21:21" x14ac:dyDescent="0.3">
      <c r="U50655" s="275"/>
    </row>
    <row r="50656" spans="21:21" x14ac:dyDescent="0.3">
      <c r="U50656" s="275"/>
    </row>
    <row r="50657" spans="21:21" x14ac:dyDescent="0.3">
      <c r="U50657" s="275"/>
    </row>
    <row r="50658" spans="21:21" x14ac:dyDescent="0.3">
      <c r="U50658" s="275"/>
    </row>
    <row r="50659" spans="21:21" x14ac:dyDescent="0.3">
      <c r="U50659" s="275"/>
    </row>
    <row r="50660" spans="21:21" x14ac:dyDescent="0.3">
      <c r="U50660" s="275"/>
    </row>
    <row r="50661" spans="21:21" x14ac:dyDescent="0.3">
      <c r="U50661" s="275"/>
    </row>
    <row r="50662" spans="21:21" x14ac:dyDescent="0.3">
      <c r="U50662" s="275"/>
    </row>
    <row r="50663" spans="21:21" x14ac:dyDescent="0.3">
      <c r="U50663" s="275"/>
    </row>
    <row r="50664" spans="21:21" x14ac:dyDescent="0.3">
      <c r="U50664" s="275"/>
    </row>
    <row r="50665" spans="21:21" x14ac:dyDescent="0.3">
      <c r="U50665" s="275"/>
    </row>
    <row r="50666" spans="21:21" x14ac:dyDescent="0.3">
      <c r="U50666" s="275"/>
    </row>
    <row r="50667" spans="21:21" x14ac:dyDescent="0.3">
      <c r="U50667" s="275"/>
    </row>
    <row r="50668" spans="21:21" x14ac:dyDescent="0.3">
      <c r="U50668" s="275"/>
    </row>
    <row r="50669" spans="21:21" x14ac:dyDescent="0.3">
      <c r="U50669" s="275"/>
    </row>
    <row r="50670" spans="21:21" x14ac:dyDescent="0.3">
      <c r="U50670" s="275"/>
    </row>
    <row r="50671" spans="21:21" x14ac:dyDescent="0.3">
      <c r="U50671" s="275"/>
    </row>
    <row r="50672" spans="21:21" x14ac:dyDescent="0.3">
      <c r="U50672" s="275"/>
    </row>
    <row r="50673" spans="21:21" x14ac:dyDescent="0.3">
      <c r="U50673" s="275"/>
    </row>
    <row r="50674" spans="21:21" x14ac:dyDescent="0.3">
      <c r="U50674" s="275"/>
    </row>
    <row r="50675" spans="21:21" x14ac:dyDescent="0.3">
      <c r="U50675" s="275"/>
    </row>
    <row r="50676" spans="21:21" x14ac:dyDescent="0.3">
      <c r="U50676" s="275"/>
    </row>
    <row r="50677" spans="21:21" x14ac:dyDescent="0.3">
      <c r="U50677" s="275"/>
    </row>
    <row r="50678" spans="21:21" x14ac:dyDescent="0.3">
      <c r="U50678" s="275"/>
    </row>
    <row r="50679" spans="21:21" x14ac:dyDescent="0.3">
      <c r="U50679" s="275"/>
    </row>
    <row r="50680" spans="21:21" x14ac:dyDescent="0.3">
      <c r="U50680" s="275"/>
    </row>
    <row r="50681" spans="21:21" x14ac:dyDescent="0.3">
      <c r="U50681" s="275"/>
    </row>
    <row r="50682" spans="21:21" x14ac:dyDescent="0.3">
      <c r="U50682" s="275"/>
    </row>
    <row r="50683" spans="21:21" x14ac:dyDescent="0.3">
      <c r="U50683" s="275"/>
    </row>
    <row r="50684" spans="21:21" x14ac:dyDescent="0.3">
      <c r="U50684" s="275"/>
    </row>
    <row r="50685" spans="21:21" x14ac:dyDescent="0.3">
      <c r="U50685" s="275"/>
    </row>
    <row r="50686" spans="21:21" x14ac:dyDescent="0.3">
      <c r="U50686" s="275"/>
    </row>
    <row r="50687" spans="21:21" x14ac:dyDescent="0.3">
      <c r="U50687" s="275"/>
    </row>
    <row r="50688" spans="21:21" x14ac:dyDescent="0.3">
      <c r="U50688" s="275"/>
    </row>
    <row r="50689" spans="21:21" x14ac:dyDescent="0.3">
      <c r="U50689" s="275"/>
    </row>
    <row r="50690" spans="21:21" x14ac:dyDescent="0.3">
      <c r="U50690" s="275"/>
    </row>
    <row r="50691" spans="21:21" x14ac:dyDescent="0.3">
      <c r="U50691" s="275"/>
    </row>
    <row r="50692" spans="21:21" x14ac:dyDescent="0.3">
      <c r="U50692" s="275"/>
    </row>
    <row r="50693" spans="21:21" x14ac:dyDescent="0.3">
      <c r="U50693" s="275"/>
    </row>
    <row r="50694" spans="21:21" x14ac:dyDescent="0.3">
      <c r="U50694" s="275"/>
    </row>
    <row r="50695" spans="21:21" x14ac:dyDescent="0.3">
      <c r="U50695" s="275"/>
    </row>
    <row r="50696" spans="21:21" x14ac:dyDescent="0.3">
      <c r="U50696" s="275"/>
    </row>
    <row r="50697" spans="21:21" x14ac:dyDescent="0.3">
      <c r="U50697" s="275"/>
    </row>
    <row r="50698" spans="21:21" x14ac:dyDescent="0.3">
      <c r="U50698" s="275"/>
    </row>
    <row r="50699" spans="21:21" x14ac:dyDescent="0.3">
      <c r="U50699" s="275"/>
    </row>
    <row r="50700" spans="21:21" x14ac:dyDescent="0.3">
      <c r="U50700" s="275"/>
    </row>
    <row r="50701" spans="21:21" x14ac:dyDescent="0.3">
      <c r="U50701" s="275"/>
    </row>
    <row r="50702" spans="21:21" x14ac:dyDescent="0.3">
      <c r="U50702" s="275"/>
    </row>
    <row r="50703" spans="21:21" x14ac:dyDescent="0.3">
      <c r="U50703" s="275"/>
    </row>
    <row r="50704" spans="21:21" x14ac:dyDescent="0.3">
      <c r="U50704" s="275"/>
    </row>
    <row r="50705" spans="21:21" x14ac:dyDescent="0.3">
      <c r="U50705" s="275"/>
    </row>
    <row r="50706" spans="21:21" x14ac:dyDescent="0.3">
      <c r="U50706" s="275"/>
    </row>
    <row r="50707" spans="21:21" x14ac:dyDescent="0.3">
      <c r="U50707" s="275"/>
    </row>
    <row r="50708" spans="21:21" x14ac:dyDescent="0.3">
      <c r="U50708" s="275"/>
    </row>
    <row r="50709" spans="21:21" x14ac:dyDescent="0.3">
      <c r="U50709" s="275"/>
    </row>
    <row r="50710" spans="21:21" x14ac:dyDescent="0.3">
      <c r="U50710" s="275"/>
    </row>
    <row r="50711" spans="21:21" x14ac:dyDescent="0.3">
      <c r="U50711" s="275"/>
    </row>
    <row r="50712" spans="21:21" x14ac:dyDescent="0.3">
      <c r="U50712" s="275"/>
    </row>
    <row r="50713" spans="21:21" x14ac:dyDescent="0.3">
      <c r="U50713" s="275"/>
    </row>
    <row r="50714" spans="21:21" x14ac:dyDescent="0.3">
      <c r="U50714" s="275"/>
    </row>
    <row r="50715" spans="21:21" x14ac:dyDescent="0.3">
      <c r="U50715" s="275"/>
    </row>
    <row r="50716" spans="21:21" x14ac:dyDescent="0.3">
      <c r="U50716" s="275"/>
    </row>
    <row r="50717" spans="21:21" x14ac:dyDescent="0.3">
      <c r="U50717" s="275"/>
    </row>
    <row r="50718" spans="21:21" x14ac:dyDescent="0.3">
      <c r="U50718" s="275"/>
    </row>
    <row r="50719" spans="21:21" x14ac:dyDescent="0.3">
      <c r="U50719" s="275"/>
    </row>
    <row r="50720" spans="21:21" x14ac:dyDescent="0.3">
      <c r="U50720" s="275"/>
    </row>
    <row r="50721" spans="21:21" x14ac:dyDescent="0.3">
      <c r="U50721" s="275"/>
    </row>
    <row r="50722" spans="21:21" x14ac:dyDescent="0.3">
      <c r="U50722" s="275"/>
    </row>
    <row r="50723" spans="21:21" x14ac:dyDescent="0.3">
      <c r="U50723" s="275"/>
    </row>
    <row r="50724" spans="21:21" x14ac:dyDescent="0.3">
      <c r="U50724" s="275"/>
    </row>
    <row r="50725" spans="21:21" x14ac:dyDescent="0.3">
      <c r="U50725" s="275"/>
    </row>
    <row r="50726" spans="21:21" x14ac:dyDescent="0.3">
      <c r="U50726" s="275"/>
    </row>
    <row r="50727" spans="21:21" x14ac:dyDescent="0.3">
      <c r="U50727" s="275"/>
    </row>
    <row r="50728" spans="21:21" x14ac:dyDescent="0.3">
      <c r="U50728" s="275"/>
    </row>
    <row r="50729" spans="21:21" x14ac:dyDescent="0.3">
      <c r="U50729" s="275"/>
    </row>
    <row r="50730" spans="21:21" x14ac:dyDescent="0.3">
      <c r="U50730" s="275"/>
    </row>
    <row r="50731" spans="21:21" x14ac:dyDescent="0.3">
      <c r="U50731" s="275"/>
    </row>
    <row r="50732" spans="21:21" x14ac:dyDescent="0.3">
      <c r="U50732" s="275"/>
    </row>
    <row r="50733" spans="21:21" x14ac:dyDescent="0.3">
      <c r="U50733" s="275"/>
    </row>
    <row r="50734" spans="21:21" x14ac:dyDescent="0.3">
      <c r="U50734" s="275"/>
    </row>
    <row r="50735" spans="21:21" x14ac:dyDescent="0.3">
      <c r="U50735" s="275"/>
    </row>
    <row r="50736" spans="21:21" x14ac:dyDescent="0.3">
      <c r="U50736" s="275"/>
    </row>
    <row r="50737" spans="21:21" x14ac:dyDescent="0.3">
      <c r="U50737" s="275"/>
    </row>
    <row r="50738" spans="21:21" x14ac:dyDescent="0.3">
      <c r="U50738" s="275"/>
    </row>
    <row r="50739" spans="21:21" x14ac:dyDescent="0.3">
      <c r="U50739" s="275"/>
    </row>
    <row r="50740" spans="21:21" x14ac:dyDescent="0.3">
      <c r="U50740" s="275"/>
    </row>
    <row r="50741" spans="21:21" x14ac:dyDescent="0.3">
      <c r="U50741" s="275"/>
    </row>
    <row r="50742" spans="21:21" x14ac:dyDescent="0.3">
      <c r="U50742" s="275"/>
    </row>
    <row r="50743" spans="21:21" x14ac:dyDescent="0.3">
      <c r="U50743" s="275"/>
    </row>
    <row r="50744" spans="21:21" x14ac:dyDescent="0.3">
      <c r="U50744" s="275"/>
    </row>
    <row r="50745" spans="21:21" x14ac:dyDescent="0.3">
      <c r="U50745" s="275"/>
    </row>
    <row r="50746" spans="21:21" x14ac:dyDescent="0.3">
      <c r="U50746" s="275"/>
    </row>
    <row r="50747" spans="21:21" x14ac:dyDescent="0.3">
      <c r="U50747" s="275"/>
    </row>
    <row r="50748" spans="21:21" x14ac:dyDescent="0.3">
      <c r="U50748" s="275"/>
    </row>
    <row r="50749" spans="21:21" x14ac:dyDescent="0.3">
      <c r="U50749" s="275"/>
    </row>
    <row r="50750" spans="21:21" x14ac:dyDescent="0.3">
      <c r="U50750" s="275"/>
    </row>
    <row r="50751" spans="21:21" x14ac:dyDescent="0.3">
      <c r="U50751" s="275"/>
    </row>
    <row r="50752" spans="21:21" x14ac:dyDescent="0.3">
      <c r="U50752" s="275"/>
    </row>
    <row r="50753" spans="21:21" x14ac:dyDescent="0.3">
      <c r="U50753" s="275"/>
    </row>
    <row r="50754" spans="21:21" x14ac:dyDescent="0.3">
      <c r="U50754" s="275"/>
    </row>
    <row r="50755" spans="21:21" x14ac:dyDescent="0.3">
      <c r="U50755" s="275"/>
    </row>
    <row r="50756" spans="21:21" x14ac:dyDescent="0.3">
      <c r="U50756" s="275"/>
    </row>
    <row r="50757" spans="21:21" x14ac:dyDescent="0.3">
      <c r="U50757" s="275"/>
    </row>
    <row r="50758" spans="21:21" x14ac:dyDescent="0.3">
      <c r="U50758" s="275"/>
    </row>
    <row r="50759" spans="21:21" x14ac:dyDescent="0.3">
      <c r="U50759" s="275"/>
    </row>
    <row r="50760" spans="21:21" x14ac:dyDescent="0.3">
      <c r="U50760" s="275"/>
    </row>
    <row r="50761" spans="21:21" x14ac:dyDescent="0.3">
      <c r="U50761" s="275"/>
    </row>
    <row r="50762" spans="21:21" x14ac:dyDescent="0.3">
      <c r="U50762" s="275"/>
    </row>
    <row r="50763" spans="21:21" x14ac:dyDescent="0.3">
      <c r="U50763" s="275"/>
    </row>
    <row r="50764" spans="21:21" x14ac:dyDescent="0.3">
      <c r="U50764" s="275"/>
    </row>
    <row r="50765" spans="21:21" x14ac:dyDescent="0.3">
      <c r="U50765" s="275"/>
    </row>
    <row r="50766" spans="21:21" x14ac:dyDescent="0.3">
      <c r="U50766" s="275"/>
    </row>
    <row r="50767" spans="21:21" x14ac:dyDescent="0.3">
      <c r="U50767" s="275"/>
    </row>
    <row r="50768" spans="21:21" x14ac:dyDescent="0.3">
      <c r="U50768" s="275"/>
    </row>
    <row r="50769" spans="21:21" x14ac:dyDescent="0.3">
      <c r="U50769" s="275"/>
    </row>
    <row r="50770" spans="21:21" x14ac:dyDescent="0.3">
      <c r="U50770" s="275"/>
    </row>
    <row r="50771" spans="21:21" x14ac:dyDescent="0.3">
      <c r="U50771" s="275"/>
    </row>
    <row r="50772" spans="21:21" x14ac:dyDescent="0.3">
      <c r="U50772" s="275"/>
    </row>
    <row r="50773" spans="21:21" x14ac:dyDescent="0.3">
      <c r="U50773" s="275"/>
    </row>
    <row r="50774" spans="21:21" x14ac:dyDescent="0.3">
      <c r="U50774" s="275"/>
    </row>
    <row r="50775" spans="21:21" x14ac:dyDescent="0.3">
      <c r="U50775" s="275"/>
    </row>
    <row r="50776" spans="21:21" x14ac:dyDescent="0.3">
      <c r="U50776" s="275"/>
    </row>
    <row r="50777" spans="21:21" x14ac:dyDescent="0.3">
      <c r="U50777" s="275"/>
    </row>
    <row r="50778" spans="21:21" x14ac:dyDescent="0.3">
      <c r="U50778" s="275"/>
    </row>
    <row r="50779" spans="21:21" x14ac:dyDescent="0.3">
      <c r="U50779" s="275"/>
    </row>
    <row r="50780" spans="21:21" x14ac:dyDescent="0.3">
      <c r="U50780" s="275"/>
    </row>
    <row r="50781" spans="21:21" x14ac:dyDescent="0.3">
      <c r="U50781" s="275"/>
    </row>
    <row r="50782" spans="21:21" x14ac:dyDescent="0.3">
      <c r="U50782" s="275"/>
    </row>
    <row r="50783" spans="21:21" x14ac:dyDescent="0.3">
      <c r="U50783" s="275"/>
    </row>
    <row r="50784" spans="21:21" x14ac:dyDescent="0.3">
      <c r="U50784" s="275"/>
    </row>
    <row r="50785" spans="21:21" x14ac:dyDescent="0.3">
      <c r="U50785" s="275"/>
    </row>
    <row r="50786" spans="21:21" x14ac:dyDescent="0.3">
      <c r="U50786" s="275"/>
    </row>
    <row r="50787" spans="21:21" x14ac:dyDescent="0.3">
      <c r="U50787" s="275"/>
    </row>
    <row r="50788" spans="21:21" x14ac:dyDescent="0.3">
      <c r="U50788" s="275"/>
    </row>
    <row r="50789" spans="21:21" x14ac:dyDescent="0.3">
      <c r="U50789" s="275"/>
    </row>
    <row r="50790" spans="21:21" x14ac:dyDescent="0.3">
      <c r="U50790" s="275"/>
    </row>
    <row r="50791" spans="21:21" x14ac:dyDescent="0.3">
      <c r="U50791" s="275"/>
    </row>
    <row r="50792" spans="21:21" x14ac:dyDescent="0.3">
      <c r="U50792" s="275"/>
    </row>
    <row r="50793" spans="21:21" x14ac:dyDescent="0.3">
      <c r="U50793" s="275"/>
    </row>
    <row r="50794" spans="21:21" x14ac:dyDescent="0.3">
      <c r="U50794" s="275"/>
    </row>
    <row r="50795" spans="21:21" x14ac:dyDescent="0.3">
      <c r="U50795" s="275"/>
    </row>
    <row r="50796" spans="21:21" x14ac:dyDescent="0.3">
      <c r="U50796" s="275"/>
    </row>
    <row r="50797" spans="21:21" x14ac:dyDescent="0.3">
      <c r="U50797" s="275"/>
    </row>
    <row r="50798" spans="21:21" x14ac:dyDescent="0.3">
      <c r="U50798" s="275"/>
    </row>
    <row r="50799" spans="21:21" x14ac:dyDescent="0.3">
      <c r="U50799" s="275"/>
    </row>
    <row r="50800" spans="21:21" x14ac:dyDescent="0.3">
      <c r="U50800" s="275"/>
    </row>
    <row r="50801" spans="21:21" x14ac:dyDescent="0.3">
      <c r="U50801" s="275"/>
    </row>
    <row r="50802" spans="21:21" x14ac:dyDescent="0.3">
      <c r="U50802" s="275"/>
    </row>
    <row r="50803" spans="21:21" x14ac:dyDescent="0.3">
      <c r="U50803" s="275"/>
    </row>
    <row r="50804" spans="21:21" x14ac:dyDescent="0.3">
      <c r="U50804" s="275"/>
    </row>
    <row r="50805" spans="21:21" x14ac:dyDescent="0.3">
      <c r="U50805" s="275"/>
    </row>
    <row r="50806" spans="21:21" x14ac:dyDescent="0.3">
      <c r="U50806" s="275"/>
    </row>
    <row r="50807" spans="21:21" x14ac:dyDescent="0.3">
      <c r="U50807" s="275"/>
    </row>
    <row r="50808" spans="21:21" x14ac:dyDescent="0.3">
      <c r="U50808" s="275"/>
    </row>
    <row r="50809" spans="21:21" x14ac:dyDescent="0.3">
      <c r="U50809" s="275"/>
    </row>
    <row r="50810" spans="21:21" x14ac:dyDescent="0.3">
      <c r="U50810" s="275"/>
    </row>
    <row r="50811" spans="21:21" x14ac:dyDescent="0.3">
      <c r="U50811" s="275"/>
    </row>
    <row r="50812" spans="21:21" x14ac:dyDescent="0.3">
      <c r="U50812" s="275"/>
    </row>
    <row r="50813" spans="21:21" x14ac:dyDescent="0.3">
      <c r="U50813" s="275"/>
    </row>
    <row r="50814" spans="21:21" x14ac:dyDescent="0.3">
      <c r="U50814" s="275"/>
    </row>
    <row r="50815" spans="21:21" x14ac:dyDescent="0.3">
      <c r="U50815" s="275"/>
    </row>
    <row r="50816" spans="21:21" x14ac:dyDescent="0.3">
      <c r="U50816" s="275"/>
    </row>
    <row r="50817" spans="21:21" x14ac:dyDescent="0.3">
      <c r="U50817" s="275"/>
    </row>
    <row r="50818" spans="21:21" x14ac:dyDescent="0.3">
      <c r="U50818" s="275"/>
    </row>
    <row r="50819" spans="21:21" x14ac:dyDescent="0.3">
      <c r="U50819" s="275"/>
    </row>
    <row r="50820" spans="21:21" x14ac:dyDescent="0.3">
      <c r="U50820" s="275"/>
    </row>
    <row r="50821" spans="21:21" x14ac:dyDescent="0.3">
      <c r="U50821" s="275"/>
    </row>
    <row r="50822" spans="21:21" x14ac:dyDescent="0.3">
      <c r="U50822" s="275"/>
    </row>
    <row r="50823" spans="21:21" x14ac:dyDescent="0.3">
      <c r="U50823" s="275"/>
    </row>
    <row r="50824" spans="21:21" x14ac:dyDescent="0.3">
      <c r="U50824" s="275"/>
    </row>
    <row r="50825" spans="21:21" x14ac:dyDescent="0.3">
      <c r="U50825" s="275"/>
    </row>
    <row r="50826" spans="21:21" x14ac:dyDescent="0.3">
      <c r="U50826" s="275"/>
    </row>
    <row r="50827" spans="21:21" x14ac:dyDescent="0.3">
      <c r="U50827" s="275"/>
    </row>
    <row r="50828" spans="21:21" x14ac:dyDescent="0.3">
      <c r="U50828" s="275"/>
    </row>
    <row r="50829" spans="21:21" x14ac:dyDescent="0.3">
      <c r="U50829" s="275"/>
    </row>
    <row r="50830" spans="21:21" x14ac:dyDescent="0.3">
      <c r="U50830" s="275"/>
    </row>
    <row r="50831" spans="21:21" x14ac:dyDescent="0.3">
      <c r="U50831" s="275"/>
    </row>
    <row r="50832" spans="21:21" x14ac:dyDescent="0.3">
      <c r="U50832" s="275"/>
    </row>
    <row r="50833" spans="21:21" x14ac:dyDescent="0.3">
      <c r="U50833" s="275"/>
    </row>
    <row r="50834" spans="21:21" x14ac:dyDescent="0.3">
      <c r="U50834" s="275"/>
    </row>
    <row r="50835" spans="21:21" x14ac:dyDescent="0.3">
      <c r="U50835" s="275"/>
    </row>
    <row r="50836" spans="21:21" x14ac:dyDescent="0.3">
      <c r="U50836" s="275"/>
    </row>
    <row r="50837" spans="21:21" x14ac:dyDescent="0.3">
      <c r="U50837" s="275"/>
    </row>
    <row r="50838" spans="21:21" x14ac:dyDescent="0.3">
      <c r="U50838" s="275"/>
    </row>
    <row r="50839" spans="21:21" x14ac:dyDescent="0.3">
      <c r="U50839" s="275"/>
    </row>
    <row r="50840" spans="21:21" x14ac:dyDescent="0.3">
      <c r="U50840" s="275"/>
    </row>
    <row r="50841" spans="21:21" x14ac:dyDescent="0.3">
      <c r="U50841" s="275"/>
    </row>
    <row r="50842" spans="21:21" x14ac:dyDescent="0.3">
      <c r="U50842" s="275"/>
    </row>
    <row r="50843" spans="21:21" x14ac:dyDescent="0.3">
      <c r="U50843" s="275"/>
    </row>
    <row r="50844" spans="21:21" x14ac:dyDescent="0.3">
      <c r="U50844" s="275"/>
    </row>
    <row r="50845" spans="21:21" x14ac:dyDescent="0.3">
      <c r="U50845" s="275"/>
    </row>
    <row r="50846" spans="21:21" x14ac:dyDescent="0.3">
      <c r="U50846" s="275"/>
    </row>
    <row r="50847" spans="21:21" x14ac:dyDescent="0.3">
      <c r="U50847" s="275"/>
    </row>
    <row r="50848" spans="21:21" x14ac:dyDescent="0.3">
      <c r="U50848" s="275"/>
    </row>
    <row r="50849" spans="21:21" x14ac:dyDescent="0.3">
      <c r="U50849" s="275"/>
    </row>
    <row r="50850" spans="21:21" x14ac:dyDescent="0.3">
      <c r="U50850" s="275"/>
    </row>
    <row r="50851" spans="21:21" x14ac:dyDescent="0.3">
      <c r="U50851" s="275"/>
    </row>
    <row r="50852" spans="21:21" x14ac:dyDescent="0.3">
      <c r="U50852" s="275"/>
    </row>
    <row r="50853" spans="21:21" x14ac:dyDescent="0.3">
      <c r="U50853" s="275"/>
    </row>
    <row r="50854" spans="21:21" x14ac:dyDescent="0.3">
      <c r="U50854" s="275"/>
    </row>
    <row r="50855" spans="21:21" x14ac:dyDescent="0.3">
      <c r="U50855" s="275"/>
    </row>
    <row r="50856" spans="21:21" x14ac:dyDescent="0.3">
      <c r="U50856" s="275"/>
    </row>
    <row r="50857" spans="21:21" x14ac:dyDescent="0.3">
      <c r="U50857" s="275"/>
    </row>
    <row r="50858" spans="21:21" x14ac:dyDescent="0.3">
      <c r="U50858" s="275"/>
    </row>
    <row r="50859" spans="21:21" x14ac:dyDescent="0.3">
      <c r="U50859" s="275"/>
    </row>
    <row r="50860" spans="21:21" x14ac:dyDescent="0.3">
      <c r="U50860" s="275"/>
    </row>
    <row r="50861" spans="21:21" x14ac:dyDescent="0.3">
      <c r="U50861" s="275"/>
    </row>
    <row r="50862" spans="21:21" x14ac:dyDescent="0.3">
      <c r="U50862" s="275"/>
    </row>
    <row r="50863" spans="21:21" x14ac:dyDescent="0.3">
      <c r="U50863" s="275"/>
    </row>
    <row r="50864" spans="21:21" x14ac:dyDescent="0.3">
      <c r="U50864" s="275"/>
    </row>
    <row r="50865" spans="21:21" x14ac:dyDescent="0.3">
      <c r="U50865" s="275"/>
    </row>
    <row r="50866" spans="21:21" x14ac:dyDescent="0.3">
      <c r="U50866" s="275"/>
    </row>
    <row r="50867" spans="21:21" x14ac:dyDescent="0.3">
      <c r="U50867" s="275"/>
    </row>
    <row r="50868" spans="21:21" x14ac:dyDescent="0.3">
      <c r="U50868" s="275"/>
    </row>
    <row r="50869" spans="21:21" x14ac:dyDescent="0.3">
      <c r="U50869" s="275"/>
    </row>
    <row r="50870" spans="21:21" x14ac:dyDescent="0.3">
      <c r="U50870" s="275"/>
    </row>
    <row r="50871" spans="21:21" x14ac:dyDescent="0.3">
      <c r="U50871" s="275"/>
    </row>
    <row r="50872" spans="21:21" x14ac:dyDescent="0.3">
      <c r="U50872" s="275"/>
    </row>
    <row r="50873" spans="21:21" x14ac:dyDescent="0.3">
      <c r="U50873" s="275"/>
    </row>
    <row r="50874" spans="21:21" x14ac:dyDescent="0.3">
      <c r="U50874" s="275"/>
    </row>
    <row r="50875" spans="21:21" x14ac:dyDescent="0.3">
      <c r="U50875" s="275"/>
    </row>
    <row r="50876" spans="21:21" x14ac:dyDescent="0.3">
      <c r="U50876" s="275"/>
    </row>
    <row r="50877" spans="21:21" x14ac:dyDescent="0.3">
      <c r="U50877" s="275"/>
    </row>
    <row r="50878" spans="21:21" x14ac:dyDescent="0.3">
      <c r="U50878" s="275"/>
    </row>
    <row r="50879" spans="21:21" x14ac:dyDescent="0.3">
      <c r="U50879" s="275"/>
    </row>
    <row r="50880" spans="21:21" x14ac:dyDescent="0.3">
      <c r="U50880" s="275"/>
    </row>
    <row r="50881" spans="21:21" x14ac:dyDescent="0.3">
      <c r="U50881" s="275"/>
    </row>
    <row r="50882" spans="21:21" x14ac:dyDescent="0.3">
      <c r="U50882" s="275"/>
    </row>
    <row r="50883" spans="21:21" x14ac:dyDescent="0.3">
      <c r="U50883" s="275"/>
    </row>
    <row r="50884" spans="21:21" x14ac:dyDescent="0.3">
      <c r="U50884" s="275"/>
    </row>
    <row r="50885" spans="21:21" x14ac:dyDescent="0.3">
      <c r="U50885" s="275"/>
    </row>
    <row r="50886" spans="21:21" x14ac:dyDescent="0.3">
      <c r="U50886" s="275"/>
    </row>
    <row r="50887" spans="21:21" x14ac:dyDescent="0.3">
      <c r="U50887" s="275"/>
    </row>
    <row r="50888" spans="21:21" x14ac:dyDescent="0.3">
      <c r="U50888" s="275"/>
    </row>
    <row r="50889" spans="21:21" x14ac:dyDescent="0.3">
      <c r="U50889" s="275"/>
    </row>
    <row r="50890" spans="21:21" x14ac:dyDescent="0.3">
      <c r="U50890" s="275"/>
    </row>
    <row r="50891" spans="21:21" x14ac:dyDescent="0.3">
      <c r="U50891" s="275"/>
    </row>
    <row r="50892" spans="21:21" x14ac:dyDescent="0.3">
      <c r="U50892" s="275"/>
    </row>
    <row r="50893" spans="21:21" x14ac:dyDescent="0.3">
      <c r="U50893" s="275"/>
    </row>
    <row r="50894" spans="21:21" x14ac:dyDescent="0.3">
      <c r="U50894" s="275"/>
    </row>
    <row r="50895" spans="21:21" x14ac:dyDescent="0.3">
      <c r="U50895" s="275"/>
    </row>
    <row r="50896" spans="21:21" x14ac:dyDescent="0.3">
      <c r="U50896" s="275"/>
    </row>
    <row r="50897" spans="21:21" x14ac:dyDescent="0.3">
      <c r="U50897" s="275"/>
    </row>
    <row r="50898" spans="21:21" x14ac:dyDescent="0.3">
      <c r="U50898" s="275"/>
    </row>
    <row r="50899" spans="21:21" x14ac:dyDescent="0.3">
      <c r="U50899" s="275"/>
    </row>
    <row r="50900" spans="21:21" x14ac:dyDescent="0.3">
      <c r="U50900" s="275"/>
    </row>
    <row r="50901" spans="21:21" x14ac:dyDescent="0.3">
      <c r="U50901" s="275"/>
    </row>
    <row r="50902" spans="21:21" x14ac:dyDescent="0.3">
      <c r="U50902" s="275"/>
    </row>
    <row r="50903" spans="21:21" x14ac:dyDescent="0.3">
      <c r="U50903" s="275"/>
    </row>
    <row r="50904" spans="21:21" x14ac:dyDescent="0.3">
      <c r="U50904" s="275"/>
    </row>
    <row r="50905" spans="21:21" x14ac:dyDescent="0.3">
      <c r="U50905" s="275"/>
    </row>
    <row r="50906" spans="21:21" x14ac:dyDescent="0.3">
      <c r="U50906" s="275"/>
    </row>
    <row r="50907" spans="21:21" x14ac:dyDescent="0.3">
      <c r="U50907" s="275"/>
    </row>
    <row r="50908" spans="21:21" x14ac:dyDescent="0.3">
      <c r="U50908" s="275"/>
    </row>
    <row r="50909" spans="21:21" x14ac:dyDescent="0.3">
      <c r="U50909" s="275"/>
    </row>
    <row r="50910" spans="21:21" x14ac:dyDescent="0.3">
      <c r="U50910" s="275"/>
    </row>
    <row r="50911" spans="21:21" x14ac:dyDescent="0.3">
      <c r="U50911" s="275"/>
    </row>
    <row r="50912" spans="21:21" x14ac:dyDescent="0.3">
      <c r="U50912" s="275"/>
    </row>
    <row r="50913" spans="21:21" x14ac:dyDescent="0.3">
      <c r="U50913" s="275"/>
    </row>
    <row r="50914" spans="21:21" x14ac:dyDescent="0.3">
      <c r="U50914" s="275"/>
    </row>
    <row r="50915" spans="21:21" x14ac:dyDescent="0.3">
      <c r="U50915" s="275"/>
    </row>
    <row r="50916" spans="21:21" x14ac:dyDescent="0.3">
      <c r="U50916" s="275"/>
    </row>
    <row r="50917" spans="21:21" x14ac:dyDescent="0.3">
      <c r="U50917" s="275"/>
    </row>
    <row r="50918" spans="21:21" x14ac:dyDescent="0.3">
      <c r="U50918" s="275"/>
    </row>
    <row r="50919" spans="21:21" x14ac:dyDescent="0.3">
      <c r="U50919" s="275"/>
    </row>
    <row r="50920" spans="21:21" x14ac:dyDescent="0.3">
      <c r="U50920" s="275"/>
    </row>
    <row r="50921" spans="21:21" x14ac:dyDescent="0.3">
      <c r="U50921" s="275"/>
    </row>
    <row r="50922" spans="21:21" x14ac:dyDescent="0.3">
      <c r="U50922" s="275"/>
    </row>
    <row r="50923" spans="21:21" x14ac:dyDescent="0.3">
      <c r="U50923" s="275"/>
    </row>
    <row r="50924" spans="21:21" x14ac:dyDescent="0.3">
      <c r="U50924" s="275"/>
    </row>
    <row r="50925" spans="21:21" x14ac:dyDescent="0.3">
      <c r="U50925" s="275"/>
    </row>
    <row r="50926" spans="21:21" x14ac:dyDescent="0.3">
      <c r="U50926" s="275"/>
    </row>
    <row r="50927" spans="21:21" x14ac:dyDescent="0.3">
      <c r="U50927" s="275"/>
    </row>
    <row r="50928" spans="21:21" x14ac:dyDescent="0.3">
      <c r="U50928" s="275"/>
    </row>
    <row r="50929" spans="21:21" x14ac:dyDescent="0.3">
      <c r="U50929" s="275"/>
    </row>
    <row r="50930" spans="21:21" x14ac:dyDescent="0.3">
      <c r="U50930" s="275"/>
    </row>
    <row r="50931" spans="21:21" x14ac:dyDescent="0.3">
      <c r="U50931" s="275"/>
    </row>
    <row r="50932" spans="21:21" x14ac:dyDescent="0.3">
      <c r="U50932" s="275"/>
    </row>
    <row r="50933" spans="21:21" x14ac:dyDescent="0.3">
      <c r="U50933" s="275"/>
    </row>
    <row r="50934" spans="21:21" x14ac:dyDescent="0.3">
      <c r="U50934" s="275"/>
    </row>
    <row r="50935" spans="21:21" x14ac:dyDescent="0.3">
      <c r="U50935" s="275"/>
    </row>
    <row r="50936" spans="21:21" x14ac:dyDescent="0.3">
      <c r="U50936" s="275"/>
    </row>
    <row r="50937" spans="21:21" x14ac:dyDescent="0.3">
      <c r="U50937" s="275"/>
    </row>
    <row r="50938" spans="21:21" x14ac:dyDescent="0.3">
      <c r="U50938" s="275"/>
    </row>
    <row r="50939" spans="21:21" x14ac:dyDescent="0.3">
      <c r="U50939" s="275"/>
    </row>
    <row r="50940" spans="21:21" x14ac:dyDescent="0.3">
      <c r="U50940" s="275"/>
    </row>
    <row r="50941" spans="21:21" x14ac:dyDescent="0.3">
      <c r="U50941" s="275"/>
    </row>
    <row r="50942" spans="21:21" x14ac:dyDescent="0.3">
      <c r="U50942" s="275"/>
    </row>
    <row r="50943" spans="21:21" x14ac:dyDescent="0.3">
      <c r="U50943" s="275"/>
    </row>
    <row r="50944" spans="21:21" x14ac:dyDescent="0.3">
      <c r="U50944" s="275"/>
    </row>
    <row r="50945" spans="21:21" x14ac:dyDescent="0.3">
      <c r="U50945" s="275"/>
    </row>
    <row r="50946" spans="21:21" x14ac:dyDescent="0.3">
      <c r="U50946" s="275"/>
    </row>
    <row r="50947" spans="21:21" x14ac:dyDescent="0.3">
      <c r="U50947" s="275"/>
    </row>
    <row r="50948" spans="21:21" x14ac:dyDescent="0.3">
      <c r="U50948" s="275"/>
    </row>
    <row r="50949" spans="21:21" x14ac:dyDescent="0.3">
      <c r="U50949" s="275"/>
    </row>
    <row r="50950" spans="21:21" x14ac:dyDescent="0.3">
      <c r="U50950" s="275"/>
    </row>
    <row r="50951" spans="21:21" x14ac:dyDescent="0.3">
      <c r="U50951" s="275"/>
    </row>
    <row r="50952" spans="21:21" x14ac:dyDescent="0.3">
      <c r="U50952" s="275"/>
    </row>
    <row r="50953" spans="21:21" x14ac:dyDescent="0.3">
      <c r="U50953" s="275"/>
    </row>
    <row r="50954" spans="21:21" x14ac:dyDescent="0.3">
      <c r="U50954" s="275"/>
    </row>
    <row r="50955" spans="21:21" x14ac:dyDescent="0.3">
      <c r="U50955" s="275"/>
    </row>
    <row r="50956" spans="21:21" x14ac:dyDescent="0.3">
      <c r="U50956" s="275"/>
    </row>
    <row r="50957" spans="21:21" x14ac:dyDescent="0.3">
      <c r="U50957" s="275"/>
    </row>
    <row r="50958" spans="21:21" x14ac:dyDescent="0.3">
      <c r="U50958" s="275"/>
    </row>
    <row r="50959" spans="21:21" x14ac:dyDescent="0.3">
      <c r="U50959" s="275"/>
    </row>
    <row r="50960" spans="21:21" x14ac:dyDescent="0.3">
      <c r="U50960" s="275"/>
    </row>
    <row r="50961" spans="21:21" x14ac:dyDescent="0.3">
      <c r="U50961" s="275"/>
    </row>
    <row r="50962" spans="21:21" x14ac:dyDescent="0.3">
      <c r="U50962" s="275"/>
    </row>
    <row r="50963" spans="21:21" x14ac:dyDescent="0.3">
      <c r="U50963" s="275"/>
    </row>
    <row r="50964" spans="21:21" x14ac:dyDescent="0.3">
      <c r="U50964" s="275"/>
    </row>
    <row r="50965" spans="21:21" x14ac:dyDescent="0.3">
      <c r="U50965" s="275"/>
    </row>
    <row r="50966" spans="21:21" x14ac:dyDescent="0.3">
      <c r="U50966" s="275"/>
    </row>
    <row r="50967" spans="21:21" x14ac:dyDescent="0.3">
      <c r="U50967" s="275"/>
    </row>
    <row r="50968" spans="21:21" x14ac:dyDescent="0.3">
      <c r="U50968" s="275"/>
    </row>
    <row r="50969" spans="21:21" x14ac:dyDescent="0.3">
      <c r="U50969" s="275"/>
    </row>
    <row r="50970" spans="21:21" x14ac:dyDescent="0.3">
      <c r="U50970" s="275"/>
    </row>
    <row r="50971" spans="21:21" x14ac:dyDescent="0.3">
      <c r="U50971" s="275"/>
    </row>
    <row r="50972" spans="21:21" x14ac:dyDescent="0.3">
      <c r="U50972" s="275"/>
    </row>
    <row r="50973" spans="21:21" x14ac:dyDescent="0.3">
      <c r="U50973" s="275"/>
    </row>
    <row r="50974" spans="21:21" x14ac:dyDescent="0.3">
      <c r="U50974" s="275"/>
    </row>
    <row r="50975" spans="21:21" x14ac:dyDescent="0.3">
      <c r="U50975" s="275"/>
    </row>
    <row r="50976" spans="21:21" x14ac:dyDescent="0.3">
      <c r="U50976" s="275"/>
    </row>
    <row r="50977" spans="21:21" x14ac:dyDescent="0.3">
      <c r="U50977" s="275"/>
    </row>
    <row r="50978" spans="21:21" x14ac:dyDescent="0.3">
      <c r="U50978" s="275"/>
    </row>
    <row r="50979" spans="21:21" x14ac:dyDescent="0.3">
      <c r="U50979" s="275"/>
    </row>
    <row r="50980" spans="21:21" x14ac:dyDescent="0.3">
      <c r="U50980" s="275"/>
    </row>
    <row r="50981" spans="21:21" x14ac:dyDescent="0.3">
      <c r="U50981" s="275"/>
    </row>
    <row r="50982" spans="21:21" x14ac:dyDescent="0.3">
      <c r="U50982" s="275"/>
    </row>
    <row r="50983" spans="21:21" x14ac:dyDescent="0.3">
      <c r="U50983" s="275"/>
    </row>
    <row r="50984" spans="21:21" x14ac:dyDescent="0.3">
      <c r="U50984" s="275"/>
    </row>
    <row r="50985" spans="21:21" x14ac:dyDescent="0.3">
      <c r="U50985" s="275"/>
    </row>
    <row r="50986" spans="21:21" x14ac:dyDescent="0.3">
      <c r="U50986" s="275"/>
    </row>
    <row r="50987" spans="21:21" x14ac:dyDescent="0.3">
      <c r="U50987" s="275"/>
    </row>
    <row r="50988" spans="21:21" x14ac:dyDescent="0.3">
      <c r="U50988" s="275"/>
    </row>
    <row r="50989" spans="21:21" x14ac:dyDescent="0.3">
      <c r="U50989" s="275"/>
    </row>
    <row r="50990" spans="21:21" x14ac:dyDescent="0.3">
      <c r="U50990" s="275"/>
    </row>
    <row r="50991" spans="21:21" x14ac:dyDescent="0.3">
      <c r="U50991" s="275"/>
    </row>
    <row r="50992" spans="21:21" x14ac:dyDescent="0.3">
      <c r="U50992" s="275"/>
    </row>
    <row r="50993" spans="21:21" x14ac:dyDescent="0.3">
      <c r="U50993" s="275"/>
    </row>
    <row r="50994" spans="21:21" x14ac:dyDescent="0.3">
      <c r="U50994" s="275"/>
    </row>
    <row r="50995" spans="21:21" x14ac:dyDescent="0.3">
      <c r="U50995" s="275"/>
    </row>
    <row r="50996" spans="21:21" x14ac:dyDescent="0.3">
      <c r="U50996" s="275"/>
    </row>
    <row r="50997" spans="21:21" x14ac:dyDescent="0.3">
      <c r="U50997" s="275"/>
    </row>
    <row r="50998" spans="21:21" x14ac:dyDescent="0.3">
      <c r="U50998" s="275"/>
    </row>
    <row r="50999" spans="21:21" x14ac:dyDescent="0.3">
      <c r="U50999" s="275"/>
    </row>
    <row r="51000" spans="21:21" x14ac:dyDescent="0.3">
      <c r="U51000" s="275"/>
    </row>
    <row r="51001" spans="21:21" x14ac:dyDescent="0.3">
      <c r="U51001" s="275"/>
    </row>
    <row r="51002" spans="21:21" x14ac:dyDescent="0.3">
      <c r="U51002" s="275"/>
    </row>
    <row r="51003" spans="21:21" x14ac:dyDescent="0.3">
      <c r="U51003" s="275"/>
    </row>
    <row r="51004" spans="21:21" x14ac:dyDescent="0.3">
      <c r="U51004" s="275"/>
    </row>
    <row r="51005" spans="21:21" x14ac:dyDescent="0.3">
      <c r="U51005" s="275"/>
    </row>
    <row r="51006" spans="21:21" x14ac:dyDescent="0.3">
      <c r="U51006" s="275"/>
    </row>
    <row r="51007" spans="21:21" x14ac:dyDescent="0.3">
      <c r="U51007" s="275"/>
    </row>
    <row r="51008" spans="21:21" x14ac:dyDescent="0.3">
      <c r="U51008" s="275"/>
    </row>
    <row r="51009" spans="21:21" x14ac:dyDescent="0.3">
      <c r="U51009" s="275"/>
    </row>
    <row r="51010" spans="21:21" x14ac:dyDescent="0.3">
      <c r="U51010" s="275"/>
    </row>
    <row r="51011" spans="21:21" x14ac:dyDescent="0.3">
      <c r="U51011" s="275"/>
    </row>
    <row r="51012" spans="21:21" x14ac:dyDescent="0.3">
      <c r="U51012" s="275"/>
    </row>
    <row r="51013" spans="21:21" x14ac:dyDescent="0.3">
      <c r="U51013" s="275"/>
    </row>
    <row r="51014" spans="21:21" x14ac:dyDescent="0.3">
      <c r="U51014" s="275"/>
    </row>
    <row r="51015" spans="21:21" x14ac:dyDescent="0.3">
      <c r="U51015" s="275"/>
    </row>
    <row r="51016" spans="21:21" x14ac:dyDescent="0.3">
      <c r="U51016" s="275"/>
    </row>
    <row r="51017" spans="21:21" x14ac:dyDescent="0.3">
      <c r="U51017" s="275"/>
    </row>
    <row r="51018" spans="21:21" x14ac:dyDescent="0.3">
      <c r="U51018" s="275"/>
    </row>
    <row r="51019" spans="21:21" x14ac:dyDescent="0.3">
      <c r="U51019" s="275"/>
    </row>
    <row r="51020" spans="21:21" x14ac:dyDescent="0.3">
      <c r="U51020" s="275"/>
    </row>
    <row r="51021" spans="21:21" x14ac:dyDescent="0.3">
      <c r="U51021" s="275"/>
    </row>
    <row r="51022" spans="21:21" x14ac:dyDescent="0.3">
      <c r="U51022" s="275"/>
    </row>
    <row r="51023" spans="21:21" x14ac:dyDescent="0.3">
      <c r="U51023" s="275"/>
    </row>
    <row r="51024" spans="21:21" x14ac:dyDescent="0.3">
      <c r="U51024" s="275"/>
    </row>
    <row r="51025" spans="21:21" x14ac:dyDescent="0.3">
      <c r="U51025" s="275"/>
    </row>
    <row r="51026" spans="21:21" x14ac:dyDescent="0.3">
      <c r="U51026" s="275"/>
    </row>
    <row r="51027" spans="21:21" x14ac:dyDescent="0.3">
      <c r="U51027" s="275"/>
    </row>
    <row r="51028" spans="21:21" x14ac:dyDescent="0.3">
      <c r="U51028" s="275"/>
    </row>
    <row r="51029" spans="21:21" x14ac:dyDescent="0.3">
      <c r="U51029" s="275"/>
    </row>
    <row r="51030" spans="21:21" x14ac:dyDescent="0.3">
      <c r="U51030" s="275"/>
    </row>
    <row r="51031" spans="21:21" x14ac:dyDescent="0.3">
      <c r="U51031" s="275"/>
    </row>
    <row r="51032" spans="21:21" x14ac:dyDescent="0.3">
      <c r="U51032" s="275"/>
    </row>
    <row r="51033" spans="21:21" x14ac:dyDescent="0.3">
      <c r="U51033" s="275"/>
    </row>
    <row r="51034" spans="21:21" x14ac:dyDescent="0.3">
      <c r="U51034" s="275"/>
    </row>
    <row r="51035" spans="21:21" x14ac:dyDescent="0.3">
      <c r="U51035" s="275"/>
    </row>
    <row r="51036" spans="21:21" x14ac:dyDescent="0.3">
      <c r="U51036" s="275"/>
    </row>
    <row r="51037" spans="21:21" x14ac:dyDescent="0.3">
      <c r="U51037" s="275"/>
    </row>
    <row r="51038" spans="21:21" x14ac:dyDescent="0.3">
      <c r="U51038" s="275"/>
    </row>
    <row r="51039" spans="21:21" x14ac:dyDescent="0.3">
      <c r="U51039" s="275"/>
    </row>
    <row r="51040" spans="21:21" x14ac:dyDescent="0.3">
      <c r="U51040" s="275"/>
    </row>
    <row r="51041" spans="21:21" x14ac:dyDescent="0.3">
      <c r="U51041" s="275"/>
    </row>
    <row r="51042" spans="21:21" x14ac:dyDescent="0.3">
      <c r="U51042" s="275"/>
    </row>
    <row r="51043" spans="21:21" x14ac:dyDescent="0.3">
      <c r="U51043" s="275"/>
    </row>
    <row r="51044" spans="21:21" x14ac:dyDescent="0.3">
      <c r="U51044" s="275"/>
    </row>
    <row r="51045" spans="21:21" x14ac:dyDescent="0.3">
      <c r="U51045" s="275"/>
    </row>
    <row r="51046" spans="21:21" x14ac:dyDescent="0.3">
      <c r="U51046" s="275"/>
    </row>
    <row r="51047" spans="21:21" x14ac:dyDescent="0.3">
      <c r="U51047" s="275"/>
    </row>
    <row r="51048" spans="21:21" x14ac:dyDescent="0.3">
      <c r="U51048" s="275"/>
    </row>
    <row r="51049" spans="21:21" x14ac:dyDescent="0.3">
      <c r="U51049" s="275"/>
    </row>
    <row r="51050" spans="21:21" x14ac:dyDescent="0.3">
      <c r="U51050" s="275"/>
    </row>
    <row r="51051" spans="21:21" x14ac:dyDescent="0.3">
      <c r="U51051" s="275"/>
    </row>
    <row r="51052" spans="21:21" x14ac:dyDescent="0.3">
      <c r="U51052" s="275"/>
    </row>
    <row r="51053" spans="21:21" x14ac:dyDescent="0.3">
      <c r="U51053" s="275"/>
    </row>
    <row r="51054" spans="21:21" x14ac:dyDescent="0.3">
      <c r="U51054" s="275"/>
    </row>
    <row r="51055" spans="21:21" x14ac:dyDescent="0.3">
      <c r="U51055" s="275"/>
    </row>
    <row r="51056" spans="21:21" x14ac:dyDescent="0.3">
      <c r="U51056" s="275"/>
    </row>
    <row r="51057" spans="21:21" x14ac:dyDescent="0.3">
      <c r="U51057" s="275"/>
    </row>
    <row r="51058" spans="21:21" x14ac:dyDescent="0.3">
      <c r="U51058" s="275"/>
    </row>
    <row r="51059" spans="21:21" x14ac:dyDescent="0.3">
      <c r="U51059" s="275"/>
    </row>
    <row r="51060" spans="21:21" x14ac:dyDescent="0.3">
      <c r="U51060" s="275"/>
    </row>
    <row r="51061" spans="21:21" x14ac:dyDescent="0.3">
      <c r="U51061" s="275"/>
    </row>
    <row r="51062" spans="21:21" x14ac:dyDescent="0.3">
      <c r="U51062" s="275"/>
    </row>
    <row r="51063" spans="21:21" x14ac:dyDescent="0.3">
      <c r="U51063" s="275"/>
    </row>
    <row r="51064" spans="21:21" x14ac:dyDescent="0.3">
      <c r="U51064" s="275"/>
    </row>
    <row r="51065" spans="21:21" x14ac:dyDescent="0.3">
      <c r="U51065" s="275"/>
    </row>
    <row r="51066" spans="21:21" x14ac:dyDescent="0.3">
      <c r="U51066" s="275"/>
    </row>
    <row r="51067" spans="21:21" x14ac:dyDescent="0.3">
      <c r="U51067" s="275"/>
    </row>
    <row r="51068" spans="21:21" x14ac:dyDescent="0.3">
      <c r="U51068" s="275"/>
    </row>
    <row r="51069" spans="21:21" x14ac:dyDescent="0.3">
      <c r="U51069" s="275"/>
    </row>
    <row r="51070" spans="21:21" x14ac:dyDescent="0.3">
      <c r="U51070" s="275"/>
    </row>
    <row r="51071" spans="21:21" x14ac:dyDescent="0.3">
      <c r="U51071" s="275"/>
    </row>
    <row r="51072" spans="21:21" x14ac:dyDescent="0.3">
      <c r="U51072" s="275"/>
    </row>
    <row r="51073" spans="21:21" x14ac:dyDescent="0.3">
      <c r="U51073" s="275"/>
    </row>
    <row r="51074" spans="21:21" x14ac:dyDescent="0.3">
      <c r="U51074" s="275"/>
    </row>
    <row r="51075" spans="21:21" x14ac:dyDescent="0.3">
      <c r="U51075" s="275"/>
    </row>
    <row r="51076" spans="21:21" x14ac:dyDescent="0.3">
      <c r="U51076" s="275"/>
    </row>
    <row r="51077" spans="21:21" x14ac:dyDescent="0.3">
      <c r="U51077" s="275"/>
    </row>
    <row r="51078" spans="21:21" x14ac:dyDescent="0.3">
      <c r="U51078" s="275"/>
    </row>
    <row r="51079" spans="21:21" x14ac:dyDescent="0.3">
      <c r="U51079" s="275"/>
    </row>
    <row r="51080" spans="21:21" x14ac:dyDescent="0.3">
      <c r="U51080" s="275"/>
    </row>
    <row r="51081" spans="21:21" x14ac:dyDescent="0.3">
      <c r="U51081" s="275"/>
    </row>
    <row r="51082" spans="21:21" x14ac:dyDescent="0.3">
      <c r="U51082" s="275"/>
    </row>
    <row r="51083" spans="21:21" x14ac:dyDescent="0.3">
      <c r="U51083" s="275"/>
    </row>
    <row r="51084" spans="21:21" x14ac:dyDescent="0.3">
      <c r="U51084" s="275"/>
    </row>
    <row r="51085" spans="21:21" x14ac:dyDescent="0.3">
      <c r="U51085" s="275"/>
    </row>
    <row r="51086" spans="21:21" x14ac:dyDescent="0.3">
      <c r="U51086" s="275"/>
    </row>
    <row r="51087" spans="21:21" x14ac:dyDescent="0.3">
      <c r="U51087" s="275"/>
    </row>
    <row r="51088" spans="21:21" x14ac:dyDescent="0.3">
      <c r="U51088" s="275"/>
    </row>
    <row r="51089" spans="21:21" x14ac:dyDescent="0.3">
      <c r="U51089" s="275"/>
    </row>
    <row r="51090" spans="21:21" x14ac:dyDescent="0.3">
      <c r="U51090" s="275"/>
    </row>
    <row r="51091" spans="21:21" x14ac:dyDescent="0.3">
      <c r="U51091" s="275"/>
    </row>
    <row r="51092" spans="21:21" x14ac:dyDescent="0.3">
      <c r="U51092" s="275"/>
    </row>
    <row r="51093" spans="21:21" x14ac:dyDescent="0.3">
      <c r="U51093" s="275"/>
    </row>
    <row r="51094" spans="21:21" x14ac:dyDescent="0.3">
      <c r="U51094" s="275"/>
    </row>
    <row r="51095" spans="21:21" x14ac:dyDescent="0.3">
      <c r="U51095" s="275"/>
    </row>
    <row r="51096" spans="21:21" x14ac:dyDescent="0.3">
      <c r="U51096" s="275"/>
    </row>
    <row r="51097" spans="21:21" x14ac:dyDescent="0.3">
      <c r="U51097" s="275"/>
    </row>
    <row r="51098" spans="21:21" x14ac:dyDescent="0.3">
      <c r="U51098" s="275"/>
    </row>
    <row r="51099" spans="21:21" x14ac:dyDescent="0.3">
      <c r="U51099" s="275"/>
    </row>
    <row r="51100" spans="21:21" x14ac:dyDescent="0.3">
      <c r="U51100" s="275"/>
    </row>
    <row r="51101" spans="21:21" x14ac:dyDescent="0.3">
      <c r="U51101" s="275"/>
    </row>
    <row r="51102" spans="21:21" x14ac:dyDescent="0.3">
      <c r="U51102" s="275"/>
    </row>
    <row r="51103" spans="21:21" x14ac:dyDescent="0.3">
      <c r="U51103" s="275"/>
    </row>
    <row r="51104" spans="21:21" x14ac:dyDescent="0.3">
      <c r="U51104" s="275"/>
    </row>
    <row r="51105" spans="21:21" x14ac:dyDescent="0.3">
      <c r="U51105" s="275"/>
    </row>
    <row r="51106" spans="21:21" x14ac:dyDescent="0.3">
      <c r="U51106" s="275"/>
    </row>
    <row r="51107" spans="21:21" x14ac:dyDescent="0.3">
      <c r="U51107" s="275"/>
    </row>
    <row r="51108" spans="21:21" x14ac:dyDescent="0.3">
      <c r="U51108" s="275"/>
    </row>
    <row r="51109" spans="21:21" x14ac:dyDescent="0.3">
      <c r="U51109" s="275"/>
    </row>
    <row r="51110" spans="21:21" x14ac:dyDescent="0.3">
      <c r="U51110" s="275"/>
    </row>
    <row r="51111" spans="21:21" x14ac:dyDescent="0.3">
      <c r="U51111" s="275"/>
    </row>
    <row r="51112" spans="21:21" x14ac:dyDescent="0.3">
      <c r="U51112" s="275"/>
    </row>
    <row r="51113" spans="21:21" x14ac:dyDescent="0.3">
      <c r="U51113" s="275"/>
    </row>
    <row r="51114" spans="21:21" x14ac:dyDescent="0.3">
      <c r="U51114" s="275"/>
    </row>
    <row r="51115" spans="21:21" x14ac:dyDescent="0.3">
      <c r="U51115" s="275"/>
    </row>
    <row r="51116" spans="21:21" x14ac:dyDescent="0.3">
      <c r="U51116" s="275"/>
    </row>
    <row r="51117" spans="21:21" x14ac:dyDescent="0.3">
      <c r="U51117" s="275"/>
    </row>
    <row r="51118" spans="21:21" x14ac:dyDescent="0.3">
      <c r="U51118" s="275"/>
    </row>
    <row r="51119" spans="21:21" x14ac:dyDescent="0.3">
      <c r="U51119" s="275"/>
    </row>
    <row r="51120" spans="21:21" x14ac:dyDescent="0.3">
      <c r="U51120" s="275"/>
    </row>
    <row r="51121" spans="21:21" x14ac:dyDescent="0.3">
      <c r="U51121" s="275"/>
    </row>
    <row r="51122" spans="21:21" x14ac:dyDescent="0.3">
      <c r="U51122" s="275"/>
    </row>
    <row r="51123" spans="21:21" x14ac:dyDescent="0.3">
      <c r="U51123" s="275"/>
    </row>
    <row r="51124" spans="21:21" x14ac:dyDescent="0.3">
      <c r="U51124" s="275"/>
    </row>
    <row r="51125" spans="21:21" x14ac:dyDescent="0.3">
      <c r="U51125" s="275"/>
    </row>
    <row r="51126" spans="21:21" x14ac:dyDescent="0.3">
      <c r="U51126" s="275"/>
    </row>
    <row r="51127" spans="21:21" x14ac:dyDescent="0.3">
      <c r="U51127" s="275"/>
    </row>
    <row r="51128" spans="21:21" x14ac:dyDescent="0.3">
      <c r="U51128" s="275"/>
    </row>
    <row r="51129" spans="21:21" x14ac:dyDescent="0.3">
      <c r="U51129" s="275"/>
    </row>
    <row r="51130" spans="21:21" x14ac:dyDescent="0.3">
      <c r="U51130" s="275"/>
    </row>
    <row r="51131" spans="21:21" x14ac:dyDescent="0.3">
      <c r="U51131" s="275"/>
    </row>
    <row r="51132" spans="21:21" x14ac:dyDescent="0.3">
      <c r="U51132" s="275"/>
    </row>
    <row r="51133" spans="21:21" x14ac:dyDescent="0.3">
      <c r="U51133" s="275"/>
    </row>
    <row r="51134" spans="21:21" x14ac:dyDescent="0.3">
      <c r="U51134" s="275"/>
    </row>
    <row r="51135" spans="21:21" x14ac:dyDescent="0.3">
      <c r="U51135" s="275"/>
    </row>
    <row r="51136" spans="21:21" x14ac:dyDescent="0.3">
      <c r="U51136" s="275"/>
    </row>
    <row r="51137" spans="21:21" x14ac:dyDescent="0.3">
      <c r="U51137" s="275"/>
    </row>
    <row r="51138" spans="21:21" x14ac:dyDescent="0.3">
      <c r="U51138" s="275"/>
    </row>
    <row r="51139" spans="21:21" x14ac:dyDescent="0.3">
      <c r="U51139" s="275"/>
    </row>
    <row r="51140" spans="21:21" x14ac:dyDescent="0.3">
      <c r="U51140" s="275"/>
    </row>
    <row r="51141" spans="21:21" x14ac:dyDescent="0.3">
      <c r="U51141" s="275"/>
    </row>
    <row r="51142" spans="21:21" x14ac:dyDescent="0.3">
      <c r="U51142" s="275"/>
    </row>
    <row r="51143" spans="21:21" x14ac:dyDescent="0.3">
      <c r="U51143" s="275"/>
    </row>
    <row r="51144" spans="21:21" x14ac:dyDescent="0.3">
      <c r="U51144" s="275"/>
    </row>
    <row r="51145" spans="21:21" x14ac:dyDescent="0.3">
      <c r="U51145" s="275"/>
    </row>
    <row r="51146" spans="21:21" x14ac:dyDescent="0.3">
      <c r="U51146" s="275"/>
    </row>
    <row r="51147" spans="21:21" x14ac:dyDescent="0.3">
      <c r="U51147" s="275"/>
    </row>
    <row r="51148" spans="21:21" x14ac:dyDescent="0.3">
      <c r="U51148" s="275"/>
    </row>
    <row r="51149" spans="21:21" x14ac:dyDescent="0.3">
      <c r="U51149" s="275"/>
    </row>
    <row r="51150" spans="21:21" x14ac:dyDescent="0.3">
      <c r="U51150" s="275"/>
    </row>
    <row r="51151" spans="21:21" x14ac:dyDescent="0.3">
      <c r="U51151" s="275"/>
    </row>
    <row r="51152" spans="21:21" x14ac:dyDescent="0.3">
      <c r="U51152" s="275"/>
    </row>
    <row r="51153" spans="21:21" x14ac:dyDescent="0.3">
      <c r="U51153" s="275"/>
    </row>
    <row r="51154" spans="21:21" x14ac:dyDescent="0.3">
      <c r="U51154" s="275"/>
    </row>
    <row r="51155" spans="21:21" x14ac:dyDescent="0.3">
      <c r="U51155" s="275"/>
    </row>
    <row r="51156" spans="21:21" x14ac:dyDescent="0.3">
      <c r="U51156" s="275"/>
    </row>
    <row r="51157" spans="21:21" x14ac:dyDescent="0.3">
      <c r="U51157" s="275"/>
    </row>
    <row r="51158" spans="21:21" x14ac:dyDescent="0.3">
      <c r="U51158" s="275"/>
    </row>
    <row r="51159" spans="21:21" x14ac:dyDescent="0.3">
      <c r="U51159" s="275"/>
    </row>
    <row r="51160" spans="21:21" x14ac:dyDescent="0.3">
      <c r="U51160" s="275"/>
    </row>
    <row r="51161" spans="21:21" x14ac:dyDescent="0.3">
      <c r="U51161" s="275"/>
    </row>
    <row r="51162" spans="21:21" x14ac:dyDescent="0.3">
      <c r="U51162" s="275"/>
    </row>
    <row r="51163" spans="21:21" x14ac:dyDescent="0.3">
      <c r="U51163" s="275"/>
    </row>
    <row r="51164" spans="21:21" x14ac:dyDescent="0.3">
      <c r="U51164" s="275"/>
    </row>
    <row r="51165" spans="21:21" x14ac:dyDescent="0.3">
      <c r="U51165" s="275"/>
    </row>
    <row r="51166" spans="21:21" x14ac:dyDescent="0.3">
      <c r="U51166" s="275"/>
    </row>
    <row r="51167" spans="21:21" x14ac:dyDescent="0.3">
      <c r="U51167" s="275"/>
    </row>
    <row r="51168" spans="21:21" x14ac:dyDescent="0.3">
      <c r="U51168" s="275"/>
    </row>
    <row r="51169" spans="21:21" x14ac:dyDescent="0.3">
      <c r="U51169" s="275"/>
    </row>
    <row r="51170" spans="21:21" x14ac:dyDescent="0.3">
      <c r="U51170" s="275"/>
    </row>
    <row r="51171" spans="21:21" x14ac:dyDescent="0.3">
      <c r="U51171" s="275"/>
    </row>
    <row r="51172" spans="21:21" x14ac:dyDescent="0.3">
      <c r="U51172" s="275"/>
    </row>
    <row r="51173" spans="21:21" x14ac:dyDescent="0.3">
      <c r="U51173" s="275"/>
    </row>
    <row r="51174" spans="21:21" x14ac:dyDescent="0.3">
      <c r="U51174" s="275"/>
    </row>
    <row r="51175" spans="21:21" x14ac:dyDescent="0.3">
      <c r="U51175" s="275"/>
    </row>
    <row r="51176" spans="21:21" x14ac:dyDescent="0.3">
      <c r="U51176" s="275"/>
    </row>
    <row r="51177" spans="21:21" x14ac:dyDescent="0.3">
      <c r="U51177" s="275"/>
    </row>
    <row r="51178" spans="21:21" x14ac:dyDescent="0.3">
      <c r="U51178" s="275"/>
    </row>
    <row r="51179" spans="21:21" x14ac:dyDescent="0.3">
      <c r="U51179" s="275"/>
    </row>
    <row r="51180" spans="21:21" x14ac:dyDescent="0.3">
      <c r="U51180" s="275"/>
    </row>
    <row r="51181" spans="21:21" x14ac:dyDescent="0.3">
      <c r="U51181" s="275"/>
    </row>
    <row r="51182" spans="21:21" x14ac:dyDescent="0.3">
      <c r="U51182" s="275"/>
    </row>
    <row r="51183" spans="21:21" x14ac:dyDescent="0.3">
      <c r="U51183" s="275"/>
    </row>
    <row r="51184" spans="21:21" x14ac:dyDescent="0.3">
      <c r="U51184" s="275"/>
    </row>
    <row r="51185" spans="21:21" x14ac:dyDescent="0.3">
      <c r="U51185" s="275"/>
    </row>
    <row r="51186" spans="21:21" x14ac:dyDescent="0.3">
      <c r="U51186" s="275"/>
    </row>
    <row r="51187" spans="21:21" x14ac:dyDescent="0.3">
      <c r="U51187" s="275"/>
    </row>
    <row r="51188" spans="21:21" x14ac:dyDescent="0.3">
      <c r="U51188" s="275"/>
    </row>
    <row r="51189" spans="21:21" x14ac:dyDescent="0.3">
      <c r="U51189" s="275"/>
    </row>
    <row r="51190" spans="21:21" x14ac:dyDescent="0.3">
      <c r="U51190" s="275"/>
    </row>
    <row r="51191" spans="21:21" x14ac:dyDescent="0.3">
      <c r="U51191" s="275"/>
    </row>
    <row r="51192" spans="21:21" x14ac:dyDescent="0.3">
      <c r="U51192" s="275"/>
    </row>
    <row r="51193" spans="21:21" x14ac:dyDescent="0.3">
      <c r="U51193" s="275"/>
    </row>
    <row r="51194" spans="21:21" x14ac:dyDescent="0.3">
      <c r="U51194" s="275"/>
    </row>
    <row r="51195" spans="21:21" x14ac:dyDescent="0.3">
      <c r="U51195" s="275"/>
    </row>
    <row r="51196" spans="21:21" x14ac:dyDescent="0.3">
      <c r="U51196" s="275"/>
    </row>
    <row r="51197" spans="21:21" x14ac:dyDescent="0.3">
      <c r="U51197" s="275"/>
    </row>
    <row r="51198" spans="21:21" x14ac:dyDescent="0.3">
      <c r="U51198" s="275"/>
    </row>
    <row r="51199" spans="21:21" x14ac:dyDescent="0.3">
      <c r="U51199" s="275"/>
    </row>
    <row r="51200" spans="21:21" x14ac:dyDescent="0.3">
      <c r="U51200" s="275"/>
    </row>
    <row r="51201" spans="21:21" x14ac:dyDescent="0.3">
      <c r="U51201" s="275"/>
    </row>
    <row r="51202" spans="21:21" x14ac:dyDescent="0.3">
      <c r="U51202" s="275"/>
    </row>
    <row r="51203" spans="21:21" x14ac:dyDescent="0.3">
      <c r="U51203" s="275"/>
    </row>
    <row r="51204" spans="21:21" x14ac:dyDescent="0.3">
      <c r="U51204" s="275"/>
    </row>
    <row r="51205" spans="21:21" x14ac:dyDescent="0.3">
      <c r="U51205" s="275"/>
    </row>
    <row r="51206" spans="21:21" x14ac:dyDescent="0.3">
      <c r="U51206" s="275"/>
    </row>
    <row r="51207" spans="21:21" x14ac:dyDescent="0.3">
      <c r="U51207" s="275"/>
    </row>
    <row r="51208" spans="21:21" x14ac:dyDescent="0.3">
      <c r="U51208" s="275"/>
    </row>
    <row r="51209" spans="21:21" x14ac:dyDescent="0.3">
      <c r="U51209" s="275"/>
    </row>
    <row r="51210" spans="21:21" x14ac:dyDescent="0.3">
      <c r="U51210" s="275"/>
    </row>
    <row r="51211" spans="21:21" x14ac:dyDescent="0.3">
      <c r="U51211" s="275"/>
    </row>
    <row r="51212" spans="21:21" x14ac:dyDescent="0.3">
      <c r="U51212" s="275"/>
    </row>
    <row r="51213" spans="21:21" x14ac:dyDescent="0.3">
      <c r="U51213" s="275"/>
    </row>
    <row r="51214" spans="21:21" x14ac:dyDescent="0.3">
      <c r="U51214" s="275"/>
    </row>
    <row r="51215" spans="21:21" x14ac:dyDescent="0.3">
      <c r="U51215" s="275"/>
    </row>
    <row r="51216" spans="21:21" x14ac:dyDescent="0.3">
      <c r="U51216" s="275"/>
    </row>
    <row r="51217" spans="21:21" x14ac:dyDescent="0.3">
      <c r="U51217" s="275"/>
    </row>
    <row r="51218" spans="21:21" x14ac:dyDescent="0.3">
      <c r="U51218" s="275"/>
    </row>
    <row r="51219" spans="21:21" x14ac:dyDescent="0.3">
      <c r="U51219" s="275"/>
    </row>
    <row r="51220" spans="21:21" x14ac:dyDescent="0.3">
      <c r="U51220" s="275"/>
    </row>
    <row r="51221" spans="21:21" x14ac:dyDescent="0.3">
      <c r="U51221" s="275"/>
    </row>
    <row r="51222" spans="21:21" x14ac:dyDescent="0.3">
      <c r="U51222" s="275"/>
    </row>
    <row r="51223" spans="21:21" x14ac:dyDescent="0.3">
      <c r="U51223" s="275"/>
    </row>
    <row r="51224" spans="21:21" x14ac:dyDescent="0.3">
      <c r="U51224" s="275"/>
    </row>
    <row r="51225" spans="21:21" x14ac:dyDescent="0.3">
      <c r="U51225" s="275"/>
    </row>
    <row r="51226" spans="21:21" x14ac:dyDescent="0.3">
      <c r="U51226" s="275"/>
    </row>
    <row r="51227" spans="21:21" x14ac:dyDescent="0.3">
      <c r="U51227" s="275"/>
    </row>
    <row r="51228" spans="21:21" x14ac:dyDescent="0.3">
      <c r="U51228" s="275"/>
    </row>
    <row r="51229" spans="21:21" x14ac:dyDescent="0.3">
      <c r="U51229" s="275"/>
    </row>
    <row r="51230" spans="21:21" x14ac:dyDescent="0.3">
      <c r="U51230" s="275"/>
    </row>
    <row r="51231" spans="21:21" x14ac:dyDescent="0.3">
      <c r="U51231" s="275"/>
    </row>
    <row r="51232" spans="21:21" x14ac:dyDescent="0.3">
      <c r="U51232" s="275"/>
    </row>
    <row r="51233" spans="21:21" x14ac:dyDescent="0.3">
      <c r="U51233" s="275"/>
    </row>
    <row r="51234" spans="21:21" x14ac:dyDescent="0.3">
      <c r="U51234" s="275"/>
    </row>
    <row r="51235" spans="21:21" x14ac:dyDescent="0.3">
      <c r="U51235" s="275"/>
    </row>
    <row r="51236" spans="21:21" x14ac:dyDescent="0.3">
      <c r="U51236" s="275"/>
    </row>
    <row r="51237" spans="21:21" x14ac:dyDescent="0.3">
      <c r="U51237" s="275"/>
    </row>
    <row r="51238" spans="21:21" x14ac:dyDescent="0.3">
      <c r="U51238" s="275"/>
    </row>
    <row r="51239" spans="21:21" x14ac:dyDescent="0.3">
      <c r="U51239" s="275"/>
    </row>
    <row r="51240" spans="21:21" x14ac:dyDescent="0.3">
      <c r="U51240" s="275"/>
    </row>
    <row r="51241" spans="21:21" x14ac:dyDescent="0.3">
      <c r="U51241" s="275"/>
    </row>
    <row r="51242" spans="21:21" x14ac:dyDescent="0.3">
      <c r="U51242" s="275"/>
    </row>
    <row r="51243" spans="21:21" x14ac:dyDescent="0.3">
      <c r="U51243" s="275"/>
    </row>
    <row r="51244" spans="21:21" x14ac:dyDescent="0.3">
      <c r="U51244" s="275"/>
    </row>
    <row r="51245" spans="21:21" x14ac:dyDescent="0.3">
      <c r="U51245" s="275"/>
    </row>
    <row r="51246" spans="21:21" x14ac:dyDescent="0.3">
      <c r="U51246" s="275"/>
    </row>
    <row r="51247" spans="21:21" x14ac:dyDescent="0.3">
      <c r="U51247" s="275"/>
    </row>
    <row r="51248" spans="21:21" x14ac:dyDescent="0.3">
      <c r="U51248" s="275"/>
    </row>
    <row r="51249" spans="21:21" x14ac:dyDescent="0.3">
      <c r="U51249" s="275"/>
    </row>
    <row r="51250" spans="21:21" x14ac:dyDescent="0.3">
      <c r="U51250" s="275"/>
    </row>
    <row r="51251" spans="21:21" x14ac:dyDescent="0.3">
      <c r="U51251" s="275"/>
    </row>
    <row r="51252" spans="21:21" x14ac:dyDescent="0.3">
      <c r="U51252" s="275"/>
    </row>
    <row r="51253" spans="21:21" x14ac:dyDescent="0.3">
      <c r="U51253" s="275"/>
    </row>
    <row r="51254" spans="21:21" x14ac:dyDescent="0.3">
      <c r="U51254" s="275"/>
    </row>
    <row r="51255" spans="21:21" x14ac:dyDescent="0.3">
      <c r="U51255" s="275"/>
    </row>
    <row r="51256" spans="21:21" x14ac:dyDescent="0.3">
      <c r="U51256" s="275"/>
    </row>
    <row r="51257" spans="21:21" x14ac:dyDescent="0.3">
      <c r="U51257" s="275"/>
    </row>
    <row r="51258" spans="21:21" x14ac:dyDescent="0.3">
      <c r="U51258" s="275"/>
    </row>
    <row r="51259" spans="21:21" x14ac:dyDescent="0.3">
      <c r="U51259" s="275"/>
    </row>
    <row r="51260" spans="21:21" x14ac:dyDescent="0.3">
      <c r="U51260" s="275"/>
    </row>
    <row r="51261" spans="21:21" x14ac:dyDescent="0.3">
      <c r="U51261" s="275"/>
    </row>
    <row r="51262" spans="21:21" x14ac:dyDescent="0.3">
      <c r="U51262" s="275"/>
    </row>
    <row r="51263" spans="21:21" x14ac:dyDescent="0.3">
      <c r="U51263" s="275"/>
    </row>
    <row r="51264" spans="21:21" x14ac:dyDescent="0.3">
      <c r="U51264" s="275"/>
    </row>
    <row r="51265" spans="21:21" x14ac:dyDescent="0.3">
      <c r="U51265" s="275"/>
    </row>
    <row r="51266" spans="21:21" x14ac:dyDescent="0.3">
      <c r="U51266" s="275"/>
    </row>
    <row r="51267" spans="21:21" x14ac:dyDescent="0.3">
      <c r="U51267" s="275"/>
    </row>
    <row r="51268" spans="21:21" x14ac:dyDescent="0.3">
      <c r="U51268" s="275"/>
    </row>
    <row r="51269" spans="21:21" x14ac:dyDescent="0.3">
      <c r="U51269" s="275"/>
    </row>
    <row r="51270" spans="21:21" x14ac:dyDescent="0.3">
      <c r="U51270" s="275"/>
    </row>
    <row r="51271" spans="21:21" x14ac:dyDescent="0.3">
      <c r="U51271" s="275"/>
    </row>
    <row r="51272" spans="21:21" x14ac:dyDescent="0.3">
      <c r="U51272" s="275"/>
    </row>
    <row r="51273" spans="21:21" x14ac:dyDescent="0.3">
      <c r="U51273" s="275"/>
    </row>
    <row r="51274" spans="21:21" x14ac:dyDescent="0.3">
      <c r="U51274" s="275"/>
    </row>
    <row r="51275" spans="21:21" x14ac:dyDescent="0.3">
      <c r="U51275" s="275"/>
    </row>
    <row r="51276" spans="21:21" x14ac:dyDescent="0.3">
      <c r="U51276" s="275"/>
    </row>
    <row r="51277" spans="21:21" x14ac:dyDescent="0.3">
      <c r="U51277" s="275"/>
    </row>
    <row r="51278" spans="21:21" x14ac:dyDescent="0.3">
      <c r="U51278" s="275"/>
    </row>
    <row r="51279" spans="21:21" x14ac:dyDescent="0.3">
      <c r="U51279" s="275"/>
    </row>
    <row r="51280" spans="21:21" x14ac:dyDescent="0.3">
      <c r="U51280" s="275"/>
    </row>
    <row r="51281" spans="21:21" x14ac:dyDescent="0.3">
      <c r="U51281" s="275"/>
    </row>
    <row r="51282" spans="21:21" x14ac:dyDescent="0.3">
      <c r="U51282" s="275"/>
    </row>
    <row r="51283" spans="21:21" x14ac:dyDescent="0.3">
      <c r="U51283" s="275"/>
    </row>
    <row r="51284" spans="21:21" x14ac:dyDescent="0.3">
      <c r="U51284" s="275"/>
    </row>
    <row r="51285" spans="21:21" x14ac:dyDescent="0.3">
      <c r="U51285" s="275"/>
    </row>
    <row r="51286" spans="21:21" x14ac:dyDescent="0.3">
      <c r="U51286" s="275"/>
    </row>
    <row r="51287" spans="21:21" x14ac:dyDescent="0.3">
      <c r="U51287" s="275"/>
    </row>
    <row r="51288" spans="21:21" x14ac:dyDescent="0.3">
      <c r="U51288" s="275"/>
    </row>
    <row r="51289" spans="21:21" x14ac:dyDescent="0.3">
      <c r="U51289" s="275"/>
    </row>
    <row r="51290" spans="21:21" x14ac:dyDescent="0.3">
      <c r="U51290" s="275"/>
    </row>
    <row r="51291" spans="21:21" x14ac:dyDescent="0.3">
      <c r="U51291" s="275"/>
    </row>
    <row r="51292" spans="21:21" x14ac:dyDescent="0.3">
      <c r="U51292" s="275"/>
    </row>
    <row r="51293" spans="21:21" x14ac:dyDescent="0.3">
      <c r="U51293" s="275"/>
    </row>
    <row r="51294" spans="21:21" x14ac:dyDescent="0.3">
      <c r="U51294" s="275"/>
    </row>
    <row r="51295" spans="21:21" x14ac:dyDescent="0.3">
      <c r="U51295" s="275"/>
    </row>
    <row r="51296" spans="21:21" x14ac:dyDescent="0.3">
      <c r="U51296" s="275"/>
    </row>
    <row r="51297" spans="21:21" x14ac:dyDescent="0.3">
      <c r="U51297" s="275"/>
    </row>
    <row r="51298" spans="21:21" x14ac:dyDescent="0.3">
      <c r="U51298" s="275"/>
    </row>
    <row r="51299" spans="21:21" x14ac:dyDescent="0.3">
      <c r="U51299" s="275"/>
    </row>
    <row r="51300" spans="21:21" x14ac:dyDescent="0.3">
      <c r="U51300" s="275"/>
    </row>
    <row r="51301" spans="21:21" x14ac:dyDescent="0.3">
      <c r="U51301" s="275"/>
    </row>
    <row r="51302" spans="21:21" x14ac:dyDescent="0.3">
      <c r="U51302" s="275"/>
    </row>
    <row r="51303" spans="21:21" x14ac:dyDescent="0.3">
      <c r="U51303" s="275"/>
    </row>
    <row r="51304" spans="21:21" x14ac:dyDescent="0.3">
      <c r="U51304" s="275"/>
    </row>
    <row r="51305" spans="21:21" x14ac:dyDescent="0.3">
      <c r="U51305" s="275"/>
    </row>
    <row r="51306" spans="21:21" x14ac:dyDescent="0.3">
      <c r="U51306" s="275"/>
    </row>
    <row r="51307" spans="21:21" x14ac:dyDescent="0.3">
      <c r="U51307" s="275"/>
    </row>
    <row r="51308" spans="21:21" x14ac:dyDescent="0.3">
      <c r="U51308" s="275"/>
    </row>
    <row r="51309" spans="21:21" x14ac:dyDescent="0.3">
      <c r="U51309" s="275"/>
    </row>
    <row r="51310" spans="21:21" x14ac:dyDescent="0.3">
      <c r="U51310" s="275"/>
    </row>
    <row r="51311" spans="21:21" x14ac:dyDescent="0.3">
      <c r="U51311" s="275"/>
    </row>
    <row r="51312" spans="21:21" x14ac:dyDescent="0.3">
      <c r="U51312" s="275"/>
    </row>
    <row r="51313" spans="21:21" x14ac:dyDescent="0.3">
      <c r="U51313" s="275"/>
    </row>
    <row r="51314" spans="21:21" x14ac:dyDescent="0.3">
      <c r="U51314" s="275"/>
    </row>
    <row r="51315" spans="21:21" x14ac:dyDescent="0.3">
      <c r="U51315" s="275"/>
    </row>
    <row r="51316" spans="21:21" x14ac:dyDescent="0.3">
      <c r="U51316" s="275"/>
    </row>
    <row r="51317" spans="21:21" x14ac:dyDescent="0.3">
      <c r="U51317" s="275"/>
    </row>
    <row r="51318" spans="21:21" x14ac:dyDescent="0.3">
      <c r="U51318" s="275"/>
    </row>
    <row r="51319" spans="21:21" x14ac:dyDescent="0.3">
      <c r="U51319" s="275"/>
    </row>
    <row r="51320" spans="21:21" x14ac:dyDescent="0.3">
      <c r="U51320" s="275"/>
    </row>
    <row r="51321" spans="21:21" x14ac:dyDescent="0.3">
      <c r="U51321" s="275"/>
    </row>
    <row r="51322" spans="21:21" x14ac:dyDescent="0.3">
      <c r="U51322" s="275"/>
    </row>
    <row r="51323" spans="21:21" x14ac:dyDescent="0.3">
      <c r="U51323" s="275"/>
    </row>
    <row r="51324" spans="21:21" x14ac:dyDescent="0.3">
      <c r="U51324" s="275"/>
    </row>
    <row r="51325" spans="21:21" x14ac:dyDescent="0.3">
      <c r="U51325" s="275"/>
    </row>
    <row r="51326" spans="21:21" x14ac:dyDescent="0.3">
      <c r="U51326" s="275"/>
    </row>
    <row r="51327" spans="21:21" x14ac:dyDescent="0.3">
      <c r="U51327" s="275"/>
    </row>
    <row r="51328" spans="21:21" x14ac:dyDescent="0.3">
      <c r="U51328" s="275"/>
    </row>
    <row r="51329" spans="21:21" x14ac:dyDescent="0.3">
      <c r="U51329" s="275"/>
    </row>
    <row r="51330" spans="21:21" x14ac:dyDescent="0.3">
      <c r="U51330" s="275"/>
    </row>
    <row r="51331" spans="21:21" x14ac:dyDescent="0.3">
      <c r="U51331" s="275"/>
    </row>
    <row r="51332" spans="21:21" x14ac:dyDescent="0.3">
      <c r="U51332" s="275"/>
    </row>
    <row r="51333" spans="21:21" x14ac:dyDescent="0.3">
      <c r="U51333" s="275"/>
    </row>
    <row r="51334" spans="21:21" x14ac:dyDescent="0.3">
      <c r="U51334" s="275"/>
    </row>
    <row r="51335" spans="21:21" x14ac:dyDescent="0.3">
      <c r="U51335" s="275"/>
    </row>
    <row r="51336" spans="21:21" x14ac:dyDescent="0.3">
      <c r="U51336" s="275"/>
    </row>
    <row r="51337" spans="21:21" x14ac:dyDescent="0.3">
      <c r="U51337" s="275"/>
    </row>
    <row r="51338" spans="21:21" x14ac:dyDescent="0.3">
      <c r="U51338" s="275"/>
    </row>
    <row r="51339" spans="21:21" x14ac:dyDescent="0.3">
      <c r="U51339" s="275"/>
    </row>
    <row r="51340" spans="21:21" x14ac:dyDescent="0.3">
      <c r="U51340" s="275"/>
    </row>
    <row r="51341" spans="21:21" x14ac:dyDescent="0.3">
      <c r="U51341" s="275"/>
    </row>
    <row r="51342" spans="21:21" x14ac:dyDescent="0.3">
      <c r="U51342" s="275"/>
    </row>
    <row r="51343" spans="21:21" x14ac:dyDescent="0.3">
      <c r="U51343" s="275"/>
    </row>
    <row r="51344" spans="21:21" x14ac:dyDescent="0.3">
      <c r="U51344" s="275"/>
    </row>
    <row r="51345" spans="21:21" x14ac:dyDescent="0.3">
      <c r="U51345" s="275"/>
    </row>
    <row r="51346" spans="21:21" x14ac:dyDescent="0.3">
      <c r="U51346" s="275"/>
    </row>
    <row r="51347" spans="21:21" x14ac:dyDescent="0.3">
      <c r="U51347" s="275"/>
    </row>
    <row r="51348" spans="21:21" x14ac:dyDescent="0.3">
      <c r="U51348" s="275"/>
    </row>
    <row r="51349" spans="21:21" x14ac:dyDescent="0.3">
      <c r="U51349" s="275"/>
    </row>
    <row r="51350" spans="21:21" x14ac:dyDescent="0.3">
      <c r="U51350" s="275"/>
    </row>
    <row r="51351" spans="21:21" x14ac:dyDescent="0.3">
      <c r="U51351" s="275"/>
    </row>
    <row r="51352" spans="21:21" x14ac:dyDescent="0.3">
      <c r="U51352" s="275"/>
    </row>
    <row r="51353" spans="21:21" x14ac:dyDescent="0.3">
      <c r="U51353" s="275"/>
    </row>
    <row r="51354" spans="21:21" x14ac:dyDescent="0.3">
      <c r="U51354" s="275"/>
    </row>
    <row r="51355" spans="21:21" x14ac:dyDescent="0.3">
      <c r="U51355" s="275"/>
    </row>
    <row r="51356" spans="21:21" x14ac:dyDescent="0.3">
      <c r="U51356" s="275"/>
    </row>
    <row r="51357" spans="21:21" x14ac:dyDescent="0.3">
      <c r="U51357" s="275"/>
    </row>
    <row r="51358" spans="21:21" x14ac:dyDescent="0.3">
      <c r="U51358" s="275"/>
    </row>
    <row r="51359" spans="21:21" x14ac:dyDescent="0.3">
      <c r="U51359" s="275"/>
    </row>
    <row r="51360" spans="21:21" x14ac:dyDescent="0.3">
      <c r="U51360" s="275"/>
    </row>
    <row r="51361" spans="21:21" x14ac:dyDescent="0.3">
      <c r="U51361" s="275"/>
    </row>
    <row r="51362" spans="21:21" x14ac:dyDescent="0.3">
      <c r="U51362" s="275"/>
    </row>
    <row r="51363" spans="21:21" x14ac:dyDescent="0.3">
      <c r="U51363" s="275"/>
    </row>
    <row r="51364" spans="21:21" x14ac:dyDescent="0.3">
      <c r="U51364" s="275"/>
    </row>
    <row r="51365" spans="21:21" x14ac:dyDescent="0.3">
      <c r="U51365" s="275"/>
    </row>
    <row r="51366" spans="21:21" x14ac:dyDescent="0.3">
      <c r="U51366" s="275"/>
    </row>
    <row r="51367" spans="21:21" x14ac:dyDescent="0.3">
      <c r="U51367" s="275"/>
    </row>
    <row r="51368" spans="21:21" x14ac:dyDescent="0.3">
      <c r="U51368" s="275"/>
    </row>
    <row r="51369" spans="21:21" x14ac:dyDescent="0.3">
      <c r="U51369" s="275"/>
    </row>
    <row r="51370" spans="21:21" x14ac:dyDescent="0.3">
      <c r="U51370" s="275"/>
    </row>
    <row r="51371" spans="21:21" x14ac:dyDescent="0.3">
      <c r="U51371" s="275"/>
    </row>
    <row r="51372" spans="21:21" x14ac:dyDescent="0.3">
      <c r="U51372" s="275"/>
    </row>
    <row r="51373" spans="21:21" x14ac:dyDescent="0.3">
      <c r="U51373" s="275"/>
    </row>
    <row r="51374" spans="21:21" x14ac:dyDescent="0.3">
      <c r="U51374" s="275"/>
    </row>
    <row r="51375" spans="21:21" x14ac:dyDescent="0.3">
      <c r="U51375" s="275"/>
    </row>
    <row r="51376" spans="21:21" x14ac:dyDescent="0.3">
      <c r="U51376" s="275"/>
    </row>
    <row r="51377" spans="21:21" x14ac:dyDescent="0.3">
      <c r="U51377" s="275"/>
    </row>
    <row r="51378" spans="21:21" x14ac:dyDescent="0.3">
      <c r="U51378" s="275"/>
    </row>
    <row r="51379" spans="21:21" x14ac:dyDescent="0.3">
      <c r="U51379" s="275"/>
    </row>
    <row r="51380" spans="21:21" x14ac:dyDescent="0.3">
      <c r="U51380" s="275"/>
    </row>
    <row r="51381" spans="21:21" x14ac:dyDescent="0.3">
      <c r="U51381" s="275"/>
    </row>
    <row r="51382" spans="21:21" x14ac:dyDescent="0.3">
      <c r="U51382" s="275"/>
    </row>
    <row r="51383" spans="21:21" x14ac:dyDescent="0.3">
      <c r="U51383" s="275"/>
    </row>
    <row r="51384" spans="21:21" x14ac:dyDescent="0.3">
      <c r="U51384" s="275"/>
    </row>
    <row r="51385" spans="21:21" x14ac:dyDescent="0.3">
      <c r="U51385" s="275"/>
    </row>
    <row r="51386" spans="21:21" x14ac:dyDescent="0.3">
      <c r="U51386" s="275"/>
    </row>
    <row r="51387" spans="21:21" x14ac:dyDescent="0.3">
      <c r="U51387" s="275"/>
    </row>
    <row r="51388" spans="21:21" x14ac:dyDescent="0.3">
      <c r="U51388" s="275"/>
    </row>
    <row r="51389" spans="21:21" x14ac:dyDescent="0.3">
      <c r="U51389" s="275"/>
    </row>
    <row r="51390" spans="21:21" x14ac:dyDescent="0.3">
      <c r="U51390" s="275"/>
    </row>
    <row r="51391" spans="21:21" x14ac:dyDescent="0.3">
      <c r="U51391" s="275"/>
    </row>
    <row r="51392" spans="21:21" x14ac:dyDescent="0.3">
      <c r="U51392" s="275"/>
    </row>
    <row r="51393" spans="21:21" x14ac:dyDescent="0.3">
      <c r="U51393" s="275"/>
    </row>
    <row r="51394" spans="21:21" x14ac:dyDescent="0.3">
      <c r="U51394" s="275"/>
    </row>
    <row r="51395" spans="21:21" x14ac:dyDescent="0.3">
      <c r="U51395" s="275"/>
    </row>
    <row r="51396" spans="21:21" x14ac:dyDescent="0.3">
      <c r="U51396" s="275"/>
    </row>
    <row r="51397" spans="21:21" x14ac:dyDescent="0.3">
      <c r="U51397" s="275"/>
    </row>
    <row r="51398" spans="21:21" x14ac:dyDescent="0.3">
      <c r="U51398" s="275"/>
    </row>
    <row r="51399" spans="21:21" x14ac:dyDescent="0.3">
      <c r="U51399" s="275"/>
    </row>
    <row r="51400" spans="21:21" x14ac:dyDescent="0.3">
      <c r="U51400" s="275"/>
    </row>
    <row r="51401" spans="21:21" x14ac:dyDescent="0.3">
      <c r="U51401" s="275"/>
    </row>
    <row r="51402" spans="21:21" x14ac:dyDescent="0.3">
      <c r="U51402" s="275"/>
    </row>
    <row r="51403" spans="21:21" x14ac:dyDescent="0.3">
      <c r="U51403" s="275"/>
    </row>
    <row r="51404" spans="21:21" x14ac:dyDescent="0.3">
      <c r="U51404" s="275"/>
    </row>
    <row r="51405" spans="21:21" x14ac:dyDescent="0.3">
      <c r="U51405" s="275"/>
    </row>
    <row r="51406" spans="21:21" x14ac:dyDescent="0.3">
      <c r="U51406" s="275"/>
    </row>
    <row r="51407" spans="21:21" x14ac:dyDescent="0.3">
      <c r="U51407" s="275"/>
    </row>
    <row r="51408" spans="21:21" x14ac:dyDescent="0.3">
      <c r="U51408" s="275"/>
    </row>
    <row r="51409" spans="21:21" x14ac:dyDescent="0.3">
      <c r="U51409" s="275"/>
    </row>
    <row r="51410" spans="21:21" x14ac:dyDescent="0.3">
      <c r="U51410" s="275"/>
    </row>
    <row r="51411" spans="21:21" x14ac:dyDescent="0.3">
      <c r="U51411" s="275"/>
    </row>
    <row r="51412" spans="21:21" x14ac:dyDescent="0.3">
      <c r="U51412" s="275"/>
    </row>
    <row r="51413" spans="21:21" x14ac:dyDescent="0.3">
      <c r="U51413" s="275"/>
    </row>
    <row r="51414" spans="21:21" x14ac:dyDescent="0.3">
      <c r="U51414" s="275"/>
    </row>
    <row r="51415" spans="21:21" x14ac:dyDescent="0.3">
      <c r="U51415" s="275"/>
    </row>
    <row r="51416" spans="21:21" x14ac:dyDescent="0.3">
      <c r="U51416" s="275"/>
    </row>
    <row r="51417" spans="21:21" x14ac:dyDescent="0.3">
      <c r="U51417" s="275"/>
    </row>
    <row r="51418" spans="21:21" x14ac:dyDescent="0.3">
      <c r="U51418" s="275"/>
    </row>
    <row r="51419" spans="21:21" x14ac:dyDescent="0.3">
      <c r="U51419" s="275"/>
    </row>
    <row r="51420" spans="21:21" x14ac:dyDescent="0.3">
      <c r="U51420" s="275"/>
    </row>
    <row r="51421" spans="21:21" x14ac:dyDescent="0.3">
      <c r="U51421" s="275"/>
    </row>
    <row r="51422" spans="21:21" x14ac:dyDescent="0.3">
      <c r="U51422" s="275"/>
    </row>
    <row r="51423" spans="21:21" x14ac:dyDescent="0.3">
      <c r="U51423" s="275"/>
    </row>
    <row r="51424" spans="21:21" x14ac:dyDescent="0.3">
      <c r="U51424" s="275"/>
    </row>
    <row r="51425" spans="21:21" x14ac:dyDescent="0.3">
      <c r="U51425" s="275"/>
    </row>
    <row r="51426" spans="21:21" x14ac:dyDescent="0.3">
      <c r="U51426" s="275"/>
    </row>
    <row r="51427" spans="21:21" x14ac:dyDescent="0.3">
      <c r="U51427" s="275"/>
    </row>
    <row r="51428" spans="21:21" x14ac:dyDescent="0.3">
      <c r="U51428" s="275"/>
    </row>
    <row r="51429" spans="21:21" x14ac:dyDescent="0.3">
      <c r="U51429" s="275"/>
    </row>
    <row r="51430" spans="21:21" x14ac:dyDescent="0.3">
      <c r="U51430" s="275"/>
    </row>
    <row r="51431" spans="21:21" x14ac:dyDescent="0.3">
      <c r="U51431" s="275"/>
    </row>
    <row r="51432" spans="21:21" x14ac:dyDescent="0.3">
      <c r="U51432" s="275"/>
    </row>
    <row r="51433" spans="21:21" x14ac:dyDescent="0.3">
      <c r="U51433" s="275"/>
    </row>
    <row r="51434" spans="21:21" x14ac:dyDescent="0.3">
      <c r="U51434" s="275"/>
    </row>
    <row r="51435" spans="21:21" x14ac:dyDescent="0.3">
      <c r="U51435" s="275"/>
    </row>
    <row r="51436" spans="21:21" x14ac:dyDescent="0.3">
      <c r="U51436" s="275"/>
    </row>
    <row r="51437" spans="21:21" x14ac:dyDescent="0.3">
      <c r="U51437" s="275"/>
    </row>
    <row r="51438" spans="21:21" x14ac:dyDescent="0.3">
      <c r="U51438" s="275"/>
    </row>
    <row r="51439" spans="21:21" x14ac:dyDescent="0.3">
      <c r="U51439" s="275"/>
    </row>
    <row r="51440" spans="21:21" x14ac:dyDescent="0.3">
      <c r="U51440" s="275"/>
    </row>
    <row r="51441" spans="21:21" x14ac:dyDescent="0.3">
      <c r="U51441" s="275"/>
    </row>
    <row r="51442" spans="21:21" x14ac:dyDescent="0.3">
      <c r="U51442" s="275"/>
    </row>
    <row r="51443" spans="21:21" x14ac:dyDescent="0.3">
      <c r="U51443" s="275"/>
    </row>
    <row r="51444" spans="21:21" x14ac:dyDescent="0.3">
      <c r="U51444" s="275"/>
    </row>
    <row r="51445" spans="21:21" x14ac:dyDescent="0.3">
      <c r="U51445" s="275"/>
    </row>
    <row r="51446" spans="21:21" x14ac:dyDescent="0.3">
      <c r="U51446" s="275"/>
    </row>
    <row r="51447" spans="21:21" x14ac:dyDescent="0.3">
      <c r="U51447" s="275"/>
    </row>
    <row r="51448" spans="21:21" x14ac:dyDescent="0.3">
      <c r="U51448" s="275"/>
    </row>
    <row r="51449" spans="21:21" x14ac:dyDescent="0.3">
      <c r="U51449" s="275"/>
    </row>
    <row r="51450" spans="21:21" x14ac:dyDescent="0.3">
      <c r="U51450" s="275"/>
    </row>
    <row r="51451" spans="21:21" x14ac:dyDescent="0.3">
      <c r="U51451" s="275"/>
    </row>
    <row r="51452" spans="21:21" x14ac:dyDescent="0.3">
      <c r="U51452" s="275"/>
    </row>
    <row r="51453" spans="21:21" x14ac:dyDescent="0.3">
      <c r="U51453" s="275"/>
    </row>
    <row r="51454" spans="21:21" x14ac:dyDescent="0.3">
      <c r="U51454" s="275"/>
    </row>
    <row r="51455" spans="21:21" x14ac:dyDescent="0.3">
      <c r="U51455" s="275"/>
    </row>
    <row r="51456" spans="21:21" x14ac:dyDescent="0.3">
      <c r="U51456" s="275"/>
    </row>
    <row r="51457" spans="21:21" x14ac:dyDescent="0.3">
      <c r="U51457" s="275"/>
    </row>
    <row r="51458" spans="21:21" x14ac:dyDescent="0.3">
      <c r="U51458" s="275"/>
    </row>
    <row r="51459" spans="21:21" x14ac:dyDescent="0.3">
      <c r="U51459" s="275"/>
    </row>
    <row r="51460" spans="21:21" x14ac:dyDescent="0.3">
      <c r="U51460" s="275"/>
    </row>
    <row r="51461" spans="21:21" x14ac:dyDescent="0.3">
      <c r="U51461" s="275"/>
    </row>
    <row r="51462" spans="21:21" x14ac:dyDescent="0.3">
      <c r="U51462" s="275"/>
    </row>
    <row r="51463" spans="21:21" x14ac:dyDescent="0.3">
      <c r="U51463" s="275"/>
    </row>
    <row r="51464" spans="21:21" x14ac:dyDescent="0.3">
      <c r="U51464" s="275"/>
    </row>
    <row r="51465" spans="21:21" x14ac:dyDescent="0.3">
      <c r="U51465" s="275"/>
    </row>
    <row r="51466" spans="21:21" x14ac:dyDescent="0.3">
      <c r="U51466" s="275"/>
    </row>
    <row r="51467" spans="21:21" x14ac:dyDescent="0.3">
      <c r="U51467" s="275"/>
    </row>
    <row r="51468" spans="21:21" x14ac:dyDescent="0.3">
      <c r="U51468" s="275"/>
    </row>
    <row r="51469" spans="21:21" x14ac:dyDescent="0.3">
      <c r="U51469" s="275"/>
    </row>
    <row r="51470" spans="21:21" x14ac:dyDescent="0.3">
      <c r="U51470" s="275"/>
    </row>
    <row r="51471" spans="21:21" x14ac:dyDescent="0.3">
      <c r="U51471" s="275"/>
    </row>
    <row r="51472" spans="21:21" x14ac:dyDescent="0.3">
      <c r="U51472" s="275"/>
    </row>
    <row r="51473" spans="21:21" x14ac:dyDescent="0.3">
      <c r="U51473" s="275"/>
    </row>
    <row r="51474" spans="21:21" x14ac:dyDescent="0.3">
      <c r="U51474" s="275"/>
    </row>
    <row r="51475" spans="21:21" x14ac:dyDescent="0.3">
      <c r="U51475" s="275"/>
    </row>
    <row r="51476" spans="21:21" x14ac:dyDescent="0.3">
      <c r="U51476" s="275"/>
    </row>
    <row r="51477" spans="21:21" x14ac:dyDescent="0.3">
      <c r="U51477" s="275"/>
    </row>
    <row r="51478" spans="21:21" x14ac:dyDescent="0.3">
      <c r="U51478" s="275"/>
    </row>
    <row r="51479" spans="21:21" x14ac:dyDescent="0.3">
      <c r="U51479" s="275"/>
    </row>
    <row r="51480" spans="21:21" x14ac:dyDescent="0.3">
      <c r="U51480" s="275"/>
    </row>
    <row r="51481" spans="21:21" x14ac:dyDescent="0.3">
      <c r="U51481" s="275"/>
    </row>
    <row r="51482" spans="21:21" x14ac:dyDescent="0.3">
      <c r="U51482" s="275"/>
    </row>
    <row r="51483" spans="21:21" x14ac:dyDescent="0.3">
      <c r="U51483" s="275"/>
    </row>
    <row r="51484" spans="21:21" x14ac:dyDescent="0.3">
      <c r="U51484" s="275"/>
    </row>
    <row r="51485" spans="21:21" x14ac:dyDescent="0.3">
      <c r="U51485" s="275"/>
    </row>
    <row r="51486" spans="21:21" x14ac:dyDescent="0.3">
      <c r="U51486" s="275"/>
    </row>
    <row r="51487" spans="21:21" x14ac:dyDescent="0.3">
      <c r="U51487" s="275"/>
    </row>
    <row r="51488" spans="21:21" x14ac:dyDescent="0.3">
      <c r="U51488" s="275"/>
    </row>
    <row r="51489" spans="21:21" x14ac:dyDescent="0.3">
      <c r="U51489" s="275"/>
    </row>
    <row r="51490" spans="21:21" x14ac:dyDescent="0.3">
      <c r="U51490" s="275"/>
    </row>
    <row r="51491" spans="21:21" x14ac:dyDescent="0.3">
      <c r="U51491" s="275"/>
    </row>
    <row r="51492" spans="21:21" x14ac:dyDescent="0.3">
      <c r="U51492" s="275"/>
    </row>
    <row r="51493" spans="21:21" x14ac:dyDescent="0.3">
      <c r="U51493" s="275"/>
    </row>
    <row r="51494" spans="21:21" x14ac:dyDescent="0.3">
      <c r="U51494" s="275"/>
    </row>
    <row r="51495" spans="21:21" x14ac:dyDescent="0.3">
      <c r="U51495" s="275"/>
    </row>
    <row r="51496" spans="21:21" x14ac:dyDescent="0.3">
      <c r="U51496" s="275"/>
    </row>
    <row r="51497" spans="21:21" x14ac:dyDescent="0.3">
      <c r="U51497" s="275"/>
    </row>
    <row r="51498" spans="21:21" x14ac:dyDescent="0.3">
      <c r="U51498" s="275"/>
    </row>
    <row r="51499" spans="21:21" x14ac:dyDescent="0.3">
      <c r="U51499" s="275"/>
    </row>
    <row r="51500" spans="21:21" x14ac:dyDescent="0.3">
      <c r="U51500" s="275"/>
    </row>
    <row r="51501" spans="21:21" x14ac:dyDescent="0.3">
      <c r="U51501" s="275"/>
    </row>
    <row r="51502" spans="21:21" x14ac:dyDescent="0.3">
      <c r="U51502" s="275"/>
    </row>
    <row r="51503" spans="21:21" x14ac:dyDescent="0.3">
      <c r="U51503" s="275"/>
    </row>
    <row r="51504" spans="21:21" x14ac:dyDescent="0.3">
      <c r="U51504" s="275"/>
    </row>
    <row r="51505" spans="21:21" x14ac:dyDescent="0.3">
      <c r="U51505" s="275"/>
    </row>
    <row r="51506" spans="21:21" x14ac:dyDescent="0.3">
      <c r="U51506" s="275"/>
    </row>
    <row r="51507" spans="21:21" x14ac:dyDescent="0.3">
      <c r="U51507" s="275"/>
    </row>
    <row r="51508" spans="21:21" x14ac:dyDescent="0.3">
      <c r="U51508" s="275"/>
    </row>
    <row r="51509" spans="21:21" x14ac:dyDescent="0.3">
      <c r="U51509" s="275"/>
    </row>
    <row r="51510" spans="21:21" x14ac:dyDescent="0.3">
      <c r="U51510" s="275"/>
    </row>
    <row r="51511" spans="21:21" x14ac:dyDescent="0.3">
      <c r="U51511" s="275"/>
    </row>
    <row r="51512" spans="21:21" x14ac:dyDescent="0.3">
      <c r="U51512" s="275"/>
    </row>
    <row r="51513" spans="21:21" x14ac:dyDescent="0.3">
      <c r="U51513" s="275"/>
    </row>
    <row r="51514" spans="21:21" x14ac:dyDescent="0.3">
      <c r="U51514" s="275"/>
    </row>
    <row r="51515" spans="21:21" x14ac:dyDescent="0.3">
      <c r="U51515" s="275"/>
    </row>
    <row r="51516" spans="21:21" x14ac:dyDescent="0.3">
      <c r="U51516" s="275"/>
    </row>
    <row r="51517" spans="21:21" x14ac:dyDescent="0.3">
      <c r="U51517" s="275"/>
    </row>
    <row r="51518" spans="21:21" x14ac:dyDescent="0.3">
      <c r="U51518" s="275"/>
    </row>
    <row r="51519" spans="21:21" x14ac:dyDescent="0.3">
      <c r="U51519" s="275"/>
    </row>
    <row r="51520" spans="21:21" x14ac:dyDescent="0.3">
      <c r="U51520" s="275"/>
    </row>
    <row r="51521" spans="21:21" x14ac:dyDescent="0.3">
      <c r="U51521" s="275"/>
    </row>
    <row r="51522" spans="21:21" x14ac:dyDescent="0.3">
      <c r="U51522" s="275"/>
    </row>
    <row r="51523" spans="21:21" x14ac:dyDescent="0.3">
      <c r="U51523" s="275"/>
    </row>
    <row r="51524" spans="21:21" x14ac:dyDescent="0.3">
      <c r="U51524" s="275"/>
    </row>
    <row r="51525" spans="21:21" x14ac:dyDescent="0.3">
      <c r="U51525" s="275"/>
    </row>
    <row r="51526" spans="21:21" x14ac:dyDescent="0.3">
      <c r="U51526" s="275"/>
    </row>
    <row r="51527" spans="21:21" x14ac:dyDescent="0.3">
      <c r="U51527" s="275"/>
    </row>
    <row r="51528" spans="21:21" x14ac:dyDescent="0.3">
      <c r="U51528" s="275"/>
    </row>
    <row r="51529" spans="21:21" x14ac:dyDescent="0.3">
      <c r="U51529" s="275"/>
    </row>
    <row r="51530" spans="21:21" x14ac:dyDescent="0.3">
      <c r="U51530" s="275"/>
    </row>
    <row r="51531" spans="21:21" x14ac:dyDescent="0.3">
      <c r="U51531" s="275"/>
    </row>
    <row r="51532" spans="21:21" x14ac:dyDescent="0.3">
      <c r="U51532" s="275"/>
    </row>
    <row r="51533" spans="21:21" x14ac:dyDescent="0.3">
      <c r="U51533" s="275"/>
    </row>
    <row r="51534" spans="21:21" x14ac:dyDescent="0.3">
      <c r="U51534" s="275"/>
    </row>
    <row r="51535" spans="21:21" x14ac:dyDescent="0.3">
      <c r="U51535" s="275"/>
    </row>
    <row r="51536" spans="21:21" x14ac:dyDescent="0.3">
      <c r="U51536" s="275"/>
    </row>
    <row r="51537" spans="21:21" x14ac:dyDescent="0.3">
      <c r="U51537" s="275"/>
    </row>
    <row r="51538" spans="21:21" x14ac:dyDescent="0.3">
      <c r="U51538" s="275"/>
    </row>
    <row r="51539" spans="21:21" x14ac:dyDescent="0.3">
      <c r="U51539" s="275"/>
    </row>
    <row r="51540" spans="21:21" x14ac:dyDescent="0.3">
      <c r="U51540" s="275"/>
    </row>
    <row r="51541" spans="21:21" x14ac:dyDescent="0.3">
      <c r="U51541" s="275"/>
    </row>
    <row r="51542" spans="21:21" x14ac:dyDescent="0.3">
      <c r="U51542" s="275"/>
    </row>
    <row r="51543" spans="21:21" x14ac:dyDescent="0.3">
      <c r="U51543" s="275"/>
    </row>
    <row r="51544" spans="21:21" x14ac:dyDescent="0.3">
      <c r="U51544" s="275"/>
    </row>
    <row r="51545" spans="21:21" x14ac:dyDescent="0.3">
      <c r="U51545" s="275"/>
    </row>
    <row r="51546" spans="21:21" x14ac:dyDescent="0.3">
      <c r="U51546" s="275"/>
    </row>
    <row r="51547" spans="21:21" x14ac:dyDescent="0.3">
      <c r="U51547" s="275"/>
    </row>
    <row r="51548" spans="21:21" x14ac:dyDescent="0.3">
      <c r="U51548" s="275"/>
    </row>
    <row r="51549" spans="21:21" x14ac:dyDescent="0.3">
      <c r="U51549" s="275"/>
    </row>
    <row r="51550" spans="21:21" x14ac:dyDescent="0.3">
      <c r="U51550" s="275"/>
    </row>
    <row r="51551" spans="21:21" x14ac:dyDescent="0.3">
      <c r="U51551" s="275"/>
    </row>
    <row r="51552" spans="21:21" x14ac:dyDescent="0.3">
      <c r="U51552" s="275"/>
    </row>
    <row r="51553" spans="21:21" x14ac:dyDescent="0.3">
      <c r="U51553" s="275"/>
    </row>
    <row r="51554" spans="21:21" x14ac:dyDescent="0.3">
      <c r="U51554" s="275"/>
    </row>
    <row r="51555" spans="21:21" x14ac:dyDescent="0.3">
      <c r="U51555" s="275"/>
    </row>
    <row r="51556" spans="21:21" x14ac:dyDescent="0.3">
      <c r="U51556" s="275"/>
    </row>
    <row r="51557" spans="21:21" x14ac:dyDescent="0.3">
      <c r="U51557" s="275"/>
    </row>
    <row r="51558" spans="21:21" x14ac:dyDescent="0.3">
      <c r="U51558" s="275"/>
    </row>
    <row r="51559" spans="21:21" x14ac:dyDescent="0.3">
      <c r="U51559" s="275"/>
    </row>
    <row r="51560" spans="21:21" x14ac:dyDescent="0.3">
      <c r="U51560" s="275"/>
    </row>
    <row r="51561" spans="21:21" x14ac:dyDescent="0.3">
      <c r="U51561" s="275"/>
    </row>
    <row r="51562" spans="21:21" x14ac:dyDescent="0.3">
      <c r="U51562" s="275"/>
    </row>
    <row r="51563" spans="21:21" x14ac:dyDescent="0.3">
      <c r="U51563" s="275"/>
    </row>
    <row r="51564" spans="21:21" x14ac:dyDescent="0.3">
      <c r="U51564" s="275"/>
    </row>
    <row r="51565" spans="21:21" x14ac:dyDescent="0.3">
      <c r="U51565" s="275"/>
    </row>
    <row r="51566" spans="21:21" x14ac:dyDescent="0.3">
      <c r="U51566" s="275"/>
    </row>
    <row r="51567" spans="21:21" x14ac:dyDescent="0.3">
      <c r="U51567" s="275"/>
    </row>
    <row r="51568" spans="21:21" x14ac:dyDescent="0.3">
      <c r="U51568" s="275"/>
    </row>
    <row r="51569" spans="21:21" x14ac:dyDescent="0.3">
      <c r="U51569" s="275"/>
    </row>
    <row r="51570" spans="21:21" x14ac:dyDescent="0.3">
      <c r="U51570" s="275"/>
    </row>
    <row r="51571" spans="21:21" x14ac:dyDescent="0.3">
      <c r="U51571" s="275"/>
    </row>
    <row r="51572" spans="21:21" x14ac:dyDescent="0.3">
      <c r="U51572" s="275"/>
    </row>
    <row r="51573" spans="21:21" x14ac:dyDescent="0.3">
      <c r="U51573" s="275"/>
    </row>
    <row r="51574" spans="21:21" x14ac:dyDescent="0.3">
      <c r="U51574" s="275"/>
    </row>
    <row r="51575" spans="21:21" x14ac:dyDescent="0.3">
      <c r="U51575" s="275"/>
    </row>
    <row r="51576" spans="21:21" x14ac:dyDescent="0.3">
      <c r="U51576" s="275"/>
    </row>
    <row r="51577" spans="21:21" x14ac:dyDescent="0.3">
      <c r="U51577" s="275"/>
    </row>
    <row r="51578" spans="21:21" x14ac:dyDescent="0.3">
      <c r="U51578" s="275"/>
    </row>
    <row r="51579" spans="21:21" x14ac:dyDescent="0.3">
      <c r="U51579" s="275"/>
    </row>
    <row r="51580" spans="21:21" x14ac:dyDescent="0.3">
      <c r="U51580" s="275"/>
    </row>
    <row r="51581" spans="21:21" x14ac:dyDescent="0.3">
      <c r="U51581" s="275"/>
    </row>
    <row r="51582" spans="21:21" x14ac:dyDescent="0.3">
      <c r="U51582" s="275"/>
    </row>
    <row r="51583" spans="21:21" x14ac:dyDescent="0.3">
      <c r="U51583" s="275"/>
    </row>
    <row r="51584" spans="21:21" x14ac:dyDescent="0.3">
      <c r="U51584" s="275"/>
    </row>
    <row r="51585" spans="21:21" x14ac:dyDescent="0.3">
      <c r="U51585" s="275"/>
    </row>
    <row r="51586" spans="21:21" x14ac:dyDescent="0.3">
      <c r="U51586" s="275"/>
    </row>
    <row r="51587" spans="21:21" x14ac:dyDescent="0.3">
      <c r="U51587" s="275"/>
    </row>
    <row r="51588" spans="21:21" x14ac:dyDescent="0.3">
      <c r="U51588" s="275"/>
    </row>
    <row r="51589" spans="21:21" x14ac:dyDescent="0.3">
      <c r="U51589" s="275"/>
    </row>
    <row r="51590" spans="21:21" x14ac:dyDescent="0.3">
      <c r="U51590" s="275"/>
    </row>
    <row r="51591" spans="21:21" x14ac:dyDescent="0.3">
      <c r="U51591" s="275"/>
    </row>
    <row r="51592" spans="21:21" x14ac:dyDescent="0.3">
      <c r="U51592" s="275"/>
    </row>
    <row r="51593" spans="21:21" x14ac:dyDescent="0.3">
      <c r="U51593" s="275"/>
    </row>
    <row r="51594" spans="21:21" x14ac:dyDescent="0.3">
      <c r="U51594" s="275"/>
    </row>
    <row r="51595" spans="21:21" x14ac:dyDescent="0.3">
      <c r="U51595" s="275"/>
    </row>
    <row r="51596" spans="21:21" x14ac:dyDescent="0.3">
      <c r="U51596" s="275"/>
    </row>
    <row r="51597" spans="21:21" x14ac:dyDescent="0.3">
      <c r="U51597" s="275"/>
    </row>
    <row r="51598" spans="21:21" x14ac:dyDescent="0.3">
      <c r="U51598" s="275"/>
    </row>
    <row r="51599" spans="21:21" x14ac:dyDescent="0.3">
      <c r="U51599" s="275"/>
    </row>
    <row r="51600" spans="21:21" x14ac:dyDescent="0.3">
      <c r="U51600" s="275"/>
    </row>
    <row r="51601" spans="21:21" x14ac:dyDescent="0.3">
      <c r="U51601" s="275"/>
    </row>
    <row r="51602" spans="21:21" x14ac:dyDescent="0.3">
      <c r="U51602" s="275"/>
    </row>
    <row r="51603" spans="21:21" x14ac:dyDescent="0.3">
      <c r="U51603" s="275"/>
    </row>
    <row r="51604" spans="21:21" x14ac:dyDescent="0.3">
      <c r="U51604" s="275"/>
    </row>
    <row r="51605" spans="21:21" x14ac:dyDescent="0.3">
      <c r="U51605" s="275"/>
    </row>
    <row r="51606" spans="21:21" x14ac:dyDescent="0.3">
      <c r="U51606" s="275"/>
    </row>
    <row r="51607" spans="21:21" x14ac:dyDescent="0.3">
      <c r="U51607" s="275"/>
    </row>
    <row r="51608" spans="21:21" x14ac:dyDescent="0.3">
      <c r="U51608" s="275"/>
    </row>
    <row r="51609" spans="21:21" x14ac:dyDescent="0.3">
      <c r="U51609" s="275"/>
    </row>
    <row r="51610" spans="21:21" x14ac:dyDescent="0.3">
      <c r="U51610" s="275"/>
    </row>
    <row r="51611" spans="21:21" x14ac:dyDescent="0.3">
      <c r="U51611" s="275"/>
    </row>
    <row r="51612" spans="21:21" x14ac:dyDescent="0.3">
      <c r="U51612" s="275"/>
    </row>
    <row r="51613" spans="21:21" x14ac:dyDescent="0.3">
      <c r="U51613" s="275"/>
    </row>
    <row r="51614" spans="21:21" x14ac:dyDescent="0.3">
      <c r="U51614" s="275"/>
    </row>
    <row r="51615" spans="21:21" x14ac:dyDescent="0.3">
      <c r="U51615" s="275"/>
    </row>
    <row r="51616" spans="21:21" x14ac:dyDescent="0.3">
      <c r="U51616" s="275"/>
    </row>
    <row r="51617" spans="21:21" x14ac:dyDescent="0.3">
      <c r="U51617" s="275"/>
    </row>
    <row r="51618" spans="21:21" x14ac:dyDescent="0.3">
      <c r="U51618" s="275"/>
    </row>
    <row r="51619" spans="21:21" x14ac:dyDescent="0.3">
      <c r="U51619" s="275"/>
    </row>
    <row r="51620" spans="21:21" x14ac:dyDescent="0.3">
      <c r="U51620" s="275"/>
    </row>
    <row r="51621" spans="21:21" x14ac:dyDescent="0.3">
      <c r="U51621" s="275"/>
    </row>
    <row r="51622" spans="21:21" x14ac:dyDescent="0.3">
      <c r="U51622" s="275"/>
    </row>
    <row r="51623" spans="21:21" x14ac:dyDescent="0.3">
      <c r="U51623" s="275"/>
    </row>
    <row r="51624" spans="21:21" x14ac:dyDescent="0.3">
      <c r="U51624" s="275"/>
    </row>
    <row r="51625" spans="21:21" x14ac:dyDescent="0.3">
      <c r="U51625" s="275"/>
    </row>
    <row r="51626" spans="21:21" x14ac:dyDescent="0.3">
      <c r="U51626" s="275"/>
    </row>
    <row r="51627" spans="21:21" x14ac:dyDescent="0.3">
      <c r="U51627" s="275"/>
    </row>
    <row r="51628" spans="21:21" x14ac:dyDescent="0.3">
      <c r="U51628" s="275"/>
    </row>
    <row r="51629" spans="21:21" x14ac:dyDescent="0.3">
      <c r="U51629" s="275"/>
    </row>
    <row r="51630" spans="21:21" x14ac:dyDescent="0.3">
      <c r="U51630" s="275"/>
    </row>
    <row r="51631" spans="21:21" x14ac:dyDescent="0.3">
      <c r="U51631" s="275"/>
    </row>
    <row r="51632" spans="21:21" x14ac:dyDescent="0.3">
      <c r="U51632" s="275"/>
    </row>
    <row r="51633" spans="21:21" x14ac:dyDescent="0.3">
      <c r="U51633" s="275"/>
    </row>
    <row r="51634" spans="21:21" x14ac:dyDescent="0.3">
      <c r="U51634" s="275"/>
    </row>
    <row r="51635" spans="21:21" x14ac:dyDescent="0.3">
      <c r="U51635" s="275"/>
    </row>
    <row r="51636" spans="21:21" x14ac:dyDescent="0.3">
      <c r="U51636" s="275"/>
    </row>
    <row r="51637" spans="21:21" x14ac:dyDescent="0.3">
      <c r="U51637" s="275"/>
    </row>
    <row r="51638" spans="21:21" x14ac:dyDescent="0.3">
      <c r="U51638" s="275"/>
    </row>
    <row r="51639" spans="21:21" x14ac:dyDescent="0.3">
      <c r="U51639" s="275"/>
    </row>
    <row r="51640" spans="21:21" x14ac:dyDescent="0.3">
      <c r="U51640" s="275"/>
    </row>
    <row r="51641" spans="21:21" x14ac:dyDescent="0.3">
      <c r="U51641" s="275"/>
    </row>
    <row r="51642" spans="21:21" x14ac:dyDescent="0.3">
      <c r="U51642" s="275"/>
    </row>
    <row r="51643" spans="21:21" x14ac:dyDescent="0.3">
      <c r="U51643" s="275"/>
    </row>
    <row r="51644" spans="21:21" x14ac:dyDescent="0.3">
      <c r="U51644" s="275"/>
    </row>
    <row r="51645" spans="21:21" x14ac:dyDescent="0.3">
      <c r="U51645" s="275"/>
    </row>
    <row r="51646" spans="21:21" x14ac:dyDescent="0.3">
      <c r="U51646" s="275"/>
    </row>
    <row r="51647" spans="21:21" x14ac:dyDescent="0.3">
      <c r="U51647" s="275"/>
    </row>
    <row r="51648" spans="21:21" x14ac:dyDescent="0.3">
      <c r="U51648" s="275"/>
    </row>
    <row r="51649" spans="21:21" x14ac:dyDescent="0.3">
      <c r="U51649" s="275"/>
    </row>
    <row r="51650" spans="21:21" x14ac:dyDescent="0.3">
      <c r="U51650" s="275"/>
    </row>
    <row r="51651" spans="21:21" x14ac:dyDescent="0.3">
      <c r="U51651" s="275"/>
    </row>
    <row r="51652" spans="21:21" x14ac:dyDescent="0.3">
      <c r="U51652" s="275"/>
    </row>
    <row r="51653" spans="21:21" x14ac:dyDescent="0.3">
      <c r="U51653" s="275"/>
    </row>
    <row r="51654" spans="21:21" x14ac:dyDescent="0.3">
      <c r="U51654" s="275"/>
    </row>
    <row r="51655" spans="21:21" x14ac:dyDescent="0.3">
      <c r="U51655" s="275"/>
    </row>
    <row r="51656" spans="21:21" x14ac:dyDescent="0.3">
      <c r="U51656" s="275"/>
    </row>
    <row r="51657" spans="21:21" x14ac:dyDescent="0.3">
      <c r="U51657" s="275"/>
    </row>
    <row r="51658" spans="21:21" x14ac:dyDescent="0.3">
      <c r="U51658" s="275"/>
    </row>
    <row r="51659" spans="21:21" x14ac:dyDescent="0.3">
      <c r="U51659" s="275"/>
    </row>
    <row r="51660" spans="21:21" x14ac:dyDescent="0.3">
      <c r="U51660" s="275"/>
    </row>
    <row r="51661" spans="21:21" x14ac:dyDescent="0.3">
      <c r="U51661" s="275"/>
    </row>
    <row r="51662" spans="21:21" x14ac:dyDescent="0.3">
      <c r="U51662" s="275"/>
    </row>
    <row r="51663" spans="21:21" x14ac:dyDescent="0.3">
      <c r="U51663" s="275"/>
    </row>
    <row r="51664" spans="21:21" x14ac:dyDescent="0.3">
      <c r="U51664" s="275"/>
    </row>
    <row r="51665" spans="21:21" x14ac:dyDescent="0.3">
      <c r="U51665" s="275"/>
    </row>
    <row r="51666" spans="21:21" x14ac:dyDescent="0.3">
      <c r="U51666" s="275"/>
    </row>
    <row r="51667" spans="21:21" x14ac:dyDescent="0.3">
      <c r="U51667" s="275"/>
    </row>
    <row r="51668" spans="21:21" x14ac:dyDescent="0.3">
      <c r="U51668" s="275"/>
    </row>
    <row r="51669" spans="21:21" x14ac:dyDescent="0.3">
      <c r="U51669" s="275"/>
    </row>
    <row r="51670" spans="21:21" x14ac:dyDescent="0.3">
      <c r="U51670" s="275"/>
    </row>
    <row r="51671" spans="21:21" x14ac:dyDescent="0.3">
      <c r="U51671" s="275"/>
    </row>
    <row r="51672" spans="21:21" x14ac:dyDescent="0.3">
      <c r="U51672" s="275"/>
    </row>
    <row r="51673" spans="21:21" x14ac:dyDescent="0.3">
      <c r="U51673" s="275"/>
    </row>
    <row r="51674" spans="21:21" x14ac:dyDescent="0.3">
      <c r="U51674" s="275"/>
    </row>
    <row r="51675" spans="21:21" x14ac:dyDescent="0.3">
      <c r="U51675" s="275"/>
    </row>
    <row r="51676" spans="21:21" x14ac:dyDescent="0.3">
      <c r="U51676" s="275"/>
    </row>
    <row r="51677" spans="21:21" x14ac:dyDescent="0.3">
      <c r="U51677" s="275"/>
    </row>
    <row r="51678" spans="21:21" x14ac:dyDescent="0.3">
      <c r="U51678" s="275"/>
    </row>
    <row r="51679" spans="21:21" x14ac:dyDescent="0.3">
      <c r="U51679" s="275"/>
    </row>
    <row r="51680" spans="21:21" x14ac:dyDescent="0.3">
      <c r="U51680" s="275"/>
    </row>
    <row r="51681" spans="21:21" x14ac:dyDescent="0.3">
      <c r="U51681" s="275"/>
    </row>
    <row r="51682" spans="21:21" x14ac:dyDescent="0.3">
      <c r="U51682" s="275"/>
    </row>
    <row r="51683" spans="21:21" x14ac:dyDescent="0.3">
      <c r="U51683" s="275"/>
    </row>
    <row r="51684" spans="21:21" x14ac:dyDescent="0.3">
      <c r="U51684" s="275"/>
    </row>
    <row r="51685" spans="21:21" x14ac:dyDescent="0.3">
      <c r="U51685" s="275"/>
    </row>
    <row r="51686" spans="21:21" x14ac:dyDescent="0.3">
      <c r="U51686" s="275"/>
    </row>
    <row r="51687" spans="21:21" x14ac:dyDescent="0.3">
      <c r="U51687" s="275"/>
    </row>
    <row r="51688" spans="21:21" x14ac:dyDescent="0.3">
      <c r="U51688" s="275"/>
    </row>
    <row r="51689" spans="21:21" x14ac:dyDescent="0.3">
      <c r="U51689" s="275"/>
    </row>
    <row r="51690" spans="21:21" x14ac:dyDescent="0.3">
      <c r="U51690" s="275"/>
    </row>
    <row r="51691" spans="21:21" x14ac:dyDescent="0.3">
      <c r="U51691" s="275"/>
    </row>
    <row r="51692" spans="21:21" x14ac:dyDescent="0.3">
      <c r="U51692" s="275"/>
    </row>
    <row r="51693" spans="21:21" x14ac:dyDescent="0.3">
      <c r="U51693" s="275"/>
    </row>
    <row r="51694" spans="21:21" x14ac:dyDescent="0.3">
      <c r="U51694" s="275"/>
    </row>
    <row r="51695" spans="21:21" x14ac:dyDescent="0.3">
      <c r="U51695" s="275"/>
    </row>
    <row r="51696" spans="21:21" x14ac:dyDescent="0.3">
      <c r="U51696" s="275"/>
    </row>
    <row r="51697" spans="21:21" x14ac:dyDescent="0.3">
      <c r="U51697" s="275"/>
    </row>
    <row r="51698" spans="21:21" x14ac:dyDescent="0.3">
      <c r="U51698" s="275"/>
    </row>
    <row r="51699" spans="21:21" x14ac:dyDescent="0.3">
      <c r="U51699" s="275"/>
    </row>
    <row r="51700" spans="21:21" x14ac:dyDescent="0.3">
      <c r="U51700" s="275"/>
    </row>
    <row r="51701" spans="21:21" x14ac:dyDescent="0.3">
      <c r="U51701" s="275"/>
    </row>
    <row r="51702" spans="21:21" x14ac:dyDescent="0.3">
      <c r="U51702" s="275"/>
    </row>
    <row r="51703" spans="21:21" x14ac:dyDescent="0.3">
      <c r="U51703" s="275"/>
    </row>
    <row r="51704" spans="21:21" x14ac:dyDescent="0.3">
      <c r="U51704" s="275"/>
    </row>
    <row r="51705" spans="21:21" x14ac:dyDescent="0.3">
      <c r="U51705" s="275"/>
    </row>
    <row r="51706" spans="21:21" x14ac:dyDescent="0.3">
      <c r="U51706" s="275"/>
    </row>
    <row r="51707" spans="21:21" x14ac:dyDescent="0.3">
      <c r="U51707" s="275"/>
    </row>
    <row r="51708" spans="21:21" x14ac:dyDescent="0.3">
      <c r="U51708" s="275"/>
    </row>
    <row r="51709" spans="21:21" x14ac:dyDescent="0.3">
      <c r="U51709" s="275"/>
    </row>
    <row r="51710" spans="21:21" x14ac:dyDescent="0.3">
      <c r="U51710" s="275"/>
    </row>
    <row r="51711" spans="21:21" x14ac:dyDescent="0.3">
      <c r="U51711" s="275"/>
    </row>
    <row r="51712" spans="21:21" x14ac:dyDescent="0.3">
      <c r="U51712" s="275"/>
    </row>
    <row r="51713" spans="21:21" x14ac:dyDescent="0.3">
      <c r="U51713" s="275"/>
    </row>
    <row r="51714" spans="21:21" x14ac:dyDescent="0.3">
      <c r="U51714" s="275"/>
    </row>
    <row r="51715" spans="21:21" x14ac:dyDescent="0.3">
      <c r="U51715" s="275"/>
    </row>
    <row r="51716" spans="21:21" x14ac:dyDescent="0.3">
      <c r="U51716" s="275"/>
    </row>
    <row r="51717" spans="21:21" x14ac:dyDescent="0.3">
      <c r="U51717" s="275"/>
    </row>
    <row r="51718" spans="21:21" x14ac:dyDescent="0.3">
      <c r="U51718" s="275"/>
    </row>
    <row r="51719" spans="21:21" x14ac:dyDescent="0.3">
      <c r="U51719" s="275"/>
    </row>
    <row r="51720" spans="21:21" x14ac:dyDescent="0.3">
      <c r="U51720" s="275"/>
    </row>
    <row r="51721" spans="21:21" x14ac:dyDescent="0.3">
      <c r="U51721" s="275"/>
    </row>
    <row r="51722" spans="21:21" x14ac:dyDescent="0.3">
      <c r="U51722" s="275"/>
    </row>
    <row r="51723" spans="21:21" x14ac:dyDescent="0.3">
      <c r="U51723" s="275"/>
    </row>
    <row r="51724" spans="21:21" x14ac:dyDescent="0.3">
      <c r="U51724" s="275"/>
    </row>
    <row r="51725" spans="21:21" x14ac:dyDescent="0.3">
      <c r="U51725" s="275"/>
    </row>
    <row r="51726" spans="21:21" x14ac:dyDescent="0.3">
      <c r="U51726" s="275"/>
    </row>
    <row r="51727" spans="21:21" x14ac:dyDescent="0.3">
      <c r="U51727" s="275"/>
    </row>
    <row r="51728" spans="21:21" x14ac:dyDescent="0.3">
      <c r="U51728" s="275"/>
    </row>
    <row r="51729" spans="21:21" x14ac:dyDescent="0.3">
      <c r="U51729" s="275"/>
    </row>
    <row r="51730" spans="21:21" x14ac:dyDescent="0.3">
      <c r="U51730" s="275"/>
    </row>
    <row r="51731" spans="21:21" x14ac:dyDescent="0.3">
      <c r="U51731" s="275"/>
    </row>
    <row r="51732" spans="21:21" x14ac:dyDescent="0.3">
      <c r="U51732" s="275"/>
    </row>
    <row r="51733" spans="21:21" x14ac:dyDescent="0.3">
      <c r="U51733" s="275"/>
    </row>
    <row r="51734" spans="21:21" x14ac:dyDescent="0.3">
      <c r="U51734" s="275"/>
    </row>
    <row r="51735" spans="21:21" x14ac:dyDescent="0.3">
      <c r="U51735" s="275"/>
    </row>
    <row r="51736" spans="21:21" x14ac:dyDescent="0.3">
      <c r="U51736" s="275"/>
    </row>
    <row r="51737" spans="21:21" x14ac:dyDescent="0.3">
      <c r="U51737" s="275"/>
    </row>
    <row r="51738" spans="21:21" x14ac:dyDescent="0.3">
      <c r="U51738" s="275"/>
    </row>
    <row r="51739" spans="21:21" x14ac:dyDescent="0.3">
      <c r="U51739" s="275"/>
    </row>
    <row r="51740" spans="21:21" x14ac:dyDescent="0.3">
      <c r="U51740" s="275"/>
    </row>
    <row r="51741" spans="21:21" x14ac:dyDescent="0.3">
      <c r="U51741" s="275"/>
    </row>
    <row r="51742" spans="21:21" x14ac:dyDescent="0.3">
      <c r="U51742" s="275"/>
    </row>
    <row r="51743" spans="21:21" x14ac:dyDescent="0.3">
      <c r="U51743" s="275"/>
    </row>
    <row r="51744" spans="21:21" x14ac:dyDescent="0.3">
      <c r="U51744" s="275"/>
    </row>
    <row r="51745" spans="21:21" x14ac:dyDescent="0.3">
      <c r="U51745" s="275"/>
    </row>
    <row r="51746" spans="21:21" x14ac:dyDescent="0.3">
      <c r="U51746" s="275"/>
    </row>
    <row r="51747" spans="21:21" x14ac:dyDescent="0.3">
      <c r="U51747" s="275"/>
    </row>
    <row r="51748" spans="21:21" x14ac:dyDescent="0.3">
      <c r="U51748" s="275"/>
    </row>
    <row r="51749" spans="21:21" x14ac:dyDescent="0.3">
      <c r="U51749" s="275"/>
    </row>
    <row r="51750" spans="21:21" x14ac:dyDescent="0.3">
      <c r="U51750" s="275"/>
    </row>
    <row r="51751" spans="21:21" x14ac:dyDescent="0.3">
      <c r="U51751" s="275"/>
    </row>
    <row r="51752" spans="21:21" x14ac:dyDescent="0.3">
      <c r="U51752" s="275"/>
    </row>
    <row r="51753" spans="21:21" x14ac:dyDescent="0.3">
      <c r="U51753" s="275"/>
    </row>
    <row r="51754" spans="21:21" x14ac:dyDescent="0.3">
      <c r="U51754" s="275"/>
    </row>
    <row r="51755" spans="21:21" x14ac:dyDescent="0.3">
      <c r="U51755" s="275"/>
    </row>
    <row r="51756" spans="21:21" x14ac:dyDescent="0.3">
      <c r="U51756" s="275"/>
    </row>
    <row r="51757" spans="21:21" x14ac:dyDescent="0.3">
      <c r="U51757" s="275"/>
    </row>
    <row r="51758" spans="21:21" x14ac:dyDescent="0.3">
      <c r="U51758" s="275"/>
    </row>
    <row r="51759" spans="21:21" x14ac:dyDescent="0.3">
      <c r="U51759" s="275"/>
    </row>
    <row r="51760" spans="21:21" x14ac:dyDescent="0.3">
      <c r="U51760" s="275"/>
    </row>
    <row r="51761" spans="21:21" x14ac:dyDescent="0.3">
      <c r="U51761" s="275"/>
    </row>
    <row r="51762" spans="21:21" x14ac:dyDescent="0.3">
      <c r="U51762" s="275"/>
    </row>
    <row r="51763" spans="21:21" x14ac:dyDescent="0.3">
      <c r="U51763" s="275"/>
    </row>
    <row r="51764" spans="21:21" x14ac:dyDescent="0.3">
      <c r="U51764" s="275"/>
    </row>
    <row r="51765" spans="21:21" x14ac:dyDescent="0.3">
      <c r="U51765" s="275"/>
    </row>
    <row r="51766" spans="21:21" x14ac:dyDescent="0.3">
      <c r="U51766" s="275"/>
    </row>
    <row r="51767" spans="21:21" x14ac:dyDescent="0.3">
      <c r="U51767" s="275"/>
    </row>
    <row r="51768" spans="21:21" x14ac:dyDescent="0.3">
      <c r="U51768" s="275"/>
    </row>
    <row r="51769" spans="21:21" x14ac:dyDescent="0.3">
      <c r="U51769" s="275"/>
    </row>
    <row r="51770" spans="21:21" x14ac:dyDescent="0.3">
      <c r="U51770" s="275"/>
    </row>
    <row r="51771" spans="21:21" x14ac:dyDescent="0.3">
      <c r="U51771" s="275"/>
    </row>
    <row r="51772" spans="21:21" x14ac:dyDescent="0.3">
      <c r="U51772" s="275"/>
    </row>
    <row r="51773" spans="21:21" x14ac:dyDescent="0.3">
      <c r="U51773" s="275"/>
    </row>
    <row r="51774" spans="21:21" x14ac:dyDescent="0.3">
      <c r="U51774" s="275"/>
    </row>
    <row r="51775" spans="21:21" x14ac:dyDescent="0.3">
      <c r="U51775" s="275"/>
    </row>
    <row r="51776" spans="21:21" x14ac:dyDescent="0.3">
      <c r="U51776" s="275"/>
    </row>
    <row r="51777" spans="21:21" x14ac:dyDescent="0.3">
      <c r="U51777" s="275"/>
    </row>
    <row r="51778" spans="21:21" x14ac:dyDescent="0.3">
      <c r="U51778" s="275"/>
    </row>
    <row r="51779" spans="21:21" x14ac:dyDescent="0.3">
      <c r="U51779" s="275"/>
    </row>
    <row r="51780" spans="21:21" x14ac:dyDescent="0.3">
      <c r="U51780" s="275"/>
    </row>
    <row r="51781" spans="21:21" x14ac:dyDescent="0.3">
      <c r="U51781" s="275"/>
    </row>
    <row r="51782" spans="21:21" x14ac:dyDescent="0.3">
      <c r="U51782" s="275"/>
    </row>
    <row r="51783" spans="21:21" x14ac:dyDescent="0.3">
      <c r="U51783" s="275"/>
    </row>
    <row r="51784" spans="21:21" x14ac:dyDescent="0.3">
      <c r="U51784" s="275"/>
    </row>
    <row r="51785" spans="21:21" x14ac:dyDescent="0.3">
      <c r="U51785" s="275"/>
    </row>
    <row r="51786" spans="21:21" x14ac:dyDescent="0.3">
      <c r="U51786" s="275"/>
    </row>
    <row r="51787" spans="21:21" x14ac:dyDescent="0.3">
      <c r="U51787" s="275"/>
    </row>
    <row r="51788" spans="21:21" x14ac:dyDescent="0.3">
      <c r="U51788" s="275"/>
    </row>
    <row r="51789" spans="21:21" x14ac:dyDescent="0.3">
      <c r="U51789" s="275"/>
    </row>
    <row r="51790" spans="21:21" x14ac:dyDescent="0.3">
      <c r="U51790" s="275"/>
    </row>
    <row r="51791" spans="21:21" x14ac:dyDescent="0.3">
      <c r="U51791" s="275"/>
    </row>
    <row r="51792" spans="21:21" x14ac:dyDescent="0.3">
      <c r="U51792" s="275"/>
    </row>
    <row r="51793" spans="21:21" x14ac:dyDescent="0.3">
      <c r="U51793" s="275"/>
    </row>
    <row r="51794" spans="21:21" x14ac:dyDescent="0.3">
      <c r="U51794" s="275"/>
    </row>
    <row r="51795" spans="21:21" x14ac:dyDescent="0.3">
      <c r="U51795" s="275"/>
    </row>
    <row r="51796" spans="21:21" x14ac:dyDescent="0.3">
      <c r="U51796" s="275"/>
    </row>
    <row r="51797" spans="21:21" x14ac:dyDescent="0.3">
      <c r="U51797" s="275"/>
    </row>
    <row r="51798" spans="21:21" x14ac:dyDescent="0.3">
      <c r="U51798" s="275"/>
    </row>
    <row r="51799" spans="21:21" x14ac:dyDescent="0.3">
      <c r="U51799" s="275"/>
    </row>
    <row r="51800" spans="21:21" x14ac:dyDescent="0.3">
      <c r="U51800" s="275"/>
    </row>
    <row r="51801" spans="21:21" x14ac:dyDescent="0.3">
      <c r="U51801" s="275"/>
    </row>
    <row r="51802" spans="21:21" x14ac:dyDescent="0.3">
      <c r="U51802" s="275"/>
    </row>
    <row r="51803" spans="21:21" x14ac:dyDescent="0.3">
      <c r="U51803" s="275"/>
    </row>
    <row r="51804" spans="21:21" x14ac:dyDescent="0.3">
      <c r="U51804" s="275"/>
    </row>
    <row r="51805" spans="21:21" x14ac:dyDescent="0.3">
      <c r="U51805" s="275"/>
    </row>
    <row r="51806" spans="21:21" x14ac:dyDescent="0.3">
      <c r="U51806" s="275"/>
    </row>
    <row r="51807" spans="21:21" x14ac:dyDescent="0.3">
      <c r="U51807" s="275"/>
    </row>
    <row r="51808" spans="21:21" x14ac:dyDescent="0.3">
      <c r="U51808" s="275"/>
    </row>
    <row r="51809" spans="21:21" x14ac:dyDescent="0.3">
      <c r="U51809" s="275"/>
    </row>
    <row r="51810" spans="21:21" x14ac:dyDescent="0.3">
      <c r="U51810" s="275"/>
    </row>
    <row r="51811" spans="21:21" x14ac:dyDescent="0.3">
      <c r="U51811" s="275"/>
    </row>
    <row r="51812" spans="21:21" x14ac:dyDescent="0.3">
      <c r="U51812" s="275"/>
    </row>
    <row r="51813" spans="21:21" x14ac:dyDescent="0.3">
      <c r="U51813" s="275"/>
    </row>
    <row r="51814" spans="21:21" x14ac:dyDescent="0.3">
      <c r="U51814" s="275"/>
    </row>
    <row r="51815" spans="21:21" x14ac:dyDescent="0.3">
      <c r="U51815" s="275"/>
    </row>
    <row r="51816" spans="21:21" x14ac:dyDescent="0.3">
      <c r="U51816" s="275"/>
    </row>
    <row r="51817" spans="21:21" x14ac:dyDescent="0.3">
      <c r="U51817" s="275"/>
    </row>
    <row r="51818" spans="21:21" x14ac:dyDescent="0.3">
      <c r="U51818" s="275"/>
    </row>
    <row r="51819" spans="21:21" x14ac:dyDescent="0.3">
      <c r="U51819" s="275"/>
    </row>
    <row r="51820" spans="21:21" x14ac:dyDescent="0.3">
      <c r="U51820" s="275"/>
    </row>
    <row r="51821" spans="21:21" x14ac:dyDescent="0.3">
      <c r="U51821" s="275"/>
    </row>
    <row r="51822" spans="21:21" x14ac:dyDescent="0.3">
      <c r="U51822" s="275"/>
    </row>
    <row r="51823" spans="21:21" x14ac:dyDescent="0.3">
      <c r="U51823" s="275"/>
    </row>
    <row r="51824" spans="21:21" x14ac:dyDescent="0.3">
      <c r="U51824" s="275"/>
    </row>
    <row r="51825" spans="21:21" x14ac:dyDescent="0.3">
      <c r="U51825" s="275"/>
    </row>
    <row r="51826" spans="21:21" x14ac:dyDescent="0.3">
      <c r="U51826" s="275"/>
    </row>
    <row r="51827" spans="21:21" x14ac:dyDescent="0.3">
      <c r="U51827" s="275"/>
    </row>
    <row r="51828" spans="21:21" x14ac:dyDescent="0.3">
      <c r="U51828" s="275"/>
    </row>
    <row r="51829" spans="21:21" x14ac:dyDescent="0.3">
      <c r="U51829" s="275"/>
    </row>
    <row r="51830" spans="21:21" x14ac:dyDescent="0.3">
      <c r="U51830" s="275"/>
    </row>
    <row r="51831" spans="21:21" x14ac:dyDescent="0.3">
      <c r="U51831" s="275"/>
    </row>
    <row r="51832" spans="21:21" x14ac:dyDescent="0.3">
      <c r="U51832" s="275"/>
    </row>
    <row r="51833" spans="21:21" x14ac:dyDescent="0.3">
      <c r="U51833" s="275"/>
    </row>
    <row r="51834" spans="21:21" x14ac:dyDescent="0.3">
      <c r="U51834" s="275"/>
    </row>
    <row r="51835" spans="21:21" x14ac:dyDescent="0.3">
      <c r="U51835" s="275"/>
    </row>
    <row r="51836" spans="21:21" x14ac:dyDescent="0.3">
      <c r="U51836" s="275"/>
    </row>
    <row r="51837" spans="21:21" x14ac:dyDescent="0.3">
      <c r="U51837" s="275"/>
    </row>
    <row r="51838" spans="21:21" x14ac:dyDescent="0.3">
      <c r="U51838" s="275"/>
    </row>
    <row r="51839" spans="21:21" x14ac:dyDescent="0.3">
      <c r="U51839" s="275"/>
    </row>
    <row r="51840" spans="21:21" x14ac:dyDescent="0.3">
      <c r="U51840" s="275"/>
    </row>
    <row r="51841" spans="21:21" x14ac:dyDescent="0.3">
      <c r="U51841" s="275"/>
    </row>
    <row r="51842" spans="21:21" x14ac:dyDescent="0.3">
      <c r="U51842" s="275"/>
    </row>
    <row r="51843" spans="21:21" x14ac:dyDescent="0.3">
      <c r="U51843" s="275"/>
    </row>
    <row r="51844" spans="21:21" x14ac:dyDescent="0.3">
      <c r="U51844" s="275"/>
    </row>
    <row r="51845" spans="21:21" x14ac:dyDescent="0.3">
      <c r="U51845" s="275"/>
    </row>
    <row r="51846" spans="21:21" x14ac:dyDescent="0.3">
      <c r="U51846" s="275"/>
    </row>
    <row r="51847" spans="21:21" x14ac:dyDescent="0.3">
      <c r="U51847" s="275"/>
    </row>
    <row r="51848" spans="21:21" x14ac:dyDescent="0.3">
      <c r="U51848" s="275"/>
    </row>
    <row r="51849" spans="21:21" x14ac:dyDescent="0.3">
      <c r="U51849" s="275"/>
    </row>
    <row r="51850" spans="21:21" x14ac:dyDescent="0.3">
      <c r="U51850" s="275"/>
    </row>
    <row r="51851" spans="21:21" x14ac:dyDescent="0.3">
      <c r="U51851" s="275"/>
    </row>
    <row r="51852" spans="21:21" x14ac:dyDescent="0.3">
      <c r="U51852" s="275"/>
    </row>
    <row r="51853" spans="21:21" x14ac:dyDescent="0.3">
      <c r="U51853" s="275"/>
    </row>
    <row r="51854" spans="21:21" x14ac:dyDescent="0.3">
      <c r="U51854" s="275"/>
    </row>
    <row r="51855" spans="21:21" x14ac:dyDescent="0.3">
      <c r="U51855" s="275"/>
    </row>
    <row r="51856" spans="21:21" x14ac:dyDescent="0.3">
      <c r="U51856" s="275"/>
    </row>
    <row r="51857" spans="21:21" x14ac:dyDescent="0.3">
      <c r="U51857" s="275"/>
    </row>
    <row r="51858" spans="21:21" x14ac:dyDescent="0.3">
      <c r="U51858" s="275"/>
    </row>
    <row r="51859" spans="21:21" x14ac:dyDescent="0.3">
      <c r="U51859" s="275"/>
    </row>
    <row r="51860" spans="21:21" x14ac:dyDescent="0.3">
      <c r="U51860" s="275"/>
    </row>
    <row r="51861" spans="21:21" x14ac:dyDescent="0.3">
      <c r="U51861" s="275"/>
    </row>
    <row r="51862" spans="21:21" x14ac:dyDescent="0.3">
      <c r="U51862" s="275"/>
    </row>
    <row r="51863" spans="21:21" x14ac:dyDescent="0.3">
      <c r="U51863" s="275"/>
    </row>
    <row r="51864" spans="21:21" x14ac:dyDescent="0.3">
      <c r="U51864" s="275"/>
    </row>
    <row r="51865" spans="21:21" x14ac:dyDescent="0.3">
      <c r="U51865" s="275"/>
    </row>
    <row r="51866" spans="21:21" x14ac:dyDescent="0.3">
      <c r="U51866" s="275"/>
    </row>
    <row r="51867" spans="21:21" x14ac:dyDescent="0.3">
      <c r="U51867" s="275"/>
    </row>
    <row r="51868" spans="21:21" x14ac:dyDescent="0.3">
      <c r="U51868" s="275"/>
    </row>
    <row r="51869" spans="21:21" x14ac:dyDescent="0.3">
      <c r="U51869" s="275"/>
    </row>
    <row r="51870" spans="21:21" x14ac:dyDescent="0.3">
      <c r="U51870" s="275"/>
    </row>
    <row r="51871" spans="21:21" x14ac:dyDescent="0.3">
      <c r="U51871" s="275"/>
    </row>
    <row r="51872" spans="21:21" x14ac:dyDescent="0.3">
      <c r="U51872" s="275"/>
    </row>
    <row r="51873" spans="21:21" x14ac:dyDescent="0.3">
      <c r="U51873" s="275"/>
    </row>
    <row r="51874" spans="21:21" x14ac:dyDescent="0.3">
      <c r="U51874" s="275"/>
    </row>
    <row r="51875" spans="21:21" x14ac:dyDescent="0.3">
      <c r="U51875" s="275"/>
    </row>
    <row r="51876" spans="21:21" x14ac:dyDescent="0.3">
      <c r="U51876" s="275"/>
    </row>
    <row r="51877" spans="21:21" x14ac:dyDescent="0.3">
      <c r="U51877" s="275"/>
    </row>
    <row r="51878" spans="21:21" x14ac:dyDescent="0.3">
      <c r="U51878" s="275"/>
    </row>
    <row r="51879" spans="21:21" x14ac:dyDescent="0.3">
      <c r="U51879" s="275"/>
    </row>
    <row r="51880" spans="21:21" x14ac:dyDescent="0.3">
      <c r="U51880" s="275"/>
    </row>
    <row r="51881" spans="21:21" x14ac:dyDescent="0.3">
      <c r="U51881" s="275"/>
    </row>
    <row r="51882" spans="21:21" x14ac:dyDescent="0.3">
      <c r="U51882" s="275"/>
    </row>
    <row r="51883" spans="21:21" x14ac:dyDescent="0.3">
      <c r="U51883" s="275"/>
    </row>
    <row r="51884" spans="21:21" x14ac:dyDescent="0.3">
      <c r="U51884" s="275"/>
    </row>
    <row r="51885" spans="21:21" x14ac:dyDescent="0.3">
      <c r="U51885" s="275"/>
    </row>
    <row r="51886" spans="21:21" x14ac:dyDescent="0.3">
      <c r="U51886" s="275"/>
    </row>
    <row r="51887" spans="21:21" x14ac:dyDescent="0.3">
      <c r="U51887" s="275"/>
    </row>
    <row r="51888" spans="21:21" x14ac:dyDescent="0.3">
      <c r="U51888" s="275"/>
    </row>
    <row r="51889" spans="21:21" x14ac:dyDescent="0.3">
      <c r="U51889" s="275"/>
    </row>
    <row r="51890" spans="21:21" x14ac:dyDescent="0.3">
      <c r="U51890" s="275"/>
    </row>
    <row r="51891" spans="21:21" x14ac:dyDescent="0.3">
      <c r="U51891" s="275"/>
    </row>
    <row r="51892" spans="21:21" x14ac:dyDescent="0.3">
      <c r="U51892" s="275"/>
    </row>
    <row r="51893" spans="21:21" x14ac:dyDescent="0.3">
      <c r="U51893" s="275"/>
    </row>
    <row r="51894" spans="21:21" x14ac:dyDescent="0.3">
      <c r="U51894" s="275"/>
    </row>
    <row r="51895" spans="21:21" x14ac:dyDescent="0.3">
      <c r="U51895" s="275"/>
    </row>
    <row r="51896" spans="21:21" x14ac:dyDescent="0.3">
      <c r="U51896" s="275"/>
    </row>
    <row r="51897" spans="21:21" x14ac:dyDescent="0.3">
      <c r="U51897" s="275"/>
    </row>
    <row r="51898" spans="21:21" x14ac:dyDescent="0.3">
      <c r="U51898" s="275"/>
    </row>
    <row r="51899" spans="21:21" x14ac:dyDescent="0.3">
      <c r="U51899" s="275"/>
    </row>
    <row r="51900" spans="21:21" x14ac:dyDescent="0.3">
      <c r="U51900" s="275"/>
    </row>
    <row r="51901" spans="21:21" x14ac:dyDescent="0.3">
      <c r="U51901" s="275"/>
    </row>
    <row r="51902" spans="21:21" x14ac:dyDescent="0.3">
      <c r="U51902" s="275"/>
    </row>
    <row r="51903" spans="21:21" x14ac:dyDescent="0.3">
      <c r="U51903" s="275"/>
    </row>
    <row r="51904" spans="21:21" x14ac:dyDescent="0.3">
      <c r="U51904" s="275"/>
    </row>
    <row r="51905" spans="21:21" x14ac:dyDescent="0.3">
      <c r="U51905" s="275"/>
    </row>
    <row r="51906" spans="21:21" x14ac:dyDescent="0.3">
      <c r="U51906" s="275"/>
    </row>
    <row r="51907" spans="21:21" x14ac:dyDescent="0.3">
      <c r="U51907" s="275"/>
    </row>
    <row r="51908" spans="21:21" x14ac:dyDescent="0.3">
      <c r="U51908" s="275"/>
    </row>
    <row r="51909" spans="21:21" x14ac:dyDescent="0.3">
      <c r="U51909" s="275"/>
    </row>
    <row r="51910" spans="21:21" x14ac:dyDescent="0.3">
      <c r="U51910" s="275"/>
    </row>
    <row r="51911" spans="21:21" x14ac:dyDescent="0.3">
      <c r="U51911" s="275"/>
    </row>
    <row r="51912" spans="21:21" x14ac:dyDescent="0.3">
      <c r="U51912" s="275"/>
    </row>
    <row r="51913" spans="21:21" x14ac:dyDescent="0.3">
      <c r="U51913" s="275"/>
    </row>
    <row r="51914" spans="21:21" x14ac:dyDescent="0.3">
      <c r="U51914" s="275"/>
    </row>
    <row r="51915" spans="21:21" x14ac:dyDescent="0.3">
      <c r="U51915" s="275"/>
    </row>
    <row r="51916" spans="21:21" x14ac:dyDescent="0.3">
      <c r="U51916" s="275"/>
    </row>
    <row r="51917" spans="21:21" x14ac:dyDescent="0.3">
      <c r="U51917" s="275"/>
    </row>
    <row r="51918" spans="21:21" x14ac:dyDescent="0.3">
      <c r="U51918" s="275"/>
    </row>
    <row r="51919" spans="21:21" x14ac:dyDescent="0.3">
      <c r="U51919" s="275"/>
    </row>
    <row r="51920" spans="21:21" x14ac:dyDescent="0.3">
      <c r="U51920" s="275"/>
    </row>
    <row r="51921" spans="21:21" x14ac:dyDescent="0.3">
      <c r="U51921" s="275"/>
    </row>
    <row r="51922" spans="21:21" x14ac:dyDescent="0.3">
      <c r="U51922" s="275"/>
    </row>
    <row r="51923" spans="21:21" x14ac:dyDescent="0.3">
      <c r="U51923" s="275"/>
    </row>
    <row r="51924" spans="21:21" x14ac:dyDescent="0.3">
      <c r="U51924" s="275"/>
    </row>
    <row r="51925" spans="21:21" x14ac:dyDescent="0.3">
      <c r="U51925" s="275"/>
    </row>
    <row r="51926" spans="21:21" x14ac:dyDescent="0.3">
      <c r="U51926" s="275"/>
    </row>
    <row r="51927" spans="21:21" x14ac:dyDescent="0.3">
      <c r="U51927" s="275"/>
    </row>
    <row r="51928" spans="21:21" x14ac:dyDescent="0.3">
      <c r="U51928" s="275"/>
    </row>
    <row r="51929" spans="21:21" x14ac:dyDescent="0.3">
      <c r="U51929" s="275"/>
    </row>
    <row r="51930" spans="21:21" x14ac:dyDescent="0.3">
      <c r="U51930" s="275"/>
    </row>
    <row r="51931" spans="21:21" x14ac:dyDescent="0.3">
      <c r="U51931" s="275"/>
    </row>
    <row r="51932" spans="21:21" x14ac:dyDescent="0.3">
      <c r="U51932" s="275"/>
    </row>
    <row r="51933" spans="21:21" x14ac:dyDescent="0.3">
      <c r="U51933" s="275"/>
    </row>
    <row r="51934" spans="21:21" x14ac:dyDescent="0.3">
      <c r="U51934" s="275"/>
    </row>
    <row r="51935" spans="21:21" x14ac:dyDescent="0.3">
      <c r="U51935" s="275"/>
    </row>
    <row r="51936" spans="21:21" x14ac:dyDescent="0.3">
      <c r="U51936" s="275"/>
    </row>
    <row r="51937" spans="21:21" x14ac:dyDescent="0.3">
      <c r="U51937" s="275"/>
    </row>
    <row r="51938" spans="21:21" x14ac:dyDescent="0.3">
      <c r="U51938" s="275"/>
    </row>
    <row r="51939" spans="21:21" x14ac:dyDescent="0.3">
      <c r="U51939" s="275"/>
    </row>
    <row r="51940" spans="21:21" x14ac:dyDescent="0.3">
      <c r="U51940" s="275"/>
    </row>
    <row r="51941" spans="21:21" x14ac:dyDescent="0.3">
      <c r="U51941" s="275"/>
    </row>
    <row r="51942" spans="21:21" x14ac:dyDescent="0.3">
      <c r="U51942" s="275"/>
    </row>
    <row r="51943" spans="21:21" x14ac:dyDescent="0.3">
      <c r="U51943" s="275"/>
    </row>
    <row r="51944" spans="21:21" x14ac:dyDescent="0.3">
      <c r="U51944" s="275"/>
    </row>
    <row r="51945" spans="21:21" x14ac:dyDescent="0.3">
      <c r="U51945" s="275"/>
    </row>
    <row r="51946" spans="21:21" x14ac:dyDescent="0.3">
      <c r="U51946" s="275"/>
    </row>
    <row r="51947" spans="21:21" x14ac:dyDescent="0.3">
      <c r="U51947" s="275"/>
    </row>
    <row r="51948" spans="21:21" x14ac:dyDescent="0.3">
      <c r="U51948" s="275"/>
    </row>
    <row r="51949" spans="21:21" x14ac:dyDescent="0.3">
      <c r="U51949" s="275"/>
    </row>
    <row r="51950" spans="21:21" x14ac:dyDescent="0.3">
      <c r="U51950" s="275"/>
    </row>
    <row r="51951" spans="21:21" x14ac:dyDescent="0.3">
      <c r="U51951" s="275"/>
    </row>
    <row r="51952" spans="21:21" x14ac:dyDescent="0.3">
      <c r="U51952" s="275"/>
    </row>
    <row r="51953" spans="21:21" x14ac:dyDescent="0.3">
      <c r="U51953" s="275"/>
    </row>
    <row r="51954" spans="21:21" x14ac:dyDescent="0.3">
      <c r="U51954" s="275"/>
    </row>
    <row r="51955" spans="21:21" x14ac:dyDescent="0.3">
      <c r="U51955" s="275"/>
    </row>
    <row r="51956" spans="21:21" x14ac:dyDescent="0.3">
      <c r="U51956" s="275"/>
    </row>
    <row r="51957" spans="21:21" x14ac:dyDescent="0.3">
      <c r="U51957" s="275"/>
    </row>
    <row r="51958" spans="21:21" x14ac:dyDescent="0.3">
      <c r="U51958" s="275"/>
    </row>
    <row r="51959" spans="21:21" x14ac:dyDescent="0.3">
      <c r="U51959" s="275"/>
    </row>
    <row r="51960" spans="21:21" x14ac:dyDescent="0.3">
      <c r="U51960" s="275"/>
    </row>
    <row r="51961" spans="21:21" x14ac:dyDescent="0.3">
      <c r="U51961" s="275"/>
    </row>
    <row r="51962" spans="21:21" x14ac:dyDescent="0.3">
      <c r="U51962" s="275"/>
    </row>
    <row r="51963" spans="21:21" x14ac:dyDescent="0.3">
      <c r="U51963" s="275"/>
    </row>
    <row r="51964" spans="21:21" x14ac:dyDescent="0.3">
      <c r="U51964" s="275"/>
    </row>
    <row r="51965" spans="21:21" x14ac:dyDescent="0.3">
      <c r="U51965" s="275"/>
    </row>
    <row r="51966" spans="21:21" x14ac:dyDescent="0.3">
      <c r="U51966" s="275"/>
    </row>
    <row r="51967" spans="21:21" x14ac:dyDescent="0.3">
      <c r="U51967" s="275"/>
    </row>
    <row r="51968" spans="21:21" x14ac:dyDescent="0.3">
      <c r="U51968" s="275"/>
    </row>
    <row r="51969" spans="21:21" x14ac:dyDescent="0.3">
      <c r="U51969" s="275"/>
    </row>
    <row r="51970" spans="21:21" x14ac:dyDescent="0.3">
      <c r="U51970" s="275"/>
    </row>
    <row r="51971" spans="21:21" x14ac:dyDescent="0.3">
      <c r="U51971" s="275"/>
    </row>
    <row r="51972" spans="21:21" x14ac:dyDescent="0.3">
      <c r="U51972" s="275"/>
    </row>
    <row r="51973" spans="21:21" x14ac:dyDescent="0.3">
      <c r="U51973" s="275"/>
    </row>
    <row r="51974" spans="21:21" x14ac:dyDescent="0.3">
      <c r="U51974" s="275"/>
    </row>
    <row r="51975" spans="21:21" x14ac:dyDescent="0.3">
      <c r="U51975" s="275"/>
    </row>
    <row r="51976" spans="21:21" x14ac:dyDescent="0.3">
      <c r="U51976" s="275"/>
    </row>
    <row r="51977" spans="21:21" x14ac:dyDescent="0.3">
      <c r="U51977" s="275"/>
    </row>
    <row r="51978" spans="21:21" x14ac:dyDescent="0.3">
      <c r="U51978" s="275"/>
    </row>
    <row r="51979" spans="21:21" x14ac:dyDescent="0.3">
      <c r="U51979" s="275"/>
    </row>
    <row r="51980" spans="21:21" x14ac:dyDescent="0.3">
      <c r="U51980" s="275"/>
    </row>
    <row r="51981" spans="21:21" x14ac:dyDescent="0.3">
      <c r="U51981" s="275"/>
    </row>
    <row r="51982" spans="21:21" x14ac:dyDescent="0.3">
      <c r="U51982" s="275"/>
    </row>
    <row r="51983" spans="21:21" x14ac:dyDescent="0.3">
      <c r="U51983" s="275"/>
    </row>
    <row r="51984" spans="21:21" x14ac:dyDescent="0.3">
      <c r="U51984" s="275"/>
    </row>
    <row r="51985" spans="21:21" x14ac:dyDescent="0.3">
      <c r="U51985" s="275"/>
    </row>
    <row r="51986" spans="21:21" x14ac:dyDescent="0.3">
      <c r="U51986" s="275"/>
    </row>
    <row r="51987" spans="21:21" x14ac:dyDescent="0.3">
      <c r="U51987" s="275"/>
    </row>
    <row r="51988" spans="21:21" x14ac:dyDescent="0.3">
      <c r="U51988" s="275"/>
    </row>
    <row r="51989" spans="21:21" x14ac:dyDescent="0.3">
      <c r="U51989" s="275"/>
    </row>
    <row r="51990" spans="21:21" x14ac:dyDescent="0.3">
      <c r="U51990" s="275"/>
    </row>
    <row r="51991" spans="21:21" x14ac:dyDescent="0.3">
      <c r="U51991" s="275"/>
    </row>
    <row r="51992" spans="21:21" x14ac:dyDescent="0.3">
      <c r="U51992" s="275"/>
    </row>
    <row r="51993" spans="21:21" x14ac:dyDescent="0.3">
      <c r="U51993" s="275"/>
    </row>
    <row r="51994" spans="21:21" x14ac:dyDescent="0.3">
      <c r="U51994" s="275"/>
    </row>
    <row r="51995" spans="21:21" x14ac:dyDescent="0.3">
      <c r="U51995" s="275"/>
    </row>
    <row r="51996" spans="21:21" x14ac:dyDescent="0.3">
      <c r="U51996" s="275"/>
    </row>
    <row r="51997" spans="21:21" x14ac:dyDescent="0.3">
      <c r="U51997" s="275"/>
    </row>
    <row r="51998" spans="21:21" x14ac:dyDescent="0.3">
      <c r="U51998" s="275"/>
    </row>
    <row r="51999" spans="21:21" x14ac:dyDescent="0.3">
      <c r="U51999" s="275"/>
    </row>
    <row r="52000" spans="21:21" x14ac:dyDescent="0.3">
      <c r="U52000" s="275"/>
    </row>
    <row r="52001" spans="21:21" x14ac:dyDescent="0.3">
      <c r="U52001" s="275"/>
    </row>
    <row r="52002" spans="21:21" x14ac:dyDescent="0.3">
      <c r="U52002" s="275"/>
    </row>
    <row r="52003" spans="21:21" x14ac:dyDescent="0.3">
      <c r="U52003" s="275"/>
    </row>
    <row r="52004" spans="21:21" x14ac:dyDescent="0.3">
      <c r="U52004" s="275"/>
    </row>
    <row r="52005" spans="21:21" x14ac:dyDescent="0.3">
      <c r="U52005" s="275"/>
    </row>
    <row r="52006" spans="21:21" x14ac:dyDescent="0.3">
      <c r="U52006" s="275"/>
    </row>
    <row r="52007" spans="21:21" x14ac:dyDescent="0.3">
      <c r="U52007" s="275"/>
    </row>
    <row r="52008" spans="21:21" x14ac:dyDescent="0.3">
      <c r="U52008" s="275"/>
    </row>
    <row r="52009" spans="21:21" x14ac:dyDescent="0.3">
      <c r="U52009" s="275"/>
    </row>
    <row r="52010" spans="21:21" x14ac:dyDescent="0.3">
      <c r="U52010" s="275"/>
    </row>
    <row r="52011" spans="21:21" x14ac:dyDescent="0.3">
      <c r="U52011" s="275"/>
    </row>
    <row r="52012" spans="21:21" x14ac:dyDescent="0.3">
      <c r="U52012" s="275"/>
    </row>
    <row r="52013" spans="21:21" x14ac:dyDescent="0.3">
      <c r="U52013" s="275"/>
    </row>
    <row r="52014" spans="21:21" x14ac:dyDescent="0.3">
      <c r="U52014" s="275"/>
    </row>
    <row r="52015" spans="21:21" x14ac:dyDescent="0.3">
      <c r="U52015" s="275"/>
    </row>
    <row r="52016" spans="21:21" x14ac:dyDescent="0.3">
      <c r="U52016" s="275"/>
    </row>
    <row r="52017" spans="21:21" x14ac:dyDescent="0.3">
      <c r="U52017" s="275"/>
    </row>
    <row r="52018" spans="21:21" x14ac:dyDescent="0.3">
      <c r="U52018" s="275"/>
    </row>
    <row r="52019" spans="21:21" x14ac:dyDescent="0.3">
      <c r="U52019" s="275"/>
    </row>
    <row r="52020" spans="21:21" x14ac:dyDescent="0.3">
      <c r="U52020" s="275"/>
    </row>
    <row r="52021" spans="21:21" x14ac:dyDescent="0.3">
      <c r="U52021" s="275"/>
    </row>
    <row r="52022" spans="21:21" x14ac:dyDescent="0.3">
      <c r="U52022" s="275"/>
    </row>
    <row r="52023" spans="21:21" x14ac:dyDescent="0.3">
      <c r="U52023" s="275"/>
    </row>
    <row r="52024" spans="21:21" x14ac:dyDescent="0.3">
      <c r="U52024" s="275"/>
    </row>
    <row r="52025" spans="21:21" x14ac:dyDescent="0.3">
      <c r="U52025" s="275"/>
    </row>
    <row r="52026" spans="21:21" x14ac:dyDescent="0.3">
      <c r="U52026" s="275"/>
    </row>
    <row r="52027" spans="21:21" x14ac:dyDescent="0.3">
      <c r="U52027" s="275"/>
    </row>
    <row r="52028" spans="21:21" x14ac:dyDescent="0.3">
      <c r="U52028" s="275"/>
    </row>
    <row r="52029" spans="21:21" x14ac:dyDescent="0.3">
      <c r="U52029" s="275"/>
    </row>
    <row r="52030" spans="21:21" x14ac:dyDescent="0.3">
      <c r="U52030" s="275"/>
    </row>
    <row r="52031" spans="21:21" x14ac:dyDescent="0.3">
      <c r="U52031" s="275"/>
    </row>
    <row r="52032" spans="21:21" x14ac:dyDescent="0.3">
      <c r="U52032" s="275"/>
    </row>
    <row r="52033" spans="21:21" x14ac:dyDescent="0.3">
      <c r="U52033" s="275"/>
    </row>
    <row r="52034" spans="21:21" x14ac:dyDescent="0.3">
      <c r="U52034" s="275"/>
    </row>
    <row r="52035" spans="21:21" x14ac:dyDescent="0.3">
      <c r="U52035" s="275"/>
    </row>
    <row r="52036" spans="21:21" x14ac:dyDescent="0.3">
      <c r="U52036" s="275"/>
    </row>
    <row r="52037" spans="21:21" x14ac:dyDescent="0.3">
      <c r="U52037" s="275"/>
    </row>
    <row r="52038" spans="21:21" x14ac:dyDescent="0.3">
      <c r="U52038" s="275"/>
    </row>
    <row r="52039" spans="21:21" x14ac:dyDescent="0.3">
      <c r="U52039" s="275"/>
    </row>
    <row r="52040" spans="21:21" x14ac:dyDescent="0.3">
      <c r="U52040" s="275"/>
    </row>
    <row r="52041" spans="21:21" x14ac:dyDescent="0.3">
      <c r="U52041" s="275"/>
    </row>
    <row r="52042" spans="21:21" x14ac:dyDescent="0.3">
      <c r="U52042" s="275"/>
    </row>
    <row r="52043" spans="21:21" x14ac:dyDescent="0.3">
      <c r="U52043" s="275"/>
    </row>
    <row r="52044" spans="21:21" x14ac:dyDescent="0.3">
      <c r="U52044" s="275"/>
    </row>
    <row r="52045" spans="21:21" x14ac:dyDescent="0.3">
      <c r="U52045" s="275"/>
    </row>
    <row r="52046" spans="21:21" x14ac:dyDescent="0.3">
      <c r="U52046" s="275"/>
    </row>
    <row r="52047" spans="21:21" x14ac:dyDescent="0.3">
      <c r="U52047" s="275"/>
    </row>
    <row r="52048" spans="21:21" x14ac:dyDescent="0.3">
      <c r="U52048" s="275"/>
    </row>
    <row r="52049" spans="21:21" x14ac:dyDescent="0.3">
      <c r="U52049" s="275"/>
    </row>
    <row r="52050" spans="21:21" x14ac:dyDescent="0.3">
      <c r="U52050" s="275"/>
    </row>
    <row r="52051" spans="21:21" x14ac:dyDescent="0.3">
      <c r="U52051" s="275"/>
    </row>
    <row r="52052" spans="21:21" x14ac:dyDescent="0.3">
      <c r="U52052" s="275"/>
    </row>
    <row r="52053" spans="21:21" x14ac:dyDescent="0.3">
      <c r="U52053" s="275"/>
    </row>
    <row r="52054" spans="21:21" x14ac:dyDescent="0.3">
      <c r="U52054" s="275"/>
    </row>
    <row r="52055" spans="21:21" x14ac:dyDescent="0.3">
      <c r="U52055" s="275"/>
    </row>
    <row r="52056" spans="21:21" x14ac:dyDescent="0.3">
      <c r="U52056" s="275"/>
    </row>
    <row r="52057" spans="21:21" x14ac:dyDescent="0.3">
      <c r="U52057" s="275"/>
    </row>
    <row r="52058" spans="21:21" x14ac:dyDescent="0.3">
      <c r="U52058" s="275"/>
    </row>
    <row r="52059" spans="21:21" x14ac:dyDescent="0.3">
      <c r="U52059" s="275"/>
    </row>
    <row r="52060" spans="21:21" x14ac:dyDescent="0.3">
      <c r="U52060" s="275"/>
    </row>
    <row r="52061" spans="21:21" x14ac:dyDescent="0.3">
      <c r="U52061" s="275"/>
    </row>
    <row r="52062" spans="21:21" x14ac:dyDescent="0.3">
      <c r="U52062" s="275"/>
    </row>
    <row r="52063" spans="21:21" x14ac:dyDescent="0.3">
      <c r="U52063" s="275"/>
    </row>
    <row r="52064" spans="21:21" x14ac:dyDescent="0.3">
      <c r="U52064" s="275"/>
    </row>
    <row r="52065" spans="21:21" x14ac:dyDescent="0.3">
      <c r="U52065" s="275"/>
    </row>
    <row r="52066" spans="21:21" x14ac:dyDescent="0.3">
      <c r="U52066" s="275"/>
    </row>
    <row r="52067" spans="21:21" x14ac:dyDescent="0.3">
      <c r="U52067" s="275"/>
    </row>
    <row r="52068" spans="21:21" x14ac:dyDescent="0.3">
      <c r="U52068" s="275"/>
    </row>
    <row r="52069" spans="21:21" x14ac:dyDescent="0.3">
      <c r="U52069" s="275"/>
    </row>
    <row r="52070" spans="21:21" x14ac:dyDescent="0.3">
      <c r="U52070" s="275"/>
    </row>
    <row r="52071" spans="21:21" x14ac:dyDescent="0.3">
      <c r="U52071" s="275"/>
    </row>
    <row r="52072" spans="21:21" x14ac:dyDescent="0.3">
      <c r="U52072" s="275"/>
    </row>
    <row r="52073" spans="21:21" x14ac:dyDescent="0.3">
      <c r="U52073" s="275"/>
    </row>
    <row r="52074" spans="21:21" x14ac:dyDescent="0.3">
      <c r="U52074" s="275"/>
    </row>
    <row r="52075" spans="21:21" x14ac:dyDescent="0.3">
      <c r="U52075" s="275"/>
    </row>
    <row r="52076" spans="21:21" x14ac:dyDescent="0.3">
      <c r="U52076" s="275"/>
    </row>
    <row r="52077" spans="21:21" x14ac:dyDescent="0.3">
      <c r="U52077" s="275"/>
    </row>
    <row r="52078" spans="21:21" x14ac:dyDescent="0.3">
      <c r="U52078" s="275"/>
    </row>
    <row r="52079" spans="21:21" x14ac:dyDescent="0.3">
      <c r="U52079" s="275"/>
    </row>
    <row r="52080" spans="21:21" x14ac:dyDescent="0.3">
      <c r="U52080" s="275"/>
    </row>
    <row r="52081" spans="21:21" x14ac:dyDescent="0.3">
      <c r="U52081" s="275"/>
    </row>
    <row r="52082" spans="21:21" x14ac:dyDescent="0.3">
      <c r="U52082" s="275"/>
    </row>
    <row r="52083" spans="21:21" x14ac:dyDescent="0.3">
      <c r="U52083" s="275"/>
    </row>
    <row r="52084" spans="21:21" x14ac:dyDescent="0.3">
      <c r="U52084" s="275"/>
    </row>
    <row r="52085" spans="21:21" x14ac:dyDescent="0.3">
      <c r="U52085" s="275"/>
    </row>
    <row r="52086" spans="21:21" x14ac:dyDescent="0.3">
      <c r="U52086" s="275"/>
    </row>
    <row r="52087" spans="21:21" x14ac:dyDescent="0.3">
      <c r="U52087" s="275"/>
    </row>
    <row r="52088" spans="21:21" x14ac:dyDescent="0.3">
      <c r="U52088" s="275"/>
    </row>
    <row r="52089" spans="21:21" x14ac:dyDescent="0.3">
      <c r="U52089" s="275"/>
    </row>
    <row r="52090" spans="21:21" x14ac:dyDescent="0.3">
      <c r="U52090" s="275"/>
    </row>
    <row r="52091" spans="21:21" x14ac:dyDescent="0.3">
      <c r="U52091" s="275"/>
    </row>
    <row r="52092" spans="21:21" x14ac:dyDescent="0.3">
      <c r="U52092" s="275"/>
    </row>
    <row r="52093" spans="21:21" x14ac:dyDescent="0.3">
      <c r="U52093" s="275"/>
    </row>
    <row r="52094" spans="21:21" x14ac:dyDescent="0.3">
      <c r="U52094" s="275"/>
    </row>
    <row r="52095" spans="21:21" x14ac:dyDescent="0.3">
      <c r="U52095" s="275"/>
    </row>
    <row r="52096" spans="21:21" x14ac:dyDescent="0.3">
      <c r="U52096" s="275"/>
    </row>
    <row r="52097" spans="21:21" x14ac:dyDescent="0.3">
      <c r="U52097" s="275"/>
    </row>
    <row r="52098" spans="21:21" x14ac:dyDescent="0.3">
      <c r="U52098" s="275"/>
    </row>
    <row r="52099" spans="21:21" x14ac:dyDescent="0.3">
      <c r="U52099" s="275"/>
    </row>
    <row r="52100" spans="21:21" x14ac:dyDescent="0.3">
      <c r="U52100" s="275"/>
    </row>
    <row r="52101" spans="21:21" x14ac:dyDescent="0.3">
      <c r="U52101" s="275"/>
    </row>
    <row r="52102" spans="21:21" x14ac:dyDescent="0.3">
      <c r="U52102" s="275"/>
    </row>
    <row r="52103" spans="21:21" x14ac:dyDescent="0.3">
      <c r="U52103" s="275"/>
    </row>
    <row r="52104" spans="21:21" x14ac:dyDescent="0.3">
      <c r="U52104" s="275"/>
    </row>
    <row r="52105" spans="21:21" x14ac:dyDescent="0.3">
      <c r="U52105" s="275"/>
    </row>
    <row r="52106" spans="21:21" x14ac:dyDescent="0.3">
      <c r="U52106" s="275"/>
    </row>
    <row r="52107" spans="21:21" x14ac:dyDescent="0.3">
      <c r="U52107" s="275"/>
    </row>
    <row r="52108" spans="21:21" x14ac:dyDescent="0.3">
      <c r="U52108" s="275"/>
    </row>
    <row r="52109" spans="21:21" x14ac:dyDescent="0.3">
      <c r="U52109" s="275"/>
    </row>
    <row r="52110" spans="21:21" x14ac:dyDescent="0.3">
      <c r="U52110" s="275"/>
    </row>
    <row r="52111" spans="21:21" x14ac:dyDescent="0.3">
      <c r="U52111" s="275"/>
    </row>
    <row r="52112" spans="21:21" x14ac:dyDescent="0.3">
      <c r="U52112" s="275"/>
    </row>
    <row r="52113" spans="21:21" x14ac:dyDescent="0.3">
      <c r="U52113" s="275"/>
    </row>
    <row r="52114" spans="21:21" x14ac:dyDescent="0.3">
      <c r="U52114" s="275"/>
    </row>
    <row r="52115" spans="21:21" x14ac:dyDescent="0.3">
      <c r="U52115" s="275"/>
    </row>
    <row r="52116" spans="21:21" x14ac:dyDescent="0.3">
      <c r="U52116" s="275"/>
    </row>
    <row r="52117" spans="21:21" x14ac:dyDescent="0.3">
      <c r="U52117" s="275"/>
    </row>
    <row r="52118" spans="21:21" x14ac:dyDescent="0.3">
      <c r="U52118" s="275"/>
    </row>
    <row r="52119" spans="21:21" x14ac:dyDescent="0.3">
      <c r="U52119" s="275"/>
    </row>
    <row r="52120" spans="21:21" x14ac:dyDescent="0.3">
      <c r="U52120" s="275"/>
    </row>
    <row r="52121" spans="21:21" x14ac:dyDescent="0.3">
      <c r="U52121" s="275"/>
    </row>
    <row r="52122" spans="21:21" x14ac:dyDescent="0.3">
      <c r="U52122" s="275"/>
    </row>
    <row r="52123" spans="21:21" x14ac:dyDescent="0.3">
      <c r="U52123" s="275"/>
    </row>
    <row r="52124" spans="21:21" x14ac:dyDescent="0.3">
      <c r="U52124" s="275"/>
    </row>
    <row r="52125" spans="21:21" x14ac:dyDescent="0.3">
      <c r="U52125" s="275"/>
    </row>
    <row r="52126" spans="21:21" x14ac:dyDescent="0.3">
      <c r="U52126" s="275"/>
    </row>
    <row r="52127" spans="21:21" x14ac:dyDescent="0.3">
      <c r="U52127" s="275"/>
    </row>
    <row r="52128" spans="21:21" x14ac:dyDescent="0.3">
      <c r="U52128" s="275"/>
    </row>
    <row r="52129" spans="21:21" x14ac:dyDescent="0.3">
      <c r="U52129" s="275"/>
    </row>
    <row r="52130" spans="21:21" x14ac:dyDescent="0.3">
      <c r="U52130" s="275"/>
    </row>
    <row r="52131" spans="21:21" x14ac:dyDescent="0.3">
      <c r="U52131" s="275"/>
    </row>
    <row r="52132" spans="21:21" x14ac:dyDescent="0.3">
      <c r="U52132" s="275"/>
    </row>
    <row r="52133" spans="21:21" x14ac:dyDescent="0.3">
      <c r="U52133" s="275"/>
    </row>
    <row r="52134" spans="21:21" x14ac:dyDescent="0.3">
      <c r="U52134" s="275"/>
    </row>
    <row r="52135" spans="21:21" x14ac:dyDescent="0.3">
      <c r="U52135" s="275"/>
    </row>
    <row r="52136" spans="21:21" x14ac:dyDescent="0.3">
      <c r="U52136" s="275"/>
    </row>
    <row r="52137" spans="21:21" x14ac:dyDescent="0.3">
      <c r="U52137" s="275"/>
    </row>
    <row r="52138" spans="21:21" x14ac:dyDescent="0.3">
      <c r="U52138" s="275"/>
    </row>
    <row r="52139" spans="21:21" x14ac:dyDescent="0.3">
      <c r="U52139" s="275"/>
    </row>
    <row r="52140" spans="21:21" x14ac:dyDescent="0.3">
      <c r="U52140" s="275"/>
    </row>
    <row r="52141" spans="21:21" x14ac:dyDescent="0.3">
      <c r="U52141" s="275"/>
    </row>
    <row r="52142" spans="21:21" x14ac:dyDescent="0.3">
      <c r="U52142" s="275"/>
    </row>
    <row r="52143" spans="21:21" x14ac:dyDescent="0.3">
      <c r="U52143" s="275"/>
    </row>
    <row r="52144" spans="21:21" x14ac:dyDescent="0.3">
      <c r="U52144" s="275"/>
    </row>
    <row r="52145" spans="21:21" x14ac:dyDescent="0.3">
      <c r="U52145" s="275"/>
    </row>
    <row r="52146" spans="21:21" x14ac:dyDescent="0.3">
      <c r="U52146" s="275"/>
    </row>
    <row r="52147" spans="21:21" x14ac:dyDescent="0.3">
      <c r="U52147" s="275"/>
    </row>
    <row r="52148" spans="21:21" x14ac:dyDescent="0.3">
      <c r="U52148" s="275"/>
    </row>
    <row r="52149" spans="21:21" x14ac:dyDescent="0.3">
      <c r="U52149" s="275"/>
    </row>
    <row r="52150" spans="21:21" x14ac:dyDescent="0.3">
      <c r="U52150" s="275"/>
    </row>
    <row r="52151" spans="21:21" x14ac:dyDescent="0.3">
      <c r="U52151" s="275"/>
    </row>
    <row r="52152" spans="21:21" x14ac:dyDescent="0.3">
      <c r="U52152" s="275"/>
    </row>
    <row r="52153" spans="21:21" x14ac:dyDescent="0.3">
      <c r="U52153" s="275"/>
    </row>
    <row r="52154" spans="21:21" x14ac:dyDescent="0.3">
      <c r="U52154" s="275"/>
    </row>
    <row r="52155" spans="21:21" x14ac:dyDescent="0.3">
      <c r="U52155" s="275"/>
    </row>
    <row r="52156" spans="21:21" x14ac:dyDescent="0.3">
      <c r="U52156" s="275"/>
    </row>
    <row r="52157" spans="21:21" x14ac:dyDescent="0.3">
      <c r="U52157" s="275"/>
    </row>
    <row r="52158" spans="21:21" x14ac:dyDescent="0.3">
      <c r="U52158" s="275"/>
    </row>
    <row r="52159" spans="21:21" x14ac:dyDescent="0.3">
      <c r="U52159" s="275"/>
    </row>
    <row r="52160" spans="21:21" x14ac:dyDescent="0.3">
      <c r="U52160" s="275"/>
    </row>
    <row r="52161" spans="21:21" x14ac:dyDescent="0.3">
      <c r="U52161" s="275"/>
    </row>
    <row r="52162" spans="21:21" x14ac:dyDescent="0.3">
      <c r="U52162" s="275"/>
    </row>
    <row r="52163" spans="21:21" x14ac:dyDescent="0.3">
      <c r="U52163" s="275"/>
    </row>
    <row r="52164" spans="21:21" x14ac:dyDescent="0.3">
      <c r="U52164" s="275"/>
    </row>
    <row r="52165" spans="21:21" x14ac:dyDescent="0.3">
      <c r="U52165" s="275"/>
    </row>
    <row r="52166" spans="21:21" x14ac:dyDescent="0.3">
      <c r="U52166" s="275"/>
    </row>
    <row r="52167" spans="21:21" x14ac:dyDescent="0.3">
      <c r="U52167" s="275"/>
    </row>
    <row r="52168" spans="21:21" x14ac:dyDescent="0.3">
      <c r="U52168" s="275"/>
    </row>
    <row r="52169" spans="21:21" x14ac:dyDescent="0.3">
      <c r="U52169" s="275"/>
    </row>
    <row r="52170" spans="21:21" x14ac:dyDescent="0.3">
      <c r="U52170" s="275"/>
    </row>
    <row r="52171" spans="21:21" x14ac:dyDescent="0.3">
      <c r="U52171" s="275"/>
    </row>
    <row r="52172" spans="21:21" x14ac:dyDescent="0.3">
      <c r="U52172" s="275"/>
    </row>
    <row r="52173" spans="21:21" x14ac:dyDescent="0.3">
      <c r="U52173" s="275"/>
    </row>
    <row r="52174" spans="21:21" x14ac:dyDescent="0.3">
      <c r="U52174" s="275"/>
    </row>
    <row r="52175" spans="21:21" x14ac:dyDescent="0.3">
      <c r="U52175" s="275"/>
    </row>
    <row r="52176" spans="21:21" x14ac:dyDescent="0.3">
      <c r="U52176" s="275"/>
    </row>
    <row r="52177" spans="21:21" x14ac:dyDescent="0.3">
      <c r="U52177" s="275"/>
    </row>
    <row r="52178" spans="21:21" x14ac:dyDescent="0.3">
      <c r="U52178" s="275"/>
    </row>
    <row r="52179" spans="21:21" x14ac:dyDescent="0.3">
      <c r="U52179" s="275"/>
    </row>
    <row r="52180" spans="21:21" x14ac:dyDescent="0.3">
      <c r="U52180" s="275"/>
    </row>
    <row r="52181" spans="21:21" x14ac:dyDescent="0.3">
      <c r="U52181" s="275"/>
    </row>
    <row r="52182" spans="21:21" x14ac:dyDescent="0.3">
      <c r="U52182" s="275"/>
    </row>
    <row r="52183" spans="21:21" x14ac:dyDescent="0.3">
      <c r="U52183" s="275"/>
    </row>
    <row r="52184" spans="21:21" x14ac:dyDescent="0.3">
      <c r="U52184" s="275"/>
    </row>
    <row r="52185" spans="21:21" x14ac:dyDescent="0.3">
      <c r="U52185" s="275"/>
    </row>
    <row r="52186" spans="21:21" x14ac:dyDescent="0.3">
      <c r="U52186" s="275"/>
    </row>
    <row r="52187" spans="21:21" x14ac:dyDescent="0.3">
      <c r="U52187" s="275"/>
    </row>
    <row r="52188" spans="21:21" x14ac:dyDescent="0.3">
      <c r="U52188" s="275"/>
    </row>
    <row r="52189" spans="21:21" x14ac:dyDescent="0.3">
      <c r="U52189" s="275"/>
    </row>
    <row r="52190" spans="21:21" x14ac:dyDescent="0.3">
      <c r="U52190" s="275"/>
    </row>
    <row r="52191" spans="21:21" x14ac:dyDescent="0.3">
      <c r="U52191" s="275"/>
    </row>
    <row r="52192" spans="21:21" x14ac:dyDescent="0.3">
      <c r="U52192" s="275"/>
    </row>
    <row r="52193" spans="21:21" x14ac:dyDescent="0.3">
      <c r="U52193" s="275"/>
    </row>
    <row r="52194" spans="21:21" x14ac:dyDescent="0.3">
      <c r="U52194" s="275"/>
    </row>
    <row r="52195" spans="21:21" x14ac:dyDescent="0.3">
      <c r="U52195" s="275"/>
    </row>
    <row r="52196" spans="21:21" x14ac:dyDescent="0.3">
      <c r="U52196" s="275"/>
    </row>
    <row r="52197" spans="21:21" x14ac:dyDescent="0.3">
      <c r="U52197" s="275"/>
    </row>
    <row r="52198" spans="21:21" x14ac:dyDescent="0.3">
      <c r="U52198" s="275"/>
    </row>
    <row r="52199" spans="21:21" x14ac:dyDescent="0.3">
      <c r="U52199" s="275"/>
    </row>
    <row r="52200" spans="21:21" x14ac:dyDescent="0.3">
      <c r="U52200" s="275"/>
    </row>
    <row r="52201" spans="21:21" x14ac:dyDescent="0.3">
      <c r="U52201" s="275"/>
    </row>
    <row r="52202" spans="21:21" x14ac:dyDescent="0.3">
      <c r="U52202" s="275"/>
    </row>
    <row r="52203" spans="21:21" x14ac:dyDescent="0.3">
      <c r="U52203" s="275"/>
    </row>
    <row r="52204" spans="21:21" x14ac:dyDescent="0.3">
      <c r="U52204" s="275"/>
    </row>
    <row r="52205" spans="21:21" x14ac:dyDescent="0.3">
      <c r="U52205" s="275"/>
    </row>
    <row r="52206" spans="21:21" x14ac:dyDescent="0.3">
      <c r="U52206" s="275"/>
    </row>
    <row r="52207" spans="21:21" x14ac:dyDescent="0.3">
      <c r="U52207" s="275"/>
    </row>
    <row r="52208" spans="21:21" x14ac:dyDescent="0.3">
      <c r="U52208" s="275"/>
    </row>
    <row r="52209" spans="21:21" x14ac:dyDescent="0.3">
      <c r="U52209" s="275"/>
    </row>
    <row r="52210" spans="21:21" x14ac:dyDescent="0.3">
      <c r="U52210" s="275"/>
    </row>
    <row r="52211" spans="21:21" x14ac:dyDescent="0.3">
      <c r="U52211" s="275"/>
    </row>
    <row r="52212" spans="21:21" x14ac:dyDescent="0.3">
      <c r="U52212" s="275"/>
    </row>
    <row r="52213" spans="21:21" x14ac:dyDescent="0.3">
      <c r="U52213" s="275"/>
    </row>
    <row r="52214" spans="21:21" x14ac:dyDescent="0.3">
      <c r="U52214" s="275"/>
    </row>
    <row r="52215" spans="21:21" x14ac:dyDescent="0.3">
      <c r="U52215" s="275"/>
    </row>
    <row r="52216" spans="21:21" x14ac:dyDescent="0.3">
      <c r="U52216" s="275"/>
    </row>
    <row r="52217" spans="21:21" x14ac:dyDescent="0.3">
      <c r="U52217" s="275"/>
    </row>
    <row r="52218" spans="21:21" x14ac:dyDescent="0.3">
      <c r="U52218" s="275"/>
    </row>
    <row r="52219" spans="21:21" x14ac:dyDescent="0.3">
      <c r="U52219" s="275"/>
    </row>
    <row r="52220" spans="21:21" x14ac:dyDescent="0.3">
      <c r="U52220" s="275"/>
    </row>
    <row r="52221" spans="21:21" x14ac:dyDescent="0.3">
      <c r="U52221" s="275"/>
    </row>
    <row r="52222" spans="21:21" x14ac:dyDescent="0.3">
      <c r="U52222" s="275"/>
    </row>
    <row r="52223" spans="21:21" x14ac:dyDescent="0.3">
      <c r="U52223" s="275"/>
    </row>
    <row r="52224" spans="21:21" x14ac:dyDescent="0.3">
      <c r="U52224" s="275"/>
    </row>
    <row r="52225" spans="21:21" x14ac:dyDescent="0.3">
      <c r="U52225" s="275"/>
    </row>
    <row r="52226" spans="21:21" x14ac:dyDescent="0.3">
      <c r="U52226" s="275"/>
    </row>
    <row r="52227" spans="21:21" x14ac:dyDescent="0.3">
      <c r="U52227" s="275"/>
    </row>
    <row r="52228" spans="21:21" x14ac:dyDescent="0.3">
      <c r="U52228" s="275"/>
    </row>
    <row r="52229" spans="21:21" x14ac:dyDescent="0.3">
      <c r="U52229" s="275"/>
    </row>
    <row r="52230" spans="21:21" x14ac:dyDescent="0.3">
      <c r="U52230" s="275"/>
    </row>
    <row r="52231" spans="21:21" x14ac:dyDescent="0.3">
      <c r="U52231" s="275"/>
    </row>
    <row r="52232" spans="21:21" x14ac:dyDescent="0.3">
      <c r="U52232" s="275"/>
    </row>
    <row r="52233" spans="21:21" x14ac:dyDescent="0.3">
      <c r="U52233" s="275"/>
    </row>
    <row r="52234" spans="21:21" x14ac:dyDescent="0.3">
      <c r="U52234" s="275"/>
    </row>
    <row r="52235" spans="21:21" x14ac:dyDescent="0.3">
      <c r="U52235" s="275"/>
    </row>
    <row r="52236" spans="21:21" x14ac:dyDescent="0.3">
      <c r="U52236" s="275"/>
    </row>
    <row r="52237" spans="21:21" x14ac:dyDescent="0.3">
      <c r="U52237" s="275"/>
    </row>
    <row r="52238" spans="21:21" x14ac:dyDescent="0.3">
      <c r="U52238" s="275"/>
    </row>
    <row r="52239" spans="21:21" x14ac:dyDescent="0.3">
      <c r="U52239" s="275"/>
    </row>
    <row r="52240" spans="21:21" x14ac:dyDescent="0.3">
      <c r="U52240" s="275"/>
    </row>
    <row r="52241" spans="21:21" x14ac:dyDescent="0.3">
      <c r="U52241" s="275"/>
    </row>
    <row r="52242" spans="21:21" x14ac:dyDescent="0.3">
      <c r="U52242" s="275"/>
    </row>
    <row r="52243" spans="21:21" x14ac:dyDescent="0.3">
      <c r="U52243" s="275"/>
    </row>
    <row r="52244" spans="21:21" x14ac:dyDescent="0.3">
      <c r="U52244" s="275"/>
    </row>
    <row r="52245" spans="21:21" x14ac:dyDescent="0.3">
      <c r="U52245" s="275"/>
    </row>
    <row r="52246" spans="21:21" x14ac:dyDescent="0.3">
      <c r="U52246" s="275"/>
    </row>
    <row r="52247" spans="21:21" x14ac:dyDescent="0.3">
      <c r="U52247" s="275"/>
    </row>
    <row r="52248" spans="21:21" x14ac:dyDescent="0.3">
      <c r="U52248" s="275"/>
    </row>
    <row r="52249" spans="21:21" x14ac:dyDescent="0.3">
      <c r="U52249" s="275"/>
    </row>
    <row r="52250" spans="21:21" x14ac:dyDescent="0.3">
      <c r="U52250" s="275"/>
    </row>
    <row r="52251" spans="21:21" x14ac:dyDescent="0.3">
      <c r="U52251" s="275"/>
    </row>
    <row r="52252" spans="21:21" x14ac:dyDescent="0.3">
      <c r="U52252" s="275"/>
    </row>
    <row r="52253" spans="21:21" x14ac:dyDescent="0.3">
      <c r="U52253" s="275"/>
    </row>
    <row r="52254" spans="21:21" x14ac:dyDescent="0.3">
      <c r="U52254" s="275"/>
    </row>
    <row r="52255" spans="21:21" x14ac:dyDescent="0.3">
      <c r="U52255" s="275"/>
    </row>
    <row r="52256" spans="21:21" x14ac:dyDescent="0.3">
      <c r="U52256" s="275"/>
    </row>
    <row r="52257" spans="21:21" x14ac:dyDescent="0.3">
      <c r="U52257" s="275"/>
    </row>
    <row r="52258" spans="21:21" x14ac:dyDescent="0.3">
      <c r="U52258" s="275"/>
    </row>
    <row r="52259" spans="21:21" x14ac:dyDescent="0.3">
      <c r="U52259" s="275"/>
    </row>
    <row r="52260" spans="21:21" x14ac:dyDescent="0.3">
      <c r="U52260" s="275"/>
    </row>
    <row r="52261" spans="21:21" x14ac:dyDescent="0.3">
      <c r="U52261" s="275"/>
    </row>
    <row r="52262" spans="21:21" x14ac:dyDescent="0.3">
      <c r="U52262" s="275"/>
    </row>
    <row r="52263" spans="21:21" x14ac:dyDescent="0.3">
      <c r="U52263" s="275"/>
    </row>
    <row r="52264" spans="21:21" x14ac:dyDescent="0.3">
      <c r="U52264" s="275"/>
    </row>
    <row r="52265" spans="21:21" x14ac:dyDescent="0.3">
      <c r="U52265" s="275"/>
    </row>
    <row r="52266" spans="21:21" x14ac:dyDescent="0.3">
      <c r="U52266" s="275"/>
    </row>
    <row r="52267" spans="21:21" x14ac:dyDescent="0.3">
      <c r="U52267" s="275"/>
    </row>
    <row r="52268" spans="21:21" x14ac:dyDescent="0.3">
      <c r="U52268" s="275"/>
    </row>
    <row r="52269" spans="21:21" x14ac:dyDescent="0.3">
      <c r="U52269" s="275"/>
    </row>
    <row r="52270" spans="21:21" x14ac:dyDescent="0.3">
      <c r="U52270" s="275"/>
    </row>
    <row r="52271" spans="21:21" x14ac:dyDescent="0.3">
      <c r="U52271" s="275"/>
    </row>
    <row r="52272" spans="21:21" x14ac:dyDescent="0.3">
      <c r="U52272" s="275"/>
    </row>
    <row r="52273" spans="21:21" x14ac:dyDescent="0.3">
      <c r="U52273" s="275"/>
    </row>
    <row r="52274" spans="21:21" x14ac:dyDescent="0.3">
      <c r="U52274" s="275"/>
    </row>
    <row r="52275" spans="21:21" x14ac:dyDescent="0.3">
      <c r="U52275" s="275"/>
    </row>
    <row r="52276" spans="21:21" x14ac:dyDescent="0.3">
      <c r="U52276" s="275"/>
    </row>
    <row r="52277" spans="21:21" x14ac:dyDescent="0.3">
      <c r="U52277" s="275"/>
    </row>
    <row r="52278" spans="21:21" x14ac:dyDescent="0.3">
      <c r="U52278" s="275"/>
    </row>
    <row r="52279" spans="21:21" x14ac:dyDescent="0.3">
      <c r="U52279" s="275"/>
    </row>
    <row r="52280" spans="21:21" x14ac:dyDescent="0.3">
      <c r="U52280" s="275"/>
    </row>
    <row r="52281" spans="21:21" x14ac:dyDescent="0.3">
      <c r="U52281" s="275"/>
    </row>
    <row r="52282" spans="21:21" x14ac:dyDescent="0.3">
      <c r="U52282" s="275"/>
    </row>
    <row r="52283" spans="21:21" x14ac:dyDescent="0.3">
      <c r="U52283" s="275"/>
    </row>
    <row r="52284" spans="21:21" x14ac:dyDescent="0.3">
      <c r="U52284" s="275"/>
    </row>
    <row r="52285" spans="21:21" x14ac:dyDescent="0.3">
      <c r="U52285" s="275"/>
    </row>
    <row r="52286" spans="21:21" x14ac:dyDescent="0.3">
      <c r="U52286" s="275"/>
    </row>
    <row r="52287" spans="21:21" x14ac:dyDescent="0.3">
      <c r="U52287" s="275"/>
    </row>
    <row r="52288" spans="21:21" x14ac:dyDescent="0.3">
      <c r="U52288" s="275"/>
    </row>
    <row r="52289" spans="21:21" x14ac:dyDescent="0.3">
      <c r="U52289" s="275"/>
    </row>
    <row r="52290" spans="21:21" x14ac:dyDescent="0.3">
      <c r="U52290" s="275"/>
    </row>
    <row r="52291" spans="21:21" x14ac:dyDescent="0.3">
      <c r="U52291" s="275"/>
    </row>
    <row r="52292" spans="21:21" x14ac:dyDescent="0.3">
      <c r="U52292" s="275"/>
    </row>
    <row r="52293" spans="21:21" x14ac:dyDescent="0.3">
      <c r="U52293" s="275"/>
    </row>
    <row r="52294" spans="21:21" x14ac:dyDescent="0.3">
      <c r="U52294" s="275"/>
    </row>
    <row r="52295" spans="21:21" x14ac:dyDescent="0.3">
      <c r="U52295" s="275"/>
    </row>
    <row r="52296" spans="21:21" x14ac:dyDescent="0.3">
      <c r="U52296" s="275"/>
    </row>
    <row r="52297" spans="21:21" x14ac:dyDescent="0.3">
      <c r="U52297" s="275"/>
    </row>
    <row r="52298" spans="21:21" x14ac:dyDescent="0.3">
      <c r="U52298" s="275"/>
    </row>
    <row r="52299" spans="21:21" x14ac:dyDescent="0.3">
      <c r="U52299" s="275"/>
    </row>
    <row r="52300" spans="21:21" x14ac:dyDescent="0.3">
      <c r="U52300" s="275"/>
    </row>
    <row r="52301" spans="21:21" x14ac:dyDescent="0.3">
      <c r="U52301" s="275"/>
    </row>
    <row r="52302" spans="21:21" x14ac:dyDescent="0.3">
      <c r="U52302" s="275"/>
    </row>
    <row r="52303" spans="21:21" x14ac:dyDescent="0.3">
      <c r="U52303" s="275"/>
    </row>
    <row r="52304" spans="21:21" x14ac:dyDescent="0.3">
      <c r="U52304" s="275"/>
    </row>
    <row r="52305" spans="21:21" x14ac:dyDescent="0.3">
      <c r="U52305" s="275"/>
    </row>
    <row r="52306" spans="21:21" x14ac:dyDescent="0.3">
      <c r="U52306" s="275"/>
    </row>
    <row r="52307" spans="21:21" x14ac:dyDescent="0.3">
      <c r="U52307" s="275"/>
    </row>
    <row r="52308" spans="21:21" x14ac:dyDescent="0.3">
      <c r="U52308" s="275"/>
    </row>
    <row r="52309" spans="21:21" x14ac:dyDescent="0.3">
      <c r="U52309" s="275"/>
    </row>
    <row r="52310" spans="21:21" x14ac:dyDescent="0.3">
      <c r="U52310" s="275"/>
    </row>
    <row r="52311" spans="21:21" x14ac:dyDescent="0.3">
      <c r="U52311" s="275"/>
    </row>
    <row r="52312" spans="21:21" x14ac:dyDescent="0.3">
      <c r="U52312" s="275"/>
    </row>
    <row r="52313" spans="21:21" x14ac:dyDescent="0.3">
      <c r="U52313" s="275"/>
    </row>
    <row r="52314" spans="21:21" x14ac:dyDescent="0.3">
      <c r="U52314" s="275"/>
    </row>
    <row r="52315" spans="21:21" x14ac:dyDescent="0.3">
      <c r="U52315" s="275"/>
    </row>
    <row r="52316" spans="21:21" x14ac:dyDescent="0.3">
      <c r="U52316" s="275"/>
    </row>
    <row r="52317" spans="21:21" x14ac:dyDescent="0.3">
      <c r="U52317" s="275"/>
    </row>
    <row r="52318" spans="21:21" x14ac:dyDescent="0.3">
      <c r="U52318" s="275"/>
    </row>
    <row r="52319" spans="21:21" x14ac:dyDescent="0.3">
      <c r="U52319" s="275"/>
    </row>
    <row r="52320" spans="21:21" x14ac:dyDescent="0.3">
      <c r="U52320" s="275"/>
    </row>
    <row r="52321" spans="21:21" x14ac:dyDescent="0.3">
      <c r="U52321" s="275"/>
    </row>
    <row r="52322" spans="21:21" x14ac:dyDescent="0.3">
      <c r="U52322" s="275"/>
    </row>
    <row r="52323" spans="21:21" x14ac:dyDescent="0.3">
      <c r="U52323" s="275"/>
    </row>
    <row r="52324" spans="21:21" x14ac:dyDescent="0.3">
      <c r="U52324" s="275"/>
    </row>
    <row r="52325" spans="21:21" x14ac:dyDescent="0.3">
      <c r="U52325" s="275"/>
    </row>
    <row r="52326" spans="21:21" x14ac:dyDescent="0.3">
      <c r="U52326" s="275"/>
    </row>
    <row r="52327" spans="21:21" x14ac:dyDescent="0.3">
      <c r="U52327" s="275"/>
    </row>
    <row r="52328" spans="21:21" x14ac:dyDescent="0.3">
      <c r="U52328" s="275"/>
    </row>
    <row r="52329" spans="21:21" x14ac:dyDescent="0.3">
      <c r="U52329" s="275"/>
    </row>
    <row r="52330" spans="21:21" x14ac:dyDescent="0.3">
      <c r="U52330" s="275"/>
    </row>
    <row r="52331" spans="21:21" x14ac:dyDescent="0.3">
      <c r="U52331" s="275"/>
    </row>
    <row r="52332" spans="21:21" x14ac:dyDescent="0.3">
      <c r="U52332" s="275"/>
    </row>
    <row r="52333" spans="21:21" x14ac:dyDescent="0.3">
      <c r="U52333" s="275"/>
    </row>
    <row r="52334" spans="21:21" x14ac:dyDescent="0.3">
      <c r="U52334" s="275"/>
    </row>
    <row r="52335" spans="21:21" x14ac:dyDescent="0.3">
      <c r="U52335" s="275"/>
    </row>
    <row r="52336" spans="21:21" x14ac:dyDescent="0.3">
      <c r="U52336" s="275"/>
    </row>
    <row r="52337" spans="21:21" x14ac:dyDescent="0.3">
      <c r="U52337" s="275"/>
    </row>
    <row r="52338" spans="21:21" x14ac:dyDescent="0.3">
      <c r="U52338" s="275"/>
    </row>
    <row r="52339" spans="21:21" x14ac:dyDescent="0.3">
      <c r="U52339" s="275"/>
    </row>
    <row r="52340" spans="21:21" x14ac:dyDescent="0.3">
      <c r="U52340" s="275"/>
    </row>
    <row r="52341" spans="21:21" x14ac:dyDescent="0.3">
      <c r="U52341" s="275"/>
    </row>
    <row r="52342" spans="21:21" x14ac:dyDescent="0.3">
      <c r="U52342" s="275"/>
    </row>
    <row r="52343" spans="21:21" x14ac:dyDescent="0.3">
      <c r="U52343" s="275"/>
    </row>
    <row r="52344" spans="21:21" x14ac:dyDescent="0.3">
      <c r="U52344" s="275"/>
    </row>
    <row r="52345" spans="21:21" x14ac:dyDescent="0.3">
      <c r="U52345" s="275"/>
    </row>
    <row r="52346" spans="21:21" x14ac:dyDescent="0.3">
      <c r="U52346" s="275"/>
    </row>
    <row r="52347" spans="21:21" x14ac:dyDescent="0.3">
      <c r="U52347" s="275"/>
    </row>
    <row r="52348" spans="21:21" x14ac:dyDescent="0.3">
      <c r="U52348" s="275"/>
    </row>
    <row r="52349" spans="21:21" x14ac:dyDescent="0.3">
      <c r="U52349" s="275"/>
    </row>
    <row r="52350" spans="21:21" x14ac:dyDescent="0.3">
      <c r="U52350" s="275"/>
    </row>
    <row r="52351" spans="21:21" x14ac:dyDescent="0.3">
      <c r="U52351" s="275"/>
    </row>
    <row r="52352" spans="21:21" x14ac:dyDescent="0.3">
      <c r="U52352" s="275"/>
    </row>
    <row r="52353" spans="21:21" x14ac:dyDescent="0.3">
      <c r="U52353" s="275"/>
    </row>
    <row r="52354" spans="21:21" x14ac:dyDescent="0.3">
      <c r="U52354" s="275"/>
    </row>
    <row r="52355" spans="21:21" x14ac:dyDescent="0.3">
      <c r="U52355" s="275"/>
    </row>
    <row r="52356" spans="21:21" x14ac:dyDescent="0.3">
      <c r="U52356" s="275"/>
    </row>
    <row r="52357" spans="21:21" x14ac:dyDescent="0.3">
      <c r="U52357" s="275"/>
    </row>
    <row r="52358" spans="21:21" x14ac:dyDescent="0.3">
      <c r="U52358" s="275"/>
    </row>
    <row r="52359" spans="21:21" x14ac:dyDescent="0.3">
      <c r="U52359" s="275"/>
    </row>
    <row r="52360" spans="21:21" x14ac:dyDescent="0.3">
      <c r="U52360" s="275"/>
    </row>
    <row r="52361" spans="21:21" x14ac:dyDescent="0.3">
      <c r="U52361" s="275"/>
    </row>
    <row r="52362" spans="21:21" x14ac:dyDescent="0.3">
      <c r="U52362" s="275"/>
    </row>
    <row r="52363" spans="21:21" x14ac:dyDescent="0.3">
      <c r="U52363" s="275"/>
    </row>
    <row r="52364" spans="21:21" x14ac:dyDescent="0.3">
      <c r="U52364" s="275"/>
    </row>
    <row r="52365" spans="21:21" x14ac:dyDescent="0.3">
      <c r="U52365" s="275"/>
    </row>
    <row r="52366" spans="21:21" x14ac:dyDescent="0.3">
      <c r="U52366" s="275"/>
    </row>
    <row r="52367" spans="21:21" x14ac:dyDescent="0.3">
      <c r="U52367" s="275"/>
    </row>
    <row r="52368" spans="21:21" x14ac:dyDescent="0.3">
      <c r="U52368" s="275"/>
    </row>
    <row r="52369" spans="21:21" x14ac:dyDescent="0.3">
      <c r="U52369" s="275"/>
    </row>
    <row r="52370" spans="21:21" x14ac:dyDescent="0.3">
      <c r="U52370" s="275"/>
    </row>
    <row r="52371" spans="21:21" x14ac:dyDescent="0.3">
      <c r="U52371" s="275"/>
    </row>
    <row r="52372" spans="21:21" x14ac:dyDescent="0.3">
      <c r="U52372" s="275"/>
    </row>
    <row r="52373" spans="21:21" x14ac:dyDescent="0.3">
      <c r="U52373" s="275"/>
    </row>
    <row r="52374" spans="21:21" x14ac:dyDescent="0.3">
      <c r="U52374" s="275"/>
    </row>
    <row r="52375" spans="21:21" x14ac:dyDescent="0.3">
      <c r="U52375" s="275"/>
    </row>
    <row r="52376" spans="21:21" x14ac:dyDescent="0.3">
      <c r="U52376" s="275"/>
    </row>
    <row r="52377" spans="21:21" x14ac:dyDescent="0.3">
      <c r="U52377" s="275"/>
    </row>
    <row r="52378" spans="21:21" x14ac:dyDescent="0.3">
      <c r="U52378" s="275"/>
    </row>
    <row r="52379" spans="21:21" x14ac:dyDescent="0.3">
      <c r="U52379" s="275"/>
    </row>
    <row r="52380" spans="21:21" x14ac:dyDescent="0.3">
      <c r="U52380" s="275"/>
    </row>
    <row r="52381" spans="21:21" x14ac:dyDescent="0.3">
      <c r="U52381" s="275"/>
    </row>
    <row r="52382" spans="21:21" x14ac:dyDescent="0.3">
      <c r="U52382" s="275"/>
    </row>
    <row r="52383" spans="21:21" x14ac:dyDescent="0.3">
      <c r="U52383" s="275"/>
    </row>
    <row r="52384" spans="21:21" x14ac:dyDescent="0.3">
      <c r="U52384" s="275"/>
    </row>
    <row r="52385" spans="21:21" x14ac:dyDescent="0.3">
      <c r="U52385" s="275"/>
    </row>
    <row r="52386" spans="21:21" x14ac:dyDescent="0.3">
      <c r="U52386" s="275"/>
    </row>
    <row r="52387" spans="21:21" x14ac:dyDescent="0.3">
      <c r="U52387" s="275"/>
    </row>
    <row r="52388" spans="21:21" x14ac:dyDescent="0.3">
      <c r="U52388" s="275"/>
    </row>
    <row r="52389" spans="21:21" x14ac:dyDescent="0.3">
      <c r="U52389" s="275"/>
    </row>
    <row r="52390" spans="21:21" x14ac:dyDescent="0.3">
      <c r="U52390" s="275"/>
    </row>
    <row r="52391" spans="21:21" x14ac:dyDescent="0.3">
      <c r="U52391" s="275"/>
    </row>
    <row r="52392" spans="21:21" x14ac:dyDescent="0.3">
      <c r="U52392" s="275"/>
    </row>
    <row r="52393" spans="21:21" x14ac:dyDescent="0.3">
      <c r="U52393" s="275"/>
    </row>
    <row r="52394" spans="21:21" x14ac:dyDescent="0.3">
      <c r="U52394" s="275"/>
    </row>
    <row r="52395" spans="21:21" x14ac:dyDescent="0.3">
      <c r="U52395" s="275"/>
    </row>
    <row r="52396" spans="21:21" x14ac:dyDescent="0.3">
      <c r="U52396" s="275"/>
    </row>
    <row r="52397" spans="21:21" x14ac:dyDescent="0.3">
      <c r="U52397" s="275"/>
    </row>
    <row r="52398" spans="21:21" x14ac:dyDescent="0.3">
      <c r="U52398" s="275"/>
    </row>
    <row r="52399" spans="21:21" x14ac:dyDescent="0.3">
      <c r="U52399" s="275"/>
    </row>
    <row r="52400" spans="21:21" x14ac:dyDescent="0.3">
      <c r="U52400" s="275"/>
    </row>
    <row r="52401" spans="21:21" x14ac:dyDescent="0.3">
      <c r="U52401" s="275"/>
    </row>
    <row r="52402" spans="21:21" x14ac:dyDescent="0.3">
      <c r="U52402" s="275"/>
    </row>
    <row r="52403" spans="21:21" x14ac:dyDescent="0.3">
      <c r="U52403" s="275"/>
    </row>
    <row r="52404" spans="21:21" x14ac:dyDescent="0.3">
      <c r="U52404" s="275"/>
    </row>
    <row r="52405" spans="21:21" x14ac:dyDescent="0.3">
      <c r="U52405" s="275"/>
    </row>
    <row r="52406" spans="21:21" x14ac:dyDescent="0.3">
      <c r="U52406" s="275"/>
    </row>
    <row r="52407" spans="21:21" x14ac:dyDescent="0.3">
      <c r="U52407" s="275"/>
    </row>
    <row r="52408" spans="21:21" x14ac:dyDescent="0.3">
      <c r="U52408" s="275"/>
    </row>
    <row r="52409" spans="21:21" x14ac:dyDescent="0.3">
      <c r="U52409" s="275"/>
    </row>
    <row r="52410" spans="21:21" x14ac:dyDescent="0.3">
      <c r="U52410" s="275"/>
    </row>
    <row r="52411" spans="21:21" x14ac:dyDescent="0.3">
      <c r="U52411" s="275"/>
    </row>
    <row r="52412" spans="21:21" x14ac:dyDescent="0.3">
      <c r="U52412" s="275"/>
    </row>
    <row r="52413" spans="21:21" x14ac:dyDescent="0.3">
      <c r="U52413" s="275"/>
    </row>
    <row r="52414" spans="21:21" x14ac:dyDescent="0.3">
      <c r="U52414" s="275"/>
    </row>
    <row r="52415" spans="21:21" x14ac:dyDescent="0.3">
      <c r="U52415" s="275"/>
    </row>
    <row r="52416" spans="21:21" x14ac:dyDescent="0.3">
      <c r="U52416" s="275"/>
    </row>
    <row r="52417" spans="21:21" x14ac:dyDescent="0.3">
      <c r="U52417" s="275"/>
    </row>
    <row r="52418" spans="21:21" x14ac:dyDescent="0.3">
      <c r="U52418" s="275"/>
    </row>
    <row r="52419" spans="21:21" x14ac:dyDescent="0.3">
      <c r="U52419" s="275"/>
    </row>
    <row r="52420" spans="21:21" x14ac:dyDescent="0.3">
      <c r="U52420" s="275"/>
    </row>
    <row r="52421" spans="21:21" x14ac:dyDescent="0.3">
      <c r="U52421" s="275"/>
    </row>
    <row r="52422" spans="21:21" x14ac:dyDescent="0.3">
      <c r="U52422" s="275"/>
    </row>
    <row r="52423" spans="21:21" x14ac:dyDescent="0.3">
      <c r="U52423" s="275"/>
    </row>
    <row r="52424" spans="21:21" x14ac:dyDescent="0.3">
      <c r="U52424" s="275"/>
    </row>
    <row r="52425" spans="21:21" x14ac:dyDescent="0.3">
      <c r="U52425" s="275"/>
    </row>
    <row r="52426" spans="21:21" x14ac:dyDescent="0.3">
      <c r="U52426" s="275"/>
    </row>
    <row r="52427" spans="21:21" x14ac:dyDescent="0.3">
      <c r="U52427" s="275"/>
    </row>
    <row r="52428" spans="21:21" x14ac:dyDescent="0.3">
      <c r="U52428" s="275"/>
    </row>
    <row r="52429" spans="21:21" x14ac:dyDescent="0.3">
      <c r="U52429" s="275"/>
    </row>
    <row r="52430" spans="21:21" x14ac:dyDescent="0.3">
      <c r="U52430" s="275"/>
    </row>
    <row r="52431" spans="21:21" x14ac:dyDescent="0.3">
      <c r="U52431" s="275"/>
    </row>
    <row r="52432" spans="21:21" x14ac:dyDescent="0.3">
      <c r="U52432" s="275"/>
    </row>
    <row r="52433" spans="21:21" x14ac:dyDescent="0.3">
      <c r="U52433" s="275"/>
    </row>
    <row r="52434" spans="21:21" x14ac:dyDescent="0.3">
      <c r="U52434" s="275"/>
    </row>
    <row r="52435" spans="21:21" x14ac:dyDescent="0.3">
      <c r="U52435" s="275"/>
    </row>
    <row r="52436" spans="21:21" x14ac:dyDescent="0.3">
      <c r="U52436" s="275"/>
    </row>
    <row r="52437" spans="21:21" x14ac:dyDescent="0.3">
      <c r="U52437" s="275"/>
    </row>
    <row r="52438" spans="21:21" x14ac:dyDescent="0.3">
      <c r="U52438" s="275"/>
    </row>
    <row r="52439" spans="21:21" x14ac:dyDescent="0.3">
      <c r="U52439" s="275"/>
    </row>
    <row r="52440" spans="21:21" x14ac:dyDescent="0.3">
      <c r="U52440" s="275"/>
    </row>
    <row r="52441" spans="21:21" x14ac:dyDescent="0.3">
      <c r="U52441" s="275"/>
    </row>
    <row r="52442" spans="21:21" x14ac:dyDescent="0.3">
      <c r="U52442" s="275"/>
    </row>
    <row r="52443" spans="21:21" x14ac:dyDescent="0.3">
      <c r="U52443" s="275"/>
    </row>
    <row r="52444" spans="21:21" x14ac:dyDescent="0.3">
      <c r="U52444" s="275"/>
    </row>
    <row r="52445" spans="21:21" x14ac:dyDescent="0.3">
      <c r="U52445" s="275"/>
    </row>
    <row r="52446" spans="21:21" x14ac:dyDescent="0.3">
      <c r="U52446" s="275"/>
    </row>
    <row r="52447" spans="21:21" x14ac:dyDescent="0.3">
      <c r="U52447" s="275"/>
    </row>
    <row r="52448" spans="21:21" x14ac:dyDescent="0.3">
      <c r="U52448" s="275"/>
    </row>
    <row r="52449" spans="21:21" x14ac:dyDescent="0.3">
      <c r="U52449" s="275"/>
    </row>
    <row r="52450" spans="21:21" x14ac:dyDescent="0.3">
      <c r="U52450" s="275"/>
    </row>
    <row r="52451" spans="21:21" x14ac:dyDescent="0.3">
      <c r="U52451" s="275"/>
    </row>
    <row r="52452" spans="21:21" x14ac:dyDescent="0.3">
      <c r="U52452" s="275"/>
    </row>
    <row r="52453" spans="21:21" x14ac:dyDescent="0.3">
      <c r="U52453" s="275"/>
    </row>
    <row r="52454" spans="21:21" x14ac:dyDescent="0.3">
      <c r="U52454" s="275"/>
    </row>
    <row r="52455" spans="21:21" x14ac:dyDescent="0.3">
      <c r="U52455" s="275"/>
    </row>
    <row r="52456" spans="21:21" x14ac:dyDescent="0.3">
      <c r="U52456" s="275"/>
    </row>
    <row r="52457" spans="21:21" x14ac:dyDescent="0.3">
      <c r="U52457" s="275"/>
    </row>
    <row r="52458" spans="21:21" x14ac:dyDescent="0.3">
      <c r="U52458" s="275"/>
    </row>
    <row r="52459" spans="21:21" x14ac:dyDescent="0.3">
      <c r="U52459" s="275"/>
    </row>
    <row r="52460" spans="21:21" x14ac:dyDescent="0.3">
      <c r="U52460" s="275"/>
    </row>
    <row r="52461" spans="21:21" x14ac:dyDescent="0.3">
      <c r="U52461" s="275"/>
    </row>
    <row r="52462" spans="21:21" x14ac:dyDescent="0.3">
      <c r="U52462" s="275"/>
    </row>
    <row r="52463" spans="21:21" x14ac:dyDescent="0.3">
      <c r="U52463" s="275"/>
    </row>
    <row r="52464" spans="21:21" x14ac:dyDescent="0.3">
      <c r="U52464" s="275"/>
    </row>
    <row r="52465" spans="21:21" x14ac:dyDescent="0.3">
      <c r="U52465" s="275"/>
    </row>
    <row r="52466" spans="21:21" x14ac:dyDescent="0.3">
      <c r="U52466" s="275"/>
    </row>
    <row r="52467" spans="21:21" x14ac:dyDescent="0.3">
      <c r="U52467" s="275"/>
    </row>
    <row r="52468" spans="21:21" x14ac:dyDescent="0.3">
      <c r="U52468" s="275"/>
    </row>
    <row r="52469" spans="21:21" x14ac:dyDescent="0.3">
      <c r="U52469" s="275"/>
    </row>
    <row r="52470" spans="21:21" x14ac:dyDescent="0.3">
      <c r="U52470" s="275"/>
    </row>
    <row r="52471" spans="21:21" x14ac:dyDescent="0.3">
      <c r="U52471" s="275"/>
    </row>
    <row r="52472" spans="21:21" x14ac:dyDescent="0.3">
      <c r="U52472" s="275"/>
    </row>
    <row r="52473" spans="21:21" x14ac:dyDescent="0.3">
      <c r="U52473" s="275"/>
    </row>
    <row r="52474" spans="21:21" x14ac:dyDescent="0.3">
      <c r="U52474" s="275"/>
    </row>
    <row r="52475" spans="21:21" x14ac:dyDescent="0.3">
      <c r="U52475" s="275"/>
    </row>
    <row r="52476" spans="21:21" x14ac:dyDescent="0.3">
      <c r="U52476" s="275"/>
    </row>
    <row r="52477" spans="21:21" x14ac:dyDescent="0.3">
      <c r="U52477" s="275"/>
    </row>
    <row r="52478" spans="21:21" x14ac:dyDescent="0.3">
      <c r="U52478" s="275"/>
    </row>
    <row r="52479" spans="21:21" x14ac:dyDescent="0.3">
      <c r="U52479" s="275"/>
    </row>
    <row r="52480" spans="21:21" x14ac:dyDescent="0.3">
      <c r="U52480" s="275"/>
    </row>
    <row r="52481" spans="21:21" x14ac:dyDescent="0.3">
      <c r="U52481" s="275"/>
    </row>
    <row r="52482" spans="21:21" x14ac:dyDescent="0.3">
      <c r="U52482" s="275"/>
    </row>
    <row r="52483" spans="21:21" x14ac:dyDescent="0.3">
      <c r="U52483" s="275"/>
    </row>
    <row r="52484" spans="21:21" x14ac:dyDescent="0.3">
      <c r="U52484" s="275"/>
    </row>
    <row r="52485" spans="21:21" x14ac:dyDescent="0.3">
      <c r="U52485" s="275"/>
    </row>
    <row r="52486" spans="21:21" x14ac:dyDescent="0.3">
      <c r="U52486" s="275"/>
    </row>
    <row r="52487" spans="21:21" x14ac:dyDescent="0.3">
      <c r="U52487" s="275"/>
    </row>
    <row r="52488" spans="21:21" x14ac:dyDescent="0.3">
      <c r="U52488" s="275"/>
    </row>
    <row r="52489" spans="21:21" x14ac:dyDescent="0.3">
      <c r="U52489" s="275"/>
    </row>
    <row r="52490" spans="21:21" x14ac:dyDescent="0.3">
      <c r="U52490" s="275"/>
    </row>
    <row r="52491" spans="21:21" x14ac:dyDescent="0.3">
      <c r="U52491" s="275"/>
    </row>
    <row r="52492" spans="21:21" x14ac:dyDescent="0.3">
      <c r="U52492" s="275"/>
    </row>
    <row r="52493" spans="21:21" x14ac:dyDescent="0.3">
      <c r="U52493" s="275"/>
    </row>
    <row r="52494" spans="21:21" x14ac:dyDescent="0.3">
      <c r="U52494" s="275"/>
    </row>
    <row r="52495" spans="21:21" x14ac:dyDescent="0.3">
      <c r="U52495" s="275"/>
    </row>
    <row r="52496" spans="21:21" x14ac:dyDescent="0.3">
      <c r="U52496" s="275"/>
    </row>
    <row r="52497" spans="21:21" x14ac:dyDescent="0.3">
      <c r="U52497" s="275"/>
    </row>
    <row r="52498" spans="21:21" x14ac:dyDescent="0.3">
      <c r="U52498" s="275"/>
    </row>
    <row r="52499" spans="21:21" x14ac:dyDescent="0.3">
      <c r="U52499" s="275"/>
    </row>
    <row r="52500" spans="21:21" x14ac:dyDescent="0.3">
      <c r="U52500" s="275"/>
    </row>
    <row r="52501" spans="21:21" x14ac:dyDescent="0.3">
      <c r="U52501" s="275"/>
    </row>
    <row r="52502" spans="21:21" x14ac:dyDescent="0.3">
      <c r="U52502" s="275"/>
    </row>
    <row r="52503" spans="21:21" x14ac:dyDescent="0.3">
      <c r="U52503" s="275"/>
    </row>
    <row r="52504" spans="21:21" x14ac:dyDescent="0.3">
      <c r="U52504" s="275"/>
    </row>
    <row r="52505" spans="21:21" x14ac:dyDescent="0.3">
      <c r="U52505" s="275"/>
    </row>
    <row r="52506" spans="21:21" x14ac:dyDescent="0.3">
      <c r="U52506" s="275"/>
    </row>
    <row r="52507" spans="21:21" x14ac:dyDescent="0.3">
      <c r="U52507" s="275"/>
    </row>
    <row r="52508" spans="21:21" x14ac:dyDescent="0.3">
      <c r="U52508" s="275"/>
    </row>
    <row r="52509" spans="21:21" x14ac:dyDescent="0.3">
      <c r="U52509" s="275"/>
    </row>
    <row r="52510" spans="21:21" x14ac:dyDescent="0.3">
      <c r="U52510" s="275"/>
    </row>
    <row r="52511" spans="21:21" x14ac:dyDescent="0.3">
      <c r="U52511" s="275"/>
    </row>
    <row r="52512" spans="21:21" x14ac:dyDescent="0.3">
      <c r="U52512" s="275"/>
    </row>
    <row r="52513" spans="21:21" x14ac:dyDescent="0.3">
      <c r="U52513" s="275"/>
    </row>
    <row r="52514" spans="21:21" x14ac:dyDescent="0.3">
      <c r="U52514" s="275"/>
    </row>
    <row r="52515" spans="21:21" x14ac:dyDescent="0.3">
      <c r="U52515" s="275"/>
    </row>
    <row r="52516" spans="21:21" x14ac:dyDescent="0.3">
      <c r="U52516" s="275"/>
    </row>
    <row r="52517" spans="21:21" x14ac:dyDescent="0.3">
      <c r="U52517" s="275"/>
    </row>
    <row r="52518" spans="21:21" x14ac:dyDescent="0.3">
      <c r="U52518" s="275"/>
    </row>
    <row r="52519" spans="21:21" x14ac:dyDescent="0.3">
      <c r="U52519" s="275"/>
    </row>
    <row r="52520" spans="21:21" x14ac:dyDescent="0.3">
      <c r="U52520" s="275"/>
    </row>
    <row r="52521" spans="21:21" x14ac:dyDescent="0.3">
      <c r="U52521" s="275"/>
    </row>
    <row r="52522" spans="21:21" x14ac:dyDescent="0.3">
      <c r="U52522" s="275"/>
    </row>
    <row r="52523" spans="21:21" x14ac:dyDescent="0.3">
      <c r="U52523" s="275"/>
    </row>
    <row r="52524" spans="21:21" x14ac:dyDescent="0.3">
      <c r="U52524" s="275"/>
    </row>
    <row r="52525" spans="21:21" x14ac:dyDescent="0.3">
      <c r="U52525" s="275"/>
    </row>
    <row r="52526" spans="21:21" x14ac:dyDescent="0.3">
      <c r="U52526" s="275"/>
    </row>
    <row r="52527" spans="21:21" x14ac:dyDescent="0.3">
      <c r="U52527" s="275"/>
    </row>
    <row r="52528" spans="21:21" x14ac:dyDescent="0.3">
      <c r="U52528" s="275"/>
    </row>
    <row r="52529" spans="21:21" x14ac:dyDescent="0.3">
      <c r="U52529" s="275"/>
    </row>
    <row r="52530" spans="21:21" x14ac:dyDescent="0.3">
      <c r="U52530" s="275"/>
    </row>
    <row r="52531" spans="21:21" x14ac:dyDescent="0.3">
      <c r="U52531" s="275"/>
    </row>
    <row r="52532" spans="21:21" x14ac:dyDescent="0.3">
      <c r="U52532" s="275"/>
    </row>
    <row r="52533" spans="21:21" x14ac:dyDescent="0.3">
      <c r="U52533" s="275"/>
    </row>
    <row r="52534" spans="21:21" x14ac:dyDescent="0.3">
      <c r="U52534" s="275"/>
    </row>
    <row r="52535" spans="21:21" x14ac:dyDescent="0.3">
      <c r="U52535" s="275"/>
    </row>
    <row r="52536" spans="21:21" x14ac:dyDescent="0.3">
      <c r="U52536" s="275"/>
    </row>
    <row r="52537" spans="21:21" x14ac:dyDescent="0.3">
      <c r="U52537" s="275"/>
    </row>
    <row r="52538" spans="21:21" x14ac:dyDescent="0.3">
      <c r="U52538" s="275"/>
    </row>
    <row r="52539" spans="21:21" x14ac:dyDescent="0.3">
      <c r="U52539" s="275"/>
    </row>
    <row r="52540" spans="21:21" x14ac:dyDescent="0.3">
      <c r="U52540" s="275"/>
    </row>
    <row r="52541" spans="21:21" x14ac:dyDescent="0.3">
      <c r="U52541" s="275"/>
    </row>
    <row r="52542" spans="21:21" x14ac:dyDescent="0.3">
      <c r="U52542" s="275"/>
    </row>
    <row r="52543" spans="21:21" x14ac:dyDescent="0.3">
      <c r="U52543" s="275"/>
    </row>
    <row r="52544" spans="21:21" x14ac:dyDescent="0.3">
      <c r="U52544" s="275"/>
    </row>
    <row r="52545" spans="21:21" x14ac:dyDescent="0.3">
      <c r="U52545" s="275"/>
    </row>
    <row r="52546" spans="21:21" x14ac:dyDescent="0.3">
      <c r="U52546" s="275"/>
    </row>
    <row r="52547" spans="21:21" x14ac:dyDescent="0.3">
      <c r="U52547" s="275"/>
    </row>
    <row r="52548" spans="21:21" x14ac:dyDescent="0.3">
      <c r="U52548" s="275"/>
    </row>
    <row r="52549" spans="21:21" x14ac:dyDescent="0.3">
      <c r="U52549" s="275"/>
    </row>
    <row r="52550" spans="21:21" x14ac:dyDescent="0.3">
      <c r="U52550" s="275"/>
    </row>
    <row r="52551" spans="21:21" x14ac:dyDescent="0.3">
      <c r="U52551" s="275"/>
    </row>
    <row r="52552" spans="21:21" x14ac:dyDescent="0.3">
      <c r="U52552" s="275"/>
    </row>
    <row r="52553" spans="21:21" x14ac:dyDescent="0.3">
      <c r="U52553" s="275"/>
    </row>
    <row r="52554" spans="21:21" x14ac:dyDescent="0.3">
      <c r="U52554" s="275"/>
    </row>
    <row r="52555" spans="21:21" x14ac:dyDescent="0.3">
      <c r="U52555" s="275"/>
    </row>
    <row r="52556" spans="21:21" x14ac:dyDescent="0.3">
      <c r="U52556" s="275"/>
    </row>
    <row r="52557" spans="21:21" x14ac:dyDescent="0.3">
      <c r="U52557" s="275"/>
    </row>
    <row r="52558" spans="21:21" x14ac:dyDescent="0.3">
      <c r="U52558" s="275"/>
    </row>
    <row r="52559" spans="21:21" x14ac:dyDescent="0.3">
      <c r="U52559" s="275"/>
    </row>
    <row r="52560" spans="21:21" x14ac:dyDescent="0.3">
      <c r="U52560" s="275"/>
    </row>
    <row r="52561" spans="21:21" x14ac:dyDescent="0.3">
      <c r="U52561" s="275"/>
    </row>
    <row r="52562" spans="21:21" x14ac:dyDescent="0.3">
      <c r="U52562" s="275"/>
    </row>
    <row r="52563" spans="21:21" x14ac:dyDescent="0.3">
      <c r="U52563" s="275"/>
    </row>
    <row r="52564" spans="21:21" x14ac:dyDescent="0.3">
      <c r="U52564" s="275"/>
    </row>
    <row r="52565" spans="21:21" x14ac:dyDescent="0.3">
      <c r="U52565" s="275"/>
    </row>
    <row r="52566" spans="21:21" x14ac:dyDescent="0.3">
      <c r="U52566" s="275"/>
    </row>
    <row r="52567" spans="21:21" x14ac:dyDescent="0.3">
      <c r="U52567" s="275"/>
    </row>
    <row r="52568" spans="21:21" x14ac:dyDescent="0.3">
      <c r="U52568" s="275"/>
    </row>
    <row r="52569" spans="21:21" x14ac:dyDescent="0.3">
      <c r="U52569" s="275"/>
    </row>
    <row r="52570" spans="21:21" x14ac:dyDescent="0.3">
      <c r="U52570" s="275"/>
    </row>
    <row r="52571" spans="21:21" x14ac:dyDescent="0.3">
      <c r="U52571" s="275"/>
    </row>
    <row r="52572" spans="21:21" x14ac:dyDescent="0.3">
      <c r="U52572" s="275"/>
    </row>
    <row r="52573" spans="21:21" x14ac:dyDescent="0.3">
      <c r="U52573" s="275"/>
    </row>
    <row r="52574" spans="21:21" x14ac:dyDescent="0.3">
      <c r="U52574" s="275"/>
    </row>
    <row r="52575" spans="21:21" x14ac:dyDescent="0.3">
      <c r="U52575" s="275"/>
    </row>
    <row r="52576" spans="21:21" x14ac:dyDescent="0.3">
      <c r="U52576" s="275"/>
    </row>
    <row r="52577" spans="21:21" x14ac:dyDescent="0.3">
      <c r="U52577" s="275"/>
    </row>
    <row r="52578" spans="21:21" x14ac:dyDescent="0.3">
      <c r="U52578" s="275"/>
    </row>
    <row r="52579" spans="21:21" x14ac:dyDescent="0.3">
      <c r="U52579" s="275"/>
    </row>
    <row r="52580" spans="21:21" x14ac:dyDescent="0.3">
      <c r="U52580" s="275"/>
    </row>
    <row r="52581" spans="21:21" x14ac:dyDescent="0.3">
      <c r="U52581" s="275"/>
    </row>
    <row r="52582" spans="21:21" x14ac:dyDescent="0.3">
      <c r="U52582" s="275"/>
    </row>
    <row r="52583" spans="21:21" x14ac:dyDescent="0.3">
      <c r="U52583" s="275"/>
    </row>
    <row r="52584" spans="21:21" x14ac:dyDescent="0.3">
      <c r="U52584" s="275"/>
    </row>
    <row r="52585" spans="21:21" x14ac:dyDescent="0.3">
      <c r="U52585" s="275"/>
    </row>
    <row r="52586" spans="21:21" x14ac:dyDescent="0.3">
      <c r="U52586" s="275"/>
    </row>
    <row r="52587" spans="21:21" x14ac:dyDescent="0.3">
      <c r="U52587" s="275"/>
    </row>
    <row r="52588" spans="21:21" x14ac:dyDescent="0.3">
      <c r="U52588" s="275"/>
    </row>
    <row r="52589" spans="21:21" x14ac:dyDescent="0.3">
      <c r="U52589" s="275"/>
    </row>
    <row r="52590" spans="21:21" x14ac:dyDescent="0.3">
      <c r="U52590" s="275"/>
    </row>
    <row r="52591" spans="21:21" x14ac:dyDescent="0.3">
      <c r="U52591" s="275"/>
    </row>
    <row r="52592" spans="21:21" x14ac:dyDescent="0.3">
      <c r="U52592" s="275"/>
    </row>
    <row r="52593" spans="21:21" x14ac:dyDescent="0.3">
      <c r="U52593" s="275"/>
    </row>
    <row r="52594" spans="21:21" x14ac:dyDescent="0.3">
      <c r="U52594" s="275"/>
    </row>
    <row r="52595" spans="21:21" x14ac:dyDescent="0.3">
      <c r="U52595" s="275"/>
    </row>
    <row r="52596" spans="21:21" x14ac:dyDescent="0.3">
      <c r="U52596" s="275"/>
    </row>
    <row r="52597" spans="21:21" x14ac:dyDescent="0.3">
      <c r="U52597" s="275"/>
    </row>
    <row r="52598" spans="21:21" x14ac:dyDescent="0.3">
      <c r="U52598" s="275"/>
    </row>
    <row r="52599" spans="21:21" x14ac:dyDescent="0.3">
      <c r="U52599" s="275"/>
    </row>
    <row r="52600" spans="21:21" x14ac:dyDescent="0.3">
      <c r="U52600" s="275"/>
    </row>
    <row r="52601" spans="21:21" x14ac:dyDescent="0.3">
      <c r="U52601" s="275"/>
    </row>
    <row r="52602" spans="21:21" x14ac:dyDescent="0.3">
      <c r="U52602" s="275"/>
    </row>
    <row r="52603" spans="21:21" x14ac:dyDescent="0.3">
      <c r="U52603" s="275"/>
    </row>
    <row r="52604" spans="21:21" x14ac:dyDescent="0.3">
      <c r="U52604" s="275"/>
    </row>
    <row r="52605" spans="21:21" x14ac:dyDescent="0.3">
      <c r="U52605" s="275"/>
    </row>
    <row r="52606" spans="21:21" x14ac:dyDescent="0.3">
      <c r="U52606" s="275"/>
    </row>
    <row r="52607" spans="21:21" x14ac:dyDescent="0.3">
      <c r="U52607" s="275"/>
    </row>
    <row r="52608" spans="21:21" x14ac:dyDescent="0.3">
      <c r="U52608" s="275"/>
    </row>
    <row r="52609" spans="21:21" x14ac:dyDescent="0.3">
      <c r="U52609" s="275"/>
    </row>
    <row r="52610" spans="21:21" x14ac:dyDescent="0.3">
      <c r="U52610" s="275"/>
    </row>
    <row r="52611" spans="21:21" x14ac:dyDescent="0.3">
      <c r="U52611" s="275"/>
    </row>
    <row r="52612" spans="21:21" x14ac:dyDescent="0.3">
      <c r="U52612" s="275"/>
    </row>
    <row r="52613" spans="21:21" x14ac:dyDescent="0.3">
      <c r="U52613" s="275"/>
    </row>
    <row r="52614" spans="21:21" x14ac:dyDescent="0.3">
      <c r="U52614" s="275"/>
    </row>
    <row r="52615" spans="21:21" x14ac:dyDescent="0.3">
      <c r="U52615" s="275"/>
    </row>
    <row r="52616" spans="21:21" x14ac:dyDescent="0.3">
      <c r="U52616" s="275"/>
    </row>
    <row r="52617" spans="21:21" x14ac:dyDescent="0.3">
      <c r="U52617" s="275"/>
    </row>
    <row r="52618" spans="21:21" x14ac:dyDescent="0.3">
      <c r="U52618" s="275"/>
    </row>
    <row r="52619" spans="21:21" x14ac:dyDescent="0.3">
      <c r="U52619" s="275"/>
    </row>
    <row r="52620" spans="21:21" x14ac:dyDescent="0.3">
      <c r="U52620" s="275"/>
    </row>
    <row r="52621" spans="21:21" x14ac:dyDescent="0.3">
      <c r="U52621" s="275"/>
    </row>
    <row r="52622" spans="21:21" x14ac:dyDescent="0.3">
      <c r="U52622" s="275"/>
    </row>
    <row r="52623" spans="21:21" x14ac:dyDescent="0.3">
      <c r="U52623" s="275"/>
    </row>
    <row r="52624" spans="21:21" x14ac:dyDescent="0.3">
      <c r="U52624" s="275"/>
    </row>
    <row r="52625" spans="21:21" x14ac:dyDescent="0.3">
      <c r="U52625" s="275"/>
    </row>
    <row r="52626" spans="21:21" x14ac:dyDescent="0.3">
      <c r="U52626" s="275"/>
    </row>
    <row r="52627" spans="21:21" x14ac:dyDescent="0.3">
      <c r="U52627" s="275"/>
    </row>
    <row r="52628" spans="21:21" x14ac:dyDescent="0.3">
      <c r="U52628" s="275"/>
    </row>
    <row r="52629" spans="21:21" x14ac:dyDescent="0.3">
      <c r="U52629" s="275"/>
    </row>
    <row r="52630" spans="21:21" x14ac:dyDescent="0.3">
      <c r="U52630" s="275"/>
    </row>
    <row r="52631" spans="21:21" x14ac:dyDescent="0.3">
      <c r="U52631" s="275"/>
    </row>
    <row r="52632" spans="21:21" x14ac:dyDescent="0.3">
      <c r="U52632" s="275"/>
    </row>
    <row r="52633" spans="21:21" x14ac:dyDescent="0.3">
      <c r="U52633" s="275"/>
    </row>
    <row r="52634" spans="21:21" x14ac:dyDescent="0.3">
      <c r="U52634" s="275"/>
    </row>
    <row r="52635" spans="21:21" x14ac:dyDescent="0.3">
      <c r="U52635" s="275"/>
    </row>
    <row r="52636" spans="21:21" x14ac:dyDescent="0.3">
      <c r="U52636" s="275"/>
    </row>
    <row r="52637" spans="21:21" x14ac:dyDescent="0.3">
      <c r="U52637" s="275"/>
    </row>
    <row r="52638" spans="21:21" x14ac:dyDescent="0.3">
      <c r="U52638" s="275"/>
    </row>
    <row r="52639" spans="21:21" x14ac:dyDescent="0.3">
      <c r="U52639" s="275"/>
    </row>
    <row r="52640" spans="21:21" x14ac:dyDescent="0.3">
      <c r="U52640" s="275"/>
    </row>
    <row r="52641" spans="21:21" x14ac:dyDescent="0.3">
      <c r="U52641" s="275"/>
    </row>
    <row r="52642" spans="21:21" x14ac:dyDescent="0.3">
      <c r="U52642" s="275"/>
    </row>
    <row r="52643" spans="21:21" x14ac:dyDescent="0.3">
      <c r="U52643" s="275"/>
    </row>
    <row r="52644" spans="21:21" x14ac:dyDescent="0.3">
      <c r="U52644" s="275"/>
    </row>
    <row r="52645" spans="21:21" x14ac:dyDescent="0.3">
      <c r="U52645" s="275"/>
    </row>
    <row r="52646" spans="21:21" x14ac:dyDescent="0.3">
      <c r="U52646" s="275"/>
    </row>
    <row r="52647" spans="21:21" x14ac:dyDescent="0.3">
      <c r="U52647" s="275"/>
    </row>
    <row r="52648" spans="21:21" x14ac:dyDescent="0.3">
      <c r="U52648" s="275"/>
    </row>
    <row r="52649" spans="21:21" x14ac:dyDescent="0.3">
      <c r="U52649" s="275"/>
    </row>
    <row r="52650" spans="21:21" x14ac:dyDescent="0.3">
      <c r="U52650" s="275"/>
    </row>
    <row r="52651" spans="21:21" x14ac:dyDescent="0.3">
      <c r="U52651" s="275"/>
    </row>
    <row r="52652" spans="21:21" x14ac:dyDescent="0.3">
      <c r="U52652" s="275"/>
    </row>
    <row r="52653" spans="21:21" x14ac:dyDescent="0.3">
      <c r="U52653" s="275"/>
    </row>
    <row r="52654" spans="21:21" x14ac:dyDescent="0.3">
      <c r="U52654" s="275"/>
    </row>
    <row r="52655" spans="21:21" x14ac:dyDescent="0.3">
      <c r="U52655" s="275"/>
    </row>
    <row r="52656" spans="21:21" x14ac:dyDescent="0.3">
      <c r="U52656" s="275"/>
    </row>
    <row r="52657" spans="21:21" x14ac:dyDescent="0.3">
      <c r="U52657" s="275"/>
    </row>
    <row r="52658" spans="21:21" x14ac:dyDescent="0.3">
      <c r="U52658" s="275"/>
    </row>
    <row r="52659" spans="21:21" x14ac:dyDescent="0.3">
      <c r="U52659" s="275"/>
    </row>
    <row r="52660" spans="21:21" x14ac:dyDescent="0.3">
      <c r="U52660" s="275"/>
    </row>
    <row r="52661" spans="21:21" x14ac:dyDescent="0.3">
      <c r="U52661" s="275"/>
    </row>
    <row r="52662" spans="21:21" x14ac:dyDescent="0.3">
      <c r="U52662" s="275"/>
    </row>
    <row r="52663" spans="21:21" x14ac:dyDescent="0.3">
      <c r="U52663" s="275"/>
    </row>
    <row r="52664" spans="21:21" x14ac:dyDescent="0.3">
      <c r="U52664" s="275"/>
    </row>
    <row r="52665" spans="21:21" x14ac:dyDescent="0.3">
      <c r="U52665" s="275"/>
    </row>
    <row r="52666" spans="21:21" x14ac:dyDescent="0.3">
      <c r="U52666" s="275"/>
    </row>
    <row r="52667" spans="21:21" x14ac:dyDescent="0.3">
      <c r="U52667" s="275"/>
    </row>
    <row r="52668" spans="21:21" x14ac:dyDescent="0.3">
      <c r="U52668" s="275"/>
    </row>
    <row r="52669" spans="21:21" x14ac:dyDescent="0.3">
      <c r="U52669" s="275"/>
    </row>
    <row r="52670" spans="21:21" x14ac:dyDescent="0.3">
      <c r="U52670" s="275"/>
    </row>
    <row r="52671" spans="21:21" x14ac:dyDescent="0.3">
      <c r="U52671" s="275"/>
    </row>
    <row r="52672" spans="21:21" x14ac:dyDescent="0.3">
      <c r="U52672" s="275"/>
    </row>
    <row r="52673" spans="21:21" x14ac:dyDescent="0.3">
      <c r="U52673" s="275"/>
    </row>
    <row r="52674" spans="21:21" x14ac:dyDescent="0.3">
      <c r="U52674" s="275"/>
    </row>
    <row r="52675" spans="21:21" x14ac:dyDescent="0.3">
      <c r="U52675" s="275"/>
    </row>
    <row r="52676" spans="21:21" x14ac:dyDescent="0.3">
      <c r="U52676" s="275"/>
    </row>
    <row r="52677" spans="21:21" x14ac:dyDescent="0.3">
      <c r="U52677" s="275"/>
    </row>
    <row r="52678" spans="21:21" x14ac:dyDescent="0.3">
      <c r="U52678" s="275"/>
    </row>
    <row r="52679" spans="21:21" x14ac:dyDescent="0.3">
      <c r="U52679" s="275"/>
    </row>
    <row r="52680" spans="21:21" x14ac:dyDescent="0.3">
      <c r="U52680" s="275"/>
    </row>
    <row r="52681" spans="21:21" x14ac:dyDescent="0.3">
      <c r="U52681" s="275"/>
    </row>
    <row r="52682" spans="21:21" x14ac:dyDescent="0.3">
      <c r="U52682" s="275"/>
    </row>
    <row r="52683" spans="21:21" x14ac:dyDescent="0.3">
      <c r="U52683" s="275"/>
    </row>
    <row r="52684" spans="21:21" x14ac:dyDescent="0.3">
      <c r="U52684" s="275"/>
    </row>
    <row r="52685" spans="21:21" x14ac:dyDescent="0.3">
      <c r="U52685" s="275"/>
    </row>
    <row r="52686" spans="21:21" x14ac:dyDescent="0.3">
      <c r="U52686" s="275"/>
    </row>
    <row r="52687" spans="21:21" x14ac:dyDescent="0.3">
      <c r="U52687" s="275"/>
    </row>
    <row r="52688" spans="21:21" x14ac:dyDescent="0.3">
      <c r="U52688" s="275"/>
    </row>
    <row r="52689" spans="21:21" x14ac:dyDescent="0.3">
      <c r="U52689" s="275"/>
    </row>
    <row r="52690" spans="21:21" x14ac:dyDescent="0.3">
      <c r="U52690" s="275"/>
    </row>
    <row r="52691" spans="21:21" x14ac:dyDescent="0.3">
      <c r="U52691" s="275"/>
    </row>
    <row r="52692" spans="21:21" x14ac:dyDescent="0.3">
      <c r="U52692" s="275"/>
    </row>
    <row r="52693" spans="21:21" x14ac:dyDescent="0.3">
      <c r="U52693" s="275"/>
    </row>
    <row r="52694" spans="21:21" x14ac:dyDescent="0.3">
      <c r="U52694" s="275"/>
    </row>
    <row r="52695" spans="21:21" x14ac:dyDescent="0.3">
      <c r="U52695" s="275"/>
    </row>
    <row r="52696" spans="21:21" x14ac:dyDescent="0.3">
      <c r="U52696" s="275"/>
    </row>
    <row r="52697" spans="21:21" x14ac:dyDescent="0.3">
      <c r="U52697" s="275"/>
    </row>
    <row r="52698" spans="21:21" x14ac:dyDescent="0.3">
      <c r="U52698" s="275"/>
    </row>
    <row r="52699" spans="21:21" x14ac:dyDescent="0.3">
      <c r="U52699" s="275"/>
    </row>
    <row r="52700" spans="21:21" x14ac:dyDescent="0.3">
      <c r="U52700" s="275"/>
    </row>
    <row r="52701" spans="21:21" x14ac:dyDescent="0.3">
      <c r="U52701" s="275"/>
    </row>
    <row r="52702" spans="21:21" x14ac:dyDescent="0.3">
      <c r="U52702" s="275"/>
    </row>
    <row r="52703" spans="21:21" x14ac:dyDescent="0.3">
      <c r="U52703" s="275"/>
    </row>
    <row r="52704" spans="21:21" x14ac:dyDescent="0.3">
      <c r="U52704" s="275"/>
    </row>
    <row r="52705" spans="21:21" x14ac:dyDescent="0.3">
      <c r="U52705" s="275"/>
    </row>
    <row r="52706" spans="21:21" x14ac:dyDescent="0.3">
      <c r="U52706" s="275"/>
    </row>
    <row r="52707" spans="21:21" x14ac:dyDescent="0.3">
      <c r="U52707" s="275"/>
    </row>
    <row r="52708" spans="21:21" x14ac:dyDescent="0.3">
      <c r="U52708" s="275"/>
    </row>
    <row r="52709" spans="21:21" x14ac:dyDescent="0.3">
      <c r="U52709" s="275"/>
    </row>
    <row r="52710" spans="21:21" x14ac:dyDescent="0.3">
      <c r="U52710" s="275"/>
    </row>
    <row r="52711" spans="21:21" x14ac:dyDescent="0.3">
      <c r="U52711" s="275"/>
    </row>
    <row r="52712" spans="21:21" x14ac:dyDescent="0.3">
      <c r="U52712" s="275"/>
    </row>
    <row r="52713" spans="21:21" x14ac:dyDescent="0.3">
      <c r="U52713" s="275"/>
    </row>
    <row r="52714" spans="21:21" x14ac:dyDescent="0.3">
      <c r="U52714" s="275"/>
    </row>
    <row r="52715" spans="21:21" x14ac:dyDescent="0.3">
      <c r="U52715" s="275"/>
    </row>
    <row r="52716" spans="21:21" x14ac:dyDescent="0.3">
      <c r="U52716" s="275"/>
    </row>
    <row r="52717" spans="21:21" x14ac:dyDescent="0.3">
      <c r="U52717" s="275"/>
    </row>
    <row r="52718" spans="21:21" x14ac:dyDescent="0.3">
      <c r="U52718" s="275"/>
    </row>
    <row r="52719" spans="21:21" x14ac:dyDescent="0.3">
      <c r="U52719" s="275"/>
    </row>
    <row r="52720" spans="21:21" x14ac:dyDescent="0.3">
      <c r="U52720" s="275"/>
    </row>
    <row r="52721" spans="21:21" x14ac:dyDescent="0.3">
      <c r="U52721" s="275"/>
    </row>
    <row r="52722" spans="21:21" x14ac:dyDescent="0.3">
      <c r="U52722" s="275"/>
    </row>
    <row r="52723" spans="21:21" x14ac:dyDescent="0.3">
      <c r="U52723" s="275"/>
    </row>
    <row r="52724" spans="21:21" x14ac:dyDescent="0.3">
      <c r="U52724" s="275"/>
    </row>
    <row r="52725" spans="21:21" x14ac:dyDescent="0.3">
      <c r="U52725" s="275"/>
    </row>
    <row r="52726" spans="21:21" x14ac:dyDescent="0.3">
      <c r="U52726" s="275"/>
    </row>
    <row r="52727" spans="21:21" x14ac:dyDescent="0.3">
      <c r="U52727" s="275"/>
    </row>
    <row r="52728" spans="21:21" x14ac:dyDescent="0.3">
      <c r="U52728" s="275"/>
    </row>
    <row r="52729" spans="21:21" x14ac:dyDescent="0.3">
      <c r="U52729" s="275"/>
    </row>
    <row r="52730" spans="21:21" x14ac:dyDescent="0.3">
      <c r="U52730" s="275"/>
    </row>
    <row r="52731" spans="21:21" x14ac:dyDescent="0.3">
      <c r="U52731" s="275"/>
    </row>
    <row r="52732" spans="21:21" x14ac:dyDescent="0.3">
      <c r="U52732" s="275"/>
    </row>
    <row r="52733" spans="21:21" x14ac:dyDescent="0.3">
      <c r="U52733" s="275"/>
    </row>
    <row r="52734" spans="21:21" x14ac:dyDescent="0.3">
      <c r="U52734" s="275"/>
    </row>
    <row r="52735" spans="21:21" x14ac:dyDescent="0.3">
      <c r="U52735" s="275"/>
    </row>
    <row r="52736" spans="21:21" x14ac:dyDescent="0.3">
      <c r="U52736" s="275"/>
    </row>
    <row r="52737" spans="21:21" x14ac:dyDescent="0.3">
      <c r="U52737" s="275"/>
    </row>
    <row r="52738" spans="21:21" x14ac:dyDescent="0.3">
      <c r="U52738" s="275"/>
    </row>
    <row r="52739" spans="21:21" x14ac:dyDescent="0.3">
      <c r="U52739" s="275"/>
    </row>
    <row r="52740" spans="21:21" x14ac:dyDescent="0.3">
      <c r="U52740" s="275"/>
    </row>
    <row r="52741" spans="21:21" x14ac:dyDescent="0.3">
      <c r="U52741" s="275"/>
    </row>
    <row r="52742" spans="21:21" x14ac:dyDescent="0.3">
      <c r="U52742" s="275"/>
    </row>
    <row r="52743" spans="21:21" x14ac:dyDescent="0.3">
      <c r="U52743" s="275"/>
    </row>
    <row r="52744" spans="21:21" x14ac:dyDescent="0.3">
      <c r="U52744" s="275"/>
    </row>
    <row r="52745" spans="21:21" x14ac:dyDescent="0.3">
      <c r="U52745" s="275"/>
    </row>
    <row r="52746" spans="21:21" x14ac:dyDescent="0.3">
      <c r="U52746" s="275"/>
    </row>
    <row r="52747" spans="21:21" x14ac:dyDescent="0.3">
      <c r="U52747" s="275"/>
    </row>
    <row r="52748" spans="21:21" x14ac:dyDescent="0.3">
      <c r="U52748" s="275"/>
    </row>
    <row r="52749" spans="21:21" x14ac:dyDescent="0.3">
      <c r="U52749" s="275"/>
    </row>
    <row r="52750" spans="21:21" x14ac:dyDescent="0.3">
      <c r="U52750" s="275"/>
    </row>
    <row r="52751" spans="21:21" x14ac:dyDescent="0.3">
      <c r="U52751" s="275"/>
    </row>
    <row r="52752" spans="21:21" x14ac:dyDescent="0.3">
      <c r="U52752" s="275"/>
    </row>
    <row r="52753" spans="21:21" x14ac:dyDescent="0.3">
      <c r="U52753" s="275"/>
    </row>
    <row r="52754" spans="21:21" x14ac:dyDescent="0.3">
      <c r="U52754" s="275"/>
    </row>
    <row r="52755" spans="21:21" x14ac:dyDescent="0.3">
      <c r="U52755" s="275"/>
    </row>
    <row r="52756" spans="21:21" x14ac:dyDescent="0.3">
      <c r="U52756" s="275"/>
    </row>
    <row r="52757" spans="21:21" x14ac:dyDescent="0.3">
      <c r="U52757" s="275"/>
    </row>
    <row r="52758" spans="21:21" x14ac:dyDescent="0.3">
      <c r="U52758" s="275"/>
    </row>
    <row r="52759" spans="21:21" x14ac:dyDescent="0.3">
      <c r="U52759" s="275"/>
    </row>
    <row r="52760" spans="21:21" x14ac:dyDescent="0.3">
      <c r="U52760" s="275"/>
    </row>
    <row r="52761" spans="21:21" x14ac:dyDescent="0.3">
      <c r="U52761" s="275"/>
    </row>
    <row r="52762" spans="21:21" x14ac:dyDescent="0.3">
      <c r="U52762" s="275"/>
    </row>
    <row r="52763" spans="21:21" x14ac:dyDescent="0.3">
      <c r="U52763" s="275"/>
    </row>
    <row r="52764" spans="21:21" x14ac:dyDescent="0.3">
      <c r="U52764" s="275"/>
    </row>
    <row r="52765" spans="21:21" x14ac:dyDescent="0.3">
      <c r="U52765" s="275"/>
    </row>
    <row r="52766" spans="21:21" x14ac:dyDescent="0.3">
      <c r="U52766" s="275"/>
    </row>
    <row r="52767" spans="21:21" x14ac:dyDescent="0.3">
      <c r="U52767" s="275"/>
    </row>
    <row r="52768" spans="21:21" x14ac:dyDescent="0.3">
      <c r="U52768" s="275"/>
    </row>
    <row r="52769" spans="21:21" x14ac:dyDescent="0.3">
      <c r="U52769" s="275"/>
    </row>
    <row r="52770" spans="21:21" x14ac:dyDescent="0.3">
      <c r="U52770" s="275"/>
    </row>
    <row r="52771" spans="21:21" x14ac:dyDescent="0.3">
      <c r="U52771" s="275"/>
    </row>
    <row r="52772" spans="21:21" x14ac:dyDescent="0.3">
      <c r="U52772" s="275"/>
    </row>
    <row r="52773" spans="21:21" x14ac:dyDescent="0.3">
      <c r="U52773" s="275"/>
    </row>
    <row r="52774" spans="21:21" x14ac:dyDescent="0.3">
      <c r="U52774" s="275"/>
    </row>
    <row r="52775" spans="21:21" x14ac:dyDescent="0.3">
      <c r="U52775" s="275"/>
    </row>
    <row r="52776" spans="21:21" x14ac:dyDescent="0.3">
      <c r="U52776" s="275"/>
    </row>
    <row r="52777" spans="21:21" x14ac:dyDescent="0.3">
      <c r="U52777" s="275"/>
    </row>
    <row r="52778" spans="21:21" x14ac:dyDescent="0.3">
      <c r="U52778" s="275"/>
    </row>
    <row r="52779" spans="21:21" x14ac:dyDescent="0.3">
      <c r="U52779" s="275"/>
    </row>
    <row r="52780" spans="21:21" x14ac:dyDescent="0.3">
      <c r="U52780" s="275"/>
    </row>
    <row r="52781" spans="21:21" x14ac:dyDescent="0.3">
      <c r="U52781" s="275"/>
    </row>
    <row r="52782" spans="21:21" x14ac:dyDescent="0.3">
      <c r="U52782" s="275"/>
    </row>
    <row r="52783" spans="21:21" x14ac:dyDescent="0.3">
      <c r="U52783" s="275"/>
    </row>
    <row r="52784" spans="21:21" x14ac:dyDescent="0.3">
      <c r="U52784" s="275"/>
    </row>
    <row r="52785" spans="21:21" x14ac:dyDescent="0.3">
      <c r="U52785" s="275"/>
    </row>
    <row r="52786" spans="21:21" x14ac:dyDescent="0.3">
      <c r="U52786" s="275"/>
    </row>
    <row r="52787" spans="21:21" x14ac:dyDescent="0.3">
      <c r="U52787" s="275"/>
    </row>
    <row r="52788" spans="21:21" x14ac:dyDescent="0.3">
      <c r="U52788" s="275"/>
    </row>
    <row r="52789" spans="21:21" x14ac:dyDescent="0.3">
      <c r="U52789" s="275"/>
    </row>
    <row r="52790" spans="21:21" x14ac:dyDescent="0.3">
      <c r="U52790" s="275"/>
    </row>
    <row r="52791" spans="21:21" x14ac:dyDescent="0.3">
      <c r="U52791" s="275"/>
    </row>
    <row r="52792" spans="21:21" x14ac:dyDescent="0.3">
      <c r="U52792" s="275"/>
    </row>
    <row r="52793" spans="21:21" x14ac:dyDescent="0.3">
      <c r="U52793" s="275"/>
    </row>
    <row r="52794" spans="21:21" x14ac:dyDescent="0.3">
      <c r="U52794" s="275"/>
    </row>
    <row r="52795" spans="21:21" x14ac:dyDescent="0.3">
      <c r="U52795" s="275"/>
    </row>
    <row r="52796" spans="21:21" x14ac:dyDescent="0.3">
      <c r="U52796" s="275"/>
    </row>
    <row r="52797" spans="21:21" x14ac:dyDescent="0.3">
      <c r="U52797" s="275"/>
    </row>
    <row r="52798" spans="21:21" x14ac:dyDescent="0.3">
      <c r="U52798" s="275"/>
    </row>
    <row r="52799" spans="21:21" x14ac:dyDescent="0.3">
      <c r="U52799" s="275"/>
    </row>
    <row r="52800" spans="21:21" x14ac:dyDescent="0.3">
      <c r="U52800" s="275"/>
    </row>
    <row r="52801" spans="21:21" x14ac:dyDescent="0.3">
      <c r="U52801" s="275"/>
    </row>
    <row r="52802" spans="21:21" x14ac:dyDescent="0.3">
      <c r="U52802" s="275"/>
    </row>
    <row r="52803" spans="21:21" x14ac:dyDescent="0.3">
      <c r="U52803" s="275"/>
    </row>
    <row r="52804" spans="21:21" x14ac:dyDescent="0.3">
      <c r="U52804" s="275"/>
    </row>
    <row r="52805" spans="21:21" x14ac:dyDescent="0.3">
      <c r="U52805" s="275"/>
    </row>
    <row r="52806" spans="21:21" x14ac:dyDescent="0.3">
      <c r="U52806" s="275"/>
    </row>
    <row r="52807" spans="21:21" x14ac:dyDescent="0.3">
      <c r="U52807" s="275"/>
    </row>
    <row r="52808" spans="21:21" x14ac:dyDescent="0.3">
      <c r="U52808" s="275"/>
    </row>
    <row r="52809" spans="21:21" x14ac:dyDescent="0.3">
      <c r="U52809" s="275"/>
    </row>
    <row r="52810" spans="21:21" x14ac:dyDescent="0.3">
      <c r="U52810" s="275"/>
    </row>
    <row r="52811" spans="21:21" x14ac:dyDescent="0.3">
      <c r="U52811" s="275"/>
    </row>
    <row r="52812" spans="21:21" x14ac:dyDescent="0.3">
      <c r="U52812" s="275"/>
    </row>
    <row r="52813" spans="21:21" x14ac:dyDescent="0.3">
      <c r="U52813" s="275"/>
    </row>
    <row r="52814" spans="21:21" x14ac:dyDescent="0.3">
      <c r="U52814" s="275"/>
    </row>
    <row r="52815" spans="21:21" x14ac:dyDescent="0.3">
      <c r="U52815" s="275"/>
    </row>
    <row r="52816" spans="21:21" x14ac:dyDescent="0.3">
      <c r="U52816" s="275"/>
    </row>
    <row r="52817" spans="21:21" x14ac:dyDescent="0.3">
      <c r="U52817" s="275"/>
    </row>
    <row r="52818" spans="21:21" x14ac:dyDescent="0.3">
      <c r="U52818" s="275"/>
    </row>
    <row r="52819" spans="21:21" x14ac:dyDescent="0.3">
      <c r="U52819" s="275"/>
    </row>
    <row r="52820" spans="21:21" x14ac:dyDescent="0.3">
      <c r="U52820" s="275"/>
    </row>
    <row r="52821" spans="21:21" x14ac:dyDescent="0.3">
      <c r="U52821" s="275"/>
    </row>
    <row r="52822" spans="21:21" x14ac:dyDescent="0.3">
      <c r="U52822" s="275"/>
    </row>
    <row r="52823" spans="21:21" x14ac:dyDescent="0.3">
      <c r="U52823" s="275"/>
    </row>
    <row r="52824" spans="21:21" x14ac:dyDescent="0.3">
      <c r="U52824" s="275"/>
    </row>
    <row r="52825" spans="21:21" x14ac:dyDescent="0.3">
      <c r="U52825" s="275"/>
    </row>
    <row r="52826" spans="21:21" x14ac:dyDescent="0.3">
      <c r="U52826" s="275"/>
    </row>
    <row r="52827" spans="21:21" x14ac:dyDescent="0.3">
      <c r="U52827" s="275"/>
    </row>
    <row r="52828" spans="21:21" x14ac:dyDescent="0.3">
      <c r="U52828" s="275"/>
    </row>
    <row r="52829" spans="21:21" x14ac:dyDescent="0.3">
      <c r="U52829" s="275"/>
    </row>
    <row r="52830" spans="21:21" x14ac:dyDescent="0.3">
      <c r="U52830" s="275"/>
    </row>
    <row r="52831" spans="21:21" x14ac:dyDescent="0.3">
      <c r="U52831" s="275"/>
    </row>
    <row r="52832" spans="21:21" x14ac:dyDescent="0.3">
      <c r="U52832" s="275"/>
    </row>
    <row r="52833" spans="21:21" x14ac:dyDescent="0.3">
      <c r="U52833" s="275"/>
    </row>
    <row r="52834" spans="21:21" x14ac:dyDescent="0.3">
      <c r="U52834" s="275"/>
    </row>
    <row r="52835" spans="21:21" x14ac:dyDescent="0.3">
      <c r="U52835" s="275"/>
    </row>
    <row r="52836" spans="21:21" x14ac:dyDescent="0.3">
      <c r="U52836" s="275"/>
    </row>
    <row r="52837" spans="21:21" x14ac:dyDescent="0.3">
      <c r="U52837" s="275"/>
    </row>
    <row r="52838" spans="21:21" x14ac:dyDescent="0.3">
      <c r="U52838" s="275"/>
    </row>
    <row r="52839" spans="21:21" x14ac:dyDescent="0.3">
      <c r="U52839" s="275"/>
    </row>
    <row r="52840" spans="21:21" x14ac:dyDescent="0.3">
      <c r="U52840" s="275"/>
    </row>
    <row r="52841" spans="21:21" x14ac:dyDescent="0.3">
      <c r="U52841" s="275"/>
    </row>
    <row r="52842" spans="21:21" x14ac:dyDescent="0.3">
      <c r="U52842" s="275"/>
    </row>
    <row r="52843" spans="21:21" x14ac:dyDescent="0.3">
      <c r="U52843" s="275"/>
    </row>
    <row r="52844" spans="21:21" x14ac:dyDescent="0.3">
      <c r="U52844" s="275"/>
    </row>
    <row r="52845" spans="21:21" x14ac:dyDescent="0.3">
      <c r="U52845" s="275"/>
    </row>
    <row r="52846" spans="21:21" x14ac:dyDescent="0.3">
      <c r="U52846" s="275"/>
    </row>
    <row r="52847" spans="21:21" x14ac:dyDescent="0.3">
      <c r="U52847" s="275"/>
    </row>
    <row r="52848" spans="21:21" x14ac:dyDescent="0.3">
      <c r="U52848" s="275"/>
    </row>
    <row r="52849" spans="21:21" x14ac:dyDescent="0.3">
      <c r="U52849" s="275"/>
    </row>
    <row r="52850" spans="21:21" x14ac:dyDescent="0.3">
      <c r="U52850" s="275"/>
    </row>
    <row r="52851" spans="21:21" x14ac:dyDescent="0.3">
      <c r="U52851" s="275"/>
    </row>
    <row r="52852" spans="21:21" x14ac:dyDescent="0.3">
      <c r="U52852" s="275"/>
    </row>
    <row r="52853" spans="21:21" x14ac:dyDescent="0.3">
      <c r="U52853" s="275"/>
    </row>
    <row r="52854" spans="21:21" x14ac:dyDescent="0.3">
      <c r="U52854" s="275"/>
    </row>
    <row r="52855" spans="21:21" x14ac:dyDescent="0.3">
      <c r="U52855" s="275"/>
    </row>
    <row r="52856" spans="21:21" x14ac:dyDescent="0.3">
      <c r="U52856" s="275"/>
    </row>
    <row r="52857" spans="21:21" x14ac:dyDescent="0.3">
      <c r="U52857" s="275"/>
    </row>
    <row r="52858" spans="21:21" x14ac:dyDescent="0.3">
      <c r="U52858" s="275"/>
    </row>
    <row r="52859" spans="21:21" x14ac:dyDescent="0.3">
      <c r="U52859" s="275"/>
    </row>
    <row r="52860" spans="21:21" x14ac:dyDescent="0.3">
      <c r="U52860" s="275"/>
    </row>
    <row r="52861" spans="21:21" x14ac:dyDescent="0.3">
      <c r="U52861" s="275"/>
    </row>
    <row r="52862" spans="21:21" x14ac:dyDescent="0.3">
      <c r="U52862" s="275"/>
    </row>
    <row r="52863" spans="21:21" x14ac:dyDescent="0.3">
      <c r="U52863" s="275"/>
    </row>
    <row r="52864" spans="21:21" x14ac:dyDescent="0.3">
      <c r="U52864" s="275"/>
    </row>
    <row r="52865" spans="21:21" x14ac:dyDescent="0.3">
      <c r="U52865" s="275"/>
    </row>
    <row r="52866" spans="21:21" x14ac:dyDescent="0.3">
      <c r="U52866" s="275"/>
    </row>
    <row r="52867" spans="21:21" x14ac:dyDescent="0.3">
      <c r="U52867" s="275"/>
    </row>
    <row r="52868" spans="21:21" x14ac:dyDescent="0.3">
      <c r="U52868" s="275"/>
    </row>
    <row r="52869" spans="21:21" x14ac:dyDescent="0.3">
      <c r="U52869" s="275"/>
    </row>
    <row r="52870" spans="21:21" x14ac:dyDescent="0.3">
      <c r="U52870" s="275"/>
    </row>
    <row r="52871" spans="21:21" x14ac:dyDescent="0.3">
      <c r="U52871" s="275"/>
    </row>
    <row r="52872" spans="21:21" x14ac:dyDescent="0.3">
      <c r="U52872" s="275"/>
    </row>
    <row r="52873" spans="21:21" x14ac:dyDescent="0.3">
      <c r="U52873" s="275"/>
    </row>
    <row r="52874" spans="21:21" x14ac:dyDescent="0.3">
      <c r="U52874" s="275"/>
    </row>
    <row r="52875" spans="21:21" x14ac:dyDescent="0.3">
      <c r="U52875" s="275"/>
    </row>
    <row r="52876" spans="21:21" x14ac:dyDescent="0.3">
      <c r="U52876" s="275"/>
    </row>
    <row r="52877" spans="21:21" x14ac:dyDescent="0.3">
      <c r="U52877" s="275"/>
    </row>
    <row r="52878" spans="21:21" x14ac:dyDescent="0.3">
      <c r="U52878" s="275"/>
    </row>
    <row r="52879" spans="21:21" x14ac:dyDescent="0.3">
      <c r="U52879" s="275"/>
    </row>
    <row r="52880" spans="21:21" x14ac:dyDescent="0.3">
      <c r="U52880" s="275"/>
    </row>
    <row r="52881" spans="21:21" x14ac:dyDescent="0.3">
      <c r="U52881" s="275"/>
    </row>
    <row r="52882" spans="21:21" x14ac:dyDescent="0.3">
      <c r="U52882" s="275"/>
    </row>
    <row r="52883" spans="21:21" x14ac:dyDescent="0.3">
      <c r="U52883" s="275"/>
    </row>
    <row r="52884" spans="21:21" x14ac:dyDescent="0.3">
      <c r="U52884" s="275"/>
    </row>
    <row r="52885" spans="21:21" x14ac:dyDescent="0.3">
      <c r="U52885" s="275"/>
    </row>
    <row r="52886" spans="21:21" x14ac:dyDescent="0.3">
      <c r="U52886" s="275"/>
    </row>
    <row r="52887" spans="21:21" x14ac:dyDescent="0.3">
      <c r="U52887" s="275"/>
    </row>
    <row r="52888" spans="21:21" x14ac:dyDescent="0.3">
      <c r="U52888" s="275"/>
    </row>
    <row r="52889" spans="21:21" x14ac:dyDescent="0.3">
      <c r="U52889" s="275"/>
    </row>
    <row r="52890" spans="21:21" x14ac:dyDescent="0.3">
      <c r="U52890" s="275"/>
    </row>
    <row r="52891" spans="21:21" x14ac:dyDescent="0.3">
      <c r="U52891" s="275"/>
    </row>
    <row r="52892" spans="21:21" x14ac:dyDescent="0.3">
      <c r="U52892" s="275"/>
    </row>
    <row r="52893" spans="21:21" x14ac:dyDescent="0.3">
      <c r="U52893" s="275"/>
    </row>
    <row r="52894" spans="21:21" x14ac:dyDescent="0.3">
      <c r="U52894" s="275"/>
    </row>
    <row r="52895" spans="21:21" x14ac:dyDescent="0.3">
      <c r="U52895" s="275"/>
    </row>
    <row r="52896" spans="21:21" x14ac:dyDescent="0.3">
      <c r="U52896" s="275"/>
    </row>
    <row r="52897" spans="21:21" x14ac:dyDescent="0.3">
      <c r="U52897" s="275"/>
    </row>
    <row r="52898" spans="21:21" x14ac:dyDescent="0.3">
      <c r="U52898" s="275"/>
    </row>
    <row r="52899" spans="21:21" x14ac:dyDescent="0.3">
      <c r="U52899" s="275"/>
    </row>
    <row r="52900" spans="21:21" x14ac:dyDescent="0.3">
      <c r="U52900" s="275"/>
    </row>
    <row r="52901" spans="21:21" x14ac:dyDescent="0.3">
      <c r="U52901" s="275"/>
    </row>
    <row r="52902" spans="21:21" x14ac:dyDescent="0.3">
      <c r="U52902" s="275"/>
    </row>
    <row r="52903" spans="21:21" x14ac:dyDescent="0.3">
      <c r="U52903" s="275"/>
    </row>
    <row r="52904" spans="21:21" x14ac:dyDescent="0.3">
      <c r="U52904" s="275"/>
    </row>
    <row r="52905" spans="21:21" x14ac:dyDescent="0.3">
      <c r="U52905" s="275"/>
    </row>
    <row r="52906" spans="21:21" x14ac:dyDescent="0.3">
      <c r="U52906" s="275"/>
    </row>
    <row r="52907" spans="21:21" x14ac:dyDescent="0.3">
      <c r="U52907" s="275"/>
    </row>
    <row r="52908" spans="21:21" x14ac:dyDescent="0.3">
      <c r="U52908" s="275"/>
    </row>
    <row r="52909" spans="21:21" x14ac:dyDescent="0.3">
      <c r="U52909" s="275"/>
    </row>
    <row r="52910" spans="21:21" x14ac:dyDescent="0.3">
      <c r="U52910" s="275"/>
    </row>
    <row r="52911" spans="21:21" x14ac:dyDescent="0.3">
      <c r="U52911" s="275"/>
    </row>
    <row r="52912" spans="21:21" x14ac:dyDescent="0.3">
      <c r="U52912" s="275"/>
    </row>
    <row r="52913" spans="21:21" x14ac:dyDescent="0.3">
      <c r="U52913" s="275"/>
    </row>
    <row r="52914" spans="21:21" x14ac:dyDescent="0.3">
      <c r="U52914" s="275"/>
    </row>
    <row r="52915" spans="21:21" x14ac:dyDescent="0.3">
      <c r="U52915" s="275"/>
    </row>
    <row r="52916" spans="21:21" x14ac:dyDescent="0.3">
      <c r="U52916" s="275"/>
    </row>
    <row r="52917" spans="21:21" x14ac:dyDescent="0.3">
      <c r="U52917" s="275"/>
    </row>
    <row r="52918" spans="21:21" x14ac:dyDescent="0.3">
      <c r="U52918" s="275"/>
    </row>
    <row r="52919" spans="21:21" x14ac:dyDescent="0.3">
      <c r="U52919" s="275"/>
    </row>
    <row r="52920" spans="21:21" x14ac:dyDescent="0.3">
      <c r="U52920" s="275"/>
    </row>
    <row r="52921" spans="21:21" x14ac:dyDescent="0.3">
      <c r="U52921" s="275"/>
    </row>
    <row r="52922" spans="21:21" x14ac:dyDescent="0.3">
      <c r="U52922" s="275"/>
    </row>
    <row r="52923" spans="21:21" x14ac:dyDescent="0.3">
      <c r="U52923" s="275"/>
    </row>
    <row r="52924" spans="21:21" x14ac:dyDescent="0.3">
      <c r="U52924" s="275"/>
    </row>
    <row r="52925" spans="21:21" x14ac:dyDescent="0.3">
      <c r="U52925" s="275"/>
    </row>
    <row r="52926" spans="21:21" x14ac:dyDescent="0.3">
      <c r="U52926" s="275"/>
    </row>
    <row r="52927" spans="21:21" x14ac:dyDescent="0.3">
      <c r="U52927" s="275"/>
    </row>
    <row r="52928" spans="21:21" x14ac:dyDescent="0.3">
      <c r="U52928" s="275"/>
    </row>
    <row r="52929" spans="21:21" x14ac:dyDescent="0.3">
      <c r="U52929" s="275"/>
    </row>
    <row r="52930" spans="21:21" x14ac:dyDescent="0.3">
      <c r="U52930" s="275"/>
    </row>
    <row r="52931" spans="21:21" x14ac:dyDescent="0.3">
      <c r="U52931" s="275"/>
    </row>
    <row r="52932" spans="21:21" x14ac:dyDescent="0.3">
      <c r="U52932" s="275"/>
    </row>
    <row r="52933" spans="21:21" x14ac:dyDescent="0.3">
      <c r="U52933" s="275"/>
    </row>
    <row r="52934" spans="21:21" x14ac:dyDescent="0.3">
      <c r="U52934" s="275"/>
    </row>
    <row r="52935" spans="21:21" x14ac:dyDescent="0.3">
      <c r="U52935" s="275"/>
    </row>
    <row r="52936" spans="21:21" x14ac:dyDescent="0.3">
      <c r="U52936" s="275"/>
    </row>
    <row r="52937" spans="21:21" x14ac:dyDescent="0.3">
      <c r="U52937" s="275"/>
    </row>
    <row r="52938" spans="21:21" x14ac:dyDescent="0.3">
      <c r="U52938" s="275"/>
    </row>
    <row r="52939" spans="21:21" x14ac:dyDescent="0.3">
      <c r="U52939" s="275"/>
    </row>
    <row r="52940" spans="21:21" x14ac:dyDescent="0.3">
      <c r="U52940" s="275"/>
    </row>
    <row r="52941" spans="21:21" x14ac:dyDescent="0.3">
      <c r="U52941" s="275"/>
    </row>
    <row r="52942" spans="21:21" x14ac:dyDescent="0.3">
      <c r="U52942" s="275"/>
    </row>
    <row r="52943" spans="21:21" x14ac:dyDescent="0.3">
      <c r="U52943" s="275"/>
    </row>
    <row r="52944" spans="21:21" x14ac:dyDescent="0.3">
      <c r="U52944" s="275"/>
    </row>
    <row r="52945" spans="21:21" x14ac:dyDescent="0.3">
      <c r="U52945" s="275"/>
    </row>
    <row r="52946" spans="21:21" x14ac:dyDescent="0.3">
      <c r="U52946" s="275"/>
    </row>
    <row r="52947" spans="21:21" x14ac:dyDescent="0.3">
      <c r="U52947" s="275"/>
    </row>
    <row r="52948" spans="21:21" x14ac:dyDescent="0.3">
      <c r="U52948" s="275"/>
    </row>
    <row r="52949" spans="21:21" x14ac:dyDescent="0.3">
      <c r="U52949" s="275"/>
    </row>
    <row r="52950" spans="21:21" x14ac:dyDescent="0.3">
      <c r="U52950" s="275"/>
    </row>
    <row r="52951" spans="21:21" x14ac:dyDescent="0.3">
      <c r="U52951" s="275"/>
    </row>
    <row r="52952" spans="21:21" x14ac:dyDescent="0.3">
      <c r="U52952" s="275"/>
    </row>
    <row r="52953" spans="21:21" x14ac:dyDescent="0.3">
      <c r="U52953" s="275"/>
    </row>
    <row r="52954" spans="21:21" x14ac:dyDescent="0.3">
      <c r="U52954" s="275"/>
    </row>
    <row r="52955" spans="21:21" x14ac:dyDescent="0.3">
      <c r="U52955" s="275"/>
    </row>
    <row r="52956" spans="21:21" x14ac:dyDescent="0.3">
      <c r="U52956" s="275"/>
    </row>
    <row r="52957" spans="21:21" x14ac:dyDescent="0.3">
      <c r="U52957" s="275"/>
    </row>
    <row r="52958" spans="21:21" x14ac:dyDescent="0.3">
      <c r="U52958" s="275"/>
    </row>
    <row r="52959" spans="21:21" x14ac:dyDescent="0.3">
      <c r="U52959" s="275"/>
    </row>
    <row r="52960" spans="21:21" x14ac:dyDescent="0.3">
      <c r="U52960" s="275"/>
    </row>
    <row r="52961" spans="21:21" x14ac:dyDescent="0.3">
      <c r="U52961" s="275"/>
    </row>
    <row r="52962" spans="21:21" x14ac:dyDescent="0.3">
      <c r="U52962" s="275"/>
    </row>
    <row r="52963" spans="21:21" x14ac:dyDescent="0.3">
      <c r="U52963" s="275"/>
    </row>
    <row r="52964" spans="21:21" x14ac:dyDescent="0.3">
      <c r="U52964" s="275"/>
    </row>
    <row r="52965" spans="21:21" x14ac:dyDescent="0.3">
      <c r="U52965" s="275"/>
    </row>
    <row r="52966" spans="21:21" x14ac:dyDescent="0.3">
      <c r="U52966" s="275"/>
    </row>
    <row r="52967" spans="21:21" x14ac:dyDescent="0.3">
      <c r="U52967" s="275"/>
    </row>
    <row r="52968" spans="21:21" x14ac:dyDescent="0.3">
      <c r="U52968" s="275"/>
    </row>
    <row r="52969" spans="21:21" x14ac:dyDescent="0.3">
      <c r="U52969" s="275"/>
    </row>
    <row r="52970" spans="21:21" x14ac:dyDescent="0.3">
      <c r="U52970" s="275"/>
    </row>
    <row r="52971" spans="21:21" x14ac:dyDescent="0.3">
      <c r="U52971" s="275"/>
    </row>
    <row r="52972" spans="21:21" x14ac:dyDescent="0.3">
      <c r="U52972" s="275"/>
    </row>
    <row r="52973" spans="21:21" x14ac:dyDescent="0.3">
      <c r="U52973" s="275"/>
    </row>
    <row r="52974" spans="21:21" x14ac:dyDescent="0.3">
      <c r="U52974" s="275"/>
    </row>
    <row r="52975" spans="21:21" x14ac:dyDescent="0.3">
      <c r="U52975" s="275"/>
    </row>
    <row r="52976" spans="21:21" x14ac:dyDescent="0.3">
      <c r="U52976" s="275"/>
    </row>
    <row r="52977" spans="21:21" x14ac:dyDescent="0.3">
      <c r="U52977" s="275"/>
    </row>
    <row r="52978" spans="21:21" x14ac:dyDescent="0.3">
      <c r="U52978" s="275"/>
    </row>
    <row r="52979" spans="21:21" x14ac:dyDescent="0.3">
      <c r="U52979" s="275"/>
    </row>
    <row r="52980" spans="21:21" x14ac:dyDescent="0.3">
      <c r="U52980" s="275"/>
    </row>
    <row r="52981" spans="21:21" x14ac:dyDescent="0.3">
      <c r="U52981" s="275"/>
    </row>
    <row r="52982" spans="21:21" x14ac:dyDescent="0.3">
      <c r="U52982" s="275"/>
    </row>
    <row r="52983" spans="21:21" x14ac:dyDescent="0.3">
      <c r="U52983" s="275"/>
    </row>
    <row r="52984" spans="21:21" x14ac:dyDescent="0.3">
      <c r="U52984" s="275"/>
    </row>
    <row r="52985" spans="21:21" x14ac:dyDescent="0.3">
      <c r="U52985" s="275"/>
    </row>
    <row r="52986" spans="21:21" x14ac:dyDescent="0.3">
      <c r="U52986" s="275"/>
    </row>
    <row r="52987" spans="21:21" x14ac:dyDescent="0.3">
      <c r="U52987" s="275"/>
    </row>
    <row r="52988" spans="21:21" x14ac:dyDescent="0.3">
      <c r="U52988" s="275"/>
    </row>
    <row r="52989" spans="21:21" x14ac:dyDescent="0.3">
      <c r="U52989" s="275"/>
    </row>
    <row r="52990" spans="21:21" x14ac:dyDescent="0.3">
      <c r="U52990" s="275"/>
    </row>
    <row r="52991" spans="21:21" x14ac:dyDescent="0.3">
      <c r="U52991" s="275"/>
    </row>
    <row r="52992" spans="21:21" x14ac:dyDescent="0.3">
      <c r="U52992" s="275"/>
    </row>
    <row r="52993" spans="21:21" x14ac:dyDescent="0.3">
      <c r="U52993" s="275"/>
    </row>
    <row r="52994" spans="21:21" x14ac:dyDescent="0.3">
      <c r="U52994" s="275"/>
    </row>
    <row r="52995" spans="21:21" x14ac:dyDescent="0.3">
      <c r="U52995" s="275"/>
    </row>
    <row r="52996" spans="21:21" x14ac:dyDescent="0.3">
      <c r="U52996" s="275"/>
    </row>
    <row r="52997" spans="21:21" x14ac:dyDescent="0.3">
      <c r="U52997" s="275"/>
    </row>
    <row r="52998" spans="21:21" x14ac:dyDescent="0.3">
      <c r="U52998" s="275"/>
    </row>
    <row r="52999" spans="21:21" x14ac:dyDescent="0.3">
      <c r="U52999" s="275"/>
    </row>
    <row r="53000" spans="21:21" x14ac:dyDescent="0.3">
      <c r="U53000" s="275"/>
    </row>
    <row r="53001" spans="21:21" x14ac:dyDescent="0.3">
      <c r="U53001" s="275"/>
    </row>
    <row r="53002" spans="21:21" x14ac:dyDescent="0.3">
      <c r="U53002" s="275"/>
    </row>
    <row r="53003" spans="21:21" x14ac:dyDescent="0.3">
      <c r="U53003" s="275"/>
    </row>
    <row r="53004" spans="21:21" x14ac:dyDescent="0.3">
      <c r="U53004" s="275"/>
    </row>
    <row r="53005" spans="21:21" x14ac:dyDescent="0.3">
      <c r="U53005" s="275"/>
    </row>
    <row r="53006" spans="21:21" x14ac:dyDescent="0.3">
      <c r="U53006" s="275"/>
    </row>
    <row r="53007" spans="21:21" x14ac:dyDescent="0.3">
      <c r="U53007" s="275"/>
    </row>
    <row r="53008" spans="21:21" x14ac:dyDescent="0.3">
      <c r="U53008" s="275"/>
    </row>
    <row r="53009" spans="21:21" x14ac:dyDescent="0.3">
      <c r="U53009" s="275"/>
    </row>
    <row r="53010" spans="21:21" x14ac:dyDescent="0.3">
      <c r="U53010" s="275"/>
    </row>
    <row r="53011" spans="21:21" x14ac:dyDescent="0.3">
      <c r="U53011" s="275"/>
    </row>
    <row r="53012" spans="21:21" x14ac:dyDescent="0.3">
      <c r="U53012" s="275"/>
    </row>
    <row r="53013" spans="21:21" x14ac:dyDescent="0.3">
      <c r="U53013" s="275"/>
    </row>
    <row r="53014" spans="21:21" x14ac:dyDescent="0.3">
      <c r="U53014" s="275"/>
    </row>
    <row r="53015" spans="21:21" x14ac:dyDescent="0.3">
      <c r="U53015" s="275"/>
    </row>
    <row r="53016" spans="21:21" x14ac:dyDescent="0.3">
      <c r="U53016" s="275"/>
    </row>
    <row r="53017" spans="21:21" x14ac:dyDescent="0.3">
      <c r="U53017" s="275"/>
    </row>
    <row r="53018" spans="21:21" x14ac:dyDescent="0.3">
      <c r="U53018" s="275"/>
    </row>
    <row r="53019" spans="21:21" x14ac:dyDescent="0.3">
      <c r="U53019" s="275"/>
    </row>
    <row r="53020" spans="21:21" x14ac:dyDescent="0.3">
      <c r="U53020" s="275"/>
    </row>
    <row r="53021" spans="21:21" x14ac:dyDescent="0.3">
      <c r="U53021" s="275"/>
    </row>
    <row r="53022" spans="21:21" x14ac:dyDescent="0.3">
      <c r="U53022" s="275"/>
    </row>
    <row r="53023" spans="21:21" x14ac:dyDescent="0.3">
      <c r="U53023" s="275"/>
    </row>
    <row r="53024" spans="21:21" x14ac:dyDescent="0.3">
      <c r="U53024" s="275"/>
    </row>
    <row r="53025" spans="21:21" x14ac:dyDescent="0.3">
      <c r="U53025" s="275"/>
    </row>
    <row r="53026" spans="21:21" x14ac:dyDescent="0.3">
      <c r="U53026" s="275"/>
    </row>
    <row r="53027" spans="21:21" x14ac:dyDescent="0.3">
      <c r="U53027" s="275"/>
    </row>
    <row r="53028" spans="21:21" x14ac:dyDescent="0.3">
      <c r="U53028" s="275"/>
    </row>
    <row r="53029" spans="21:21" x14ac:dyDescent="0.3">
      <c r="U53029" s="275"/>
    </row>
    <row r="53030" spans="21:21" x14ac:dyDescent="0.3">
      <c r="U53030" s="275"/>
    </row>
    <row r="53031" spans="21:21" x14ac:dyDescent="0.3">
      <c r="U53031" s="275"/>
    </row>
    <row r="53032" spans="21:21" x14ac:dyDescent="0.3">
      <c r="U53032" s="275"/>
    </row>
    <row r="53033" spans="21:21" x14ac:dyDescent="0.3">
      <c r="U53033" s="275"/>
    </row>
    <row r="53034" spans="21:21" x14ac:dyDescent="0.3">
      <c r="U53034" s="275"/>
    </row>
    <row r="53035" spans="21:21" x14ac:dyDescent="0.3">
      <c r="U53035" s="275"/>
    </row>
    <row r="53036" spans="21:21" x14ac:dyDescent="0.3">
      <c r="U53036" s="275"/>
    </row>
    <row r="53037" spans="21:21" x14ac:dyDescent="0.3">
      <c r="U53037" s="275"/>
    </row>
    <row r="53038" spans="21:21" x14ac:dyDescent="0.3">
      <c r="U53038" s="275"/>
    </row>
    <row r="53039" spans="21:21" x14ac:dyDescent="0.3">
      <c r="U53039" s="275"/>
    </row>
    <row r="53040" spans="21:21" x14ac:dyDescent="0.3">
      <c r="U53040" s="275"/>
    </row>
    <row r="53041" spans="21:21" x14ac:dyDescent="0.3">
      <c r="U53041" s="275"/>
    </row>
    <row r="53042" spans="21:21" x14ac:dyDescent="0.3">
      <c r="U53042" s="275"/>
    </row>
    <row r="53043" spans="21:21" x14ac:dyDescent="0.3">
      <c r="U53043" s="275"/>
    </row>
    <row r="53044" spans="21:21" x14ac:dyDescent="0.3">
      <c r="U53044" s="275"/>
    </row>
    <row r="53045" spans="21:21" x14ac:dyDescent="0.3">
      <c r="U53045" s="275"/>
    </row>
    <row r="53046" spans="21:21" x14ac:dyDescent="0.3">
      <c r="U53046" s="275"/>
    </row>
    <row r="53047" spans="21:21" x14ac:dyDescent="0.3">
      <c r="U53047" s="275"/>
    </row>
    <row r="53048" spans="21:21" x14ac:dyDescent="0.3">
      <c r="U53048" s="275"/>
    </row>
    <row r="53049" spans="21:21" x14ac:dyDescent="0.3">
      <c r="U53049" s="275"/>
    </row>
    <row r="53050" spans="21:21" x14ac:dyDescent="0.3">
      <c r="U53050" s="275"/>
    </row>
    <row r="53051" spans="21:21" x14ac:dyDescent="0.3">
      <c r="U53051" s="275"/>
    </row>
    <row r="53052" spans="21:21" x14ac:dyDescent="0.3">
      <c r="U53052" s="275"/>
    </row>
    <row r="53053" spans="21:21" x14ac:dyDescent="0.3">
      <c r="U53053" s="275"/>
    </row>
    <row r="53054" spans="21:21" x14ac:dyDescent="0.3">
      <c r="U53054" s="275"/>
    </row>
    <row r="53055" spans="21:21" x14ac:dyDescent="0.3">
      <c r="U53055" s="275"/>
    </row>
    <row r="53056" spans="21:21" x14ac:dyDescent="0.3">
      <c r="U53056" s="275"/>
    </row>
    <row r="53057" spans="21:21" x14ac:dyDescent="0.3">
      <c r="U53057" s="275"/>
    </row>
    <row r="53058" spans="21:21" x14ac:dyDescent="0.3">
      <c r="U53058" s="275"/>
    </row>
    <row r="53059" spans="21:21" x14ac:dyDescent="0.3">
      <c r="U53059" s="275"/>
    </row>
    <row r="53060" spans="21:21" x14ac:dyDescent="0.3">
      <c r="U53060" s="275"/>
    </row>
    <row r="53061" spans="21:21" x14ac:dyDescent="0.3">
      <c r="U53061" s="275"/>
    </row>
    <row r="53062" spans="21:21" x14ac:dyDescent="0.3">
      <c r="U53062" s="275"/>
    </row>
    <row r="53063" spans="21:21" x14ac:dyDescent="0.3">
      <c r="U53063" s="275"/>
    </row>
    <row r="53064" spans="21:21" x14ac:dyDescent="0.3">
      <c r="U53064" s="275"/>
    </row>
    <row r="53065" spans="21:21" x14ac:dyDescent="0.3">
      <c r="U53065" s="275"/>
    </row>
    <row r="53066" spans="21:21" x14ac:dyDescent="0.3">
      <c r="U53066" s="275"/>
    </row>
    <row r="53067" spans="21:21" x14ac:dyDescent="0.3">
      <c r="U53067" s="275"/>
    </row>
    <row r="53068" spans="21:21" x14ac:dyDescent="0.3">
      <c r="U53068" s="275"/>
    </row>
    <row r="53069" spans="21:21" x14ac:dyDescent="0.3">
      <c r="U53069" s="275"/>
    </row>
    <row r="53070" spans="21:21" x14ac:dyDescent="0.3">
      <c r="U53070" s="275"/>
    </row>
    <row r="53071" spans="21:21" x14ac:dyDescent="0.3">
      <c r="U53071" s="275"/>
    </row>
    <row r="53072" spans="21:21" x14ac:dyDescent="0.3">
      <c r="U53072" s="275"/>
    </row>
    <row r="53073" spans="21:21" x14ac:dyDescent="0.3">
      <c r="U53073" s="275"/>
    </row>
    <row r="53074" spans="21:21" x14ac:dyDescent="0.3">
      <c r="U53074" s="275"/>
    </row>
    <row r="53075" spans="21:21" x14ac:dyDescent="0.3">
      <c r="U53075" s="275"/>
    </row>
    <row r="53076" spans="21:21" x14ac:dyDescent="0.3">
      <c r="U53076" s="275"/>
    </row>
    <row r="53077" spans="21:21" x14ac:dyDescent="0.3">
      <c r="U53077" s="275"/>
    </row>
    <row r="53078" spans="21:21" x14ac:dyDescent="0.3">
      <c r="U53078" s="275"/>
    </row>
    <row r="53079" spans="21:21" x14ac:dyDescent="0.3">
      <c r="U53079" s="275"/>
    </row>
    <row r="53080" spans="21:21" x14ac:dyDescent="0.3">
      <c r="U53080" s="275"/>
    </row>
    <row r="53081" spans="21:21" x14ac:dyDescent="0.3">
      <c r="U53081" s="275"/>
    </row>
    <row r="53082" spans="21:21" x14ac:dyDescent="0.3">
      <c r="U53082" s="275"/>
    </row>
    <row r="53083" spans="21:21" x14ac:dyDescent="0.3">
      <c r="U53083" s="275"/>
    </row>
    <row r="53084" spans="21:21" x14ac:dyDescent="0.3">
      <c r="U53084" s="275"/>
    </row>
    <row r="53085" spans="21:21" x14ac:dyDescent="0.3">
      <c r="U53085" s="275"/>
    </row>
    <row r="53086" spans="21:21" x14ac:dyDescent="0.3">
      <c r="U53086" s="275"/>
    </row>
    <row r="53087" spans="21:21" x14ac:dyDescent="0.3">
      <c r="U53087" s="275"/>
    </row>
    <row r="53088" spans="21:21" x14ac:dyDescent="0.3">
      <c r="U53088" s="275"/>
    </row>
    <row r="53089" spans="21:21" x14ac:dyDescent="0.3">
      <c r="U53089" s="275"/>
    </row>
    <row r="53090" spans="21:21" x14ac:dyDescent="0.3">
      <c r="U53090" s="275"/>
    </row>
    <row r="53091" spans="21:21" x14ac:dyDescent="0.3">
      <c r="U53091" s="275"/>
    </row>
    <row r="53092" spans="21:21" x14ac:dyDescent="0.3">
      <c r="U53092" s="275"/>
    </row>
    <row r="53093" spans="21:21" x14ac:dyDescent="0.3">
      <c r="U53093" s="275"/>
    </row>
    <row r="53094" spans="21:21" x14ac:dyDescent="0.3">
      <c r="U53094" s="275"/>
    </row>
    <row r="53095" spans="21:21" x14ac:dyDescent="0.3">
      <c r="U53095" s="275"/>
    </row>
    <row r="53096" spans="21:21" x14ac:dyDescent="0.3">
      <c r="U53096" s="275"/>
    </row>
    <row r="53097" spans="21:21" x14ac:dyDescent="0.3">
      <c r="U53097" s="275"/>
    </row>
    <row r="53098" spans="21:21" x14ac:dyDescent="0.3">
      <c r="U53098" s="275"/>
    </row>
    <row r="53099" spans="21:21" x14ac:dyDescent="0.3">
      <c r="U53099" s="275"/>
    </row>
    <row r="53100" spans="21:21" x14ac:dyDescent="0.3">
      <c r="U53100" s="275"/>
    </row>
    <row r="53101" spans="21:21" x14ac:dyDescent="0.3">
      <c r="U53101" s="275"/>
    </row>
    <row r="53102" spans="21:21" x14ac:dyDescent="0.3">
      <c r="U53102" s="275"/>
    </row>
    <row r="53103" spans="21:21" x14ac:dyDescent="0.3">
      <c r="U53103" s="275"/>
    </row>
    <row r="53104" spans="21:21" x14ac:dyDescent="0.3">
      <c r="U53104" s="275"/>
    </row>
    <row r="53105" spans="21:21" x14ac:dyDescent="0.3">
      <c r="U53105" s="275"/>
    </row>
    <row r="53106" spans="21:21" x14ac:dyDescent="0.3">
      <c r="U53106" s="275"/>
    </row>
    <row r="53107" spans="21:21" x14ac:dyDescent="0.3">
      <c r="U53107" s="275"/>
    </row>
    <row r="53108" spans="21:21" x14ac:dyDescent="0.3">
      <c r="U53108" s="275"/>
    </row>
    <row r="53109" spans="21:21" x14ac:dyDescent="0.3">
      <c r="U53109" s="275"/>
    </row>
    <row r="53110" spans="21:21" x14ac:dyDescent="0.3">
      <c r="U53110" s="275"/>
    </row>
    <row r="53111" spans="21:21" x14ac:dyDescent="0.3">
      <c r="U53111" s="275"/>
    </row>
    <row r="53112" spans="21:21" x14ac:dyDescent="0.3">
      <c r="U53112" s="275"/>
    </row>
    <row r="53113" spans="21:21" x14ac:dyDescent="0.3">
      <c r="U53113" s="275"/>
    </row>
    <row r="53114" spans="21:21" x14ac:dyDescent="0.3">
      <c r="U53114" s="275"/>
    </row>
    <row r="53115" spans="21:21" x14ac:dyDescent="0.3">
      <c r="U53115" s="275"/>
    </row>
    <row r="53116" spans="21:21" x14ac:dyDescent="0.3">
      <c r="U53116" s="275"/>
    </row>
    <row r="53117" spans="21:21" x14ac:dyDescent="0.3">
      <c r="U53117" s="275"/>
    </row>
    <row r="53118" spans="21:21" x14ac:dyDescent="0.3">
      <c r="U53118" s="275"/>
    </row>
    <row r="53119" spans="21:21" x14ac:dyDescent="0.3">
      <c r="U53119" s="275"/>
    </row>
    <row r="53120" spans="21:21" x14ac:dyDescent="0.3">
      <c r="U53120" s="275"/>
    </row>
    <row r="53121" spans="21:21" x14ac:dyDescent="0.3">
      <c r="U53121" s="275"/>
    </row>
    <row r="53122" spans="21:21" x14ac:dyDescent="0.3">
      <c r="U53122" s="275"/>
    </row>
    <row r="53123" spans="21:21" x14ac:dyDescent="0.3">
      <c r="U53123" s="275"/>
    </row>
    <row r="53124" spans="21:21" x14ac:dyDescent="0.3">
      <c r="U53124" s="275"/>
    </row>
    <row r="53125" spans="21:21" x14ac:dyDescent="0.3">
      <c r="U53125" s="275"/>
    </row>
    <row r="53126" spans="21:21" x14ac:dyDescent="0.3">
      <c r="U53126" s="275"/>
    </row>
    <row r="53127" spans="21:21" x14ac:dyDescent="0.3">
      <c r="U53127" s="275"/>
    </row>
    <row r="53128" spans="21:21" x14ac:dyDescent="0.3">
      <c r="U53128" s="275"/>
    </row>
    <row r="53129" spans="21:21" x14ac:dyDescent="0.3">
      <c r="U53129" s="275"/>
    </row>
    <row r="53130" spans="21:21" x14ac:dyDescent="0.3">
      <c r="U53130" s="275"/>
    </row>
    <row r="53131" spans="21:21" x14ac:dyDescent="0.3">
      <c r="U53131" s="275"/>
    </row>
    <row r="53132" spans="21:21" x14ac:dyDescent="0.3">
      <c r="U53132" s="275"/>
    </row>
    <row r="53133" spans="21:21" x14ac:dyDescent="0.3">
      <c r="U53133" s="275"/>
    </row>
    <row r="53134" spans="21:21" x14ac:dyDescent="0.3">
      <c r="U53134" s="275"/>
    </row>
    <row r="53135" spans="21:21" x14ac:dyDescent="0.3">
      <c r="U53135" s="275"/>
    </row>
    <row r="53136" spans="21:21" x14ac:dyDescent="0.3">
      <c r="U53136" s="275"/>
    </row>
    <row r="53137" spans="21:21" x14ac:dyDescent="0.3">
      <c r="U53137" s="275"/>
    </row>
    <row r="53138" spans="21:21" x14ac:dyDescent="0.3">
      <c r="U53138" s="275"/>
    </row>
    <row r="53139" spans="21:21" x14ac:dyDescent="0.3">
      <c r="U53139" s="275"/>
    </row>
    <row r="53140" spans="21:21" x14ac:dyDescent="0.3">
      <c r="U53140" s="275"/>
    </row>
    <row r="53141" spans="21:21" x14ac:dyDescent="0.3">
      <c r="U53141" s="275"/>
    </row>
    <row r="53142" spans="21:21" x14ac:dyDescent="0.3">
      <c r="U53142" s="275"/>
    </row>
    <row r="53143" spans="21:21" x14ac:dyDescent="0.3">
      <c r="U53143" s="275"/>
    </row>
    <row r="53144" spans="21:21" x14ac:dyDescent="0.3">
      <c r="U53144" s="275"/>
    </row>
    <row r="53145" spans="21:21" x14ac:dyDescent="0.3">
      <c r="U53145" s="275"/>
    </row>
    <row r="53146" spans="21:21" x14ac:dyDescent="0.3">
      <c r="U53146" s="275"/>
    </row>
    <row r="53147" spans="21:21" x14ac:dyDescent="0.3">
      <c r="U53147" s="275"/>
    </row>
    <row r="53148" spans="21:21" x14ac:dyDescent="0.3">
      <c r="U53148" s="275"/>
    </row>
    <row r="53149" spans="21:21" x14ac:dyDescent="0.3">
      <c r="U53149" s="275"/>
    </row>
    <row r="53150" spans="21:21" x14ac:dyDescent="0.3">
      <c r="U53150" s="275"/>
    </row>
    <row r="53151" spans="21:21" x14ac:dyDescent="0.3">
      <c r="U53151" s="275"/>
    </row>
    <row r="53152" spans="21:21" x14ac:dyDescent="0.3">
      <c r="U53152" s="275"/>
    </row>
    <row r="53153" spans="21:21" x14ac:dyDescent="0.3">
      <c r="U53153" s="275"/>
    </row>
    <row r="53154" spans="21:21" x14ac:dyDescent="0.3">
      <c r="U53154" s="275"/>
    </row>
    <row r="53155" spans="21:21" x14ac:dyDescent="0.3">
      <c r="U53155" s="275"/>
    </row>
    <row r="53156" spans="21:21" x14ac:dyDescent="0.3">
      <c r="U53156" s="275"/>
    </row>
    <row r="53157" spans="21:21" x14ac:dyDescent="0.3">
      <c r="U53157" s="275"/>
    </row>
    <row r="53158" spans="21:21" x14ac:dyDescent="0.3">
      <c r="U53158" s="275"/>
    </row>
    <row r="53159" spans="21:21" x14ac:dyDescent="0.3">
      <c r="U53159" s="275"/>
    </row>
    <row r="53160" spans="21:21" x14ac:dyDescent="0.3">
      <c r="U53160" s="275"/>
    </row>
    <row r="53161" spans="21:21" x14ac:dyDescent="0.3">
      <c r="U53161" s="275"/>
    </row>
    <row r="53162" spans="21:21" x14ac:dyDescent="0.3">
      <c r="U53162" s="275"/>
    </row>
    <row r="53163" spans="21:21" x14ac:dyDescent="0.3">
      <c r="U53163" s="275"/>
    </row>
    <row r="53164" spans="21:21" x14ac:dyDescent="0.3">
      <c r="U53164" s="275"/>
    </row>
    <row r="53165" spans="21:21" x14ac:dyDescent="0.3">
      <c r="U53165" s="275"/>
    </row>
    <row r="53166" spans="21:21" x14ac:dyDescent="0.3">
      <c r="U53166" s="275"/>
    </row>
    <row r="53167" spans="21:21" x14ac:dyDescent="0.3">
      <c r="U53167" s="275"/>
    </row>
    <row r="53168" spans="21:21" x14ac:dyDescent="0.3">
      <c r="U53168" s="275"/>
    </row>
    <row r="53169" spans="21:21" x14ac:dyDescent="0.3">
      <c r="U53169" s="275"/>
    </row>
    <row r="53170" spans="21:21" x14ac:dyDescent="0.3">
      <c r="U53170" s="275"/>
    </row>
    <row r="53171" spans="21:21" x14ac:dyDescent="0.3">
      <c r="U53171" s="275"/>
    </row>
    <row r="53172" spans="21:21" x14ac:dyDescent="0.3">
      <c r="U53172" s="275"/>
    </row>
    <row r="53173" spans="21:21" x14ac:dyDescent="0.3">
      <c r="U53173" s="275"/>
    </row>
    <row r="53174" spans="21:21" x14ac:dyDescent="0.3">
      <c r="U53174" s="275"/>
    </row>
    <row r="53175" spans="21:21" x14ac:dyDescent="0.3">
      <c r="U53175" s="275"/>
    </row>
    <row r="53176" spans="21:21" x14ac:dyDescent="0.3">
      <c r="U53176" s="275"/>
    </row>
    <row r="53177" spans="21:21" x14ac:dyDescent="0.3">
      <c r="U53177" s="275"/>
    </row>
    <row r="53178" spans="21:21" x14ac:dyDescent="0.3">
      <c r="U53178" s="275"/>
    </row>
    <row r="53179" spans="21:21" x14ac:dyDescent="0.3">
      <c r="U53179" s="275"/>
    </row>
    <row r="53180" spans="21:21" x14ac:dyDescent="0.3">
      <c r="U53180" s="275"/>
    </row>
    <row r="53181" spans="21:21" x14ac:dyDescent="0.3">
      <c r="U53181" s="275"/>
    </row>
    <row r="53182" spans="21:21" x14ac:dyDescent="0.3">
      <c r="U53182" s="275"/>
    </row>
    <row r="53183" spans="21:21" x14ac:dyDescent="0.3">
      <c r="U53183" s="275"/>
    </row>
    <row r="53184" spans="21:21" x14ac:dyDescent="0.3">
      <c r="U53184" s="275"/>
    </row>
    <row r="53185" spans="21:21" x14ac:dyDescent="0.3">
      <c r="U53185" s="275"/>
    </row>
    <row r="53186" spans="21:21" x14ac:dyDescent="0.3">
      <c r="U53186" s="275"/>
    </row>
    <row r="53187" spans="21:21" x14ac:dyDescent="0.3">
      <c r="U53187" s="275"/>
    </row>
    <row r="53188" spans="21:21" x14ac:dyDescent="0.3">
      <c r="U53188" s="275"/>
    </row>
    <row r="53189" spans="21:21" x14ac:dyDescent="0.3">
      <c r="U53189" s="275"/>
    </row>
    <row r="53190" spans="21:21" x14ac:dyDescent="0.3">
      <c r="U53190" s="275"/>
    </row>
    <row r="53191" spans="21:21" x14ac:dyDescent="0.3">
      <c r="U53191" s="275"/>
    </row>
    <row r="53192" spans="21:21" x14ac:dyDescent="0.3">
      <c r="U53192" s="275"/>
    </row>
    <row r="53193" spans="21:21" x14ac:dyDescent="0.3">
      <c r="U53193" s="275"/>
    </row>
    <row r="53194" spans="21:21" x14ac:dyDescent="0.3">
      <c r="U53194" s="275"/>
    </row>
    <row r="53195" spans="21:21" x14ac:dyDescent="0.3">
      <c r="U53195" s="275"/>
    </row>
    <row r="53196" spans="21:21" x14ac:dyDescent="0.3">
      <c r="U53196" s="275"/>
    </row>
    <row r="53197" spans="21:21" x14ac:dyDescent="0.3">
      <c r="U53197" s="275"/>
    </row>
    <row r="53198" spans="21:21" x14ac:dyDescent="0.3">
      <c r="U53198" s="275"/>
    </row>
    <row r="53199" spans="21:21" x14ac:dyDescent="0.3">
      <c r="U53199" s="275"/>
    </row>
    <row r="53200" spans="21:21" x14ac:dyDescent="0.3">
      <c r="U53200" s="275"/>
    </row>
    <row r="53201" spans="21:21" x14ac:dyDescent="0.3">
      <c r="U53201" s="275"/>
    </row>
    <row r="53202" spans="21:21" x14ac:dyDescent="0.3">
      <c r="U53202" s="275"/>
    </row>
    <row r="53203" spans="21:21" x14ac:dyDescent="0.3">
      <c r="U53203" s="275"/>
    </row>
    <row r="53204" spans="21:21" x14ac:dyDescent="0.3">
      <c r="U53204" s="275"/>
    </row>
    <row r="53205" spans="21:21" x14ac:dyDescent="0.3">
      <c r="U53205" s="275"/>
    </row>
    <row r="53206" spans="21:21" x14ac:dyDescent="0.3">
      <c r="U53206" s="275"/>
    </row>
    <row r="53207" spans="21:21" x14ac:dyDescent="0.3">
      <c r="U53207" s="275"/>
    </row>
    <row r="53208" spans="21:21" x14ac:dyDescent="0.3">
      <c r="U53208" s="275"/>
    </row>
    <row r="53209" spans="21:21" x14ac:dyDescent="0.3">
      <c r="U53209" s="275"/>
    </row>
    <row r="53210" spans="21:21" x14ac:dyDescent="0.3">
      <c r="U53210" s="275"/>
    </row>
    <row r="53211" spans="21:21" x14ac:dyDescent="0.3">
      <c r="U53211" s="275"/>
    </row>
    <row r="53212" spans="21:21" x14ac:dyDescent="0.3">
      <c r="U53212" s="275"/>
    </row>
    <row r="53213" spans="21:21" x14ac:dyDescent="0.3">
      <c r="U53213" s="275"/>
    </row>
    <row r="53214" spans="21:21" x14ac:dyDescent="0.3">
      <c r="U53214" s="275"/>
    </row>
    <row r="53215" spans="21:21" x14ac:dyDescent="0.3">
      <c r="U53215" s="275"/>
    </row>
    <row r="53216" spans="21:21" x14ac:dyDescent="0.3">
      <c r="U53216" s="275"/>
    </row>
    <row r="53217" spans="21:21" x14ac:dyDescent="0.3">
      <c r="U53217" s="275"/>
    </row>
    <row r="53218" spans="21:21" x14ac:dyDescent="0.3">
      <c r="U53218" s="275"/>
    </row>
    <row r="53219" spans="21:21" x14ac:dyDescent="0.3">
      <c r="U53219" s="275"/>
    </row>
    <row r="53220" spans="21:21" x14ac:dyDescent="0.3">
      <c r="U53220" s="275"/>
    </row>
    <row r="53221" spans="21:21" x14ac:dyDescent="0.3">
      <c r="U53221" s="275"/>
    </row>
    <row r="53222" spans="21:21" x14ac:dyDescent="0.3">
      <c r="U53222" s="275"/>
    </row>
    <row r="53223" spans="21:21" x14ac:dyDescent="0.3">
      <c r="U53223" s="275"/>
    </row>
    <row r="53224" spans="21:21" x14ac:dyDescent="0.3">
      <c r="U53224" s="275"/>
    </row>
    <row r="53225" spans="21:21" x14ac:dyDescent="0.3">
      <c r="U53225" s="275"/>
    </row>
    <row r="53226" spans="21:21" x14ac:dyDescent="0.3">
      <c r="U53226" s="275"/>
    </row>
    <row r="53227" spans="21:21" x14ac:dyDescent="0.3">
      <c r="U53227" s="275"/>
    </row>
    <row r="53228" spans="21:21" x14ac:dyDescent="0.3">
      <c r="U53228" s="275"/>
    </row>
    <row r="53229" spans="21:21" x14ac:dyDescent="0.3">
      <c r="U53229" s="275"/>
    </row>
    <row r="53230" spans="21:21" x14ac:dyDescent="0.3">
      <c r="U53230" s="275"/>
    </row>
    <row r="53231" spans="21:21" x14ac:dyDescent="0.3">
      <c r="U53231" s="275"/>
    </row>
    <row r="53232" spans="21:21" x14ac:dyDescent="0.3">
      <c r="U53232" s="275"/>
    </row>
    <row r="53233" spans="21:21" x14ac:dyDescent="0.3">
      <c r="U53233" s="275"/>
    </row>
    <row r="53234" spans="21:21" x14ac:dyDescent="0.3">
      <c r="U53234" s="275"/>
    </row>
    <row r="53235" spans="21:21" x14ac:dyDescent="0.3">
      <c r="U53235" s="275"/>
    </row>
    <row r="53236" spans="21:21" x14ac:dyDescent="0.3">
      <c r="U53236" s="275"/>
    </row>
    <row r="53237" spans="21:21" x14ac:dyDescent="0.3">
      <c r="U53237" s="275"/>
    </row>
    <row r="53238" spans="21:21" x14ac:dyDescent="0.3">
      <c r="U53238" s="275"/>
    </row>
    <row r="53239" spans="21:21" x14ac:dyDescent="0.3">
      <c r="U53239" s="275"/>
    </row>
    <row r="53240" spans="21:21" x14ac:dyDescent="0.3">
      <c r="U53240" s="275"/>
    </row>
    <row r="53241" spans="21:21" x14ac:dyDescent="0.3">
      <c r="U53241" s="275"/>
    </row>
    <row r="53242" spans="21:21" x14ac:dyDescent="0.3">
      <c r="U53242" s="275"/>
    </row>
    <row r="53243" spans="21:21" x14ac:dyDescent="0.3">
      <c r="U53243" s="275"/>
    </row>
    <row r="53244" spans="21:21" x14ac:dyDescent="0.3">
      <c r="U53244" s="275"/>
    </row>
    <row r="53245" spans="21:21" x14ac:dyDescent="0.3">
      <c r="U53245" s="275"/>
    </row>
    <row r="53246" spans="21:21" x14ac:dyDescent="0.3">
      <c r="U53246" s="275"/>
    </row>
    <row r="53247" spans="21:21" x14ac:dyDescent="0.3">
      <c r="U53247" s="275"/>
    </row>
    <row r="53248" spans="21:21" x14ac:dyDescent="0.3">
      <c r="U53248" s="275"/>
    </row>
    <row r="53249" spans="21:21" x14ac:dyDescent="0.3">
      <c r="U53249" s="275"/>
    </row>
    <row r="53250" spans="21:21" x14ac:dyDescent="0.3">
      <c r="U53250" s="275"/>
    </row>
    <row r="53251" spans="21:21" x14ac:dyDescent="0.3">
      <c r="U53251" s="275"/>
    </row>
    <row r="53252" spans="21:21" x14ac:dyDescent="0.3">
      <c r="U53252" s="275"/>
    </row>
    <row r="53253" spans="21:21" x14ac:dyDescent="0.3">
      <c r="U53253" s="275"/>
    </row>
    <row r="53254" spans="21:21" x14ac:dyDescent="0.3">
      <c r="U53254" s="275"/>
    </row>
    <row r="53255" spans="21:21" x14ac:dyDescent="0.3">
      <c r="U53255" s="275"/>
    </row>
    <row r="53256" spans="21:21" x14ac:dyDescent="0.3">
      <c r="U53256" s="275"/>
    </row>
    <row r="53257" spans="21:21" x14ac:dyDescent="0.3">
      <c r="U53257" s="275"/>
    </row>
    <row r="53258" spans="21:21" x14ac:dyDescent="0.3">
      <c r="U53258" s="275"/>
    </row>
    <row r="53259" spans="21:21" x14ac:dyDescent="0.3">
      <c r="U53259" s="275"/>
    </row>
    <row r="53260" spans="21:21" x14ac:dyDescent="0.3">
      <c r="U53260" s="275"/>
    </row>
    <row r="53261" spans="21:21" x14ac:dyDescent="0.3">
      <c r="U53261" s="275"/>
    </row>
    <row r="53262" spans="21:21" x14ac:dyDescent="0.3">
      <c r="U53262" s="275"/>
    </row>
    <row r="53263" spans="21:21" x14ac:dyDescent="0.3">
      <c r="U53263" s="275"/>
    </row>
    <row r="53264" spans="21:21" x14ac:dyDescent="0.3">
      <c r="U53264" s="275"/>
    </row>
    <row r="53265" spans="21:21" x14ac:dyDescent="0.3">
      <c r="U53265" s="275"/>
    </row>
    <row r="53266" spans="21:21" x14ac:dyDescent="0.3">
      <c r="U53266" s="275"/>
    </row>
    <row r="53267" spans="21:21" x14ac:dyDescent="0.3">
      <c r="U53267" s="275"/>
    </row>
    <row r="53268" spans="21:21" x14ac:dyDescent="0.3">
      <c r="U53268" s="275"/>
    </row>
    <row r="53269" spans="21:21" x14ac:dyDescent="0.3">
      <c r="U53269" s="275"/>
    </row>
    <row r="53270" spans="21:21" x14ac:dyDescent="0.3">
      <c r="U53270" s="275"/>
    </row>
    <row r="53271" spans="21:21" x14ac:dyDescent="0.3">
      <c r="U53271" s="275"/>
    </row>
    <row r="53272" spans="21:21" x14ac:dyDescent="0.3">
      <c r="U53272" s="275"/>
    </row>
    <row r="53273" spans="21:21" x14ac:dyDescent="0.3">
      <c r="U53273" s="275"/>
    </row>
    <row r="53274" spans="21:21" x14ac:dyDescent="0.3">
      <c r="U53274" s="275"/>
    </row>
    <row r="53275" spans="21:21" x14ac:dyDescent="0.3">
      <c r="U53275" s="275"/>
    </row>
    <row r="53276" spans="21:21" x14ac:dyDescent="0.3">
      <c r="U53276" s="275"/>
    </row>
    <row r="53277" spans="21:21" x14ac:dyDescent="0.3">
      <c r="U53277" s="275"/>
    </row>
    <row r="53278" spans="21:21" x14ac:dyDescent="0.3">
      <c r="U53278" s="275"/>
    </row>
    <row r="53279" spans="21:21" x14ac:dyDescent="0.3">
      <c r="U53279" s="275"/>
    </row>
    <row r="53280" spans="21:21" x14ac:dyDescent="0.3">
      <c r="U53280" s="275"/>
    </row>
    <row r="53281" spans="21:21" x14ac:dyDescent="0.3">
      <c r="U53281" s="275"/>
    </row>
    <row r="53282" spans="21:21" x14ac:dyDescent="0.3">
      <c r="U53282" s="275"/>
    </row>
    <row r="53283" spans="21:21" x14ac:dyDescent="0.3">
      <c r="U53283" s="275"/>
    </row>
    <row r="53284" spans="21:21" x14ac:dyDescent="0.3">
      <c r="U53284" s="275"/>
    </row>
    <row r="53285" spans="21:21" x14ac:dyDescent="0.3">
      <c r="U53285" s="275"/>
    </row>
    <row r="53286" spans="21:21" x14ac:dyDescent="0.3">
      <c r="U53286" s="275"/>
    </row>
    <row r="53287" spans="21:21" x14ac:dyDescent="0.3">
      <c r="U53287" s="275"/>
    </row>
    <row r="53288" spans="21:21" x14ac:dyDescent="0.3">
      <c r="U53288" s="275"/>
    </row>
    <row r="53289" spans="21:21" x14ac:dyDescent="0.3">
      <c r="U53289" s="275"/>
    </row>
    <row r="53290" spans="21:21" x14ac:dyDescent="0.3">
      <c r="U53290" s="275"/>
    </row>
    <row r="53291" spans="21:21" x14ac:dyDescent="0.3">
      <c r="U53291" s="275"/>
    </row>
    <row r="53292" spans="21:21" x14ac:dyDescent="0.3">
      <c r="U53292" s="275"/>
    </row>
    <row r="53293" spans="21:21" x14ac:dyDescent="0.3">
      <c r="U53293" s="275"/>
    </row>
    <row r="53294" spans="21:21" x14ac:dyDescent="0.3">
      <c r="U53294" s="275"/>
    </row>
    <row r="53295" spans="21:21" x14ac:dyDescent="0.3">
      <c r="U53295" s="275"/>
    </row>
    <row r="53296" spans="21:21" x14ac:dyDescent="0.3">
      <c r="U53296" s="275"/>
    </row>
    <row r="53297" spans="21:21" x14ac:dyDescent="0.3">
      <c r="U53297" s="275"/>
    </row>
    <row r="53298" spans="21:21" x14ac:dyDescent="0.3">
      <c r="U53298" s="275"/>
    </row>
    <row r="53299" spans="21:21" x14ac:dyDescent="0.3">
      <c r="U53299" s="275"/>
    </row>
    <row r="53300" spans="21:21" x14ac:dyDescent="0.3">
      <c r="U53300" s="275"/>
    </row>
    <row r="53301" spans="21:21" x14ac:dyDescent="0.3">
      <c r="U53301" s="275"/>
    </row>
    <row r="53302" spans="21:21" x14ac:dyDescent="0.3">
      <c r="U53302" s="275"/>
    </row>
    <row r="53303" spans="21:21" x14ac:dyDescent="0.3">
      <c r="U53303" s="275"/>
    </row>
    <row r="53304" spans="21:21" x14ac:dyDescent="0.3">
      <c r="U53304" s="275"/>
    </row>
    <row r="53305" spans="21:21" x14ac:dyDescent="0.3">
      <c r="U53305" s="275"/>
    </row>
    <row r="53306" spans="21:21" x14ac:dyDescent="0.3">
      <c r="U53306" s="275"/>
    </row>
    <row r="53307" spans="21:21" x14ac:dyDescent="0.3">
      <c r="U53307" s="275"/>
    </row>
    <row r="53308" spans="21:21" x14ac:dyDescent="0.3">
      <c r="U53308" s="275"/>
    </row>
    <row r="53309" spans="21:21" x14ac:dyDescent="0.3">
      <c r="U53309" s="275"/>
    </row>
    <row r="53310" spans="21:21" x14ac:dyDescent="0.3">
      <c r="U53310" s="275"/>
    </row>
    <row r="53311" spans="21:21" x14ac:dyDescent="0.3">
      <c r="U53311" s="275"/>
    </row>
    <row r="53312" spans="21:21" x14ac:dyDescent="0.3">
      <c r="U53312" s="275"/>
    </row>
    <row r="53313" spans="21:21" x14ac:dyDescent="0.3">
      <c r="U53313" s="275"/>
    </row>
    <row r="53314" spans="21:21" x14ac:dyDescent="0.3">
      <c r="U53314" s="275"/>
    </row>
    <row r="53315" spans="21:21" x14ac:dyDescent="0.3">
      <c r="U53315" s="275"/>
    </row>
    <row r="53316" spans="21:21" x14ac:dyDescent="0.3">
      <c r="U53316" s="275"/>
    </row>
    <row r="53317" spans="21:21" x14ac:dyDescent="0.3">
      <c r="U53317" s="275"/>
    </row>
    <row r="53318" spans="21:21" x14ac:dyDescent="0.3">
      <c r="U53318" s="275"/>
    </row>
    <row r="53319" spans="21:21" x14ac:dyDescent="0.3">
      <c r="U53319" s="275"/>
    </row>
    <row r="53320" spans="21:21" x14ac:dyDescent="0.3">
      <c r="U53320" s="275"/>
    </row>
    <row r="53321" spans="21:21" x14ac:dyDescent="0.3">
      <c r="U53321" s="275"/>
    </row>
    <row r="53322" spans="21:21" x14ac:dyDescent="0.3">
      <c r="U53322" s="275"/>
    </row>
    <row r="53323" spans="21:21" x14ac:dyDescent="0.3">
      <c r="U53323" s="275"/>
    </row>
    <row r="53324" spans="21:21" x14ac:dyDescent="0.3">
      <c r="U53324" s="275"/>
    </row>
    <row r="53325" spans="21:21" x14ac:dyDescent="0.3">
      <c r="U53325" s="275"/>
    </row>
    <row r="53326" spans="21:21" x14ac:dyDescent="0.3">
      <c r="U53326" s="275"/>
    </row>
    <row r="53327" spans="21:21" x14ac:dyDescent="0.3">
      <c r="U53327" s="275"/>
    </row>
    <row r="53328" spans="21:21" x14ac:dyDescent="0.3">
      <c r="U53328" s="275"/>
    </row>
    <row r="53329" spans="21:21" x14ac:dyDescent="0.3">
      <c r="U53329" s="275"/>
    </row>
    <row r="53330" spans="21:21" x14ac:dyDescent="0.3">
      <c r="U53330" s="275"/>
    </row>
    <row r="53331" spans="21:21" x14ac:dyDescent="0.3">
      <c r="U53331" s="275"/>
    </row>
    <row r="53332" spans="21:21" x14ac:dyDescent="0.3">
      <c r="U53332" s="275"/>
    </row>
    <row r="53333" spans="21:21" x14ac:dyDescent="0.3">
      <c r="U53333" s="275"/>
    </row>
    <row r="53334" spans="21:21" x14ac:dyDescent="0.3">
      <c r="U53334" s="275"/>
    </row>
    <row r="53335" spans="21:21" x14ac:dyDescent="0.3">
      <c r="U53335" s="275"/>
    </row>
    <row r="53336" spans="21:21" x14ac:dyDescent="0.3">
      <c r="U53336" s="275"/>
    </row>
    <row r="53337" spans="21:21" x14ac:dyDescent="0.3">
      <c r="U53337" s="275"/>
    </row>
    <row r="53338" spans="21:21" x14ac:dyDescent="0.3">
      <c r="U53338" s="275"/>
    </row>
    <row r="53339" spans="21:21" x14ac:dyDescent="0.3">
      <c r="U53339" s="275"/>
    </row>
    <row r="53340" spans="21:21" x14ac:dyDescent="0.3">
      <c r="U53340" s="275"/>
    </row>
    <row r="53341" spans="21:21" x14ac:dyDescent="0.3">
      <c r="U53341" s="275"/>
    </row>
    <row r="53342" spans="21:21" x14ac:dyDescent="0.3">
      <c r="U53342" s="275"/>
    </row>
    <row r="53343" spans="21:21" x14ac:dyDescent="0.3">
      <c r="U53343" s="275"/>
    </row>
    <row r="53344" spans="21:21" x14ac:dyDescent="0.3">
      <c r="U53344" s="275"/>
    </row>
    <row r="53345" spans="21:21" x14ac:dyDescent="0.3">
      <c r="U53345" s="275"/>
    </row>
    <row r="53346" spans="21:21" x14ac:dyDescent="0.3">
      <c r="U53346" s="275"/>
    </row>
    <row r="53347" spans="21:21" x14ac:dyDescent="0.3">
      <c r="U53347" s="275"/>
    </row>
    <row r="53348" spans="21:21" x14ac:dyDescent="0.3">
      <c r="U53348" s="275"/>
    </row>
    <row r="53349" spans="21:21" x14ac:dyDescent="0.3">
      <c r="U53349" s="275"/>
    </row>
    <row r="53350" spans="21:21" x14ac:dyDescent="0.3">
      <c r="U53350" s="275"/>
    </row>
    <row r="53351" spans="21:21" x14ac:dyDescent="0.3">
      <c r="U53351" s="275"/>
    </row>
    <row r="53352" spans="21:21" x14ac:dyDescent="0.3">
      <c r="U53352" s="275"/>
    </row>
    <row r="53353" spans="21:21" x14ac:dyDescent="0.3">
      <c r="U53353" s="275"/>
    </row>
    <row r="53354" spans="21:21" x14ac:dyDescent="0.3">
      <c r="U53354" s="275"/>
    </row>
    <row r="53355" spans="21:21" x14ac:dyDescent="0.3">
      <c r="U53355" s="275"/>
    </row>
    <row r="53356" spans="21:21" x14ac:dyDescent="0.3">
      <c r="U53356" s="275"/>
    </row>
    <row r="53357" spans="21:21" x14ac:dyDescent="0.3">
      <c r="U53357" s="275"/>
    </row>
    <row r="53358" spans="21:21" x14ac:dyDescent="0.3">
      <c r="U53358" s="275"/>
    </row>
    <row r="53359" spans="21:21" x14ac:dyDescent="0.3">
      <c r="U53359" s="275"/>
    </row>
    <row r="53360" spans="21:21" x14ac:dyDescent="0.3">
      <c r="U53360" s="275"/>
    </row>
    <row r="53361" spans="21:21" x14ac:dyDescent="0.3">
      <c r="U53361" s="275"/>
    </row>
    <row r="53362" spans="21:21" x14ac:dyDescent="0.3">
      <c r="U53362" s="275"/>
    </row>
    <row r="53363" spans="21:21" x14ac:dyDescent="0.3">
      <c r="U53363" s="275"/>
    </row>
    <row r="53364" spans="21:21" x14ac:dyDescent="0.3">
      <c r="U53364" s="275"/>
    </row>
    <row r="53365" spans="21:21" x14ac:dyDescent="0.3">
      <c r="U53365" s="275"/>
    </row>
    <row r="53366" spans="21:21" x14ac:dyDescent="0.3">
      <c r="U53366" s="275"/>
    </row>
    <row r="53367" spans="21:21" x14ac:dyDescent="0.3">
      <c r="U53367" s="275"/>
    </row>
    <row r="53368" spans="21:21" x14ac:dyDescent="0.3">
      <c r="U53368" s="275"/>
    </row>
    <row r="53369" spans="21:21" x14ac:dyDescent="0.3">
      <c r="U53369" s="275"/>
    </row>
    <row r="53370" spans="21:21" x14ac:dyDescent="0.3">
      <c r="U53370" s="275"/>
    </row>
    <row r="53371" spans="21:21" x14ac:dyDescent="0.3">
      <c r="U53371" s="275"/>
    </row>
    <row r="53372" spans="21:21" x14ac:dyDescent="0.3">
      <c r="U53372" s="275"/>
    </row>
    <row r="53373" spans="21:21" x14ac:dyDescent="0.3">
      <c r="U53373" s="275"/>
    </row>
    <row r="53374" spans="21:21" x14ac:dyDescent="0.3">
      <c r="U53374" s="275"/>
    </row>
    <row r="53375" spans="21:21" x14ac:dyDescent="0.3">
      <c r="U53375" s="275"/>
    </row>
    <row r="53376" spans="21:21" x14ac:dyDescent="0.3">
      <c r="U53376" s="275"/>
    </row>
    <row r="53377" spans="21:21" x14ac:dyDescent="0.3">
      <c r="U53377" s="275"/>
    </row>
    <row r="53378" spans="21:21" x14ac:dyDescent="0.3">
      <c r="U53378" s="275"/>
    </row>
    <row r="53379" spans="21:21" x14ac:dyDescent="0.3">
      <c r="U53379" s="275"/>
    </row>
    <row r="53380" spans="21:21" x14ac:dyDescent="0.3">
      <c r="U53380" s="275"/>
    </row>
    <row r="53381" spans="21:21" x14ac:dyDescent="0.3">
      <c r="U53381" s="275"/>
    </row>
    <row r="53382" spans="21:21" x14ac:dyDescent="0.3">
      <c r="U53382" s="275"/>
    </row>
    <row r="53383" spans="21:21" x14ac:dyDescent="0.3">
      <c r="U53383" s="275"/>
    </row>
    <row r="53384" spans="21:21" x14ac:dyDescent="0.3">
      <c r="U53384" s="275"/>
    </row>
    <row r="53385" spans="21:21" x14ac:dyDescent="0.3">
      <c r="U53385" s="275"/>
    </row>
    <row r="53386" spans="21:21" x14ac:dyDescent="0.3">
      <c r="U53386" s="275"/>
    </row>
    <row r="53387" spans="21:21" x14ac:dyDescent="0.3">
      <c r="U53387" s="275"/>
    </row>
    <row r="53388" spans="21:21" x14ac:dyDescent="0.3">
      <c r="U53388" s="275"/>
    </row>
    <row r="53389" spans="21:21" x14ac:dyDescent="0.3">
      <c r="U53389" s="275"/>
    </row>
    <row r="53390" spans="21:21" x14ac:dyDescent="0.3">
      <c r="U53390" s="275"/>
    </row>
    <row r="53391" spans="21:21" x14ac:dyDescent="0.3">
      <c r="U53391" s="275"/>
    </row>
    <row r="53392" spans="21:21" x14ac:dyDescent="0.3">
      <c r="U53392" s="275"/>
    </row>
    <row r="53393" spans="21:21" x14ac:dyDescent="0.3">
      <c r="U53393" s="275"/>
    </row>
    <row r="53394" spans="21:21" x14ac:dyDescent="0.3">
      <c r="U53394" s="275"/>
    </row>
    <row r="53395" spans="21:21" x14ac:dyDescent="0.3">
      <c r="U53395" s="275"/>
    </row>
    <row r="53396" spans="21:21" x14ac:dyDescent="0.3">
      <c r="U53396" s="275"/>
    </row>
    <row r="53397" spans="21:21" x14ac:dyDescent="0.3">
      <c r="U53397" s="275"/>
    </row>
    <row r="53398" spans="21:21" x14ac:dyDescent="0.3">
      <c r="U53398" s="275"/>
    </row>
    <row r="53399" spans="21:21" x14ac:dyDescent="0.3">
      <c r="U53399" s="275"/>
    </row>
    <row r="53400" spans="21:21" x14ac:dyDescent="0.3">
      <c r="U53400" s="275"/>
    </row>
    <row r="53401" spans="21:21" x14ac:dyDescent="0.3">
      <c r="U53401" s="275"/>
    </row>
    <row r="53402" spans="21:21" x14ac:dyDescent="0.3">
      <c r="U53402" s="275"/>
    </row>
    <row r="53403" spans="21:21" x14ac:dyDescent="0.3">
      <c r="U53403" s="275"/>
    </row>
    <row r="53404" spans="21:21" x14ac:dyDescent="0.3">
      <c r="U53404" s="275"/>
    </row>
    <row r="53405" spans="21:21" x14ac:dyDescent="0.3">
      <c r="U53405" s="275"/>
    </row>
    <row r="53406" spans="21:21" x14ac:dyDescent="0.3">
      <c r="U53406" s="275"/>
    </row>
    <row r="53407" spans="21:21" x14ac:dyDescent="0.3">
      <c r="U53407" s="275"/>
    </row>
    <row r="53408" spans="21:21" x14ac:dyDescent="0.3">
      <c r="U53408" s="275"/>
    </row>
    <row r="53409" spans="21:21" x14ac:dyDescent="0.3">
      <c r="U53409" s="275"/>
    </row>
    <row r="53410" spans="21:21" x14ac:dyDescent="0.3">
      <c r="U53410" s="275"/>
    </row>
    <row r="53411" spans="21:21" x14ac:dyDescent="0.3">
      <c r="U53411" s="275"/>
    </row>
    <row r="53412" spans="21:21" x14ac:dyDescent="0.3">
      <c r="U53412" s="275"/>
    </row>
    <row r="53413" spans="21:21" x14ac:dyDescent="0.3">
      <c r="U53413" s="275"/>
    </row>
    <row r="53414" spans="21:21" x14ac:dyDescent="0.3">
      <c r="U53414" s="275"/>
    </row>
    <row r="53415" spans="21:21" x14ac:dyDescent="0.3">
      <c r="U53415" s="275"/>
    </row>
    <row r="53416" spans="21:21" x14ac:dyDescent="0.3">
      <c r="U53416" s="275"/>
    </row>
    <row r="53417" spans="21:21" x14ac:dyDescent="0.3">
      <c r="U53417" s="275"/>
    </row>
    <row r="53418" spans="21:21" x14ac:dyDescent="0.3">
      <c r="U53418" s="275"/>
    </row>
    <row r="53419" spans="21:21" x14ac:dyDescent="0.3">
      <c r="U53419" s="275"/>
    </row>
    <row r="53420" spans="21:21" x14ac:dyDescent="0.3">
      <c r="U53420" s="275"/>
    </row>
    <row r="53421" spans="21:21" x14ac:dyDescent="0.3">
      <c r="U53421" s="275"/>
    </row>
    <row r="53422" spans="21:21" x14ac:dyDescent="0.3">
      <c r="U53422" s="275"/>
    </row>
    <row r="53423" spans="21:21" x14ac:dyDescent="0.3">
      <c r="U53423" s="275"/>
    </row>
    <row r="53424" spans="21:21" x14ac:dyDescent="0.3">
      <c r="U53424" s="275"/>
    </row>
    <row r="53425" spans="21:21" x14ac:dyDescent="0.3">
      <c r="U53425" s="275"/>
    </row>
    <row r="53426" spans="21:21" x14ac:dyDescent="0.3">
      <c r="U53426" s="275"/>
    </row>
    <row r="53427" spans="21:21" x14ac:dyDescent="0.3">
      <c r="U53427" s="275"/>
    </row>
    <row r="53428" spans="21:21" x14ac:dyDescent="0.3">
      <c r="U53428" s="275"/>
    </row>
    <row r="53429" spans="21:21" x14ac:dyDescent="0.3">
      <c r="U53429" s="275"/>
    </row>
    <row r="53430" spans="21:21" x14ac:dyDescent="0.3">
      <c r="U53430" s="275"/>
    </row>
    <row r="53431" spans="21:21" x14ac:dyDescent="0.3">
      <c r="U53431" s="275"/>
    </row>
    <row r="53432" spans="21:21" x14ac:dyDescent="0.3">
      <c r="U53432" s="275"/>
    </row>
    <row r="53433" spans="21:21" x14ac:dyDescent="0.3">
      <c r="U53433" s="275"/>
    </row>
    <row r="53434" spans="21:21" x14ac:dyDescent="0.3">
      <c r="U53434" s="275"/>
    </row>
    <row r="53435" spans="21:21" x14ac:dyDescent="0.3">
      <c r="U53435" s="275"/>
    </row>
    <row r="53436" spans="21:21" x14ac:dyDescent="0.3">
      <c r="U53436" s="275"/>
    </row>
    <row r="53437" spans="21:21" x14ac:dyDescent="0.3">
      <c r="U53437" s="275"/>
    </row>
    <row r="53438" spans="21:21" x14ac:dyDescent="0.3">
      <c r="U53438" s="275"/>
    </row>
    <row r="53439" spans="21:21" x14ac:dyDescent="0.3">
      <c r="U53439" s="275"/>
    </row>
    <row r="53440" spans="21:21" x14ac:dyDescent="0.3">
      <c r="U53440" s="275"/>
    </row>
    <row r="53441" spans="21:21" x14ac:dyDescent="0.3">
      <c r="U53441" s="275"/>
    </row>
    <row r="53442" spans="21:21" x14ac:dyDescent="0.3">
      <c r="U53442" s="275"/>
    </row>
    <row r="53443" spans="21:21" x14ac:dyDescent="0.3">
      <c r="U53443" s="275"/>
    </row>
    <row r="53444" spans="21:21" x14ac:dyDescent="0.3">
      <c r="U53444" s="275"/>
    </row>
    <row r="53445" spans="21:21" x14ac:dyDescent="0.3">
      <c r="U53445" s="275"/>
    </row>
    <row r="53446" spans="21:21" x14ac:dyDescent="0.3">
      <c r="U53446" s="275"/>
    </row>
    <row r="53447" spans="21:21" x14ac:dyDescent="0.3">
      <c r="U53447" s="275"/>
    </row>
    <row r="53448" spans="21:21" x14ac:dyDescent="0.3">
      <c r="U53448" s="275"/>
    </row>
    <row r="53449" spans="21:21" x14ac:dyDescent="0.3">
      <c r="U53449" s="275"/>
    </row>
    <row r="53450" spans="21:21" x14ac:dyDescent="0.3">
      <c r="U53450" s="275"/>
    </row>
    <row r="53451" spans="21:21" x14ac:dyDescent="0.3">
      <c r="U53451" s="275"/>
    </row>
    <row r="53452" spans="21:21" x14ac:dyDescent="0.3">
      <c r="U53452" s="275"/>
    </row>
    <row r="53453" spans="21:21" x14ac:dyDescent="0.3">
      <c r="U53453" s="275"/>
    </row>
    <row r="53454" spans="21:21" x14ac:dyDescent="0.3">
      <c r="U53454" s="275"/>
    </row>
    <row r="53455" spans="21:21" x14ac:dyDescent="0.3">
      <c r="U53455" s="275"/>
    </row>
    <row r="53456" spans="21:21" x14ac:dyDescent="0.3">
      <c r="U53456" s="275"/>
    </row>
    <row r="53457" spans="21:21" x14ac:dyDescent="0.3">
      <c r="U53457" s="275"/>
    </row>
    <row r="53458" spans="21:21" x14ac:dyDescent="0.3">
      <c r="U53458" s="275"/>
    </row>
    <row r="53459" spans="21:21" x14ac:dyDescent="0.3">
      <c r="U53459" s="275"/>
    </row>
    <row r="53460" spans="21:21" x14ac:dyDescent="0.3">
      <c r="U53460" s="275"/>
    </row>
    <row r="53461" spans="21:21" x14ac:dyDescent="0.3">
      <c r="U53461" s="275"/>
    </row>
    <row r="53462" spans="21:21" x14ac:dyDescent="0.3">
      <c r="U53462" s="275"/>
    </row>
    <row r="53463" spans="21:21" x14ac:dyDescent="0.3">
      <c r="U53463" s="275"/>
    </row>
    <row r="53464" spans="21:21" x14ac:dyDescent="0.3">
      <c r="U53464" s="275"/>
    </row>
    <row r="53465" spans="21:21" x14ac:dyDescent="0.3">
      <c r="U53465" s="275"/>
    </row>
    <row r="53466" spans="21:21" x14ac:dyDescent="0.3">
      <c r="U53466" s="275"/>
    </row>
    <row r="53467" spans="21:21" x14ac:dyDescent="0.3">
      <c r="U53467" s="275"/>
    </row>
    <row r="53468" spans="21:21" x14ac:dyDescent="0.3">
      <c r="U53468" s="275"/>
    </row>
    <row r="53469" spans="21:21" x14ac:dyDescent="0.3">
      <c r="U53469" s="275"/>
    </row>
    <row r="53470" spans="21:21" x14ac:dyDescent="0.3">
      <c r="U53470" s="275"/>
    </row>
    <row r="53471" spans="21:21" x14ac:dyDescent="0.3">
      <c r="U53471" s="275"/>
    </row>
    <row r="53472" spans="21:21" x14ac:dyDescent="0.3">
      <c r="U53472" s="275"/>
    </row>
    <row r="53473" spans="21:21" x14ac:dyDescent="0.3">
      <c r="U53473" s="275"/>
    </row>
    <row r="53474" spans="21:21" x14ac:dyDescent="0.3">
      <c r="U53474" s="275"/>
    </row>
    <row r="53475" spans="21:21" x14ac:dyDescent="0.3">
      <c r="U53475" s="275"/>
    </row>
    <row r="53476" spans="21:21" x14ac:dyDescent="0.3">
      <c r="U53476" s="275"/>
    </row>
    <row r="53477" spans="21:21" x14ac:dyDescent="0.3">
      <c r="U53477" s="275"/>
    </row>
    <row r="53478" spans="21:21" x14ac:dyDescent="0.3">
      <c r="U53478" s="275"/>
    </row>
    <row r="53479" spans="21:21" x14ac:dyDescent="0.3">
      <c r="U53479" s="275"/>
    </row>
    <row r="53480" spans="21:21" x14ac:dyDescent="0.3">
      <c r="U53480" s="275"/>
    </row>
    <row r="53481" spans="21:21" x14ac:dyDescent="0.3">
      <c r="U53481" s="275"/>
    </row>
    <row r="53482" spans="21:21" x14ac:dyDescent="0.3">
      <c r="U53482" s="275"/>
    </row>
    <row r="53483" spans="21:21" x14ac:dyDescent="0.3">
      <c r="U53483" s="275"/>
    </row>
    <row r="53484" spans="21:21" x14ac:dyDescent="0.3">
      <c r="U53484" s="275"/>
    </row>
    <row r="53485" spans="21:21" x14ac:dyDescent="0.3">
      <c r="U53485" s="275"/>
    </row>
    <row r="53486" spans="21:21" x14ac:dyDescent="0.3">
      <c r="U53486" s="275"/>
    </row>
    <row r="53487" spans="21:21" x14ac:dyDescent="0.3">
      <c r="U53487" s="275"/>
    </row>
    <row r="53488" spans="21:21" x14ac:dyDescent="0.3">
      <c r="U53488" s="275"/>
    </row>
    <row r="53489" spans="21:21" x14ac:dyDescent="0.3">
      <c r="U53489" s="275"/>
    </row>
    <row r="53490" spans="21:21" x14ac:dyDescent="0.3">
      <c r="U53490" s="275"/>
    </row>
    <row r="53491" spans="21:21" x14ac:dyDescent="0.3">
      <c r="U53491" s="275"/>
    </row>
    <row r="53492" spans="21:21" x14ac:dyDescent="0.3">
      <c r="U53492" s="275"/>
    </row>
    <row r="53493" spans="21:21" x14ac:dyDescent="0.3">
      <c r="U53493" s="275"/>
    </row>
    <row r="53494" spans="21:21" x14ac:dyDescent="0.3">
      <c r="U53494" s="275"/>
    </row>
    <row r="53495" spans="21:21" x14ac:dyDescent="0.3">
      <c r="U53495" s="275"/>
    </row>
    <row r="53496" spans="21:21" x14ac:dyDescent="0.3">
      <c r="U53496" s="275"/>
    </row>
    <row r="53497" spans="21:21" x14ac:dyDescent="0.3">
      <c r="U53497" s="275"/>
    </row>
    <row r="53498" spans="21:21" x14ac:dyDescent="0.3">
      <c r="U53498" s="275"/>
    </row>
    <row r="53499" spans="21:21" x14ac:dyDescent="0.3">
      <c r="U53499" s="275"/>
    </row>
    <row r="53500" spans="21:21" x14ac:dyDescent="0.3">
      <c r="U53500" s="275"/>
    </row>
    <row r="53501" spans="21:21" x14ac:dyDescent="0.3">
      <c r="U53501" s="275"/>
    </row>
    <row r="53502" spans="21:21" x14ac:dyDescent="0.3">
      <c r="U53502" s="275"/>
    </row>
    <row r="53503" spans="21:21" x14ac:dyDescent="0.3">
      <c r="U53503" s="275"/>
    </row>
    <row r="53504" spans="21:21" x14ac:dyDescent="0.3">
      <c r="U53504" s="275"/>
    </row>
    <row r="53505" spans="21:21" x14ac:dyDescent="0.3">
      <c r="U53505" s="275"/>
    </row>
    <row r="53506" spans="21:21" x14ac:dyDescent="0.3">
      <c r="U53506" s="275"/>
    </row>
    <row r="53507" spans="21:21" x14ac:dyDescent="0.3">
      <c r="U53507" s="275"/>
    </row>
    <row r="53508" spans="21:21" x14ac:dyDescent="0.3">
      <c r="U53508" s="275"/>
    </row>
    <row r="53509" spans="21:21" x14ac:dyDescent="0.3">
      <c r="U53509" s="275"/>
    </row>
    <row r="53510" spans="21:21" x14ac:dyDescent="0.3">
      <c r="U53510" s="275"/>
    </row>
    <row r="53511" spans="21:21" x14ac:dyDescent="0.3">
      <c r="U53511" s="275"/>
    </row>
    <row r="53512" spans="21:21" x14ac:dyDescent="0.3">
      <c r="U53512" s="275"/>
    </row>
    <row r="53513" spans="21:21" x14ac:dyDescent="0.3">
      <c r="U53513" s="275"/>
    </row>
    <row r="53514" spans="21:21" x14ac:dyDescent="0.3">
      <c r="U53514" s="275"/>
    </row>
    <row r="53515" spans="21:21" x14ac:dyDescent="0.3">
      <c r="U53515" s="275"/>
    </row>
    <row r="53516" spans="21:21" x14ac:dyDescent="0.3">
      <c r="U53516" s="275"/>
    </row>
    <row r="53517" spans="21:21" x14ac:dyDescent="0.3">
      <c r="U53517" s="275"/>
    </row>
    <row r="53518" spans="21:21" x14ac:dyDescent="0.3">
      <c r="U53518" s="275"/>
    </row>
    <row r="53519" spans="21:21" x14ac:dyDescent="0.3">
      <c r="U53519" s="275"/>
    </row>
    <row r="53520" spans="21:21" x14ac:dyDescent="0.3">
      <c r="U53520" s="275"/>
    </row>
    <row r="53521" spans="21:21" x14ac:dyDescent="0.3">
      <c r="U53521" s="275"/>
    </row>
    <row r="53522" spans="21:21" x14ac:dyDescent="0.3">
      <c r="U53522" s="275"/>
    </row>
    <row r="53523" spans="21:21" x14ac:dyDescent="0.3">
      <c r="U53523" s="275"/>
    </row>
    <row r="53524" spans="21:21" x14ac:dyDescent="0.3">
      <c r="U53524" s="275"/>
    </row>
    <row r="53525" spans="21:21" x14ac:dyDescent="0.3">
      <c r="U53525" s="275"/>
    </row>
    <row r="53526" spans="21:21" x14ac:dyDescent="0.3">
      <c r="U53526" s="275"/>
    </row>
    <row r="53527" spans="21:21" x14ac:dyDescent="0.3">
      <c r="U53527" s="275"/>
    </row>
    <row r="53528" spans="21:21" x14ac:dyDescent="0.3">
      <c r="U53528" s="275"/>
    </row>
    <row r="53529" spans="21:21" x14ac:dyDescent="0.3">
      <c r="U53529" s="275"/>
    </row>
    <row r="53530" spans="21:21" x14ac:dyDescent="0.3">
      <c r="U53530" s="275"/>
    </row>
    <row r="53531" spans="21:21" x14ac:dyDescent="0.3">
      <c r="U53531" s="275"/>
    </row>
    <row r="53532" spans="21:21" x14ac:dyDescent="0.3">
      <c r="U53532" s="275"/>
    </row>
    <row r="53533" spans="21:21" x14ac:dyDescent="0.3">
      <c r="U53533" s="275"/>
    </row>
    <row r="53534" spans="21:21" x14ac:dyDescent="0.3">
      <c r="U53534" s="275"/>
    </row>
    <row r="53535" spans="21:21" x14ac:dyDescent="0.3">
      <c r="U53535" s="275"/>
    </row>
    <row r="53536" spans="21:21" x14ac:dyDescent="0.3">
      <c r="U53536" s="275"/>
    </row>
    <row r="53537" spans="21:21" x14ac:dyDescent="0.3">
      <c r="U53537" s="275"/>
    </row>
    <row r="53538" spans="21:21" x14ac:dyDescent="0.3">
      <c r="U53538" s="275"/>
    </row>
    <row r="53539" spans="21:21" x14ac:dyDescent="0.3">
      <c r="U53539" s="275"/>
    </row>
    <row r="53540" spans="21:21" x14ac:dyDescent="0.3">
      <c r="U53540" s="275"/>
    </row>
    <row r="53541" spans="21:21" x14ac:dyDescent="0.3">
      <c r="U53541" s="275"/>
    </row>
    <row r="53542" spans="21:21" x14ac:dyDescent="0.3">
      <c r="U53542" s="275"/>
    </row>
    <row r="53543" spans="21:21" x14ac:dyDescent="0.3">
      <c r="U53543" s="275"/>
    </row>
    <row r="53544" spans="21:21" x14ac:dyDescent="0.3">
      <c r="U53544" s="275"/>
    </row>
    <row r="53545" spans="21:21" x14ac:dyDescent="0.3">
      <c r="U53545" s="275"/>
    </row>
    <row r="53546" spans="21:21" x14ac:dyDescent="0.3">
      <c r="U53546" s="275"/>
    </row>
    <row r="53547" spans="21:21" x14ac:dyDescent="0.3">
      <c r="U53547" s="275"/>
    </row>
    <row r="53548" spans="21:21" x14ac:dyDescent="0.3">
      <c r="U53548" s="275"/>
    </row>
    <row r="53549" spans="21:21" x14ac:dyDescent="0.3">
      <c r="U53549" s="275"/>
    </row>
    <row r="53550" spans="21:21" x14ac:dyDescent="0.3">
      <c r="U53550" s="275"/>
    </row>
    <row r="53551" spans="21:21" x14ac:dyDescent="0.3">
      <c r="U53551" s="275"/>
    </row>
    <row r="53552" spans="21:21" x14ac:dyDescent="0.3">
      <c r="U53552" s="275"/>
    </row>
    <row r="53553" spans="21:21" x14ac:dyDescent="0.3">
      <c r="U53553" s="275"/>
    </row>
    <row r="53554" spans="21:21" x14ac:dyDescent="0.3">
      <c r="U53554" s="275"/>
    </row>
    <row r="53555" spans="21:21" x14ac:dyDescent="0.3">
      <c r="U53555" s="275"/>
    </row>
    <row r="53556" spans="21:21" x14ac:dyDescent="0.3">
      <c r="U53556" s="275"/>
    </row>
    <row r="53557" spans="21:21" x14ac:dyDescent="0.3">
      <c r="U53557" s="275"/>
    </row>
    <row r="53558" spans="21:21" x14ac:dyDescent="0.3">
      <c r="U53558" s="275"/>
    </row>
    <row r="53559" spans="21:21" x14ac:dyDescent="0.3">
      <c r="U53559" s="275"/>
    </row>
    <row r="53560" spans="21:21" x14ac:dyDescent="0.3">
      <c r="U53560" s="275"/>
    </row>
    <row r="53561" spans="21:21" x14ac:dyDescent="0.3">
      <c r="U53561" s="275"/>
    </row>
    <row r="53562" spans="21:21" x14ac:dyDescent="0.3">
      <c r="U53562" s="275"/>
    </row>
    <row r="53563" spans="21:21" x14ac:dyDescent="0.3">
      <c r="U53563" s="275"/>
    </row>
    <row r="53564" spans="21:21" x14ac:dyDescent="0.3">
      <c r="U53564" s="275"/>
    </row>
    <row r="53565" spans="21:21" x14ac:dyDescent="0.3">
      <c r="U53565" s="275"/>
    </row>
    <row r="53566" spans="21:21" x14ac:dyDescent="0.3">
      <c r="U53566" s="275"/>
    </row>
    <row r="53567" spans="21:21" x14ac:dyDescent="0.3">
      <c r="U53567" s="275"/>
    </row>
    <row r="53568" spans="21:21" x14ac:dyDescent="0.3">
      <c r="U53568" s="275"/>
    </row>
    <row r="53569" spans="21:21" x14ac:dyDescent="0.3">
      <c r="U53569" s="275"/>
    </row>
    <row r="53570" spans="21:21" x14ac:dyDescent="0.3">
      <c r="U53570" s="275"/>
    </row>
    <row r="53571" spans="21:21" x14ac:dyDescent="0.3">
      <c r="U53571" s="275"/>
    </row>
    <row r="53572" spans="21:21" x14ac:dyDescent="0.3">
      <c r="U53572" s="275"/>
    </row>
    <row r="53573" spans="21:21" x14ac:dyDescent="0.3">
      <c r="U53573" s="275"/>
    </row>
    <row r="53574" spans="21:21" x14ac:dyDescent="0.3">
      <c r="U53574" s="275"/>
    </row>
    <row r="53575" spans="21:21" x14ac:dyDescent="0.3">
      <c r="U53575" s="275"/>
    </row>
    <row r="53576" spans="21:21" x14ac:dyDescent="0.3">
      <c r="U53576" s="275"/>
    </row>
    <row r="53577" spans="21:21" x14ac:dyDescent="0.3">
      <c r="U53577" s="275"/>
    </row>
    <row r="53578" spans="21:21" x14ac:dyDescent="0.3">
      <c r="U53578" s="275"/>
    </row>
    <row r="53579" spans="21:21" x14ac:dyDescent="0.3">
      <c r="U53579" s="275"/>
    </row>
    <row r="53580" spans="21:21" x14ac:dyDescent="0.3">
      <c r="U53580" s="275"/>
    </row>
    <row r="53581" spans="21:21" x14ac:dyDescent="0.3">
      <c r="U53581" s="275"/>
    </row>
    <row r="53582" spans="21:21" x14ac:dyDescent="0.3">
      <c r="U53582" s="275"/>
    </row>
    <row r="53583" spans="21:21" x14ac:dyDescent="0.3">
      <c r="U53583" s="275"/>
    </row>
    <row r="53584" spans="21:21" x14ac:dyDescent="0.3">
      <c r="U53584" s="275"/>
    </row>
    <row r="53585" spans="21:21" x14ac:dyDescent="0.3">
      <c r="U53585" s="275"/>
    </row>
    <row r="53586" spans="21:21" x14ac:dyDescent="0.3">
      <c r="U53586" s="275"/>
    </row>
    <row r="53587" spans="21:21" x14ac:dyDescent="0.3">
      <c r="U53587" s="275"/>
    </row>
    <row r="53588" spans="21:21" x14ac:dyDescent="0.3">
      <c r="U53588" s="275"/>
    </row>
    <row r="53589" spans="21:21" x14ac:dyDescent="0.3">
      <c r="U53589" s="275"/>
    </row>
    <row r="53590" spans="21:21" x14ac:dyDescent="0.3">
      <c r="U53590" s="275"/>
    </row>
    <row r="53591" spans="21:21" x14ac:dyDescent="0.3">
      <c r="U53591" s="275"/>
    </row>
    <row r="53592" spans="21:21" x14ac:dyDescent="0.3">
      <c r="U53592" s="275"/>
    </row>
    <row r="53593" spans="21:21" x14ac:dyDescent="0.3">
      <c r="U53593" s="275"/>
    </row>
    <row r="53594" spans="21:21" x14ac:dyDescent="0.3">
      <c r="U53594" s="275"/>
    </row>
    <row r="53595" spans="21:21" x14ac:dyDescent="0.3">
      <c r="U53595" s="275"/>
    </row>
    <row r="53596" spans="21:21" x14ac:dyDescent="0.3">
      <c r="U53596" s="275"/>
    </row>
    <row r="53597" spans="21:21" x14ac:dyDescent="0.3">
      <c r="U53597" s="275"/>
    </row>
    <row r="53598" spans="21:21" x14ac:dyDescent="0.3">
      <c r="U53598" s="275"/>
    </row>
    <row r="53599" spans="21:21" x14ac:dyDescent="0.3">
      <c r="U53599" s="275"/>
    </row>
    <row r="53600" spans="21:21" x14ac:dyDescent="0.3">
      <c r="U53600" s="275"/>
    </row>
    <row r="53601" spans="21:21" x14ac:dyDescent="0.3">
      <c r="U53601" s="275"/>
    </row>
    <row r="53602" spans="21:21" x14ac:dyDescent="0.3">
      <c r="U53602" s="275"/>
    </row>
    <row r="53603" spans="21:21" x14ac:dyDescent="0.3">
      <c r="U53603" s="275"/>
    </row>
    <row r="53604" spans="21:21" x14ac:dyDescent="0.3">
      <c r="U53604" s="275"/>
    </row>
    <row r="53605" spans="21:21" x14ac:dyDescent="0.3">
      <c r="U53605" s="275"/>
    </row>
    <row r="53606" spans="21:21" x14ac:dyDescent="0.3">
      <c r="U53606" s="275"/>
    </row>
    <row r="53607" spans="21:21" x14ac:dyDescent="0.3">
      <c r="U53607" s="275"/>
    </row>
    <row r="53608" spans="21:21" x14ac:dyDescent="0.3">
      <c r="U53608" s="275"/>
    </row>
    <row r="53609" spans="21:21" x14ac:dyDescent="0.3">
      <c r="U53609" s="275"/>
    </row>
    <row r="53610" spans="21:21" x14ac:dyDescent="0.3">
      <c r="U53610" s="275"/>
    </row>
    <row r="53611" spans="21:21" x14ac:dyDescent="0.3">
      <c r="U53611" s="275"/>
    </row>
    <row r="53612" spans="21:21" x14ac:dyDescent="0.3">
      <c r="U53612" s="275"/>
    </row>
    <row r="53613" spans="21:21" x14ac:dyDescent="0.3">
      <c r="U53613" s="275"/>
    </row>
    <row r="53614" spans="21:21" x14ac:dyDescent="0.3">
      <c r="U53614" s="275"/>
    </row>
    <row r="53615" spans="21:21" x14ac:dyDescent="0.3">
      <c r="U53615" s="275"/>
    </row>
    <row r="53616" spans="21:21" x14ac:dyDescent="0.3">
      <c r="U53616" s="275"/>
    </row>
    <row r="53617" spans="21:21" x14ac:dyDescent="0.3">
      <c r="U53617" s="275"/>
    </row>
    <row r="53618" spans="21:21" x14ac:dyDescent="0.3">
      <c r="U53618" s="275"/>
    </row>
    <row r="53619" spans="21:21" x14ac:dyDescent="0.3">
      <c r="U53619" s="275"/>
    </row>
    <row r="53620" spans="21:21" x14ac:dyDescent="0.3">
      <c r="U53620" s="275"/>
    </row>
    <row r="53621" spans="21:21" x14ac:dyDescent="0.3">
      <c r="U53621" s="275"/>
    </row>
    <row r="53622" spans="21:21" x14ac:dyDescent="0.3">
      <c r="U53622" s="275"/>
    </row>
    <row r="53623" spans="21:21" x14ac:dyDescent="0.3">
      <c r="U53623" s="275"/>
    </row>
    <row r="53624" spans="21:21" x14ac:dyDescent="0.3">
      <c r="U53624" s="275"/>
    </row>
    <row r="53625" spans="21:21" x14ac:dyDescent="0.3">
      <c r="U53625" s="275"/>
    </row>
    <row r="53626" spans="21:21" x14ac:dyDescent="0.3">
      <c r="U53626" s="275"/>
    </row>
    <row r="53627" spans="21:21" x14ac:dyDescent="0.3">
      <c r="U53627" s="275"/>
    </row>
    <row r="53628" spans="21:21" x14ac:dyDescent="0.3">
      <c r="U53628" s="275"/>
    </row>
    <row r="53629" spans="21:21" x14ac:dyDescent="0.3">
      <c r="U53629" s="275"/>
    </row>
    <row r="53630" spans="21:21" x14ac:dyDescent="0.3">
      <c r="U53630" s="275"/>
    </row>
    <row r="53631" spans="21:21" x14ac:dyDescent="0.3">
      <c r="U53631" s="275"/>
    </row>
    <row r="53632" spans="21:21" x14ac:dyDescent="0.3">
      <c r="U53632" s="275"/>
    </row>
    <row r="53633" spans="21:21" x14ac:dyDescent="0.3">
      <c r="U53633" s="275"/>
    </row>
    <row r="53634" spans="21:21" x14ac:dyDescent="0.3">
      <c r="U53634" s="275"/>
    </row>
    <row r="53635" spans="21:21" x14ac:dyDescent="0.3">
      <c r="U53635" s="275"/>
    </row>
    <row r="53636" spans="21:21" x14ac:dyDescent="0.3">
      <c r="U53636" s="275"/>
    </row>
    <row r="53637" spans="21:21" x14ac:dyDescent="0.3">
      <c r="U53637" s="275"/>
    </row>
    <row r="53638" spans="21:21" x14ac:dyDescent="0.3">
      <c r="U53638" s="275"/>
    </row>
    <row r="53639" spans="21:21" x14ac:dyDescent="0.3">
      <c r="U53639" s="275"/>
    </row>
    <row r="53640" spans="21:21" x14ac:dyDescent="0.3">
      <c r="U53640" s="275"/>
    </row>
    <row r="53641" spans="21:21" x14ac:dyDescent="0.3">
      <c r="U53641" s="275"/>
    </row>
    <row r="53642" spans="21:21" x14ac:dyDescent="0.3">
      <c r="U53642" s="275"/>
    </row>
    <row r="53643" spans="21:21" x14ac:dyDescent="0.3">
      <c r="U53643" s="275"/>
    </row>
    <row r="53644" spans="21:21" x14ac:dyDescent="0.3">
      <c r="U53644" s="275"/>
    </row>
    <row r="53645" spans="21:21" x14ac:dyDescent="0.3">
      <c r="U53645" s="275"/>
    </row>
    <row r="53646" spans="21:21" x14ac:dyDescent="0.3">
      <c r="U53646" s="275"/>
    </row>
    <row r="53647" spans="21:21" x14ac:dyDescent="0.3">
      <c r="U53647" s="275"/>
    </row>
    <row r="53648" spans="21:21" x14ac:dyDescent="0.3">
      <c r="U53648" s="275"/>
    </row>
    <row r="53649" spans="21:21" x14ac:dyDescent="0.3">
      <c r="U53649" s="275"/>
    </row>
    <row r="53650" spans="21:21" x14ac:dyDescent="0.3">
      <c r="U53650" s="275"/>
    </row>
    <row r="53651" spans="21:21" x14ac:dyDescent="0.3">
      <c r="U53651" s="275"/>
    </row>
    <row r="53652" spans="21:21" x14ac:dyDescent="0.3">
      <c r="U53652" s="275"/>
    </row>
    <row r="53653" spans="21:21" x14ac:dyDescent="0.3">
      <c r="U53653" s="275"/>
    </row>
    <row r="53654" spans="21:21" x14ac:dyDescent="0.3">
      <c r="U53654" s="275"/>
    </row>
    <row r="53655" spans="21:21" x14ac:dyDescent="0.3">
      <c r="U53655" s="275"/>
    </row>
    <row r="53656" spans="21:21" x14ac:dyDescent="0.3">
      <c r="U53656" s="275"/>
    </row>
    <row r="53657" spans="21:21" x14ac:dyDescent="0.3">
      <c r="U53657" s="275"/>
    </row>
    <row r="53658" spans="21:21" x14ac:dyDescent="0.3">
      <c r="U53658" s="275"/>
    </row>
    <row r="53659" spans="21:21" x14ac:dyDescent="0.3">
      <c r="U53659" s="275"/>
    </row>
    <row r="53660" spans="21:21" x14ac:dyDescent="0.3">
      <c r="U53660" s="275"/>
    </row>
    <row r="53661" spans="21:21" x14ac:dyDescent="0.3">
      <c r="U53661" s="275"/>
    </row>
    <row r="53662" spans="21:21" x14ac:dyDescent="0.3">
      <c r="U53662" s="275"/>
    </row>
    <row r="53663" spans="21:21" x14ac:dyDescent="0.3">
      <c r="U53663" s="275"/>
    </row>
    <row r="53664" spans="21:21" x14ac:dyDescent="0.3">
      <c r="U53664" s="275"/>
    </row>
    <row r="53665" spans="21:21" x14ac:dyDescent="0.3">
      <c r="U53665" s="275"/>
    </row>
    <row r="53666" spans="21:21" x14ac:dyDescent="0.3">
      <c r="U53666" s="275"/>
    </row>
    <row r="53667" spans="21:21" x14ac:dyDescent="0.3">
      <c r="U53667" s="275"/>
    </row>
    <row r="53668" spans="21:21" x14ac:dyDescent="0.3">
      <c r="U53668" s="275"/>
    </row>
    <row r="53669" spans="21:21" x14ac:dyDescent="0.3">
      <c r="U53669" s="275"/>
    </row>
    <row r="53670" spans="21:21" x14ac:dyDescent="0.3">
      <c r="U53670" s="275"/>
    </row>
    <row r="53671" spans="21:21" x14ac:dyDescent="0.3">
      <c r="U53671" s="275"/>
    </row>
    <row r="53672" spans="21:21" x14ac:dyDescent="0.3">
      <c r="U53672" s="275"/>
    </row>
    <row r="53673" spans="21:21" x14ac:dyDescent="0.3">
      <c r="U53673" s="275"/>
    </row>
    <row r="53674" spans="21:21" x14ac:dyDescent="0.3">
      <c r="U53674" s="275"/>
    </row>
    <row r="53675" spans="21:21" x14ac:dyDescent="0.3">
      <c r="U53675" s="275"/>
    </row>
    <row r="53676" spans="21:21" x14ac:dyDescent="0.3">
      <c r="U53676" s="275"/>
    </row>
    <row r="53677" spans="21:21" x14ac:dyDescent="0.3">
      <c r="U53677" s="275"/>
    </row>
    <row r="53678" spans="21:21" x14ac:dyDescent="0.3">
      <c r="U53678" s="275"/>
    </row>
    <row r="53679" spans="21:21" x14ac:dyDescent="0.3">
      <c r="U53679" s="275"/>
    </row>
    <row r="53680" spans="21:21" x14ac:dyDescent="0.3">
      <c r="U53680" s="275"/>
    </row>
    <row r="53681" spans="21:21" x14ac:dyDescent="0.3">
      <c r="U53681" s="275"/>
    </row>
    <row r="53682" spans="21:21" x14ac:dyDescent="0.3">
      <c r="U53682" s="275"/>
    </row>
    <row r="53683" spans="21:21" x14ac:dyDescent="0.3">
      <c r="U53683" s="275"/>
    </row>
    <row r="53684" spans="21:21" x14ac:dyDescent="0.3">
      <c r="U53684" s="275"/>
    </row>
    <row r="53685" spans="21:21" x14ac:dyDescent="0.3">
      <c r="U53685" s="275"/>
    </row>
    <row r="53686" spans="21:21" x14ac:dyDescent="0.3">
      <c r="U53686" s="275"/>
    </row>
    <row r="53687" spans="21:21" x14ac:dyDescent="0.3">
      <c r="U53687" s="275"/>
    </row>
    <row r="53688" spans="21:21" x14ac:dyDescent="0.3">
      <c r="U53688" s="275"/>
    </row>
    <row r="53689" spans="21:21" x14ac:dyDescent="0.3">
      <c r="U53689" s="275"/>
    </row>
    <row r="53690" spans="21:21" x14ac:dyDescent="0.3">
      <c r="U53690" s="275"/>
    </row>
    <row r="53691" spans="21:21" x14ac:dyDescent="0.3">
      <c r="U53691" s="275"/>
    </row>
    <row r="53692" spans="21:21" x14ac:dyDescent="0.3">
      <c r="U53692" s="275"/>
    </row>
    <row r="53693" spans="21:21" x14ac:dyDescent="0.3">
      <c r="U53693" s="275"/>
    </row>
    <row r="53694" spans="21:21" x14ac:dyDescent="0.3">
      <c r="U53694" s="275"/>
    </row>
    <row r="53695" spans="21:21" x14ac:dyDescent="0.3">
      <c r="U53695" s="275"/>
    </row>
    <row r="53696" spans="21:21" x14ac:dyDescent="0.3">
      <c r="U53696" s="275"/>
    </row>
    <row r="53697" spans="21:21" x14ac:dyDescent="0.3">
      <c r="U53697" s="275"/>
    </row>
    <row r="53698" spans="21:21" x14ac:dyDescent="0.3">
      <c r="U53698" s="275"/>
    </row>
    <row r="53699" spans="21:21" x14ac:dyDescent="0.3">
      <c r="U53699" s="275"/>
    </row>
    <row r="53700" spans="21:21" x14ac:dyDescent="0.3">
      <c r="U53700" s="275"/>
    </row>
    <row r="53701" spans="21:21" x14ac:dyDescent="0.3">
      <c r="U53701" s="275"/>
    </row>
    <row r="53702" spans="21:21" x14ac:dyDescent="0.3">
      <c r="U53702" s="275"/>
    </row>
    <row r="53703" spans="21:21" x14ac:dyDescent="0.3">
      <c r="U53703" s="275"/>
    </row>
    <row r="53704" spans="21:21" x14ac:dyDescent="0.3">
      <c r="U53704" s="275"/>
    </row>
    <row r="53705" spans="21:21" x14ac:dyDescent="0.3">
      <c r="U53705" s="275"/>
    </row>
    <row r="53706" spans="21:21" x14ac:dyDescent="0.3">
      <c r="U53706" s="275"/>
    </row>
    <row r="53707" spans="21:21" x14ac:dyDescent="0.3">
      <c r="U53707" s="275"/>
    </row>
    <row r="53708" spans="21:21" x14ac:dyDescent="0.3">
      <c r="U53708" s="275"/>
    </row>
    <row r="53709" spans="21:21" x14ac:dyDescent="0.3">
      <c r="U53709" s="275"/>
    </row>
    <row r="53710" spans="21:21" x14ac:dyDescent="0.3">
      <c r="U53710" s="275"/>
    </row>
    <row r="53711" spans="21:21" x14ac:dyDescent="0.3">
      <c r="U53711" s="275"/>
    </row>
    <row r="53712" spans="21:21" x14ac:dyDescent="0.3">
      <c r="U53712" s="275"/>
    </row>
    <row r="53713" spans="21:21" x14ac:dyDescent="0.3">
      <c r="U53713" s="275"/>
    </row>
    <row r="53714" spans="21:21" x14ac:dyDescent="0.3">
      <c r="U53714" s="275"/>
    </row>
    <row r="53715" spans="21:21" x14ac:dyDescent="0.3">
      <c r="U53715" s="275"/>
    </row>
    <row r="53716" spans="21:21" x14ac:dyDescent="0.3">
      <c r="U53716" s="275"/>
    </row>
    <row r="53717" spans="21:21" x14ac:dyDescent="0.3">
      <c r="U53717" s="275"/>
    </row>
    <row r="53718" spans="21:21" x14ac:dyDescent="0.3">
      <c r="U53718" s="275"/>
    </row>
    <row r="53719" spans="21:21" x14ac:dyDescent="0.3">
      <c r="U53719" s="275"/>
    </row>
    <row r="53720" spans="21:21" x14ac:dyDescent="0.3">
      <c r="U53720" s="275"/>
    </row>
    <row r="53721" spans="21:21" x14ac:dyDescent="0.3">
      <c r="U53721" s="275"/>
    </row>
    <row r="53722" spans="21:21" x14ac:dyDescent="0.3">
      <c r="U53722" s="275"/>
    </row>
    <row r="53723" spans="21:21" x14ac:dyDescent="0.3">
      <c r="U53723" s="275"/>
    </row>
    <row r="53724" spans="21:21" x14ac:dyDescent="0.3">
      <c r="U53724" s="275"/>
    </row>
    <row r="53725" spans="21:21" x14ac:dyDescent="0.3">
      <c r="U53725" s="275"/>
    </row>
    <row r="53726" spans="21:21" x14ac:dyDescent="0.3">
      <c r="U53726" s="275"/>
    </row>
    <row r="53727" spans="21:21" x14ac:dyDescent="0.3">
      <c r="U53727" s="275"/>
    </row>
    <row r="53728" spans="21:21" x14ac:dyDescent="0.3">
      <c r="U53728" s="275"/>
    </row>
    <row r="53729" spans="21:21" x14ac:dyDescent="0.3">
      <c r="U53729" s="275"/>
    </row>
    <row r="53730" spans="21:21" x14ac:dyDescent="0.3">
      <c r="U53730" s="275"/>
    </row>
    <row r="53731" spans="21:21" x14ac:dyDescent="0.3">
      <c r="U53731" s="275"/>
    </row>
    <row r="53732" spans="21:21" x14ac:dyDescent="0.3">
      <c r="U53732" s="275"/>
    </row>
    <row r="53733" spans="21:21" x14ac:dyDescent="0.3">
      <c r="U53733" s="275"/>
    </row>
    <row r="53734" spans="21:21" x14ac:dyDescent="0.3">
      <c r="U53734" s="275"/>
    </row>
    <row r="53735" spans="21:21" x14ac:dyDescent="0.3">
      <c r="U53735" s="275"/>
    </row>
    <row r="53736" spans="21:21" x14ac:dyDescent="0.3">
      <c r="U53736" s="275"/>
    </row>
    <row r="53737" spans="21:21" x14ac:dyDescent="0.3">
      <c r="U53737" s="275"/>
    </row>
    <row r="53738" spans="21:21" x14ac:dyDescent="0.3">
      <c r="U53738" s="275"/>
    </row>
    <row r="53739" spans="21:21" x14ac:dyDescent="0.3">
      <c r="U53739" s="275"/>
    </row>
    <row r="53740" spans="21:21" x14ac:dyDescent="0.3">
      <c r="U53740" s="275"/>
    </row>
    <row r="53741" spans="21:21" x14ac:dyDescent="0.3">
      <c r="U53741" s="275"/>
    </row>
    <row r="53742" spans="21:21" x14ac:dyDescent="0.3">
      <c r="U53742" s="275"/>
    </row>
    <row r="53743" spans="21:21" x14ac:dyDescent="0.3">
      <c r="U53743" s="275"/>
    </row>
    <row r="53744" spans="21:21" x14ac:dyDescent="0.3">
      <c r="U53744" s="275"/>
    </row>
    <row r="53745" spans="21:21" x14ac:dyDescent="0.3">
      <c r="U53745" s="275"/>
    </row>
    <row r="53746" spans="21:21" x14ac:dyDescent="0.3">
      <c r="U53746" s="275"/>
    </row>
    <row r="53747" spans="21:21" x14ac:dyDescent="0.3">
      <c r="U53747" s="275"/>
    </row>
    <row r="53748" spans="21:21" x14ac:dyDescent="0.3">
      <c r="U53748" s="275"/>
    </row>
    <row r="53749" spans="21:21" x14ac:dyDescent="0.3">
      <c r="U53749" s="275"/>
    </row>
    <row r="53750" spans="21:21" x14ac:dyDescent="0.3">
      <c r="U53750" s="275"/>
    </row>
    <row r="53751" spans="21:21" x14ac:dyDescent="0.3">
      <c r="U53751" s="275"/>
    </row>
    <row r="53752" spans="21:21" x14ac:dyDescent="0.3">
      <c r="U53752" s="275"/>
    </row>
    <row r="53753" spans="21:21" x14ac:dyDescent="0.3">
      <c r="U53753" s="275"/>
    </row>
    <row r="53754" spans="21:21" x14ac:dyDescent="0.3">
      <c r="U53754" s="275"/>
    </row>
    <row r="53755" spans="21:21" x14ac:dyDescent="0.3">
      <c r="U53755" s="275"/>
    </row>
    <row r="53756" spans="21:21" x14ac:dyDescent="0.3">
      <c r="U53756" s="275"/>
    </row>
    <row r="53757" spans="21:21" x14ac:dyDescent="0.3">
      <c r="U53757" s="275"/>
    </row>
    <row r="53758" spans="21:21" x14ac:dyDescent="0.3">
      <c r="U53758" s="275"/>
    </row>
    <row r="53759" spans="21:21" x14ac:dyDescent="0.3">
      <c r="U53759" s="275"/>
    </row>
    <row r="53760" spans="21:21" x14ac:dyDescent="0.3">
      <c r="U53760" s="275"/>
    </row>
    <row r="53761" spans="21:21" x14ac:dyDescent="0.3">
      <c r="U53761" s="275"/>
    </row>
    <row r="53762" spans="21:21" x14ac:dyDescent="0.3">
      <c r="U53762" s="275"/>
    </row>
    <row r="53763" spans="21:21" x14ac:dyDescent="0.3">
      <c r="U53763" s="275"/>
    </row>
    <row r="53764" spans="21:21" x14ac:dyDescent="0.3">
      <c r="U53764" s="275"/>
    </row>
    <row r="53765" spans="21:21" x14ac:dyDescent="0.3">
      <c r="U53765" s="275"/>
    </row>
    <row r="53766" spans="21:21" x14ac:dyDescent="0.3">
      <c r="U53766" s="275"/>
    </row>
    <row r="53767" spans="21:21" x14ac:dyDescent="0.3">
      <c r="U53767" s="275"/>
    </row>
    <row r="53768" spans="21:21" x14ac:dyDescent="0.3">
      <c r="U53768" s="275"/>
    </row>
    <row r="53769" spans="21:21" x14ac:dyDescent="0.3">
      <c r="U53769" s="275"/>
    </row>
    <row r="53770" spans="21:21" x14ac:dyDescent="0.3">
      <c r="U53770" s="275"/>
    </row>
    <row r="53771" spans="21:21" x14ac:dyDescent="0.3">
      <c r="U53771" s="275"/>
    </row>
    <row r="53772" spans="21:21" x14ac:dyDescent="0.3">
      <c r="U53772" s="275"/>
    </row>
    <row r="53773" spans="21:21" x14ac:dyDescent="0.3">
      <c r="U53773" s="275"/>
    </row>
    <row r="53774" spans="21:21" x14ac:dyDescent="0.3">
      <c r="U53774" s="275"/>
    </row>
    <row r="53775" spans="21:21" x14ac:dyDescent="0.3">
      <c r="U53775" s="275"/>
    </row>
    <row r="53776" spans="21:21" x14ac:dyDescent="0.3">
      <c r="U53776" s="275"/>
    </row>
    <row r="53777" spans="21:21" x14ac:dyDescent="0.3">
      <c r="U53777" s="275"/>
    </row>
    <row r="53778" spans="21:21" x14ac:dyDescent="0.3">
      <c r="U53778" s="275"/>
    </row>
    <row r="53779" spans="21:21" x14ac:dyDescent="0.3">
      <c r="U53779" s="275"/>
    </row>
    <row r="53780" spans="21:21" x14ac:dyDescent="0.3">
      <c r="U53780" s="275"/>
    </row>
    <row r="53781" spans="21:21" x14ac:dyDescent="0.3">
      <c r="U53781" s="275"/>
    </row>
    <row r="53782" spans="21:21" x14ac:dyDescent="0.3">
      <c r="U53782" s="275"/>
    </row>
    <row r="53783" spans="21:21" x14ac:dyDescent="0.3">
      <c r="U53783" s="275"/>
    </row>
    <row r="53784" spans="21:21" x14ac:dyDescent="0.3">
      <c r="U53784" s="275"/>
    </row>
    <row r="53785" spans="21:21" x14ac:dyDescent="0.3">
      <c r="U53785" s="275"/>
    </row>
    <row r="53786" spans="21:21" x14ac:dyDescent="0.3">
      <c r="U53786" s="275"/>
    </row>
    <row r="53787" spans="21:21" x14ac:dyDescent="0.3">
      <c r="U53787" s="275"/>
    </row>
    <row r="53788" spans="21:21" x14ac:dyDescent="0.3">
      <c r="U53788" s="275"/>
    </row>
    <row r="53789" spans="21:21" x14ac:dyDescent="0.3">
      <c r="U53789" s="275"/>
    </row>
    <row r="53790" spans="21:21" x14ac:dyDescent="0.3">
      <c r="U53790" s="275"/>
    </row>
    <row r="53791" spans="21:21" x14ac:dyDescent="0.3">
      <c r="U53791" s="275"/>
    </row>
    <row r="53792" spans="21:21" x14ac:dyDescent="0.3">
      <c r="U53792" s="275"/>
    </row>
    <row r="53793" spans="21:21" x14ac:dyDescent="0.3">
      <c r="U53793" s="275"/>
    </row>
    <row r="53794" spans="21:21" x14ac:dyDescent="0.3">
      <c r="U53794" s="275"/>
    </row>
    <row r="53795" spans="21:21" x14ac:dyDescent="0.3">
      <c r="U53795" s="275"/>
    </row>
    <row r="53796" spans="21:21" x14ac:dyDescent="0.3">
      <c r="U53796" s="275"/>
    </row>
    <row r="53797" spans="21:21" x14ac:dyDescent="0.3">
      <c r="U53797" s="275"/>
    </row>
    <row r="53798" spans="21:21" x14ac:dyDescent="0.3">
      <c r="U53798" s="275"/>
    </row>
    <row r="53799" spans="21:21" x14ac:dyDescent="0.3">
      <c r="U53799" s="275"/>
    </row>
    <row r="53800" spans="21:21" x14ac:dyDescent="0.3">
      <c r="U53800" s="275"/>
    </row>
    <row r="53801" spans="21:21" x14ac:dyDescent="0.3">
      <c r="U53801" s="275"/>
    </row>
    <row r="53802" spans="21:21" x14ac:dyDescent="0.3">
      <c r="U53802" s="275"/>
    </row>
    <row r="53803" spans="21:21" x14ac:dyDescent="0.3">
      <c r="U53803" s="275"/>
    </row>
    <row r="53804" spans="21:21" x14ac:dyDescent="0.3">
      <c r="U53804" s="275"/>
    </row>
    <row r="53805" spans="21:21" x14ac:dyDescent="0.3">
      <c r="U53805" s="275"/>
    </row>
    <row r="53806" spans="21:21" x14ac:dyDescent="0.3">
      <c r="U53806" s="275"/>
    </row>
    <row r="53807" spans="21:21" x14ac:dyDescent="0.3">
      <c r="U53807" s="275"/>
    </row>
    <row r="53808" spans="21:21" x14ac:dyDescent="0.3">
      <c r="U53808" s="275"/>
    </row>
    <row r="53809" spans="21:21" x14ac:dyDescent="0.3">
      <c r="U53809" s="275"/>
    </row>
    <row r="53810" spans="21:21" x14ac:dyDescent="0.3">
      <c r="U53810" s="275"/>
    </row>
    <row r="53811" spans="21:21" x14ac:dyDescent="0.3">
      <c r="U53811" s="275"/>
    </row>
    <row r="53812" spans="21:21" x14ac:dyDescent="0.3">
      <c r="U53812" s="275"/>
    </row>
    <row r="53813" spans="21:21" x14ac:dyDescent="0.3">
      <c r="U53813" s="275"/>
    </row>
    <row r="53814" spans="21:21" x14ac:dyDescent="0.3">
      <c r="U53814" s="275"/>
    </row>
    <row r="53815" spans="21:21" x14ac:dyDescent="0.3">
      <c r="U53815" s="275"/>
    </row>
    <row r="53816" spans="21:21" x14ac:dyDescent="0.3">
      <c r="U53816" s="275"/>
    </row>
    <row r="53817" spans="21:21" x14ac:dyDescent="0.3">
      <c r="U53817" s="275"/>
    </row>
    <row r="53818" spans="21:21" x14ac:dyDescent="0.3">
      <c r="U53818" s="275"/>
    </row>
    <row r="53819" spans="21:21" x14ac:dyDescent="0.3">
      <c r="U53819" s="275"/>
    </row>
    <row r="53820" spans="21:21" x14ac:dyDescent="0.3">
      <c r="U53820" s="275"/>
    </row>
    <row r="53821" spans="21:21" x14ac:dyDescent="0.3">
      <c r="U53821" s="275"/>
    </row>
    <row r="53822" spans="21:21" x14ac:dyDescent="0.3">
      <c r="U53822" s="275"/>
    </row>
    <row r="53823" spans="21:21" x14ac:dyDescent="0.3">
      <c r="U53823" s="275"/>
    </row>
    <row r="53824" spans="21:21" x14ac:dyDescent="0.3">
      <c r="U53824" s="275"/>
    </row>
    <row r="53825" spans="21:21" x14ac:dyDescent="0.3">
      <c r="U53825" s="275"/>
    </row>
    <row r="53826" spans="21:21" x14ac:dyDescent="0.3">
      <c r="U53826" s="275"/>
    </row>
    <row r="53827" spans="21:21" x14ac:dyDescent="0.3">
      <c r="U53827" s="275"/>
    </row>
    <row r="53828" spans="21:21" x14ac:dyDescent="0.3">
      <c r="U53828" s="275"/>
    </row>
    <row r="53829" spans="21:21" x14ac:dyDescent="0.3">
      <c r="U53829" s="275"/>
    </row>
    <row r="53830" spans="21:21" x14ac:dyDescent="0.3">
      <c r="U53830" s="275"/>
    </row>
    <row r="53831" spans="21:21" x14ac:dyDescent="0.3">
      <c r="U53831" s="275"/>
    </row>
    <row r="53832" spans="21:21" x14ac:dyDescent="0.3">
      <c r="U53832" s="275"/>
    </row>
    <row r="53833" spans="21:21" x14ac:dyDescent="0.3">
      <c r="U53833" s="275"/>
    </row>
    <row r="53834" spans="21:21" x14ac:dyDescent="0.3">
      <c r="U53834" s="275"/>
    </row>
    <row r="53835" spans="21:21" x14ac:dyDescent="0.3">
      <c r="U53835" s="275"/>
    </row>
    <row r="53836" spans="21:21" x14ac:dyDescent="0.3">
      <c r="U53836" s="275"/>
    </row>
    <row r="53837" spans="21:21" x14ac:dyDescent="0.3">
      <c r="U53837" s="275"/>
    </row>
    <row r="53838" spans="21:21" x14ac:dyDescent="0.3">
      <c r="U53838" s="275"/>
    </row>
    <row r="53839" spans="21:21" x14ac:dyDescent="0.3">
      <c r="U53839" s="275"/>
    </row>
    <row r="53840" spans="21:21" x14ac:dyDescent="0.3">
      <c r="U53840" s="275"/>
    </row>
    <row r="53841" spans="21:21" x14ac:dyDescent="0.3">
      <c r="U53841" s="275"/>
    </row>
    <row r="53842" spans="21:21" x14ac:dyDescent="0.3">
      <c r="U53842" s="275"/>
    </row>
    <row r="53843" spans="21:21" x14ac:dyDescent="0.3">
      <c r="U53843" s="275"/>
    </row>
    <row r="53844" spans="21:21" x14ac:dyDescent="0.3">
      <c r="U53844" s="275"/>
    </row>
    <row r="53845" spans="21:21" x14ac:dyDescent="0.3">
      <c r="U53845" s="275"/>
    </row>
    <row r="53846" spans="21:21" x14ac:dyDescent="0.3">
      <c r="U53846" s="275"/>
    </row>
    <row r="53847" spans="21:21" x14ac:dyDescent="0.3">
      <c r="U53847" s="275"/>
    </row>
    <row r="53848" spans="21:21" x14ac:dyDescent="0.3">
      <c r="U53848" s="275"/>
    </row>
    <row r="53849" spans="21:21" x14ac:dyDescent="0.3">
      <c r="U53849" s="275"/>
    </row>
    <row r="53850" spans="21:21" x14ac:dyDescent="0.3">
      <c r="U53850" s="275"/>
    </row>
    <row r="53851" spans="21:21" x14ac:dyDescent="0.3">
      <c r="U53851" s="275"/>
    </row>
    <row r="53852" spans="21:21" x14ac:dyDescent="0.3">
      <c r="U53852" s="275"/>
    </row>
    <row r="53853" spans="21:21" x14ac:dyDescent="0.3">
      <c r="U53853" s="275"/>
    </row>
    <row r="53854" spans="21:21" x14ac:dyDescent="0.3">
      <c r="U53854" s="275"/>
    </row>
    <row r="53855" spans="21:21" x14ac:dyDescent="0.3">
      <c r="U53855" s="275"/>
    </row>
    <row r="53856" spans="21:21" x14ac:dyDescent="0.3">
      <c r="U53856" s="275"/>
    </row>
    <row r="53857" spans="21:21" x14ac:dyDescent="0.3">
      <c r="U53857" s="275"/>
    </row>
    <row r="53858" spans="21:21" x14ac:dyDescent="0.3">
      <c r="U53858" s="275"/>
    </row>
    <row r="53859" spans="21:21" x14ac:dyDescent="0.3">
      <c r="U53859" s="275"/>
    </row>
    <row r="53860" spans="21:21" x14ac:dyDescent="0.3">
      <c r="U53860" s="275"/>
    </row>
    <row r="53861" spans="21:21" x14ac:dyDescent="0.3">
      <c r="U53861" s="275"/>
    </row>
    <row r="53862" spans="21:21" x14ac:dyDescent="0.3">
      <c r="U53862" s="275"/>
    </row>
    <row r="53863" spans="21:21" x14ac:dyDescent="0.3">
      <c r="U53863" s="275"/>
    </row>
    <row r="53864" spans="21:21" x14ac:dyDescent="0.3">
      <c r="U53864" s="275"/>
    </row>
    <row r="53865" spans="21:21" x14ac:dyDescent="0.3">
      <c r="U53865" s="275"/>
    </row>
    <row r="53866" spans="21:21" x14ac:dyDescent="0.3">
      <c r="U53866" s="275"/>
    </row>
    <row r="53867" spans="21:21" x14ac:dyDescent="0.3">
      <c r="U53867" s="275"/>
    </row>
    <row r="53868" spans="21:21" x14ac:dyDescent="0.3">
      <c r="U53868" s="275"/>
    </row>
    <row r="53869" spans="21:21" x14ac:dyDescent="0.3">
      <c r="U53869" s="275"/>
    </row>
    <row r="53870" spans="21:21" x14ac:dyDescent="0.3">
      <c r="U53870" s="275"/>
    </row>
    <row r="53871" spans="21:21" x14ac:dyDescent="0.3">
      <c r="U53871" s="275"/>
    </row>
    <row r="53872" spans="21:21" x14ac:dyDescent="0.3">
      <c r="U53872" s="275"/>
    </row>
    <row r="53873" spans="21:21" x14ac:dyDescent="0.3">
      <c r="U53873" s="275"/>
    </row>
    <row r="53874" spans="21:21" x14ac:dyDescent="0.3">
      <c r="U53874" s="275"/>
    </row>
    <row r="53875" spans="21:21" x14ac:dyDescent="0.3">
      <c r="U53875" s="275"/>
    </row>
    <row r="53876" spans="21:21" x14ac:dyDescent="0.3">
      <c r="U53876" s="275"/>
    </row>
    <row r="53877" spans="21:21" x14ac:dyDescent="0.3">
      <c r="U53877" s="275"/>
    </row>
    <row r="53878" spans="21:21" x14ac:dyDescent="0.3">
      <c r="U53878" s="275"/>
    </row>
    <row r="53879" spans="21:21" x14ac:dyDescent="0.3">
      <c r="U53879" s="275"/>
    </row>
    <row r="53880" spans="21:21" x14ac:dyDescent="0.3">
      <c r="U53880" s="275"/>
    </row>
    <row r="53881" spans="21:21" x14ac:dyDescent="0.3">
      <c r="U53881" s="275"/>
    </row>
    <row r="53882" spans="21:21" x14ac:dyDescent="0.3">
      <c r="U53882" s="275"/>
    </row>
    <row r="53883" spans="21:21" x14ac:dyDescent="0.3">
      <c r="U53883" s="275"/>
    </row>
    <row r="53884" spans="21:21" x14ac:dyDescent="0.3">
      <c r="U53884" s="275"/>
    </row>
    <row r="53885" spans="21:21" x14ac:dyDescent="0.3">
      <c r="U53885" s="275"/>
    </row>
    <row r="53886" spans="21:21" x14ac:dyDescent="0.3">
      <c r="U53886" s="275"/>
    </row>
    <row r="53887" spans="21:21" x14ac:dyDescent="0.3">
      <c r="U53887" s="275"/>
    </row>
    <row r="53888" spans="21:21" x14ac:dyDescent="0.3">
      <c r="U53888" s="275"/>
    </row>
    <row r="53889" spans="21:21" x14ac:dyDescent="0.3">
      <c r="U53889" s="275"/>
    </row>
    <row r="53890" spans="21:21" x14ac:dyDescent="0.3">
      <c r="U53890" s="275"/>
    </row>
    <row r="53891" spans="21:21" x14ac:dyDescent="0.3">
      <c r="U53891" s="275"/>
    </row>
    <row r="53892" spans="21:21" x14ac:dyDescent="0.3">
      <c r="U53892" s="275"/>
    </row>
    <row r="53893" spans="21:21" x14ac:dyDescent="0.3">
      <c r="U53893" s="275"/>
    </row>
    <row r="53894" spans="21:21" x14ac:dyDescent="0.3">
      <c r="U53894" s="275"/>
    </row>
    <row r="53895" spans="21:21" x14ac:dyDescent="0.3">
      <c r="U53895" s="275"/>
    </row>
    <row r="53896" spans="21:21" x14ac:dyDescent="0.3">
      <c r="U53896" s="275"/>
    </row>
    <row r="53897" spans="21:21" x14ac:dyDescent="0.3">
      <c r="U53897" s="275"/>
    </row>
    <row r="53898" spans="21:21" x14ac:dyDescent="0.3">
      <c r="U53898" s="275"/>
    </row>
    <row r="53899" spans="21:21" x14ac:dyDescent="0.3">
      <c r="U53899" s="275"/>
    </row>
    <row r="53900" spans="21:21" x14ac:dyDescent="0.3">
      <c r="U53900" s="275"/>
    </row>
    <row r="53901" spans="21:21" x14ac:dyDescent="0.3">
      <c r="U53901" s="275"/>
    </row>
    <row r="53902" spans="21:21" x14ac:dyDescent="0.3">
      <c r="U53902" s="275"/>
    </row>
    <row r="53903" spans="21:21" x14ac:dyDescent="0.3">
      <c r="U53903" s="275"/>
    </row>
    <row r="53904" spans="21:21" x14ac:dyDescent="0.3">
      <c r="U53904" s="275"/>
    </row>
    <row r="53905" spans="21:21" x14ac:dyDescent="0.3">
      <c r="U53905" s="275"/>
    </row>
    <row r="53906" spans="21:21" x14ac:dyDescent="0.3">
      <c r="U53906" s="275"/>
    </row>
    <row r="53907" spans="21:21" x14ac:dyDescent="0.3">
      <c r="U53907" s="275"/>
    </row>
    <row r="53908" spans="21:21" x14ac:dyDescent="0.3">
      <c r="U53908" s="275"/>
    </row>
    <row r="53909" spans="21:21" x14ac:dyDescent="0.3">
      <c r="U53909" s="275"/>
    </row>
    <row r="53910" spans="21:21" x14ac:dyDescent="0.3">
      <c r="U53910" s="275"/>
    </row>
    <row r="53911" spans="21:21" x14ac:dyDescent="0.3">
      <c r="U53911" s="275"/>
    </row>
    <row r="53912" spans="21:21" x14ac:dyDescent="0.3">
      <c r="U53912" s="275"/>
    </row>
    <row r="53913" spans="21:21" x14ac:dyDescent="0.3">
      <c r="U53913" s="275"/>
    </row>
    <row r="53914" spans="21:21" x14ac:dyDescent="0.3">
      <c r="U53914" s="275"/>
    </row>
    <row r="53915" spans="21:21" x14ac:dyDescent="0.3">
      <c r="U53915" s="275"/>
    </row>
    <row r="53916" spans="21:21" x14ac:dyDescent="0.3">
      <c r="U53916" s="275"/>
    </row>
    <row r="53917" spans="21:21" x14ac:dyDescent="0.3">
      <c r="U53917" s="275"/>
    </row>
    <row r="53918" spans="21:21" x14ac:dyDescent="0.3">
      <c r="U53918" s="275"/>
    </row>
    <row r="53919" spans="21:21" x14ac:dyDescent="0.3">
      <c r="U53919" s="275"/>
    </row>
    <row r="53920" spans="21:21" x14ac:dyDescent="0.3">
      <c r="U53920" s="275"/>
    </row>
    <row r="53921" spans="21:21" x14ac:dyDescent="0.3">
      <c r="U53921" s="275"/>
    </row>
    <row r="53922" spans="21:21" x14ac:dyDescent="0.3">
      <c r="U53922" s="275"/>
    </row>
    <row r="53923" spans="21:21" x14ac:dyDescent="0.3">
      <c r="U53923" s="275"/>
    </row>
    <row r="53924" spans="21:21" x14ac:dyDescent="0.3">
      <c r="U53924" s="275"/>
    </row>
    <row r="53925" spans="21:21" x14ac:dyDescent="0.3">
      <c r="U53925" s="275"/>
    </row>
    <row r="53926" spans="21:21" x14ac:dyDescent="0.3">
      <c r="U53926" s="275"/>
    </row>
    <row r="53927" spans="21:21" x14ac:dyDescent="0.3">
      <c r="U53927" s="275"/>
    </row>
    <row r="53928" spans="21:21" x14ac:dyDescent="0.3">
      <c r="U53928" s="275"/>
    </row>
    <row r="53929" spans="21:21" x14ac:dyDescent="0.3">
      <c r="U53929" s="275"/>
    </row>
    <row r="53930" spans="21:21" x14ac:dyDescent="0.3">
      <c r="U53930" s="275"/>
    </row>
    <row r="53931" spans="21:21" x14ac:dyDescent="0.3">
      <c r="U53931" s="275"/>
    </row>
    <row r="53932" spans="21:21" x14ac:dyDescent="0.3">
      <c r="U53932" s="275"/>
    </row>
    <row r="53933" spans="21:21" x14ac:dyDescent="0.3">
      <c r="U53933" s="275"/>
    </row>
    <row r="53934" spans="21:21" x14ac:dyDescent="0.3">
      <c r="U53934" s="275"/>
    </row>
    <row r="53935" spans="21:21" x14ac:dyDescent="0.3">
      <c r="U53935" s="275"/>
    </row>
    <row r="53936" spans="21:21" x14ac:dyDescent="0.3">
      <c r="U53936" s="275"/>
    </row>
    <row r="53937" spans="21:21" x14ac:dyDescent="0.3">
      <c r="U53937" s="275"/>
    </row>
    <row r="53938" spans="21:21" x14ac:dyDescent="0.3">
      <c r="U53938" s="275"/>
    </row>
    <row r="53939" spans="21:21" x14ac:dyDescent="0.3">
      <c r="U53939" s="275"/>
    </row>
    <row r="53940" spans="21:21" x14ac:dyDescent="0.3">
      <c r="U53940" s="275"/>
    </row>
    <row r="53941" spans="21:21" x14ac:dyDescent="0.3">
      <c r="U53941" s="275"/>
    </row>
    <row r="53942" spans="21:21" x14ac:dyDescent="0.3">
      <c r="U53942" s="275"/>
    </row>
    <row r="53943" spans="21:21" x14ac:dyDescent="0.3">
      <c r="U53943" s="275"/>
    </row>
    <row r="53944" spans="21:21" x14ac:dyDescent="0.3">
      <c r="U53944" s="275"/>
    </row>
    <row r="53945" spans="21:21" x14ac:dyDescent="0.3">
      <c r="U53945" s="275"/>
    </row>
    <row r="53946" spans="21:21" x14ac:dyDescent="0.3">
      <c r="U53946" s="275"/>
    </row>
    <row r="53947" spans="21:21" x14ac:dyDescent="0.3">
      <c r="U53947" s="275"/>
    </row>
    <row r="53948" spans="21:21" x14ac:dyDescent="0.3">
      <c r="U53948" s="275"/>
    </row>
    <row r="53949" spans="21:21" x14ac:dyDescent="0.3">
      <c r="U53949" s="275"/>
    </row>
    <row r="53950" spans="21:21" x14ac:dyDescent="0.3">
      <c r="U53950" s="275"/>
    </row>
    <row r="53951" spans="21:21" x14ac:dyDescent="0.3">
      <c r="U53951" s="275"/>
    </row>
    <row r="53952" spans="21:21" x14ac:dyDescent="0.3">
      <c r="U53952" s="275"/>
    </row>
    <row r="53953" spans="21:21" x14ac:dyDescent="0.3">
      <c r="U53953" s="275"/>
    </row>
    <row r="53954" spans="21:21" x14ac:dyDescent="0.3">
      <c r="U53954" s="275"/>
    </row>
    <row r="53955" spans="21:21" x14ac:dyDescent="0.3">
      <c r="U53955" s="275"/>
    </row>
    <row r="53956" spans="21:21" x14ac:dyDescent="0.3">
      <c r="U53956" s="275"/>
    </row>
    <row r="53957" spans="21:21" x14ac:dyDescent="0.3">
      <c r="U53957" s="275"/>
    </row>
    <row r="53958" spans="21:21" x14ac:dyDescent="0.3">
      <c r="U53958" s="275"/>
    </row>
    <row r="53959" spans="21:21" x14ac:dyDescent="0.3">
      <c r="U53959" s="275"/>
    </row>
    <row r="53960" spans="21:21" x14ac:dyDescent="0.3">
      <c r="U53960" s="275"/>
    </row>
    <row r="53961" spans="21:21" x14ac:dyDescent="0.3">
      <c r="U53961" s="275"/>
    </row>
    <row r="53962" spans="21:21" x14ac:dyDescent="0.3">
      <c r="U53962" s="275"/>
    </row>
    <row r="53963" spans="21:21" x14ac:dyDescent="0.3">
      <c r="U53963" s="275"/>
    </row>
    <row r="53964" spans="21:21" x14ac:dyDescent="0.3">
      <c r="U53964" s="275"/>
    </row>
    <row r="53965" spans="21:21" x14ac:dyDescent="0.3">
      <c r="U53965" s="275"/>
    </row>
    <row r="53966" spans="21:21" x14ac:dyDescent="0.3">
      <c r="U53966" s="275"/>
    </row>
    <row r="53967" spans="21:21" x14ac:dyDescent="0.3">
      <c r="U53967" s="275"/>
    </row>
    <row r="53968" spans="21:21" x14ac:dyDescent="0.3">
      <c r="U53968" s="275"/>
    </row>
    <row r="53969" spans="21:21" x14ac:dyDescent="0.3">
      <c r="U53969" s="275"/>
    </row>
    <row r="53970" spans="21:21" x14ac:dyDescent="0.3">
      <c r="U53970" s="275"/>
    </row>
    <row r="53971" spans="21:21" x14ac:dyDescent="0.3">
      <c r="U53971" s="275"/>
    </row>
    <row r="53972" spans="21:21" x14ac:dyDescent="0.3">
      <c r="U53972" s="275"/>
    </row>
    <row r="53973" spans="21:21" x14ac:dyDescent="0.3">
      <c r="U53973" s="275"/>
    </row>
    <row r="53974" spans="21:21" x14ac:dyDescent="0.3">
      <c r="U53974" s="275"/>
    </row>
    <row r="53975" spans="21:21" x14ac:dyDescent="0.3">
      <c r="U53975" s="275"/>
    </row>
    <row r="53976" spans="21:21" x14ac:dyDescent="0.3">
      <c r="U53976" s="275"/>
    </row>
    <row r="53977" spans="21:21" x14ac:dyDescent="0.3">
      <c r="U53977" s="275"/>
    </row>
    <row r="53978" spans="21:21" x14ac:dyDescent="0.3">
      <c r="U53978" s="275"/>
    </row>
    <row r="53979" spans="21:21" x14ac:dyDescent="0.3">
      <c r="U53979" s="275"/>
    </row>
    <row r="53980" spans="21:21" x14ac:dyDescent="0.3">
      <c r="U53980" s="275"/>
    </row>
    <row r="53981" spans="21:21" x14ac:dyDescent="0.3">
      <c r="U53981" s="275"/>
    </row>
    <row r="53982" spans="21:21" x14ac:dyDescent="0.3">
      <c r="U53982" s="275"/>
    </row>
    <row r="53983" spans="21:21" x14ac:dyDescent="0.3">
      <c r="U53983" s="275"/>
    </row>
    <row r="53984" spans="21:21" x14ac:dyDescent="0.3">
      <c r="U53984" s="275"/>
    </row>
    <row r="53985" spans="21:21" x14ac:dyDescent="0.3">
      <c r="U53985" s="275"/>
    </row>
    <row r="53986" spans="21:21" x14ac:dyDescent="0.3">
      <c r="U53986" s="275"/>
    </row>
    <row r="53987" spans="21:21" x14ac:dyDescent="0.3">
      <c r="U53987" s="275"/>
    </row>
    <row r="53988" spans="21:21" x14ac:dyDescent="0.3">
      <c r="U53988" s="275"/>
    </row>
    <row r="53989" spans="21:21" x14ac:dyDescent="0.3">
      <c r="U53989" s="275"/>
    </row>
    <row r="53990" spans="21:21" x14ac:dyDescent="0.3">
      <c r="U53990" s="275"/>
    </row>
    <row r="53991" spans="21:21" x14ac:dyDescent="0.3">
      <c r="U53991" s="275"/>
    </row>
    <row r="53992" spans="21:21" x14ac:dyDescent="0.3">
      <c r="U53992" s="275"/>
    </row>
    <row r="53993" spans="21:21" x14ac:dyDescent="0.3">
      <c r="U53993" s="275"/>
    </row>
    <row r="53994" spans="21:21" x14ac:dyDescent="0.3">
      <c r="U53994" s="275"/>
    </row>
    <row r="53995" spans="21:21" x14ac:dyDescent="0.3">
      <c r="U53995" s="275"/>
    </row>
    <row r="53996" spans="21:21" x14ac:dyDescent="0.3">
      <c r="U53996" s="275"/>
    </row>
    <row r="53997" spans="21:21" x14ac:dyDescent="0.3">
      <c r="U53997" s="275"/>
    </row>
    <row r="53998" spans="21:21" x14ac:dyDescent="0.3">
      <c r="U53998" s="275"/>
    </row>
    <row r="53999" spans="21:21" x14ac:dyDescent="0.3">
      <c r="U53999" s="275"/>
    </row>
    <row r="54000" spans="21:21" x14ac:dyDescent="0.3">
      <c r="U54000" s="275"/>
    </row>
    <row r="54001" spans="21:21" x14ac:dyDescent="0.3">
      <c r="U54001" s="275"/>
    </row>
    <row r="54002" spans="21:21" x14ac:dyDescent="0.3">
      <c r="U54002" s="275"/>
    </row>
    <row r="54003" spans="21:21" x14ac:dyDescent="0.3">
      <c r="U54003" s="275"/>
    </row>
    <row r="54004" spans="21:21" x14ac:dyDescent="0.3">
      <c r="U54004" s="275"/>
    </row>
    <row r="54005" spans="21:21" x14ac:dyDescent="0.3">
      <c r="U54005" s="275"/>
    </row>
    <row r="54006" spans="21:21" x14ac:dyDescent="0.3">
      <c r="U54006" s="275"/>
    </row>
    <row r="54007" spans="21:21" x14ac:dyDescent="0.3">
      <c r="U54007" s="275"/>
    </row>
    <row r="54008" spans="21:21" x14ac:dyDescent="0.3">
      <c r="U54008" s="275"/>
    </row>
    <row r="54009" spans="21:21" x14ac:dyDescent="0.3">
      <c r="U54009" s="275"/>
    </row>
    <row r="54010" spans="21:21" x14ac:dyDescent="0.3">
      <c r="U54010" s="275"/>
    </row>
    <row r="54011" spans="21:21" x14ac:dyDescent="0.3">
      <c r="U54011" s="275"/>
    </row>
    <row r="54012" spans="21:21" x14ac:dyDescent="0.3">
      <c r="U54012" s="275"/>
    </row>
    <row r="54013" spans="21:21" x14ac:dyDescent="0.3">
      <c r="U54013" s="275"/>
    </row>
    <row r="54014" spans="21:21" x14ac:dyDescent="0.3">
      <c r="U54014" s="275"/>
    </row>
    <row r="54015" spans="21:21" x14ac:dyDescent="0.3">
      <c r="U54015" s="275"/>
    </row>
    <row r="54016" spans="21:21" x14ac:dyDescent="0.3">
      <c r="U54016" s="275"/>
    </row>
    <row r="54017" spans="21:21" x14ac:dyDescent="0.3">
      <c r="U54017" s="275"/>
    </row>
    <row r="54018" spans="21:21" x14ac:dyDescent="0.3">
      <c r="U54018" s="275"/>
    </row>
    <row r="54019" spans="21:21" x14ac:dyDescent="0.3">
      <c r="U54019" s="275"/>
    </row>
    <row r="54020" spans="21:21" x14ac:dyDescent="0.3">
      <c r="U54020" s="275"/>
    </row>
    <row r="54021" spans="21:21" x14ac:dyDescent="0.3">
      <c r="U54021" s="275"/>
    </row>
    <row r="54022" spans="21:21" x14ac:dyDescent="0.3">
      <c r="U54022" s="275"/>
    </row>
    <row r="54023" spans="21:21" x14ac:dyDescent="0.3">
      <c r="U54023" s="275"/>
    </row>
    <row r="54024" spans="21:21" x14ac:dyDescent="0.3">
      <c r="U54024" s="275"/>
    </row>
    <row r="54025" spans="21:21" x14ac:dyDescent="0.3">
      <c r="U54025" s="275"/>
    </row>
    <row r="54026" spans="21:21" x14ac:dyDescent="0.3">
      <c r="U54026" s="275"/>
    </row>
    <row r="54027" spans="21:21" x14ac:dyDescent="0.3">
      <c r="U54027" s="275"/>
    </row>
    <row r="54028" spans="21:21" x14ac:dyDescent="0.3">
      <c r="U54028" s="275"/>
    </row>
    <row r="54029" spans="21:21" x14ac:dyDescent="0.3">
      <c r="U54029" s="275"/>
    </row>
    <row r="54030" spans="21:21" x14ac:dyDescent="0.3">
      <c r="U54030" s="275"/>
    </row>
    <row r="54031" spans="21:21" x14ac:dyDescent="0.3">
      <c r="U54031" s="275"/>
    </row>
    <row r="54032" spans="21:21" x14ac:dyDescent="0.3">
      <c r="U54032" s="275"/>
    </row>
    <row r="54033" spans="21:21" x14ac:dyDescent="0.3">
      <c r="U54033" s="275"/>
    </row>
    <row r="54034" spans="21:21" x14ac:dyDescent="0.3">
      <c r="U54034" s="275"/>
    </row>
    <row r="54035" spans="21:21" x14ac:dyDescent="0.3">
      <c r="U54035" s="275"/>
    </row>
    <row r="54036" spans="21:21" x14ac:dyDescent="0.3">
      <c r="U54036" s="275"/>
    </row>
    <row r="54037" spans="21:21" x14ac:dyDescent="0.3">
      <c r="U54037" s="275"/>
    </row>
    <row r="54038" spans="21:21" x14ac:dyDescent="0.3">
      <c r="U54038" s="275"/>
    </row>
    <row r="54039" spans="21:21" x14ac:dyDescent="0.3">
      <c r="U54039" s="275"/>
    </row>
    <row r="54040" spans="21:21" x14ac:dyDescent="0.3">
      <c r="U54040" s="275"/>
    </row>
    <row r="54041" spans="21:21" x14ac:dyDescent="0.3">
      <c r="U54041" s="275"/>
    </row>
    <row r="54042" spans="21:21" x14ac:dyDescent="0.3">
      <c r="U54042" s="275"/>
    </row>
    <row r="54043" spans="21:21" x14ac:dyDescent="0.3">
      <c r="U54043" s="275"/>
    </row>
    <row r="54044" spans="21:21" x14ac:dyDescent="0.3">
      <c r="U54044" s="275"/>
    </row>
    <row r="54045" spans="21:21" x14ac:dyDescent="0.3">
      <c r="U54045" s="275"/>
    </row>
    <row r="54046" spans="21:21" x14ac:dyDescent="0.3">
      <c r="U54046" s="275"/>
    </row>
    <row r="54047" spans="21:21" x14ac:dyDescent="0.3">
      <c r="U54047" s="275"/>
    </row>
    <row r="54048" spans="21:21" x14ac:dyDescent="0.3">
      <c r="U54048" s="275"/>
    </row>
    <row r="54049" spans="21:21" x14ac:dyDescent="0.3">
      <c r="U54049" s="275"/>
    </row>
    <row r="54050" spans="21:21" x14ac:dyDescent="0.3">
      <c r="U54050" s="275"/>
    </row>
    <row r="54051" spans="21:21" x14ac:dyDescent="0.3">
      <c r="U54051" s="275"/>
    </row>
    <row r="54052" spans="21:21" x14ac:dyDescent="0.3">
      <c r="U54052" s="275"/>
    </row>
    <row r="54053" spans="21:21" x14ac:dyDescent="0.3">
      <c r="U54053" s="275"/>
    </row>
    <row r="54054" spans="21:21" x14ac:dyDescent="0.3">
      <c r="U54054" s="275"/>
    </row>
    <row r="54055" spans="21:21" x14ac:dyDescent="0.3">
      <c r="U54055" s="275"/>
    </row>
    <row r="54056" spans="21:21" x14ac:dyDescent="0.3">
      <c r="U54056" s="275"/>
    </row>
    <row r="54057" spans="21:21" x14ac:dyDescent="0.3">
      <c r="U54057" s="275"/>
    </row>
    <row r="54058" spans="21:21" x14ac:dyDescent="0.3">
      <c r="U54058" s="275"/>
    </row>
    <row r="54059" spans="21:21" x14ac:dyDescent="0.3">
      <c r="U54059" s="275"/>
    </row>
    <row r="54060" spans="21:21" x14ac:dyDescent="0.3">
      <c r="U54060" s="275"/>
    </row>
    <row r="54061" spans="21:21" x14ac:dyDescent="0.3">
      <c r="U54061" s="275"/>
    </row>
    <row r="54062" spans="21:21" x14ac:dyDescent="0.3">
      <c r="U54062" s="275"/>
    </row>
    <row r="54063" spans="21:21" x14ac:dyDescent="0.3">
      <c r="U54063" s="275"/>
    </row>
    <row r="54064" spans="21:21" x14ac:dyDescent="0.3">
      <c r="U54064" s="275"/>
    </row>
    <row r="54065" spans="21:21" x14ac:dyDescent="0.3">
      <c r="U54065" s="275"/>
    </row>
    <row r="54066" spans="21:21" x14ac:dyDescent="0.3">
      <c r="U54066" s="275"/>
    </row>
    <row r="54067" spans="21:21" x14ac:dyDescent="0.3">
      <c r="U54067" s="275"/>
    </row>
    <row r="54068" spans="21:21" x14ac:dyDescent="0.3">
      <c r="U54068" s="275"/>
    </row>
    <row r="54069" spans="21:21" x14ac:dyDescent="0.3">
      <c r="U54069" s="275"/>
    </row>
    <row r="54070" spans="21:21" x14ac:dyDescent="0.3">
      <c r="U54070" s="275"/>
    </row>
    <row r="54071" spans="21:21" x14ac:dyDescent="0.3">
      <c r="U54071" s="275"/>
    </row>
    <row r="54072" spans="21:21" x14ac:dyDescent="0.3">
      <c r="U54072" s="275"/>
    </row>
    <row r="54073" spans="21:21" x14ac:dyDescent="0.3">
      <c r="U54073" s="275"/>
    </row>
    <row r="54074" spans="21:21" x14ac:dyDescent="0.3">
      <c r="U54074" s="275"/>
    </row>
    <row r="54075" spans="21:21" x14ac:dyDescent="0.3">
      <c r="U54075" s="275"/>
    </row>
    <row r="54076" spans="21:21" x14ac:dyDescent="0.3">
      <c r="U54076" s="275"/>
    </row>
    <row r="54077" spans="21:21" x14ac:dyDescent="0.3">
      <c r="U54077" s="275"/>
    </row>
    <row r="54078" spans="21:21" x14ac:dyDescent="0.3">
      <c r="U54078" s="275"/>
    </row>
    <row r="54079" spans="21:21" x14ac:dyDescent="0.3">
      <c r="U54079" s="275"/>
    </row>
    <row r="54080" spans="21:21" x14ac:dyDescent="0.3">
      <c r="U54080" s="275"/>
    </row>
    <row r="54081" spans="21:21" x14ac:dyDescent="0.3">
      <c r="U54081" s="275"/>
    </row>
    <row r="54082" spans="21:21" x14ac:dyDescent="0.3">
      <c r="U54082" s="275"/>
    </row>
    <row r="54083" spans="21:21" x14ac:dyDescent="0.3">
      <c r="U54083" s="275"/>
    </row>
    <row r="54084" spans="21:21" x14ac:dyDescent="0.3">
      <c r="U54084" s="275"/>
    </row>
    <row r="54085" spans="21:21" x14ac:dyDescent="0.3">
      <c r="U54085" s="275"/>
    </row>
    <row r="54086" spans="21:21" x14ac:dyDescent="0.3">
      <c r="U54086" s="275"/>
    </row>
    <row r="54087" spans="21:21" x14ac:dyDescent="0.3">
      <c r="U54087" s="275"/>
    </row>
    <row r="54088" spans="21:21" x14ac:dyDescent="0.3">
      <c r="U54088" s="275"/>
    </row>
    <row r="54089" spans="21:21" x14ac:dyDescent="0.3">
      <c r="U54089" s="275"/>
    </row>
    <row r="54090" spans="21:21" x14ac:dyDescent="0.3">
      <c r="U54090" s="275"/>
    </row>
    <row r="54091" spans="21:21" x14ac:dyDescent="0.3">
      <c r="U54091" s="275"/>
    </row>
    <row r="54092" spans="21:21" x14ac:dyDescent="0.3">
      <c r="U54092" s="275"/>
    </row>
    <row r="54093" spans="21:21" x14ac:dyDescent="0.3">
      <c r="U54093" s="275"/>
    </row>
    <row r="54094" spans="21:21" x14ac:dyDescent="0.3">
      <c r="U54094" s="275"/>
    </row>
    <row r="54095" spans="21:21" x14ac:dyDescent="0.3">
      <c r="U54095" s="275"/>
    </row>
    <row r="54096" spans="21:21" x14ac:dyDescent="0.3">
      <c r="U54096" s="275"/>
    </row>
    <row r="54097" spans="21:21" x14ac:dyDescent="0.3">
      <c r="U54097" s="275"/>
    </row>
    <row r="54098" spans="21:21" x14ac:dyDescent="0.3">
      <c r="U54098" s="275"/>
    </row>
    <row r="54099" spans="21:21" x14ac:dyDescent="0.3">
      <c r="U54099" s="275"/>
    </row>
    <row r="54100" spans="21:21" x14ac:dyDescent="0.3">
      <c r="U54100" s="275"/>
    </row>
    <row r="54101" spans="21:21" x14ac:dyDescent="0.3">
      <c r="U54101" s="275"/>
    </row>
    <row r="54102" spans="21:21" x14ac:dyDescent="0.3">
      <c r="U54102" s="275"/>
    </row>
    <row r="54103" spans="21:21" x14ac:dyDescent="0.3">
      <c r="U54103" s="275"/>
    </row>
    <row r="54104" spans="21:21" x14ac:dyDescent="0.3">
      <c r="U54104" s="275"/>
    </row>
    <row r="54105" spans="21:21" x14ac:dyDescent="0.3">
      <c r="U54105" s="275"/>
    </row>
    <row r="54106" spans="21:21" x14ac:dyDescent="0.3">
      <c r="U54106" s="275"/>
    </row>
    <row r="54107" spans="21:21" x14ac:dyDescent="0.3">
      <c r="U54107" s="275"/>
    </row>
    <row r="54108" spans="21:21" x14ac:dyDescent="0.3">
      <c r="U54108" s="275"/>
    </row>
    <row r="54109" spans="21:21" x14ac:dyDescent="0.3">
      <c r="U54109" s="275"/>
    </row>
    <row r="54110" spans="21:21" x14ac:dyDescent="0.3">
      <c r="U54110" s="275"/>
    </row>
    <row r="54111" spans="21:21" x14ac:dyDescent="0.3">
      <c r="U54111" s="275"/>
    </row>
    <row r="54112" spans="21:21" x14ac:dyDescent="0.3">
      <c r="U54112" s="275"/>
    </row>
    <row r="54113" spans="21:21" x14ac:dyDescent="0.3">
      <c r="U54113" s="275"/>
    </row>
    <row r="54114" spans="21:21" x14ac:dyDescent="0.3">
      <c r="U54114" s="275"/>
    </row>
    <row r="54115" spans="21:21" x14ac:dyDescent="0.3">
      <c r="U54115" s="275"/>
    </row>
    <row r="54116" spans="21:21" x14ac:dyDescent="0.3">
      <c r="U54116" s="275"/>
    </row>
    <row r="54117" spans="21:21" x14ac:dyDescent="0.3">
      <c r="U54117" s="275"/>
    </row>
    <row r="54118" spans="21:21" x14ac:dyDescent="0.3">
      <c r="U54118" s="275"/>
    </row>
    <row r="54119" spans="21:21" x14ac:dyDescent="0.3">
      <c r="U54119" s="275"/>
    </row>
    <row r="54120" spans="21:21" x14ac:dyDescent="0.3">
      <c r="U54120" s="275"/>
    </row>
    <row r="54121" spans="21:21" x14ac:dyDescent="0.3">
      <c r="U54121" s="275"/>
    </row>
    <row r="54122" spans="21:21" x14ac:dyDescent="0.3">
      <c r="U54122" s="275"/>
    </row>
    <row r="54123" spans="21:21" x14ac:dyDescent="0.3">
      <c r="U54123" s="275"/>
    </row>
    <row r="54124" spans="21:21" x14ac:dyDescent="0.3">
      <c r="U54124" s="275"/>
    </row>
    <row r="54125" spans="21:21" x14ac:dyDescent="0.3">
      <c r="U54125" s="275"/>
    </row>
    <row r="54126" spans="21:21" x14ac:dyDescent="0.3">
      <c r="U54126" s="275"/>
    </row>
    <row r="54127" spans="21:21" x14ac:dyDescent="0.3">
      <c r="U54127" s="275"/>
    </row>
    <row r="54128" spans="21:21" x14ac:dyDescent="0.3">
      <c r="U54128" s="275"/>
    </row>
    <row r="54129" spans="21:21" x14ac:dyDescent="0.3">
      <c r="U54129" s="275"/>
    </row>
    <row r="54130" spans="21:21" x14ac:dyDescent="0.3">
      <c r="U54130" s="275"/>
    </row>
    <row r="54131" spans="21:21" x14ac:dyDescent="0.3">
      <c r="U54131" s="275"/>
    </row>
    <row r="54132" spans="21:21" x14ac:dyDescent="0.3">
      <c r="U54132" s="275"/>
    </row>
    <row r="54133" spans="21:21" x14ac:dyDescent="0.3">
      <c r="U54133" s="275"/>
    </row>
    <row r="54134" spans="21:21" x14ac:dyDescent="0.3">
      <c r="U54134" s="275"/>
    </row>
    <row r="54135" spans="21:21" x14ac:dyDescent="0.3">
      <c r="U54135" s="275"/>
    </row>
    <row r="54136" spans="21:21" x14ac:dyDescent="0.3">
      <c r="U54136" s="275"/>
    </row>
    <row r="54137" spans="21:21" x14ac:dyDescent="0.3">
      <c r="U54137" s="275"/>
    </row>
    <row r="54138" spans="21:21" x14ac:dyDescent="0.3">
      <c r="U54138" s="275"/>
    </row>
    <row r="54139" spans="21:21" x14ac:dyDescent="0.3">
      <c r="U54139" s="275"/>
    </row>
    <row r="54140" spans="21:21" x14ac:dyDescent="0.3">
      <c r="U54140" s="275"/>
    </row>
    <row r="54141" spans="21:21" x14ac:dyDescent="0.3">
      <c r="U54141" s="275"/>
    </row>
    <row r="54142" spans="21:21" x14ac:dyDescent="0.3">
      <c r="U54142" s="275"/>
    </row>
    <row r="54143" spans="21:21" x14ac:dyDescent="0.3">
      <c r="U54143" s="275"/>
    </row>
    <row r="54144" spans="21:21" x14ac:dyDescent="0.3">
      <c r="U54144" s="275"/>
    </row>
    <row r="54145" spans="21:21" x14ac:dyDescent="0.3">
      <c r="U54145" s="275"/>
    </row>
    <row r="54146" spans="21:21" x14ac:dyDescent="0.3">
      <c r="U54146" s="275"/>
    </row>
    <row r="54147" spans="21:21" x14ac:dyDescent="0.3">
      <c r="U54147" s="275"/>
    </row>
    <row r="54148" spans="21:21" x14ac:dyDescent="0.3">
      <c r="U54148" s="275"/>
    </row>
    <row r="54149" spans="21:21" x14ac:dyDescent="0.3">
      <c r="U54149" s="275"/>
    </row>
    <row r="54150" spans="21:21" x14ac:dyDescent="0.3">
      <c r="U54150" s="275"/>
    </row>
    <row r="54151" spans="21:21" x14ac:dyDescent="0.3">
      <c r="U54151" s="275"/>
    </row>
    <row r="54152" spans="21:21" x14ac:dyDescent="0.3">
      <c r="U54152" s="275"/>
    </row>
    <row r="54153" spans="21:21" x14ac:dyDescent="0.3">
      <c r="U54153" s="275"/>
    </row>
    <row r="54154" spans="21:21" x14ac:dyDescent="0.3">
      <c r="U54154" s="275"/>
    </row>
    <row r="54155" spans="21:21" x14ac:dyDescent="0.3">
      <c r="U54155" s="275"/>
    </row>
    <row r="54156" spans="21:21" x14ac:dyDescent="0.3">
      <c r="U54156" s="275"/>
    </row>
    <row r="54157" spans="21:21" x14ac:dyDescent="0.3">
      <c r="U54157" s="275"/>
    </row>
    <row r="54158" spans="21:21" x14ac:dyDescent="0.3">
      <c r="U54158" s="275"/>
    </row>
    <row r="54159" spans="21:21" x14ac:dyDescent="0.3">
      <c r="U54159" s="275"/>
    </row>
    <row r="54160" spans="21:21" x14ac:dyDescent="0.3">
      <c r="U54160" s="275"/>
    </row>
    <row r="54161" spans="21:21" x14ac:dyDescent="0.3">
      <c r="U54161" s="275"/>
    </row>
    <row r="54162" spans="21:21" x14ac:dyDescent="0.3">
      <c r="U54162" s="275"/>
    </row>
    <row r="54163" spans="21:21" x14ac:dyDescent="0.3">
      <c r="U54163" s="275"/>
    </row>
    <row r="54164" spans="21:21" x14ac:dyDescent="0.3">
      <c r="U54164" s="275"/>
    </row>
    <row r="54165" spans="21:21" x14ac:dyDescent="0.3">
      <c r="U54165" s="275"/>
    </row>
    <row r="54166" spans="21:21" x14ac:dyDescent="0.3">
      <c r="U54166" s="275"/>
    </row>
    <row r="54167" spans="21:21" x14ac:dyDescent="0.3">
      <c r="U54167" s="275"/>
    </row>
    <row r="54168" spans="21:21" x14ac:dyDescent="0.3">
      <c r="U54168" s="275"/>
    </row>
    <row r="54169" spans="21:21" x14ac:dyDescent="0.3">
      <c r="U54169" s="275"/>
    </row>
    <row r="54170" spans="21:21" x14ac:dyDescent="0.3">
      <c r="U54170" s="275"/>
    </row>
    <row r="54171" spans="21:21" x14ac:dyDescent="0.3">
      <c r="U54171" s="275"/>
    </row>
    <row r="54172" spans="21:21" x14ac:dyDescent="0.3">
      <c r="U54172" s="275"/>
    </row>
    <row r="54173" spans="21:21" x14ac:dyDescent="0.3">
      <c r="U54173" s="275"/>
    </row>
    <row r="54174" spans="21:21" x14ac:dyDescent="0.3">
      <c r="U54174" s="275"/>
    </row>
    <row r="54175" spans="21:21" x14ac:dyDescent="0.3">
      <c r="U54175" s="275"/>
    </row>
    <row r="54176" spans="21:21" x14ac:dyDescent="0.3">
      <c r="U54176" s="275"/>
    </row>
    <row r="54177" spans="21:21" x14ac:dyDescent="0.3">
      <c r="U54177" s="275"/>
    </row>
    <row r="54178" spans="21:21" x14ac:dyDescent="0.3">
      <c r="U54178" s="275"/>
    </row>
    <row r="54179" spans="21:21" x14ac:dyDescent="0.3">
      <c r="U54179" s="275"/>
    </row>
    <row r="54180" spans="21:21" x14ac:dyDescent="0.3">
      <c r="U54180" s="275"/>
    </row>
    <row r="54181" spans="21:21" x14ac:dyDescent="0.3">
      <c r="U54181" s="275"/>
    </row>
    <row r="54182" spans="21:21" x14ac:dyDescent="0.3">
      <c r="U54182" s="275"/>
    </row>
    <row r="54183" spans="21:21" x14ac:dyDescent="0.3">
      <c r="U54183" s="275"/>
    </row>
    <row r="54184" spans="21:21" x14ac:dyDescent="0.3">
      <c r="U54184" s="275"/>
    </row>
    <row r="54185" spans="21:21" x14ac:dyDescent="0.3">
      <c r="U54185" s="275"/>
    </row>
    <row r="54186" spans="21:21" x14ac:dyDescent="0.3">
      <c r="U54186" s="275"/>
    </row>
    <row r="54187" spans="21:21" x14ac:dyDescent="0.3">
      <c r="U54187" s="275"/>
    </row>
    <row r="54188" spans="21:21" x14ac:dyDescent="0.3">
      <c r="U54188" s="275"/>
    </row>
    <row r="54189" spans="21:21" x14ac:dyDescent="0.3">
      <c r="U54189" s="275"/>
    </row>
    <row r="54190" spans="21:21" x14ac:dyDescent="0.3">
      <c r="U54190" s="275"/>
    </row>
    <row r="54191" spans="21:21" x14ac:dyDescent="0.3">
      <c r="U54191" s="275"/>
    </row>
    <row r="54192" spans="21:21" x14ac:dyDescent="0.3">
      <c r="U54192" s="275"/>
    </row>
    <row r="54193" spans="21:21" x14ac:dyDescent="0.3">
      <c r="U54193" s="275"/>
    </row>
    <row r="54194" spans="21:21" x14ac:dyDescent="0.3">
      <c r="U54194" s="275"/>
    </row>
    <row r="54195" spans="21:21" x14ac:dyDescent="0.3">
      <c r="U54195" s="275"/>
    </row>
    <row r="54196" spans="21:21" x14ac:dyDescent="0.3">
      <c r="U54196" s="275"/>
    </row>
    <row r="54197" spans="21:21" x14ac:dyDescent="0.3">
      <c r="U54197" s="275"/>
    </row>
    <row r="54198" spans="21:21" x14ac:dyDescent="0.3">
      <c r="U54198" s="275"/>
    </row>
    <row r="54199" spans="21:21" x14ac:dyDescent="0.3">
      <c r="U54199" s="275"/>
    </row>
    <row r="54200" spans="21:21" x14ac:dyDescent="0.3">
      <c r="U54200" s="275"/>
    </row>
    <row r="54201" spans="21:21" x14ac:dyDescent="0.3">
      <c r="U54201" s="275"/>
    </row>
    <row r="54202" spans="21:21" x14ac:dyDescent="0.3">
      <c r="U54202" s="275"/>
    </row>
    <row r="54203" spans="21:21" x14ac:dyDescent="0.3">
      <c r="U54203" s="275"/>
    </row>
    <row r="54204" spans="21:21" x14ac:dyDescent="0.3">
      <c r="U54204" s="275"/>
    </row>
    <row r="54205" spans="21:21" x14ac:dyDescent="0.3">
      <c r="U54205" s="275"/>
    </row>
    <row r="54206" spans="21:21" x14ac:dyDescent="0.3">
      <c r="U54206" s="275"/>
    </row>
    <row r="54207" spans="21:21" x14ac:dyDescent="0.3">
      <c r="U54207" s="275"/>
    </row>
    <row r="54208" spans="21:21" x14ac:dyDescent="0.3">
      <c r="U54208" s="275"/>
    </row>
    <row r="54209" spans="21:21" x14ac:dyDescent="0.3">
      <c r="U54209" s="275"/>
    </row>
    <row r="54210" spans="21:21" x14ac:dyDescent="0.3">
      <c r="U54210" s="275"/>
    </row>
    <row r="54211" spans="21:21" x14ac:dyDescent="0.3">
      <c r="U54211" s="275"/>
    </row>
    <row r="54212" spans="21:21" x14ac:dyDescent="0.3">
      <c r="U54212" s="275"/>
    </row>
    <row r="54213" spans="21:21" x14ac:dyDescent="0.3">
      <c r="U54213" s="275"/>
    </row>
    <row r="54214" spans="21:21" x14ac:dyDescent="0.3">
      <c r="U54214" s="275"/>
    </row>
    <row r="54215" spans="21:21" x14ac:dyDescent="0.3">
      <c r="U54215" s="275"/>
    </row>
    <row r="54216" spans="21:21" x14ac:dyDescent="0.3">
      <c r="U54216" s="275"/>
    </row>
    <row r="54217" spans="21:21" x14ac:dyDescent="0.3">
      <c r="U54217" s="275"/>
    </row>
    <row r="54218" spans="21:21" x14ac:dyDescent="0.3">
      <c r="U54218" s="275"/>
    </row>
    <row r="54219" spans="21:21" x14ac:dyDescent="0.3">
      <c r="U54219" s="275"/>
    </row>
    <row r="54220" spans="21:21" x14ac:dyDescent="0.3">
      <c r="U54220" s="275"/>
    </row>
    <row r="54221" spans="21:21" x14ac:dyDescent="0.3">
      <c r="U54221" s="275"/>
    </row>
    <row r="54222" spans="21:21" x14ac:dyDescent="0.3">
      <c r="U54222" s="275"/>
    </row>
    <row r="54223" spans="21:21" x14ac:dyDescent="0.3">
      <c r="U54223" s="275"/>
    </row>
    <row r="54224" spans="21:21" x14ac:dyDescent="0.3">
      <c r="U54224" s="275"/>
    </row>
    <row r="54225" spans="21:21" x14ac:dyDescent="0.3">
      <c r="U54225" s="275"/>
    </row>
    <row r="54226" spans="21:21" x14ac:dyDescent="0.3">
      <c r="U54226" s="275"/>
    </row>
    <row r="54227" spans="21:21" x14ac:dyDescent="0.3">
      <c r="U54227" s="275"/>
    </row>
    <row r="54228" spans="21:21" x14ac:dyDescent="0.3">
      <c r="U54228" s="275"/>
    </row>
    <row r="54229" spans="21:21" x14ac:dyDescent="0.3">
      <c r="U54229" s="275"/>
    </row>
    <row r="54230" spans="21:21" x14ac:dyDescent="0.3">
      <c r="U54230" s="275"/>
    </row>
    <row r="54231" spans="21:21" x14ac:dyDescent="0.3">
      <c r="U54231" s="275"/>
    </row>
    <row r="54232" spans="21:21" x14ac:dyDescent="0.3">
      <c r="U54232" s="275"/>
    </row>
    <row r="54233" spans="21:21" x14ac:dyDescent="0.3">
      <c r="U54233" s="275"/>
    </row>
    <row r="54234" spans="21:21" x14ac:dyDescent="0.3">
      <c r="U54234" s="275"/>
    </row>
    <row r="54235" spans="21:21" x14ac:dyDescent="0.3">
      <c r="U54235" s="275"/>
    </row>
    <row r="54236" spans="21:21" x14ac:dyDescent="0.3">
      <c r="U54236" s="275"/>
    </row>
    <row r="54237" spans="21:21" x14ac:dyDescent="0.3">
      <c r="U54237" s="275"/>
    </row>
    <row r="54238" spans="21:21" x14ac:dyDescent="0.3">
      <c r="U54238" s="275"/>
    </row>
    <row r="54239" spans="21:21" x14ac:dyDescent="0.3">
      <c r="U54239" s="275"/>
    </row>
    <row r="54240" spans="21:21" x14ac:dyDescent="0.3">
      <c r="U54240" s="275"/>
    </row>
    <row r="54241" spans="21:21" x14ac:dyDescent="0.3">
      <c r="U54241" s="275"/>
    </row>
    <row r="54242" spans="21:21" x14ac:dyDescent="0.3">
      <c r="U54242" s="275"/>
    </row>
    <row r="54243" spans="21:21" x14ac:dyDescent="0.3">
      <c r="U54243" s="275"/>
    </row>
    <row r="54244" spans="21:21" x14ac:dyDescent="0.3">
      <c r="U54244" s="275"/>
    </row>
    <row r="54245" spans="21:21" x14ac:dyDescent="0.3">
      <c r="U54245" s="275"/>
    </row>
    <row r="54246" spans="21:21" x14ac:dyDescent="0.3">
      <c r="U54246" s="275"/>
    </row>
    <row r="54247" spans="21:21" x14ac:dyDescent="0.3">
      <c r="U54247" s="275"/>
    </row>
    <row r="54248" spans="21:21" x14ac:dyDescent="0.3">
      <c r="U54248" s="275"/>
    </row>
    <row r="54249" spans="21:21" x14ac:dyDescent="0.3">
      <c r="U54249" s="275"/>
    </row>
    <row r="54250" spans="21:21" x14ac:dyDescent="0.3">
      <c r="U54250" s="275"/>
    </row>
    <row r="54251" spans="21:21" x14ac:dyDescent="0.3">
      <c r="U54251" s="275"/>
    </row>
    <row r="54252" spans="21:21" x14ac:dyDescent="0.3">
      <c r="U54252" s="275"/>
    </row>
    <row r="54253" spans="21:21" x14ac:dyDescent="0.3">
      <c r="U54253" s="275"/>
    </row>
    <row r="54254" spans="21:21" x14ac:dyDescent="0.3">
      <c r="U54254" s="275"/>
    </row>
    <row r="54255" spans="21:21" x14ac:dyDescent="0.3">
      <c r="U54255" s="275"/>
    </row>
    <row r="54256" spans="21:21" x14ac:dyDescent="0.3">
      <c r="U54256" s="275"/>
    </row>
    <row r="54257" spans="21:21" x14ac:dyDescent="0.3">
      <c r="U54257" s="275"/>
    </row>
    <row r="54258" spans="21:21" x14ac:dyDescent="0.3">
      <c r="U54258" s="275"/>
    </row>
    <row r="54259" spans="21:21" x14ac:dyDescent="0.3">
      <c r="U54259" s="275"/>
    </row>
    <row r="54260" spans="21:21" x14ac:dyDescent="0.3">
      <c r="U54260" s="275"/>
    </row>
    <row r="54261" spans="21:21" x14ac:dyDescent="0.3">
      <c r="U54261" s="275"/>
    </row>
    <row r="54262" spans="21:21" x14ac:dyDescent="0.3">
      <c r="U54262" s="275"/>
    </row>
    <row r="54263" spans="21:21" x14ac:dyDescent="0.3">
      <c r="U54263" s="275"/>
    </row>
    <row r="54264" spans="21:21" x14ac:dyDescent="0.3">
      <c r="U54264" s="275"/>
    </row>
    <row r="54265" spans="21:21" x14ac:dyDescent="0.3">
      <c r="U54265" s="275"/>
    </row>
    <row r="54266" spans="21:21" x14ac:dyDescent="0.3">
      <c r="U54266" s="275"/>
    </row>
    <row r="54267" spans="21:21" x14ac:dyDescent="0.3">
      <c r="U54267" s="275"/>
    </row>
    <row r="54268" spans="21:21" x14ac:dyDescent="0.3">
      <c r="U54268" s="275"/>
    </row>
    <row r="54269" spans="21:21" x14ac:dyDescent="0.3">
      <c r="U54269" s="275"/>
    </row>
    <row r="54270" spans="21:21" x14ac:dyDescent="0.3">
      <c r="U54270" s="275"/>
    </row>
    <row r="54271" spans="21:21" x14ac:dyDescent="0.3">
      <c r="U54271" s="275"/>
    </row>
    <row r="54272" spans="21:21" x14ac:dyDescent="0.3">
      <c r="U54272" s="275"/>
    </row>
    <row r="54273" spans="21:21" x14ac:dyDescent="0.3">
      <c r="U54273" s="275"/>
    </row>
    <row r="54274" spans="21:21" x14ac:dyDescent="0.3">
      <c r="U54274" s="275"/>
    </row>
    <row r="54275" spans="21:21" x14ac:dyDescent="0.3">
      <c r="U54275" s="275"/>
    </row>
    <row r="54276" spans="21:21" x14ac:dyDescent="0.3">
      <c r="U54276" s="275"/>
    </row>
    <row r="54277" spans="21:21" x14ac:dyDescent="0.3">
      <c r="U54277" s="275"/>
    </row>
    <row r="54278" spans="21:21" x14ac:dyDescent="0.3">
      <c r="U54278" s="275"/>
    </row>
    <row r="54279" spans="21:21" x14ac:dyDescent="0.3">
      <c r="U54279" s="275"/>
    </row>
    <row r="54280" spans="21:21" x14ac:dyDescent="0.3">
      <c r="U54280" s="275"/>
    </row>
    <row r="54281" spans="21:21" x14ac:dyDescent="0.3">
      <c r="U54281" s="275"/>
    </row>
    <row r="54282" spans="21:21" x14ac:dyDescent="0.3">
      <c r="U54282" s="275"/>
    </row>
    <row r="54283" spans="21:21" x14ac:dyDescent="0.3">
      <c r="U54283" s="275"/>
    </row>
    <row r="54284" spans="21:21" x14ac:dyDescent="0.3">
      <c r="U54284" s="275"/>
    </row>
    <row r="54285" spans="21:21" x14ac:dyDescent="0.3">
      <c r="U54285" s="275"/>
    </row>
    <row r="54286" spans="21:21" x14ac:dyDescent="0.3">
      <c r="U54286" s="275"/>
    </row>
    <row r="54287" spans="21:21" x14ac:dyDescent="0.3">
      <c r="U54287" s="275"/>
    </row>
    <row r="54288" spans="21:21" x14ac:dyDescent="0.3">
      <c r="U54288" s="275"/>
    </row>
    <row r="54289" spans="21:21" x14ac:dyDescent="0.3">
      <c r="U54289" s="275"/>
    </row>
    <row r="54290" spans="21:21" x14ac:dyDescent="0.3">
      <c r="U54290" s="275"/>
    </row>
    <row r="54291" spans="21:21" x14ac:dyDescent="0.3">
      <c r="U54291" s="275"/>
    </row>
    <row r="54292" spans="21:21" x14ac:dyDescent="0.3">
      <c r="U54292" s="275"/>
    </row>
    <row r="54293" spans="21:21" x14ac:dyDescent="0.3">
      <c r="U54293" s="275"/>
    </row>
    <row r="54294" spans="21:21" x14ac:dyDescent="0.3">
      <c r="U54294" s="275"/>
    </row>
    <row r="54295" spans="21:21" x14ac:dyDescent="0.3">
      <c r="U54295" s="275"/>
    </row>
    <row r="54296" spans="21:21" x14ac:dyDescent="0.3">
      <c r="U54296" s="275"/>
    </row>
    <row r="54297" spans="21:21" x14ac:dyDescent="0.3">
      <c r="U54297" s="275"/>
    </row>
    <row r="54298" spans="21:21" x14ac:dyDescent="0.3">
      <c r="U54298" s="275"/>
    </row>
    <row r="54299" spans="21:21" x14ac:dyDescent="0.3">
      <c r="U54299" s="275"/>
    </row>
    <row r="54300" spans="21:21" x14ac:dyDescent="0.3">
      <c r="U54300" s="275"/>
    </row>
    <row r="54301" spans="21:21" x14ac:dyDescent="0.3">
      <c r="U54301" s="275"/>
    </row>
    <row r="54302" spans="21:21" x14ac:dyDescent="0.3">
      <c r="U54302" s="275"/>
    </row>
    <row r="54303" spans="21:21" x14ac:dyDescent="0.3">
      <c r="U54303" s="275"/>
    </row>
    <row r="54304" spans="21:21" x14ac:dyDescent="0.3">
      <c r="U54304" s="275"/>
    </row>
    <row r="54305" spans="21:21" x14ac:dyDescent="0.3">
      <c r="U54305" s="275"/>
    </row>
    <row r="54306" spans="21:21" x14ac:dyDescent="0.3">
      <c r="U54306" s="275"/>
    </row>
    <row r="54307" spans="21:21" x14ac:dyDescent="0.3">
      <c r="U54307" s="275"/>
    </row>
    <row r="54308" spans="21:21" x14ac:dyDescent="0.3">
      <c r="U54308" s="275"/>
    </row>
    <row r="54309" spans="21:21" x14ac:dyDescent="0.3">
      <c r="U54309" s="275"/>
    </row>
    <row r="54310" spans="21:21" x14ac:dyDescent="0.3">
      <c r="U54310" s="275"/>
    </row>
    <row r="54311" spans="21:21" x14ac:dyDescent="0.3">
      <c r="U54311" s="275"/>
    </row>
    <row r="54312" spans="21:21" x14ac:dyDescent="0.3">
      <c r="U54312" s="275"/>
    </row>
    <row r="54313" spans="21:21" x14ac:dyDescent="0.3">
      <c r="U54313" s="275"/>
    </row>
    <row r="54314" spans="21:21" x14ac:dyDescent="0.3">
      <c r="U54314" s="275"/>
    </row>
    <row r="54315" spans="21:21" x14ac:dyDescent="0.3">
      <c r="U54315" s="275"/>
    </row>
    <row r="54316" spans="21:21" x14ac:dyDescent="0.3">
      <c r="U54316" s="275"/>
    </row>
    <row r="54317" spans="21:21" x14ac:dyDescent="0.3">
      <c r="U54317" s="275"/>
    </row>
    <row r="54318" spans="21:21" x14ac:dyDescent="0.3">
      <c r="U54318" s="275"/>
    </row>
    <row r="54319" spans="21:21" x14ac:dyDescent="0.3">
      <c r="U54319" s="275"/>
    </row>
    <row r="54320" spans="21:21" x14ac:dyDescent="0.3">
      <c r="U54320" s="275"/>
    </row>
    <row r="54321" spans="21:21" x14ac:dyDescent="0.3">
      <c r="U54321" s="275"/>
    </row>
    <row r="54322" spans="21:21" x14ac:dyDescent="0.3">
      <c r="U54322" s="275"/>
    </row>
    <row r="54323" spans="21:21" x14ac:dyDescent="0.3">
      <c r="U54323" s="275"/>
    </row>
    <row r="54324" spans="21:21" x14ac:dyDescent="0.3">
      <c r="U54324" s="275"/>
    </row>
    <row r="54325" spans="21:21" x14ac:dyDescent="0.3">
      <c r="U54325" s="275"/>
    </row>
    <row r="54326" spans="21:21" x14ac:dyDescent="0.3">
      <c r="U54326" s="275"/>
    </row>
    <row r="54327" spans="21:21" x14ac:dyDescent="0.3">
      <c r="U54327" s="275"/>
    </row>
    <row r="54328" spans="21:21" x14ac:dyDescent="0.3">
      <c r="U54328" s="275"/>
    </row>
    <row r="54329" spans="21:21" x14ac:dyDescent="0.3">
      <c r="U54329" s="275"/>
    </row>
    <row r="54330" spans="21:21" x14ac:dyDescent="0.3">
      <c r="U54330" s="275"/>
    </row>
    <row r="54331" spans="21:21" x14ac:dyDescent="0.3">
      <c r="U54331" s="275"/>
    </row>
    <row r="54332" spans="21:21" x14ac:dyDescent="0.3">
      <c r="U54332" s="275"/>
    </row>
    <row r="54333" spans="21:21" x14ac:dyDescent="0.3">
      <c r="U54333" s="275"/>
    </row>
    <row r="54334" spans="21:21" x14ac:dyDescent="0.3">
      <c r="U54334" s="275"/>
    </row>
    <row r="54335" spans="21:21" x14ac:dyDescent="0.3">
      <c r="U54335" s="275"/>
    </row>
    <row r="54336" spans="21:21" x14ac:dyDescent="0.3">
      <c r="U54336" s="275"/>
    </row>
    <row r="54337" spans="21:21" x14ac:dyDescent="0.3">
      <c r="U54337" s="275"/>
    </row>
    <row r="54338" spans="21:21" x14ac:dyDescent="0.3">
      <c r="U54338" s="275"/>
    </row>
    <row r="54339" spans="21:21" x14ac:dyDescent="0.3">
      <c r="U54339" s="275"/>
    </row>
    <row r="54340" spans="21:21" x14ac:dyDescent="0.3">
      <c r="U54340" s="275"/>
    </row>
    <row r="54341" spans="21:21" x14ac:dyDescent="0.3">
      <c r="U54341" s="275"/>
    </row>
    <row r="54342" spans="21:21" x14ac:dyDescent="0.3">
      <c r="U54342" s="275"/>
    </row>
    <row r="54343" spans="21:21" x14ac:dyDescent="0.3">
      <c r="U54343" s="275"/>
    </row>
    <row r="54344" spans="21:21" x14ac:dyDescent="0.3">
      <c r="U54344" s="275"/>
    </row>
    <row r="54345" spans="21:21" x14ac:dyDescent="0.3">
      <c r="U54345" s="275"/>
    </row>
    <row r="54346" spans="21:21" x14ac:dyDescent="0.3">
      <c r="U54346" s="275"/>
    </row>
    <row r="54347" spans="21:21" x14ac:dyDescent="0.3">
      <c r="U54347" s="275"/>
    </row>
    <row r="54348" spans="21:21" x14ac:dyDescent="0.3">
      <c r="U54348" s="275"/>
    </row>
    <row r="54349" spans="21:21" x14ac:dyDescent="0.3">
      <c r="U54349" s="275"/>
    </row>
    <row r="54350" spans="21:21" x14ac:dyDescent="0.3">
      <c r="U54350" s="275"/>
    </row>
    <row r="54351" spans="21:21" x14ac:dyDescent="0.3">
      <c r="U54351" s="275"/>
    </row>
    <row r="54352" spans="21:21" x14ac:dyDescent="0.3">
      <c r="U54352" s="275"/>
    </row>
    <row r="54353" spans="21:21" x14ac:dyDescent="0.3">
      <c r="U54353" s="275"/>
    </row>
    <row r="54354" spans="21:21" x14ac:dyDescent="0.3">
      <c r="U54354" s="275"/>
    </row>
    <row r="54355" spans="21:21" x14ac:dyDescent="0.3">
      <c r="U54355" s="275"/>
    </row>
    <row r="54356" spans="21:21" x14ac:dyDescent="0.3">
      <c r="U54356" s="275"/>
    </row>
    <row r="54357" spans="21:21" x14ac:dyDescent="0.3">
      <c r="U54357" s="275"/>
    </row>
    <row r="54358" spans="21:21" x14ac:dyDescent="0.3">
      <c r="U54358" s="275"/>
    </row>
    <row r="54359" spans="21:21" x14ac:dyDescent="0.3">
      <c r="U54359" s="275"/>
    </row>
    <row r="54360" spans="21:21" x14ac:dyDescent="0.3">
      <c r="U54360" s="275"/>
    </row>
    <row r="54361" spans="21:21" x14ac:dyDescent="0.3">
      <c r="U54361" s="275"/>
    </row>
    <row r="54362" spans="21:21" x14ac:dyDescent="0.3">
      <c r="U54362" s="275"/>
    </row>
    <row r="54363" spans="21:21" x14ac:dyDescent="0.3">
      <c r="U54363" s="275"/>
    </row>
    <row r="54364" spans="21:21" x14ac:dyDescent="0.3">
      <c r="U54364" s="275"/>
    </row>
    <row r="54365" spans="21:21" x14ac:dyDescent="0.3">
      <c r="U54365" s="275"/>
    </row>
    <row r="54366" spans="21:21" x14ac:dyDescent="0.3">
      <c r="U54366" s="275"/>
    </row>
    <row r="54367" spans="21:21" x14ac:dyDescent="0.3">
      <c r="U54367" s="275"/>
    </row>
    <row r="54368" spans="21:21" x14ac:dyDescent="0.3">
      <c r="U54368" s="275"/>
    </row>
    <row r="54369" spans="21:21" x14ac:dyDescent="0.3">
      <c r="U54369" s="275"/>
    </row>
    <row r="54370" spans="21:21" x14ac:dyDescent="0.3">
      <c r="U54370" s="275"/>
    </row>
    <row r="54371" spans="21:21" x14ac:dyDescent="0.3">
      <c r="U54371" s="275"/>
    </row>
    <row r="54372" spans="21:21" x14ac:dyDescent="0.3">
      <c r="U54372" s="275"/>
    </row>
    <row r="54373" spans="21:21" x14ac:dyDescent="0.3">
      <c r="U54373" s="275"/>
    </row>
    <row r="54374" spans="21:21" x14ac:dyDescent="0.3">
      <c r="U54374" s="275"/>
    </row>
    <row r="54375" spans="21:21" x14ac:dyDescent="0.3">
      <c r="U54375" s="275"/>
    </row>
    <row r="54376" spans="21:21" x14ac:dyDescent="0.3">
      <c r="U54376" s="275"/>
    </row>
    <row r="54377" spans="21:21" x14ac:dyDescent="0.3">
      <c r="U54377" s="275"/>
    </row>
    <row r="54378" spans="21:21" x14ac:dyDescent="0.3">
      <c r="U54378" s="275"/>
    </row>
    <row r="54379" spans="21:21" x14ac:dyDescent="0.3">
      <c r="U54379" s="275"/>
    </row>
    <row r="54380" spans="21:21" x14ac:dyDescent="0.3">
      <c r="U54380" s="275"/>
    </row>
    <row r="54381" spans="21:21" x14ac:dyDescent="0.3">
      <c r="U54381" s="275"/>
    </row>
    <row r="54382" spans="21:21" x14ac:dyDescent="0.3">
      <c r="U54382" s="275"/>
    </row>
    <row r="54383" spans="21:21" x14ac:dyDescent="0.3">
      <c r="U54383" s="275"/>
    </row>
    <row r="54384" spans="21:21" x14ac:dyDescent="0.3">
      <c r="U54384" s="275"/>
    </row>
    <row r="54385" spans="21:21" x14ac:dyDescent="0.3">
      <c r="U54385" s="275"/>
    </row>
    <row r="54386" spans="21:21" x14ac:dyDescent="0.3">
      <c r="U54386" s="275"/>
    </row>
    <row r="54387" spans="21:21" x14ac:dyDescent="0.3">
      <c r="U54387" s="275"/>
    </row>
    <row r="54388" spans="21:21" x14ac:dyDescent="0.3">
      <c r="U54388" s="275"/>
    </row>
    <row r="54389" spans="21:21" x14ac:dyDescent="0.3">
      <c r="U54389" s="275"/>
    </row>
    <row r="54390" spans="21:21" x14ac:dyDescent="0.3">
      <c r="U54390" s="275"/>
    </row>
    <row r="54391" spans="21:21" x14ac:dyDescent="0.3">
      <c r="U54391" s="275"/>
    </row>
    <row r="54392" spans="21:21" x14ac:dyDescent="0.3">
      <c r="U54392" s="275"/>
    </row>
    <row r="54393" spans="21:21" x14ac:dyDescent="0.3">
      <c r="U54393" s="275"/>
    </row>
    <row r="54394" spans="21:21" x14ac:dyDescent="0.3">
      <c r="U54394" s="275"/>
    </row>
    <row r="54395" spans="21:21" x14ac:dyDescent="0.3">
      <c r="U54395" s="275"/>
    </row>
    <row r="54396" spans="21:21" x14ac:dyDescent="0.3">
      <c r="U54396" s="275"/>
    </row>
    <row r="54397" spans="21:21" x14ac:dyDescent="0.3">
      <c r="U54397" s="275"/>
    </row>
    <row r="54398" spans="21:21" x14ac:dyDescent="0.3">
      <c r="U54398" s="275"/>
    </row>
    <row r="54399" spans="21:21" x14ac:dyDescent="0.3">
      <c r="U54399" s="275"/>
    </row>
    <row r="54400" spans="21:21" x14ac:dyDescent="0.3">
      <c r="U54400" s="275"/>
    </row>
    <row r="54401" spans="21:21" x14ac:dyDescent="0.3">
      <c r="U54401" s="275"/>
    </row>
    <row r="54402" spans="21:21" x14ac:dyDescent="0.3">
      <c r="U54402" s="275"/>
    </row>
    <row r="54403" spans="21:21" x14ac:dyDescent="0.3">
      <c r="U54403" s="275"/>
    </row>
    <row r="54404" spans="21:21" x14ac:dyDescent="0.3">
      <c r="U54404" s="275"/>
    </row>
    <row r="54405" spans="21:21" x14ac:dyDescent="0.3">
      <c r="U54405" s="275"/>
    </row>
    <row r="54406" spans="21:21" x14ac:dyDescent="0.3">
      <c r="U54406" s="275"/>
    </row>
    <row r="54407" spans="21:21" x14ac:dyDescent="0.3">
      <c r="U54407" s="275"/>
    </row>
    <row r="54408" spans="21:21" x14ac:dyDescent="0.3">
      <c r="U54408" s="275"/>
    </row>
    <row r="54409" spans="21:21" x14ac:dyDescent="0.3">
      <c r="U54409" s="275"/>
    </row>
    <row r="54410" spans="21:21" x14ac:dyDescent="0.3">
      <c r="U54410" s="275"/>
    </row>
    <row r="54411" spans="21:21" x14ac:dyDescent="0.3">
      <c r="U54411" s="275"/>
    </row>
    <row r="54412" spans="21:21" x14ac:dyDescent="0.3">
      <c r="U54412" s="275"/>
    </row>
    <row r="54413" spans="21:21" x14ac:dyDescent="0.3">
      <c r="U54413" s="275"/>
    </row>
    <row r="54414" spans="21:21" x14ac:dyDescent="0.3">
      <c r="U54414" s="275"/>
    </row>
    <row r="54415" spans="21:21" x14ac:dyDescent="0.3">
      <c r="U54415" s="275"/>
    </row>
    <row r="54416" spans="21:21" x14ac:dyDescent="0.3">
      <c r="U54416" s="275"/>
    </row>
    <row r="54417" spans="21:21" x14ac:dyDescent="0.3">
      <c r="U54417" s="275"/>
    </row>
    <row r="54418" spans="21:21" x14ac:dyDescent="0.3">
      <c r="U54418" s="275"/>
    </row>
    <row r="54419" spans="21:21" x14ac:dyDescent="0.3">
      <c r="U54419" s="275"/>
    </row>
    <row r="54420" spans="21:21" x14ac:dyDescent="0.3">
      <c r="U54420" s="275"/>
    </row>
    <row r="54421" spans="21:21" x14ac:dyDescent="0.3">
      <c r="U54421" s="275"/>
    </row>
    <row r="54422" spans="21:21" x14ac:dyDescent="0.3">
      <c r="U54422" s="275"/>
    </row>
    <row r="54423" spans="21:21" x14ac:dyDescent="0.3">
      <c r="U54423" s="275"/>
    </row>
    <row r="54424" spans="21:21" x14ac:dyDescent="0.3">
      <c r="U54424" s="275"/>
    </row>
    <row r="54425" spans="21:21" x14ac:dyDescent="0.3">
      <c r="U54425" s="275"/>
    </row>
    <row r="54426" spans="21:21" x14ac:dyDescent="0.3">
      <c r="U54426" s="275"/>
    </row>
    <row r="54427" spans="21:21" x14ac:dyDescent="0.3">
      <c r="U54427" s="275"/>
    </row>
    <row r="54428" spans="21:21" x14ac:dyDescent="0.3">
      <c r="U54428" s="275"/>
    </row>
    <row r="54429" spans="21:21" x14ac:dyDescent="0.3">
      <c r="U54429" s="275"/>
    </row>
    <row r="54430" spans="21:21" x14ac:dyDescent="0.3">
      <c r="U54430" s="275"/>
    </row>
    <row r="54431" spans="21:21" x14ac:dyDescent="0.3">
      <c r="U54431" s="275"/>
    </row>
    <row r="54432" spans="21:21" x14ac:dyDescent="0.3">
      <c r="U54432" s="275"/>
    </row>
    <row r="54433" spans="21:21" x14ac:dyDescent="0.3">
      <c r="U54433" s="275"/>
    </row>
    <row r="54434" spans="21:21" x14ac:dyDescent="0.3">
      <c r="U54434" s="275"/>
    </row>
    <row r="54435" spans="21:21" x14ac:dyDescent="0.3">
      <c r="U54435" s="275"/>
    </row>
    <row r="54436" spans="21:21" x14ac:dyDescent="0.3">
      <c r="U54436" s="275"/>
    </row>
    <row r="54437" spans="21:21" x14ac:dyDescent="0.3">
      <c r="U54437" s="275"/>
    </row>
    <row r="54438" spans="21:21" x14ac:dyDescent="0.3">
      <c r="U54438" s="275"/>
    </row>
    <row r="54439" spans="21:21" x14ac:dyDescent="0.3">
      <c r="U54439" s="275"/>
    </row>
    <row r="54440" spans="21:21" x14ac:dyDescent="0.3">
      <c r="U54440" s="275"/>
    </row>
    <row r="54441" spans="21:21" x14ac:dyDescent="0.3">
      <c r="U54441" s="275"/>
    </row>
    <row r="54442" spans="21:21" x14ac:dyDescent="0.3">
      <c r="U54442" s="275"/>
    </row>
    <row r="54443" spans="21:21" x14ac:dyDescent="0.3">
      <c r="U54443" s="275"/>
    </row>
    <row r="54444" spans="21:21" x14ac:dyDescent="0.3">
      <c r="U54444" s="275"/>
    </row>
    <row r="54445" spans="21:21" x14ac:dyDescent="0.3">
      <c r="U54445" s="275"/>
    </row>
    <row r="54446" spans="21:21" x14ac:dyDescent="0.3">
      <c r="U54446" s="275"/>
    </row>
    <row r="54447" spans="21:21" x14ac:dyDescent="0.3">
      <c r="U54447" s="275"/>
    </row>
    <row r="54448" spans="21:21" x14ac:dyDescent="0.3">
      <c r="U54448" s="275"/>
    </row>
    <row r="54449" spans="21:21" x14ac:dyDescent="0.3">
      <c r="U54449" s="275"/>
    </row>
    <row r="54450" spans="21:21" x14ac:dyDescent="0.3">
      <c r="U54450" s="275"/>
    </row>
    <row r="54451" spans="21:21" x14ac:dyDescent="0.3">
      <c r="U54451" s="275"/>
    </row>
    <row r="54452" spans="21:21" x14ac:dyDescent="0.3">
      <c r="U54452" s="275"/>
    </row>
    <row r="54453" spans="21:21" x14ac:dyDescent="0.3">
      <c r="U54453" s="275"/>
    </row>
    <row r="54454" spans="21:21" x14ac:dyDescent="0.3">
      <c r="U54454" s="275"/>
    </row>
    <row r="54455" spans="21:21" x14ac:dyDescent="0.3">
      <c r="U54455" s="275"/>
    </row>
    <row r="54456" spans="21:21" x14ac:dyDescent="0.3">
      <c r="U54456" s="275"/>
    </row>
    <row r="54457" spans="21:21" x14ac:dyDescent="0.3">
      <c r="U54457" s="275"/>
    </row>
    <row r="54458" spans="21:21" x14ac:dyDescent="0.3">
      <c r="U54458" s="275"/>
    </row>
    <row r="54459" spans="21:21" x14ac:dyDescent="0.3">
      <c r="U54459" s="275"/>
    </row>
    <row r="54460" spans="21:21" x14ac:dyDescent="0.3">
      <c r="U54460" s="275"/>
    </row>
    <row r="54461" spans="21:21" x14ac:dyDescent="0.3">
      <c r="U54461" s="275"/>
    </row>
    <row r="54462" spans="21:21" x14ac:dyDescent="0.3">
      <c r="U54462" s="275"/>
    </row>
    <row r="54463" spans="21:21" x14ac:dyDescent="0.3">
      <c r="U54463" s="275"/>
    </row>
    <row r="54464" spans="21:21" x14ac:dyDescent="0.3">
      <c r="U54464" s="275"/>
    </row>
    <row r="54465" spans="21:21" x14ac:dyDescent="0.3">
      <c r="U54465" s="275"/>
    </row>
    <row r="54466" spans="21:21" x14ac:dyDescent="0.3">
      <c r="U54466" s="275"/>
    </row>
    <row r="54467" spans="21:21" x14ac:dyDescent="0.3">
      <c r="U54467" s="275"/>
    </row>
    <row r="54468" spans="21:21" x14ac:dyDescent="0.3">
      <c r="U54468" s="275"/>
    </row>
    <row r="54469" spans="21:21" x14ac:dyDescent="0.3">
      <c r="U54469" s="275"/>
    </row>
    <row r="54470" spans="21:21" x14ac:dyDescent="0.3">
      <c r="U54470" s="275"/>
    </row>
    <row r="54471" spans="21:21" x14ac:dyDescent="0.3">
      <c r="U54471" s="275"/>
    </row>
    <row r="54472" spans="21:21" x14ac:dyDescent="0.3">
      <c r="U54472" s="275"/>
    </row>
    <row r="54473" spans="21:21" x14ac:dyDescent="0.3">
      <c r="U54473" s="275"/>
    </row>
    <row r="54474" spans="21:21" x14ac:dyDescent="0.3">
      <c r="U54474" s="275"/>
    </row>
    <row r="54475" spans="21:21" x14ac:dyDescent="0.3">
      <c r="U54475" s="275"/>
    </row>
    <row r="54476" spans="21:21" x14ac:dyDescent="0.3">
      <c r="U54476" s="275"/>
    </row>
    <row r="54477" spans="21:21" x14ac:dyDescent="0.3">
      <c r="U54477" s="275"/>
    </row>
    <row r="54478" spans="21:21" x14ac:dyDescent="0.3">
      <c r="U54478" s="275"/>
    </row>
    <row r="54479" spans="21:21" x14ac:dyDescent="0.3">
      <c r="U54479" s="275"/>
    </row>
    <row r="54480" spans="21:21" x14ac:dyDescent="0.3">
      <c r="U54480" s="275"/>
    </row>
    <row r="54481" spans="21:21" x14ac:dyDescent="0.3">
      <c r="U54481" s="275"/>
    </row>
    <row r="54482" spans="21:21" x14ac:dyDescent="0.3">
      <c r="U54482" s="275"/>
    </row>
    <row r="54483" spans="21:21" x14ac:dyDescent="0.3">
      <c r="U54483" s="275"/>
    </row>
    <row r="54484" spans="21:21" x14ac:dyDescent="0.3">
      <c r="U54484" s="275"/>
    </row>
    <row r="54485" spans="21:21" x14ac:dyDescent="0.3">
      <c r="U54485" s="275"/>
    </row>
    <row r="54486" spans="21:21" x14ac:dyDescent="0.3">
      <c r="U54486" s="275"/>
    </row>
    <row r="54487" spans="21:21" x14ac:dyDescent="0.3">
      <c r="U54487" s="275"/>
    </row>
    <row r="54488" spans="21:21" x14ac:dyDescent="0.3">
      <c r="U54488" s="275"/>
    </row>
    <row r="54489" spans="21:21" x14ac:dyDescent="0.3">
      <c r="U54489" s="275"/>
    </row>
    <row r="54490" spans="21:21" x14ac:dyDescent="0.3">
      <c r="U54490" s="275"/>
    </row>
    <row r="54491" spans="21:21" x14ac:dyDescent="0.3">
      <c r="U54491" s="275"/>
    </row>
    <row r="54492" spans="21:21" x14ac:dyDescent="0.3">
      <c r="U54492" s="275"/>
    </row>
    <row r="54493" spans="21:21" x14ac:dyDescent="0.3">
      <c r="U54493" s="275"/>
    </row>
    <row r="54494" spans="21:21" x14ac:dyDescent="0.3">
      <c r="U54494" s="275"/>
    </row>
    <row r="54495" spans="21:21" x14ac:dyDescent="0.3">
      <c r="U54495" s="275"/>
    </row>
    <row r="54496" spans="21:21" x14ac:dyDescent="0.3">
      <c r="U54496" s="275"/>
    </row>
    <row r="54497" spans="21:21" x14ac:dyDescent="0.3">
      <c r="U54497" s="275"/>
    </row>
    <row r="54498" spans="21:21" x14ac:dyDescent="0.3">
      <c r="U54498" s="275"/>
    </row>
    <row r="54499" spans="21:21" x14ac:dyDescent="0.3">
      <c r="U54499" s="275"/>
    </row>
    <row r="54500" spans="21:21" x14ac:dyDescent="0.3">
      <c r="U54500" s="275"/>
    </row>
    <row r="54501" spans="21:21" x14ac:dyDescent="0.3">
      <c r="U54501" s="275"/>
    </row>
    <row r="54502" spans="21:21" x14ac:dyDescent="0.3">
      <c r="U54502" s="275"/>
    </row>
    <row r="54503" spans="21:21" x14ac:dyDescent="0.3">
      <c r="U54503" s="275"/>
    </row>
    <row r="54504" spans="21:21" x14ac:dyDescent="0.3">
      <c r="U54504" s="275"/>
    </row>
    <row r="54505" spans="21:21" x14ac:dyDescent="0.3">
      <c r="U54505" s="275"/>
    </row>
    <row r="54506" spans="21:21" x14ac:dyDescent="0.3">
      <c r="U54506" s="275"/>
    </row>
    <row r="54507" spans="21:21" x14ac:dyDescent="0.3">
      <c r="U54507" s="275"/>
    </row>
    <row r="54508" spans="21:21" x14ac:dyDescent="0.3">
      <c r="U54508" s="275"/>
    </row>
    <row r="54509" spans="21:21" x14ac:dyDescent="0.3">
      <c r="U54509" s="275"/>
    </row>
    <row r="54510" spans="21:21" x14ac:dyDescent="0.3">
      <c r="U54510" s="275"/>
    </row>
    <row r="54511" spans="21:21" x14ac:dyDescent="0.3">
      <c r="U54511" s="275"/>
    </row>
    <row r="54512" spans="21:21" x14ac:dyDescent="0.3">
      <c r="U54512" s="275"/>
    </row>
    <row r="54513" spans="21:21" x14ac:dyDescent="0.3">
      <c r="U54513" s="275"/>
    </row>
    <row r="54514" spans="21:21" x14ac:dyDescent="0.3">
      <c r="U54514" s="275"/>
    </row>
    <row r="54515" spans="21:21" x14ac:dyDescent="0.3">
      <c r="U54515" s="275"/>
    </row>
    <row r="54516" spans="21:21" x14ac:dyDescent="0.3">
      <c r="U54516" s="275"/>
    </row>
    <row r="54517" spans="21:21" x14ac:dyDescent="0.3">
      <c r="U54517" s="275"/>
    </row>
    <row r="54518" spans="21:21" x14ac:dyDescent="0.3">
      <c r="U54518" s="275"/>
    </row>
    <row r="54519" spans="21:21" x14ac:dyDescent="0.3">
      <c r="U54519" s="275"/>
    </row>
    <row r="54520" spans="21:21" x14ac:dyDescent="0.3">
      <c r="U54520" s="275"/>
    </row>
    <row r="54521" spans="21:21" x14ac:dyDescent="0.3">
      <c r="U54521" s="275"/>
    </row>
    <row r="54522" spans="21:21" x14ac:dyDescent="0.3">
      <c r="U54522" s="275"/>
    </row>
    <row r="54523" spans="21:21" x14ac:dyDescent="0.3">
      <c r="U54523" s="275"/>
    </row>
    <row r="54524" spans="21:21" x14ac:dyDescent="0.3">
      <c r="U54524" s="275"/>
    </row>
    <row r="54525" spans="21:21" x14ac:dyDescent="0.3">
      <c r="U54525" s="275"/>
    </row>
    <row r="54526" spans="21:21" x14ac:dyDescent="0.3">
      <c r="U54526" s="275"/>
    </row>
    <row r="54527" spans="21:21" x14ac:dyDescent="0.3">
      <c r="U54527" s="275"/>
    </row>
    <row r="54528" spans="21:21" x14ac:dyDescent="0.3">
      <c r="U54528" s="275"/>
    </row>
    <row r="54529" spans="21:21" x14ac:dyDescent="0.3">
      <c r="U54529" s="275"/>
    </row>
    <row r="54530" spans="21:21" x14ac:dyDescent="0.3">
      <c r="U54530" s="275"/>
    </row>
    <row r="54531" spans="21:21" x14ac:dyDescent="0.3">
      <c r="U54531" s="275"/>
    </row>
    <row r="54532" spans="21:21" x14ac:dyDescent="0.3">
      <c r="U54532" s="275"/>
    </row>
    <row r="54533" spans="21:21" x14ac:dyDescent="0.3">
      <c r="U54533" s="275"/>
    </row>
    <row r="54534" spans="21:21" x14ac:dyDescent="0.3">
      <c r="U54534" s="275"/>
    </row>
    <row r="54535" spans="21:21" x14ac:dyDescent="0.3">
      <c r="U54535" s="275"/>
    </row>
    <row r="54536" spans="21:21" x14ac:dyDescent="0.3">
      <c r="U54536" s="275"/>
    </row>
    <row r="54537" spans="21:21" x14ac:dyDescent="0.3">
      <c r="U54537" s="275"/>
    </row>
    <row r="54538" spans="21:21" x14ac:dyDescent="0.3">
      <c r="U54538" s="275"/>
    </row>
    <row r="54539" spans="21:21" x14ac:dyDescent="0.3">
      <c r="U54539" s="275"/>
    </row>
    <row r="54540" spans="21:21" x14ac:dyDescent="0.3">
      <c r="U54540" s="275"/>
    </row>
    <row r="54541" spans="21:21" x14ac:dyDescent="0.3">
      <c r="U54541" s="275"/>
    </row>
    <row r="54542" spans="21:21" x14ac:dyDescent="0.3">
      <c r="U54542" s="275"/>
    </row>
    <row r="54543" spans="21:21" x14ac:dyDescent="0.3">
      <c r="U54543" s="275"/>
    </row>
    <row r="54544" spans="21:21" x14ac:dyDescent="0.3">
      <c r="U54544" s="275"/>
    </row>
    <row r="54545" spans="21:21" x14ac:dyDescent="0.3">
      <c r="U54545" s="275"/>
    </row>
    <row r="54546" spans="21:21" x14ac:dyDescent="0.3">
      <c r="U54546" s="275"/>
    </row>
    <row r="54547" spans="21:21" x14ac:dyDescent="0.3">
      <c r="U54547" s="275"/>
    </row>
    <row r="54548" spans="21:21" x14ac:dyDescent="0.3">
      <c r="U54548" s="275"/>
    </row>
    <row r="54549" spans="21:21" x14ac:dyDescent="0.3">
      <c r="U54549" s="275"/>
    </row>
    <row r="54550" spans="21:21" x14ac:dyDescent="0.3">
      <c r="U54550" s="275"/>
    </row>
    <row r="54551" spans="21:21" x14ac:dyDescent="0.3">
      <c r="U54551" s="275"/>
    </row>
    <row r="54552" spans="21:21" x14ac:dyDescent="0.3">
      <c r="U54552" s="275"/>
    </row>
    <row r="54553" spans="21:21" x14ac:dyDescent="0.3">
      <c r="U54553" s="275"/>
    </row>
    <row r="54554" spans="21:21" x14ac:dyDescent="0.3">
      <c r="U54554" s="275"/>
    </row>
    <row r="54555" spans="21:21" x14ac:dyDescent="0.3">
      <c r="U54555" s="275"/>
    </row>
    <row r="54556" spans="21:21" x14ac:dyDescent="0.3">
      <c r="U54556" s="275"/>
    </row>
    <row r="54557" spans="21:21" x14ac:dyDescent="0.3">
      <c r="U54557" s="275"/>
    </row>
    <row r="54558" spans="21:21" x14ac:dyDescent="0.3">
      <c r="U54558" s="275"/>
    </row>
    <row r="54559" spans="21:21" x14ac:dyDescent="0.3">
      <c r="U54559" s="275"/>
    </row>
    <row r="54560" spans="21:21" x14ac:dyDescent="0.3">
      <c r="U54560" s="275"/>
    </row>
    <row r="54561" spans="21:21" x14ac:dyDescent="0.3">
      <c r="U54561" s="275"/>
    </row>
    <row r="54562" spans="21:21" x14ac:dyDescent="0.3">
      <c r="U54562" s="275"/>
    </row>
    <row r="54563" spans="21:21" x14ac:dyDescent="0.3">
      <c r="U54563" s="275"/>
    </row>
    <row r="54564" spans="21:21" x14ac:dyDescent="0.3">
      <c r="U54564" s="275"/>
    </row>
    <row r="54565" spans="21:21" x14ac:dyDescent="0.3">
      <c r="U54565" s="275"/>
    </row>
    <row r="54566" spans="21:21" x14ac:dyDescent="0.3">
      <c r="U54566" s="275"/>
    </row>
    <row r="54567" spans="21:21" x14ac:dyDescent="0.3">
      <c r="U54567" s="275"/>
    </row>
    <row r="54568" spans="21:21" x14ac:dyDescent="0.3">
      <c r="U54568" s="275"/>
    </row>
    <row r="54569" spans="21:21" x14ac:dyDescent="0.3">
      <c r="U54569" s="275"/>
    </row>
    <row r="54570" spans="21:21" x14ac:dyDescent="0.3">
      <c r="U54570" s="275"/>
    </row>
    <row r="54571" spans="21:21" x14ac:dyDescent="0.3">
      <c r="U54571" s="275"/>
    </row>
    <row r="54572" spans="21:21" x14ac:dyDescent="0.3">
      <c r="U54572" s="275"/>
    </row>
    <row r="54573" spans="21:21" x14ac:dyDescent="0.3">
      <c r="U54573" s="275"/>
    </row>
    <row r="54574" spans="21:21" x14ac:dyDescent="0.3">
      <c r="U54574" s="275"/>
    </row>
    <row r="54575" spans="21:21" x14ac:dyDescent="0.3">
      <c r="U54575" s="275"/>
    </row>
    <row r="54576" spans="21:21" x14ac:dyDescent="0.3">
      <c r="U54576" s="275"/>
    </row>
    <row r="54577" spans="21:21" x14ac:dyDescent="0.3">
      <c r="U54577" s="275"/>
    </row>
    <row r="54578" spans="21:21" x14ac:dyDescent="0.3">
      <c r="U54578" s="275"/>
    </row>
    <row r="54579" spans="21:21" x14ac:dyDescent="0.3">
      <c r="U54579" s="275"/>
    </row>
    <row r="54580" spans="21:21" x14ac:dyDescent="0.3">
      <c r="U54580" s="275"/>
    </row>
    <row r="54581" spans="21:21" x14ac:dyDescent="0.3">
      <c r="U54581" s="275"/>
    </row>
    <row r="54582" spans="21:21" x14ac:dyDescent="0.3">
      <c r="U54582" s="275"/>
    </row>
    <row r="54583" spans="21:21" x14ac:dyDescent="0.3">
      <c r="U54583" s="275"/>
    </row>
    <row r="54584" spans="21:21" x14ac:dyDescent="0.3">
      <c r="U54584" s="275"/>
    </row>
    <row r="54585" spans="21:21" x14ac:dyDescent="0.3">
      <c r="U54585" s="275"/>
    </row>
    <row r="54586" spans="21:21" x14ac:dyDescent="0.3">
      <c r="U54586" s="275"/>
    </row>
    <row r="54587" spans="21:21" x14ac:dyDescent="0.3">
      <c r="U54587" s="275"/>
    </row>
    <row r="54588" spans="21:21" x14ac:dyDescent="0.3">
      <c r="U54588" s="275"/>
    </row>
    <row r="54589" spans="21:21" x14ac:dyDescent="0.3">
      <c r="U54589" s="275"/>
    </row>
    <row r="54590" spans="21:21" x14ac:dyDescent="0.3">
      <c r="U54590" s="275"/>
    </row>
    <row r="54591" spans="21:21" x14ac:dyDescent="0.3">
      <c r="U54591" s="275"/>
    </row>
    <row r="54592" spans="21:21" x14ac:dyDescent="0.3">
      <c r="U54592" s="275"/>
    </row>
    <row r="54593" spans="21:21" x14ac:dyDescent="0.3">
      <c r="U54593" s="275"/>
    </row>
    <row r="54594" spans="21:21" x14ac:dyDescent="0.3">
      <c r="U54594" s="275"/>
    </row>
    <row r="54595" spans="21:21" x14ac:dyDescent="0.3">
      <c r="U54595" s="275"/>
    </row>
    <row r="54596" spans="21:21" x14ac:dyDescent="0.3">
      <c r="U54596" s="275"/>
    </row>
    <row r="54597" spans="21:21" x14ac:dyDescent="0.3">
      <c r="U54597" s="275"/>
    </row>
    <row r="54598" spans="21:21" x14ac:dyDescent="0.3">
      <c r="U54598" s="275"/>
    </row>
    <row r="54599" spans="21:21" x14ac:dyDescent="0.3">
      <c r="U54599" s="275"/>
    </row>
    <row r="54600" spans="21:21" x14ac:dyDescent="0.3">
      <c r="U54600" s="275"/>
    </row>
    <row r="54601" spans="21:21" x14ac:dyDescent="0.3">
      <c r="U54601" s="275"/>
    </row>
    <row r="54602" spans="21:21" x14ac:dyDescent="0.3">
      <c r="U54602" s="275"/>
    </row>
    <row r="54603" spans="21:21" x14ac:dyDescent="0.3">
      <c r="U54603" s="275"/>
    </row>
    <row r="54604" spans="21:21" x14ac:dyDescent="0.3">
      <c r="U54604" s="275"/>
    </row>
    <row r="54605" spans="21:21" x14ac:dyDescent="0.3">
      <c r="U54605" s="275"/>
    </row>
    <row r="54606" spans="21:21" x14ac:dyDescent="0.3">
      <c r="U54606" s="275"/>
    </row>
    <row r="54607" spans="21:21" x14ac:dyDescent="0.3">
      <c r="U54607" s="275"/>
    </row>
    <row r="54608" spans="21:21" x14ac:dyDescent="0.3">
      <c r="U54608" s="275"/>
    </row>
    <row r="54609" spans="21:21" x14ac:dyDescent="0.3">
      <c r="U54609" s="275"/>
    </row>
    <row r="54610" spans="21:21" x14ac:dyDescent="0.3">
      <c r="U54610" s="275"/>
    </row>
    <row r="54611" spans="21:21" x14ac:dyDescent="0.3">
      <c r="U54611" s="275"/>
    </row>
    <row r="54612" spans="21:21" x14ac:dyDescent="0.3">
      <c r="U54612" s="275"/>
    </row>
    <row r="54613" spans="21:21" x14ac:dyDescent="0.3">
      <c r="U54613" s="275"/>
    </row>
    <row r="54614" spans="21:21" x14ac:dyDescent="0.3">
      <c r="U54614" s="275"/>
    </row>
    <row r="54615" spans="21:21" x14ac:dyDescent="0.3">
      <c r="U54615" s="275"/>
    </row>
    <row r="54616" spans="21:21" x14ac:dyDescent="0.3">
      <c r="U54616" s="275"/>
    </row>
    <row r="54617" spans="21:21" x14ac:dyDescent="0.3">
      <c r="U54617" s="275"/>
    </row>
    <row r="54618" spans="21:21" x14ac:dyDescent="0.3">
      <c r="U54618" s="275"/>
    </row>
    <row r="54619" spans="21:21" x14ac:dyDescent="0.3">
      <c r="U54619" s="275"/>
    </row>
    <row r="54620" spans="21:21" x14ac:dyDescent="0.3">
      <c r="U54620" s="275"/>
    </row>
    <row r="54621" spans="21:21" x14ac:dyDescent="0.3">
      <c r="U54621" s="275"/>
    </row>
    <row r="54622" spans="21:21" x14ac:dyDescent="0.3">
      <c r="U54622" s="275"/>
    </row>
    <row r="54623" spans="21:21" x14ac:dyDescent="0.3">
      <c r="U54623" s="275"/>
    </row>
    <row r="54624" spans="21:21" x14ac:dyDescent="0.3">
      <c r="U54624" s="275"/>
    </row>
    <row r="54625" spans="21:21" x14ac:dyDescent="0.3">
      <c r="U54625" s="275"/>
    </row>
    <row r="54626" spans="21:21" x14ac:dyDescent="0.3">
      <c r="U54626" s="275"/>
    </row>
    <row r="54627" spans="21:21" x14ac:dyDescent="0.3">
      <c r="U54627" s="275"/>
    </row>
    <row r="54628" spans="21:21" x14ac:dyDescent="0.3">
      <c r="U54628" s="275"/>
    </row>
    <row r="54629" spans="21:21" x14ac:dyDescent="0.3">
      <c r="U54629" s="275"/>
    </row>
    <row r="54630" spans="21:21" x14ac:dyDescent="0.3">
      <c r="U54630" s="275"/>
    </row>
    <row r="54631" spans="21:21" x14ac:dyDescent="0.3">
      <c r="U54631" s="275"/>
    </row>
    <row r="54632" spans="21:21" x14ac:dyDescent="0.3">
      <c r="U54632" s="275"/>
    </row>
    <row r="54633" spans="21:21" x14ac:dyDescent="0.3">
      <c r="U54633" s="275"/>
    </row>
    <row r="54634" spans="21:21" x14ac:dyDescent="0.3">
      <c r="U54634" s="275"/>
    </row>
    <row r="54635" spans="21:21" x14ac:dyDescent="0.3">
      <c r="U54635" s="275"/>
    </row>
    <row r="54636" spans="21:21" x14ac:dyDescent="0.3">
      <c r="U54636" s="275"/>
    </row>
    <row r="54637" spans="21:21" x14ac:dyDescent="0.3">
      <c r="U54637" s="275"/>
    </row>
    <row r="54638" spans="21:21" x14ac:dyDescent="0.3">
      <c r="U54638" s="275"/>
    </row>
    <row r="54639" spans="21:21" x14ac:dyDescent="0.3">
      <c r="U54639" s="275"/>
    </row>
    <row r="54640" spans="21:21" x14ac:dyDescent="0.3">
      <c r="U54640" s="275"/>
    </row>
    <row r="54641" spans="21:21" x14ac:dyDescent="0.3">
      <c r="U54641" s="275"/>
    </row>
    <row r="54642" spans="21:21" x14ac:dyDescent="0.3">
      <c r="U54642" s="275"/>
    </row>
    <row r="54643" spans="21:21" x14ac:dyDescent="0.3">
      <c r="U54643" s="275"/>
    </row>
    <row r="54644" spans="21:21" x14ac:dyDescent="0.3">
      <c r="U54644" s="275"/>
    </row>
    <row r="54645" spans="21:21" x14ac:dyDescent="0.3">
      <c r="U54645" s="275"/>
    </row>
    <row r="54646" spans="21:21" x14ac:dyDescent="0.3">
      <c r="U54646" s="275"/>
    </row>
    <row r="54647" spans="21:21" x14ac:dyDescent="0.3">
      <c r="U54647" s="275"/>
    </row>
    <row r="54648" spans="21:21" x14ac:dyDescent="0.3">
      <c r="U54648" s="275"/>
    </row>
    <row r="54649" spans="21:21" x14ac:dyDescent="0.3">
      <c r="U54649" s="275"/>
    </row>
    <row r="54650" spans="21:21" x14ac:dyDescent="0.3">
      <c r="U54650" s="275"/>
    </row>
    <row r="54651" spans="21:21" x14ac:dyDescent="0.3">
      <c r="U54651" s="275"/>
    </row>
    <row r="54652" spans="21:21" x14ac:dyDescent="0.3">
      <c r="U54652" s="275"/>
    </row>
    <row r="54653" spans="21:21" x14ac:dyDescent="0.3">
      <c r="U54653" s="275"/>
    </row>
    <row r="54654" spans="21:21" x14ac:dyDescent="0.3">
      <c r="U54654" s="275"/>
    </row>
    <row r="54655" spans="21:21" x14ac:dyDescent="0.3">
      <c r="U54655" s="275"/>
    </row>
    <row r="54656" spans="21:21" x14ac:dyDescent="0.3">
      <c r="U54656" s="275"/>
    </row>
    <row r="54657" spans="21:21" x14ac:dyDescent="0.3">
      <c r="U54657" s="275"/>
    </row>
    <row r="54658" spans="21:21" x14ac:dyDescent="0.3">
      <c r="U54658" s="275"/>
    </row>
    <row r="54659" spans="21:21" x14ac:dyDescent="0.3">
      <c r="U54659" s="275"/>
    </row>
    <row r="54660" spans="21:21" x14ac:dyDescent="0.3">
      <c r="U54660" s="275"/>
    </row>
    <row r="54661" spans="21:21" x14ac:dyDescent="0.3">
      <c r="U54661" s="275"/>
    </row>
    <row r="54662" spans="21:21" x14ac:dyDescent="0.3">
      <c r="U54662" s="275"/>
    </row>
    <row r="54663" spans="21:21" x14ac:dyDescent="0.3">
      <c r="U54663" s="275"/>
    </row>
    <row r="54664" spans="21:21" x14ac:dyDescent="0.3">
      <c r="U54664" s="275"/>
    </row>
    <row r="54665" spans="21:21" x14ac:dyDescent="0.3">
      <c r="U54665" s="275"/>
    </row>
    <row r="54666" spans="21:21" x14ac:dyDescent="0.3">
      <c r="U54666" s="275"/>
    </row>
    <row r="54667" spans="21:21" x14ac:dyDescent="0.3">
      <c r="U54667" s="275"/>
    </row>
    <row r="54668" spans="21:21" x14ac:dyDescent="0.3">
      <c r="U54668" s="275"/>
    </row>
    <row r="54669" spans="21:21" x14ac:dyDescent="0.3">
      <c r="U54669" s="275"/>
    </row>
    <row r="54670" spans="21:21" x14ac:dyDescent="0.3">
      <c r="U54670" s="275"/>
    </row>
    <row r="54671" spans="21:21" x14ac:dyDescent="0.3">
      <c r="U54671" s="275"/>
    </row>
    <row r="54672" spans="21:21" x14ac:dyDescent="0.3">
      <c r="U54672" s="275"/>
    </row>
    <row r="54673" spans="21:21" x14ac:dyDescent="0.3">
      <c r="U54673" s="275"/>
    </row>
    <row r="54674" spans="21:21" x14ac:dyDescent="0.3">
      <c r="U54674" s="275"/>
    </row>
    <row r="54675" spans="21:21" x14ac:dyDescent="0.3">
      <c r="U54675" s="275"/>
    </row>
    <row r="54676" spans="21:21" x14ac:dyDescent="0.3">
      <c r="U54676" s="275"/>
    </row>
    <row r="54677" spans="21:21" x14ac:dyDescent="0.3">
      <c r="U54677" s="275"/>
    </row>
    <row r="54678" spans="21:21" x14ac:dyDescent="0.3">
      <c r="U54678" s="275"/>
    </row>
    <row r="54679" spans="21:21" x14ac:dyDescent="0.3">
      <c r="U54679" s="275"/>
    </row>
    <row r="54680" spans="21:21" x14ac:dyDescent="0.3">
      <c r="U54680" s="275"/>
    </row>
    <row r="54681" spans="21:21" x14ac:dyDescent="0.3">
      <c r="U54681" s="275"/>
    </row>
    <row r="54682" spans="21:21" x14ac:dyDescent="0.3">
      <c r="U54682" s="275"/>
    </row>
    <row r="54683" spans="21:21" x14ac:dyDescent="0.3">
      <c r="U54683" s="275"/>
    </row>
    <row r="54684" spans="21:21" x14ac:dyDescent="0.3">
      <c r="U54684" s="275"/>
    </row>
    <row r="54685" spans="21:21" x14ac:dyDescent="0.3">
      <c r="U54685" s="275"/>
    </row>
    <row r="54686" spans="21:21" x14ac:dyDescent="0.3">
      <c r="U54686" s="275"/>
    </row>
    <row r="54687" spans="21:21" x14ac:dyDescent="0.3">
      <c r="U54687" s="275"/>
    </row>
    <row r="54688" spans="21:21" x14ac:dyDescent="0.3">
      <c r="U54688" s="275"/>
    </row>
    <row r="54689" spans="21:21" x14ac:dyDescent="0.3">
      <c r="U54689" s="275"/>
    </row>
    <row r="54690" spans="21:21" x14ac:dyDescent="0.3">
      <c r="U54690" s="275"/>
    </row>
    <row r="54691" spans="21:21" x14ac:dyDescent="0.3">
      <c r="U54691" s="275"/>
    </row>
    <row r="54692" spans="21:21" x14ac:dyDescent="0.3">
      <c r="U54692" s="275"/>
    </row>
    <row r="54693" spans="21:21" x14ac:dyDescent="0.3">
      <c r="U54693" s="275"/>
    </row>
    <row r="54694" spans="21:21" x14ac:dyDescent="0.3">
      <c r="U54694" s="275"/>
    </row>
    <row r="54695" spans="21:21" x14ac:dyDescent="0.3">
      <c r="U54695" s="275"/>
    </row>
    <row r="54696" spans="21:21" x14ac:dyDescent="0.3">
      <c r="U54696" s="275"/>
    </row>
    <row r="54697" spans="21:21" x14ac:dyDescent="0.3">
      <c r="U54697" s="275"/>
    </row>
    <row r="54698" spans="21:21" x14ac:dyDescent="0.3">
      <c r="U54698" s="275"/>
    </row>
    <row r="54699" spans="21:21" x14ac:dyDescent="0.3">
      <c r="U54699" s="275"/>
    </row>
    <row r="54700" spans="21:21" x14ac:dyDescent="0.3">
      <c r="U54700" s="275"/>
    </row>
    <row r="54701" spans="21:21" x14ac:dyDescent="0.3">
      <c r="U54701" s="275"/>
    </row>
    <row r="54702" spans="21:21" x14ac:dyDescent="0.3">
      <c r="U54702" s="275"/>
    </row>
    <row r="54703" spans="21:21" x14ac:dyDescent="0.3">
      <c r="U54703" s="275"/>
    </row>
    <row r="54704" spans="21:21" x14ac:dyDescent="0.3">
      <c r="U54704" s="275"/>
    </row>
    <row r="54705" spans="21:21" x14ac:dyDescent="0.3">
      <c r="U54705" s="275"/>
    </row>
    <row r="54706" spans="21:21" x14ac:dyDescent="0.3">
      <c r="U54706" s="275"/>
    </row>
    <row r="54707" spans="21:21" x14ac:dyDescent="0.3">
      <c r="U54707" s="275"/>
    </row>
    <row r="54708" spans="21:21" x14ac:dyDescent="0.3">
      <c r="U54708" s="275"/>
    </row>
    <row r="54709" spans="21:21" x14ac:dyDescent="0.3">
      <c r="U54709" s="275"/>
    </row>
    <row r="54710" spans="21:21" x14ac:dyDescent="0.3">
      <c r="U54710" s="275"/>
    </row>
    <row r="54711" spans="21:21" x14ac:dyDescent="0.3">
      <c r="U54711" s="275"/>
    </row>
    <row r="54712" spans="21:21" x14ac:dyDescent="0.3">
      <c r="U54712" s="275"/>
    </row>
    <row r="54713" spans="21:21" x14ac:dyDescent="0.3">
      <c r="U54713" s="275"/>
    </row>
    <row r="54714" spans="21:21" x14ac:dyDescent="0.3">
      <c r="U54714" s="275"/>
    </row>
    <row r="54715" spans="21:21" x14ac:dyDescent="0.3">
      <c r="U54715" s="275"/>
    </row>
    <row r="54716" spans="21:21" x14ac:dyDescent="0.3">
      <c r="U54716" s="275"/>
    </row>
    <row r="54717" spans="21:21" x14ac:dyDescent="0.3">
      <c r="U54717" s="275"/>
    </row>
    <row r="54718" spans="21:21" x14ac:dyDescent="0.3">
      <c r="U54718" s="275"/>
    </row>
    <row r="54719" spans="21:21" x14ac:dyDescent="0.3">
      <c r="U54719" s="275"/>
    </row>
    <row r="54720" spans="21:21" x14ac:dyDescent="0.3">
      <c r="U54720" s="275"/>
    </row>
    <row r="54721" spans="21:21" x14ac:dyDescent="0.3">
      <c r="U54721" s="275"/>
    </row>
    <row r="54722" spans="21:21" x14ac:dyDescent="0.3">
      <c r="U54722" s="275"/>
    </row>
    <row r="54723" spans="21:21" x14ac:dyDescent="0.3">
      <c r="U54723" s="275"/>
    </row>
    <row r="54724" spans="21:21" x14ac:dyDescent="0.3">
      <c r="U54724" s="275"/>
    </row>
    <row r="54725" spans="21:21" x14ac:dyDescent="0.3">
      <c r="U54725" s="275"/>
    </row>
    <row r="54726" spans="21:21" x14ac:dyDescent="0.3">
      <c r="U54726" s="275"/>
    </row>
    <row r="54727" spans="21:21" x14ac:dyDescent="0.3">
      <c r="U54727" s="275"/>
    </row>
    <row r="54728" spans="21:21" x14ac:dyDescent="0.3">
      <c r="U54728" s="275"/>
    </row>
    <row r="54729" spans="21:21" x14ac:dyDescent="0.3">
      <c r="U54729" s="275"/>
    </row>
    <row r="54730" spans="21:21" x14ac:dyDescent="0.3">
      <c r="U54730" s="275"/>
    </row>
    <row r="54731" spans="21:21" x14ac:dyDescent="0.3">
      <c r="U54731" s="275"/>
    </row>
    <row r="54732" spans="21:21" x14ac:dyDescent="0.3">
      <c r="U54732" s="275"/>
    </row>
    <row r="54733" spans="21:21" x14ac:dyDescent="0.3">
      <c r="U54733" s="275"/>
    </row>
    <row r="54734" spans="21:21" x14ac:dyDescent="0.3">
      <c r="U54734" s="275"/>
    </row>
    <row r="54735" spans="21:21" x14ac:dyDescent="0.3">
      <c r="U54735" s="275"/>
    </row>
    <row r="54736" spans="21:21" x14ac:dyDescent="0.3">
      <c r="U54736" s="275"/>
    </row>
    <row r="54737" spans="21:21" x14ac:dyDescent="0.3">
      <c r="U54737" s="275"/>
    </row>
    <row r="54738" spans="21:21" x14ac:dyDescent="0.3">
      <c r="U54738" s="275"/>
    </row>
    <row r="54739" spans="21:21" x14ac:dyDescent="0.3">
      <c r="U54739" s="275"/>
    </row>
    <row r="54740" spans="21:21" x14ac:dyDescent="0.3">
      <c r="U54740" s="275"/>
    </row>
    <row r="54741" spans="21:21" x14ac:dyDescent="0.3">
      <c r="U54741" s="275"/>
    </row>
    <row r="54742" spans="21:21" x14ac:dyDescent="0.3">
      <c r="U54742" s="275"/>
    </row>
    <row r="54743" spans="21:21" x14ac:dyDescent="0.3">
      <c r="U54743" s="275"/>
    </row>
    <row r="54744" spans="21:21" x14ac:dyDescent="0.3">
      <c r="U54744" s="275"/>
    </row>
    <row r="54745" spans="21:21" x14ac:dyDescent="0.3">
      <c r="U54745" s="275"/>
    </row>
    <row r="54746" spans="21:21" x14ac:dyDescent="0.3">
      <c r="U54746" s="275"/>
    </row>
    <row r="54747" spans="21:21" x14ac:dyDescent="0.3">
      <c r="U54747" s="275"/>
    </row>
    <row r="54748" spans="21:21" x14ac:dyDescent="0.3">
      <c r="U54748" s="275"/>
    </row>
    <row r="54749" spans="21:21" x14ac:dyDescent="0.3">
      <c r="U54749" s="275"/>
    </row>
    <row r="54750" spans="21:21" x14ac:dyDescent="0.3">
      <c r="U54750" s="275"/>
    </row>
    <row r="54751" spans="21:21" x14ac:dyDescent="0.3">
      <c r="U54751" s="275"/>
    </row>
    <row r="54752" spans="21:21" x14ac:dyDescent="0.3">
      <c r="U54752" s="275"/>
    </row>
    <row r="54753" spans="21:21" x14ac:dyDescent="0.3">
      <c r="U54753" s="275"/>
    </row>
    <row r="54754" spans="21:21" x14ac:dyDescent="0.3">
      <c r="U54754" s="275"/>
    </row>
    <row r="54755" spans="21:21" x14ac:dyDescent="0.3">
      <c r="U54755" s="275"/>
    </row>
    <row r="54756" spans="21:21" x14ac:dyDescent="0.3">
      <c r="U54756" s="275"/>
    </row>
    <row r="54757" spans="21:21" x14ac:dyDescent="0.3">
      <c r="U54757" s="275"/>
    </row>
    <row r="54758" spans="21:21" x14ac:dyDescent="0.3">
      <c r="U54758" s="275"/>
    </row>
    <row r="54759" spans="21:21" x14ac:dyDescent="0.3">
      <c r="U54759" s="275"/>
    </row>
    <row r="54760" spans="21:21" x14ac:dyDescent="0.3">
      <c r="U54760" s="275"/>
    </row>
    <row r="54761" spans="21:21" x14ac:dyDescent="0.3">
      <c r="U54761" s="275"/>
    </row>
    <row r="54762" spans="21:21" x14ac:dyDescent="0.3">
      <c r="U54762" s="275"/>
    </row>
    <row r="54763" spans="21:21" x14ac:dyDescent="0.3">
      <c r="U54763" s="275"/>
    </row>
    <row r="54764" spans="21:21" x14ac:dyDescent="0.3">
      <c r="U54764" s="275"/>
    </row>
    <row r="54765" spans="21:21" x14ac:dyDescent="0.3">
      <c r="U54765" s="275"/>
    </row>
    <row r="54766" spans="21:21" x14ac:dyDescent="0.3">
      <c r="U54766" s="275"/>
    </row>
    <row r="54767" spans="21:21" x14ac:dyDescent="0.3">
      <c r="U54767" s="275"/>
    </row>
    <row r="54768" spans="21:21" x14ac:dyDescent="0.3">
      <c r="U54768" s="275"/>
    </row>
    <row r="54769" spans="21:21" x14ac:dyDescent="0.3">
      <c r="U54769" s="275"/>
    </row>
    <row r="54770" spans="21:21" x14ac:dyDescent="0.3">
      <c r="U54770" s="275"/>
    </row>
    <row r="54771" spans="21:21" x14ac:dyDescent="0.3">
      <c r="U54771" s="275"/>
    </row>
    <row r="54772" spans="21:21" x14ac:dyDescent="0.3">
      <c r="U54772" s="275"/>
    </row>
    <row r="54773" spans="21:21" x14ac:dyDescent="0.3">
      <c r="U54773" s="275"/>
    </row>
    <row r="54774" spans="21:21" x14ac:dyDescent="0.3">
      <c r="U54774" s="275"/>
    </row>
    <row r="54775" spans="21:21" x14ac:dyDescent="0.3">
      <c r="U54775" s="275"/>
    </row>
    <row r="54776" spans="21:21" x14ac:dyDescent="0.3">
      <c r="U54776" s="275"/>
    </row>
    <row r="54777" spans="21:21" x14ac:dyDescent="0.3">
      <c r="U54777" s="275"/>
    </row>
    <row r="54778" spans="21:21" x14ac:dyDescent="0.3">
      <c r="U54778" s="275"/>
    </row>
    <row r="54779" spans="21:21" x14ac:dyDescent="0.3">
      <c r="U54779" s="275"/>
    </row>
    <row r="54780" spans="21:21" x14ac:dyDescent="0.3">
      <c r="U54780" s="275"/>
    </row>
    <row r="54781" spans="21:21" x14ac:dyDescent="0.3">
      <c r="U54781" s="275"/>
    </row>
    <row r="54782" spans="21:21" x14ac:dyDescent="0.3">
      <c r="U54782" s="275"/>
    </row>
    <row r="54783" spans="21:21" x14ac:dyDescent="0.3">
      <c r="U54783" s="275"/>
    </row>
    <row r="54784" spans="21:21" x14ac:dyDescent="0.3">
      <c r="U54784" s="275"/>
    </row>
    <row r="54785" spans="21:21" x14ac:dyDescent="0.3">
      <c r="U54785" s="275"/>
    </row>
    <row r="54786" spans="21:21" x14ac:dyDescent="0.3">
      <c r="U54786" s="275"/>
    </row>
    <row r="54787" spans="21:21" x14ac:dyDescent="0.3">
      <c r="U54787" s="275"/>
    </row>
    <row r="54788" spans="21:21" x14ac:dyDescent="0.3">
      <c r="U54788" s="275"/>
    </row>
    <row r="54789" spans="21:21" x14ac:dyDescent="0.3">
      <c r="U54789" s="275"/>
    </row>
    <row r="54790" spans="21:21" x14ac:dyDescent="0.3">
      <c r="U54790" s="275"/>
    </row>
    <row r="54791" spans="21:21" x14ac:dyDescent="0.3">
      <c r="U54791" s="275"/>
    </row>
    <row r="54792" spans="21:21" x14ac:dyDescent="0.3">
      <c r="U54792" s="275"/>
    </row>
    <row r="54793" spans="21:21" x14ac:dyDescent="0.3">
      <c r="U54793" s="275"/>
    </row>
    <row r="54794" spans="21:21" x14ac:dyDescent="0.3">
      <c r="U54794" s="275"/>
    </row>
    <row r="54795" spans="21:21" x14ac:dyDescent="0.3">
      <c r="U54795" s="275"/>
    </row>
    <row r="54796" spans="21:21" x14ac:dyDescent="0.3">
      <c r="U54796" s="275"/>
    </row>
    <row r="54797" spans="21:21" x14ac:dyDescent="0.3">
      <c r="U54797" s="275"/>
    </row>
    <row r="54798" spans="21:21" x14ac:dyDescent="0.3">
      <c r="U54798" s="275"/>
    </row>
    <row r="54799" spans="21:21" x14ac:dyDescent="0.3">
      <c r="U54799" s="275"/>
    </row>
    <row r="54800" spans="21:21" x14ac:dyDescent="0.3">
      <c r="U54800" s="275"/>
    </row>
    <row r="54801" spans="21:21" x14ac:dyDescent="0.3">
      <c r="U54801" s="275"/>
    </row>
    <row r="54802" spans="21:21" x14ac:dyDescent="0.3">
      <c r="U54802" s="275"/>
    </row>
    <row r="54803" spans="21:21" x14ac:dyDescent="0.3">
      <c r="U54803" s="275"/>
    </row>
    <row r="54804" spans="21:21" x14ac:dyDescent="0.3">
      <c r="U54804" s="275"/>
    </row>
    <row r="54805" spans="21:21" x14ac:dyDescent="0.3">
      <c r="U54805" s="275"/>
    </row>
    <row r="54806" spans="21:21" x14ac:dyDescent="0.3">
      <c r="U54806" s="275"/>
    </row>
    <row r="54807" spans="21:21" x14ac:dyDescent="0.3">
      <c r="U54807" s="275"/>
    </row>
    <row r="54808" spans="21:21" x14ac:dyDescent="0.3">
      <c r="U54808" s="275"/>
    </row>
    <row r="54809" spans="21:21" x14ac:dyDescent="0.3">
      <c r="U54809" s="275"/>
    </row>
    <row r="54810" spans="21:21" x14ac:dyDescent="0.3">
      <c r="U54810" s="275"/>
    </row>
    <row r="54811" spans="21:21" x14ac:dyDescent="0.3">
      <c r="U54811" s="275"/>
    </row>
    <row r="54812" spans="21:21" x14ac:dyDescent="0.3">
      <c r="U54812" s="275"/>
    </row>
    <row r="54813" spans="21:21" x14ac:dyDescent="0.3">
      <c r="U54813" s="275"/>
    </row>
    <row r="54814" spans="21:21" x14ac:dyDescent="0.3">
      <c r="U54814" s="275"/>
    </row>
    <row r="54815" spans="21:21" x14ac:dyDescent="0.3">
      <c r="U54815" s="275"/>
    </row>
    <row r="54816" spans="21:21" x14ac:dyDescent="0.3">
      <c r="U54816" s="275"/>
    </row>
    <row r="54817" spans="21:21" x14ac:dyDescent="0.3">
      <c r="U54817" s="275"/>
    </row>
    <row r="54818" spans="21:21" x14ac:dyDescent="0.3">
      <c r="U54818" s="275"/>
    </row>
    <row r="54819" spans="21:21" x14ac:dyDescent="0.3">
      <c r="U54819" s="275"/>
    </row>
    <row r="54820" spans="21:21" x14ac:dyDescent="0.3">
      <c r="U54820" s="275"/>
    </row>
    <row r="54821" spans="21:21" x14ac:dyDescent="0.3">
      <c r="U54821" s="275"/>
    </row>
    <row r="54822" spans="21:21" x14ac:dyDescent="0.3">
      <c r="U54822" s="275"/>
    </row>
    <row r="54823" spans="21:21" x14ac:dyDescent="0.3">
      <c r="U54823" s="275"/>
    </row>
    <row r="54824" spans="21:21" x14ac:dyDescent="0.3">
      <c r="U54824" s="275"/>
    </row>
    <row r="54825" spans="21:21" x14ac:dyDescent="0.3">
      <c r="U54825" s="275"/>
    </row>
    <row r="54826" spans="21:21" x14ac:dyDescent="0.3">
      <c r="U54826" s="275"/>
    </row>
    <row r="54827" spans="21:21" x14ac:dyDescent="0.3">
      <c r="U54827" s="275"/>
    </row>
    <row r="54828" spans="21:21" x14ac:dyDescent="0.3">
      <c r="U54828" s="275"/>
    </row>
    <row r="54829" spans="21:21" x14ac:dyDescent="0.3">
      <c r="U54829" s="275"/>
    </row>
    <row r="54830" spans="21:21" x14ac:dyDescent="0.3">
      <c r="U54830" s="275"/>
    </row>
    <row r="54831" spans="21:21" x14ac:dyDescent="0.3">
      <c r="U54831" s="275"/>
    </row>
    <row r="54832" spans="21:21" x14ac:dyDescent="0.3">
      <c r="U54832" s="275"/>
    </row>
    <row r="54833" spans="21:21" x14ac:dyDescent="0.3">
      <c r="U54833" s="275"/>
    </row>
    <row r="54834" spans="21:21" x14ac:dyDescent="0.3">
      <c r="U54834" s="275"/>
    </row>
    <row r="54835" spans="21:21" x14ac:dyDescent="0.3">
      <c r="U54835" s="275"/>
    </row>
    <row r="54836" spans="21:21" x14ac:dyDescent="0.3">
      <c r="U54836" s="275"/>
    </row>
    <row r="54837" spans="21:21" x14ac:dyDescent="0.3">
      <c r="U54837" s="275"/>
    </row>
    <row r="54838" spans="21:21" x14ac:dyDescent="0.3">
      <c r="U54838" s="275"/>
    </row>
    <row r="54839" spans="21:21" x14ac:dyDescent="0.3">
      <c r="U54839" s="275"/>
    </row>
    <row r="54840" spans="21:21" x14ac:dyDescent="0.3">
      <c r="U54840" s="275"/>
    </row>
    <row r="54841" spans="21:21" x14ac:dyDescent="0.3">
      <c r="U54841" s="275"/>
    </row>
    <row r="54842" spans="21:21" x14ac:dyDescent="0.3">
      <c r="U54842" s="275"/>
    </row>
    <row r="54843" spans="21:21" x14ac:dyDescent="0.3">
      <c r="U54843" s="275"/>
    </row>
    <row r="54844" spans="21:21" x14ac:dyDescent="0.3">
      <c r="U54844" s="275"/>
    </row>
    <row r="54845" spans="21:21" x14ac:dyDescent="0.3">
      <c r="U54845" s="275"/>
    </row>
    <row r="54846" spans="21:21" x14ac:dyDescent="0.3">
      <c r="U54846" s="275"/>
    </row>
    <row r="54847" spans="21:21" x14ac:dyDescent="0.3">
      <c r="U54847" s="275"/>
    </row>
    <row r="54848" spans="21:21" x14ac:dyDescent="0.3">
      <c r="U54848" s="275"/>
    </row>
    <row r="54849" spans="21:21" x14ac:dyDescent="0.3">
      <c r="U54849" s="275"/>
    </row>
    <row r="54850" spans="21:21" x14ac:dyDescent="0.3">
      <c r="U54850" s="275"/>
    </row>
    <row r="54851" spans="21:21" x14ac:dyDescent="0.3">
      <c r="U54851" s="275"/>
    </row>
    <row r="54852" spans="21:21" x14ac:dyDescent="0.3">
      <c r="U54852" s="275"/>
    </row>
    <row r="54853" spans="21:21" x14ac:dyDescent="0.3">
      <c r="U54853" s="275"/>
    </row>
    <row r="54854" spans="21:21" x14ac:dyDescent="0.3">
      <c r="U54854" s="275"/>
    </row>
    <row r="54855" spans="21:21" x14ac:dyDescent="0.3">
      <c r="U54855" s="275"/>
    </row>
    <row r="54856" spans="21:21" x14ac:dyDescent="0.3">
      <c r="U54856" s="275"/>
    </row>
    <row r="54857" spans="21:21" x14ac:dyDescent="0.3">
      <c r="U54857" s="275"/>
    </row>
    <row r="54858" spans="21:21" x14ac:dyDescent="0.3">
      <c r="U54858" s="275"/>
    </row>
    <row r="54859" spans="21:21" x14ac:dyDescent="0.3">
      <c r="U54859" s="275"/>
    </row>
    <row r="54860" spans="21:21" x14ac:dyDescent="0.3">
      <c r="U54860" s="275"/>
    </row>
    <row r="54861" spans="21:21" x14ac:dyDescent="0.3">
      <c r="U54861" s="275"/>
    </row>
    <row r="54862" spans="21:21" x14ac:dyDescent="0.3">
      <c r="U54862" s="275"/>
    </row>
    <row r="54863" spans="21:21" x14ac:dyDescent="0.3">
      <c r="U54863" s="275"/>
    </row>
    <row r="54864" spans="21:21" x14ac:dyDescent="0.3">
      <c r="U54864" s="275"/>
    </row>
    <row r="54865" spans="21:21" x14ac:dyDescent="0.3">
      <c r="U54865" s="275"/>
    </row>
    <row r="54866" spans="21:21" x14ac:dyDescent="0.3">
      <c r="U54866" s="275"/>
    </row>
    <row r="54867" spans="21:21" x14ac:dyDescent="0.3">
      <c r="U54867" s="275"/>
    </row>
    <row r="54868" spans="21:21" x14ac:dyDescent="0.3">
      <c r="U54868" s="275"/>
    </row>
    <row r="54869" spans="21:21" x14ac:dyDescent="0.3">
      <c r="U54869" s="275"/>
    </row>
    <row r="54870" spans="21:21" x14ac:dyDescent="0.3">
      <c r="U54870" s="275"/>
    </row>
    <row r="54871" spans="21:21" x14ac:dyDescent="0.3">
      <c r="U54871" s="275"/>
    </row>
    <row r="54872" spans="21:21" x14ac:dyDescent="0.3">
      <c r="U54872" s="275"/>
    </row>
    <row r="54873" spans="21:21" x14ac:dyDescent="0.3">
      <c r="U54873" s="275"/>
    </row>
    <row r="54874" spans="21:21" x14ac:dyDescent="0.3">
      <c r="U54874" s="275"/>
    </row>
    <row r="54875" spans="21:21" x14ac:dyDescent="0.3">
      <c r="U54875" s="275"/>
    </row>
    <row r="54876" spans="21:21" x14ac:dyDescent="0.3">
      <c r="U54876" s="275"/>
    </row>
    <row r="54877" spans="21:21" x14ac:dyDescent="0.3">
      <c r="U54877" s="275"/>
    </row>
    <row r="54878" spans="21:21" x14ac:dyDescent="0.3">
      <c r="U54878" s="275"/>
    </row>
    <row r="54879" spans="21:21" x14ac:dyDescent="0.3">
      <c r="U54879" s="275"/>
    </row>
    <row r="54880" spans="21:21" x14ac:dyDescent="0.3">
      <c r="U54880" s="275"/>
    </row>
    <row r="54881" spans="21:21" x14ac:dyDescent="0.3">
      <c r="U54881" s="275"/>
    </row>
    <row r="54882" spans="21:21" x14ac:dyDescent="0.3">
      <c r="U54882" s="275"/>
    </row>
    <row r="54883" spans="21:21" x14ac:dyDescent="0.3">
      <c r="U54883" s="275"/>
    </row>
    <row r="54884" spans="21:21" x14ac:dyDescent="0.3">
      <c r="U54884" s="275"/>
    </row>
    <row r="54885" spans="21:21" x14ac:dyDescent="0.3">
      <c r="U54885" s="275"/>
    </row>
    <row r="54886" spans="21:21" x14ac:dyDescent="0.3">
      <c r="U54886" s="275"/>
    </row>
    <row r="54887" spans="21:21" x14ac:dyDescent="0.3">
      <c r="U54887" s="275"/>
    </row>
    <row r="54888" spans="21:21" x14ac:dyDescent="0.3">
      <c r="U54888" s="275"/>
    </row>
    <row r="54889" spans="21:21" x14ac:dyDescent="0.3">
      <c r="U54889" s="275"/>
    </row>
    <row r="54890" spans="21:21" x14ac:dyDescent="0.3">
      <c r="U54890" s="275"/>
    </row>
    <row r="54891" spans="21:21" x14ac:dyDescent="0.3">
      <c r="U54891" s="275"/>
    </row>
    <row r="54892" spans="21:21" x14ac:dyDescent="0.3">
      <c r="U54892" s="275"/>
    </row>
    <row r="54893" spans="21:21" x14ac:dyDescent="0.3">
      <c r="U54893" s="275"/>
    </row>
    <row r="54894" spans="21:21" x14ac:dyDescent="0.3">
      <c r="U54894" s="275"/>
    </row>
    <row r="54895" spans="21:21" x14ac:dyDescent="0.3">
      <c r="U54895" s="275"/>
    </row>
    <row r="54896" spans="21:21" x14ac:dyDescent="0.3">
      <c r="U54896" s="275"/>
    </row>
    <row r="54897" spans="21:21" x14ac:dyDescent="0.3">
      <c r="U54897" s="275"/>
    </row>
    <row r="54898" spans="21:21" x14ac:dyDescent="0.3">
      <c r="U54898" s="275"/>
    </row>
    <row r="54899" spans="21:21" x14ac:dyDescent="0.3">
      <c r="U54899" s="275"/>
    </row>
    <row r="54900" spans="21:21" x14ac:dyDescent="0.3">
      <c r="U54900" s="275"/>
    </row>
    <row r="54901" spans="21:21" x14ac:dyDescent="0.3">
      <c r="U54901" s="275"/>
    </row>
    <row r="54902" spans="21:21" x14ac:dyDescent="0.3">
      <c r="U54902" s="275"/>
    </row>
    <row r="54903" spans="21:21" x14ac:dyDescent="0.3">
      <c r="U54903" s="275"/>
    </row>
    <row r="54904" spans="21:21" x14ac:dyDescent="0.3">
      <c r="U54904" s="275"/>
    </row>
    <row r="54905" spans="21:21" x14ac:dyDescent="0.3">
      <c r="U54905" s="275"/>
    </row>
    <row r="54906" spans="21:21" x14ac:dyDescent="0.3">
      <c r="U54906" s="275"/>
    </row>
    <row r="54907" spans="21:21" x14ac:dyDescent="0.3">
      <c r="U54907" s="275"/>
    </row>
    <row r="54908" spans="21:21" x14ac:dyDescent="0.3">
      <c r="U54908" s="275"/>
    </row>
    <row r="54909" spans="21:21" x14ac:dyDescent="0.3">
      <c r="U54909" s="275"/>
    </row>
    <row r="54910" spans="21:21" x14ac:dyDescent="0.3">
      <c r="U54910" s="275"/>
    </row>
    <row r="54911" spans="21:21" x14ac:dyDescent="0.3">
      <c r="U54911" s="275"/>
    </row>
    <row r="54912" spans="21:21" x14ac:dyDescent="0.3">
      <c r="U54912" s="275"/>
    </row>
    <row r="54913" spans="21:21" x14ac:dyDescent="0.3">
      <c r="U54913" s="275"/>
    </row>
    <row r="54914" spans="21:21" x14ac:dyDescent="0.3">
      <c r="U54914" s="275"/>
    </row>
    <row r="54915" spans="21:21" x14ac:dyDescent="0.3">
      <c r="U54915" s="275"/>
    </row>
    <row r="54916" spans="21:21" x14ac:dyDescent="0.3">
      <c r="U54916" s="275"/>
    </row>
    <row r="54917" spans="21:21" x14ac:dyDescent="0.3">
      <c r="U54917" s="275"/>
    </row>
    <row r="54918" spans="21:21" x14ac:dyDescent="0.3">
      <c r="U54918" s="275"/>
    </row>
    <row r="54919" spans="21:21" x14ac:dyDescent="0.3">
      <c r="U54919" s="275"/>
    </row>
    <row r="54920" spans="21:21" x14ac:dyDescent="0.3">
      <c r="U54920" s="275"/>
    </row>
    <row r="54921" spans="21:21" x14ac:dyDescent="0.3">
      <c r="U54921" s="275"/>
    </row>
    <row r="54922" spans="21:21" x14ac:dyDescent="0.3">
      <c r="U54922" s="275"/>
    </row>
    <row r="54923" spans="21:21" x14ac:dyDescent="0.3">
      <c r="U54923" s="275"/>
    </row>
    <row r="54924" spans="21:21" x14ac:dyDescent="0.3">
      <c r="U54924" s="275"/>
    </row>
    <row r="54925" spans="21:21" x14ac:dyDescent="0.3">
      <c r="U54925" s="275"/>
    </row>
    <row r="54926" spans="21:21" x14ac:dyDescent="0.3">
      <c r="U54926" s="275"/>
    </row>
    <row r="54927" spans="21:21" x14ac:dyDescent="0.3">
      <c r="U54927" s="275"/>
    </row>
    <row r="54928" spans="21:21" x14ac:dyDescent="0.3">
      <c r="U54928" s="275"/>
    </row>
    <row r="54929" spans="21:21" x14ac:dyDescent="0.3">
      <c r="U54929" s="275"/>
    </row>
    <row r="54930" spans="21:21" x14ac:dyDescent="0.3">
      <c r="U54930" s="275"/>
    </row>
    <row r="54931" spans="21:21" x14ac:dyDescent="0.3">
      <c r="U54931" s="275"/>
    </row>
    <row r="54932" spans="21:21" x14ac:dyDescent="0.3">
      <c r="U54932" s="275"/>
    </row>
    <row r="54933" spans="21:21" x14ac:dyDescent="0.3">
      <c r="U54933" s="275"/>
    </row>
    <row r="54934" spans="21:21" x14ac:dyDescent="0.3">
      <c r="U54934" s="275"/>
    </row>
    <row r="54935" spans="21:21" x14ac:dyDescent="0.3">
      <c r="U54935" s="275"/>
    </row>
    <row r="54936" spans="21:21" x14ac:dyDescent="0.3">
      <c r="U54936" s="275"/>
    </row>
    <row r="54937" spans="21:21" x14ac:dyDescent="0.3">
      <c r="U54937" s="275"/>
    </row>
    <row r="54938" spans="21:21" x14ac:dyDescent="0.3">
      <c r="U54938" s="275"/>
    </row>
    <row r="54939" spans="21:21" x14ac:dyDescent="0.3">
      <c r="U54939" s="275"/>
    </row>
    <row r="54940" spans="21:21" x14ac:dyDescent="0.3">
      <c r="U54940" s="275"/>
    </row>
    <row r="54941" spans="21:21" x14ac:dyDescent="0.3">
      <c r="U54941" s="275"/>
    </row>
    <row r="54942" spans="21:21" x14ac:dyDescent="0.3">
      <c r="U54942" s="275"/>
    </row>
    <row r="54943" spans="21:21" x14ac:dyDescent="0.3">
      <c r="U54943" s="275"/>
    </row>
    <row r="54944" spans="21:21" x14ac:dyDescent="0.3">
      <c r="U54944" s="275"/>
    </row>
    <row r="54945" spans="21:21" x14ac:dyDescent="0.3">
      <c r="U54945" s="275"/>
    </row>
    <row r="54946" spans="21:21" x14ac:dyDescent="0.3">
      <c r="U54946" s="275"/>
    </row>
    <row r="54947" spans="21:21" x14ac:dyDescent="0.3">
      <c r="U54947" s="275"/>
    </row>
    <row r="54948" spans="21:21" x14ac:dyDescent="0.3">
      <c r="U54948" s="275"/>
    </row>
    <row r="54949" spans="21:21" x14ac:dyDescent="0.3">
      <c r="U54949" s="275"/>
    </row>
    <row r="54950" spans="21:21" x14ac:dyDescent="0.3">
      <c r="U54950" s="275"/>
    </row>
    <row r="54951" spans="21:21" x14ac:dyDescent="0.3">
      <c r="U54951" s="275"/>
    </row>
    <row r="54952" spans="21:21" x14ac:dyDescent="0.3">
      <c r="U54952" s="275"/>
    </row>
    <row r="54953" spans="21:21" x14ac:dyDescent="0.3">
      <c r="U54953" s="275"/>
    </row>
    <row r="54954" spans="21:21" x14ac:dyDescent="0.3">
      <c r="U54954" s="275"/>
    </row>
    <row r="54955" spans="21:21" x14ac:dyDescent="0.3">
      <c r="U54955" s="275"/>
    </row>
    <row r="54956" spans="21:21" x14ac:dyDescent="0.3">
      <c r="U54956" s="275"/>
    </row>
    <row r="54957" spans="21:21" x14ac:dyDescent="0.3">
      <c r="U54957" s="275"/>
    </row>
    <row r="54958" spans="21:21" x14ac:dyDescent="0.3">
      <c r="U54958" s="275"/>
    </row>
    <row r="54959" spans="21:21" x14ac:dyDescent="0.3">
      <c r="U54959" s="275"/>
    </row>
    <row r="54960" spans="21:21" x14ac:dyDescent="0.3">
      <c r="U54960" s="275"/>
    </row>
    <row r="54961" spans="21:21" x14ac:dyDescent="0.3">
      <c r="U54961" s="275"/>
    </row>
    <row r="54962" spans="21:21" x14ac:dyDescent="0.3">
      <c r="U54962" s="275"/>
    </row>
    <row r="54963" spans="21:21" x14ac:dyDescent="0.3">
      <c r="U54963" s="275"/>
    </row>
    <row r="54964" spans="21:21" x14ac:dyDescent="0.3">
      <c r="U54964" s="275"/>
    </row>
    <row r="54965" spans="21:21" x14ac:dyDescent="0.3">
      <c r="U54965" s="275"/>
    </row>
    <row r="54966" spans="21:21" x14ac:dyDescent="0.3">
      <c r="U54966" s="275"/>
    </row>
    <row r="54967" spans="21:21" x14ac:dyDescent="0.3">
      <c r="U54967" s="275"/>
    </row>
    <row r="54968" spans="21:21" x14ac:dyDescent="0.3">
      <c r="U54968" s="275"/>
    </row>
    <row r="54969" spans="21:21" x14ac:dyDescent="0.3">
      <c r="U54969" s="275"/>
    </row>
    <row r="54970" spans="21:21" x14ac:dyDescent="0.3">
      <c r="U54970" s="275"/>
    </row>
    <row r="54971" spans="21:21" x14ac:dyDescent="0.3">
      <c r="U54971" s="275"/>
    </row>
    <row r="54972" spans="21:21" x14ac:dyDescent="0.3">
      <c r="U54972" s="275"/>
    </row>
    <row r="54973" spans="21:21" x14ac:dyDescent="0.3">
      <c r="U54973" s="275"/>
    </row>
    <row r="54974" spans="21:21" x14ac:dyDescent="0.3">
      <c r="U54974" s="275"/>
    </row>
    <row r="54975" spans="21:21" x14ac:dyDescent="0.3">
      <c r="U54975" s="275"/>
    </row>
    <row r="54976" spans="21:21" x14ac:dyDescent="0.3">
      <c r="U54976" s="275"/>
    </row>
    <row r="54977" spans="21:21" x14ac:dyDescent="0.3">
      <c r="U54977" s="275"/>
    </row>
    <row r="54978" spans="21:21" x14ac:dyDescent="0.3">
      <c r="U54978" s="275"/>
    </row>
    <row r="54979" spans="21:21" x14ac:dyDescent="0.3">
      <c r="U54979" s="275"/>
    </row>
    <row r="54980" spans="21:21" x14ac:dyDescent="0.3">
      <c r="U54980" s="275"/>
    </row>
    <row r="54981" spans="21:21" x14ac:dyDescent="0.3">
      <c r="U54981" s="275"/>
    </row>
    <row r="54982" spans="21:21" x14ac:dyDescent="0.3">
      <c r="U54982" s="275"/>
    </row>
    <row r="54983" spans="21:21" x14ac:dyDescent="0.3">
      <c r="U54983" s="275"/>
    </row>
    <row r="54984" spans="21:21" x14ac:dyDescent="0.3">
      <c r="U54984" s="275"/>
    </row>
    <row r="54985" spans="21:21" x14ac:dyDescent="0.3">
      <c r="U54985" s="275"/>
    </row>
    <row r="54986" spans="21:21" x14ac:dyDescent="0.3">
      <c r="U54986" s="275"/>
    </row>
    <row r="54987" spans="21:21" x14ac:dyDescent="0.3">
      <c r="U54987" s="275"/>
    </row>
    <row r="54988" spans="21:21" x14ac:dyDescent="0.3">
      <c r="U54988" s="275"/>
    </row>
    <row r="54989" spans="21:21" x14ac:dyDescent="0.3">
      <c r="U54989" s="275"/>
    </row>
    <row r="54990" spans="21:21" x14ac:dyDescent="0.3">
      <c r="U54990" s="275"/>
    </row>
    <row r="54991" spans="21:21" x14ac:dyDescent="0.3">
      <c r="U54991" s="275"/>
    </row>
    <row r="54992" spans="21:21" x14ac:dyDescent="0.3">
      <c r="U54992" s="275"/>
    </row>
    <row r="54993" spans="21:21" x14ac:dyDescent="0.3">
      <c r="U54993" s="275"/>
    </row>
    <row r="54994" spans="21:21" x14ac:dyDescent="0.3">
      <c r="U54994" s="275"/>
    </row>
    <row r="54995" spans="21:21" x14ac:dyDescent="0.3">
      <c r="U54995" s="275"/>
    </row>
    <row r="54996" spans="21:21" x14ac:dyDescent="0.3">
      <c r="U54996" s="275"/>
    </row>
    <row r="54997" spans="21:21" x14ac:dyDescent="0.3">
      <c r="U54997" s="275"/>
    </row>
    <row r="54998" spans="21:21" x14ac:dyDescent="0.3">
      <c r="U54998" s="275"/>
    </row>
    <row r="54999" spans="21:21" x14ac:dyDescent="0.3">
      <c r="U54999" s="275"/>
    </row>
    <row r="55000" spans="21:21" x14ac:dyDescent="0.3">
      <c r="U55000" s="275"/>
    </row>
    <row r="55001" spans="21:21" x14ac:dyDescent="0.3">
      <c r="U55001" s="275"/>
    </row>
    <row r="55002" spans="21:21" x14ac:dyDescent="0.3">
      <c r="U55002" s="275"/>
    </row>
    <row r="55003" spans="21:21" x14ac:dyDescent="0.3">
      <c r="U55003" s="275"/>
    </row>
    <row r="55004" spans="21:21" x14ac:dyDescent="0.3">
      <c r="U55004" s="275"/>
    </row>
    <row r="55005" spans="21:21" x14ac:dyDescent="0.3">
      <c r="U55005" s="275"/>
    </row>
    <row r="55006" spans="21:21" x14ac:dyDescent="0.3">
      <c r="U55006" s="275"/>
    </row>
    <row r="55007" spans="21:21" x14ac:dyDescent="0.3">
      <c r="U55007" s="275"/>
    </row>
    <row r="55008" spans="21:21" x14ac:dyDescent="0.3">
      <c r="U55008" s="275"/>
    </row>
    <row r="55009" spans="21:21" x14ac:dyDescent="0.3">
      <c r="U55009" s="275"/>
    </row>
    <row r="55010" spans="21:21" x14ac:dyDescent="0.3">
      <c r="U55010" s="275"/>
    </row>
    <row r="55011" spans="21:21" x14ac:dyDescent="0.3">
      <c r="U55011" s="275"/>
    </row>
    <row r="55012" spans="21:21" x14ac:dyDescent="0.3">
      <c r="U55012" s="275"/>
    </row>
    <row r="55013" spans="21:21" x14ac:dyDescent="0.3">
      <c r="U55013" s="275"/>
    </row>
    <row r="55014" spans="21:21" x14ac:dyDescent="0.3">
      <c r="U55014" s="275"/>
    </row>
    <row r="55015" spans="21:21" x14ac:dyDescent="0.3">
      <c r="U55015" s="275"/>
    </row>
    <row r="55016" spans="21:21" x14ac:dyDescent="0.3">
      <c r="U55016" s="275"/>
    </row>
    <row r="55017" spans="21:21" x14ac:dyDescent="0.3">
      <c r="U55017" s="275"/>
    </row>
    <row r="55018" spans="21:21" x14ac:dyDescent="0.3">
      <c r="U55018" s="275"/>
    </row>
    <row r="55019" spans="21:21" x14ac:dyDescent="0.3">
      <c r="U55019" s="275"/>
    </row>
    <row r="55020" spans="21:21" x14ac:dyDescent="0.3">
      <c r="U55020" s="275"/>
    </row>
    <row r="55021" spans="21:21" x14ac:dyDescent="0.3">
      <c r="U55021" s="275"/>
    </row>
    <row r="55022" spans="21:21" x14ac:dyDescent="0.3">
      <c r="U55022" s="275"/>
    </row>
    <row r="55023" spans="21:21" x14ac:dyDescent="0.3">
      <c r="U55023" s="275"/>
    </row>
    <row r="55024" spans="21:21" x14ac:dyDescent="0.3">
      <c r="U55024" s="275"/>
    </row>
    <row r="55025" spans="21:21" x14ac:dyDescent="0.3">
      <c r="U55025" s="275"/>
    </row>
    <row r="55026" spans="21:21" x14ac:dyDescent="0.3">
      <c r="U55026" s="275"/>
    </row>
    <row r="55027" spans="21:21" x14ac:dyDescent="0.3">
      <c r="U55027" s="275"/>
    </row>
    <row r="55028" spans="21:21" x14ac:dyDescent="0.3">
      <c r="U55028" s="275"/>
    </row>
    <row r="55029" spans="21:21" x14ac:dyDescent="0.3">
      <c r="U55029" s="275"/>
    </row>
    <row r="55030" spans="21:21" x14ac:dyDescent="0.3">
      <c r="U55030" s="275"/>
    </row>
    <row r="55031" spans="21:21" x14ac:dyDescent="0.3">
      <c r="U55031" s="275"/>
    </row>
    <row r="55032" spans="21:21" x14ac:dyDescent="0.3">
      <c r="U55032" s="275"/>
    </row>
    <row r="55033" spans="21:21" x14ac:dyDescent="0.3">
      <c r="U55033" s="275"/>
    </row>
    <row r="55034" spans="21:21" x14ac:dyDescent="0.3">
      <c r="U55034" s="275"/>
    </row>
    <row r="55035" spans="21:21" x14ac:dyDescent="0.3">
      <c r="U55035" s="275"/>
    </row>
    <row r="55036" spans="21:21" x14ac:dyDescent="0.3">
      <c r="U55036" s="275"/>
    </row>
    <row r="55037" spans="21:21" x14ac:dyDescent="0.3">
      <c r="U55037" s="275"/>
    </row>
    <row r="55038" spans="21:21" x14ac:dyDescent="0.3">
      <c r="U55038" s="275"/>
    </row>
    <row r="55039" spans="21:21" x14ac:dyDescent="0.3">
      <c r="U55039" s="275"/>
    </row>
    <row r="55040" spans="21:21" x14ac:dyDescent="0.3">
      <c r="U55040" s="275"/>
    </row>
    <row r="55041" spans="21:21" x14ac:dyDescent="0.3">
      <c r="U55041" s="275"/>
    </row>
    <row r="55042" spans="21:21" x14ac:dyDescent="0.3">
      <c r="U55042" s="275"/>
    </row>
    <row r="55043" spans="21:21" x14ac:dyDescent="0.3">
      <c r="U55043" s="275"/>
    </row>
    <row r="55044" spans="21:21" x14ac:dyDescent="0.3">
      <c r="U55044" s="275"/>
    </row>
    <row r="55045" spans="21:21" x14ac:dyDescent="0.3">
      <c r="U55045" s="275"/>
    </row>
    <row r="55046" spans="21:21" x14ac:dyDescent="0.3">
      <c r="U55046" s="275"/>
    </row>
    <row r="55047" spans="21:21" x14ac:dyDescent="0.3">
      <c r="U55047" s="275"/>
    </row>
    <row r="55048" spans="21:21" x14ac:dyDescent="0.3">
      <c r="U55048" s="275"/>
    </row>
    <row r="55049" spans="21:21" x14ac:dyDescent="0.3">
      <c r="U55049" s="275"/>
    </row>
    <row r="55050" spans="21:21" x14ac:dyDescent="0.3">
      <c r="U55050" s="275"/>
    </row>
    <row r="55051" spans="21:21" x14ac:dyDescent="0.3">
      <c r="U55051" s="275"/>
    </row>
    <row r="55052" spans="21:21" x14ac:dyDescent="0.3">
      <c r="U55052" s="275"/>
    </row>
    <row r="55053" spans="21:21" x14ac:dyDescent="0.3">
      <c r="U55053" s="275"/>
    </row>
    <row r="55054" spans="21:21" x14ac:dyDescent="0.3">
      <c r="U55054" s="275"/>
    </row>
    <row r="55055" spans="21:21" x14ac:dyDescent="0.3">
      <c r="U55055" s="275"/>
    </row>
    <row r="55056" spans="21:21" x14ac:dyDescent="0.3">
      <c r="U55056" s="275"/>
    </row>
    <row r="55057" spans="21:21" x14ac:dyDescent="0.3">
      <c r="U55057" s="275"/>
    </row>
    <row r="55058" spans="21:21" x14ac:dyDescent="0.3">
      <c r="U55058" s="275"/>
    </row>
    <row r="55059" spans="21:21" x14ac:dyDescent="0.3">
      <c r="U55059" s="275"/>
    </row>
    <row r="55060" spans="21:21" x14ac:dyDescent="0.3">
      <c r="U55060" s="275"/>
    </row>
    <row r="55061" spans="21:21" x14ac:dyDescent="0.3">
      <c r="U55061" s="275"/>
    </row>
    <row r="55062" spans="21:21" x14ac:dyDescent="0.3">
      <c r="U55062" s="275"/>
    </row>
    <row r="55063" spans="21:21" x14ac:dyDescent="0.3">
      <c r="U55063" s="275"/>
    </row>
    <row r="55064" spans="21:21" x14ac:dyDescent="0.3">
      <c r="U55064" s="275"/>
    </row>
    <row r="55065" spans="21:21" x14ac:dyDescent="0.3">
      <c r="U55065" s="275"/>
    </row>
    <row r="55066" spans="21:21" x14ac:dyDescent="0.3">
      <c r="U55066" s="275"/>
    </row>
    <row r="55067" spans="21:21" x14ac:dyDescent="0.3">
      <c r="U55067" s="275"/>
    </row>
    <row r="55068" spans="21:21" x14ac:dyDescent="0.3">
      <c r="U55068" s="275"/>
    </row>
    <row r="55069" spans="21:21" x14ac:dyDescent="0.3">
      <c r="U55069" s="275"/>
    </row>
    <row r="55070" spans="21:21" x14ac:dyDescent="0.3">
      <c r="U55070" s="275"/>
    </row>
    <row r="55071" spans="21:21" x14ac:dyDescent="0.3">
      <c r="U55071" s="275"/>
    </row>
    <row r="55072" spans="21:21" x14ac:dyDescent="0.3">
      <c r="U55072" s="275"/>
    </row>
    <row r="55073" spans="21:21" x14ac:dyDescent="0.3">
      <c r="U55073" s="275"/>
    </row>
    <row r="55074" spans="21:21" x14ac:dyDescent="0.3">
      <c r="U55074" s="275"/>
    </row>
    <row r="55075" spans="21:21" x14ac:dyDescent="0.3">
      <c r="U55075" s="275"/>
    </row>
    <row r="55076" spans="21:21" x14ac:dyDescent="0.3">
      <c r="U55076" s="275"/>
    </row>
    <row r="55077" spans="21:21" x14ac:dyDescent="0.3">
      <c r="U55077" s="275"/>
    </row>
    <row r="55078" spans="21:21" x14ac:dyDescent="0.3">
      <c r="U55078" s="275"/>
    </row>
    <row r="55079" spans="21:21" x14ac:dyDescent="0.3">
      <c r="U55079" s="275"/>
    </row>
    <row r="55080" spans="21:21" x14ac:dyDescent="0.3">
      <c r="U55080" s="275"/>
    </row>
    <row r="55081" spans="21:21" x14ac:dyDescent="0.3">
      <c r="U55081" s="275"/>
    </row>
    <row r="55082" spans="21:21" x14ac:dyDescent="0.3">
      <c r="U55082" s="275"/>
    </row>
    <row r="55083" spans="21:21" x14ac:dyDescent="0.3">
      <c r="U55083" s="275"/>
    </row>
    <row r="55084" spans="21:21" x14ac:dyDescent="0.3">
      <c r="U55084" s="275"/>
    </row>
    <row r="55085" spans="21:21" x14ac:dyDescent="0.3">
      <c r="U55085" s="275"/>
    </row>
    <row r="55086" spans="21:21" x14ac:dyDescent="0.3">
      <c r="U55086" s="275"/>
    </row>
    <row r="55087" spans="21:21" x14ac:dyDescent="0.3">
      <c r="U55087" s="275"/>
    </row>
    <row r="55088" spans="21:21" x14ac:dyDescent="0.3">
      <c r="U55088" s="275"/>
    </row>
    <row r="55089" spans="21:21" x14ac:dyDescent="0.3">
      <c r="U55089" s="275"/>
    </row>
    <row r="55090" spans="21:21" x14ac:dyDescent="0.3">
      <c r="U55090" s="275"/>
    </row>
    <row r="55091" spans="21:21" x14ac:dyDescent="0.3">
      <c r="U55091" s="275"/>
    </row>
    <row r="55092" spans="21:21" x14ac:dyDescent="0.3">
      <c r="U55092" s="275"/>
    </row>
    <row r="55093" spans="21:21" x14ac:dyDescent="0.3">
      <c r="U55093" s="275"/>
    </row>
    <row r="55094" spans="21:21" x14ac:dyDescent="0.3">
      <c r="U55094" s="275"/>
    </row>
    <row r="55095" spans="21:21" x14ac:dyDescent="0.3">
      <c r="U55095" s="275"/>
    </row>
    <row r="55096" spans="21:21" x14ac:dyDescent="0.3">
      <c r="U55096" s="275"/>
    </row>
    <row r="55097" spans="21:21" x14ac:dyDescent="0.3">
      <c r="U55097" s="275"/>
    </row>
    <row r="55098" spans="21:21" x14ac:dyDescent="0.3">
      <c r="U55098" s="275"/>
    </row>
    <row r="55099" spans="21:21" x14ac:dyDescent="0.3">
      <c r="U55099" s="275"/>
    </row>
    <row r="55100" spans="21:21" x14ac:dyDescent="0.3">
      <c r="U55100" s="275"/>
    </row>
    <row r="55101" spans="21:21" x14ac:dyDescent="0.3">
      <c r="U55101" s="275"/>
    </row>
    <row r="55102" spans="21:21" x14ac:dyDescent="0.3">
      <c r="U55102" s="275"/>
    </row>
    <row r="55103" spans="21:21" x14ac:dyDescent="0.3">
      <c r="U55103" s="275"/>
    </row>
    <row r="55104" spans="21:21" x14ac:dyDescent="0.3">
      <c r="U55104" s="275"/>
    </row>
    <row r="55105" spans="21:21" x14ac:dyDescent="0.3">
      <c r="U55105" s="275"/>
    </row>
    <row r="55106" spans="21:21" x14ac:dyDescent="0.3">
      <c r="U55106" s="275"/>
    </row>
    <row r="55107" spans="21:21" x14ac:dyDescent="0.3">
      <c r="U55107" s="275"/>
    </row>
    <row r="55108" spans="21:21" x14ac:dyDescent="0.3">
      <c r="U55108" s="275"/>
    </row>
    <row r="55109" spans="21:21" x14ac:dyDescent="0.3">
      <c r="U55109" s="275"/>
    </row>
    <row r="55110" spans="21:21" x14ac:dyDescent="0.3">
      <c r="U55110" s="275"/>
    </row>
    <row r="55111" spans="21:21" x14ac:dyDescent="0.3">
      <c r="U55111" s="275"/>
    </row>
    <row r="55112" spans="21:21" x14ac:dyDescent="0.3">
      <c r="U55112" s="275"/>
    </row>
    <row r="55113" spans="21:21" x14ac:dyDescent="0.3">
      <c r="U55113" s="275"/>
    </row>
    <row r="55114" spans="21:21" x14ac:dyDescent="0.3">
      <c r="U55114" s="275"/>
    </row>
    <row r="55115" spans="21:21" x14ac:dyDescent="0.3">
      <c r="U55115" s="275"/>
    </row>
    <row r="55116" spans="21:21" x14ac:dyDescent="0.3">
      <c r="U55116" s="275"/>
    </row>
    <row r="55117" spans="21:21" x14ac:dyDescent="0.3">
      <c r="U55117" s="275"/>
    </row>
    <row r="55118" spans="21:21" x14ac:dyDescent="0.3">
      <c r="U55118" s="275"/>
    </row>
    <row r="55119" spans="21:21" x14ac:dyDescent="0.3">
      <c r="U55119" s="275"/>
    </row>
    <row r="55120" spans="21:21" x14ac:dyDescent="0.3">
      <c r="U55120" s="275"/>
    </row>
    <row r="55121" spans="21:21" x14ac:dyDescent="0.3">
      <c r="U55121" s="275"/>
    </row>
    <row r="55122" spans="21:21" x14ac:dyDescent="0.3">
      <c r="U55122" s="275"/>
    </row>
    <row r="55123" spans="21:21" x14ac:dyDescent="0.3">
      <c r="U55123" s="275"/>
    </row>
    <row r="55124" spans="21:21" x14ac:dyDescent="0.3">
      <c r="U55124" s="275"/>
    </row>
    <row r="55125" spans="21:21" x14ac:dyDescent="0.3">
      <c r="U55125" s="275"/>
    </row>
    <row r="55126" spans="21:21" x14ac:dyDescent="0.3">
      <c r="U55126" s="275"/>
    </row>
    <row r="55127" spans="21:21" x14ac:dyDescent="0.3">
      <c r="U55127" s="275"/>
    </row>
    <row r="55128" spans="21:21" x14ac:dyDescent="0.3">
      <c r="U55128" s="275"/>
    </row>
    <row r="55129" spans="21:21" x14ac:dyDescent="0.3">
      <c r="U55129" s="275"/>
    </row>
    <row r="55130" spans="21:21" x14ac:dyDescent="0.3">
      <c r="U55130" s="275"/>
    </row>
    <row r="55131" spans="21:21" x14ac:dyDescent="0.3">
      <c r="U55131" s="275"/>
    </row>
    <row r="55132" spans="21:21" x14ac:dyDescent="0.3">
      <c r="U55132" s="275"/>
    </row>
    <row r="55133" spans="21:21" x14ac:dyDescent="0.3">
      <c r="U55133" s="275"/>
    </row>
    <row r="55134" spans="21:21" x14ac:dyDescent="0.3">
      <c r="U55134" s="275"/>
    </row>
    <row r="55135" spans="21:21" x14ac:dyDescent="0.3">
      <c r="U55135" s="275"/>
    </row>
    <row r="55136" spans="21:21" x14ac:dyDescent="0.3">
      <c r="U55136" s="275"/>
    </row>
    <row r="55137" spans="21:21" x14ac:dyDescent="0.3">
      <c r="U55137" s="275"/>
    </row>
    <row r="55138" spans="21:21" x14ac:dyDescent="0.3">
      <c r="U55138" s="275"/>
    </row>
    <row r="55139" spans="21:21" x14ac:dyDescent="0.3">
      <c r="U55139" s="275"/>
    </row>
    <row r="55140" spans="21:21" x14ac:dyDescent="0.3">
      <c r="U55140" s="275"/>
    </row>
    <row r="55141" spans="21:21" x14ac:dyDescent="0.3">
      <c r="U55141" s="275"/>
    </row>
    <row r="55142" spans="21:21" x14ac:dyDescent="0.3">
      <c r="U55142" s="275"/>
    </row>
    <row r="55143" spans="21:21" x14ac:dyDescent="0.3">
      <c r="U55143" s="275"/>
    </row>
    <row r="55144" spans="21:21" x14ac:dyDescent="0.3">
      <c r="U55144" s="275"/>
    </row>
    <row r="55145" spans="21:21" x14ac:dyDescent="0.3">
      <c r="U55145" s="275"/>
    </row>
    <row r="55146" spans="21:21" x14ac:dyDescent="0.3">
      <c r="U55146" s="275"/>
    </row>
    <row r="55147" spans="21:21" x14ac:dyDescent="0.3">
      <c r="U55147" s="275"/>
    </row>
    <row r="55148" spans="21:21" x14ac:dyDescent="0.3">
      <c r="U55148" s="275"/>
    </row>
    <row r="55149" spans="21:21" x14ac:dyDescent="0.3">
      <c r="U55149" s="275"/>
    </row>
    <row r="55150" spans="21:21" x14ac:dyDescent="0.3">
      <c r="U55150" s="275"/>
    </row>
    <row r="55151" spans="21:21" x14ac:dyDescent="0.3">
      <c r="U55151" s="275"/>
    </row>
    <row r="55152" spans="21:21" x14ac:dyDescent="0.3">
      <c r="U55152" s="275"/>
    </row>
    <row r="55153" spans="21:21" x14ac:dyDescent="0.3">
      <c r="U55153" s="275"/>
    </row>
    <row r="55154" spans="21:21" x14ac:dyDescent="0.3">
      <c r="U55154" s="275"/>
    </row>
    <row r="55155" spans="21:21" x14ac:dyDescent="0.3">
      <c r="U55155" s="275"/>
    </row>
    <row r="55156" spans="21:21" x14ac:dyDescent="0.3">
      <c r="U55156" s="275"/>
    </row>
    <row r="55157" spans="21:21" x14ac:dyDescent="0.3">
      <c r="U55157" s="275"/>
    </row>
    <row r="55158" spans="21:21" x14ac:dyDescent="0.3">
      <c r="U55158" s="275"/>
    </row>
    <row r="55159" spans="21:21" x14ac:dyDescent="0.3">
      <c r="U55159" s="275"/>
    </row>
    <row r="55160" spans="21:21" x14ac:dyDescent="0.3">
      <c r="U55160" s="275"/>
    </row>
    <row r="55161" spans="21:21" x14ac:dyDescent="0.3">
      <c r="U55161" s="275"/>
    </row>
    <row r="55162" spans="21:21" x14ac:dyDescent="0.3">
      <c r="U55162" s="275"/>
    </row>
    <row r="55163" spans="21:21" x14ac:dyDescent="0.3">
      <c r="U55163" s="275"/>
    </row>
    <row r="55164" spans="21:21" x14ac:dyDescent="0.3">
      <c r="U55164" s="275"/>
    </row>
    <row r="55165" spans="21:21" x14ac:dyDescent="0.3">
      <c r="U55165" s="275"/>
    </row>
    <row r="55166" spans="21:21" x14ac:dyDescent="0.3">
      <c r="U55166" s="275"/>
    </row>
    <row r="55167" spans="21:21" x14ac:dyDescent="0.3">
      <c r="U55167" s="275"/>
    </row>
    <row r="55168" spans="21:21" x14ac:dyDescent="0.3">
      <c r="U55168" s="275"/>
    </row>
    <row r="55169" spans="21:21" x14ac:dyDescent="0.3">
      <c r="U55169" s="275"/>
    </row>
    <row r="55170" spans="21:21" x14ac:dyDescent="0.3">
      <c r="U55170" s="275"/>
    </row>
    <row r="55171" spans="21:21" x14ac:dyDescent="0.3">
      <c r="U55171" s="275"/>
    </row>
    <row r="55172" spans="21:21" x14ac:dyDescent="0.3">
      <c r="U55172" s="275"/>
    </row>
    <row r="55173" spans="21:21" x14ac:dyDescent="0.3">
      <c r="U55173" s="275"/>
    </row>
    <row r="55174" spans="21:21" x14ac:dyDescent="0.3">
      <c r="U55174" s="275"/>
    </row>
    <row r="55175" spans="21:21" x14ac:dyDescent="0.3">
      <c r="U55175" s="275"/>
    </row>
    <row r="55176" spans="21:21" x14ac:dyDescent="0.3">
      <c r="U55176" s="275"/>
    </row>
    <row r="55177" spans="21:21" x14ac:dyDescent="0.3">
      <c r="U55177" s="275"/>
    </row>
    <row r="55178" spans="21:21" x14ac:dyDescent="0.3">
      <c r="U55178" s="275"/>
    </row>
    <row r="55179" spans="21:21" x14ac:dyDescent="0.3">
      <c r="U55179" s="275"/>
    </row>
    <row r="55180" spans="21:21" x14ac:dyDescent="0.3">
      <c r="U55180" s="275"/>
    </row>
    <row r="55181" spans="21:21" x14ac:dyDescent="0.3">
      <c r="U55181" s="275"/>
    </row>
    <row r="55182" spans="21:21" x14ac:dyDescent="0.3">
      <c r="U55182" s="275"/>
    </row>
    <row r="55183" spans="21:21" x14ac:dyDescent="0.3">
      <c r="U55183" s="275"/>
    </row>
    <row r="55184" spans="21:21" x14ac:dyDescent="0.3">
      <c r="U55184" s="275"/>
    </row>
    <row r="55185" spans="21:21" x14ac:dyDescent="0.3">
      <c r="U55185" s="275"/>
    </row>
    <row r="55186" spans="21:21" x14ac:dyDescent="0.3">
      <c r="U55186" s="275"/>
    </row>
    <row r="55187" spans="21:21" x14ac:dyDescent="0.3">
      <c r="U55187" s="275"/>
    </row>
    <row r="55188" spans="21:21" x14ac:dyDescent="0.3">
      <c r="U55188" s="275"/>
    </row>
    <row r="55189" spans="21:21" x14ac:dyDescent="0.3">
      <c r="U55189" s="275"/>
    </row>
    <row r="55190" spans="21:21" x14ac:dyDescent="0.3">
      <c r="U55190" s="275"/>
    </row>
    <row r="55191" spans="21:21" x14ac:dyDescent="0.3">
      <c r="U55191" s="275"/>
    </row>
    <row r="55192" spans="21:21" x14ac:dyDescent="0.3">
      <c r="U55192" s="275"/>
    </row>
    <row r="55193" spans="21:21" x14ac:dyDescent="0.3">
      <c r="U55193" s="275"/>
    </row>
    <row r="55194" spans="21:21" x14ac:dyDescent="0.3">
      <c r="U55194" s="275"/>
    </row>
    <row r="55195" spans="21:21" x14ac:dyDescent="0.3">
      <c r="U55195" s="275"/>
    </row>
    <row r="55196" spans="21:21" x14ac:dyDescent="0.3">
      <c r="U55196" s="275"/>
    </row>
    <row r="55197" spans="21:21" x14ac:dyDescent="0.3">
      <c r="U55197" s="275"/>
    </row>
    <row r="55198" spans="21:21" x14ac:dyDescent="0.3">
      <c r="U55198" s="275"/>
    </row>
    <row r="55199" spans="21:21" x14ac:dyDescent="0.3">
      <c r="U55199" s="275"/>
    </row>
    <row r="55200" spans="21:21" x14ac:dyDescent="0.3">
      <c r="U55200" s="275"/>
    </row>
    <row r="55201" spans="21:21" x14ac:dyDescent="0.3">
      <c r="U55201" s="275"/>
    </row>
    <row r="55202" spans="21:21" x14ac:dyDescent="0.3">
      <c r="U55202" s="275"/>
    </row>
    <row r="55203" spans="21:21" x14ac:dyDescent="0.3">
      <c r="U55203" s="275"/>
    </row>
    <row r="55204" spans="21:21" x14ac:dyDescent="0.3">
      <c r="U55204" s="275"/>
    </row>
    <row r="55205" spans="21:21" x14ac:dyDescent="0.3">
      <c r="U55205" s="275"/>
    </row>
    <row r="55206" spans="21:21" x14ac:dyDescent="0.3">
      <c r="U55206" s="275"/>
    </row>
    <row r="55207" spans="21:21" x14ac:dyDescent="0.3">
      <c r="U55207" s="275"/>
    </row>
    <row r="55208" spans="21:21" x14ac:dyDescent="0.3">
      <c r="U55208" s="275"/>
    </row>
    <row r="55209" spans="21:21" x14ac:dyDescent="0.3">
      <c r="U55209" s="275"/>
    </row>
    <row r="55210" spans="21:21" x14ac:dyDescent="0.3">
      <c r="U55210" s="275"/>
    </row>
    <row r="55211" spans="21:21" x14ac:dyDescent="0.3">
      <c r="U55211" s="275"/>
    </row>
    <row r="55212" spans="21:21" x14ac:dyDescent="0.3">
      <c r="U55212" s="275"/>
    </row>
    <row r="55213" spans="21:21" x14ac:dyDescent="0.3">
      <c r="U55213" s="275"/>
    </row>
    <row r="55214" spans="21:21" x14ac:dyDescent="0.3">
      <c r="U55214" s="275"/>
    </row>
    <row r="55215" spans="21:21" x14ac:dyDescent="0.3">
      <c r="U55215" s="275"/>
    </row>
    <row r="55216" spans="21:21" x14ac:dyDescent="0.3">
      <c r="U55216" s="275"/>
    </row>
    <row r="55217" spans="21:21" x14ac:dyDescent="0.3">
      <c r="U55217" s="275"/>
    </row>
    <row r="55218" spans="21:21" x14ac:dyDescent="0.3">
      <c r="U55218" s="275"/>
    </row>
    <row r="55219" spans="21:21" x14ac:dyDescent="0.3">
      <c r="U55219" s="275"/>
    </row>
    <row r="55220" spans="21:21" x14ac:dyDescent="0.3">
      <c r="U55220" s="275"/>
    </row>
    <row r="55221" spans="21:21" x14ac:dyDescent="0.3">
      <c r="U55221" s="275"/>
    </row>
    <row r="55222" spans="21:21" x14ac:dyDescent="0.3">
      <c r="U55222" s="275"/>
    </row>
    <row r="55223" spans="21:21" x14ac:dyDescent="0.3">
      <c r="U55223" s="275"/>
    </row>
    <row r="55224" spans="21:21" x14ac:dyDescent="0.3">
      <c r="U55224" s="275"/>
    </row>
    <row r="55225" spans="21:21" x14ac:dyDescent="0.3">
      <c r="U55225" s="275"/>
    </row>
    <row r="55226" spans="21:21" x14ac:dyDescent="0.3">
      <c r="U55226" s="275"/>
    </row>
    <row r="55227" spans="21:21" x14ac:dyDescent="0.3">
      <c r="U55227" s="275"/>
    </row>
    <row r="55228" spans="21:21" x14ac:dyDescent="0.3">
      <c r="U55228" s="275"/>
    </row>
    <row r="55229" spans="21:21" x14ac:dyDescent="0.3">
      <c r="U55229" s="275"/>
    </row>
    <row r="55230" spans="21:21" x14ac:dyDescent="0.3">
      <c r="U55230" s="275"/>
    </row>
    <row r="55231" spans="21:21" x14ac:dyDescent="0.3">
      <c r="U55231" s="275"/>
    </row>
    <row r="55232" spans="21:21" x14ac:dyDescent="0.3">
      <c r="U55232" s="275"/>
    </row>
    <row r="55233" spans="21:21" x14ac:dyDescent="0.3">
      <c r="U55233" s="275"/>
    </row>
    <row r="55234" spans="21:21" x14ac:dyDescent="0.3">
      <c r="U55234" s="275"/>
    </row>
    <row r="55235" spans="21:21" x14ac:dyDescent="0.3">
      <c r="U55235" s="275"/>
    </row>
    <row r="55236" spans="21:21" x14ac:dyDescent="0.3">
      <c r="U55236" s="275"/>
    </row>
    <row r="55237" spans="21:21" x14ac:dyDescent="0.3">
      <c r="U55237" s="275"/>
    </row>
    <row r="55238" spans="21:21" x14ac:dyDescent="0.3">
      <c r="U55238" s="275"/>
    </row>
    <row r="55239" spans="21:21" x14ac:dyDescent="0.3">
      <c r="U55239" s="275"/>
    </row>
    <row r="55240" spans="21:21" x14ac:dyDescent="0.3">
      <c r="U55240" s="275"/>
    </row>
    <row r="55241" spans="21:21" x14ac:dyDescent="0.3">
      <c r="U55241" s="275"/>
    </row>
    <row r="55242" spans="21:21" x14ac:dyDescent="0.3">
      <c r="U55242" s="275"/>
    </row>
    <row r="55243" spans="21:21" x14ac:dyDescent="0.3">
      <c r="U55243" s="275"/>
    </row>
    <row r="55244" spans="21:21" x14ac:dyDescent="0.3">
      <c r="U55244" s="275"/>
    </row>
    <row r="55245" spans="21:21" x14ac:dyDescent="0.3">
      <c r="U55245" s="275"/>
    </row>
    <row r="55246" spans="21:21" x14ac:dyDescent="0.3">
      <c r="U55246" s="275"/>
    </row>
    <row r="55247" spans="21:21" x14ac:dyDescent="0.3">
      <c r="U55247" s="275"/>
    </row>
    <row r="55248" spans="21:21" x14ac:dyDescent="0.3">
      <c r="U55248" s="275"/>
    </row>
    <row r="55249" spans="21:21" x14ac:dyDescent="0.3">
      <c r="U55249" s="275"/>
    </row>
    <row r="55250" spans="21:21" x14ac:dyDescent="0.3">
      <c r="U55250" s="275"/>
    </row>
    <row r="55251" spans="21:21" x14ac:dyDescent="0.3">
      <c r="U55251" s="275"/>
    </row>
    <row r="55252" spans="21:21" x14ac:dyDescent="0.3">
      <c r="U55252" s="275"/>
    </row>
    <row r="55253" spans="21:21" x14ac:dyDescent="0.3">
      <c r="U55253" s="275"/>
    </row>
    <row r="55254" spans="21:21" x14ac:dyDescent="0.3">
      <c r="U55254" s="275"/>
    </row>
    <row r="55255" spans="21:21" x14ac:dyDescent="0.3">
      <c r="U55255" s="275"/>
    </row>
    <row r="55256" spans="21:21" x14ac:dyDescent="0.3">
      <c r="U55256" s="275"/>
    </row>
    <row r="55257" spans="21:21" x14ac:dyDescent="0.3">
      <c r="U55257" s="275"/>
    </row>
    <row r="55258" spans="21:21" x14ac:dyDescent="0.3">
      <c r="U55258" s="275"/>
    </row>
    <row r="55259" spans="21:21" x14ac:dyDescent="0.3">
      <c r="U55259" s="275"/>
    </row>
    <row r="55260" spans="21:21" x14ac:dyDescent="0.3">
      <c r="U55260" s="275"/>
    </row>
    <row r="55261" spans="21:21" x14ac:dyDescent="0.3">
      <c r="U55261" s="275"/>
    </row>
    <row r="55262" spans="21:21" x14ac:dyDescent="0.3">
      <c r="U55262" s="275"/>
    </row>
    <row r="55263" spans="21:21" x14ac:dyDescent="0.3">
      <c r="U55263" s="275"/>
    </row>
    <row r="55264" spans="21:21" x14ac:dyDescent="0.3">
      <c r="U55264" s="275"/>
    </row>
    <row r="55265" spans="21:21" x14ac:dyDescent="0.3">
      <c r="U55265" s="275"/>
    </row>
    <row r="55266" spans="21:21" x14ac:dyDescent="0.3">
      <c r="U55266" s="275"/>
    </row>
    <row r="55267" spans="21:21" x14ac:dyDescent="0.3">
      <c r="U55267" s="275"/>
    </row>
    <row r="55268" spans="21:21" x14ac:dyDescent="0.3">
      <c r="U55268" s="275"/>
    </row>
    <row r="55269" spans="21:21" x14ac:dyDescent="0.3">
      <c r="U55269" s="275"/>
    </row>
    <row r="55270" spans="21:21" x14ac:dyDescent="0.3">
      <c r="U55270" s="275"/>
    </row>
    <row r="55271" spans="21:21" x14ac:dyDescent="0.3">
      <c r="U55271" s="275"/>
    </row>
    <row r="55272" spans="21:21" x14ac:dyDescent="0.3">
      <c r="U55272" s="275"/>
    </row>
    <row r="55273" spans="21:21" x14ac:dyDescent="0.3">
      <c r="U55273" s="275"/>
    </row>
    <row r="55274" spans="21:21" x14ac:dyDescent="0.3">
      <c r="U55274" s="275"/>
    </row>
    <row r="55275" spans="21:21" x14ac:dyDescent="0.3">
      <c r="U55275" s="275"/>
    </row>
    <row r="55276" spans="21:21" x14ac:dyDescent="0.3">
      <c r="U55276" s="275"/>
    </row>
    <row r="55277" spans="21:21" x14ac:dyDescent="0.3">
      <c r="U55277" s="275"/>
    </row>
    <row r="55278" spans="21:21" x14ac:dyDescent="0.3">
      <c r="U55278" s="275"/>
    </row>
    <row r="55279" spans="21:21" x14ac:dyDescent="0.3">
      <c r="U55279" s="275"/>
    </row>
    <row r="55280" spans="21:21" x14ac:dyDescent="0.3">
      <c r="U55280" s="275"/>
    </row>
    <row r="55281" spans="21:21" x14ac:dyDescent="0.3">
      <c r="U55281" s="275"/>
    </row>
    <row r="55282" spans="21:21" x14ac:dyDescent="0.3">
      <c r="U55282" s="275"/>
    </row>
    <row r="55283" spans="21:21" x14ac:dyDescent="0.3">
      <c r="U55283" s="275"/>
    </row>
    <row r="55284" spans="21:21" x14ac:dyDescent="0.3">
      <c r="U55284" s="275"/>
    </row>
    <row r="55285" spans="21:21" x14ac:dyDescent="0.3">
      <c r="U55285" s="275"/>
    </row>
    <row r="55286" spans="21:21" x14ac:dyDescent="0.3">
      <c r="U55286" s="275"/>
    </row>
    <row r="55287" spans="21:21" x14ac:dyDescent="0.3">
      <c r="U55287" s="275"/>
    </row>
    <row r="55288" spans="21:21" x14ac:dyDescent="0.3">
      <c r="U55288" s="275"/>
    </row>
    <row r="55289" spans="21:21" x14ac:dyDescent="0.3">
      <c r="U55289" s="275"/>
    </row>
    <row r="55290" spans="21:21" x14ac:dyDescent="0.3">
      <c r="U55290" s="275"/>
    </row>
    <row r="55291" spans="21:21" x14ac:dyDescent="0.3">
      <c r="U55291" s="275"/>
    </row>
    <row r="55292" spans="21:21" x14ac:dyDescent="0.3">
      <c r="U55292" s="275"/>
    </row>
    <row r="55293" spans="21:21" x14ac:dyDescent="0.3">
      <c r="U55293" s="275"/>
    </row>
    <row r="55294" spans="21:21" x14ac:dyDescent="0.3">
      <c r="U55294" s="275"/>
    </row>
    <row r="55295" spans="21:21" x14ac:dyDescent="0.3">
      <c r="U55295" s="275"/>
    </row>
    <row r="55296" spans="21:21" x14ac:dyDescent="0.3">
      <c r="U55296" s="275"/>
    </row>
    <row r="55297" spans="21:21" x14ac:dyDescent="0.3">
      <c r="U55297" s="275"/>
    </row>
    <row r="55298" spans="21:21" x14ac:dyDescent="0.3">
      <c r="U55298" s="275"/>
    </row>
    <row r="55299" spans="21:21" x14ac:dyDescent="0.3">
      <c r="U55299" s="275"/>
    </row>
    <row r="55300" spans="21:21" x14ac:dyDescent="0.3">
      <c r="U55300" s="275"/>
    </row>
    <row r="55301" spans="21:21" x14ac:dyDescent="0.3">
      <c r="U55301" s="275"/>
    </row>
    <row r="55302" spans="21:21" x14ac:dyDescent="0.3">
      <c r="U55302" s="275"/>
    </row>
    <row r="55303" spans="21:21" x14ac:dyDescent="0.3">
      <c r="U55303" s="275"/>
    </row>
    <row r="55304" spans="21:21" x14ac:dyDescent="0.3">
      <c r="U55304" s="275"/>
    </row>
    <row r="55305" spans="21:21" x14ac:dyDescent="0.3">
      <c r="U55305" s="275"/>
    </row>
    <row r="55306" spans="21:21" x14ac:dyDescent="0.3">
      <c r="U55306" s="275"/>
    </row>
    <row r="55307" spans="21:21" x14ac:dyDescent="0.3">
      <c r="U55307" s="275"/>
    </row>
    <row r="55308" spans="21:21" x14ac:dyDescent="0.3">
      <c r="U55308" s="275"/>
    </row>
    <row r="55309" spans="21:21" x14ac:dyDescent="0.3">
      <c r="U55309" s="275"/>
    </row>
    <row r="55310" spans="21:21" x14ac:dyDescent="0.3">
      <c r="U55310" s="275"/>
    </row>
    <row r="55311" spans="21:21" x14ac:dyDescent="0.3">
      <c r="U55311" s="275"/>
    </row>
    <row r="55312" spans="21:21" x14ac:dyDescent="0.3">
      <c r="U55312" s="275"/>
    </row>
    <row r="55313" spans="21:21" x14ac:dyDescent="0.3">
      <c r="U55313" s="275"/>
    </row>
    <row r="55314" spans="21:21" x14ac:dyDescent="0.3">
      <c r="U55314" s="275"/>
    </row>
    <row r="55315" spans="21:21" x14ac:dyDescent="0.3">
      <c r="U55315" s="275"/>
    </row>
    <row r="55316" spans="21:21" x14ac:dyDescent="0.3">
      <c r="U55316" s="275"/>
    </row>
    <row r="55317" spans="21:21" x14ac:dyDescent="0.3">
      <c r="U55317" s="275"/>
    </row>
    <row r="55318" spans="21:21" x14ac:dyDescent="0.3">
      <c r="U55318" s="275"/>
    </row>
    <row r="55319" spans="21:21" x14ac:dyDescent="0.3">
      <c r="U55319" s="275"/>
    </row>
    <row r="55320" spans="21:21" x14ac:dyDescent="0.3">
      <c r="U55320" s="275"/>
    </row>
    <row r="55321" spans="21:21" x14ac:dyDescent="0.3">
      <c r="U55321" s="275"/>
    </row>
    <row r="55322" spans="21:21" x14ac:dyDescent="0.3">
      <c r="U55322" s="275"/>
    </row>
    <row r="55323" spans="21:21" x14ac:dyDescent="0.3">
      <c r="U55323" s="275"/>
    </row>
    <row r="55324" spans="21:21" x14ac:dyDescent="0.3">
      <c r="U55324" s="275"/>
    </row>
    <row r="55325" spans="21:21" x14ac:dyDescent="0.3">
      <c r="U55325" s="275"/>
    </row>
    <row r="55326" spans="21:21" x14ac:dyDescent="0.3">
      <c r="U55326" s="275"/>
    </row>
    <row r="55327" spans="21:21" x14ac:dyDescent="0.3">
      <c r="U55327" s="275"/>
    </row>
    <row r="55328" spans="21:21" x14ac:dyDescent="0.3">
      <c r="U55328" s="275"/>
    </row>
    <row r="55329" spans="21:21" x14ac:dyDescent="0.3">
      <c r="U55329" s="275"/>
    </row>
    <row r="55330" spans="21:21" x14ac:dyDescent="0.3">
      <c r="U55330" s="275"/>
    </row>
    <row r="55331" spans="21:21" x14ac:dyDescent="0.3">
      <c r="U55331" s="275"/>
    </row>
    <row r="55332" spans="21:21" x14ac:dyDescent="0.3">
      <c r="U55332" s="275"/>
    </row>
    <row r="55333" spans="21:21" x14ac:dyDescent="0.3">
      <c r="U55333" s="275"/>
    </row>
    <row r="55334" spans="21:21" x14ac:dyDescent="0.3">
      <c r="U55334" s="275"/>
    </row>
    <row r="55335" spans="21:21" x14ac:dyDescent="0.3">
      <c r="U55335" s="275"/>
    </row>
    <row r="55336" spans="21:21" x14ac:dyDescent="0.3">
      <c r="U55336" s="275"/>
    </row>
    <row r="55337" spans="21:21" x14ac:dyDescent="0.3">
      <c r="U55337" s="275"/>
    </row>
    <row r="55338" spans="21:21" x14ac:dyDescent="0.3">
      <c r="U55338" s="275"/>
    </row>
    <row r="55339" spans="21:21" x14ac:dyDescent="0.3">
      <c r="U55339" s="275"/>
    </row>
    <row r="55340" spans="21:21" x14ac:dyDescent="0.3">
      <c r="U55340" s="275"/>
    </row>
    <row r="55341" spans="21:21" x14ac:dyDescent="0.3">
      <c r="U55341" s="275"/>
    </row>
    <row r="55342" spans="21:21" x14ac:dyDescent="0.3">
      <c r="U55342" s="275"/>
    </row>
    <row r="55343" spans="21:21" x14ac:dyDescent="0.3">
      <c r="U55343" s="275"/>
    </row>
    <row r="55344" spans="21:21" x14ac:dyDescent="0.3">
      <c r="U55344" s="275"/>
    </row>
    <row r="55345" spans="21:21" x14ac:dyDescent="0.3">
      <c r="U55345" s="275"/>
    </row>
    <row r="55346" spans="21:21" x14ac:dyDescent="0.3">
      <c r="U55346" s="275"/>
    </row>
    <row r="55347" spans="21:21" x14ac:dyDescent="0.3">
      <c r="U55347" s="275"/>
    </row>
    <row r="55348" spans="21:21" x14ac:dyDescent="0.3">
      <c r="U55348" s="275"/>
    </row>
    <row r="55349" spans="21:21" x14ac:dyDescent="0.3">
      <c r="U55349" s="275"/>
    </row>
    <row r="55350" spans="21:21" x14ac:dyDescent="0.3">
      <c r="U55350" s="275"/>
    </row>
    <row r="55351" spans="21:21" x14ac:dyDescent="0.3">
      <c r="U55351" s="275"/>
    </row>
    <row r="55352" spans="21:21" x14ac:dyDescent="0.3">
      <c r="U55352" s="275"/>
    </row>
    <row r="55353" spans="21:21" x14ac:dyDescent="0.3">
      <c r="U55353" s="275"/>
    </row>
    <row r="55354" spans="21:21" x14ac:dyDescent="0.3">
      <c r="U55354" s="275"/>
    </row>
    <row r="55355" spans="21:21" x14ac:dyDescent="0.3">
      <c r="U55355" s="275"/>
    </row>
    <row r="55356" spans="21:21" x14ac:dyDescent="0.3">
      <c r="U55356" s="275"/>
    </row>
    <row r="55357" spans="21:21" x14ac:dyDescent="0.3">
      <c r="U55357" s="275"/>
    </row>
    <row r="55358" spans="21:21" x14ac:dyDescent="0.3">
      <c r="U55358" s="275"/>
    </row>
    <row r="55359" spans="21:21" x14ac:dyDescent="0.3">
      <c r="U55359" s="275"/>
    </row>
    <row r="55360" spans="21:21" x14ac:dyDescent="0.3">
      <c r="U55360" s="275"/>
    </row>
    <row r="55361" spans="21:21" x14ac:dyDescent="0.3">
      <c r="U55361" s="275"/>
    </row>
    <row r="55362" spans="21:21" x14ac:dyDescent="0.3">
      <c r="U55362" s="275"/>
    </row>
    <row r="55363" spans="21:21" x14ac:dyDescent="0.3">
      <c r="U55363" s="275"/>
    </row>
    <row r="55364" spans="21:21" x14ac:dyDescent="0.3">
      <c r="U55364" s="275"/>
    </row>
    <row r="55365" spans="21:21" x14ac:dyDescent="0.3">
      <c r="U55365" s="275"/>
    </row>
    <row r="55366" spans="21:21" x14ac:dyDescent="0.3">
      <c r="U55366" s="275"/>
    </row>
    <row r="55367" spans="21:21" x14ac:dyDescent="0.3">
      <c r="U55367" s="275"/>
    </row>
    <row r="55368" spans="21:21" x14ac:dyDescent="0.3">
      <c r="U55368" s="275"/>
    </row>
    <row r="55369" spans="21:21" x14ac:dyDescent="0.3">
      <c r="U55369" s="275"/>
    </row>
    <row r="55370" spans="21:21" x14ac:dyDescent="0.3">
      <c r="U55370" s="275"/>
    </row>
    <row r="55371" spans="21:21" x14ac:dyDescent="0.3">
      <c r="U55371" s="275"/>
    </row>
    <row r="55372" spans="21:21" x14ac:dyDescent="0.3">
      <c r="U55372" s="275"/>
    </row>
    <row r="55373" spans="21:21" x14ac:dyDescent="0.3">
      <c r="U55373" s="275"/>
    </row>
    <row r="55374" spans="21:21" x14ac:dyDescent="0.3">
      <c r="U55374" s="275"/>
    </row>
    <row r="55375" spans="21:21" x14ac:dyDescent="0.3">
      <c r="U55375" s="275"/>
    </row>
    <row r="55376" spans="21:21" x14ac:dyDescent="0.3">
      <c r="U55376" s="275"/>
    </row>
    <row r="55377" spans="21:21" x14ac:dyDescent="0.3">
      <c r="U55377" s="275"/>
    </row>
    <row r="55378" spans="21:21" x14ac:dyDescent="0.3">
      <c r="U55378" s="275"/>
    </row>
    <row r="55379" spans="21:21" x14ac:dyDescent="0.3">
      <c r="U55379" s="275"/>
    </row>
    <row r="55380" spans="21:21" x14ac:dyDescent="0.3">
      <c r="U55380" s="275"/>
    </row>
    <row r="55381" spans="21:21" x14ac:dyDescent="0.3">
      <c r="U55381" s="275"/>
    </row>
    <row r="55382" spans="21:21" x14ac:dyDescent="0.3">
      <c r="U55382" s="275"/>
    </row>
    <row r="55383" spans="21:21" x14ac:dyDescent="0.3">
      <c r="U55383" s="275"/>
    </row>
    <row r="55384" spans="21:21" x14ac:dyDescent="0.3">
      <c r="U55384" s="275"/>
    </row>
    <row r="55385" spans="21:21" x14ac:dyDescent="0.3">
      <c r="U55385" s="275"/>
    </row>
    <row r="55386" spans="21:21" x14ac:dyDescent="0.3">
      <c r="U55386" s="275"/>
    </row>
    <row r="55387" spans="21:21" x14ac:dyDescent="0.3">
      <c r="U55387" s="275"/>
    </row>
    <row r="55388" spans="21:21" x14ac:dyDescent="0.3">
      <c r="U55388" s="275"/>
    </row>
    <row r="55389" spans="21:21" x14ac:dyDescent="0.3">
      <c r="U55389" s="275"/>
    </row>
    <row r="55390" spans="21:21" x14ac:dyDescent="0.3">
      <c r="U55390" s="275"/>
    </row>
    <row r="55391" spans="21:21" x14ac:dyDescent="0.3">
      <c r="U55391" s="275"/>
    </row>
    <row r="55392" spans="21:21" x14ac:dyDescent="0.3">
      <c r="U55392" s="275"/>
    </row>
    <row r="55393" spans="21:21" x14ac:dyDescent="0.3">
      <c r="U55393" s="275"/>
    </row>
    <row r="55394" spans="21:21" x14ac:dyDescent="0.3">
      <c r="U55394" s="275"/>
    </row>
    <row r="55395" spans="21:21" x14ac:dyDescent="0.3">
      <c r="U55395" s="275"/>
    </row>
    <row r="55396" spans="21:21" x14ac:dyDescent="0.3">
      <c r="U55396" s="275"/>
    </row>
    <row r="55397" spans="21:21" x14ac:dyDescent="0.3">
      <c r="U55397" s="275"/>
    </row>
    <row r="55398" spans="21:21" x14ac:dyDescent="0.3">
      <c r="U55398" s="275"/>
    </row>
    <row r="55399" spans="21:21" x14ac:dyDescent="0.3">
      <c r="U55399" s="275"/>
    </row>
    <row r="55400" spans="21:21" x14ac:dyDescent="0.3">
      <c r="U55400" s="275"/>
    </row>
    <row r="55401" spans="21:21" x14ac:dyDescent="0.3">
      <c r="U55401" s="275"/>
    </row>
    <row r="55402" spans="21:21" x14ac:dyDescent="0.3">
      <c r="U55402" s="275"/>
    </row>
    <row r="55403" spans="21:21" x14ac:dyDescent="0.3">
      <c r="U55403" s="275"/>
    </row>
    <row r="55404" spans="21:21" x14ac:dyDescent="0.3">
      <c r="U55404" s="275"/>
    </row>
    <row r="55405" spans="21:21" x14ac:dyDescent="0.3">
      <c r="U55405" s="275"/>
    </row>
    <row r="55406" spans="21:21" x14ac:dyDescent="0.3">
      <c r="U55406" s="275"/>
    </row>
    <row r="55407" spans="21:21" x14ac:dyDescent="0.3">
      <c r="U55407" s="275"/>
    </row>
    <row r="55408" spans="21:21" x14ac:dyDescent="0.3">
      <c r="U55408" s="275"/>
    </row>
    <row r="55409" spans="21:21" x14ac:dyDescent="0.3">
      <c r="U55409" s="275"/>
    </row>
    <row r="55410" spans="21:21" x14ac:dyDescent="0.3">
      <c r="U55410" s="275"/>
    </row>
    <row r="55411" spans="21:21" x14ac:dyDescent="0.3">
      <c r="U55411" s="275"/>
    </row>
    <row r="55412" spans="21:21" x14ac:dyDescent="0.3">
      <c r="U55412" s="275"/>
    </row>
    <row r="55413" spans="21:21" x14ac:dyDescent="0.3">
      <c r="U55413" s="275"/>
    </row>
    <row r="55414" spans="21:21" x14ac:dyDescent="0.3">
      <c r="U55414" s="275"/>
    </row>
    <row r="55415" spans="21:21" x14ac:dyDescent="0.3">
      <c r="U55415" s="275"/>
    </row>
    <row r="55416" spans="21:21" x14ac:dyDescent="0.3">
      <c r="U55416" s="275"/>
    </row>
    <row r="55417" spans="21:21" x14ac:dyDescent="0.3">
      <c r="U55417" s="275"/>
    </row>
    <row r="55418" spans="21:21" x14ac:dyDescent="0.3">
      <c r="U55418" s="275"/>
    </row>
    <row r="55419" spans="21:21" x14ac:dyDescent="0.3">
      <c r="U55419" s="275"/>
    </row>
    <row r="55420" spans="21:21" x14ac:dyDescent="0.3">
      <c r="U55420" s="275"/>
    </row>
    <row r="55421" spans="21:21" x14ac:dyDescent="0.3">
      <c r="U55421" s="275"/>
    </row>
    <row r="55422" spans="21:21" x14ac:dyDescent="0.3">
      <c r="U55422" s="275"/>
    </row>
    <row r="55423" spans="21:21" x14ac:dyDescent="0.3">
      <c r="U55423" s="275"/>
    </row>
    <row r="55424" spans="21:21" x14ac:dyDescent="0.3">
      <c r="U55424" s="275"/>
    </row>
    <row r="55425" spans="21:21" x14ac:dyDescent="0.3">
      <c r="U55425" s="275"/>
    </row>
    <row r="55426" spans="21:21" x14ac:dyDescent="0.3">
      <c r="U55426" s="275"/>
    </row>
    <row r="55427" spans="21:21" x14ac:dyDescent="0.3">
      <c r="U55427" s="275"/>
    </row>
    <row r="55428" spans="21:21" x14ac:dyDescent="0.3">
      <c r="U55428" s="275"/>
    </row>
    <row r="55429" spans="21:21" x14ac:dyDescent="0.3">
      <c r="U55429" s="275"/>
    </row>
    <row r="55430" spans="21:21" x14ac:dyDescent="0.3">
      <c r="U55430" s="275"/>
    </row>
    <row r="55431" spans="21:21" x14ac:dyDescent="0.3">
      <c r="U55431" s="275"/>
    </row>
    <row r="55432" spans="21:21" x14ac:dyDescent="0.3">
      <c r="U55432" s="275"/>
    </row>
    <row r="55433" spans="21:21" x14ac:dyDescent="0.3">
      <c r="U55433" s="275"/>
    </row>
    <row r="55434" spans="21:21" x14ac:dyDescent="0.3">
      <c r="U55434" s="275"/>
    </row>
    <row r="55435" spans="21:21" x14ac:dyDescent="0.3">
      <c r="U55435" s="275"/>
    </row>
    <row r="55436" spans="21:21" x14ac:dyDescent="0.3">
      <c r="U55436" s="275"/>
    </row>
    <row r="55437" spans="21:21" x14ac:dyDescent="0.3">
      <c r="U55437" s="275"/>
    </row>
    <row r="55438" spans="21:21" x14ac:dyDescent="0.3">
      <c r="U55438" s="275"/>
    </row>
    <row r="55439" spans="21:21" x14ac:dyDescent="0.3">
      <c r="U55439" s="275"/>
    </row>
    <row r="55440" spans="21:21" x14ac:dyDescent="0.3">
      <c r="U55440" s="275"/>
    </row>
    <row r="55441" spans="21:21" x14ac:dyDescent="0.3">
      <c r="U55441" s="275"/>
    </row>
    <row r="55442" spans="21:21" x14ac:dyDescent="0.3">
      <c r="U55442" s="275"/>
    </row>
    <row r="55443" spans="21:21" x14ac:dyDescent="0.3">
      <c r="U55443" s="275"/>
    </row>
    <row r="55444" spans="21:21" x14ac:dyDescent="0.3">
      <c r="U55444" s="275"/>
    </row>
    <row r="55445" spans="21:21" x14ac:dyDescent="0.3">
      <c r="U55445" s="275"/>
    </row>
    <row r="55446" spans="21:21" x14ac:dyDescent="0.3">
      <c r="U55446" s="275"/>
    </row>
    <row r="55447" spans="21:21" x14ac:dyDescent="0.3">
      <c r="U55447" s="275"/>
    </row>
    <row r="55448" spans="21:21" x14ac:dyDescent="0.3">
      <c r="U55448" s="275"/>
    </row>
    <row r="55449" spans="21:21" x14ac:dyDescent="0.3">
      <c r="U55449" s="275"/>
    </row>
    <row r="55450" spans="21:21" x14ac:dyDescent="0.3">
      <c r="U55450" s="275"/>
    </row>
    <row r="55451" spans="21:21" x14ac:dyDescent="0.3">
      <c r="U55451" s="275"/>
    </row>
    <row r="55452" spans="21:21" x14ac:dyDescent="0.3">
      <c r="U55452" s="275"/>
    </row>
    <row r="55453" spans="21:21" x14ac:dyDescent="0.3">
      <c r="U55453" s="275"/>
    </row>
    <row r="55454" spans="21:21" x14ac:dyDescent="0.3">
      <c r="U55454" s="275"/>
    </row>
    <row r="55455" spans="21:21" x14ac:dyDescent="0.3">
      <c r="U55455" s="275"/>
    </row>
    <row r="55456" spans="21:21" x14ac:dyDescent="0.3">
      <c r="U55456" s="275"/>
    </row>
    <row r="55457" spans="21:21" x14ac:dyDescent="0.3">
      <c r="U55457" s="275"/>
    </row>
    <row r="55458" spans="21:21" x14ac:dyDescent="0.3">
      <c r="U55458" s="275"/>
    </row>
    <row r="55459" spans="21:21" x14ac:dyDescent="0.3">
      <c r="U55459" s="275"/>
    </row>
    <row r="55460" spans="21:21" x14ac:dyDescent="0.3">
      <c r="U55460" s="275"/>
    </row>
    <row r="55461" spans="21:21" x14ac:dyDescent="0.3">
      <c r="U55461" s="275"/>
    </row>
    <row r="55462" spans="21:21" x14ac:dyDescent="0.3">
      <c r="U55462" s="275"/>
    </row>
    <row r="55463" spans="21:21" x14ac:dyDescent="0.3">
      <c r="U55463" s="275"/>
    </row>
    <row r="55464" spans="21:21" x14ac:dyDescent="0.3">
      <c r="U55464" s="275"/>
    </row>
    <row r="55465" spans="21:21" x14ac:dyDescent="0.3">
      <c r="U55465" s="275"/>
    </row>
    <row r="55466" spans="21:21" x14ac:dyDescent="0.3">
      <c r="U55466" s="275"/>
    </row>
    <row r="55467" spans="21:21" x14ac:dyDescent="0.3">
      <c r="U55467" s="275"/>
    </row>
    <row r="55468" spans="21:21" x14ac:dyDescent="0.3">
      <c r="U55468" s="275"/>
    </row>
    <row r="55469" spans="21:21" x14ac:dyDescent="0.3">
      <c r="U55469" s="275"/>
    </row>
    <row r="55470" spans="21:21" x14ac:dyDescent="0.3">
      <c r="U55470" s="275"/>
    </row>
    <row r="55471" spans="21:21" x14ac:dyDescent="0.3">
      <c r="U55471" s="275"/>
    </row>
    <row r="55472" spans="21:21" x14ac:dyDescent="0.3">
      <c r="U55472" s="275"/>
    </row>
    <row r="55473" spans="21:21" x14ac:dyDescent="0.3">
      <c r="U55473" s="275"/>
    </row>
    <row r="55474" spans="21:21" x14ac:dyDescent="0.3">
      <c r="U55474" s="275"/>
    </row>
    <row r="55475" spans="21:21" x14ac:dyDescent="0.3">
      <c r="U55475" s="275"/>
    </row>
    <row r="55476" spans="21:21" x14ac:dyDescent="0.3">
      <c r="U55476" s="275"/>
    </row>
    <row r="55477" spans="21:21" x14ac:dyDescent="0.3">
      <c r="U55477" s="275"/>
    </row>
    <row r="55478" spans="21:21" x14ac:dyDescent="0.3">
      <c r="U55478" s="275"/>
    </row>
    <row r="55479" spans="21:21" x14ac:dyDescent="0.3">
      <c r="U55479" s="275"/>
    </row>
    <row r="55480" spans="21:21" x14ac:dyDescent="0.3">
      <c r="U55480" s="275"/>
    </row>
    <row r="55481" spans="21:21" x14ac:dyDescent="0.3">
      <c r="U55481" s="275"/>
    </row>
    <row r="55482" spans="21:21" x14ac:dyDescent="0.3">
      <c r="U55482" s="275"/>
    </row>
    <row r="55483" spans="21:21" x14ac:dyDescent="0.3">
      <c r="U55483" s="275"/>
    </row>
    <row r="55484" spans="21:21" x14ac:dyDescent="0.3">
      <c r="U55484" s="275"/>
    </row>
    <row r="55485" spans="21:21" x14ac:dyDescent="0.3">
      <c r="U55485" s="275"/>
    </row>
    <row r="55486" spans="21:21" x14ac:dyDescent="0.3">
      <c r="U55486" s="275"/>
    </row>
    <row r="55487" spans="21:21" x14ac:dyDescent="0.3">
      <c r="U55487" s="275"/>
    </row>
    <row r="55488" spans="21:21" x14ac:dyDescent="0.3">
      <c r="U55488" s="275"/>
    </row>
    <row r="55489" spans="21:21" x14ac:dyDescent="0.3">
      <c r="U55489" s="275"/>
    </row>
    <row r="55490" spans="21:21" x14ac:dyDescent="0.3">
      <c r="U55490" s="275"/>
    </row>
    <row r="55491" spans="21:21" x14ac:dyDescent="0.3">
      <c r="U55491" s="275"/>
    </row>
    <row r="55492" spans="21:21" x14ac:dyDescent="0.3">
      <c r="U55492" s="275"/>
    </row>
    <row r="55493" spans="21:21" x14ac:dyDescent="0.3">
      <c r="U55493" s="275"/>
    </row>
    <row r="55494" spans="21:21" x14ac:dyDescent="0.3">
      <c r="U55494" s="275"/>
    </row>
    <row r="55495" spans="21:21" x14ac:dyDescent="0.3">
      <c r="U55495" s="275"/>
    </row>
    <row r="55496" spans="21:21" x14ac:dyDescent="0.3">
      <c r="U55496" s="275"/>
    </row>
    <row r="55497" spans="21:21" x14ac:dyDescent="0.3">
      <c r="U55497" s="275"/>
    </row>
    <row r="55498" spans="21:21" x14ac:dyDescent="0.3">
      <c r="U55498" s="275"/>
    </row>
    <row r="55499" spans="21:21" x14ac:dyDescent="0.3">
      <c r="U55499" s="275"/>
    </row>
    <row r="55500" spans="21:21" x14ac:dyDescent="0.3">
      <c r="U55500" s="275"/>
    </row>
    <row r="55501" spans="21:21" x14ac:dyDescent="0.3">
      <c r="U55501" s="275"/>
    </row>
    <row r="55502" spans="21:21" x14ac:dyDescent="0.3">
      <c r="U55502" s="275"/>
    </row>
    <row r="55503" spans="21:21" x14ac:dyDescent="0.3">
      <c r="U55503" s="275"/>
    </row>
    <row r="55504" spans="21:21" x14ac:dyDescent="0.3">
      <c r="U55504" s="275"/>
    </row>
    <row r="55505" spans="21:21" x14ac:dyDescent="0.3">
      <c r="U55505" s="275"/>
    </row>
    <row r="55506" spans="21:21" x14ac:dyDescent="0.3">
      <c r="U55506" s="275"/>
    </row>
    <row r="55507" spans="21:21" x14ac:dyDescent="0.3">
      <c r="U55507" s="275"/>
    </row>
    <row r="55508" spans="21:21" x14ac:dyDescent="0.3">
      <c r="U55508" s="275"/>
    </row>
    <row r="55509" spans="21:21" x14ac:dyDescent="0.3">
      <c r="U55509" s="275"/>
    </row>
    <row r="55510" spans="21:21" x14ac:dyDescent="0.3">
      <c r="U55510" s="275"/>
    </row>
    <row r="55511" spans="21:21" x14ac:dyDescent="0.3">
      <c r="U55511" s="275"/>
    </row>
    <row r="55512" spans="21:21" x14ac:dyDescent="0.3">
      <c r="U55512" s="275"/>
    </row>
    <row r="55513" spans="21:21" x14ac:dyDescent="0.3">
      <c r="U55513" s="275"/>
    </row>
    <row r="55514" spans="21:21" x14ac:dyDescent="0.3">
      <c r="U55514" s="275"/>
    </row>
    <row r="55515" spans="21:21" x14ac:dyDescent="0.3">
      <c r="U55515" s="275"/>
    </row>
    <row r="55516" spans="21:21" x14ac:dyDescent="0.3">
      <c r="U55516" s="275"/>
    </row>
    <row r="55517" spans="21:21" x14ac:dyDescent="0.3">
      <c r="U55517" s="275"/>
    </row>
    <row r="55518" spans="21:21" x14ac:dyDescent="0.3">
      <c r="U55518" s="275"/>
    </row>
    <row r="55519" spans="21:21" x14ac:dyDescent="0.3">
      <c r="U55519" s="275"/>
    </row>
    <row r="55520" spans="21:21" x14ac:dyDescent="0.3">
      <c r="U55520" s="275"/>
    </row>
    <row r="55521" spans="21:21" x14ac:dyDescent="0.3">
      <c r="U55521" s="275"/>
    </row>
    <row r="55522" spans="21:21" x14ac:dyDescent="0.3">
      <c r="U55522" s="275"/>
    </row>
    <row r="55523" spans="21:21" x14ac:dyDescent="0.3">
      <c r="U55523" s="275"/>
    </row>
    <row r="55524" spans="21:21" x14ac:dyDescent="0.3">
      <c r="U55524" s="275"/>
    </row>
    <row r="55525" spans="21:21" x14ac:dyDescent="0.3">
      <c r="U55525" s="275"/>
    </row>
    <row r="55526" spans="21:21" x14ac:dyDescent="0.3">
      <c r="U55526" s="275"/>
    </row>
    <row r="55527" spans="21:21" x14ac:dyDescent="0.3">
      <c r="U55527" s="275"/>
    </row>
    <row r="55528" spans="21:21" x14ac:dyDescent="0.3">
      <c r="U55528" s="275"/>
    </row>
    <row r="55529" spans="21:21" x14ac:dyDescent="0.3">
      <c r="U55529" s="275"/>
    </row>
    <row r="55530" spans="21:21" x14ac:dyDescent="0.3">
      <c r="U55530" s="275"/>
    </row>
    <row r="55531" spans="21:21" x14ac:dyDescent="0.3">
      <c r="U55531" s="275"/>
    </row>
    <row r="55532" spans="21:21" x14ac:dyDescent="0.3">
      <c r="U55532" s="275"/>
    </row>
    <row r="55533" spans="21:21" x14ac:dyDescent="0.3">
      <c r="U55533" s="275"/>
    </row>
    <row r="55534" spans="21:21" x14ac:dyDescent="0.3">
      <c r="U55534" s="275"/>
    </row>
    <row r="55535" spans="21:21" x14ac:dyDescent="0.3">
      <c r="U55535" s="275"/>
    </row>
    <row r="55536" spans="21:21" x14ac:dyDescent="0.3">
      <c r="U55536" s="275"/>
    </row>
    <row r="55537" spans="21:21" x14ac:dyDescent="0.3">
      <c r="U55537" s="275"/>
    </row>
    <row r="55538" spans="21:21" x14ac:dyDescent="0.3">
      <c r="U55538" s="275"/>
    </row>
    <row r="55539" spans="21:21" x14ac:dyDescent="0.3">
      <c r="U55539" s="275"/>
    </row>
    <row r="55540" spans="21:21" x14ac:dyDescent="0.3">
      <c r="U55540" s="275"/>
    </row>
    <row r="55541" spans="21:21" x14ac:dyDescent="0.3">
      <c r="U55541" s="275"/>
    </row>
    <row r="55542" spans="21:21" x14ac:dyDescent="0.3">
      <c r="U55542" s="275"/>
    </row>
    <row r="55543" spans="21:21" x14ac:dyDescent="0.3">
      <c r="U55543" s="275"/>
    </row>
    <row r="55544" spans="21:21" x14ac:dyDescent="0.3">
      <c r="U55544" s="275"/>
    </row>
    <row r="55545" spans="21:21" x14ac:dyDescent="0.3">
      <c r="U55545" s="275"/>
    </row>
    <row r="55546" spans="21:21" x14ac:dyDescent="0.3">
      <c r="U55546" s="275"/>
    </row>
    <row r="55547" spans="21:21" x14ac:dyDescent="0.3">
      <c r="U55547" s="275"/>
    </row>
    <row r="55548" spans="21:21" x14ac:dyDescent="0.3">
      <c r="U55548" s="275"/>
    </row>
    <row r="55549" spans="21:21" x14ac:dyDescent="0.3">
      <c r="U55549" s="275"/>
    </row>
    <row r="55550" spans="21:21" x14ac:dyDescent="0.3">
      <c r="U55550" s="275"/>
    </row>
    <row r="55551" spans="21:21" x14ac:dyDescent="0.3">
      <c r="U55551" s="275"/>
    </row>
    <row r="55552" spans="21:21" x14ac:dyDescent="0.3">
      <c r="U55552" s="275"/>
    </row>
    <row r="55553" spans="21:21" x14ac:dyDescent="0.3">
      <c r="U55553" s="275"/>
    </row>
    <row r="55554" spans="21:21" x14ac:dyDescent="0.3">
      <c r="U55554" s="275"/>
    </row>
    <row r="55555" spans="21:21" x14ac:dyDescent="0.3">
      <c r="U55555" s="275"/>
    </row>
    <row r="55556" spans="21:21" x14ac:dyDescent="0.3">
      <c r="U55556" s="275"/>
    </row>
    <row r="55557" spans="21:21" x14ac:dyDescent="0.3">
      <c r="U55557" s="275"/>
    </row>
    <row r="55558" spans="21:21" x14ac:dyDescent="0.3">
      <c r="U55558" s="275"/>
    </row>
    <row r="55559" spans="21:21" x14ac:dyDescent="0.3">
      <c r="U55559" s="275"/>
    </row>
    <row r="55560" spans="21:21" x14ac:dyDescent="0.3">
      <c r="U55560" s="275"/>
    </row>
    <row r="55561" spans="21:21" x14ac:dyDescent="0.3">
      <c r="U55561" s="275"/>
    </row>
    <row r="55562" spans="21:21" x14ac:dyDescent="0.3">
      <c r="U55562" s="275"/>
    </row>
    <row r="55563" spans="21:21" x14ac:dyDescent="0.3">
      <c r="U55563" s="275"/>
    </row>
    <row r="55564" spans="21:21" x14ac:dyDescent="0.3">
      <c r="U55564" s="275"/>
    </row>
    <row r="55565" spans="21:21" x14ac:dyDescent="0.3">
      <c r="U55565" s="275"/>
    </row>
    <row r="55566" spans="21:21" x14ac:dyDescent="0.3">
      <c r="U55566" s="275"/>
    </row>
    <row r="55567" spans="21:21" x14ac:dyDescent="0.3">
      <c r="U55567" s="275"/>
    </row>
    <row r="55568" spans="21:21" x14ac:dyDescent="0.3">
      <c r="U55568" s="275"/>
    </row>
    <row r="55569" spans="21:21" x14ac:dyDescent="0.3">
      <c r="U55569" s="275"/>
    </row>
    <row r="55570" spans="21:21" x14ac:dyDescent="0.3">
      <c r="U55570" s="275"/>
    </row>
    <row r="55571" spans="21:21" x14ac:dyDescent="0.3">
      <c r="U55571" s="275"/>
    </row>
    <row r="55572" spans="21:21" x14ac:dyDescent="0.3">
      <c r="U55572" s="275"/>
    </row>
    <row r="55573" spans="21:21" x14ac:dyDescent="0.3">
      <c r="U55573" s="275"/>
    </row>
    <row r="55574" spans="21:21" x14ac:dyDescent="0.3">
      <c r="U55574" s="275"/>
    </row>
    <row r="55575" spans="21:21" x14ac:dyDescent="0.3">
      <c r="U55575" s="275"/>
    </row>
    <row r="55576" spans="21:21" x14ac:dyDescent="0.3">
      <c r="U55576" s="275"/>
    </row>
    <row r="55577" spans="21:21" x14ac:dyDescent="0.3">
      <c r="U55577" s="275"/>
    </row>
    <row r="55578" spans="21:21" x14ac:dyDescent="0.3">
      <c r="U55578" s="275"/>
    </row>
    <row r="55579" spans="21:21" x14ac:dyDescent="0.3">
      <c r="U55579" s="275"/>
    </row>
    <row r="55580" spans="21:21" x14ac:dyDescent="0.3">
      <c r="U55580" s="275"/>
    </row>
    <row r="55581" spans="21:21" x14ac:dyDescent="0.3">
      <c r="U55581" s="275"/>
    </row>
    <row r="55582" spans="21:21" x14ac:dyDescent="0.3">
      <c r="U55582" s="275"/>
    </row>
    <row r="55583" spans="21:21" x14ac:dyDescent="0.3">
      <c r="U55583" s="275"/>
    </row>
    <row r="55584" spans="21:21" x14ac:dyDescent="0.3">
      <c r="U55584" s="275"/>
    </row>
    <row r="55585" spans="21:21" x14ac:dyDescent="0.3">
      <c r="U55585" s="275"/>
    </row>
    <row r="55586" spans="21:21" x14ac:dyDescent="0.3">
      <c r="U55586" s="275"/>
    </row>
    <row r="55587" spans="21:21" x14ac:dyDescent="0.3">
      <c r="U55587" s="275"/>
    </row>
    <row r="55588" spans="21:21" x14ac:dyDescent="0.3">
      <c r="U55588" s="275"/>
    </row>
    <row r="55589" spans="21:21" x14ac:dyDescent="0.3">
      <c r="U55589" s="275"/>
    </row>
    <row r="55590" spans="21:21" x14ac:dyDescent="0.3">
      <c r="U55590" s="275"/>
    </row>
    <row r="55591" spans="21:21" x14ac:dyDescent="0.3">
      <c r="U55591" s="275"/>
    </row>
    <row r="55592" spans="21:21" x14ac:dyDescent="0.3">
      <c r="U55592" s="275"/>
    </row>
    <row r="55593" spans="21:21" x14ac:dyDescent="0.3">
      <c r="U55593" s="275"/>
    </row>
    <row r="55594" spans="21:21" x14ac:dyDescent="0.3">
      <c r="U55594" s="275"/>
    </row>
    <row r="55595" spans="21:21" x14ac:dyDescent="0.3">
      <c r="U55595" s="275"/>
    </row>
    <row r="55596" spans="21:21" x14ac:dyDescent="0.3">
      <c r="U55596" s="275"/>
    </row>
    <row r="55597" spans="21:21" x14ac:dyDescent="0.3">
      <c r="U55597" s="275"/>
    </row>
    <row r="55598" spans="21:21" x14ac:dyDescent="0.3">
      <c r="U55598" s="275"/>
    </row>
    <row r="55599" spans="21:21" x14ac:dyDescent="0.3">
      <c r="U55599" s="275"/>
    </row>
    <row r="55600" spans="21:21" x14ac:dyDescent="0.3">
      <c r="U55600" s="275"/>
    </row>
    <row r="55601" spans="21:21" x14ac:dyDescent="0.3">
      <c r="U55601" s="275"/>
    </row>
    <row r="55602" spans="21:21" x14ac:dyDescent="0.3">
      <c r="U55602" s="275"/>
    </row>
    <row r="55603" spans="21:21" x14ac:dyDescent="0.3">
      <c r="U55603" s="275"/>
    </row>
    <row r="55604" spans="21:21" x14ac:dyDescent="0.3">
      <c r="U55604" s="275"/>
    </row>
    <row r="55605" spans="21:21" x14ac:dyDescent="0.3">
      <c r="U55605" s="275"/>
    </row>
    <row r="55606" spans="21:21" x14ac:dyDescent="0.3">
      <c r="U55606" s="275"/>
    </row>
    <row r="55607" spans="21:21" x14ac:dyDescent="0.3">
      <c r="U55607" s="275"/>
    </row>
    <row r="55608" spans="21:21" x14ac:dyDescent="0.3">
      <c r="U55608" s="275"/>
    </row>
    <row r="55609" spans="21:21" x14ac:dyDescent="0.3">
      <c r="U55609" s="275"/>
    </row>
    <row r="55610" spans="21:21" x14ac:dyDescent="0.3">
      <c r="U55610" s="275"/>
    </row>
    <row r="55611" spans="21:21" x14ac:dyDescent="0.3">
      <c r="U55611" s="275"/>
    </row>
    <row r="55612" spans="21:21" x14ac:dyDescent="0.3">
      <c r="U55612" s="275"/>
    </row>
    <row r="55613" spans="21:21" x14ac:dyDescent="0.3">
      <c r="U55613" s="275"/>
    </row>
    <row r="55614" spans="21:21" x14ac:dyDescent="0.3">
      <c r="U55614" s="275"/>
    </row>
    <row r="55615" spans="21:21" x14ac:dyDescent="0.3">
      <c r="U55615" s="275"/>
    </row>
    <row r="55616" spans="21:21" x14ac:dyDescent="0.3">
      <c r="U55616" s="275"/>
    </row>
    <row r="55617" spans="21:21" x14ac:dyDescent="0.3">
      <c r="U55617" s="275"/>
    </row>
    <row r="55618" spans="21:21" x14ac:dyDescent="0.3">
      <c r="U55618" s="275"/>
    </row>
    <row r="55619" spans="21:21" x14ac:dyDescent="0.3">
      <c r="U55619" s="275"/>
    </row>
    <row r="55620" spans="21:21" x14ac:dyDescent="0.3">
      <c r="U55620" s="275"/>
    </row>
    <row r="55621" spans="21:21" x14ac:dyDescent="0.3">
      <c r="U55621" s="275"/>
    </row>
    <row r="55622" spans="21:21" x14ac:dyDescent="0.3">
      <c r="U55622" s="275"/>
    </row>
    <row r="55623" spans="21:21" x14ac:dyDescent="0.3">
      <c r="U55623" s="275"/>
    </row>
    <row r="55624" spans="21:21" x14ac:dyDescent="0.3">
      <c r="U55624" s="275"/>
    </row>
    <row r="55625" spans="21:21" x14ac:dyDescent="0.3">
      <c r="U55625" s="275"/>
    </row>
    <row r="55626" spans="21:21" x14ac:dyDescent="0.3">
      <c r="U55626" s="275"/>
    </row>
    <row r="55627" spans="21:21" x14ac:dyDescent="0.3">
      <c r="U55627" s="275"/>
    </row>
    <row r="55628" spans="21:21" x14ac:dyDescent="0.3">
      <c r="U55628" s="275"/>
    </row>
    <row r="55629" spans="21:21" x14ac:dyDescent="0.3">
      <c r="U55629" s="275"/>
    </row>
    <row r="55630" spans="21:21" x14ac:dyDescent="0.3">
      <c r="U55630" s="275"/>
    </row>
    <row r="55631" spans="21:21" x14ac:dyDescent="0.3">
      <c r="U55631" s="275"/>
    </row>
    <row r="55632" spans="21:21" x14ac:dyDescent="0.3">
      <c r="U55632" s="275"/>
    </row>
    <row r="55633" spans="21:21" x14ac:dyDescent="0.3">
      <c r="U55633" s="275"/>
    </row>
    <row r="55634" spans="21:21" x14ac:dyDescent="0.3">
      <c r="U55634" s="275"/>
    </row>
    <row r="55635" spans="21:21" x14ac:dyDescent="0.3">
      <c r="U55635" s="275"/>
    </row>
    <row r="55636" spans="21:21" x14ac:dyDescent="0.3">
      <c r="U55636" s="275"/>
    </row>
    <row r="55637" spans="21:21" x14ac:dyDescent="0.3">
      <c r="U55637" s="275"/>
    </row>
    <row r="55638" spans="21:21" x14ac:dyDescent="0.3">
      <c r="U55638" s="275"/>
    </row>
    <row r="55639" spans="21:21" x14ac:dyDescent="0.3">
      <c r="U55639" s="275"/>
    </row>
    <row r="55640" spans="21:21" x14ac:dyDescent="0.3">
      <c r="U55640" s="275"/>
    </row>
    <row r="55641" spans="21:21" x14ac:dyDescent="0.3">
      <c r="U55641" s="275"/>
    </row>
    <row r="55642" spans="21:21" x14ac:dyDescent="0.3">
      <c r="U55642" s="275"/>
    </row>
    <row r="55643" spans="21:21" x14ac:dyDescent="0.3">
      <c r="U55643" s="275"/>
    </row>
    <row r="55644" spans="21:21" x14ac:dyDescent="0.3">
      <c r="U55644" s="275"/>
    </row>
    <row r="55645" spans="21:21" x14ac:dyDescent="0.3">
      <c r="U55645" s="275"/>
    </row>
    <row r="55646" spans="21:21" x14ac:dyDescent="0.3">
      <c r="U55646" s="275"/>
    </row>
    <row r="55647" spans="21:21" x14ac:dyDescent="0.3">
      <c r="U55647" s="275"/>
    </row>
    <row r="55648" spans="21:21" x14ac:dyDescent="0.3">
      <c r="U55648" s="275"/>
    </row>
    <row r="55649" spans="21:21" x14ac:dyDescent="0.3">
      <c r="U55649" s="275"/>
    </row>
    <row r="55650" spans="21:21" x14ac:dyDescent="0.3">
      <c r="U55650" s="275"/>
    </row>
    <row r="55651" spans="21:21" x14ac:dyDescent="0.3">
      <c r="U55651" s="275"/>
    </row>
    <row r="55652" spans="21:21" x14ac:dyDescent="0.3">
      <c r="U55652" s="275"/>
    </row>
    <row r="55653" spans="21:21" x14ac:dyDescent="0.3">
      <c r="U55653" s="275"/>
    </row>
    <row r="55654" spans="21:21" x14ac:dyDescent="0.3">
      <c r="U55654" s="275"/>
    </row>
    <row r="55655" spans="21:21" x14ac:dyDescent="0.3">
      <c r="U55655" s="275"/>
    </row>
    <row r="55656" spans="21:21" x14ac:dyDescent="0.3">
      <c r="U55656" s="275"/>
    </row>
    <row r="55657" spans="21:21" x14ac:dyDescent="0.3">
      <c r="U55657" s="275"/>
    </row>
    <row r="55658" spans="21:21" x14ac:dyDescent="0.3">
      <c r="U55658" s="275"/>
    </row>
    <row r="55659" spans="21:21" x14ac:dyDescent="0.3">
      <c r="U55659" s="275"/>
    </row>
    <row r="55660" spans="21:21" x14ac:dyDescent="0.3">
      <c r="U55660" s="275"/>
    </row>
    <row r="55661" spans="21:21" x14ac:dyDescent="0.3">
      <c r="U55661" s="275"/>
    </row>
    <row r="55662" spans="21:21" x14ac:dyDescent="0.3">
      <c r="U55662" s="275"/>
    </row>
    <row r="55663" spans="21:21" x14ac:dyDescent="0.3">
      <c r="U55663" s="275"/>
    </row>
    <row r="55664" spans="21:21" x14ac:dyDescent="0.3">
      <c r="U55664" s="275"/>
    </row>
    <row r="55665" spans="21:21" x14ac:dyDescent="0.3">
      <c r="U55665" s="275"/>
    </row>
    <row r="55666" spans="21:21" x14ac:dyDescent="0.3">
      <c r="U55666" s="275"/>
    </row>
    <row r="55667" spans="21:21" x14ac:dyDescent="0.3">
      <c r="U55667" s="275"/>
    </row>
    <row r="55668" spans="21:21" x14ac:dyDescent="0.3">
      <c r="U55668" s="275"/>
    </row>
    <row r="55669" spans="21:21" x14ac:dyDescent="0.3">
      <c r="U55669" s="275"/>
    </row>
    <row r="55670" spans="21:21" x14ac:dyDescent="0.3">
      <c r="U55670" s="275"/>
    </row>
    <row r="55671" spans="21:21" x14ac:dyDescent="0.3">
      <c r="U55671" s="275"/>
    </row>
    <row r="55672" spans="21:21" x14ac:dyDescent="0.3">
      <c r="U55672" s="275"/>
    </row>
    <row r="55673" spans="21:21" x14ac:dyDescent="0.3">
      <c r="U55673" s="275"/>
    </row>
    <row r="55674" spans="21:21" x14ac:dyDescent="0.3">
      <c r="U55674" s="275"/>
    </row>
    <row r="55675" spans="21:21" x14ac:dyDescent="0.3">
      <c r="U55675" s="275"/>
    </row>
    <row r="55676" spans="21:21" x14ac:dyDescent="0.3">
      <c r="U55676" s="275"/>
    </row>
    <row r="55677" spans="21:21" x14ac:dyDescent="0.3">
      <c r="U55677" s="275"/>
    </row>
    <row r="55678" spans="21:21" x14ac:dyDescent="0.3">
      <c r="U55678" s="275"/>
    </row>
    <row r="55679" spans="21:21" x14ac:dyDescent="0.3">
      <c r="U55679" s="275"/>
    </row>
    <row r="55680" spans="21:21" x14ac:dyDescent="0.3">
      <c r="U55680" s="275"/>
    </row>
    <row r="55681" spans="21:21" x14ac:dyDescent="0.3">
      <c r="U55681" s="275"/>
    </row>
    <row r="55682" spans="21:21" x14ac:dyDescent="0.3">
      <c r="U55682" s="275"/>
    </row>
    <row r="55683" spans="21:21" x14ac:dyDescent="0.3">
      <c r="U55683" s="275"/>
    </row>
    <row r="55684" spans="21:21" x14ac:dyDescent="0.3">
      <c r="U55684" s="275"/>
    </row>
    <row r="55685" spans="21:21" x14ac:dyDescent="0.3">
      <c r="U55685" s="275"/>
    </row>
    <row r="55686" spans="21:21" x14ac:dyDescent="0.3">
      <c r="U55686" s="275"/>
    </row>
    <row r="55687" spans="21:21" x14ac:dyDescent="0.3">
      <c r="U55687" s="275"/>
    </row>
    <row r="55688" spans="21:21" x14ac:dyDescent="0.3">
      <c r="U55688" s="275"/>
    </row>
    <row r="55689" spans="21:21" x14ac:dyDescent="0.3">
      <c r="U55689" s="275"/>
    </row>
    <row r="55690" spans="21:21" x14ac:dyDescent="0.3">
      <c r="U55690" s="275"/>
    </row>
    <row r="55691" spans="21:21" x14ac:dyDescent="0.3">
      <c r="U55691" s="275"/>
    </row>
    <row r="55692" spans="21:21" x14ac:dyDescent="0.3">
      <c r="U55692" s="275"/>
    </row>
    <row r="55693" spans="21:21" x14ac:dyDescent="0.3">
      <c r="U55693" s="275"/>
    </row>
    <row r="55694" spans="21:21" x14ac:dyDescent="0.3">
      <c r="U55694" s="275"/>
    </row>
    <row r="55695" spans="21:21" x14ac:dyDescent="0.3">
      <c r="U55695" s="275"/>
    </row>
    <row r="55696" spans="21:21" x14ac:dyDescent="0.3">
      <c r="U55696" s="275"/>
    </row>
    <row r="55697" spans="21:21" x14ac:dyDescent="0.3">
      <c r="U55697" s="275"/>
    </row>
    <row r="55698" spans="21:21" x14ac:dyDescent="0.3">
      <c r="U55698" s="275"/>
    </row>
    <row r="55699" spans="21:21" x14ac:dyDescent="0.3">
      <c r="U55699" s="275"/>
    </row>
    <row r="55700" spans="21:21" x14ac:dyDescent="0.3">
      <c r="U55700" s="275"/>
    </row>
    <row r="55701" spans="21:21" x14ac:dyDescent="0.3">
      <c r="U55701" s="275"/>
    </row>
    <row r="55702" spans="21:21" x14ac:dyDescent="0.3">
      <c r="U55702" s="275"/>
    </row>
    <row r="55703" spans="21:21" x14ac:dyDescent="0.3">
      <c r="U55703" s="275"/>
    </row>
    <row r="55704" spans="21:21" x14ac:dyDescent="0.3">
      <c r="U55704" s="275"/>
    </row>
    <row r="55705" spans="21:21" x14ac:dyDescent="0.3">
      <c r="U55705" s="275"/>
    </row>
    <row r="55706" spans="21:21" x14ac:dyDescent="0.3">
      <c r="U55706" s="275"/>
    </row>
    <row r="55707" spans="21:21" x14ac:dyDescent="0.3">
      <c r="U55707" s="275"/>
    </row>
    <row r="55708" spans="21:21" x14ac:dyDescent="0.3">
      <c r="U55708" s="275"/>
    </row>
    <row r="55709" spans="21:21" x14ac:dyDescent="0.3">
      <c r="U55709" s="275"/>
    </row>
    <row r="55710" spans="21:21" x14ac:dyDescent="0.3">
      <c r="U55710" s="275"/>
    </row>
    <row r="55711" spans="21:21" x14ac:dyDescent="0.3">
      <c r="U55711" s="275"/>
    </row>
    <row r="55712" spans="21:21" x14ac:dyDescent="0.3">
      <c r="U55712" s="275"/>
    </row>
    <row r="55713" spans="21:21" x14ac:dyDescent="0.3">
      <c r="U55713" s="275"/>
    </row>
    <row r="55714" spans="21:21" x14ac:dyDescent="0.3">
      <c r="U55714" s="275"/>
    </row>
    <row r="55715" spans="21:21" x14ac:dyDescent="0.3">
      <c r="U55715" s="275"/>
    </row>
    <row r="55716" spans="21:21" x14ac:dyDescent="0.3">
      <c r="U55716" s="275"/>
    </row>
    <row r="55717" spans="21:21" x14ac:dyDescent="0.3">
      <c r="U55717" s="275"/>
    </row>
    <row r="55718" spans="21:21" x14ac:dyDescent="0.3">
      <c r="U55718" s="275"/>
    </row>
    <row r="55719" spans="21:21" x14ac:dyDescent="0.3">
      <c r="U55719" s="275"/>
    </row>
    <row r="55720" spans="21:21" x14ac:dyDescent="0.3">
      <c r="U55720" s="275"/>
    </row>
    <row r="55721" spans="21:21" x14ac:dyDescent="0.3">
      <c r="U55721" s="275"/>
    </row>
    <row r="55722" spans="21:21" x14ac:dyDescent="0.3">
      <c r="U55722" s="275"/>
    </row>
    <row r="55723" spans="21:21" x14ac:dyDescent="0.3">
      <c r="U55723" s="275"/>
    </row>
    <row r="55724" spans="21:21" x14ac:dyDescent="0.3">
      <c r="U55724" s="275"/>
    </row>
    <row r="55725" spans="21:21" x14ac:dyDescent="0.3">
      <c r="U55725" s="275"/>
    </row>
    <row r="55726" spans="21:21" x14ac:dyDescent="0.3">
      <c r="U55726" s="275"/>
    </row>
    <row r="55727" spans="21:21" x14ac:dyDescent="0.3">
      <c r="U55727" s="275"/>
    </row>
    <row r="55728" spans="21:21" x14ac:dyDescent="0.3">
      <c r="U55728" s="275"/>
    </row>
    <row r="55729" spans="21:21" x14ac:dyDescent="0.3">
      <c r="U55729" s="275"/>
    </row>
    <row r="55730" spans="21:21" x14ac:dyDescent="0.3">
      <c r="U55730" s="275"/>
    </row>
    <row r="55731" spans="21:21" x14ac:dyDescent="0.3">
      <c r="U55731" s="275"/>
    </row>
    <row r="55732" spans="21:21" x14ac:dyDescent="0.3">
      <c r="U55732" s="275"/>
    </row>
    <row r="55733" spans="21:21" x14ac:dyDescent="0.3">
      <c r="U55733" s="275"/>
    </row>
    <row r="55734" spans="21:21" x14ac:dyDescent="0.3">
      <c r="U55734" s="275"/>
    </row>
    <row r="55735" spans="21:21" x14ac:dyDescent="0.3">
      <c r="U55735" s="275"/>
    </row>
    <row r="55736" spans="21:21" x14ac:dyDescent="0.3">
      <c r="U55736" s="275"/>
    </row>
    <row r="55737" spans="21:21" x14ac:dyDescent="0.3">
      <c r="U55737" s="275"/>
    </row>
    <row r="55738" spans="21:21" x14ac:dyDescent="0.3">
      <c r="U55738" s="275"/>
    </row>
    <row r="55739" spans="21:21" x14ac:dyDescent="0.3">
      <c r="U55739" s="275"/>
    </row>
    <row r="55740" spans="21:21" x14ac:dyDescent="0.3">
      <c r="U55740" s="275"/>
    </row>
    <row r="55741" spans="21:21" x14ac:dyDescent="0.3">
      <c r="U55741" s="275"/>
    </row>
    <row r="55742" spans="21:21" x14ac:dyDescent="0.3">
      <c r="U55742" s="275"/>
    </row>
    <row r="55743" spans="21:21" x14ac:dyDescent="0.3">
      <c r="U55743" s="275"/>
    </row>
    <row r="55744" spans="21:21" x14ac:dyDescent="0.3">
      <c r="U55744" s="275"/>
    </row>
    <row r="55745" spans="21:21" x14ac:dyDescent="0.3">
      <c r="U55745" s="275"/>
    </row>
    <row r="55746" spans="21:21" x14ac:dyDescent="0.3">
      <c r="U55746" s="275"/>
    </row>
    <row r="55747" spans="21:21" x14ac:dyDescent="0.3">
      <c r="U55747" s="275"/>
    </row>
    <row r="55748" spans="21:21" x14ac:dyDescent="0.3">
      <c r="U55748" s="275"/>
    </row>
    <row r="55749" spans="21:21" x14ac:dyDescent="0.3">
      <c r="U55749" s="275"/>
    </row>
    <row r="55750" spans="21:21" x14ac:dyDescent="0.3">
      <c r="U55750" s="275"/>
    </row>
    <row r="55751" spans="21:21" x14ac:dyDescent="0.3">
      <c r="U55751" s="275"/>
    </row>
    <row r="55752" spans="21:21" x14ac:dyDescent="0.3">
      <c r="U55752" s="275"/>
    </row>
    <row r="55753" spans="21:21" x14ac:dyDescent="0.3">
      <c r="U55753" s="275"/>
    </row>
    <row r="55754" spans="21:21" x14ac:dyDescent="0.3">
      <c r="U55754" s="275"/>
    </row>
    <row r="55755" spans="21:21" x14ac:dyDescent="0.3">
      <c r="U55755" s="275"/>
    </row>
    <row r="55756" spans="21:21" x14ac:dyDescent="0.3">
      <c r="U55756" s="275"/>
    </row>
    <row r="55757" spans="21:21" x14ac:dyDescent="0.3">
      <c r="U55757" s="275"/>
    </row>
    <row r="55758" spans="21:21" x14ac:dyDescent="0.3">
      <c r="U55758" s="275"/>
    </row>
    <row r="55759" spans="21:21" x14ac:dyDescent="0.3">
      <c r="U55759" s="275"/>
    </row>
    <row r="55760" spans="21:21" x14ac:dyDescent="0.3">
      <c r="U55760" s="275"/>
    </row>
    <row r="55761" spans="21:21" x14ac:dyDescent="0.3">
      <c r="U55761" s="275"/>
    </row>
    <row r="55762" spans="21:21" x14ac:dyDescent="0.3">
      <c r="U55762" s="275"/>
    </row>
    <row r="55763" spans="21:21" x14ac:dyDescent="0.3">
      <c r="U55763" s="275"/>
    </row>
    <row r="55764" spans="21:21" x14ac:dyDescent="0.3">
      <c r="U55764" s="275"/>
    </row>
    <row r="55765" spans="21:21" x14ac:dyDescent="0.3">
      <c r="U55765" s="275"/>
    </row>
    <row r="55766" spans="21:21" x14ac:dyDescent="0.3">
      <c r="U55766" s="275"/>
    </row>
    <row r="55767" spans="21:21" x14ac:dyDescent="0.3">
      <c r="U55767" s="275"/>
    </row>
    <row r="55768" spans="21:21" x14ac:dyDescent="0.3">
      <c r="U55768" s="275"/>
    </row>
    <row r="55769" spans="21:21" x14ac:dyDescent="0.3">
      <c r="U55769" s="275"/>
    </row>
    <row r="55770" spans="21:21" x14ac:dyDescent="0.3">
      <c r="U55770" s="275"/>
    </row>
    <row r="55771" spans="21:21" x14ac:dyDescent="0.3">
      <c r="U55771" s="275"/>
    </row>
    <row r="55772" spans="21:21" x14ac:dyDescent="0.3">
      <c r="U55772" s="275"/>
    </row>
    <row r="55773" spans="21:21" x14ac:dyDescent="0.3">
      <c r="U55773" s="275"/>
    </row>
    <row r="55774" spans="21:21" x14ac:dyDescent="0.3">
      <c r="U55774" s="275"/>
    </row>
    <row r="55775" spans="21:21" x14ac:dyDescent="0.3">
      <c r="U55775" s="275"/>
    </row>
    <row r="55776" spans="21:21" x14ac:dyDescent="0.3">
      <c r="U55776" s="275"/>
    </row>
    <row r="55777" spans="21:21" x14ac:dyDescent="0.3">
      <c r="U55777" s="275"/>
    </row>
    <row r="55778" spans="21:21" x14ac:dyDescent="0.3">
      <c r="U55778" s="275"/>
    </row>
    <row r="55779" spans="21:21" x14ac:dyDescent="0.3">
      <c r="U55779" s="275"/>
    </row>
    <row r="55780" spans="21:21" x14ac:dyDescent="0.3">
      <c r="U55780" s="275"/>
    </row>
    <row r="55781" spans="21:21" x14ac:dyDescent="0.3">
      <c r="U55781" s="275"/>
    </row>
    <row r="55782" spans="21:21" x14ac:dyDescent="0.3">
      <c r="U55782" s="275"/>
    </row>
    <row r="55783" spans="21:21" x14ac:dyDescent="0.3">
      <c r="U55783" s="275"/>
    </row>
    <row r="55784" spans="21:21" x14ac:dyDescent="0.3">
      <c r="U55784" s="275"/>
    </row>
    <row r="55785" spans="21:21" x14ac:dyDescent="0.3">
      <c r="U55785" s="275"/>
    </row>
    <row r="55786" spans="21:21" x14ac:dyDescent="0.3">
      <c r="U55786" s="275"/>
    </row>
    <row r="55787" spans="21:21" x14ac:dyDescent="0.3">
      <c r="U55787" s="275"/>
    </row>
    <row r="55788" spans="21:21" x14ac:dyDescent="0.3">
      <c r="U55788" s="275"/>
    </row>
    <row r="55789" spans="21:21" x14ac:dyDescent="0.3">
      <c r="U55789" s="275"/>
    </row>
    <row r="55790" spans="21:21" x14ac:dyDescent="0.3">
      <c r="U55790" s="275"/>
    </row>
    <row r="55791" spans="21:21" x14ac:dyDescent="0.3">
      <c r="U55791" s="275"/>
    </row>
    <row r="55792" spans="21:21" x14ac:dyDescent="0.3">
      <c r="U55792" s="275"/>
    </row>
    <row r="55793" spans="21:21" x14ac:dyDescent="0.3">
      <c r="U55793" s="275"/>
    </row>
    <row r="55794" spans="21:21" x14ac:dyDescent="0.3">
      <c r="U55794" s="275"/>
    </row>
    <row r="55795" spans="21:21" x14ac:dyDescent="0.3">
      <c r="U55795" s="275"/>
    </row>
    <row r="55796" spans="21:21" x14ac:dyDescent="0.3">
      <c r="U55796" s="275"/>
    </row>
    <row r="55797" spans="21:21" x14ac:dyDescent="0.3">
      <c r="U55797" s="275"/>
    </row>
    <row r="55798" spans="21:21" x14ac:dyDescent="0.3">
      <c r="U55798" s="275"/>
    </row>
    <row r="55799" spans="21:21" x14ac:dyDescent="0.3">
      <c r="U55799" s="275"/>
    </row>
    <row r="55800" spans="21:21" x14ac:dyDescent="0.3">
      <c r="U55800" s="275"/>
    </row>
    <row r="55801" spans="21:21" x14ac:dyDescent="0.3">
      <c r="U55801" s="275"/>
    </row>
    <row r="55802" spans="21:21" x14ac:dyDescent="0.3">
      <c r="U55802" s="275"/>
    </row>
    <row r="55803" spans="21:21" x14ac:dyDescent="0.3">
      <c r="U55803" s="275"/>
    </row>
    <row r="55804" spans="21:21" x14ac:dyDescent="0.3">
      <c r="U55804" s="275"/>
    </row>
    <row r="55805" spans="21:21" x14ac:dyDescent="0.3">
      <c r="U55805" s="275"/>
    </row>
    <row r="55806" spans="21:21" x14ac:dyDescent="0.3">
      <c r="U55806" s="275"/>
    </row>
    <row r="55807" spans="21:21" x14ac:dyDescent="0.3">
      <c r="U55807" s="275"/>
    </row>
    <row r="55808" spans="21:21" x14ac:dyDescent="0.3">
      <c r="U55808" s="275"/>
    </row>
    <row r="55809" spans="21:21" x14ac:dyDescent="0.3">
      <c r="U55809" s="275"/>
    </row>
    <row r="55810" spans="21:21" x14ac:dyDescent="0.3">
      <c r="U55810" s="275"/>
    </row>
    <row r="55811" spans="21:21" x14ac:dyDescent="0.3">
      <c r="U55811" s="275"/>
    </row>
    <row r="55812" spans="21:21" x14ac:dyDescent="0.3">
      <c r="U55812" s="275"/>
    </row>
    <row r="55813" spans="21:21" x14ac:dyDescent="0.3">
      <c r="U55813" s="275"/>
    </row>
    <row r="55814" spans="21:21" x14ac:dyDescent="0.3">
      <c r="U55814" s="275"/>
    </row>
    <row r="55815" spans="21:21" x14ac:dyDescent="0.3">
      <c r="U55815" s="275"/>
    </row>
    <row r="55816" spans="21:21" x14ac:dyDescent="0.3">
      <c r="U55816" s="275"/>
    </row>
    <row r="55817" spans="21:21" x14ac:dyDescent="0.3">
      <c r="U55817" s="275"/>
    </row>
    <row r="55818" spans="21:21" x14ac:dyDescent="0.3">
      <c r="U55818" s="275"/>
    </row>
    <row r="55819" spans="21:21" x14ac:dyDescent="0.3">
      <c r="U55819" s="275"/>
    </row>
    <row r="55820" spans="21:21" x14ac:dyDescent="0.3">
      <c r="U55820" s="275"/>
    </row>
    <row r="55821" spans="21:21" x14ac:dyDescent="0.3">
      <c r="U55821" s="275"/>
    </row>
    <row r="55822" spans="21:21" x14ac:dyDescent="0.3">
      <c r="U55822" s="275"/>
    </row>
    <row r="55823" spans="21:21" x14ac:dyDescent="0.3">
      <c r="U55823" s="275"/>
    </row>
    <row r="55824" spans="21:21" x14ac:dyDescent="0.3">
      <c r="U55824" s="275"/>
    </row>
    <row r="55825" spans="21:21" x14ac:dyDescent="0.3">
      <c r="U55825" s="275"/>
    </row>
    <row r="55826" spans="21:21" x14ac:dyDescent="0.3">
      <c r="U55826" s="275"/>
    </row>
    <row r="55827" spans="21:21" x14ac:dyDescent="0.3">
      <c r="U55827" s="275"/>
    </row>
    <row r="55828" spans="21:21" x14ac:dyDescent="0.3">
      <c r="U55828" s="275"/>
    </row>
    <row r="55829" spans="21:21" x14ac:dyDescent="0.3">
      <c r="U55829" s="275"/>
    </row>
    <row r="55830" spans="21:21" x14ac:dyDescent="0.3">
      <c r="U55830" s="275"/>
    </row>
    <row r="55831" spans="21:21" x14ac:dyDescent="0.3">
      <c r="U55831" s="275"/>
    </row>
    <row r="55832" spans="21:21" x14ac:dyDescent="0.3">
      <c r="U55832" s="275"/>
    </row>
    <row r="55833" spans="21:21" x14ac:dyDescent="0.3">
      <c r="U55833" s="275"/>
    </row>
    <row r="55834" spans="21:21" x14ac:dyDescent="0.3">
      <c r="U55834" s="275"/>
    </row>
    <row r="55835" spans="21:21" x14ac:dyDescent="0.3">
      <c r="U55835" s="275"/>
    </row>
    <row r="55836" spans="21:21" x14ac:dyDescent="0.3">
      <c r="U55836" s="275"/>
    </row>
    <row r="55837" spans="21:21" x14ac:dyDescent="0.3">
      <c r="U55837" s="275"/>
    </row>
    <row r="55838" spans="21:21" x14ac:dyDescent="0.3">
      <c r="U55838" s="275"/>
    </row>
    <row r="55839" spans="21:21" x14ac:dyDescent="0.3">
      <c r="U55839" s="275"/>
    </row>
    <row r="55840" spans="21:21" x14ac:dyDescent="0.3">
      <c r="U55840" s="275"/>
    </row>
    <row r="55841" spans="21:21" x14ac:dyDescent="0.3">
      <c r="U55841" s="275"/>
    </row>
    <row r="55842" spans="21:21" x14ac:dyDescent="0.3">
      <c r="U55842" s="275"/>
    </row>
    <row r="55843" spans="21:21" x14ac:dyDescent="0.3">
      <c r="U55843" s="275"/>
    </row>
    <row r="55844" spans="21:21" x14ac:dyDescent="0.3">
      <c r="U55844" s="275"/>
    </row>
    <row r="55845" spans="21:21" x14ac:dyDescent="0.3">
      <c r="U55845" s="275"/>
    </row>
    <row r="55846" spans="21:21" x14ac:dyDescent="0.3">
      <c r="U55846" s="275"/>
    </row>
    <row r="55847" spans="21:21" x14ac:dyDescent="0.3">
      <c r="U55847" s="275"/>
    </row>
    <row r="55848" spans="21:21" x14ac:dyDescent="0.3">
      <c r="U55848" s="275"/>
    </row>
    <row r="55849" spans="21:21" x14ac:dyDescent="0.3">
      <c r="U55849" s="275"/>
    </row>
    <row r="55850" spans="21:21" x14ac:dyDescent="0.3">
      <c r="U55850" s="275"/>
    </row>
    <row r="55851" spans="21:21" x14ac:dyDescent="0.3">
      <c r="U55851" s="275"/>
    </row>
    <row r="55852" spans="21:21" x14ac:dyDescent="0.3">
      <c r="U55852" s="275"/>
    </row>
    <row r="55853" spans="21:21" x14ac:dyDescent="0.3">
      <c r="U55853" s="275"/>
    </row>
    <row r="55854" spans="21:21" x14ac:dyDescent="0.3">
      <c r="U55854" s="275"/>
    </row>
    <row r="55855" spans="21:21" x14ac:dyDescent="0.3">
      <c r="U55855" s="275"/>
    </row>
    <row r="55856" spans="21:21" x14ac:dyDescent="0.3">
      <c r="U55856" s="275"/>
    </row>
    <row r="55857" spans="21:21" x14ac:dyDescent="0.3">
      <c r="U55857" s="275"/>
    </row>
    <row r="55858" spans="21:21" x14ac:dyDescent="0.3">
      <c r="U55858" s="275"/>
    </row>
    <row r="55859" spans="21:21" x14ac:dyDescent="0.3">
      <c r="U55859" s="275"/>
    </row>
    <row r="55860" spans="21:21" x14ac:dyDescent="0.3">
      <c r="U55860" s="275"/>
    </row>
    <row r="55861" spans="21:21" x14ac:dyDescent="0.3">
      <c r="U55861" s="275"/>
    </row>
    <row r="55862" spans="21:21" x14ac:dyDescent="0.3">
      <c r="U55862" s="275"/>
    </row>
    <row r="55863" spans="21:21" x14ac:dyDescent="0.3">
      <c r="U55863" s="275"/>
    </row>
    <row r="55864" spans="21:21" x14ac:dyDescent="0.3">
      <c r="U55864" s="275"/>
    </row>
    <row r="55865" spans="21:21" x14ac:dyDescent="0.3">
      <c r="U55865" s="275"/>
    </row>
    <row r="55866" spans="21:21" x14ac:dyDescent="0.3">
      <c r="U55866" s="275"/>
    </row>
    <row r="55867" spans="21:21" x14ac:dyDescent="0.3">
      <c r="U55867" s="275"/>
    </row>
    <row r="55868" spans="21:21" x14ac:dyDescent="0.3">
      <c r="U55868" s="275"/>
    </row>
    <row r="55869" spans="21:21" x14ac:dyDescent="0.3">
      <c r="U55869" s="275"/>
    </row>
    <row r="55870" spans="21:21" x14ac:dyDescent="0.3">
      <c r="U55870" s="275"/>
    </row>
    <row r="55871" spans="21:21" x14ac:dyDescent="0.3">
      <c r="U55871" s="275"/>
    </row>
    <row r="55872" spans="21:21" x14ac:dyDescent="0.3">
      <c r="U55872" s="275"/>
    </row>
    <row r="55873" spans="21:21" x14ac:dyDescent="0.3">
      <c r="U55873" s="275"/>
    </row>
    <row r="55874" spans="21:21" x14ac:dyDescent="0.3">
      <c r="U55874" s="275"/>
    </row>
    <row r="55875" spans="21:21" x14ac:dyDescent="0.3">
      <c r="U55875" s="275"/>
    </row>
    <row r="55876" spans="21:21" x14ac:dyDescent="0.3">
      <c r="U55876" s="275"/>
    </row>
    <row r="55877" spans="21:21" x14ac:dyDescent="0.3">
      <c r="U55877" s="275"/>
    </row>
    <row r="55878" spans="21:21" x14ac:dyDescent="0.3">
      <c r="U55878" s="275"/>
    </row>
    <row r="55879" spans="21:21" x14ac:dyDescent="0.3">
      <c r="U55879" s="275"/>
    </row>
    <row r="55880" spans="21:21" x14ac:dyDescent="0.3">
      <c r="U55880" s="275"/>
    </row>
    <row r="55881" spans="21:21" x14ac:dyDescent="0.3">
      <c r="U55881" s="275"/>
    </row>
    <row r="55882" spans="21:21" x14ac:dyDescent="0.3">
      <c r="U55882" s="275"/>
    </row>
    <row r="55883" spans="21:21" x14ac:dyDescent="0.3">
      <c r="U55883" s="275"/>
    </row>
    <row r="55884" spans="21:21" x14ac:dyDescent="0.3">
      <c r="U55884" s="275"/>
    </row>
    <row r="55885" spans="21:21" x14ac:dyDescent="0.3">
      <c r="U55885" s="275"/>
    </row>
    <row r="55886" spans="21:21" x14ac:dyDescent="0.3">
      <c r="U55886" s="275"/>
    </row>
    <row r="55887" spans="21:21" x14ac:dyDescent="0.3">
      <c r="U55887" s="275"/>
    </row>
    <row r="55888" spans="21:21" x14ac:dyDescent="0.3">
      <c r="U55888" s="275"/>
    </row>
    <row r="55889" spans="21:21" x14ac:dyDescent="0.3">
      <c r="U55889" s="275"/>
    </row>
    <row r="55890" spans="21:21" x14ac:dyDescent="0.3">
      <c r="U55890" s="275"/>
    </row>
    <row r="55891" spans="21:21" x14ac:dyDescent="0.3">
      <c r="U55891" s="275"/>
    </row>
    <row r="55892" spans="21:21" x14ac:dyDescent="0.3">
      <c r="U55892" s="275"/>
    </row>
    <row r="55893" spans="21:21" x14ac:dyDescent="0.3">
      <c r="U55893" s="275"/>
    </row>
    <row r="55894" spans="21:21" x14ac:dyDescent="0.3">
      <c r="U55894" s="275"/>
    </row>
    <row r="55895" spans="21:21" x14ac:dyDescent="0.3">
      <c r="U55895" s="275"/>
    </row>
    <row r="55896" spans="21:21" x14ac:dyDescent="0.3">
      <c r="U55896" s="275"/>
    </row>
    <row r="55897" spans="21:21" x14ac:dyDescent="0.3">
      <c r="U55897" s="275"/>
    </row>
    <row r="55898" spans="21:21" x14ac:dyDescent="0.3">
      <c r="U55898" s="275"/>
    </row>
    <row r="55899" spans="21:21" x14ac:dyDescent="0.3">
      <c r="U55899" s="275"/>
    </row>
    <row r="55900" spans="21:21" x14ac:dyDescent="0.3">
      <c r="U55900" s="275"/>
    </row>
    <row r="55901" spans="21:21" x14ac:dyDescent="0.3">
      <c r="U55901" s="275"/>
    </row>
    <row r="55902" spans="21:21" x14ac:dyDescent="0.3">
      <c r="U55902" s="275"/>
    </row>
    <row r="55903" spans="21:21" x14ac:dyDescent="0.3">
      <c r="U55903" s="275"/>
    </row>
    <row r="55904" spans="21:21" x14ac:dyDescent="0.3">
      <c r="U55904" s="275"/>
    </row>
    <row r="55905" spans="21:21" x14ac:dyDescent="0.3">
      <c r="U55905" s="275"/>
    </row>
    <row r="55906" spans="21:21" x14ac:dyDescent="0.3">
      <c r="U55906" s="275"/>
    </row>
    <row r="55907" spans="21:21" x14ac:dyDescent="0.3">
      <c r="U55907" s="275"/>
    </row>
    <row r="55908" spans="21:21" x14ac:dyDescent="0.3">
      <c r="U55908" s="275"/>
    </row>
    <row r="55909" spans="21:21" x14ac:dyDescent="0.3">
      <c r="U55909" s="275"/>
    </row>
    <row r="55910" spans="21:21" x14ac:dyDescent="0.3">
      <c r="U55910" s="275"/>
    </row>
    <row r="55911" spans="21:21" x14ac:dyDescent="0.3">
      <c r="U55911" s="275"/>
    </row>
    <row r="55912" spans="21:21" x14ac:dyDescent="0.3">
      <c r="U55912" s="275"/>
    </row>
    <row r="55913" spans="21:21" x14ac:dyDescent="0.3">
      <c r="U55913" s="275"/>
    </row>
    <row r="55914" spans="21:21" x14ac:dyDescent="0.3">
      <c r="U55914" s="275"/>
    </row>
    <row r="55915" spans="21:21" x14ac:dyDescent="0.3">
      <c r="U55915" s="275"/>
    </row>
    <row r="55916" spans="21:21" x14ac:dyDescent="0.3">
      <c r="U55916" s="275"/>
    </row>
    <row r="55917" spans="21:21" x14ac:dyDescent="0.3">
      <c r="U55917" s="275"/>
    </row>
    <row r="55918" spans="21:21" x14ac:dyDescent="0.3">
      <c r="U55918" s="275"/>
    </row>
    <row r="55919" spans="21:21" x14ac:dyDescent="0.3">
      <c r="U55919" s="275"/>
    </row>
    <row r="55920" spans="21:21" x14ac:dyDescent="0.3">
      <c r="U55920" s="275"/>
    </row>
    <row r="55921" spans="21:21" x14ac:dyDescent="0.3">
      <c r="U55921" s="275"/>
    </row>
    <row r="55922" spans="21:21" x14ac:dyDescent="0.3">
      <c r="U55922" s="275"/>
    </row>
    <row r="55923" spans="21:21" x14ac:dyDescent="0.3">
      <c r="U55923" s="275"/>
    </row>
    <row r="55924" spans="21:21" x14ac:dyDescent="0.3">
      <c r="U55924" s="275"/>
    </row>
    <row r="55925" spans="21:21" x14ac:dyDescent="0.3">
      <c r="U55925" s="275"/>
    </row>
    <row r="55926" spans="21:21" x14ac:dyDescent="0.3">
      <c r="U55926" s="275"/>
    </row>
    <row r="55927" spans="21:21" x14ac:dyDescent="0.3">
      <c r="U55927" s="275"/>
    </row>
    <row r="55928" spans="21:21" x14ac:dyDescent="0.3">
      <c r="U55928" s="275"/>
    </row>
    <row r="55929" spans="21:21" x14ac:dyDescent="0.3">
      <c r="U55929" s="275"/>
    </row>
    <row r="55930" spans="21:21" x14ac:dyDescent="0.3">
      <c r="U55930" s="275"/>
    </row>
    <row r="55931" spans="21:21" x14ac:dyDescent="0.3">
      <c r="U55931" s="275"/>
    </row>
    <row r="55932" spans="21:21" x14ac:dyDescent="0.3">
      <c r="U55932" s="275"/>
    </row>
    <row r="55933" spans="21:21" x14ac:dyDescent="0.3">
      <c r="U55933" s="275"/>
    </row>
    <row r="55934" spans="21:21" x14ac:dyDescent="0.3">
      <c r="U55934" s="275"/>
    </row>
    <row r="55935" spans="21:21" x14ac:dyDescent="0.3">
      <c r="U55935" s="275"/>
    </row>
    <row r="55936" spans="21:21" x14ac:dyDescent="0.3">
      <c r="U55936" s="275"/>
    </row>
    <row r="55937" spans="21:21" x14ac:dyDescent="0.3">
      <c r="U55937" s="275"/>
    </row>
    <row r="55938" spans="21:21" x14ac:dyDescent="0.3">
      <c r="U55938" s="275"/>
    </row>
    <row r="55939" spans="21:21" x14ac:dyDescent="0.3">
      <c r="U55939" s="275"/>
    </row>
    <row r="55940" spans="21:21" x14ac:dyDescent="0.3">
      <c r="U55940" s="275"/>
    </row>
    <row r="55941" spans="21:21" x14ac:dyDescent="0.3">
      <c r="U55941" s="275"/>
    </row>
    <row r="55942" spans="21:21" x14ac:dyDescent="0.3">
      <c r="U55942" s="275"/>
    </row>
    <row r="55943" spans="21:21" x14ac:dyDescent="0.3">
      <c r="U55943" s="275"/>
    </row>
    <row r="55944" spans="21:21" x14ac:dyDescent="0.3">
      <c r="U55944" s="275"/>
    </row>
    <row r="55945" spans="21:21" x14ac:dyDescent="0.3">
      <c r="U55945" s="275"/>
    </row>
    <row r="55946" spans="21:21" x14ac:dyDescent="0.3">
      <c r="U55946" s="275"/>
    </row>
    <row r="55947" spans="21:21" x14ac:dyDescent="0.3">
      <c r="U55947" s="275"/>
    </row>
    <row r="55948" spans="21:21" x14ac:dyDescent="0.3">
      <c r="U55948" s="275"/>
    </row>
    <row r="55949" spans="21:21" x14ac:dyDescent="0.3">
      <c r="U55949" s="275"/>
    </row>
    <row r="55950" spans="21:21" x14ac:dyDescent="0.3">
      <c r="U55950" s="275"/>
    </row>
    <row r="55951" spans="21:21" x14ac:dyDescent="0.3">
      <c r="U55951" s="275"/>
    </row>
    <row r="55952" spans="21:21" x14ac:dyDescent="0.3">
      <c r="U55952" s="275"/>
    </row>
    <row r="55953" spans="21:21" x14ac:dyDescent="0.3">
      <c r="U55953" s="275"/>
    </row>
    <row r="55954" spans="21:21" x14ac:dyDescent="0.3">
      <c r="U55954" s="275"/>
    </row>
    <row r="55955" spans="21:21" x14ac:dyDescent="0.3">
      <c r="U55955" s="275"/>
    </row>
    <row r="55956" spans="21:21" x14ac:dyDescent="0.3">
      <c r="U55956" s="275"/>
    </row>
    <row r="55957" spans="21:21" x14ac:dyDescent="0.3">
      <c r="U55957" s="275"/>
    </row>
    <row r="55958" spans="21:21" x14ac:dyDescent="0.3">
      <c r="U55958" s="275"/>
    </row>
    <row r="55959" spans="21:21" x14ac:dyDescent="0.3">
      <c r="U55959" s="275"/>
    </row>
    <row r="55960" spans="21:21" x14ac:dyDescent="0.3">
      <c r="U55960" s="275"/>
    </row>
    <row r="55961" spans="21:21" x14ac:dyDescent="0.3">
      <c r="U55961" s="275"/>
    </row>
    <row r="55962" spans="21:21" x14ac:dyDescent="0.3">
      <c r="U55962" s="275"/>
    </row>
    <row r="55963" spans="21:21" x14ac:dyDescent="0.3">
      <c r="U55963" s="275"/>
    </row>
    <row r="55964" spans="21:21" x14ac:dyDescent="0.3">
      <c r="U55964" s="275"/>
    </row>
    <row r="55965" spans="21:21" x14ac:dyDescent="0.3">
      <c r="U55965" s="275"/>
    </row>
    <row r="55966" spans="21:21" x14ac:dyDescent="0.3">
      <c r="U55966" s="275"/>
    </row>
    <row r="55967" spans="21:21" x14ac:dyDescent="0.3">
      <c r="U55967" s="275"/>
    </row>
    <row r="55968" spans="21:21" x14ac:dyDescent="0.3">
      <c r="U55968" s="275"/>
    </row>
    <row r="55969" spans="21:21" x14ac:dyDescent="0.3">
      <c r="U55969" s="275"/>
    </row>
    <row r="55970" spans="21:21" x14ac:dyDescent="0.3">
      <c r="U55970" s="275"/>
    </row>
    <row r="55971" spans="21:21" x14ac:dyDescent="0.3">
      <c r="U55971" s="275"/>
    </row>
    <row r="55972" spans="21:21" x14ac:dyDescent="0.3">
      <c r="U55972" s="275"/>
    </row>
    <row r="55973" spans="21:21" x14ac:dyDescent="0.3">
      <c r="U55973" s="275"/>
    </row>
    <row r="55974" spans="21:21" x14ac:dyDescent="0.3">
      <c r="U55974" s="275"/>
    </row>
    <row r="55975" spans="21:21" x14ac:dyDescent="0.3">
      <c r="U55975" s="275"/>
    </row>
    <row r="55976" spans="21:21" x14ac:dyDescent="0.3">
      <c r="U55976" s="275"/>
    </row>
    <row r="55977" spans="21:21" x14ac:dyDescent="0.3">
      <c r="U55977" s="275"/>
    </row>
    <row r="55978" spans="21:21" x14ac:dyDescent="0.3">
      <c r="U55978" s="275"/>
    </row>
    <row r="55979" spans="21:21" x14ac:dyDescent="0.3">
      <c r="U55979" s="275"/>
    </row>
    <row r="55980" spans="21:21" x14ac:dyDescent="0.3">
      <c r="U55980" s="275"/>
    </row>
    <row r="55981" spans="21:21" x14ac:dyDescent="0.3">
      <c r="U55981" s="275"/>
    </row>
    <row r="55982" spans="21:21" x14ac:dyDescent="0.3">
      <c r="U55982" s="275"/>
    </row>
    <row r="55983" spans="21:21" x14ac:dyDescent="0.3">
      <c r="U55983" s="275"/>
    </row>
    <row r="55984" spans="21:21" x14ac:dyDescent="0.3">
      <c r="U55984" s="275"/>
    </row>
    <row r="55985" spans="21:21" x14ac:dyDescent="0.3">
      <c r="U55985" s="275"/>
    </row>
    <row r="55986" spans="21:21" x14ac:dyDescent="0.3">
      <c r="U55986" s="275"/>
    </row>
    <row r="55987" spans="21:21" x14ac:dyDescent="0.3">
      <c r="U55987" s="275"/>
    </row>
    <row r="55988" spans="21:21" x14ac:dyDescent="0.3">
      <c r="U55988" s="275"/>
    </row>
    <row r="55989" spans="21:21" x14ac:dyDescent="0.3">
      <c r="U55989" s="275"/>
    </row>
    <row r="55990" spans="21:21" x14ac:dyDescent="0.3">
      <c r="U55990" s="275"/>
    </row>
    <row r="55991" spans="21:21" x14ac:dyDescent="0.3">
      <c r="U55991" s="275"/>
    </row>
    <row r="55992" spans="21:21" x14ac:dyDescent="0.3">
      <c r="U55992" s="275"/>
    </row>
    <row r="55993" spans="21:21" x14ac:dyDescent="0.3">
      <c r="U55993" s="275"/>
    </row>
    <row r="55994" spans="21:21" x14ac:dyDescent="0.3">
      <c r="U55994" s="275"/>
    </row>
    <row r="55995" spans="21:21" x14ac:dyDescent="0.3">
      <c r="U55995" s="275"/>
    </row>
    <row r="55996" spans="21:21" x14ac:dyDescent="0.3">
      <c r="U55996" s="275"/>
    </row>
    <row r="55997" spans="21:21" x14ac:dyDescent="0.3">
      <c r="U55997" s="275"/>
    </row>
    <row r="55998" spans="21:21" x14ac:dyDescent="0.3">
      <c r="U55998" s="275"/>
    </row>
    <row r="55999" spans="21:21" x14ac:dyDescent="0.3">
      <c r="U55999" s="275"/>
    </row>
    <row r="56000" spans="21:21" x14ac:dyDescent="0.3">
      <c r="U56000" s="275"/>
    </row>
    <row r="56001" spans="21:21" x14ac:dyDescent="0.3">
      <c r="U56001" s="275"/>
    </row>
    <row r="56002" spans="21:21" x14ac:dyDescent="0.3">
      <c r="U56002" s="275"/>
    </row>
    <row r="56003" spans="21:21" x14ac:dyDescent="0.3">
      <c r="U56003" s="275"/>
    </row>
    <row r="56004" spans="21:21" x14ac:dyDescent="0.3">
      <c r="U56004" s="275"/>
    </row>
    <row r="56005" spans="21:21" x14ac:dyDescent="0.3">
      <c r="U56005" s="275"/>
    </row>
    <row r="56006" spans="21:21" x14ac:dyDescent="0.3">
      <c r="U56006" s="275"/>
    </row>
    <row r="56007" spans="21:21" x14ac:dyDescent="0.3">
      <c r="U56007" s="275"/>
    </row>
    <row r="56008" spans="21:21" x14ac:dyDescent="0.3">
      <c r="U56008" s="275"/>
    </row>
    <row r="56009" spans="21:21" x14ac:dyDescent="0.3">
      <c r="U56009" s="275"/>
    </row>
    <row r="56010" spans="21:21" x14ac:dyDescent="0.3">
      <c r="U56010" s="275"/>
    </row>
    <row r="56011" spans="21:21" x14ac:dyDescent="0.3">
      <c r="U56011" s="275"/>
    </row>
    <row r="56012" spans="21:21" x14ac:dyDescent="0.3">
      <c r="U56012" s="275"/>
    </row>
    <row r="56013" spans="21:21" x14ac:dyDescent="0.3">
      <c r="U56013" s="275"/>
    </row>
    <row r="56014" spans="21:21" x14ac:dyDescent="0.3">
      <c r="U56014" s="275"/>
    </row>
    <row r="56015" spans="21:21" x14ac:dyDescent="0.3">
      <c r="U56015" s="275"/>
    </row>
    <row r="56016" spans="21:21" x14ac:dyDescent="0.3">
      <c r="U56016" s="275"/>
    </row>
    <row r="56017" spans="21:21" x14ac:dyDescent="0.3">
      <c r="U56017" s="275"/>
    </row>
    <row r="56018" spans="21:21" x14ac:dyDescent="0.3">
      <c r="U56018" s="275"/>
    </row>
    <row r="56019" spans="21:21" x14ac:dyDescent="0.3">
      <c r="U56019" s="275"/>
    </row>
    <row r="56020" spans="21:21" x14ac:dyDescent="0.3">
      <c r="U56020" s="275"/>
    </row>
    <row r="56021" spans="21:21" x14ac:dyDescent="0.3">
      <c r="U56021" s="275"/>
    </row>
    <row r="56022" spans="21:21" x14ac:dyDescent="0.3">
      <c r="U56022" s="275"/>
    </row>
    <row r="56023" spans="21:21" x14ac:dyDescent="0.3">
      <c r="U56023" s="275"/>
    </row>
    <row r="56024" spans="21:21" x14ac:dyDescent="0.3">
      <c r="U56024" s="275"/>
    </row>
    <row r="56025" spans="21:21" x14ac:dyDescent="0.3">
      <c r="U56025" s="275"/>
    </row>
    <row r="56026" spans="21:21" x14ac:dyDescent="0.3">
      <c r="U56026" s="275"/>
    </row>
    <row r="56027" spans="21:21" x14ac:dyDescent="0.3">
      <c r="U56027" s="275"/>
    </row>
    <row r="56028" spans="21:21" x14ac:dyDescent="0.3">
      <c r="U56028" s="275"/>
    </row>
    <row r="56029" spans="21:21" x14ac:dyDescent="0.3">
      <c r="U56029" s="275"/>
    </row>
    <row r="56030" spans="21:21" x14ac:dyDescent="0.3">
      <c r="U56030" s="275"/>
    </row>
    <row r="56031" spans="21:21" x14ac:dyDescent="0.3">
      <c r="U56031" s="275"/>
    </row>
    <row r="56032" spans="21:21" x14ac:dyDescent="0.3">
      <c r="U56032" s="275"/>
    </row>
    <row r="56033" spans="21:21" x14ac:dyDescent="0.3">
      <c r="U56033" s="275"/>
    </row>
    <row r="56034" spans="21:21" x14ac:dyDescent="0.3">
      <c r="U56034" s="275"/>
    </row>
    <row r="56035" spans="21:21" x14ac:dyDescent="0.3">
      <c r="U56035" s="275"/>
    </row>
    <row r="56036" spans="21:21" x14ac:dyDescent="0.3">
      <c r="U56036" s="275"/>
    </row>
    <row r="56037" spans="21:21" x14ac:dyDescent="0.3">
      <c r="U56037" s="275"/>
    </row>
    <row r="56038" spans="21:21" x14ac:dyDescent="0.3">
      <c r="U56038" s="275"/>
    </row>
    <row r="56039" spans="21:21" x14ac:dyDescent="0.3">
      <c r="U56039" s="275"/>
    </row>
    <row r="56040" spans="21:21" x14ac:dyDescent="0.3">
      <c r="U56040" s="275"/>
    </row>
    <row r="56041" spans="21:21" x14ac:dyDescent="0.3">
      <c r="U56041" s="275"/>
    </row>
    <row r="56042" spans="21:21" x14ac:dyDescent="0.3">
      <c r="U56042" s="275"/>
    </row>
    <row r="56043" spans="21:21" x14ac:dyDescent="0.3">
      <c r="U56043" s="275"/>
    </row>
    <row r="56044" spans="21:21" x14ac:dyDescent="0.3">
      <c r="U56044" s="275"/>
    </row>
    <row r="56045" spans="21:21" x14ac:dyDescent="0.3">
      <c r="U56045" s="275"/>
    </row>
    <row r="56046" spans="21:21" x14ac:dyDescent="0.3">
      <c r="U56046" s="275"/>
    </row>
    <row r="56047" spans="21:21" x14ac:dyDescent="0.3">
      <c r="U56047" s="275"/>
    </row>
    <row r="56048" spans="21:21" x14ac:dyDescent="0.3">
      <c r="U56048" s="275"/>
    </row>
    <row r="56049" spans="21:21" x14ac:dyDescent="0.3">
      <c r="U56049" s="275"/>
    </row>
    <row r="56050" spans="21:21" x14ac:dyDescent="0.3">
      <c r="U56050" s="275"/>
    </row>
    <row r="56051" spans="21:21" x14ac:dyDescent="0.3">
      <c r="U56051" s="275"/>
    </row>
    <row r="56052" spans="21:21" x14ac:dyDescent="0.3">
      <c r="U56052" s="275"/>
    </row>
    <row r="56053" spans="21:21" x14ac:dyDescent="0.3">
      <c r="U56053" s="275"/>
    </row>
    <row r="56054" spans="21:21" x14ac:dyDescent="0.3">
      <c r="U56054" s="275"/>
    </row>
    <row r="56055" spans="21:21" x14ac:dyDescent="0.3">
      <c r="U56055" s="275"/>
    </row>
    <row r="56056" spans="21:21" x14ac:dyDescent="0.3">
      <c r="U56056" s="275"/>
    </row>
    <row r="56057" spans="21:21" x14ac:dyDescent="0.3">
      <c r="U56057" s="275"/>
    </row>
    <row r="56058" spans="21:21" x14ac:dyDescent="0.3">
      <c r="U56058" s="275"/>
    </row>
    <row r="56059" spans="21:21" x14ac:dyDescent="0.3">
      <c r="U56059" s="275"/>
    </row>
    <row r="56060" spans="21:21" x14ac:dyDescent="0.3">
      <c r="U56060" s="275"/>
    </row>
    <row r="56061" spans="21:21" x14ac:dyDescent="0.3">
      <c r="U56061" s="275"/>
    </row>
    <row r="56062" spans="21:21" x14ac:dyDescent="0.3">
      <c r="U56062" s="275"/>
    </row>
    <row r="56063" spans="21:21" x14ac:dyDescent="0.3">
      <c r="U56063" s="275"/>
    </row>
    <row r="56064" spans="21:21" x14ac:dyDescent="0.3">
      <c r="U56064" s="275"/>
    </row>
    <row r="56065" spans="21:21" x14ac:dyDescent="0.3">
      <c r="U56065" s="275"/>
    </row>
    <row r="56066" spans="21:21" x14ac:dyDescent="0.3">
      <c r="U56066" s="275"/>
    </row>
    <row r="56067" spans="21:21" x14ac:dyDescent="0.3">
      <c r="U56067" s="275"/>
    </row>
    <row r="56068" spans="21:21" x14ac:dyDescent="0.3">
      <c r="U56068" s="275"/>
    </row>
    <row r="56069" spans="21:21" x14ac:dyDescent="0.3">
      <c r="U56069" s="275"/>
    </row>
    <row r="56070" spans="21:21" x14ac:dyDescent="0.3">
      <c r="U56070" s="275"/>
    </row>
    <row r="56071" spans="21:21" x14ac:dyDescent="0.3">
      <c r="U56071" s="275"/>
    </row>
    <row r="56072" spans="21:21" x14ac:dyDescent="0.3">
      <c r="U56072" s="275"/>
    </row>
    <row r="56073" spans="21:21" x14ac:dyDescent="0.3">
      <c r="U56073" s="275"/>
    </row>
    <row r="56074" spans="21:21" x14ac:dyDescent="0.3">
      <c r="U56074" s="275"/>
    </row>
    <row r="56075" spans="21:21" x14ac:dyDescent="0.3">
      <c r="U56075" s="275"/>
    </row>
    <row r="56076" spans="21:21" x14ac:dyDescent="0.3">
      <c r="U56076" s="275"/>
    </row>
    <row r="56077" spans="21:21" x14ac:dyDescent="0.3">
      <c r="U56077" s="275"/>
    </row>
    <row r="56078" spans="21:21" x14ac:dyDescent="0.3">
      <c r="U56078" s="275"/>
    </row>
    <row r="56079" spans="21:21" x14ac:dyDescent="0.3">
      <c r="U56079" s="275"/>
    </row>
    <row r="56080" spans="21:21" x14ac:dyDescent="0.3">
      <c r="U56080" s="275"/>
    </row>
    <row r="56081" spans="21:21" x14ac:dyDescent="0.3">
      <c r="U56081" s="275"/>
    </row>
    <row r="56082" spans="21:21" x14ac:dyDescent="0.3">
      <c r="U56082" s="275"/>
    </row>
    <row r="56083" spans="21:21" x14ac:dyDescent="0.3">
      <c r="U56083" s="275"/>
    </row>
    <row r="56084" spans="21:21" x14ac:dyDescent="0.3">
      <c r="U56084" s="275"/>
    </row>
    <row r="56085" spans="21:21" x14ac:dyDescent="0.3">
      <c r="U56085" s="275"/>
    </row>
    <row r="56086" spans="21:21" x14ac:dyDescent="0.3">
      <c r="U56086" s="275"/>
    </row>
    <row r="56087" spans="21:21" x14ac:dyDescent="0.3">
      <c r="U56087" s="275"/>
    </row>
    <row r="56088" spans="21:21" x14ac:dyDescent="0.3">
      <c r="U56088" s="275"/>
    </row>
    <row r="56089" spans="21:21" x14ac:dyDescent="0.3">
      <c r="U56089" s="275"/>
    </row>
    <row r="56090" spans="21:21" x14ac:dyDescent="0.3">
      <c r="U56090" s="275"/>
    </row>
    <row r="56091" spans="21:21" x14ac:dyDescent="0.3">
      <c r="U56091" s="275"/>
    </row>
    <row r="56092" spans="21:21" x14ac:dyDescent="0.3">
      <c r="U56092" s="275"/>
    </row>
    <row r="56093" spans="21:21" x14ac:dyDescent="0.3">
      <c r="U56093" s="275"/>
    </row>
    <row r="56094" spans="21:21" x14ac:dyDescent="0.3">
      <c r="U56094" s="275"/>
    </row>
    <row r="56095" spans="21:21" x14ac:dyDescent="0.3">
      <c r="U56095" s="275"/>
    </row>
    <row r="56096" spans="21:21" x14ac:dyDescent="0.3">
      <c r="U56096" s="275"/>
    </row>
    <row r="56097" spans="21:21" x14ac:dyDescent="0.3">
      <c r="U56097" s="275"/>
    </row>
    <row r="56098" spans="21:21" x14ac:dyDescent="0.3">
      <c r="U56098" s="275"/>
    </row>
    <row r="56099" spans="21:21" x14ac:dyDescent="0.3">
      <c r="U56099" s="275"/>
    </row>
    <row r="56100" spans="21:21" x14ac:dyDescent="0.3">
      <c r="U56100" s="275"/>
    </row>
    <row r="56101" spans="21:21" x14ac:dyDescent="0.3">
      <c r="U56101" s="275"/>
    </row>
    <row r="56102" spans="21:21" x14ac:dyDescent="0.3">
      <c r="U56102" s="275"/>
    </row>
    <row r="56103" spans="21:21" x14ac:dyDescent="0.3">
      <c r="U56103" s="275"/>
    </row>
    <row r="56104" spans="21:21" x14ac:dyDescent="0.3">
      <c r="U56104" s="275"/>
    </row>
    <row r="56105" spans="21:21" x14ac:dyDescent="0.3">
      <c r="U56105" s="275"/>
    </row>
    <row r="56106" spans="21:21" x14ac:dyDescent="0.3">
      <c r="U56106" s="275"/>
    </row>
    <row r="56107" spans="21:21" x14ac:dyDescent="0.3">
      <c r="U56107" s="275"/>
    </row>
    <row r="56108" spans="21:21" x14ac:dyDescent="0.3">
      <c r="U56108" s="275"/>
    </row>
    <row r="56109" spans="21:21" x14ac:dyDescent="0.3">
      <c r="U56109" s="275"/>
    </row>
    <row r="56110" spans="21:21" x14ac:dyDescent="0.3">
      <c r="U56110" s="275"/>
    </row>
    <row r="56111" spans="21:21" x14ac:dyDescent="0.3">
      <c r="U56111" s="275"/>
    </row>
    <row r="56112" spans="21:21" x14ac:dyDescent="0.3">
      <c r="U56112" s="275"/>
    </row>
    <row r="56113" spans="21:21" x14ac:dyDescent="0.3">
      <c r="U56113" s="275"/>
    </row>
    <row r="56114" spans="21:21" x14ac:dyDescent="0.3">
      <c r="U56114" s="275"/>
    </row>
    <row r="56115" spans="21:21" x14ac:dyDescent="0.3">
      <c r="U56115" s="275"/>
    </row>
    <row r="56116" spans="21:21" x14ac:dyDescent="0.3">
      <c r="U56116" s="275"/>
    </row>
    <row r="56117" spans="21:21" x14ac:dyDescent="0.3">
      <c r="U56117" s="275"/>
    </row>
    <row r="56118" spans="21:21" x14ac:dyDescent="0.3">
      <c r="U56118" s="275"/>
    </row>
    <row r="56119" spans="21:21" x14ac:dyDescent="0.3">
      <c r="U56119" s="275"/>
    </row>
    <row r="56120" spans="21:21" x14ac:dyDescent="0.3">
      <c r="U56120" s="275"/>
    </row>
    <row r="56121" spans="21:21" x14ac:dyDescent="0.3">
      <c r="U56121" s="275"/>
    </row>
    <row r="56122" spans="21:21" x14ac:dyDescent="0.3">
      <c r="U56122" s="275"/>
    </row>
    <row r="56123" spans="21:21" x14ac:dyDescent="0.3">
      <c r="U56123" s="275"/>
    </row>
    <row r="56124" spans="21:21" x14ac:dyDescent="0.3">
      <c r="U56124" s="275"/>
    </row>
    <row r="56125" spans="21:21" x14ac:dyDescent="0.3">
      <c r="U56125" s="275"/>
    </row>
    <row r="56126" spans="21:21" x14ac:dyDescent="0.3">
      <c r="U56126" s="275"/>
    </row>
    <row r="56127" spans="21:21" x14ac:dyDescent="0.3">
      <c r="U56127" s="275"/>
    </row>
    <row r="56128" spans="21:21" x14ac:dyDescent="0.3">
      <c r="U56128" s="275"/>
    </row>
    <row r="56129" spans="21:21" x14ac:dyDescent="0.3">
      <c r="U56129" s="275"/>
    </row>
    <row r="56130" spans="21:21" x14ac:dyDescent="0.3">
      <c r="U56130" s="275"/>
    </row>
    <row r="56131" spans="21:21" x14ac:dyDescent="0.3">
      <c r="U56131" s="275"/>
    </row>
    <row r="56132" spans="21:21" x14ac:dyDescent="0.3">
      <c r="U56132" s="275"/>
    </row>
    <row r="56133" spans="21:21" x14ac:dyDescent="0.3">
      <c r="U56133" s="275"/>
    </row>
    <row r="56134" spans="21:21" x14ac:dyDescent="0.3">
      <c r="U56134" s="275"/>
    </row>
    <row r="56135" spans="21:21" x14ac:dyDescent="0.3">
      <c r="U56135" s="275"/>
    </row>
    <row r="56136" spans="21:21" x14ac:dyDescent="0.3">
      <c r="U56136" s="275"/>
    </row>
    <row r="56137" spans="21:21" x14ac:dyDescent="0.3">
      <c r="U56137" s="275"/>
    </row>
    <row r="56138" spans="21:21" x14ac:dyDescent="0.3">
      <c r="U56138" s="275"/>
    </row>
    <row r="56139" spans="21:21" x14ac:dyDescent="0.3">
      <c r="U56139" s="275"/>
    </row>
    <row r="56140" spans="21:21" x14ac:dyDescent="0.3">
      <c r="U56140" s="275"/>
    </row>
    <row r="56141" spans="21:21" x14ac:dyDescent="0.3">
      <c r="U56141" s="275"/>
    </row>
    <row r="56142" spans="21:21" x14ac:dyDescent="0.3">
      <c r="U56142" s="275"/>
    </row>
    <row r="56143" spans="21:21" x14ac:dyDescent="0.3">
      <c r="U56143" s="275"/>
    </row>
    <row r="56144" spans="21:21" x14ac:dyDescent="0.3">
      <c r="U56144" s="275"/>
    </row>
    <row r="56145" spans="21:21" x14ac:dyDescent="0.3">
      <c r="U56145" s="275"/>
    </row>
    <row r="56146" spans="21:21" x14ac:dyDescent="0.3">
      <c r="U56146" s="275"/>
    </row>
    <row r="56147" spans="21:21" x14ac:dyDescent="0.3">
      <c r="U56147" s="275"/>
    </row>
    <row r="56148" spans="21:21" x14ac:dyDescent="0.3">
      <c r="U56148" s="275"/>
    </row>
    <row r="56149" spans="21:21" x14ac:dyDescent="0.3">
      <c r="U56149" s="275"/>
    </row>
    <row r="56150" spans="21:21" x14ac:dyDescent="0.3">
      <c r="U56150" s="275"/>
    </row>
    <row r="56151" spans="21:21" x14ac:dyDescent="0.3">
      <c r="U56151" s="275"/>
    </row>
    <row r="56152" spans="21:21" x14ac:dyDescent="0.3">
      <c r="U56152" s="275"/>
    </row>
    <row r="56153" spans="21:21" x14ac:dyDescent="0.3">
      <c r="U56153" s="275"/>
    </row>
    <row r="56154" spans="21:21" x14ac:dyDescent="0.3">
      <c r="U56154" s="275"/>
    </row>
    <row r="56155" spans="21:21" x14ac:dyDescent="0.3">
      <c r="U56155" s="275"/>
    </row>
    <row r="56156" spans="21:21" x14ac:dyDescent="0.3">
      <c r="U56156" s="275"/>
    </row>
    <row r="56157" spans="21:21" x14ac:dyDescent="0.3">
      <c r="U56157" s="275"/>
    </row>
    <row r="56158" spans="21:21" x14ac:dyDescent="0.3">
      <c r="U56158" s="275"/>
    </row>
    <row r="56159" spans="21:21" x14ac:dyDescent="0.3">
      <c r="U56159" s="275"/>
    </row>
    <row r="56160" spans="21:21" x14ac:dyDescent="0.3">
      <c r="U56160" s="275"/>
    </row>
    <row r="56161" spans="21:21" x14ac:dyDescent="0.3">
      <c r="U56161" s="275"/>
    </row>
    <row r="56162" spans="21:21" x14ac:dyDescent="0.3">
      <c r="U56162" s="275"/>
    </row>
    <row r="56163" spans="21:21" x14ac:dyDescent="0.3">
      <c r="U56163" s="275"/>
    </row>
    <row r="56164" spans="21:21" x14ac:dyDescent="0.3">
      <c r="U56164" s="275"/>
    </row>
    <row r="56165" spans="21:21" x14ac:dyDescent="0.3">
      <c r="U56165" s="275"/>
    </row>
    <row r="56166" spans="21:21" x14ac:dyDescent="0.3">
      <c r="U56166" s="275"/>
    </row>
    <row r="56167" spans="21:21" x14ac:dyDescent="0.3">
      <c r="U56167" s="275"/>
    </row>
    <row r="56168" spans="21:21" x14ac:dyDescent="0.3">
      <c r="U56168" s="275"/>
    </row>
    <row r="56169" spans="21:21" x14ac:dyDescent="0.3">
      <c r="U56169" s="275"/>
    </row>
    <row r="56170" spans="21:21" x14ac:dyDescent="0.3">
      <c r="U56170" s="275"/>
    </row>
    <row r="56171" spans="21:21" x14ac:dyDescent="0.3">
      <c r="U56171" s="275"/>
    </row>
    <row r="56172" spans="21:21" x14ac:dyDescent="0.3">
      <c r="U56172" s="275"/>
    </row>
    <row r="56173" spans="21:21" x14ac:dyDescent="0.3">
      <c r="U56173" s="275"/>
    </row>
    <row r="56174" spans="21:21" x14ac:dyDescent="0.3">
      <c r="U56174" s="275"/>
    </row>
    <row r="56175" spans="21:21" x14ac:dyDescent="0.3">
      <c r="U56175" s="275"/>
    </row>
    <row r="56176" spans="21:21" x14ac:dyDescent="0.3">
      <c r="U56176" s="275"/>
    </row>
    <row r="56177" spans="21:21" x14ac:dyDescent="0.3">
      <c r="U56177" s="275"/>
    </row>
    <row r="56178" spans="21:21" x14ac:dyDescent="0.3">
      <c r="U56178" s="275"/>
    </row>
    <row r="56179" spans="21:21" x14ac:dyDescent="0.3">
      <c r="U56179" s="275"/>
    </row>
    <row r="56180" spans="21:21" x14ac:dyDescent="0.3">
      <c r="U56180" s="275"/>
    </row>
    <row r="56181" spans="21:21" x14ac:dyDescent="0.3">
      <c r="U56181" s="275"/>
    </row>
    <row r="56182" spans="21:21" x14ac:dyDescent="0.3">
      <c r="U56182" s="275"/>
    </row>
    <row r="56183" spans="21:21" x14ac:dyDescent="0.3">
      <c r="U56183" s="275"/>
    </row>
    <row r="56184" spans="21:21" x14ac:dyDescent="0.3">
      <c r="U56184" s="275"/>
    </row>
    <row r="56185" spans="21:21" x14ac:dyDescent="0.3">
      <c r="U56185" s="275"/>
    </row>
    <row r="56186" spans="21:21" x14ac:dyDescent="0.3">
      <c r="U56186" s="275"/>
    </row>
    <row r="56187" spans="21:21" x14ac:dyDescent="0.3">
      <c r="U56187" s="275"/>
    </row>
    <row r="56188" spans="21:21" x14ac:dyDescent="0.3">
      <c r="U56188" s="275"/>
    </row>
    <row r="56189" spans="21:21" x14ac:dyDescent="0.3">
      <c r="U56189" s="275"/>
    </row>
    <row r="56190" spans="21:21" x14ac:dyDescent="0.3">
      <c r="U56190" s="275"/>
    </row>
    <row r="56191" spans="21:21" x14ac:dyDescent="0.3">
      <c r="U56191" s="275"/>
    </row>
    <row r="56192" spans="21:21" x14ac:dyDescent="0.3">
      <c r="U56192" s="275"/>
    </row>
    <row r="56193" spans="21:21" x14ac:dyDescent="0.3">
      <c r="U56193" s="275"/>
    </row>
    <row r="56194" spans="21:21" x14ac:dyDescent="0.3">
      <c r="U56194" s="275"/>
    </row>
    <row r="56195" spans="21:21" x14ac:dyDescent="0.3">
      <c r="U56195" s="275"/>
    </row>
    <row r="56196" spans="21:21" x14ac:dyDescent="0.3">
      <c r="U56196" s="275"/>
    </row>
    <row r="56197" spans="21:21" x14ac:dyDescent="0.3">
      <c r="U56197" s="275"/>
    </row>
    <row r="56198" spans="21:21" x14ac:dyDescent="0.3">
      <c r="U56198" s="275"/>
    </row>
    <row r="56199" spans="21:21" x14ac:dyDescent="0.3">
      <c r="U56199" s="275"/>
    </row>
    <row r="56200" spans="21:21" x14ac:dyDescent="0.3">
      <c r="U56200" s="275"/>
    </row>
    <row r="56201" spans="21:21" x14ac:dyDescent="0.3">
      <c r="U56201" s="275"/>
    </row>
    <row r="56202" spans="21:21" x14ac:dyDescent="0.3">
      <c r="U56202" s="275"/>
    </row>
    <row r="56203" spans="21:21" x14ac:dyDescent="0.3">
      <c r="U56203" s="275"/>
    </row>
    <row r="56204" spans="21:21" x14ac:dyDescent="0.3">
      <c r="U56204" s="275"/>
    </row>
    <row r="56205" spans="21:21" x14ac:dyDescent="0.3">
      <c r="U56205" s="275"/>
    </row>
    <row r="56206" spans="21:21" x14ac:dyDescent="0.3">
      <c r="U56206" s="275"/>
    </row>
    <row r="56207" spans="21:21" x14ac:dyDescent="0.3">
      <c r="U56207" s="275"/>
    </row>
    <row r="56208" spans="21:21" x14ac:dyDescent="0.3">
      <c r="U56208" s="275"/>
    </row>
    <row r="56209" spans="21:21" x14ac:dyDescent="0.3">
      <c r="U56209" s="275"/>
    </row>
    <row r="56210" spans="21:21" x14ac:dyDescent="0.3">
      <c r="U56210" s="275"/>
    </row>
    <row r="56211" spans="21:21" x14ac:dyDescent="0.3">
      <c r="U56211" s="275"/>
    </row>
    <row r="56212" spans="21:21" x14ac:dyDescent="0.3">
      <c r="U56212" s="275"/>
    </row>
    <row r="56213" spans="21:21" x14ac:dyDescent="0.3">
      <c r="U56213" s="275"/>
    </row>
    <row r="56214" spans="21:21" x14ac:dyDescent="0.3">
      <c r="U56214" s="275"/>
    </row>
    <row r="56215" spans="21:21" x14ac:dyDescent="0.3">
      <c r="U56215" s="275"/>
    </row>
    <row r="56216" spans="21:21" x14ac:dyDescent="0.3">
      <c r="U56216" s="275"/>
    </row>
    <row r="56217" spans="21:21" x14ac:dyDescent="0.3">
      <c r="U56217" s="275"/>
    </row>
    <row r="56218" spans="21:21" x14ac:dyDescent="0.3">
      <c r="U56218" s="275"/>
    </row>
    <row r="56219" spans="21:21" x14ac:dyDescent="0.3">
      <c r="U56219" s="275"/>
    </row>
    <row r="56220" spans="21:21" x14ac:dyDescent="0.3">
      <c r="U56220" s="275"/>
    </row>
    <row r="56221" spans="21:21" x14ac:dyDescent="0.3">
      <c r="U56221" s="275"/>
    </row>
    <row r="56222" spans="21:21" x14ac:dyDescent="0.3">
      <c r="U56222" s="275"/>
    </row>
    <row r="56223" spans="21:21" x14ac:dyDescent="0.3">
      <c r="U56223" s="275"/>
    </row>
    <row r="56224" spans="21:21" x14ac:dyDescent="0.3">
      <c r="U56224" s="275"/>
    </row>
    <row r="56225" spans="21:21" x14ac:dyDescent="0.3">
      <c r="U56225" s="275"/>
    </row>
    <row r="56226" spans="21:21" x14ac:dyDescent="0.3">
      <c r="U56226" s="275"/>
    </row>
    <row r="56227" spans="21:21" x14ac:dyDescent="0.3">
      <c r="U56227" s="275"/>
    </row>
    <row r="56228" spans="21:21" x14ac:dyDescent="0.3">
      <c r="U56228" s="275"/>
    </row>
    <row r="56229" spans="21:21" x14ac:dyDescent="0.3">
      <c r="U56229" s="275"/>
    </row>
    <row r="56230" spans="21:21" x14ac:dyDescent="0.3">
      <c r="U56230" s="275"/>
    </row>
    <row r="56231" spans="21:21" x14ac:dyDescent="0.3">
      <c r="U56231" s="275"/>
    </row>
    <row r="56232" spans="21:21" x14ac:dyDescent="0.3">
      <c r="U56232" s="275"/>
    </row>
    <row r="56233" spans="21:21" x14ac:dyDescent="0.3">
      <c r="U56233" s="275"/>
    </row>
    <row r="56234" spans="21:21" x14ac:dyDescent="0.3">
      <c r="U56234" s="275"/>
    </row>
    <row r="56235" spans="21:21" x14ac:dyDescent="0.3">
      <c r="U56235" s="275"/>
    </row>
    <row r="56236" spans="21:21" x14ac:dyDescent="0.3">
      <c r="U56236" s="275"/>
    </row>
    <row r="56237" spans="21:21" x14ac:dyDescent="0.3">
      <c r="U56237" s="275"/>
    </row>
    <row r="56238" spans="21:21" x14ac:dyDescent="0.3">
      <c r="U56238" s="275"/>
    </row>
    <row r="56239" spans="21:21" x14ac:dyDescent="0.3">
      <c r="U56239" s="275"/>
    </row>
    <row r="56240" spans="21:21" x14ac:dyDescent="0.3">
      <c r="U56240" s="275"/>
    </row>
    <row r="56241" spans="21:21" x14ac:dyDescent="0.3">
      <c r="U56241" s="275"/>
    </row>
    <row r="56242" spans="21:21" x14ac:dyDescent="0.3">
      <c r="U56242" s="275"/>
    </row>
    <row r="56243" spans="21:21" x14ac:dyDescent="0.3">
      <c r="U56243" s="275"/>
    </row>
    <row r="56244" spans="21:21" x14ac:dyDescent="0.3">
      <c r="U56244" s="275"/>
    </row>
    <row r="56245" spans="21:21" x14ac:dyDescent="0.3">
      <c r="U56245" s="275"/>
    </row>
    <row r="56246" spans="21:21" x14ac:dyDescent="0.3">
      <c r="U56246" s="275"/>
    </row>
    <row r="56247" spans="21:21" x14ac:dyDescent="0.3">
      <c r="U56247" s="275"/>
    </row>
    <row r="56248" spans="21:21" x14ac:dyDescent="0.3">
      <c r="U56248" s="275"/>
    </row>
    <row r="56249" spans="21:21" x14ac:dyDescent="0.3">
      <c r="U56249" s="275"/>
    </row>
    <row r="56250" spans="21:21" x14ac:dyDescent="0.3">
      <c r="U56250" s="275"/>
    </row>
    <row r="56251" spans="21:21" x14ac:dyDescent="0.3">
      <c r="U56251" s="275"/>
    </row>
    <row r="56252" spans="21:21" x14ac:dyDescent="0.3">
      <c r="U56252" s="275"/>
    </row>
    <row r="56253" spans="21:21" x14ac:dyDescent="0.3">
      <c r="U56253" s="275"/>
    </row>
    <row r="56254" spans="21:21" x14ac:dyDescent="0.3">
      <c r="U56254" s="275"/>
    </row>
    <row r="56255" spans="21:21" x14ac:dyDescent="0.3">
      <c r="U56255" s="275"/>
    </row>
    <row r="56256" spans="21:21" x14ac:dyDescent="0.3">
      <c r="U56256" s="275"/>
    </row>
    <row r="56257" spans="21:21" x14ac:dyDescent="0.3">
      <c r="U56257" s="275"/>
    </row>
    <row r="56258" spans="21:21" x14ac:dyDescent="0.3">
      <c r="U56258" s="275"/>
    </row>
    <row r="56259" spans="21:21" x14ac:dyDescent="0.3">
      <c r="U56259" s="275"/>
    </row>
    <row r="56260" spans="21:21" x14ac:dyDescent="0.3">
      <c r="U56260" s="275"/>
    </row>
    <row r="56261" spans="21:21" x14ac:dyDescent="0.3">
      <c r="U56261" s="275"/>
    </row>
    <row r="56262" spans="21:21" x14ac:dyDescent="0.3">
      <c r="U56262" s="275"/>
    </row>
    <row r="56263" spans="21:21" x14ac:dyDescent="0.3">
      <c r="U56263" s="275"/>
    </row>
    <row r="56264" spans="21:21" x14ac:dyDescent="0.3">
      <c r="U56264" s="275"/>
    </row>
    <row r="56265" spans="21:21" x14ac:dyDescent="0.3">
      <c r="U56265" s="275"/>
    </row>
    <row r="56266" spans="21:21" x14ac:dyDescent="0.3">
      <c r="U56266" s="275"/>
    </row>
    <row r="56267" spans="21:21" x14ac:dyDescent="0.3">
      <c r="U56267" s="275"/>
    </row>
    <row r="56268" spans="21:21" x14ac:dyDescent="0.3">
      <c r="U56268" s="275"/>
    </row>
    <row r="56269" spans="21:21" x14ac:dyDescent="0.3">
      <c r="U56269" s="275"/>
    </row>
    <row r="56270" spans="21:21" x14ac:dyDescent="0.3">
      <c r="U56270" s="275"/>
    </row>
    <row r="56271" spans="21:21" x14ac:dyDescent="0.3">
      <c r="U56271" s="275"/>
    </row>
    <row r="56272" spans="21:21" x14ac:dyDescent="0.3">
      <c r="U56272" s="275"/>
    </row>
    <row r="56273" spans="21:21" x14ac:dyDescent="0.3">
      <c r="U56273" s="275"/>
    </row>
    <row r="56274" spans="21:21" x14ac:dyDescent="0.3">
      <c r="U56274" s="275"/>
    </row>
    <row r="56275" spans="21:21" x14ac:dyDescent="0.3">
      <c r="U56275" s="275"/>
    </row>
    <row r="56276" spans="21:21" x14ac:dyDescent="0.3">
      <c r="U56276" s="275"/>
    </row>
    <row r="56277" spans="21:21" x14ac:dyDescent="0.3">
      <c r="U56277" s="275"/>
    </row>
    <row r="56278" spans="21:21" x14ac:dyDescent="0.3">
      <c r="U56278" s="275"/>
    </row>
    <row r="56279" spans="21:21" x14ac:dyDescent="0.3">
      <c r="U56279" s="275"/>
    </row>
    <row r="56280" spans="21:21" x14ac:dyDescent="0.3">
      <c r="U56280" s="275"/>
    </row>
    <row r="56281" spans="21:21" x14ac:dyDescent="0.3">
      <c r="U56281" s="275"/>
    </row>
    <row r="56282" spans="21:21" x14ac:dyDescent="0.3">
      <c r="U56282" s="275"/>
    </row>
    <row r="56283" spans="21:21" x14ac:dyDescent="0.3">
      <c r="U56283" s="275"/>
    </row>
    <row r="56284" spans="21:21" x14ac:dyDescent="0.3">
      <c r="U56284" s="275"/>
    </row>
    <row r="56285" spans="21:21" x14ac:dyDescent="0.3">
      <c r="U56285" s="275"/>
    </row>
    <row r="56286" spans="21:21" x14ac:dyDescent="0.3">
      <c r="U56286" s="275"/>
    </row>
    <row r="56287" spans="21:21" x14ac:dyDescent="0.3">
      <c r="U56287" s="275"/>
    </row>
    <row r="56288" spans="21:21" x14ac:dyDescent="0.3">
      <c r="U56288" s="275"/>
    </row>
    <row r="56289" spans="21:21" x14ac:dyDescent="0.3">
      <c r="U56289" s="275"/>
    </row>
    <row r="56290" spans="21:21" x14ac:dyDescent="0.3">
      <c r="U56290" s="275"/>
    </row>
    <row r="56291" spans="21:21" x14ac:dyDescent="0.3">
      <c r="U56291" s="275"/>
    </row>
    <row r="56292" spans="21:21" x14ac:dyDescent="0.3">
      <c r="U56292" s="275"/>
    </row>
    <row r="56293" spans="21:21" x14ac:dyDescent="0.3">
      <c r="U56293" s="275"/>
    </row>
    <row r="56294" spans="21:21" x14ac:dyDescent="0.3">
      <c r="U56294" s="275"/>
    </row>
    <row r="56295" spans="21:21" x14ac:dyDescent="0.3">
      <c r="U56295" s="275"/>
    </row>
    <row r="56296" spans="21:21" x14ac:dyDescent="0.3">
      <c r="U56296" s="275"/>
    </row>
    <row r="56297" spans="21:21" x14ac:dyDescent="0.3">
      <c r="U56297" s="275"/>
    </row>
    <row r="56298" spans="21:21" x14ac:dyDescent="0.3">
      <c r="U56298" s="275"/>
    </row>
    <row r="56299" spans="21:21" x14ac:dyDescent="0.3">
      <c r="U56299" s="275"/>
    </row>
    <row r="56300" spans="21:21" x14ac:dyDescent="0.3">
      <c r="U56300" s="275"/>
    </row>
    <row r="56301" spans="21:21" x14ac:dyDescent="0.3">
      <c r="U56301" s="275"/>
    </row>
    <row r="56302" spans="21:21" x14ac:dyDescent="0.3">
      <c r="U56302" s="275"/>
    </row>
    <row r="56303" spans="21:21" x14ac:dyDescent="0.3">
      <c r="U56303" s="275"/>
    </row>
    <row r="56304" spans="21:21" x14ac:dyDescent="0.3">
      <c r="U56304" s="275"/>
    </row>
    <row r="56305" spans="21:21" x14ac:dyDescent="0.3">
      <c r="U56305" s="275"/>
    </row>
    <row r="56306" spans="21:21" x14ac:dyDescent="0.3">
      <c r="U56306" s="275"/>
    </row>
    <row r="56307" spans="21:21" x14ac:dyDescent="0.3">
      <c r="U56307" s="275"/>
    </row>
    <row r="56308" spans="21:21" x14ac:dyDescent="0.3">
      <c r="U56308" s="275"/>
    </row>
    <row r="56309" spans="21:21" x14ac:dyDescent="0.3">
      <c r="U56309" s="275"/>
    </row>
    <row r="56310" spans="21:21" x14ac:dyDescent="0.3">
      <c r="U56310" s="275"/>
    </row>
    <row r="56311" spans="21:21" x14ac:dyDescent="0.3">
      <c r="U56311" s="275"/>
    </row>
    <row r="56312" spans="21:21" x14ac:dyDescent="0.3">
      <c r="U56312" s="275"/>
    </row>
    <row r="56313" spans="21:21" x14ac:dyDescent="0.3">
      <c r="U56313" s="275"/>
    </row>
    <row r="56314" spans="21:21" x14ac:dyDescent="0.3">
      <c r="U56314" s="275"/>
    </row>
    <row r="56315" spans="21:21" x14ac:dyDescent="0.3">
      <c r="U56315" s="275"/>
    </row>
    <row r="56316" spans="21:21" x14ac:dyDescent="0.3">
      <c r="U56316" s="275"/>
    </row>
    <row r="56317" spans="21:21" x14ac:dyDescent="0.3">
      <c r="U56317" s="275"/>
    </row>
    <row r="56318" spans="21:21" x14ac:dyDescent="0.3">
      <c r="U56318" s="275"/>
    </row>
    <row r="56319" spans="21:21" x14ac:dyDescent="0.3">
      <c r="U56319" s="275"/>
    </row>
    <row r="56320" spans="21:21" x14ac:dyDescent="0.3">
      <c r="U56320" s="275"/>
    </row>
    <row r="56321" spans="21:21" x14ac:dyDescent="0.3">
      <c r="U56321" s="275"/>
    </row>
    <row r="56322" spans="21:21" x14ac:dyDescent="0.3">
      <c r="U56322" s="275"/>
    </row>
    <row r="56323" spans="21:21" x14ac:dyDescent="0.3">
      <c r="U56323" s="275"/>
    </row>
    <row r="56324" spans="21:21" x14ac:dyDescent="0.3">
      <c r="U56324" s="275"/>
    </row>
    <row r="56325" spans="21:21" x14ac:dyDescent="0.3">
      <c r="U56325" s="275"/>
    </row>
    <row r="56326" spans="21:21" x14ac:dyDescent="0.3">
      <c r="U56326" s="275"/>
    </row>
    <row r="56327" spans="21:21" x14ac:dyDescent="0.3">
      <c r="U56327" s="275"/>
    </row>
    <row r="56328" spans="21:21" x14ac:dyDescent="0.3">
      <c r="U56328" s="275"/>
    </row>
    <row r="56329" spans="21:21" x14ac:dyDescent="0.3">
      <c r="U56329" s="275"/>
    </row>
    <row r="56330" spans="21:21" x14ac:dyDescent="0.3">
      <c r="U56330" s="275"/>
    </row>
    <row r="56331" spans="21:21" x14ac:dyDescent="0.3">
      <c r="U56331" s="275"/>
    </row>
    <row r="56332" spans="21:21" x14ac:dyDescent="0.3">
      <c r="U56332" s="275"/>
    </row>
    <row r="56333" spans="21:21" x14ac:dyDescent="0.3">
      <c r="U56333" s="275"/>
    </row>
    <row r="56334" spans="21:21" x14ac:dyDescent="0.3">
      <c r="U56334" s="275"/>
    </row>
    <row r="56335" spans="21:21" x14ac:dyDescent="0.3">
      <c r="U56335" s="275"/>
    </row>
    <row r="56336" spans="21:21" x14ac:dyDescent="0.3">
      <c r="U56336" s="275"/>
    </row>
    <row r="56337" spans="21:21" x14ac:dyDescent="0.3">
      <c r="U56337" s="275"/>
    </row>
    <row r="56338" spans="21:21" x14ac:dyDescent="0.3">
      <c r="U56338" s="275"/>
    </row>
    <row r="56339" spans="21:21" x14ac:dyDescent="0.3">
      <c r="U56339" s="275"/>
    </row>
    <row r="56340" spans="21:21" x14ac:dyDescent="0.3">
      <c r="U56340" s="275"/>
    </row>
    <row r="56341" spans="21:21" x14ac:dyDescent="0.3">
      <c r="U56341" s="275"/>
    </row>
    <row r="56342" spans="21:21" x14ac:dyDescent="0.3">
      <c r="U56342" s="275"/>
    </row>
    <row r="56343" spans="21:21" x14ac:dyDescent="0.3">
      <c r="U56343" s="275"/>
    </row>
    <row r="56344" spans="21:21" x14ac:dyDescent="0.3">
      <c r="U56344" s="275"/>
    </row>
    <row r="56345" spans="21:21" x14ac:dyDescent="0.3">
      <c r="U56345" s="275"/>
    </row>
    <row r="56346" spans="21:21" x14ac:dyDescent="0.3">
      <c r="U56346" s="275"/>
    </row>
    <row r="56347" spans="21:21" x14ac:dyDescent="0.3">
      <c r="U56347" s="275"/>
    </row>
    <row r="56348" spans="21:21" x14ac:dyDescent="0.3">
      <c r="U56348" s="275"/>
    </row>
    <row r="56349" spans="21:21" x14ac:dyDescent="0.3">
      <c r="U56349" s="275"/>
    </row>
    <row r="56350" spans="21:21" x14ac:dyDescent="0.3">
      <c r="U56350" s="275"/>
    </row>
    <row r="56351" spans="21:21" x14ac:dyDescent="0.3">
      <c r="U56351" s="275"/>
    </row>
    <row r="56352" spans="21:21" x14ac:dyDescent="0.3">
      <c r="U56352" s="275"/>
    </row>
    <row r="56353" spans="21:21" x14ac:dyDescent="0.3">
      <c r="U56353" s="275"/>
    </row>
    <row r="56354" spans="21:21" x14ac:dyDescent="0.3">
      <c r="U56354" s="275"/>
    </row>
    <row r="56355" spans="21:21" x14ac:dyDescent="0.3">
      <c r="U56355" s="275"/>
    </row>
    <row r="56356" spans="21:21" x14ac:dyDescent="0.3">
      <c r="U56356" s="275"/>
    </row>
    <row r="56357" spans="21:21" x14ac:dyDescent="0.3">
      <c r="U56357" s="275"/>
    </row>
    <row r="56358" spans="21:21" x14ac:dyDescent="0.3">
      <c r="U56358" s="275"/>
    </row>
    <row r="56359" spans="21:21" x14ac:dyDescent="0.3">
      <c r="U56359" s="275"/>
    </row>
    <row r="56360" spans="21:21" x14ac:dyDescent="0.3">
      <c r="U56360" s="275"/>
    </row>
    <row r="56361" spans="21:21" x14ac:dyDescent="0.3">
      <c r="U56361" s="275"/>
    </row>
    <row r="56362" spans="21:21" x14ac:dyDescent="0.3">
      <c r="U56362" s="275"/>
    </row>
    <row r="56363" spans="21:21" x14ac:dyDescent="0.3">
      <c r="U56363" s="275"/>
    </row>
    <row r="56364" spans="21:21" x14ac:dyDescent="0.3">
      <c r="U56364" s="275"/>
    </row>
    <row r="56365" spans="21:21" x14ac:dyDescent="0.3">
      <c r="U56365" s="275"/>
    </row>
    <row r="56366" spans="21:21" x14ac:dyDescent="0.3">
      <c r="U56366" s="275"/>
    </row>
    <row r="56367" spans="21:21" x14ac:dyDescent="0.3">
      <c r="U56367" s="275"/>
    </row>
    <row r="56368" spans="21:21" x14ac:dyDescent="0.3">
      <c r="U56368" s="275"/>
    </row>
    <row r="56369" spans="21:21" x14ac:dyDescent="0.3">
      <c r="U56369" s="275"/>
    </row>
    <row r="56370" spans="21:21" x14ac:dyDescent="0.3">
      <c r="U56370" s="275"/>
    </row>
    <row r="56371" spans="21:21" x14ac:dyDescent="0.3">
      <c r="U56371" s="275"/>
    </row>
    <row r="56372" spans="21:21" x14ac:dyDescent="0.3">
      <c r="U56372" s="275"/>
    </row>
    <row r="56373" spans="21:21" x14ac:dyDescent="0.3">
      <c r="U56373" s="275"/>
    </row>
    <row r="56374" spans="21:21" x14ac:dyDescent="0.3">
      <c r="U56374" s="275"/>
    </row>
    <row r="56375" spans="21:21" x14ac:dyDescent="0.3">
      <c r="U56375" s="275"/>
    </row>
    <row r="56376" spans="21:21" x14ac:dyDescent="0.3">
      <c r="U56376" s="275"/>
    </row>
    <row r="56377" spans="21:21" x14ac:dyDescent="0.3">
      <c r="U56377" s="275"/>
    </row>
    <row r="56378" spans="21:21" x14ac:dyDescent="0.3">
      <c r="U56378" s="275"/>
    </row>
    <row r="56379" spans="21:21" x14ac:dyDescent="0.3">
      <c r="U56379" s="275"/>
    </row>
    <row r="56380" spans="21:21" x14ac:dyDescent="0.3">
      <c r="U56380" s="275"/>
    </row>
    <row r="56381" spans="21:21" x14ac:dyDescent="0.3">
      <c r="U56381" s="275"/>
    </row>
    <row r="56382" spans="21:21" x14ac:dyDescent="0.3">
      <c r="U56382" s="275"/>
    </row>
    <row r="56383" spans="21:21" x14ac:dyDescent="0.3">
      <c r="U56383" s="275"/>
    </row>
    <row r="56384" spans="21:21" x14ac:dyDescent="0.3">
      <c r="U56384" s="275"/>
    </row>
    <row r="56385" spans="21:21" x14ac:dyDescent="0.3">
      <c r="U56385" s="275"/>
    </row>
    <row r="56386" spans="21:21" x14ac:dyDescent="0.3">
      <c r="U56386" s="275"/>
    </row>
    <row r="56387" spans="21:21" x14ac:dyDescent="0.3">
      <c r="U56387" s="275"/>
    </row>
    <row r="56388" spans="21:21" x14ac:dyDescent="0.3">
      <c r="U56388" s="275"/>
    </row>
    <row r="56389" spans="21:21" x14ac:dyDescent="0.3">
      <c r="U56389" s="275"/>
    </row>
    <row r="56390" spans="21:21" x14ac:dyDescent="0.3">
      <c r="U56390" s="275"/>
    </row>
    <row r="56391" spans="21:21" x14ac:dyDescent="0.3">
      <c r="U56391" s="275"/>
    </row>
    <row r="56392" spans="21:21" x14ac:dyDescent="0.3">
      <c r="U56392" s="275"/>
    </row>
    <row r="56393" spans="21:21" x14ac:dyDescent="0.3">
      <c r="U56393" s="275"/>
    </row>
    <row r="56394" spans="21:21" x14ac:dyDescent="0.3">
      <c r="U56394" s="275"/>
    </row>
    <row r="56395" spans="21:21" x14ac:dyDescent="0.3">
      <c r="U56395" s="275"/>
    </row>
    <row r="56396" spans="21:21" x14ac:dyDescent="0.3">
      <c r="U56396" s="275"/>
    </row>
    <row r="56397" spans="21:21" x14ac:dyDescent="0.3">
      <c r="U56397" s="275"/>
    </row>
    <row r="56398" spans="21:21" x14ac:dyDescent="0.3">
      <c r="U56398" s="275"/>
    </row>
    <row r="56399" spans="21:21" x14ac:dyDescent="0.3">
      <c r="U56399" s="275"/>
    </row>
    <row r="56400" spans="21:21" x14ac:dyDescent="0.3">
      <c r="U56400" s="275"/>
    </row>
    <row r="56401" spans="21:21" x14ac:dyDescent="0.3">
      <c r="U56401" s="275"/>
    </row>
    <row r="56402" spans="21:21" x14ac:dyDescent="0.3">
      <c r="U56402" s="275"/>
    </row>
    <row r="56403" spans="21:21" x14ac:dyDescent="0.3">
      <c r="U56403" s="275"/>
    </row>
    <row r="56404" spans="21:21" x14ac:dyDescent="0.3">
      <c r="U56404" s="275"/>
    </row>
    <row r="56405" spans="21:21" x14ac:dyDescent="0.3">
      <c r="U56405" s="275"/>
    </row>
    <row r="56406" spans="21:21" x14ac:dyDescent="0.3">
      <c r="U56406" s="275"/>
    </row>
    <row r="56407" spans="21:21" x14ac:dyDescent="0.3">
      <c r="U56407" s="275"/>
    </row>
    <row r="56408" spans="21:21" x14ac:dyDescent="0.3">
      <c r="U56408" s="275"/>
    </row>
    <row r="56409" spans="21:21" x14ac:dyDescent="0.3">
      <c r="U56409" s="275"/>
    </row>
    <row r="56410" spans="21:21" x14ac:dyDescent="0.3">
      <c r="U56410" s="275"/>
    </row>
    <row r="56411" spans="21:21" x14ac:dyDescent="0.3">
      <c r="U56411" s="275"/>
    </row>
    <row r="56412" spans="21:21" x14ac:dyDescent="0.3">
      <c r="U56412" s="275"/>
    </row>
    <row r="56413" spans="21:21" x14ac:dyDescent="0.3">
      <c r="U56413" s="275"/>
    </row>
    <row r="56414" spans="21:21" x14ac:dyDescent="0.3">
      <c r="U56414" s="275"/>
    </row>
    <row r="56415" spans="21:21" x14ac:dyDescent="0.3">
      <c r="U56415" s="275"/>
    </row>
    <row r="56416" spans="21:21" x14ac:dyDescent="0.3">
      <c r="U56416" s="275"/>
    </row>
    <row r="56417" spans="21:21" x14ac:dyDescent="0.3">
      <c r="U56417" s="275"/>
    </row>
    <row r="56418" spans="21:21" x14ac:dyDescent="0.3">
      <c r="U56418" s="275"/>
    </row>
    <row r="56419" spans="21:21" x14ac:dyDescent="0.3">
      <c r="U56419" s="275"/>
    </row>
    <row r="56420" spans="21:21" x14ac:dyDescent="0.3">
      <c r="U56420" s="275"/>
    </row>
    <row r="56421" spans="21:21" x14ac:dyDescent="0.3">
      <c r="U56421" s="275"/>
    </row>
    <row r="56422" spans="21:21" x14ac:dyDescent="0.3">
      <c r="U56422" s="275"/>
    </row>
    <row r="56423" spans="21:21" x14ac:dyDescent="0.3">
      <c r="U56423" s="275"/>
    </row>
    <row r="56424" spans="21:21" x14ac:dyDescent="0.3">
      <c r="U56424" s="275"/>
    </row>
    <row r="56425" spans="21:21" x14ac:dyDescent="0.3">
      <c r="U56425" s="275"/>
    </row>
    <row r="56426" spans="21:21" x14ac:dyDescent="0.3">
      <c r="U56426" s="275"/>
    </row>
    <row r="56427" spans="21:21" x14ac:dyDescent="0.3">
      <c r="U56427" s="275"/>
    </row>
    <row r="56428" spans="21:21" x14ac:dyDescent="0.3">
      <c r="U56428" s="275"/>
    </row>
    <row r="56429" spans="21:21" x14ac:dyDescent="0.3">
      <c r="U56429" s="275"/>
    </row>
    <row r="56430" spans="21:21" x14ac:dyDescent="0.3">
      <c r="U56430" s="275"/>
    </row>
    <row r="56431" spans="21:21" x14ac:dyDescent="0.3">
      <c r="U56431" s="275"/>
    </row>
    <row r="56432" spans="21:21" x14ac:dyDescent="0.3">
      <c r="U56432" s="275"/>
    </row>
    <row r="56433" spans="21:21" x14ac:dyDescent="0.3">
      <c r="U56433" s="275"/>
    </row>
    <row r="56434" spans="21:21" x14ac:dyDescent="0.3">
      <c r="U56434" s="275"/>
    </row>
    <row r="56435" spans="21:21" x14ac:dyDescent="0.3">
      <c r="U56435" s="275"/>
    </row>
    <row r="56436" spans="21:21" x14ac:dyDescent="0.3">
      <c r="U56436" s="275"/>
    </row>
    <row r="56437" spans="21:21" x14ac:dyDescent="0.3">
      <c r="U56437" s="275"/>
    </row>
    <row r="56438" spans="21:21" x14ac:dyDescent="0.3">
      <c r="U56438" s="275"/>
    </row>
    <row r="56439" spans="21:21" x14ac:dyDescent="0.3">
      <c r="U56439" s="275"/>
    </row>
    <row r="56440" spans="21:21" x14ac:dyDescent="0.3">
      <c r="U56440" s="275"/>
    </row>
    <row r="56441" spans="21:21" x14ac:dyDescent="0.3">
      <c r="U56441" s="275"/>
    </row>
    <row r="56442" spans="21:21" x14ac:dyDescent="0.3">
      <c r="U56442" s="275"/>
    </row>
    <row r="56443" spans="21:21" x14ac:dyDescent="0.3">
      <c r="U56443" s="275"/>
    </row>
    <row r="56444" spans="21:21" x14ac:dyDescent="0.3">
      <c r="U56444" s="275"/>
    </row>
    <row r="56445" spans="21:21" x14ac:dyDescent="0.3">
      <c r="U56445" s="275"/>
    </row>
    <row r="56446" spans="21:21" x14ac:dyDescent="0.3">
      <c r="U56446" s="275"/>
    </row>
    <row r="56447" spans="21:21" x14ac:dyDescent="0.3">
      <c r="U56447" s="275"/>
    </row>
    <row r="56448" spans="21:21" x14ac:dyDescent="0.3">
      <c r="U56448" s="275"/>
    </row>
    <row r="56449" spans="21:21" x14ac:dyDescent="0.3">
      <c r="U56449" s="275"/>
    </row>
    <row r="56450" spans="21:21" x14ac:dyDescent="0.3">
      <c r="U56450" s="275"/>
    </row>
    <row r="56451" spans="21:21" x14ac:dyDescent="0.3">
      <c r="U56451" s="275"/>
    </row>
    <row r="56452" spans="21:21" x14ac:dyDescent="0.3">
      <c r="U56452" s="275"/>
    </row>
    <row r="56453" spans="21:21" x14ac:dyDescent="0.3">
      <c r="U56453" s="275"/>
    </row>
    <row r="56454" spans="21:21" x14ac:dyDescent="0.3">
      <c r="U56454" s="275"/>
    </row>
    <row r="56455" spans="21:21" x14ac:dyDescent="0.3">
      <c r="U56455" s="275"/>
    </row>
    <row r="56456" spans="21:21" x14ac:dyDescent="0.3">
      <c r="U56456" s="275"/>
    </row>
    <row r="56457" spans="21:21" x14ac:dyDescent="0.3">
      <c r="U56457" s="275"/>
    </row>
    <row r="56458" spans="21:21" x14ac:dyDescent="0.3">
      <c r="U56458" s="275"/>
    </row>
    <row r="56459" spans="21:21" x14ac:dyDescent="0.3">
      <c r="U56459" s="275"/>
    </row>
    <row r="56460" spans="21:21" x14ac:dyDescent="0.3">
      <c r="U56460" s="275"/>
    </row>
    <row r="56461" spans="21:21" x14ac:dyDescent="0.3">
      <c r="U56461" s="275"/>
    </row>
    <row r="56462" spans="21:21" x14ac:dyDescent="0.3">
      <c r="U56462" s="275"/>
    </row>
    <row r="56463" spans="21:21" x14ac:dyDescent="0.3">
      <c r="U56463" s="275"/>
    </row>
    <row r="56464" spans="21:21" x14ac:dyDescent="0.3">
      <c r="U56464" s="275"/>
    </row>
    <row r="56465" spans="21:21" x14ac:dyDescent="0.3">
      <c r="U56465" s="275"/>
    </row>
    <row r="56466" spans="21:21" x14ac:dyDescent="0.3">
      <c r="U56466" s="275"/>
    </row>
    <row r="56467" spans="21:21" x14ac:dyDescent="0.3">
      <c r="U56467" s="275"/>
    </row>
    <row r="56468" spans="21:21" x14ac:dyDescent="0.3">
      <c r="U56468" s="275"/>
    </row>
    <row r="56469" spans="21:21" x14ac:dyDescent="0.3">
      <c r="U56469" s="275"/>
    </row>
    <row r="56470" spans="21:21" x14ac:dyDescent="0.3">
      <c r="U56470" s="275"/>
    </row>
    <row r="56471" spans="21:21" x14ac:dyDescent="0.3">
      <c r="U56471" s="275"/>
    </row>
    <row r="56472" spans="21:21" x14ac:dyDescent="0.3">
      <c r="U56472" s="275"/>
    </row>
    <row r="56473" spans="21:21" x14ac:dyDescent="0.3">
      <c r="U56473" s="275"/>
    </row>
    <row r="56474" spans="21:21" x14ac:dyDescent="0.3">
      <c r="U56474" s="275"/>
    </row>
    <row r="56475" spans="21:21" x14ac:dyDescent="0.3">
      <c r="U56475" s="275"/>
    </row>
    <row r="56476" spans="21:21" x14ac:dyDescent="0.3">
      <c r="U56476" s="275"/>
    </row>
    <row r="56477" spans="21:21" x14ac:dyDescent="0.3">
      <c r="U56477" s="275"/>
    </row>
    <row r="56478" spans="21:21" x14ac:dyDescent="0.3">
      <c r="U56478" s="275"/>
    </row>
    <row r="56479" spans="21:21" x14ac:dyDescent="0.3">
      <c r="U56479" s="275"/>
    </row>
    <row r="56480" spans="21:21" x14ac:dyDescent="0.3">
      <c r="U56480" s="275"/>
    </row>
    <row r="56481" spans="21:21" x14ac:dyDescent="0.3">
      <c r="U56481" s="275"/>
    </row>
    <row r="56482" spans="21:21" x14ac:dyDescent="0.3">
      <c r="U56482" s="275"/>
    </row>
    <row r="56483" spans="21:21" x14ac:dyDescent="0.3">
      <c r="U56483" s="275"/>
    </row>
    <row r="56484" spans="21:21" x14ac:dyDescent="0.3">
      <c r="U56484" s="275"/>
    </row>
    <row r="56485" spans="21:21" x14ac:dyDescent="0.3">
      <c r="U56485" s="275"/>
    </row>
    <row r="56486" spans="21:21" x14ac:dyDescent="0.3">
      <c r="U56486" s="275"/>
    </row>
    <row r="56487" spans="21:21" x14ac:dyDescent="0.3">
      <c r="U56487" s="275"/>
    </row>
    <row r="56488" spans="21:21" x14ac:dyDescent="0.3">
      <c r="U56488" s="275"/>
    </row>
    <row r="56489" spans="21:21" x14ac:dyDescent="0.3">
      <c r="U56489" s="275"/>
    </row>
    <row r="56490" spans="21:21" x14ac:dyDescent="0.3">
      <c r="U56490" s="275"/>
    </row>
    <row r="56491" spans="21:21" x14ac:dyDescent="0.3">
      <c r="U56491" s="275"/>
    </row>
    <row r="56492" spans="21:21" x14ac:dyDescent="0.3">
      <c r="U56492" s="275"/>
    </row>
    <row r="56493" spans="21:21" x14ac:dyDescent="0.3">
      <c r="U56493" s="275"/>
    </row>
    <row r="56494" spans="21:21" x14ac:dyDescent="0.3">
      <c r="U56494" s="275"/>
    </row>
    <row r="56495" spans="21:21" x14ac:dyDescent="0.3">
      <c r="U56495" s="275"/>
    </row>
    <row r="56496" spans="21:21" x14ac:dyDescent="0.3">
      <c r="U56496" s="275"/>
    </row>
    <row r="56497" spans="21:21" x14ac:dyDescent="0.3">
      <c r="U56497" s="275"/>
    </row>
    <row r="56498" spans="21:21" x14ac:dyDescent="0.3">
      <c r="U56498" s="275"/>
    </row>
    <row r="56499" spans="21:21" x14ac:dyDescent="0.3">
      <c r="U56499" s="275"/>
    </row>
    <row r="56500" spans="21:21" x14ac:dyDescent="0.3">
      <c r="U56500" s="275"/>
    </row>
    <row r="56501" spans="21:21" x14ac:dyDescent="0.3">
      <c r="U56501" s="275"/>
    </row>
    <row r="56502" spans="21:21" x14ac:dyDescent="0.3">
      <c r="U56502" s="275"/>
    </row>
    <row r="56503" spans="21:21" x14ac:dyDescent="0.3">
      <c r="U56503" s="275"/>
    </row>
    <row r="56504" spans="21:21" x14ac:dyDescent="0.3">
      <c r="U56504" s="275"/>
    </row>
    <row r="56505" spans="21:21" x14ac:dyDescent="0.3">
      <c r="U56505" s="275"/>
    </row>
    <row r="56506" spans="21:21" x14ac:dyDescent="0.3">
      <c r="U56506" s="275"/>
    </row>
    <row r="56507" spans="21:21" x14ac:dyDescent="0.3">
      <c r="U56507" s="275"/>
    </row>
    <row r="56508" spans="21:21" x14ac:dyDescent="0.3">
      <c r="U56508" s="275"/>
    </row>
    <row r="56509" spans="21:21" x14ac:dyDescent="0.3">
      <c r="U56509" s="275"/>
    </row>
    <row r="56510" spans="21:21" x14ac:dyDescent="0.3">
      <c r="U56510" s="275"/>
    </row>
    <row r="56511" spans="21:21" x14ac:dyDescent="0.3">
      <c r="U56511" s="275"/>
    </row>
    <row r="56512" spans="21:21" x14ac:dyDescent="0.3">
      <c r="U56512" s="275"/>
    </row>
    <row r="56513" spans="21:21" x14ac:dyDescent="0.3">
      <c r="U56513" s="275"/>
    </row>
    <row r="56514" spans="21:21" x14ac:dyDescent="0.3">
      <c r="U56514" s="275"/>
    </row>
    <row r="56515" spans="21:21" x14ac:dyDescent="0.3">
      <c r="U56515" s="275"/>
    </row>
    <row r="56516" spans="21:21" x14ac:dyDescent="0.3">
      <c r="U56516" s="275"/>
    </row>
    <row r="56517" spans="21:21" x14ac:dyDescent="0.3">
      <c r="U56517" s="275"/>
    </row>
    <row r="56518" spans="21:21" x14ac:dyDescent="0.3">
      <c r="U56518" s="275"/>
    </row>
    <row r="56519" spans="21:21" x14ac:dyDescent="0.3">
      <c r="U56519" s="275"/>
    </row>
    <row r="56520" spans="21:21" x14ac:dyDescent="0.3">
      <c r="U56520" s="275"/>
    </row>
    <row r="56521" spans="21:21" x14ac:dyDescent="0.3">
      <c r="U56521" s="275"/>
    </row>
    <row r="56522" spans="21:21" x14ac:dyDescent="0.3">
      <c r="U56522" s="275"/>
    </row>
    <row r="56523" spans="21:21" x14ac:dyDescent="0.3">
      <c r="U56523" s="275"/>
    </row>
    <row r="56524" spans="21:21" x14ac:dyDescent="0.3">
      <c r="U56524" s="275"/>
    </row>
    <row r="56525" spans="21:21" x14ac:dyDescent="0.3">
      <c r="U56525" s="275"/>
    </row>
    <row r="56526" spans="21:21" x14ac:dyDescent="0.3">
      <c r="U56526" s="275"/>
    </row>
    <row r="56527" spans="21:21" x14ac:dyDescent="0.3">
      <c r="U56527" s="275"/>
    </row>
    <row r="56528" spans="21:21" x14ac:dyDescent="0.3">
      <c r="U56528" s="275"/>
    </row>
    <row r="56529" spans="21:21" x14ac:dyDescent="0.3">
      <c r="U56529" s="275"/>
    </row>
    <row r="56530" spans="21:21" x14ac:dyDescent="0.3">
      <c r="U56530" s="275"/>
    </row>
    <row r="56531" spans="21:21" x14ac:dyDescent="0.3">
      <c r="U56531" s="275"/>
    </row>
    <row r="56532" spans="21:21" x14ac:dyDescent="0.3">
      <c r="U56532" s="275"/>
    </row>
    <row r="56533" spans="21:21" x14ac:dyDescent="0.3">
      <c r="U56533" s="275"/>
    </row>
    <row r="56534" spans="21:21" x14ac:dyDescent="0.3">
      <c r="U56534" s="275"/>
    </row>
    <row r="56535" spans="21:21" x14ac:dyDescent="0.3">
      <c r="U56535" s="275"/>
    </row>
    <row r="56536" spans="21:21" x14ac:dyDescent="0.3">
      <c r="U56536" s="275"/>
    </row>
    <row r="56537" spans="21:21" x14ac:dyDescent="0.3">
      <c r="U56537" s="275"/>
    </row>
    <row r="56538" spans="21:21" x14ac:dyDescent="0.3">
      <c r="U56538" s="275"/>
    </row>
    <row r="56539" spans="21:21" x14ac:dyDescent="0.3">
      <c r="U56539" s="275"/>
    </row>
    <row r="56540" spans="21:21" x14ac:dyDescent="0.3">
      <c r="U56540" s="275"/>
    </row>
    <row r="56541" spans="21:21" x14ac:dyDescent="0.3">
      <c r="U56541" s="275"/>
    </row>
    <row r="56542" spans="21:21" x14ac:dyDescent="0.3">
      <c r="U56542" s="275"/>
    </row>
    <row r="56543" spans="21:21" x14ac:dyDescent="0.3">
      <c r="U56543" s="275"/>
    </row>
    <row r="56544" spans="21:21" x14ac:dyDescent="0.3">
      <c r="U56544" s="275"/>
    </row>
    <row r="56545" spans="21:21" x14ac:dyDescent="0.3">
      <c r="U56545" s="275"/>
    </row>
    <row r="56546" spans="21:21" x14ac:dyDescent="0.3">
      <c r="U56546" s="275"/>
    </row>
    <row r="56547" spans="21:21" x14ac:dyDescent="0.3">
      <c r="U56547" s="275"/>
    </row>
    <row r="56548" spans="21:21" x14ac:dyDescent="0.3">
      <c r="U56548" s="275"/>
    </row>
    <row r="56549" spans="21:21" x14ac:dyDescent="0.3">
      <c r="U56549" s="275"/>
    </row>
    <row r="56550" spans="21:21" x14ac:dyDescent="0.3">
      <c r="U56550" s="275"/>
    </row>
    <row r="56551" spans="21:21" x14ac:dyDescent="0.3">
      <c r="U56551" s="275"/>
    </row>
    <row r="56552" spans="21:21" x14ac:dyDescent="0.3">
      <c r="U56552" s="275"/>
    </row>
    <row r="56553" spans="21:21" x14ac:dyDescent="0.3">
      <c r="U56553" s="275"/>
    </row>
    <row r="56554" spans="21:21" x14ac:dyDescent="0.3">
      <c r="U56554" s="275"/>
    </row>
    <row r="56555" spans="21:21" x14ac:dyDescent="0.3">
      <c r="U56555" s="275"/>
    </row>
    <row r="56556" spans="21:21" x14ac:dyDescent="0.3">
      <c r="U56556" s="275"/>
    </row>
    <row r="56557" spans="21:21" x14ac:dyDescent="0.3">
      <c r="U56557" s="275"/>
    </row>
    <row r="56558" spans="21:21" x14ac:dyDescent="0.3">
      <c r="U56558" s="275"/>
    </row>
    <row r="56559" spans="21:21" x14ac:dyDescent="0.3">
      <c r="U56559" s="275"/>
    </row>
    <row r="56560" spans="21:21" x14ac:dyDescent="0.3">
      <c r="U56560" s="275"/>
    </row>
    <row r="56561" spans="21:21" x14ac:dyDescent="0.3">
      <c r="U56561" s="275"/>
    </row>
    <row r="56562" spans="21:21" x14ac:dyDescent="0.3">
      <c r="U56562" s="275"/>
    </row>
    <row r="56563" spans="21:21" x14ac:dyDescent="0.3">
      <c r="U56563" s="275"/>
    </row>
    <row r="56564" spans="21:21" x14ac:dyDescent="0.3">
      <c r="U56564" s="275"/>
    </row>
    <row r="56565" spans="21:21" x14ac:dyDescent="0.3">
      <c r="U56565" s="275"/>
    </row>
    <row r="56566" spans="21:21" x14ac:dyDescent="0.3">
      <c r="U56566" s="275"/>
    </row>
    <row r="56567" spans="21:21" x14ac:dyDescent="0.3">
      <c r="U56567" s="275"/>
    </row>
    <row r="56568" spans="21:21" x14ac:dyDescent="0.3">
      <c r="U56568" s="275"/>
    </row>
    <row r="56569" spans="21:21" x14ac:dyDescent="0.3">
      <c r="U56569" s="275"/>
    </row>
    <row r="56570" spans="21:21" x14ac:dyDescent="0.3">
      <c r="U56570" s="275"/>
    </row>
    <row r="56571" spans="21:21" x14ac:dyDescent="0.3">
      <c r="U56571" s="275"/>
    </row>
    <row r="56572" spans="21:21" x14ac:dyDescent="0.3">
      <c r="U56572" s="275"/>
    </row>
    <row r="56573" spans="21:21" x14ac:dyDescent="0.3">
      <c r="U56573" s="275"/>
    </row>
    <row r="56574" spans="21:21" x14ac:dyDescent="0.3">
      <c r="U56574" s="275"/>
    </row>
    <row r="56575" spans="21:21" x14ac:dyDescent="0.3">
      <c r="U56575" s="275"/>
    </row>
    <row r="56576" spans="21:21" x14ac:dyDescent="0.3">
      <c r="U56576" s="275"/>
    </row>
    <row r="56577" spans="21:21" x14ac:dyDescent="0.3">
      <c r="U56577" s="275"/>
    </row>
    <row r="56578" spans="21:21" x14ac:dyDescent="0.3">
      <c r="U56578" s="275"/>
    </row>
    <row r="56579" spans="21:21" x14ac:dyDescent="0.3">
      <c r="U56579" s="275"/>
    </row>
    <row r="56580" spans="21:21" x14ac:dyDescent="0.3">
      <c r="U56580" s="275"/>
    </row>
    <row r="56581" spans="21:21" x14ac:dyDescent="0.3">
      <c r="U56581" s="275"/>
    </row>
    <row r="56582" spans="21:21" x14ac:dyDescent="0.3">
      <c r="U56582" s="275"/>
    </row>
    <row r="56583" spans="21:21" x14ac:dyDescent="0.3">
      <c r="U56583" s="275"/>
    </row>
    <row r="56584" spans="21:21" x14ac:dyDescent="0.3">
      <c r="U56584" s="275"/>
    </row>
    <row r="56585" spans="21:21" x14ac:dyDescent="0.3">
      <c r="U56585" s="275"/>
    </row>
    <row r="56586" spans="21:21" x14ac:dyDescent="0.3">
      <c r="U56586" s="275"/>
    </row>
    <row r="56587" spans="21:21" x14ac:dyDescent="0.3">
      <c r="U56587" s="275"/>
    </row>
    <row r="56588" spans="21:21" x14ac:dyDescent="0.3">
      <c r="U56588" s="275"/>
    </row>
    <row r="56589" spans="21:21" x14ac:dyDescent="0.3">
      <c r="U56589" s="275"/>
    </row>
    <row r="56590" spans="21:21" x14ac:dyDescent="0.3">
      <c r="U56590" s="275"/>
    </row>
    <row r="56591" spans="21:21" x14ac:dyDescent="0.3">
      <c r="U56591" s="275"/>
    </row>
    <row r="56592" spans="21:21" x14ac:dyDescent="0.3">
      <c r="U56592" s="275"/>
    </row>
    <row r="56593" spans="21:21" x14ac:dyDescent="0.3">
      <c r="U56593" s="275"/>
    </row>
    <row r="56594" spans="21:21" x14ac:dyDescent="0.3">
      <c r="U56594" s="275"/>
    </row>
    <row r="56595" spans="21:21" x14ac:dyDescent="0.3">
      <c r="U56595" s="275"/>
    </row>
    <row r="56596" spans="21:21" x14ac:dyDescent="0.3">
      <c r="U56596" s="275"/>
    </row>
    <row r="56597" spans="21:21" x14ac:dyDescent="0.3">
      <c r="U56597" s="275"/>
    </row>
    <row r="56598" spans="21:21" x14ac:dyDescent="0.3">
      <c r="U56598" s="275"/>
    </row>
    <row r="56599" spans="21:21" x14ac:dyDescent="0.3">
      <c r="U56599" s="275"/>
    </row>
    <row r="56600" spans="21:21" x14ac:dyDescent="0.3">
      <c r="U56600" s="275"/>
    </row>
    <row r="56601" spans="21:21" x14ac:dyDescent="0.3">
      <c r="U56601" s="275"/>
    </row>
    <row r="56602" spans="21:21" x14ac:dyDescent="0.3">
      <c r="U56602" s="275"/>
    </row>
    <row r="56603" spans="21:21" x14ac:dyDescent="0.3">
      <c r="U56603" s="275"/>
    </row>
    <row r="56604" spans="21:21" x14ac:dyDescent="0.3">
      <c r="U56604" s="275"/>
    </row>
    <row r="56605" spans="21:21" x14ac:dyDescent="0.3">
      <c r="U56605" s="275"/>
    </row>
    <row r="56606" spans="21:21" x14ac:dyDescent="0.3">
      <c r="U56606" s="275"/>
    </row>
    <row r="56607" spans="21:21" x14ac:dyDescent="0.3">
      <c r="U56607" s="275"/>
    </row>
    <row r="56608" spans="21:21" x14ac:dyDescent="0.3">
      <c r="U56608" s="275"/>
    </row>
    <row r="56609" spans="21:21" x14ac:dyDescent="0.3">
      <c r="U56609" s="275"/>
    </row>
    <row r="56610" spans="21:21" x14ac:dyDescent="0.3">
      <c r="U56610" s="275"/>
    </row>
    <row r="56611" spans="21:21" x14ac:dyDescent="0.3">
      <c r="U56611" s="275"/>
    </row>
    <row r="56612" spans="21:21" x14ac:dyDescent="0.3">
      <c r="U56612" s="275"/>
    </row>
    <row r="56613" spans="21:21" x14ac:dyDescent="0.3">
      <c r="U56613" s="275"/>
    </row>
    <row r="56614" spans="21:21" x14ac:dyDescent="0.3">
      <c r="U56614" s="275"/>
    </row>
    <row r="56615" spans="21:21" x14ac:dyDescent="0.3">
      <c r="U56615" s="275"/>
    </row>
    <row r="56616" spans="21:21" x14ac:dyDescent="0.3">
      <c r="U56616" s="275"/>
    </row>
    <row r="56617" spans="21:21" x14ac:dyDescent="0.3">
      <c r="U56617" s="275"/>
    </row>
    <row r="56618" spans="21:21" x14ac:dyDescent="0.3">
      <c r="U56618" s="275"/>
    </row>
    <row r="56619" spans="21:21" x14ac:dyDescent="0.3">
      <c r="U56619" s="275"/>
    </row>
    <row r="56620" spans="21:21" x14ac:dyDescent="0.3">
      <c r="U56620" s="275"/>
    </row>
    <row r="56621" spans="21:21" x14ac:dyDescent="0.3">
      <c r="U56621" s="275"/>
    </row>
    <row r="56622" spans="21:21" x14ac:dyDescent="0.3">
      <c r="U56622" s="275"/>
    </row>
    <row r="56623" spans="21:21" x14ac:dyDescent="0.3">
      <c r="U56623" s="275"/>
    </row>
    <row r="56624" spans="21:21" x14ac:dyDescent="0.3">
      <c r="U56624" s="275"/>
    </row>
    <row r="56625" spans="21:21" x14ac:dyDescent="0.3">
      <c r="U56625" s="275"/>
    </row>
    <row r="56626" spans="21:21" x14ac:dyDescent="0.3">
      <c r="U56626" s="275"/>
    </row>
    <row r="56627" spans="21:21" x14ac:dyDescent="0.3">
      <c r="U56627" s="275"/>
    </row>
    <row r="56628" spans="21:21" x14ac:dyDescent="0.3">
      <c r="U56628" s="275"/>
    </row>
    <row r="56629" spans="21:21" x14ac:dyDescent="0.3">
      <c r="U56629" s="275"/>
    </row>
    <row r="56630" spans="21:21" x14ac:dyDescent="0.3">
      <c r="U56630" s="275"/>
    </row>
    <row r="56631" spans="21:21" x14ac:dyDescent="0.3">
      <c r="U56631" s="275"/>
    </row>
    <row r="56632" spans="21:21" x14ac:dyDescent="0.3">
      <c r="U56632" s="275"/>
    </row>
    <row r="56633" spans="21:21" x14ac:dyDescent="0.3">
      <c r="U56633" s="275"/>
    </row>
    <row r="56634" spans="21:21" x14ac:dyDescent="0.3">
      <c r="U56634" s="275"/>
    </row>
    <row r="56635" spans="21:21" x14ac:dyDescent="0.3">
      <c r="U56635" s="275"/>
    </row>
    <row r="56636" spans="21:21" x14ac:dyDescent="0.3">
      <c r="U56636" s="275"/>
    </row>
    <row r="56637" spans="21:21" x14ac:dyDescent="0.3">
      <c r="U56637" s="275"/>
    </row>
    <row r="56638" spans="21:21" x14ac:dyDescent="0.3">
      <c r="U56638" s="275"/>
    </row>
    <row r="56639" spans="21:21" x14ac:dyDescent="0.3">
      <c r="U56639" s="275"/>
    </row>
    <row r="56640" spans="21:21" x14ac:dyDescent="0.3">
      <c r="U56640" s="275"/>
    </row>
    <row r="56641" spans="21:21" x14ac:dyDescent="0.3">
      <c r="U56641" s="275"/>
    </row>
    <row r="56642" spans="21:21" x14ac:dyDescent="0.3">
      <c r="U56642" s="275"/>
    </row>
    <row r="56643" spans="21:21" x14ac:dyDescent="0.3">
      <c r="U56643" s="275"/>
    </row>
    <row r="56644" spans="21:21" x14ac:dyDescent="0.3">
      <c r="U56644" s="275"/>
    </row>
    <row r="56645" spans="21:21" x14ac:dyDescent="0.3">
      <c r="U56645" s="275"/>
    </row>
    <row r="56646" spans="21:21" x14ac:dyDescent="0.3">
      <c r="U56646" s="275"/>
    </row>
    <row r="56647" spans="21:21" x14ac:dyDescent="0.3">
      <c r="U56647" s="275"/>
    </row>
    <row r="56648" spans="21:21" x14ac:dyDescent="0.3">
      <c r="U56648" s="275"/>
    </row>
    <row r="56649" spans="21:21" x14ac:dyDescent="0.3">
      <c r="U56649" s="275"/>
    </row>
    <row r="56650" spans="21:21" x14ac:dyDescent="0.3">
      <c r="U56650" s="275"/>
    </row>
    <row r="56651" spans="21:21" x14ac:dyDescent="0.3">
      <c r="U56651" s="275"/>
    </row>
    <row r="56652" spans="21:21" x14ac:dyDescent="0.3">
      <c r="U56652" s="275"/>
    </row>
    <row r="56653" spans="21:21" x14ac:dyDescent="0.3">
      <c r="U56653" s="275"/>
    </row>
    <row r="56654" spans="21:21" x14ac:dyDescent="0.3">
      <c r="U56654" s="275"/>
    </row>
    <row r="56655" spans="21:21" x14ac:dyDescent="0.3">
      <c r="U56655" s="275"/>
    </row>
    <row r="56656" spans="21:21" x14ac:dyDescent="0.3">
      <c r="U56656" s="275"/>
    </row>
    <row r="56657" spans="21:21" x14ac:dyDescent="0.3">
      <c r="U56657" s="275"/>
    </row>
    <row r="56658" spans="21:21" x14ac:dyDescent="0.3">
      <c r="U56658" s="275"/>
    </row>
    <row r="56659" spans="21:21" x14ac:dyDescent="0.3">
      <c r="U56659" s="275"/>
    </row>
    <row r="56660" spans="21:21" x14ac:dyDescent="0.3">
      <c r="U56660" s="275"/>
    </row>
    <row r="56661" spans="21:21" x14ac:dyDescent="0.3">
      <c r="U56661" s="275"/>
    </row>
    <row r="56662" spans="21:21" x14ac:dyDescent="0.3">
      <c r="U56662" s="275"/>
    </row>
    <row r="56663" spans="21:21" x14ac:dyDescent="0.3">
      <c r="U56663" s="275"/>
    </row>
    <row r="56664" spans="21:21" x14ac:dyDescent="0.3">
      <c r="U56664" s="275"/>
    </row>
    <row r="56665" spans="21:21" x14ac:dyDescent="0.3">
      <c r="U56665" s="275"/>
    </row>
    <row r="56666" spans="21:21" x14ac:dyDescent="0.3">
      <c r="U56666" s="275"/>
    </row>
    <row r="56667" spans="21:21" x14ac:dyDescent="0.3">
      <c r="U56667" s="275"/>
    </row>
    <row r="56668" spans="21:21" x14ac:dyDescent="0.3">
      <c r="U56668" s="275"/>
    </row>
    <row r="56669" spans="21:21" x14ac:dyDescent="0.3">
      <c r="U56669" s="275"/>
    </row>
    <row r="56670" spans="21:21" x14ac:dyDescent="0.3">
      <c r="U56670" s="275"/>
    </row>
    <row r="56671" spans="21:21" x14ac:dyDescent="0.3">
      <c r="U56671" s="275"/>
    </row>
    <row r="56672" spans="21:21" x14ac:dyDescent="0.3">
      <c r="U56672" s="275"/>
    </row>
    <row r="56673" spans="21:21" x14ac:dyDescent="0.3">
      <c r="U56673" s="275"/>
    </row>
    <row r="56674" spans="21:21" x14ac:dyDescent="0.3">
      <c r="U56674" s="275"/>
    </row>
    <row r="56675" spans="21:21" x14ac:dyDescent="0.3">
      <c r="U56675" s="275"/>
    </row>
    <row r="56676" spans="21:21" x14ac:dyDescent="0.3">
      <c r="U56676" s="275"/>
    </row>
    <row r="56677" spans="21:21" x14ac:dyDescent="0.3">
      <c r="U56677" s="275"/>
    </row>
    <row r="56678" spans="21:21" x14ac:dyDescent="0.3">
      <c r="U56678" s="275"/>
    </row>
    <row r="56679" spans="21:21" x14ac:dyDescent="0.3">
      <c r="U56679" s="275"/>
    </row>
    <row r="56680" spans="21:21" x14ac:dyDescent="0.3">
      <c r="U56680" s="275"/>
    </row>
    <row r="56681" spans="21:21" x14ac:dyDescent="0.3">
      <c r="U56681" s="275"/>
    </row>
    <row r="56682" spans="21:21" x14ac:dyDescent="0.3">
      <c r="U56682" s="275"/>
    </row>
    <row r="56683" spans="21:21" x14ac:dyDescent="0.3">
      <c r="U56683" s="275"/>
    </row>
    <row r="56684" spans="21:21" x14ac:dyDescent="0.3">
      <c r="U56684" s="275"/>
    </row>
    <row r="56685" spans="21:21" x14ac:dyDescent="0.3">
      <c r="U56685" s="275"/>
    </row>
    <row r="56686" spans="21:21" x14ac:dyDescent="0.3">
      <c r="U56686" s="275"/>
    </row>
    <row r="56687" spans="21:21" x14ac:dyDescent="0.3">
      <c r="U56687" s="275"/>
    </row>
    <row r="56688" spans="21:21" x14ac:dyDescent="0.3">
      <c r="U56688" s="275"/>
    </row>
    <row r="56689" spans="21:21" x14ac:dyDescent="0.3">
      <c r="U56689" s="275"/>
    </row>
    <row r="56690" spans="21:21" x14ac:dyDescent="0.3">
      <c r="U56690" s="275"/>
    </row>
    <row r="56691" spans="21:21" x14ac:dyDescent="0.3">
      <c r="U56691" s="275"/>
    </row>
    <row r="56692" spans="21:21" x14ac:dyDescent="0.3">
      <c r="U56692" s="275"/>
    </row>
    <row r="56693" spans="21:21" x14ac:dyDescent="0.3">
      <c r="U56693" s="275"/>
    </row>
    <row r="56694" spans="21:21" x14ac:dyDescent="0.3">
      <c r="U56694" s="275"/>
    </row>
    <row r="56695" spans="21:21" x14ac:dyDescent="0.3">
      <c r="U56695" s="275"/>
    </row>
    <row r="56696" spans="21:21" x14ac:dyDescent="0.3">
      <c r="U56696" s="275"/>
    </row>
    <row r="56697" spans="21:21" x14ac:dyDescent="0.3">
      <c r="U56697" s="275"/>
    </row>
    <row r="56698" spans="21:21" x14ac:dyDescent="0.3">
      <c r="U56698" s="275"/>
    </row>
    <row r="56699" spans="21:21" x14ac:dyDescent="0.3">
      <c r="U56699" s="275"/>
    </row>
    <row r="56700" spans="21:21" x14ac:dyDescent="0.3">
      <c r="U56700" s="275"/>
    </row>
    <row r="56701" spans="21:21" x14ac:dyDescent="0.3">
      <c r="U56701" s="275"/>
    </row>
    <row r="56702" spans="21:21" x14ac:dyDescent="0.3">
      <c r="U56702" s="275"/>
    </row>
    <row r="56703" spans="21:21" x14ac:dyDescent="0.3">
      <c r="U56703" s="275"/>
    </row>
    <row r="56704" spans="21:21" x14ac:dyDescent="0.3">
      <c r="U56704" s="275"/>
    </row>
    <row r="56705" spans="21:21" x14ac:dyDescent="0.3">
      <c r="U56705" s="275"/>
    </row>
    <row r="56706" spans="21:21" x14ac:dyDescent="0.3">
      <c r="U56706" s="275"/>
    </row>
    <row r="56707" spans="21:21" x14ac:dyDescent="0.3">
      <c r="U56707" s="275"/>
    </row>
    <row r="56708" spans="21:21" x14ac:dyDescent="0.3">
      <c r="U56708" s="275"/>
    </row>
    <row r="56709" spans="21:21" x14ac:dyDescent="0.3">
      <c r="U56709" s="275"/>
    </row>
    <row r="56710" spans="21:21" x14ac:dyDescent="0.3">
      <c r="U56710" s="275"/>
    </row>
    <row r="56711" spans="21:21" x14ac:dyDescent="0.3">
      <c r="U56711" s="275"/>
    </row>
    <row r="56712" spans="21:21" x14ac:dyDescent="0.3">
      <c r="U56712" s="275"/>
    </row>
    <row r="56713" spans="21:21" x14ac:dyDescent="0.3">
      <c r="U56713" s="275"/>
    </row>
    <row r="56714" spans="21:21" x14ac:dyDescent="0.3">
      <c r="U56714" s="275"/>
    </row>
    <row r="56715" spans="21:21" x14ac:dyDescent="0.3">
      <c r="U56715" s="275"/>
    </row>
    <row r="56716" spans="21:21" x14ac:dyDescent="0.3">
      <c r="U56716" s="275"/>
    </row>
    <row r="56717" spans="21:21" x14ac:dyDescent="0.3">
      <c r="U56717" s="275"/>
    </row>
    <row r="56718" spans="21:21" x14ac:dyDescent="0.3">
      <c r="U56718" s="275"/>
    </row>
    <row r="56719" spans="21:21" x14ac:dyDescent="0.3">
      <c r="U56719" s="275"/>
    </row>
    <row r="56720" spans="21:21" x14ac:dyDescent="0.3">
      <c r="U56720" s="275"/>
    </row>
    <row r="56721" spans="21:21" x14ac:dyDescent="0.3">
      <c r="U56721" s="275"/>
    </row>
    <row r="56722" spans="21:21" x14ac:dyDescent="0.3">
      <c r="U56722" s="275"/>
    </row>
    <row r="56723" spans="21:21" x14ac:dyDescent="0.3">
      <c r="U56723" s="275"/>
    </row>
    <row r="56724" spans="21:21" x14ac:dyDescent="0.3">
      <c r="U56724" s="275"/>
    </row>
    <row r="56725" spans="21:21" x14ac:dyDescent="0.3">
      <c r="U56725" s="275"/>
    </row>
    <row r="56726" spans="21:21" x14ac:dyDescent="0.3">
      <c r="U56726" s="275"/>
    </row>
    <row r="56727" spans="21:21" x14ac:dyDescent="0.3">
      <c r="U56727" s="275"/>
    </row>
    <row r="56728" spans="21:21" x14ac:dyDescent="0.3">
      <c r="U56728" s="275"/>
    </row>
    <row r="56729" spans="21:21" x14ac:dyDescent="0.3">
      <c r="U56729" s="275"/>
    </row>
    <row r="56730" spans="21:21" x14ac:dyDescent="0.3">
      <c r="U56730" s="275"/>
    </row>
    <row r="56731" spans="21:21" x14ac:dyDescent="0.3">
      <c r="U56731" s="275"/>
    </row>
    <row r="56732" spans="21:21" x14ac:dyDescent="0.3">
      <c r="U56732" s="275"/>
    </row>
    <row r="56733" spans="21:21" x14ac:dyDescent="0.3">
      <c r="U56733" s="275"/>
    </row>
    <row r="56734" spans="21:21" x14ac:dyDescent="0.3">
      <c r="U56734" s="275"/>
    </row>
    <row r="56735" spans="21:21" x14ac:dyDescent="0.3">
      <c r="U56735" s="275"/>
    </row>
    <row r="56736" spans="21:21" x14ac:dyDescent="0.3">
      <c r="U56736" s="275"/>
    </row>
    <row r="56737" spans="21:21" x14ac:dyDescent="0.3">
      <c r="U56737" s="275"/>
    </row>
    <row r="56738" spans="21:21" x14ac:dyDescent="0.3">
      <c r="U56738" s="275"/>
    </row>
    <row r="56739" spans="21:21" x14ac:dyDescent="0.3">
      <c r="U56739" s="275"/>
    </row>
    <row r="56740" spans="21:21" x14ac:dyDescent="0.3">
      <c r="U56740" s="275"/>
    </row>
    <row r="56741" spans="21:21" x14ac:dyDescent="0.3">
      <c r="U56741" s="275"/>
    </row>
    <row r="56742" spans="21:21" x14ac:dyDescent="0.3">
      <c r="U56742" s="275"/>
    </row>
    <row r="56743" spans="21:21" x14ac:dyDescent="0.3">
      <c r="U56743" s="275"/>
    </row>
    <row r="56744" spans="21:21" x14ac:dyDescent="0.3">
      <c r="U56744" s="275"/>
    </row>
    <row r="56745" spans="21:21" x14ac:dyDescent="0.3">
      <c r="U56745" s="275"/>
    </row>
    <row r="56746" spans="21:21" x14ac:dyDescent="0.3">
      <c r="U56746" s="275"/>
    </row>
    <row r="56747" spans="21:21" x14ac:dyDescent="0.3">
      <c r="U56747" s="275"/>
    </row>
    <row r="56748" spans="21:21" x14ac:dyDescent="0.3">
      <c r="U56748" s="275"/>
    </row>
    <row r="56749" spans="21:21" x14ac:dyDescent="0.3">
      <c r="U56749" s="275"/>
    </row>
    <row r="56750" spans="21:21" x14ac:dyDescent="0.3">
      <c r="U56750" s="275"/>
    </row>
    <row r="56751" spans="21:21" x14ac:dyDescent="0.3">
      <c r="U56751" s="275"/>
    </row>
    <row r="56752" spans="21:21" x14ac:dyDescent="0.3">
      <c r="U56752" s="275"/>
    </row>
    <row r="56753" spans="21:21" x14ac:dyDescent="0.3">
      <c r="U56753" s="275"/>
    </row>
    <row r="56754" spans="21:21" x14ac:dyDescent="0.3">
      <c r="U56754" s="275"/>
    </row>
    <row r="56755" spans="21:21" x14ac:dyDescent="0.3">
      <c r="U56755" s="275"/>
    </row>
    <row r="56756" spans="21:21" x14ac:dyDescent="0.3">
      <c r="U56756" s="275"/>
    </row>
    <row r="56757" spans="21:21" x14ac:dyDescent="0.3">
      <c r="U56757" s="275"/>
    </row>
    <row r="56758" spans="21:21" x14ac:dyDescent="0.3">
      <c r="U56758" s="275"/>
    </row>
    <row r="56759" spans="21:21" x14ac:dyDescent="0.3">
      <c r="U56759" s="275"/>
    </row>
    <row r="56760" spans="21:21" x14ac:dyDescent="0.3">
      <c r="U56760" s="275"/>
    </row>
    <row r="56761" spans="21:21" x14ac:dyDescent="0.3">
      <c r="U56761" s="275"/>
    </row>
    <row r="56762" spans="21:21" x14ac:dyDescent="0.3">
      <c r="U56762" s="275"/>
    </row>
    <row r="56763" spans="21:21" x14ac:dyDescent="0.3">
      <c r="U56763" s="275"/>
    </row>
    <row r="56764" spans="21:21" x14ac:dyDescent="0.3">
      <c r="U56764" s="275"/>
    </row>
    <row r="56765" spans="21:21" x14ac:dyDescent="0.3">
      <c r="U56765" s="275"/>
    </row>
    <row r="56766" spans="21:21" x14ac:dyDescent="0.3">
      <c r="U56766" s="275"/>
    </row>
    <row r="56767" spans="21:21" x14ac:dyDescent="0.3">
      <c r="U56767" s="275"/>
    </row>
    <row r="56768" spans="21:21" x14ac:dyDescent="0.3">
      <c r="U56768" s="275"/>
    </row>
    <row r="56769" spans="21:21" x14ac:dyDescent="0.3">
      <c r="U56769" s="275"/>
    </row>
    <row r="56770" spans="21:21" x14ac:dyDescent="0.3">
      <c r="U56770" s="275"/>
    </row>
    <row r="56771" spans="21:21" x14ac:dyDescent="0.3">
      <c r="U56771" s="275"/>
    </row>
    <row r="56772" spans="21:21" x14ac:dyDescent="0.3">
      <c r="U56772" s="275"/>
    </row>
    <row r="56773" spans="21:21" x14ac:dyDescent="0.3">
      <c r="U56773" s="275"/>
    </row>
    <row r="56774" spans="21:21" x14ac:dyDescent="0.3">
      <c r="U56774" s="275"/>
    </row>
    <row r="56775" spans="21:21" x14ac:dyDescent="0.3">
      <c r="U56775" s="275"/>
    </row>
    <row r="56776" spans="21:21" x14ac:dyDescent="0.3">
      <c r="U56776" s="275"/>
    </row>
    <row r="56777" spans="21:21" x14ac:dyDescent="0.3">
      <c r="U56777" s="275"/>
    </row>
    <row r="56778" spans="21:21" x14ac:dyDescent="0.3">
      <c r="U56778" s="275"/>
    </row>
    <row r="56779" spans="21:21" x14ac:dyDescent="0.3">
      <c r="U56779" s="275"/>
    </row>
    <row r="56780" spans="21:21" x14ac:dyDescent="0.3">
      <c r="U56780" s="275"/>
    </row>
    <row r="56781" spans="21:21" x14ac:dyDescent="0.3">
      <c r="U56781" s="275"/>
    </row>
    <row r="56782" spans="21:21" x14ac:dyDescent="0.3">
      <c r="U56782" s="275"/>
    </row>
    <row r="56783" spans="21:21" x14ac:dyDescent="0.3">
      <c r="U56783" s="275"/>
    </row>
    <row r="56784" spans="21:21" x14ac:dyDescent="0.3">
      <c r="U56784" s="275"/>
    </row>
    <row r="56785" spans="21:21" x14ac:dyDescent="0.3">
      <c r="U56785" s="275"/>
    </row>
    <row r="56786" spans="21:21" x14ac:dyDescent="0.3">
      <c r="U56786" s="275"/>
    </row>
    <row r="56787" spans="21:21" x14ac:dyDescent="0.3">
      <c r="U56787" s="275"/>
    </row>
    <row r="56788" spans="21:21" x14ac:dyDescent="0.3">
      <c r="U56788" s="275"/>
    </row>
    <row r="56789" spans="21:21" x14ac:dyDescent="0.3">
      <c r="U56789" s="275"/>
    </row>
    <row r="56790" spans="21:21" x14ac:dyDescent="0.3">
      <c r="U56790" s="275"/>
    </row>
    <row r="56791" spans="21:21" x14ac:dyDescent="0.3">
      <c r="U56791" s="275"/>
    </row>
    <row r="56792" spans="21:21" x14ac:dyDescent="0.3">
      <c r="U56792" s="275"/>
    </row>
    <row r="56793" spans="21:21" x14ac:dyDescent="0.3">
      <c r="U56793" s="275"/>
    </row>
    <row r="56794" spans="21:21" x14ac:dyDescent="0.3">
      <c r="U56794" s="275"/>
    </row>
    <row r="56795" spans="21:21" x14ac:dyDescent="0.3">
      <c r="U56795" s="275"/>
    </row>
    <row r="56796" spans="21:21" x14ac:dyDescent="0.3">
      <c r="U56796" s="275"/>
    </row>
    <row r="56797" spans="21:21" x14ac:dyDescent="0.3">
      <c r="U56797" s="275"/>
    </row>
    <row r="56798" spans="21:21" x14ac:dyDescent="0.3">
      <c r="U56798" s="275"/>
    </row>
    <row r="56799" spans="21:21" x14ac:dyDescent="0.3">
      <c r="U56799" s="275"/>
    </row>
    <row r="56800" spans="21:21" x14ac:dyDescent="0.3">
      <c r="U56800" s="275"/>
    </row>
    <row r="56801" spans="21:21" x14ac:dyDescent="0.3">
      <c r="U56801" s="275"/>
    </row>
    <row r="56802" spans="21:21" x14ac:dyDescent="0.3">
      <c r="U56802" s="275"/>
    </row>
    <row r="56803" spans="21:21" x14ac:dyDescent="0.3">
      <c r="U56803" s="275"/>
    </row>
    <row r="56804" spans="21:21" x14ac:dyDescent="0.3">
      <c r="U56804" s="275"/>
    </row>
    <row r="56805" spans="21:21" x14ac:dyDescent="0.3">
      <c r="U56805" s="275"/>
    </row>
    <row r="56806" spans="21:21" x14ac:dyDescent="0.3">
      <c r="U56806" s="275"/>
    </row>
    <row r="56807" spans="21:21" x14ac:dyDescent="0.3">
      <c r="U56807" s="275"/>
    </row>
    <row r="56808" spans="21:21" x14ac:dyDescent="0.3">
      <c r="U56808" s="275"/>
    </row>
    <row r="56809" spans="21:21" x14ac:dyDescent="0.3">
      <c r="U56809" s="275"/>
    </row>
    <row r="56810" spans="21:21" x14ac:dyDescent="0.3">
      <c r="U56810" s="275"/>
    </row>
    <row r="56811" spans="21:21" x14ac:dyDescent="0.3">
      <c r="U56811" s="275"/>
    </row>
    <row r="56812" spans="21:21" x14ac:dyDescent="0.3">
      <c r="U56812" s="275"/>
    </row>
    <row r="56813" spans="21:21" x14ac:dyDescent="0.3">
      <c r="U56813" s="275"/>
    </row>
    <row r="56814" spans="21:21" x14ac:dyDescent="0.3">
      <c r="U56814" s="275"/>
    </row>
    <row r="56815" spans="21:21" x14ac:dyDescent="0.3">
      <c r="U56815" s="275"/>
    </row>
    <row r="56816" spans="21:21" x14ac:dyDescent="0.3">
      <c r="U56816" s="275"/>
    </row>
    <row r="56817" spans="21:21" x14ac:dyDescent="0.3">
      <c r="U56817" s="275"/>
    </row>
    <row r="56818" spans="21:21" x14ac:dyDescent="0.3">
      <c r="U56818" s="275"/>
    </row>
    <row r="56819" spans="21:21" x14ac:dyDescent="0.3">
      <c r="U56819" s="275"/>
    </row>
    <row r="56820" spans="21:21" x14ac:dyDescent="0.3">
      <c r="U56820" s="275"/>
    </row>
    <row r="56821" spans="21:21" x14ac:dyDescent="0.3">
      <c r="U56821" s="275"/>
    </row>
    <row r="56822" spans="21:21" x14ac:dyDescent="0.3">
      <c r="U56822" s="275"/>
    </row>
    <row r="56823" spans="21:21" x14ac:dyDescent="0.3">
      <c r="U56823" s="275"/>
    </row>
    <row r="56824" spans="21:21" x14ac:dyDescent="0.3">
      <c r="U56824" s="275"/>
    </row>
    <row r="56825" spans="21:21" x14ac:dyDescent="0.3">
      <c r="U56825" s="275"/>
    </row>
    <row r="56826" spans="21:21" x14ac:dyDescent="0.3">
      <c r="U56826" s="275"/>
    </row>
    <row r="56827" spans="21:21" x14ac:dyDescent="0.3">
      <c r="U56827" s="275"/>
    </row>
    <row r="56828" spans="21:21" x14ac:dyDescent="0.3">
      <c r="U56828" s="275"/>
    </row>
    <row r="56829" spans="21:21" x14ac:dyDescent="0.3">
      <c r="U56829" s="275"/>
    </row>
    <row r="56830" spans="21:21" x14ac:dyDescent="0.3">
      <c r="U56830" s="275"/>
    </row>
    <row r="56831" spans="21:21" x14ac:dyDescent="0.3">
      <c r="U56831" s="275"/>
    </row>
    <row r="56832" spans="21:21" x14ac:dyDescent="0.3">
      <c r="U56832" s="275"/>
    </row>
    <row r="56833" spans="21:21" x14ac:dyDescent="0.3">
      <c r="U56833" s="275"/>
    </row>
    <row r="56834" spans="21:21" x14ac:dyDescent="0.3">
      <c r="U56834" s="275"/>
    </row>
    <row r="56835" spans="21:21" x14ac:dyDescent="0.3">
      <c r="U56835" s="275"/>
    </row>
    <row r="56836" spans="21:21" x14ac:dyDescent="0.3">
      <c r="U56836" s="275"/>
    </row>
    <row r="56837" spans="21:21" x14ac:dyDescent="0.3">
      <c r="U56837" s="275"/>
    </row>
    <row r="56838" spans="21:21" x14ac:dyDescent="0.3">
      <c r="U56838" s="275"/>
    </row>
    <row r="56839" spans="21:21" x14ac:dyDescent="0.3">
      <c r="U56839" s="275"/>
    </row>
    <row r="56840" spans="21:21" x14ac:dyDescent="0.3">
      <c r="U56840" s="275"/>
    </row>
    <row r="56841" spans="21:21" x14ac:dyDescent="0.3">
      <c r="U56841" s="275"/>
    </row>
    <row r="56842" spans="21:21" x14ac:dyDescent="0.3">
      <c r="U56842" s="275"/>
    </row>
    <row r="56843" spans="21:21" x14ac:dyDescent="0.3">
      <c r="U56843" s="275"/>
    </row>
    <row r="56844" spans="21:21" x14ac:dyDescent="0.3">
      <c r="U56844" s="275"/>
    </row>
    <row r="56845" spans="21:21" x14ac:dyDescent="0.3">
      <c r="U56845" s="275"/>
    </row>
    <row r="56846" spans="21:21" x14ac:dyDescent="0.3">
      <c r="U56846" s="275"/>
    </row>
    <row r="56847" spans="21:21" x14ac:dyDescent="0.3">
      <c r="U56847" s="275"/>
    </row>
    <row r="56848" spans="21:21" x14ac:dyDescent="0.3">
      <c r="U56848" s="275"/>
    </row>
    <row r="56849" spans="21:21" x14ac:dyDescent="0.3">
      <c r="U56849" s="275"/>
    </row>
    <row r="56850" spans="21:21" x14ac:dyDescent="0.3">
      <c r="U56850" s="275"/>
    </row>
    <row r="56851" spans="21:21" x14ac:dyDescent="0.3">
      <c r="U56851" s="275"/>
    </row>
    <row r="56852" spans="21:21" x14ac:dyDescent="0.3">
      <c r="U56852" s="275"/>
    </row>
    <row r="56853" spans="21:21" x14ac:dyDescent="0.3">
      <c r="U56853" s="275"/>
    </row>
    <row r="56854" spans="21:21" x14ac:dyDescent="0.3">
      <c r="U56854" s="275"/>
    </row>
    <row r="56855" spans="21:21" x14ac:dyDescent="0.3">
      <c r="U56855" s="275"/>
    </row>
    <row r="56856" spans="21:21" x14ac:dyDescent="0.3">
      <c r="U56856" s="275"/>
    </row>
    <row r="56857" spans="21:21" x14ac:dyDescent="0.3">
      <c r="U56857" s="275"/>
    </row>
    <row r="56858" spans="21:21" x14ac:dyDescent="0.3">
      <c r="U56858" s="275"/>
    </row>
    <row r="56859" spans="21:21" x14ac:dyDescent="0.3">
      <c r="U56859" s="275"/>
    </row>
    <row r="56860" spans="21:21" x14ac:dyDescent="0.3">
      <c r="U56860" s="275"/>
    </row>
    <row r="56861" spans="21:21" x14ac:dyDescent="0.3">
      <c r="U56861" s="275"/>
    </row>
    <row r="56862" spans="21:21" x14ac:dyDescent="0.3">
      <c r="U56862" s="275"/>
    </row>
    <row r="56863" spans="21:21" x14ac:dyDescent="0.3">
      <c r="U56863" s="275"/>
    </row>
    <row r="56864" spans="21:21" x14ac:dyDescent="0.3">
      <c r="U56864" s="275"/>
    </row>
    <row r="56865" spans="21:21" x14ac:dyDescent="0.3">
      <c r="U56865" s="275"/>
    </row>
    <row r="56866" spans="21:21" x14ac:dyDescent="0.3">
      <c r="U56866" s="275"/>
    </row>
    <row r="56867" spans="21:21" x14ac:dyDescent="0.3">
      <c r="U56867" s="275"/>
    </row>
    <row r="56868" spans="21:21" x14ac:dyDescent="0.3">
      <c r="U56868" s="275"/>
    </row>
    <row r="56869" spans="21:21" x14ac:dyDescent="0.3">
      <c r="U56869" s="275"/>
    </row>
    <row r="56870" spans="21:21" x14ac:dyDescent="0.3">
      <c r="U56870" s="275"/>
    </row>
    <row r="56871" spans="21:21" x14ac:dyDescent="0.3">
      <c r="U56871" s="275"/>
    </row>
    <row r="56872" spans="21:21" x14ac:dyDescent="0.3">
      <c r="U56872" s="275"/>
    </row>
    <row r="56873" spans="21:21" x14ac:dyDescent="0.3">
      <c r="U56873" s="275"/>
    </row>
    <row r="56874" spans="21:21" x14ac:dyDescent="0.3">
      <c r="U56874" s="275"/>
    </row>
    <row r="56875" spans="21:21" x14ac:dyDescent="0.3">
      <c r="U56875" s="275"/>
    </row>
    <row r="56876" spans="21:21" x14ac:dyDescent="0.3">
      <c r="U56876" s="275"/>
    </row>
    <row r="56877" spans="21:21" x14ac:dyDescent="0.3">
      <c r="U56877" s="275"/>
    </row>
    <row r="56878" spans="21:21" x14ac:dyDescent="0.3">
      <c r="U56878" s="275"/>
    </row>
    <row r="56879" spans="21:21" x14ac:dyDescent="0.3">
      <c r="U56879" s="275"/>
    </row>
    <row r="56880" spans="21:21" x14ac:dyDescent="0.3">
      <c r="U56880" s="275"/>
    </row>
    <row r="56881" spans="21:21" x14ac:dyDescent="0.3">
      <c r="U56881" s="275"/>
    </row>
    <row r="56882" spans="21:21" x14ac:dyDescent="0.3">
      <c r="U56882" s="275"/>
    </row>
    <row r="56883" spans="21:21" x14ac:dyDescent="0.3">
      <c r="U56883" s="275"/>
    </row>
    <row r="56884" spans="21:21" x14ac:dyDescent="0.3">
      <c r="U56884" s="275"/>
    </row>
    <row r="56885" spans="21:21" x14ac:dyDescent="0.3">
      <c r="U56885" s="275"/>
    </row>
    <row r="56886" spans="21:21" x14ac:dyDescent="0.3">
      <c r="U56886" s="275"/>
    </row>
    <row r="56887" spans="21:21" x14ac:dyDescent="0.3">
      <c r="U56887" s="275"/>
    </row>
    <row r="56888" spans="21:21" x14ac:dyDescent="0.3">
      <c r="U56888" s="275"/>
    </row>
    <row r="56889" spans="21:21" x14ac:dyDescent="0.3">
      <c r="U56889" s="275"/>
    </row>
    <row r="56890" spans="21:21" x14ac:dyDescent="0.3">
      <c r="U56890" s="275"/>
    </row>
    <row r="56891" spans="21:21" x14ac:dyDescent="0.3">
      <c r="U56891" s="275"/>
    </row>
    <row r="56892" spans="21:21" x14ac:dyDescent="0.3">
      <c r="U56892" s="275"/>
    </row>
    <row r="56893" spans="21:21" x14ac:dyDescent="0.3">
      <c r="U56893" s="275"/>
    </row>
    <row r="56894" spans="21:21" x14ac:dyDescent="0.3">
      <c r="U56894" s="275"/>
    </row>
    <row r="56895" spans="21:21" x14ac:dyDescent="0.3">
      <c r="U56895" s="275"/>
    </row>
    <row r="56896" spans="21:21" x14ac:dyDescent="0.3">
      <c r="U56896" s="275"/>
    </row>
    <row r="56897" spans="21:21" x14ac:dyDescent="0.3">
      <c r="U56897" s="275"/>
    </row>
    <row r="56898" spans="21:21" x14ac:dyDescent="0.3">
      <c r="U56898" s="275"/>
    </row>
    <row r="56899" spans="21:21" x14ac:dyDescent="0.3">
      <c r="U56899" s="275"/>
    </row>
    <row r="56900" spans="21:21" x14ac:dyDescent="0.3">
      <c r="U56900" s="275"/>
    </row>
    <row r="56901" spans="21:21" x14ac:dyDescent="0.3">
      <c r="U56901" s="275"/>
    </row>
    <row r="56902" spans="21:21" x14ac:dyDescent="0.3">
      <c r="U56902" s="275"/>
    </row>
    <row r="56903" spans="21:21" x14ac:dyDescent="0.3">
      <c r="U56903" s="275"/>
    </row>
    <row r="56904" spans="21:21" x14ac:dyDescent="0.3">
      <c r="U56904" s="275"/>
    </row>
    <row r="56905" spans="21:21" x14ac:dyDescent="0.3">
      <c r="U56905" s="275"/>
    </row>
    <row r="56906" spans="21:21" x14ac:dyDescent="0.3">
      <c r="U56906" s="275"/>
    </row>
    <row r="56907" spans="21:21" x14ac:dyDescent="0.3">
      <c r="U56907" s="275"/>
    </row>
    <row r="56908" spans="21:21" x14ac:dyDescent="0.3">
      <c r="U56908" s="275"/>
    </row>
    <row r="56909" spans="21:21" x14ac:dyDescent="0.3">
      <c r="U56909" s="275"/>
    </row>
    <row r="56910" spans="21:21" x14ac:dyDescent="0.3">
      <c r="U56910" s="275"/>
    </row>
    <row r="56911" spans="21:21" x14ac:dyDescent="0.3">
      <c r="U56911" s="275"/>
    </row>
    <row r="56912" spans="21:21" x14ac:dyDescent="0.3">
      <c r="U56912" s="275"/>
    </row>
    <row r="56913" spans="21:21" x14ac:dyDescent="0.3">
      <c r="U56913" s="275"/>
    </row>
    <row r="56914" spans="21:21" x14ac:dyDescent="0.3">
      <c r="U56914" s="275"/>
    </row>
    <row r="56915" spans="21:21" x14ac:dyDescent="0.3">
      <c r="U56915" s="275"/>
    </row>
    <row r="56916" spans="21:21" x14ac:dyDescent="0.3">
      <c r="U56916" s="275"/>
    </row>
    <row r="56917" spans="21:21" x14ac:dyDescent="0.3">
      <c r="U56917" s="275"/>
    </row>
    <row r="56918" spans="21:21" x14ac:dyDescent="0.3">
      <c r="U56918" s="275"/>
    </row>
    <row r="56919" spans="21:21" x14ac:dyDescent="0.3">
      <c r="U56919" s="275"/>
    </row>
    <row r="56920" spans="21:21" x14ac:dyDescent="0.3">
      <c r="U56920" s="275"/>
    </row>
    <row r="56921" spans="21:21" x14ac:dyDescent="0.3">
      <c r="U56921" s="275"/>
    </row>
    <row r="56922" spans="21:21" x14ac:dyDescent="0.3">
      <c r="U56922" s="275"/>
    </row>
    <row r="56923" spans="21:21" x14ac:dyDescent="0.3">
      <c r="U56923" s="275"/>
    </row>
    <row r="56924" spans="21:21" x14ac:dyDescent="0.3">
      <c r="U56924" s="275"/>
    </row>
    <row r="56925" spans="21:21" x14ac:dyDescent="0.3">
      <c r="U56925" s="275"/>
    </row>
    <row r="56926" spans="21:21" x14ac:dyDescent="0.3">
      <c r="U56926" s="275"/>
    </row>
    <row r="56927" spans="21:21" x14ac:dyDescent="0.3">
      <c r="U56927" s="275"/>
    </row>
    <row r="56928" spans="21:21" x14ac:dyDescent="0.3">
      <c r="U56928" s="275"/>
    </row>
    <row r="56929" spans="21:21" x14ac:dyDescent="0.3">
      <c r="U56929" s="275"/>
    </row>
    <row r="56930" spans="21:21" x14ac:dyDescent="0.3">
      <c r="U56930" s="275"/>
    </row>
    <row r="56931" spans="21:21" x14ac:dyDescent="0.3">
      <c r="U56931" s="275"/>
    </row>
    <row r="56932" spans="21:21" x14ac:dyDescent="0.3">
      <c r="U56932" s="275"/>
    </row>
    <row r="56933" spans="21:21" x14ac:dyDescent="0.3">
      <c r="U56933" s="275"/>
    </row>
    <row r="56934" spans="21:21" x14ac:dyDescent="0.3">
      <c r="U56934" s="275"/>
    </row>
    <row r="56935" spans="21:21" x14ac:dyDescent="0.3">
      <c r="U56935" s="275"/>
    </row>
    <row r="56936" spans="21:21" x14ac:dyDescent="0.3">
      <c r="U56936" s="275"/>
    </row>
    <row r="56937" spans="21:21" x14ac:dyDescent="0.3">
      <c r="U56937" s="275"/>
    </row>
    <row r="56938" spans="21:21" x14ac:dyDescent="0.3">
      <c r="U56938" s="275"/>
    </row>
    <row r="56939" spans="21:21" x14ac:dyDescent="0.3">
      <c r="U56939" s="275"/>
    </row>
    <row r="56940" spans="21:21" x14ac:dyDescent="0.3">
      <c r="U56940" s="275"/>
    </row>
    <row r="56941" spans="21:21" x14ac:dyDescent="0.3">
      <c r="U56941" s="275"/>
    </row>
    <row r="56942" spans="21:21" x14ac:dyDescent="0.3">
      <c r="U56942" s="275"/>
    </row>
    <row r="56943" spans="21:21" x14ac:dyDescent="0.3">
      <c r="U56943" s="275"/>
    </row>
    <row r="56944" spans="21:21" x14ac:dyDescent="0.3">
      <c r="U56944" s="275"/>
    </row>
    <row r="56945" spans="21:21" x14ac:dyDescent="0.3">
      <c r="U56945" s="275"/>
    </row>
    <row r="56946" spans="21:21" x14ac:dyDescent="0.3">
      <c r="U56946" s="275"/>
    </row>
    <row r="56947" spans="21:21" x14ac:dyDescent="0.3">
      <c r="U56947" s="275"/>
    </row>
    <row r="56948" spans="21:21" x14ac:dyDescent="0.3">
      <c r="U56948" s="275"/>
    </row>
    <row r="56949" spans="21:21" x14ac:dyDescent="0.3">
      <c r="U56949" s="275"/>
    </row>
    <row r="56950" spans="21:21" x14ac:dyDescent="0.3">
      <c r="U56950" s="275"/>
    </row>
    <row r="56951" spans="21:21" x14ac:dyDescent="0.3">
      <c r="U56951" s="275"/>
    </row>
    <row r="56952" spans="21:21" x14ac:dyDescent="0.3">
      <c r="U56952" s="275"/>
    </row>
    <row r="56953" spans="21:21" x14ac:dyDescent="0.3">
      <c r="U56953" s="275"/>
    </row>
    <row r="56954" spans="21:21" x14ac:dyDescent="0.3">
      <c r="U56954" s="275"/>
    </row>
    <row r="56955" spans="21:21" x14ac:dyDescent="0.3">
      <c r="U56955" s="275"/>
    </row>
    <row r="56956" spans="21:21" x14ac:dyDescent="0.3">
      <c r="U56956" s="275"/>
    </row>
    <row r="56957" spans="21:21" x14ac:dyDescent="0.3">
      <c r="U56957" s="275"/>
    </row>
    <row r="56958" spans="21:21" x14ac:dyDescent="0.3">
      <c r="U56958" s="275"/>
    </row>
    <row r="56959" spans="21:21" x14ac:dyDescent="0.3">
      <c r="U56959" s="275"/>
    </row>
    <row r="56960" spans="21:21" x14ac:dyDescent="0.3">
      <c r="U56960" s="275"/>
    </row>
    <row r="56961" spans="21:21" x14ac:dyDescent="0.3">
      <c r="U56961" s="275"/>
    </row>
    <row r="56962" spans="21:21" x14ac:dyDescent="0.3">
      <c r="U56962" s="275"/>
    </row>
    <row r="56963" spans="21:21" x14ac:dyDescent="0.3">
      <c r="U56963" s="275"/>
    </row>
    <row r="56964" spans="21:21" x14ac:dyDescent="0.3">
      <c r="U56964" s="275"/>
    </row>
    <row r="56965" spans="21:21" x14ac:dyDescent="0.3">
      <c r="U56965" s="275"/>
    </row>
    <row r="56966" spans="21:21" x14ac:dyDescent="0.3">
      <c r="U56966" s="275"/>
    </row>
    <row r="56967" spans="21:21" x14ac:dyDescent="0.3">
      <c r="U56967" s="275"/>
    </row>
    <row r="56968" spans="21:21" x14ac:dyDescent="0.3">
      <c r="U56968" s="275"/>
    </row>
    <row r="56969" spans="21:21" x14ac:dyDescent="0.3">
      <c r="U56969" s="275"/>
    </row>
    <row r="56970" spans="21:21" x14ac:dyDescent="0.3">
      <c r="U56970" s="275"/>
    </row>
    <row r="56971" spans="21:21" x14ac:dyDescent="0.3">
      <c r="U56971" s="275"/>
    </row>
    <row r="56972" spans="21:21" x14ac:dyDescent="0.3">
      <c r="U56972" s="275"/>
    </row>
    <row r="56973" spans="21:21" x14ac:dyDescent="0.3">
      <c r="U56973" s="275"/>
    </row>
    <row r="56974" spans="21:21" x14ac:dyDescent="0.3">
      <c r="U56974" s="275"/>
    </row>
    <row r="56975" spans="21:21" x14ac:dyDescent="0.3">
      <c r="U56975" s="275"/>
    </row>
    <row r="56976" spans="21:21" x14ac:dyDescent="0.3">
      <c r="U56976" s="275"/>
    </row>
    <row r="56977" spans="21:21" x14ac:dyDescent="0.3">
      <c r="U56977" s="275"/>
    </row>
    <row r="56978" spans="21:21" x14ac:dyDescent="0.3">
      <c r="U56978" s="275"/>
    </row>
    <row r="56979" spans="21:21" x14ac:dyDescent="0.3">
      <c r="U56979" s="275"/>
    </row>
    <row r="56980" spans="21:21" x14ac:dyDescent="0.3">
      <c r="U56980" s="275"/>
    </row>
    <row r="56981" spans="21:21" x14ac:dyDescent="0.3">
      <c r="U56981" s="275"/>
    </row>
    <row r="56982" spans="21:21" x14ac:dyDescent="0.3">
      <c r="U56982" s="275"/>
    </row>
    <row r="56983" spans="21:21" x14ac:dyDescent="0.3">
      <c r="U56983" s="275"/>
    </row>
    <row r="56984" spans="21:21" x14ac:dyDescent="0.3">
      <c r="U56984" s="275"/>
    </row>
    <row r="56985" spans="21:21" x14ac:dyDescent="0.3">
      <c r="U56985" s="275"/>
    </row>
    <row r="56986" spans="21:21" x14ac:dyDescent="0.3">
      <c r="U56986" s="275"/>
    </row>
    <row r="56987" spans="21:21" x14ac:dyDescent="0.3">
      <c r="U56987" s="275"/>
    </row>
    <row r="56988" spans="21:21" x14ac:dyDescent="0.3">
      <c r="U56988" s="275"/>
    </row>
    <row r="56989" spans="21:21" x14ac:dyDescent="0.3">
      <c r="U56989" s="275"/>
    </row>
    <row r="56990" spans="21:21" x14ac:dyDescent="0.3">
      <c r="U56990" s="275"/>
    </row>
    <row r="56991" spans="21:21" x14ac:dyDescent="0.3">
      <c r="U56991" s="275"/>
    </row>
    <row r="56992" spans="21:21" x14ac:dyDescent="0.3">
      <c r="U56992" s="275"/>
    </row>
    <row r="56993" spans="21:21" x14ac:dyDescent="0.3">
      <c r="U56993" s="275"/>
    </row>
    <row r="56994" spans="21:21" x14ac:dyDescent="0.3">
      <c r="U56994" s="275"/>
    </row>
    <row r="56995" spans="21:21" x14ac:dyDescent="0.3">
      <c r="U56995" s="275"/>
    </row>
    <row r="56996" spans="21:21" x14ac:dyDescent="0.3">
      <c r="U56996" s="275"/>
    </row>
    <row r="56997" spans="21:21" x14ac:dyDescent="0.3">
      <c r="U56997" s="275"/>
    </row>
    <row r="56998" spans="21:21" x14ac:dyDescent="0.3">
      <c r="U56998" s="275"/>
    </row>
    <row r="56999" spans="21:21" x14ac:dyDescent="0.3">
      <c r="U56999" s="275"/>
    </row>
    <row r="57000" spans="21:21" x14ac:dyDescent="0.3">
      <c r="U57000" s="275"/>
    </row>
    <row r="57001" spans="21:21" x14ac:dyDescent="0.3">
      <c r="U57001" s="275"/>
    </row>
    <row r="57002" spans="21:21" x14ac:dyDescent="0.3">
      <c r="U57002" s="275"/>
    </row>
    <row r="57003" spans="21:21" x14ac:dyDescent="0.3">
      <c r="U57003" s="275"/>
    </row>
    <row r="57004" spans="21:21" x14ac:dyDescent="0.3">
      <c r="U57004" s="275"/>
    </row>
    <row r="57005" spans="21:21" x14ac:dyDescent="0.3">
      <c r="U57005" s="275"/>
    </row>
    <row r="57006" spans="21:21" x14ac:dyDescent="0.3">
      <c r="U57006" s="275"/>
    </row>
    <row r="57007" spans="21:21" x14ac:dyDescent="0.3">
      <c r="U57007" s="275"/>
    </row>
    <row r="57008" spans="21:21" x14ac:dyDescent="0.3">
      <c r="U57008" s="275"/>
    </row>
    <row r="57009" spans="21:21" x14ac:dyDescent="0.3">
      <c r="U57009" s="275"/>
    </row>
    <row r="57010" spans="21:21" x14ac:dyDescent="0.3">
      <c r="U57010" s="275"/>
    </row>
    <row r="57011" spans="21:21" x14ac:dyDescent="0.3">
      <c r="U57011" s="275"/>
    </row>
    <row r="57012" spans="21:21" x14ac:dyDescent="0.3">
      <c r="U57012" s="275"/>
    </row>
    <row r="57013" spans="21:21" x14ac:dyDescent="0.3">
      <c r="U57013" s="275"/>
    </row>
    <row r="57014" spans="21:21" x14ac:dyDescent="0.3">
      <c r="U57014" s="275"/>
    </row>
    <row r="57015" spans="21:21" x14ac:dyDescent="0.3">
      <c r="U57015" s="275"/>
    </row>
    <row r="57016" spans="21:21" x14ac:dyDescent="0.3">
      <c r="U57016" s="275"/>
    </row>
    <row r="57017" spans="21:21" x14ac:dyDescent="0.3">
      <c r="U57017" s="275"/>
    </row>
    <row r="57018" spans="21:21" x14ac:dyDescent="0.3">
      <c r="U57018" s="275"/>
    </row>
    <row r="57019" spans="21:21" x14ac:dyDescent="0.3">
      <c r="U57019" s="275"/>
    </row>
    <row r="57020" spans="21:21" x14ac:dyDescent="0.3">
      <c r="U57020" s="275"/>
    </row>
    <row r="57021" spans="21:21" x14ac:dyDescent="0.3">
      <c r="U57021" s="275"/>
    </row>
    <row r="57022" spans="21:21" x14ac:dyDescent="0.3">
      <c r="U57022" s="275"/>
    </row>
    <row r="57023" spans="21:21" x14ac:dyDescent="0.3">
      <c r="U57023" s="275"/>
    </row>
    <row r="57024" spans="21:21" x14ac:dyDescent="0.3">
      <c r="U57024" s="275"/>
    </row>
    <row r="57025" spans="21:21" x14ac:dyDescent="0.3">
      <c r="U57025" s="275"/>
    </row>
    <row r="57026" spans="21:21" x14ac:dyDescent="0.3">
      <c r="U57026" s="275"/>
    </row>
    <row r="57027" spans="21:21" x14ac:dyDescent="0.3">
      <c r="U57027" s="275"/>
    </row>
    <row r="57028" spans="21:21" x14ac:dyDescent="0.3">
      <c r="U57028" s="275"/>
    </row>
    <row r="57029" spans="21:21" x14ac:dyDescent="0.3">
      <c r="U57029" s="275"/>
    </row>
    <row r="57030" spans="21:21" x14ac:dyDescent="0.3">
      <c r="U57030" s="275"/>
    </row>
    <row r="57031" spans="21:21" x14ac:dyDescent="0.3">
      <c r="U57031" s="275"/>
    </row>
    <row r="57032" spans="21:21" x14ac:dyDescent="0.3">
      <c r="U57032" s="275"/>
    </row>
    <row r="57033" spans="21:21" x14ac:dyDescent="0.3">
      <c r="U57033" s="275"/>
    </row>
    <row r="57034" spans="21:21" x14ac:dyDescent="0.3">
      <c r="U57034" s="275"/>
    </row>
    <row r="57035" spans="21:21" x14ac:dyDescent="0.3">
      <c r="U57035" s="275"/>
    </row>
    <row r="57036" spans="21:21" x14ac:dyDescent="0.3">
      <c r="U57036" s="275"/>
    </row>
    <row r="57037" spans="21:21" x14ac:dyDescent="0.3">
      <c r="U57037" s="275"/>
    </row>
    <row r="57038" spans="21:21" x14ac:dyDescent="0.3">
      <c r="U57038" s="275"/>
    </row>
    <row r="57039" spans="21:21" x14ac:dyDescent="0.3">
      <c r="U57039" s="275"/>
    </row>
    <row r="57040" spans="21:21" x14ac:dyDescent="0.3">
      <c r="U57040" s="275"/>
    </row>
    <row r="57041" spans="21:21" x14ac:dyDescent="0.3">
      <c r="U57041" s="275"/>
    </row>
    <row r="57042" spans="21:21" x14ac:dyDescent="0.3">
      <c r="U57042" s="275"/>
    </row>
    <row r="57043" spans="21:21" x14ac:dyDescent="0.3">
      <c r="U57043" s="275"/>
    </row>
    <row r="57044" spans="21:21" x14ac:dyDescent="0.3">
      <c r="U57044" s="275"/>
    </row>
    <row r="57045" spans="21:21" x14ac:dyDescent="0.3">
      <c r="U57045" s="275"/>
    </row>
    <row r="57046" spans="21:21" x14ac:dyDescent="0.3">
      <c r="U57046" s="275"/>
    </row>
    <row r="57047" spans="21:21" x14ac:dyDescent="0.3">
      <c r="U57047" s="275"/>
    </row>
    <row r="57048" spans="21:21" x14ac:dyDescent="0.3">
      <c r="U57048" s="275"/>
    </row>
    <row r="57049" spans="21:21" x14ac:dyDescent="0.3">
      <c r="U57049" s="275"/>
    </row>
    <row r="57050" spans="21:21" x14ac:dyDescent="0.3">
      <c r="U57050" s="275"/>
    </row>
    <row r="57051" spans="21:21" x14ac:dyDescent="0.3">
      <c r="U57051" s="275"/>
    </row>
    <row r="57052" spans="21:21" x14ac:dyDescent="0.3">
      <c r="U57052" s="275"/>
    </row>
    <row r="57053" spans="21:21" x14ac:dyDescent="0.3">
      <c r="U57053" s="275"/>
    </row>
    <row r="57054" spans="21:21" x14ac:dyDescent="0.3">
      <c r="U57054" s="275"/>
    </row>
    <row r="57055" spans="21:21" x14ac:dyDescent="0.3">
      <c r="U57055" s="275"/>
    </row>
    <row r="57056" spans="21:21" x14ac:dyDescent="0.3">
      <c r="U57056" s="275"/>
    </row>
    <row r="57057" spans="21:21" x14ac:dyDescent="0.3">
      <c r="U57057" s="275"/>
    </row>
    <row r="57058" spans="21:21" x14ac:dyDescent="0.3">
      <c r="U57058" s="275"/>
    </row>
    <row r="57059" spans="21:21" x14ac:dyDescent="0.3">
      <c r="U57059" s="275"/>
    </row>
    <row r="57060" spans="21:21" x14ac:dyDescent="0.3">
      <c r="U57060" s="275"/>
    </row>
    <row r="57061" spans="21:21" x14ac:dyDescent="0.3">
      <c r="U57061" s="275"/>
    </row>
    <row r="57062" spans="21:21" x14ac:dyDescent="0.3">
      <c r="U57062" s="275"/>
    </row>
    <row r="57063" spans="21:21" x14ac:dyDescent="0.3">
      <c r="U57063" s="275"/>
    </row>
    <row r="57064" spans="21:21" x14ac:dyDescent="0.3">
      <c r="U57064" s="275"/>
    </row>
    <row r="57065" spans="21:21" x14ac:dyDescent="0.3">
      <c r="U57065" s="275"/>
    </row>
    <row r="57066" spans="21:21" x14ac:dyDescent="0.3">
      <c r="U57066" s="275"/>
    </row>
    <row r="57067" spans="21:21" x14ac:dyDescent="0.3">
      <c r="U57067" s="275"/>
    </row>
    <row r="57068" spans="21:21" x14ac:dyDescent="0.3">
      <c r="U57068" s="275"/>
    </row>
    <row r="57069" spans="21:21" x14ac:dyDescent="0.3">
      <c r="U57069" s="275"/>
    </row>
    <row r="57070" spans="21:21" x14ac:dyDescent="0.3">
      <c r="U57070" s="275"/>
    </row>
    <row r="57071" spans="21:21" x14ac:dyDescent="0.3">
      <c r="U57071" s="275"/>
    </row>
    <row r="57072" spans="21:21" x14ac:dyDescent="0.3">
      <c r="U57072" s="275"/>
    </row>
    <row r="57073" spans="21:21" x14ac:dyDescent="0.3">
      <c r="U57073" s="275"/>
    </row>
    <row r="57074" spans="21:21" x14ac:dyDescent="0.3">
      <c r="U57074" s="275"/>
    </row>
    <row r="57075" spans="21:21" x14ac:dyDescent="0.3">
      <c r="U57075" s="275"/>
    </row>
    <row r="57076" spans="21:21" x14ac:dyDescent="0.3">
      <c r="U57076" s="275"/>
    </row>
    <row r="57077" spans="21:21" x14ac:dyDescent="0.3">
      <c r="U57077" s="275"/>
    </row>
    <row r="57078" spans="21:21" x14ac:dyDescent="0.3">
      <c r="U57078" s="275"/>
    </row>
    <row r="57079" spans="21:21" x14ac:dyDescent="0.3">
      <c r="U57079" s="275"/>
    </row>
    <row r="57080" spans="21:21" x14ac:dyDescent="0.3">
      <c r="U57080" s="275"/>
    </row>
    <row r="57081" spans="21:21" x14ac:dyDescent="0.3">
      <c r="U57081" s="275"/>
    </row>
    <row r="57082" spans="21:21" x14ac:dyDescent="0.3">
      <c r="U57082" s="275"/>
    </row>
    <row r="57083" spans="21:21" x14ac:dyDescent="0.3">
      <c r="U57083" s="275"/>
    </row>
    <row r="57084" spans="21:21" x14ac:dyDescent="0.3">
      <c r="U57084" s="275"/>
    </row>
    <row r="57085" spans="21:21" x14ac:dyDescent="0.3">
      <c r="U57085" s="275"/>
    </row>
    <row r="57086" spans="21:21" x14ac:dyDescent="0.3">
      <c r="U57086" s="275"/>
    </row>
    <row r="57087" spans="21:21" x14ac:dyDescent="0.3">
      <c r="U57087" s="275"/>
    </row>
    <row r="57088" spans="21:21" x14ac:dyDescent="0.3">
      <c r="U57088" s="275"/>
    </row>
    <row r="57089" spans="21:21" x14ac:dyDescent="0.3">
      <c r="U57089" s="275"/>
    </row>
    <row r="57090" spans="21:21" x14ac:dyDescent="0.3">
      <c r="U57090" s="275"/>
    </row>
    <row r="57091" spans="21:21" x14ac:dyDescent="0.3">
      <c r="U57091" s="275"/>
    </row>
    <row r="57092" spans="21:21" x14ac:dyDescent="0.3">
      <c r="U57092" s="275"/>
    </row>
    <row r="57093" spans="21:21" x14ac:dyDescent="0.3">
      <c r="U57093" s="275"/>
    </row>
    <row r="57094" spans="21:21" x14ac:dyDescent="0.3">
      <c r="U57094" s="275"/>
    </row>
    <row r="57095" spans="21:21" x14ac:dyDescent="0.3">
      <c r="U57095" s="275"/>
    </row>
    <row r="57096" spans="21:21" x14ac:dyDescent="0.3">
      <c r="U57096" s="275"/>
    </row>
    <row r="57097" spans="21:21" x14ac:dyDescent="0.3">
      <c r="U57097" s="275"/>
    </row>
    <row r="57098" spans="21:21" x14ac:dyDescent="0.3">
      <c r="U57098" s="275"/>
    </row>
    <row r="57099" spans="21:21" x14ac:dyDescent="0.3">
      <c r="U57099" s="275"/>
    </row>
    <row r="57100" spans="21:21" x14ac:dyDescent="0.3">
      <c r="U57100" s="275"/>
    </row>
    <row r="57101" spans="21:21" x14ac:dyDescent="0.3">
      <c r="U57101" s="275"/>
    </row>
    <row r="57102" spans="21:21" x14ac:dyDescent="0.3">
      <c r="U57102" s="275"/>
    </row>
    <row r="57103" spans="21:21" x14ac:dyDescent="0.3">
      <c r="U57103" s="275"/>
    </row>
    <row r="57104" spans="21:21" x14ac:dyDescent="0.3">
      <c r="U57104" s="275"/>
    </row>
    <row r="57105" spans="21:21" x14ac:dyDescent="0.3">
      <c r="U57105" s="275"/>
    </row>
    <row r="57106" spans="21:21" x14ac:dyDescent="0.3">
      <c r="U57106" s="275"/>
    </row>
    <row r="57107" spans="21:21" x14ac:dyDescent="0.3">
      <c r="U57107" s="275"/>
    </row>
    <row r="57108" spans="21:21" x14ac:dyDescent="0.3">
      <c r="U57108" s="275"/>
    </row>
    <row r="57109" spans="21:21" x14ac:dyDescent="0.3">
      <c r="U57109" s="275"/>
    </row>
    <row r="57110" spans="21:21" x14ac:dyDescent="0.3">
      <c r="U57110" s="275"/>
    </row>
    <row r="57111" spans="21:21" x14ac:dyDescent="0.3">
      <c r="U57111" s="275"/>
    </row>
    <row r="57112" spans="21:21" x14ac:dyDescent="0.3">
      <c r="U57112" s="275"/>
    </row>
    <row r="57113" spans="21:21" x14ac:dyDescent="0.3">
      <c r="U57113" s="275"/>
    </row>
    <row r="57114" spans="21:21" x14ac:dyDescent="0.3">
      <c r="U57114" s="275"/>
    </row>
    <row r="57115" spans="21:21" x14ac:dyDescent="0.3">
      <c r="U57115" s="275"/>
    </row>
    <row r="57116" spans="21:21" x14ac:dyDescent="0.3">
      <c r="U57116" s="275"/>
    </row>
    <row r="57117" spans="21:21" x14ac:dyDescent="0.3">
      <c r="U57117" s="275"/>
    </row>
    <row r="57118" spans="21:21" x14ac:dyDescent="0.3">
      <c r="U57118" s="275"/>
    </row>
    <row r="57119" spans="21:21" x14ac:dyDescent="0.3">
      <c r="U57119" s="275"/>
    </row>
    <row r="57120" spans="21:21" x14ac:dyDescent="0.3">
      <c r="U57120" s="275"/>
    </row>
    <row r="57121" spans="21:21" x14ac:dyDescent="0.3">
      <c r="U57121" s="275"/>
    </row>
    <row r="57122" spans="21:21" x14ac:dyDescent="0.3">
      <c r="U57122" s="275"/>
    </row>
    <row r="57123" spans="21:21" x14ac:dyDescent="0.3">
      <c r="U57123" s="275"/>
    </row>
    <row r="57124" spans="21:21" x14ac:dyDescent="0.3">
      <c r="U57124" s="275"/>
    </row>
    <row r="57125" spans="21:21" x14ac:dyDescent="0.3">
      <c r="U57125" s="275"/>
    </row>
    <row r="57126" spans="21:21" x14ac:dyDescent="0.3">
      <c r="U57126" s="275"/>
    </row>
    <row r="57127" spans="21:21" x14ac:dyDescent="0.3">
      <c r="U57127" s="275"/>
    </row>
    <row r="57128" spans="21:21" x14ac:dyDescent="0.3">
      <c r="U57128" s="275"/>
    </row>
    <row r="57129" spans="21:21" x14ac:dyDescent="0.3">
      <c r="U57129" s="275"/>
    </row>
    <row r="57130" spans="21:21" x14ac:dyDescent="0.3">
      <c r="U57130" s="275"/>
    </row>
    <row r="57131" spans="21:21" x14ac:dyDescent="0.3">
      <c r="U57131" s="275"/>
    </row>
    <row r="57132" spans="21:21" x14ac:dyDescent="0.3">
      <c r="U57132" s="275"/>
    </row>
    <row r="57133" spans="21:21" x14ac:dyDescent="0.3">
      <c r="U57133" s="275"/>
    </row>
    <row r="57134" spans="21:21" x14ac:dyDescent="0.3">
      <c r="U57134" s="275"/>
    </row>
    <row r="57135" spans="21:21" x14ac:dyDescent="0.3">
      <c r="U57135" s="275"/>
    </row>
    <row r="57136" spans="21:21" x14ac:dyDescent="0.3">
      <c r="U57136" s="275"/>
    </row>
    <row r="57137" spans="21:21" x14ac:dyDescent="0.3">
      <c r="U57137" s="275"/>
    </row>
    <row r="57138" spans="21:21" x14ac:dyDescent="0.3">
      <c r="U57138" s="275"/>
    </row>
    <row r="57139" spans="21:21" x14ac:dyDescent="0.3">
      <c r="U57139" s="275"/>
    </row>
    <row r="57140" spans="21:21" x14ac:dyDescent="0.3">
      <c r="U57140" s="275"/>
    </row>
    <row r="57141" spans="21:21" x14ac:dyDescent="0.3">
      <c r="U57141" s="275"/>
    </row>
    <row r="57142" spans="21:21" x14ac:dyDescent="0.3">
      <c r="U57142" s="275"/>
    </row>
    <row r="57143" spans="21:21" x14ac:dyDescent="0.3">
      <c r="U57143" s="275"/>
    </row>
    <row r="57144" spans="21:21" x14ac:dyDescent="0.3">
      <c r="U57144" s="275"/>
    </row>
    <row r="57145" spans="21:21" x14ac:dyDescent="0.3">
      <c r="U57145" s="275"/>
    </row>
    <row r="57146" spans="21:21" x14ac:dyDescent="0.3">
      <c r="U57146" s="275"/>
    </row>
    <row r="57147" spans="21:21" x14ac:dyDescent="0.3">
      <c r="U57147" s="275"/>
    </row>
    <row r="57148" spans="21:21" x14ac:dyDescent="0.3">
      <c r="U57148" s="275"/>
    </row>
    <row r="57149" spans="21:21" x14ac:dyDescent="0.3">
      <c r="U57149" s="275"/>
    </row>
    <row r="57150" spans="21:21" x14ac:dyDescent="0.3">
      <c r="U57150" s="275"/>
    </row>
    <row r="57151" spans="21:21" x14ac:dyDescent="0.3">
      <c r="U57151" s="275"/>
    </row>
    <row r="57152" spans="21:21" x14ac:dyDescent="0.3">
      <c r="U57152" s="275"/>
    </row>
    <row r="57153" spans="21:21" x14ac:dyDescent="0.3">
      <c r="U57153" s="275"/>
    </row>
    <row r="57154" spans="21:21" x14ac:dyDescent="0.3">
      <c r="U57154" s="275"/>
    </row>
    <row r="57155" spans="21:21" x14ac:dyDescent="0.3">
      <c r="U57155" s="275"/>
    </row>
    <row r="57156" spans="21:21" x14ac:dyDescent="0.3">
      <c r="U57156" s="275"/>
    </row>
    <row r="57157" spans="21:21" x14ac:dyDescent="0.3">
      <c r="U57157" s="275"/>
    </row>
    <row r="57158" spans="21:21" x14ac:dyDescent="0.3">
      <c r="U57158" s="275"/>
    </row>
    <row r="57159" spans="21:21" x14ac:dyDescent="0.3">
      <c r="U57159" s="275"/>
    </row>
    <row r="57160" spans="21:21" x14ac:dyDescent="0.3">
      <c r="U57160" s="275"/>
    </row>
    <row r="57161" spans="21:21" x14ac:dyDescent="0.3">
      <c r="U57161" s="275"/>
    </row>
    <row r="57162" spans="21:21" x14ac:dyDescent="0.3">
      <c r="U57162" s="275"/>
    </row>
    <row r="57163" spans="21:21" x14ac:dyDescent="0.3">
      <c r="U57163" s="275"/>
    </row>
    <row r="57164" spans="21:21" x14ac:dyDescent="0.3">
      <c r="U57164" s="275"/>
    </row>
    <row r="57165" spans="21:21" x14ac:dyDescent="0.3">
      <c r="U57165" s="275"/>
    </row>
    <row r="57166" spans="21:21" x14ac:dyDescent="0.3">
      <c r="U57166" s="275"/>
    </row>
    <row r="57167" spans="21:21" x14ac:dyDescent="0.3">
      <c r="U57167" s="275"/>
    </row>
    <row r="57168" spans="21:21" x14ac:dyDescent="0.3">
      <c r="U57168" s="275"/>
    </row>
    <row r="57169" spans="21:21" x14ac:dyDescent="0.3">
      <c r="U57169" s="275"/>
    </row>
    <row r="57170" spans="21:21" x14ac:dyDescent="0.3">
      <c r="U57170" s="275"/>
    </row>
    <row r="57171" spans="21:21" x14ac:dyDescent="0.3">
      <c r="U57171" s="275"/>
    </row>
    <row r="57172" spans="21:21" x14ac:dyDescent="0.3">
      <c r="U57172" s="275"/>
    </row>
    <row r="57173" spans="21:21" x14ac:dyDescent="0.3">
      <c r="U57173" s="275"/>
    </row>
    <row r="57174" spans="21:21" x14ac:dyDescent="0.3">
      <c r="U57174" s="275"/>
    </row>
    <row r="57175" spans="21:21" x14ac:dyDescent="0.3">
      <c r="U57175" s="275"/>
    </row>
    <row r="57176" spans="21:21" x14ac:dyDescent="0.3">
      <c r="U57176" s="275"/>
    </row>
    <row r="57177" spans="21:21" x14ac:dyDescent="0.3">
      <c r="U57177" s="275"/>
    </row>
    <row r="57178" spans="21:21" x14ac:dyDescent="0.3">
      <c r="U57178" s="275"/>
    </row>
    <row r="57179" spans="21:21" x14ac:dyDescent="0.3">
      <c r="U57179" s="275"/>
    </row>
    <row r="57180" spans="21:21" x14ac:dyDescent="0.3">
      <c r="U57180" s="275"/>
    </row>
    <row r="57181" spans="21:21" x14ac:dyDescent="0.3">
      <c r="U57181" s="275"/>
    </row>
    <row r="57182" spans="21:21" x14ac:dyDescent="0.3">
      <c r="U57182" s="275"/>
    </row>
    <row r="57183" spans="21:21" x14ac:dyDescent="0.3">
      <c r="U57183" s="275"/>
    </row>
    <row r="57184" spans="21:21" x14ac:dyDescent="0.3">
      <c r="U57184" s="275"/>
    </row>
    <row r="57185" spans="21:21" x14ac:dyDescent="0.3">
      <c r="U57185" s="275"/>
    </row>
    <row r="57186" spans="21:21" x14ac:dyDescent="0.3">
      <c r="U57186" s="275"/>
    </row>
    <row r="57187" spans="21:21" x14ac:dyDescent="0.3">
      <c r="U57187" s="275"/>
    </row>
    <row r="57188" spans="21:21" x14ac:dyDescent="0.3">
      <c r="U57188" s="275"/>
    </row>
    <row r="57189" spans="21:21" x14ac:dyDescent="0.3">
      <c r="U57189" s="275"/>
    </row>
    <row r="57190" spans="21:21" x14ac:dyDescent="0.3">
      <c r="U57190" s="275"/>
    </row>
    <row r="57191" spans="21:21" x14ac:dyDescent="0.3">
      <c r="U57191" s="275"/>
    </row>
    <row r="57192" spans="21:21" x14ac:dyDescent="0.3">
      <c r="U57192" s="275"/>
    </row>
    <row r="57193" spans="21:21" x14ac:dyDescent="0.3">
      <c r="U57193" s="275"/>
    </row>
    <row r="57194" spans="21:21" x14ac:dyDescent="0.3">
      <c r="U57194" s="275"/>
    </row>
    <row r="57195" spans="21:21" x14ac:dyDescent="0.3">
      <c r="U57195" s="275"/>
    </row>
    <row r="57196" spans="21:21" x14ac:dyDescent="0.3">
      <c r="U57196" s="275"/>
    </row>
    <row r="57197" spans="21:21" x14ac:dyDescent="0.3">
      <c r="U57197" s="275"/>
    </row>
    <row r="57198" spans="21:21" x14ac:dyDescent="0.3">
      <c r="U57198" s="275"/>
    </row>
    <row r="57199" spans="21:21" x14ac:dyDescent="0.3">
      <c r="U57199" s="275"/>
    </row>
    <row r="57200" spans="21:21" x14ac:dyDescent="0.3">
      <c r="U57200" s="275"/>
    </row>
    <row r="57201" spans="21:21" x14ac:dyDescent="0.3">
      <c r="U57201" s="275"/>
    </row>
    <row r="57202" spans="21:21" x14ac:dyDescent="0.3">
      <c r="U57202" s="275"/>
    </row>
    <row r="57203" spans="21:21" x14ac:dyDescent="0.3">
      <c r="U57203" s="275"/>
    </row>
    <row r="57204" spans="21:21" x14ac:dyDescent="0.3">
      <c r="U57204" s="275"/>
    </row>
    <row r="57205" spans="21:21" x14ac:dyDescent="0.3">
      <c r="U57205" s="275"/>
    </row>
    <row r="57206" spans="21:21" x14ac:dyDescent="0.3">
      <c r="U57206" s="275"/>
    </row>
    <row r="57207" spans="21:21" x14ac:dyDescent="0.3">
      <c r="U57207" s="275"/>
    </row>
    <row r="57208" spans="21:21" x14ac:dyDescent="0.3">
      <c r="U57208" s="275"/>
    </row>
    <row r="57209" spans="21:21" x14ac:dyDescent="0.3">
      <c r="U57209" s="275"/>
    </row>
    <row r="57210" spans="21:21" x14ac:dyDescent="0.3">
      <c r="U57210" s="275"/>
    </row>
    <row r="57211" spans="21:21" x14ac:dyDescent="0.3">
      <c r="U57211" s="275"/>
    </row>
    <row r="57212" spans="21:21" x14ac:dyDescent="0.3">
      <c r="U57212" s="275"/>
    </row>
    <row r="57213" spans="21:21" x14ac:dyDescent="0.3">
      <c r="U57213" s="275"/>
    </row>
    <row r="57214" spans="21:21" x14ac:dyDescent="0.3">
      <c r="U57214" s="275"/>
    </row>
    <row r="57215" spans="21:21" x14ac:dyDescent="0.3">
      <c r="U57215" s="275"/>
    </row>
    <row r="57216" spans="21:21" x14ac:dyDescent="0.3">
      <c r="U57216" s="275"/>
    </row>
    <row r="57217" spans="21:21" x14ac:dyDescent="0.3">
      <c r="U57217" s="275"/>
    </row>
    <row r="57218" spans="21:21" x14ac:dyDescent="0.3">
      <c r="U57218" s="275"/>
    </row>
    <row r="57219" spans="21:21" x14ac:dyDescent="0.3">
      <c r="U57219" s="275"/>
    </row>
    <row r="57220" spans="21:21" x14ac:dyDescent="0.3">
      <c r="U57220" s="275"/>
    </row>
    <row r="57221" spans="21:21" x14ac:dyDescent="0.3">
      <c r="U57221" s="275"/>
    </row>
    <row r="57222" spans="21:21" x14ac:dyDescent="0.3">
      <c r="U57222" s="275"/>
    </row>
    <row r="57223" spans="21:21" x14ac:dyDescent="0.3">
      <c r="U57223" s="275"/>
    </row>
    <row r="57224" spans="21:21" x14ac:dyDescent="0.3">
      <c r="U57224" s="275"/>
    </row>
    <row r="57225" spans="21:21" x14ac:dyDescent="0.3">
      <c r="U57225" s="275"/>
    </row>
    <row r="57226" spans="21:21" x14ac:dyDescent="0.3">
      <c r="U57226" s="275"/>
    </row>
    <row r="57227" spans="21:21" x14ac:dyDescent="0.3">
      <c r="U57227" s="275"/>
    </row>
    <row r="57228" spans="21:21" x14ac:dyDescent="0.3">
      <c r="U57228" s="275"/>
    </row>
    <row r="57229" spans="21:21" x14ac:dyDescent="0.3">
      <c r="U57229" s="275"/>
    </row>
    <row r="57230" spans="21:21" x14ac:dyDescent="0.3">
      <c r="U57230" s="275"/>
    </row>
    <row r="57231" spans="21:21" x14ac:dyDescent="0.3">
      <c r="U57231" s="275"/>
    </row>
    <row r="57232" spans="21:21" x14ac:dyDescent="0.3">
      <c r="U57232" s="275"/>
    </row>
    <row r="57233" spans="21:21" x14ac:dyDescent="0.3">
      <c r="U57233" s="275"/>
    </row>
    <row r="57234" spans="21:21" x14ac:dyDescent="0.3">
      <c r="U57234" s="275"/>
    </row>
    <row r="57235" spans="21:21" x14ac:dyDescent="0.3">
      <c r="U57235" s="275"/>
    </row>
    <row r="57236" spans="21:21" x14ac:dyDescent="0.3">
      <c r="U57236" s="275"/>
    </row>
    <row r="57237" spans="21:21" x14ac:dyDescent="0.3">
      <c r="U57237" s="275"/>
    </row>
    <row r="57238" spans="21:21" x14ac:dyDescent="0.3">
      <c r="U57238" s="275"/>
    </row>
    <row r="57239" spans="21:21" x14ac:dyDescent="0.3">
      <c r="U57239" s="275"/>
    </row>
    <row r="57240" spans="21:21" x14ac:dyDescent="0.3">
      <c r="U57240" s="275"/>
    </row>
    <row r="57241" spans="21:21" x14ac:dyDescent="0.3">
      <c r="U57241" s="275"/>
    </row>
    <row r="57242" spans="21:21" x14ac:dyDescent="0.3">
      <c r="U57242" s="275"/>
    </row>
    <row r="57243" spans="21:21" x14ac:dyDescent="0.3">
      <c r="U57243" s="275"/>
    </row>
    <row r="57244" spans="21:21" x14ac:dyDescent="0.3">
      <c r="U57244" s="275"/>
    </row>
    <row r="57245" spans="21:21" x14ac:dyDescent="0.3">
      <c r="U57245" s="275"/>
    </row>
    <row r="57246" spans="21:21" x14ac:dyDescent="0.3">
      <c r="U57246" s="275"/>
    </row>
    <row r="57247" spans="21:21" x14ac:dyDescent="0.3">
      <c r="U57247" s="275"/>
    </row>
    <row r="57248" spans="21:21" x14ac:dyDescent="0.3">
      <c r="U57248" s="275"/>
    </row>
    <row r="57249" spans="21:21" x14ac:dyDescent="0.3">
      <c r="U57249" s="275"/>
    </row>
    <row r="57250" spans="21:21" x14ac:dyDescent="0.3">
      <c r="U57250" s="275"/>
    </row>
    <row r="57251" spans="21:21" x14ac:dyDescent="0.3">
      <c r="U57251" s="275"/>
    </row>
    <row r="57252" spans="21:21" x14ac:dyDescent="0.3">
      <c r="U57252" s="275"/>
    </row>
    <row r="57253" spans="21:21" x14ac:dyDescent="0.3">
      <c r="U57253" s="275"/>
    </row>
    <row r="57254" spans="21:21" x14ac:dyDescent="0.3">
      <c r="U57254" s="275"/>
    </row>
    <row r="57255" spans="21:21" x14ac:dyDescent="0.3">
      <c r="U57255" s="275"/>
    </row>
    <row r="57256" spans="21:21" x14ac:dyDescent="0.3">
      <c r="U57256" s="275"/>
    </row>
    <row r="57257" spans="21:21" x14ac:dyDescent="0.3">
      <c r="U57257" s="275"/>
    </row>
    <row r="57258" spans="21:21" x14ac:dyDescent="0.3">
      <c r="U57258" s="275"/>
    </row>
    <row r="57259" spans="21:21" x14ac:dyDescent="0.3">
      <c r="U57259" s="275"/>
    </row>
    <row r="57260" spans="21:21" x14ac:dyDescent="0.3">
      <c r="U57260" s="275"/>
    </row>
    <row r="57261" spans="21:21" x14ac:dyDescent="0.3">
      <c r="U57261" s="275"/>
    </row>
    <row r="57262" spans="21:21" x14ac:dyDescent="0.3">
      <c r="U57262" s="275"/>
    </row>
    <row r="57263" spans="21:21" x14ac:dyDescent="0.3">
      <c r="U57263" s="275"/>
    </row>
    <row r="57264" spans="21:21" x14ac:dyDescent="0.3">
      <c r="U57264" s="275"/>
    </row>
    <row r="57265" spans="21:21" x14ac:dyDescent="0.3">
      <c r="U57265" s="275"/>
    </row>
    <row r="57266" spans="21:21" x14ac:dyDescent="0.3">
      <c r="U57266" s="275"/>
    </row>
    <row r="57267" spans="21:21" x14ac:dyDescent="0.3">
      <c r="U57267" s="275"/>
    </row>
    <row r="57268" spans="21:21" x14ac:dyDescent="0.3">
      <c r="U57268" s="275"/>
    </row>
    <row r="57269" spans="21:21" x14ac:dyDescent="0.3">
      <c r="U57269" s="275"/>
    </row>
    <row r="57270" spans="21:21" x14ac:dyDescent="0.3">
      <c r="U57270" s="275"/>
    </row>
    <row r="57271" spans="21:21" x14ac:dyDescent="0.3">
      <c r="U57271" s="275"/>
    </row>
    <row r="57272" spans="21:21" x14ac:dyDescent="0.3">
      <c r="U57272" s="275"/>
    </row>
    <row r="57273" spans="21:21" x14ac:dyDescent="0.3">
      <c r="U57273" s="275"/>
    </row>
    <row r="57274" spans="21:21" x14ac:dyDescent="0.3">
      <c r="U57274" s="275"/>
    </row>
    <row r="57275" spans="21:21" x14ac:dyDescent="0.3">
      <c r="U57275" s="275"/>
    </row>
    <row r="57276" spans="21:21" x14ac:dyDescent="0.3">
      <c r="U57276" s="275"/>
    </row>
    <row r="57277" spans="21:21" x14ac:dyDescent="0.3">
      <c r="U57277" s="275"/>
    </row>
    <row r="57278" spans="21:21" x14ac:dyDescent="0.3">
      <c r="U57278" s="275"/>
    </row>
    <row r="57279" spans="21:21" x14ac:dyDescent="0.3">
      <c r="U57279" s="275"/>
    </row>
    <row r="57280" spans="21:21" x14ac:dyDescent="0.3">
      <c r="U57280" s="275"/>
    </row>
    <row r="57281" spans="21:21" x14ac:dyDescent="0.3">
      <c r="U57281" s="275"/>
    </row>
    <row r="57282" spans="21:21" x14ac:dyDescent="0.3">
      <c r="U57282" s="275"/>
    </row>
    <row r="57283" spans="21:21" x14ac:dyDescent="0.3">
      <c r="U57283" s="275"/>
    </row>
    <row r="57284" spans="21:21" x14ac:dyDescent="0.3">
      <c r="U57284" s="275"/>
    </row>
    <row r="57285" spans="21:21" x14ac:dyDescent="0.3">
      <c r="U57285" s="275"/>
    </row>
    <row r="57286" spans="21:21" x14ac:dyDescent="0.3">
      <c r="U57286" s="275"/>
    </row>
    <row r="57287" spans="21:21" x14ac:dyDescent="0.3">
      <c r="U57287" s="275"/>
    </row>
    <row r="57288" spans="21:21" x14ac:dyDescent="0.3">
      <c r="U57288" s="275"/>
    </row>
    <row r="57289" spans="21:21" x14ac:dyDescent="0.3">
      <c r="U57289" s="275"/>
    </row>
    <row r="57290" spans="21:21" x14ac:dyDescent="0.3">
      <c r="U57290" s="275"/>
    </row>
    <row r="57291" spans="21:21" x14ac:dyDescent="0.3">
      <c r="U57291" s="275"/>
    </row>
    <row r="57292" spans="21:21" x14ac:dyDescent="0.3">
      <c r="U57292" s="275"/>
    </row>
    <row r="57293" spans="21:21" x14ac:dyDescent="0.3">
      <c r="U57293" s="275"/>
    </row>
    <row r="57294" spans="21:21" x14ac:dyDescent="0.3">
      <c r="U57294" s="275"/>
    </row>
    <row r="57295" spans="21:21" x14ac:dyDescent="0.3">
      <c r="U57295" s="275"/>
    </row>
    <row r="57296" spans="21:21" x14ac:dyDescent="0.3">
      <c r="U57296" s="275"/>
    </row>
    <row r="57297" spans="21:21" x14ac:dyDescent="0.3">
      <c r="U57297" s="275"/>
    </row>
    <row r="57298" spans="21:21" x14ac:dyDescent="0.3">
      <c r="U57298" s="275"/>
    </row>
    <row r="57299" spans="21:21" x14ac:dyDescent="0.3">
      <c r="U57299" s="275"/>
    </row>
    <row r="57300" spans="21:21" x14ac:dyDescent="0.3">
      <c r="U57300" s="275"/>
    </row>
    <row r="57301" spans="21:21" x14ac:dyDescent="0.3">
      <c r="U57301" s="275"/>
    </row>
    <row r="57302" spans="21:21" x14ac:dyDescent="0.3">
      <c r="U57302" s="275"/>
    </row>
    <row r="57303" spans="21:21" x14ac:dyDescent="0.3">
      <c r="U57303" s="275"/>
    </row>
    <row r="57304" spans="21:21" x14ac:dyDescent="0.3">
      <c r="U57304" s="275"/>
    </row>
    <row r="57305" spans="21:21" x14ac:dyDescent="0.3">
      <c r="U57305" s="275"/>
    </row>
    <row r="57306" spans="21:21" x14ac:dyDescent="0.3">
      <c r="U57306" s="275"/>
    </row>
    <row r="57307" spans="21:21" x14ac:dyDescent="0.3">
      <c r="U57307" s="275"/>
    </row>
    <row r="57308" spans="21:21" x14ac:dyDescent="0.3">
      <c r="U57308" s="275"/>
    </row>
    <row r="57309" spans="21:21" x14ac:dyDescent="0.3">
      <c r="U57309" s="275"/>
    </row>
    <row r="57310" spans="21:21" x14ac:dyDescent="0.3">
      <c r="U57310" s="275"/>
    </row>
    <row r="57311" spans="21:21" x14ac:dyDescent="0.3">
      <c r="U57311" s="275"/>
    </row>
    <row r="57312" spans="21:21" x14ac:dyDescent="0.3">
      <c r="U57312" s="275"/>
    </row>
    <row r="57313" spans="21:21" x14ac:dyDescent="0.3">
      <c r="U57313" s="275"/>
    </row>
    <row r="57314" spans="21:21" x14ac:dyDescent="0.3">
      <c r="U57314" s="275"/>
    </row>
    <row r="57315" spans="21:21" x14ac:dyDescent="0.3">
      <c r="U57315" s="275"/>
    </row>
    <row r="57316" spans="21:21" x14ac:dyDescent="0.3">
      <c r="U57316" s="275"/>
    </row>
    <row r="57317" spans="21:21" x14ac:dyDescent="0.3">
      <c r="U57317" s="275"/>
    </row>
    <row r="57318" spans="21:21" x14ac:dyDescent="0.3">
      <c r="U57318" s="275"/>
    </row>
    <row r="57319" spans="21:21" x14ac:dyDescent="0.3">
      <c r="U57319" s="275"/>
    </row>
    <row r="57320" spans="21:21" x14ac:dyDescent="0.3">
      <c r="U57320" s="275"/>
    </row>
    <row r="57321" spans="21:21" x14ac:dyDescent="0.3">
      <c r="U57321" s="275"/>
    </row>
    <row r="57322" spans="21:21" x14ac:dyDescent="0.3">
      <c r="U57322" s="275"/>
    </row>
    <row r="57323" spans="21:21" x14ac:dyDescent="0.3">
      <c r="U57323" s="275"/>
    </row>
    <row r="57324" spans="21:21" x14ac:dyDescent="0.3">
      <c r="U57324" s="275"/>
    </row>
    <row r="57325" spans="21:21" x14ac:dyDescent="0.3">
      <c r="U57325" s="275"/>
    </row>
    <row r="57326" spans="21:21" x14ac:dyDescent="0.3">
      <c r="U57326" s="275"/>
    </row>
    <row r="57327" spans="21:21" x14ac:dyDescent="0.3">
      <c r="U57327" s="275"/>
    </row>
    <row r="57328" spans="21:21" x14ac:dyDescent="0.3">
      <c r="U57328" s="275"/>
    </row>
    <row r="57329" spans="21:21" x14ac:dyDescent="0.3">
      <c r="U57329" s="275"/>
    </row>
    <row r="57330" spans="21:21" x14ac:dyDescent="0.3">
      <c r="U57330" s="275"/>
    </row>
    <row r="57331" spans="21:21" x14ac:dyDescent="0.3">
      <c r="U57331" s="275"/>
    </row>
    <row r="57332" spans="21:21" x14ac:dyDescent="0.3">
      <c r="U57332" s="275"/>
    </row>
    <row r="57333" spans="21:21" x14ac:dyDescent="0.3">
      <c r="U57333" s="275"/>
    </row>
    <row r="57334" spans="21:21" x14ac:dyDescent="0.3">
      <c r="U57334" s="275"/>
    </row>
    <row r="57335" spans="21:21" x14ac:dyDescent="0.3">
      <c r="U57335" s="275"/>
    </row>
    <row r="57336" spans="21:21" x14ac:dyDescent="0.3">
      <c r="U57336" s="275"/>
    </row>
    <row r="57337" spans="21:21" x14ac:dyDescent="0.3">
      <c r="U57337" s="275"/>
    </row>
    <row r="57338" spans="21:21" x14ac:dyDescent="0.3">
      <c r="U57338" s="275"/>
    </row>
    <row r="57339" spans="21:21" x14ac:dyDescent="0.3">
      <c r="U57339" s="275"/>
    </row>
    <row r="57340" spans="21:21" x14ac:dyDescent="0.3">
      <c r="U57340" s="275"/>
    </row>
    <row r="57341" spans="21:21" x14ac:dyDescent="0.3">
      <c r="U57341" s="275"/>
    </row>
    <row r="57342" spans="21:21" x14ac:dyDescent="0.3">
      <c r="U57342" s="275"/>
    </row>
    <row r="57343" spans="21:21" x14ac:dyDescent="0.3">
      <c r="U57343" s="275"/>
    </row>
    <row r="57344" spans="21:21" x14ac:dyDescent="0.3">
      <c r="U57344" s="275"/>
    </row>
    <row r="57345" spans="21:21" x14ac:dyDescent="0.3">
      <c r="U57345" s="275"/>
    </row>
    <row r="57346" spans="21:21" x14ac:dyDescent="0.3">
      <c r="U57346" s="275"/>
    </row>
    <row r="57347" spans="21:21" x14ac:dyDescent="0.3">
      <c r="U57347" s="275"/>
    </row>
    <row r="57348" spans="21:21" x14ac:dyDescent="0.3">
      <c r="U57348" s="275"/>
    </row>
    <row r="57349" spans="21:21" x14ac:dyDescent="0.3">
      <c r="U57349" s="275"/>
    </row>
    <row r="57350" spans="21:21" x14ac:dyDescent="0.3">
      <c r="U57350" s="275"/>
    </row>
    <row r="57351" spans="21:21" x14ac:dyDescent="0.3">
      <c r="U57351" s="275"/>
    </row>
    <row r="57352" spans="21:21" x14ac:dyDescent="0.3">
      <c r="U57352" s="275"/>
    </row>
    <row r="57353" spans="21:21" x14ac:dyDescent="0.3">
      <c r="U57353" s="275"/>
    </row>
    <row r="57354" spans="21:21" x14ac:dyDescent="0.3">
      <c r="U57354" s="275"/>
    </row>
    <row r="57355" spans="21:21" x14ac:dyDescent="0.3">
      <c r="U57355" s="275"/>
    </row>
    <row r="57356" spans="21:21" x14ac:dyDescent="0.3">
      <c r="U57356" s="275"/>
    </row>
    <row r="57357" spans="21:21" x14ac:dyDescent="0.3">
      <c r="U57357" s="275"/>
    </row>
    <row r="57358" spans="21:21" x14ac:dyDescent="0.3">
      <c r="U57358" s="275"/>
    </row>
    <row r="57359" spans="21:21" x14ac:dyDescent="0.3">
      <c r="U57359" s="275"/>
    </row>
    <row r="57360" spans="21:21" x14ac:dyDescent="0.3">
      <c r="U57360" s="275"/>
    </row>
    <row r="57361" spans="21:21" x14ac:dyDescent="0.3">
      <c r="U57361" s="275"/>
    </row>
    <row r="57362" spans="21:21" x14ac:dyDescent="0.3">
      <c r="U57362" s="275"/>
    </row>
    <row r="57363" spans="21:21" x14ac:dyDescent="0.3">
      <c r="U57363" s="275"/>
    </row>
    <row r="57364" spans="21:21" x14ac:dyDescent="0.3">
      <c r="U57364" s="275"/>
    </row>
    <row r="57365" spans="21:21" x14ac:dyDescent="0.3">
      <c r="U57365" s="275"/>
    </row>
    <row r="57366" spans="21:21" x14ac:dyDescent="0.3">
      <c r="U57366" s="275"/>
    </row>
    <row r="57367" spans="21:21" x14ac:dyDescent="0.3">
      <c r="U57367" s="275"/>
    </row>
    <row r="57368" spans="21:21" x14ac:dyDescent="0.3">
      <c r="U57368" s="275"/>
    </row>
    <row r="57369" spans="21:21" x14ac:dyDescent="0.3">
      <c r="U57369" s="275"/>
    </row>
    <row r="57370" spans="21:21" x14ac:dyDescent="0.3">
      <c r="U57370" s="275"/>
    </row>
    <row r="57371" spans="21:21" x14ac:dyDescent="0.3">
      <c r="U57371" s="275"/>
    </row>
    <row r="57372" spans="21:21" x14ac:dyDescent="0.3">
      <c r="U57372" s="275"/>
    </row>
    <row r="57373" spans="21:21" x14ac:dyDescent="0.3">
      <c r="U57373" s="275"/>
    </row>
    <row r="57374" spans="21:21" x14ac:dyDescent="0.3">
      <c r="U57374" s="275"/>
    </row>
    <row r="57375" spans="21:21" x14ac:dyDescent="0.3">
      <c r="U57375" s="275"/>
    </row>
    <row r="57376" spans="21:21" x14ac:dyDescent="0.3">
      <c r="U57376" s="275"/>
    </row>
    <row r="57377" spans="21:21" x14ac:dyDescent="0.3">
      <c r="U57377" s="275"/>
    </row>
    <row r="57378" spans="21:21" x14ac:dyDescent="0.3">
      <c r="U57378" s="275"/>
    </row>
    <row r="57379" spans="21:21" x14ac:dyDescent="0.3">
      <c r="U57379" s="275"/>
    </row>
    <row r="57380" spans="21:21" x14ac:dyDescent="0.3">
      <c r="U57380" s="275"/>
    </row>
    <row r="57381" spans="21:21" x14ac:dyDescent="0.3">
      <c r="U57381" s="275"/>
    </row>
    <row r="57382" spans="21:21" x14ac:dyDescent="0.3">
      <c r="U57382" s="275"/>
    </row>
    <row r="57383" spans="21:21" x14ac:dyDescent="0.3">
      <c r="U57383" s="275"/>
    </row>
    <row r="57384" spans="21:21" x14ac:dyDescent="0.3">
      <c r="U57384" s="275"/>
    </row>
    <row r="57385" spans="21:21" x14ac:dyDescent="0.3">
      <c r="U57385" s="275"/>
    </row>
    <row r="57386" spans="21:21" x14ac:dyDescent="0.3">
      <c r="U57386" s="275"/>
    </row>
    <row r="57387" spans="21:21" x14ac:dyDescent="0.3">
      <c r="U57387" s="275"/>
    </row>
    <row r="57388" spans="21:21" x14ac:dyDescent="0.3">
      <c r="U57388" s="275"/>
    </row>
    <row r="57389" spans="21:21" x14ac:dyDescent="0.3">
      <c r="U57389" s="275"/>
    </row>
    <row r="57390" spans="21:21" x14ac:dyDescent="0.3">
      <c r="U57390" s="275"/>
    </row>
    <row r="57391" spans="21:21" x14ac:dyDescent="0.3">
      <c r="U57391" s="275"/>
    </row>
    <row r="57392" spans="21:21" x14ac:dyDescent="0.3">
      <c r="U57392" s="275"/>
    </row>
    <row r="57393" spans="21:21" x14ac:dyDescent="0.3">
      <c r="U57393" s="275"/>
    </row>
    <row r="57394" spans="21:21" x14ac:dyDescent="0.3">
      <c r="U57394" s="275"/>
    </row>
    <row r="57395" spans="21:21" x14ac:dyDescent="0.3">
      <c r="U57395" s="275"/>
    </row>
    <row r="57396" spans="21:21" x14ac:dyDescent="0.3">
      <c r="U57396" s="275"/>
    </row>
    <row r="57397" spans="21:21" x14ac:dyDescent="0.3">
      <c r="U57397" s="275"/>
    </row>
    <row r="57398" spans="21:21" x14ac:dyDescent="0.3">
      <c r="U57398" s="275"/>
    </row>
    <row r="57399" spans="21:21" x14ac:dyDescent="0.3">
      <c r="U57399" s="275"/>
    </row>
    <row r="57400" spans="21:21" x14ac:dyDescent="0.3">
      <c r="U57400" s="275"/>
    </row>
    <row r="57401" spans="21:21" x14ac:dyDescent="0.3">
      <c r="U57401" s="275"/>
    </row>
    <row r="57402" spans="21:21" x14ac:dyDescent="0.3">
      <c r="U57402" s="275"/>
    </row>
    <row r="57403" spans="21:21" x14ac:dyDescent="0.3">
      <c r="U57403" s="275"/>
    </row>
    <row r="57404" spans="21:21" x14ac:dyDescent="0.3">
      <c r="U57404" s="275"/>
    </row>
    <row r="57405" spans="21:21" x14ac:dyDescent="0.3">
      <c r="U57405" s="275"/>
    </row>
    <row r="57406" spans="21:21" x14ac:dyDescent="0.3">
      <c r="U57406" s="275"/>
    </row>
    <row r="57407" spans="21:21" x14ac:dyDescent="0.3">
      <c r="U57407" s="275"/>
    </row>
    <row r="57408" spans="21:21" x14ac:dyDescent="0.3">
      <c r="U57408" s="275"/>
    </row>
    <row r="57409" spans="21:21" x14ac:dyDescent="0.3">
      <c r="U57409" s="275"/>
    </row>
    <row r="57410" spans="21:21" x14ac:dyDescent="0.3">
      <c r="U57410" s="275"/>
    </row>
    <row r="57411" spans="21:21" x14ac:dyDescent="0.3">
      <c r="U57411" s="275"/>
    </row>
    <row r="57412" spans="21:21" x14ac:dyDescent="0.3">
      <c r="U57412" s="275"/>
    </row>
    <row r="57413" spans="21:21" x14ac:dyDescent="0.3">
      <c r="U57413" s="275"/>
    </row>
    <row r="57414" spans="21:21" x14ac:dyDescent="0.3">
      <c r="U57414" s="275"/>
    </row>
    <row r="57415" spans="21:21" x14ac:dyDescent="0.3">
      <c r="U57415" s="275"/>
    </row>
    <row r="57416" spans="21:21" x14ac:dyDescent="0.3">
      <c r="U57416" s="275"/>
    </row>
    <row r="57417" spans="21:21" x14ac:dyDescent="0.3">
      <c r="U57417" s="275"/>
    </row>
    <row r="57418" spans="21:21" x14ac:dyDescent="0.3">
      <c r="U57418" s="275"/>
    </row>
    <row r="57419" spans="21:21" x14ac:dyDescent="0.3">
      <c r="U57419" s="275"/>
    </row>
    <row r="57420" spans="21:21" x14ac:dyDescent="0.3">
      <c r="U57420" s="275"/>
    </row>
    <row r="57421" spans="21:21" x14ac:dyDescent="0.3">
      <c r="U57421" s="275"/>
    </row>
    <row r="57422" spans="21:21" x14ac:dyDescent="0.3">
      <c r="U57422" s="275"/>
    </row>
    <row r="57423" spans="21:21" x14ac:dyDescent="0.3">
      <c r="U57423" s="275"/>
    </row>
    <row r="57424" spans="21:21" x14ac:dyDescent="0.3">
      <c r="U57424" s="275"/>
    </row>
    <row r="57425" spans="21:21" x14ac:dyDescent="0.3">
      <c r="U57425" s="275"/>
    </row>
    <row r="57426" spans="21:21" x14ac:dyDescent="0.3">
      <c r="U57426" s="275"/>
    </row>
    <row r="57427" spans="21:21" x14ac:dyDescent="0.3">
      <c r="U57427" s="275"/>
    </row>
    <row r="57428" spans="21:21" x14ac:dyDescent="0.3">
      <c r="U57428" s="275"/>
    </row>
    <row r="57429" spans="21:21" x14ac:dyDescent="0.3">
      <c r="U57429" s="275"/>
    </row>
    <row r="57430" spans="21:21" x14ac:dyDescent="0.3">
      <c r="U57430" s="275"/>
    </row>
    <row r="57431" spans="21:21" x14ac:dyDescent="0.3">
      <c r="U57431" s="275"/>
    </row>
    <row r="57432" spans="21:21" x14ac:dyDescent="0.3">
      <c r="U57432" s="275"/>
    </row>
    <row r="57433" spans="21:21" x14ac:dyDescent="0.3">
      <c r="U57433" s="275"/>
    </row>
    <row r="57434" spans="21:21" x14ac:dyDescent="0.3">
      <c r="U57434" s="275"/>
    </row>
    <row r="57435" spans="21:21" x14ac:dyDescent="0.3">
      <c r="U57435" s="275"/>
    </row>
    <row r="57436" spans="21:21" x14ac:dyDescent="0.3">
      <c r="U57436" s="275"/>
    </row>
    <row r="57437" spans="21:21" x14ac:dyDescent="0.3">
      <c r="U57437" s="275"/>
    </row>
    <row r="57438" spans="21:21" x14ac:dyDescent="0.3">
      <c r="U57438" s="275"/>
    </row>
    <row r="57439" spans="21:21" x14ac:dyDescent="0.3">
      <c r="U57439" s="275"/>
    </row>
    <row r="57440" spans="21:21" x14ac:dyDescent="0.3">
      <c r="U57440" s="275"/>
    </row>
    <row r="57441" spans="21:21" x14ac:dyDescent="0.3">
      <c r="U57441" s="275"/>
    </row>
    <row r="57442" spans="21:21" x14ac:dyDescent="0.3">
      <c r="U57442" s="275"/>
    </row>
    <row r="57443" spans="21:21" x14ac:dyDescent="0.3">
      <c r="U57443" s="275"/>
    </row>
    <row r="57444" spans="21:21" x14ac:dyDescent="0.3">
      <c r="U57444" s="275"/>
    </row>
    <row r="57445" spans="21:21" x14ac:dyDescent="0.3">
      <c r="U57445" s="275"/>
    </row>
    <row r="57446" spans="21:21" x14ac:dyDescent="0.3">
      <c r="U57446" s="275"/>
    </row>
    <row r="57447" spans="21:21" x14ac:dyDescent="0.3">
      <c r="U57447" s="275"/>
    </row>
    <row r="57448" spans="21:21" x14ac:dyDescent="0.3">
      <c r="U57448" s="275"/>
    </row>
    <row r="57449" spans="21:21" x14ac:dyDescent="0.3">
      <c r="U57449" s="275"/>
    </row>
    <row r="57450" spans="21:21" x14ac:dyDescent="0.3">
      <c r="U57450" s="275"/>
    </row>
    <row r="57451" spans="21:21" x14ac:dyDescent="0.3">
      <c r="U57451" s="275"/>
    </row>
    <row r="57452" spans="21:21" x14ac:dyDescent="0.3">
      <c r="U57452" s="275"/>
    </row>
    <row r="57453" spans="21:21" x14ac:dyDescent="0.3">
      <c r="U57453" s="275"/>
    </row>
    <row r="57454" spans="21:21" x14ac:dyDescent="0.3">
      <c r="U57454" s="275"/>
    </row>
    <row r="57455" spans="21:21" x14ac:dyDescent="0.3">
      <c r="U57455" s="275"/>
    </row>
    <row r="57456" spans="21:21" x14ac:dyDescent="0.3">
      <c r="U57456" s="275"/>
    </row>
    <row r="57457" spans="21:21" x14ac:dyDescent="0.3">
      <c r="U57457" s="275"/>
    </row>
    <row r="57458" spans="21:21" x14ac:dyDescent="0.3">
      <c r="U57458" s="275"/>
    </row>
    <row r="57459" spans="21:21" x14ac:dyDescent="0.3">
      <c r="U57459" s="275"/>
    </row>
    <row r="57460" spans="21:21" x14ac:dyDescent="0.3">
      <c r="U57460" s="275"/>
    </row>
    <row r="57461" spans="21:21" x14ac:dyDescent="0.3">
      <c r="U57461" s="275"/>
    </row>
    <row r="57462" spans="21:21" x14ac:dyDescent="0.3">
      <c r="U57462" s="275"/>
    </row>
    <row r="57463" spans="21:21" x14ac:dyDescent="0.3">
      <c r="U57463" s="275"/>
    </row>
    <row r="57464" spans="21:21" x14ac:dyDescent="0.3">
      <c r="U57464" s="275"/>
    </row>
    <row r="57465" spans="21:21" x14ac:dyDescent="0.3">
      <c r="U57465" s="275"/>
    </row>
    <row r="57466" spans="21:21" x14ac:dyDescent="0.3">
      <c r="U57466" s="275"/>
    </row>
    <row r="57467" spans="21:21" x14ac:dyDescent="0.3">
      <c r="U57467" s="275"/>
    </row>
    <row r="57468" spans="21:21" x14ac:dyDescent="0.3">
      <c r="U57468" s="275"/>
    </row>
    <row r="57469" spans="21:21" x14ac:dyDescent="0.3">
      <c r="U57469" s="275"/>
    </row>
    <row r="57470" spans="21:21" x14ac:dyDescent="0.3">
      <c r="U57470" s="275"/>
    </row>
    <row r="57471" spans="21:21" x14ac:dyDescent="0.3">
      <c r="U57471" s="275"/>
    </row>
    <row r="57472" spans="21:21" x14ac:dyDescent="0.3">
      <c r="U57472" s="275"/>
    </row>
    <row r="57473" spans="21:21" x14ac:dyDescent="0.3">
      <c r="U57473" s="275"/>
    </row>
    <row r="57474" spans="21:21" x14ac:dyDescent="0.3">
      <c r="U57474" s="275"/>
    </row>
    <row r="57475" spans="21:21" x14ac:dyDescent="0.3">
      <c r="U57475" s="275"/>
    </row>
    <row r="57476" spans="21:21" x14ac:dyDescent="0.3">
      <c r="U57476" s="275"/>
    </row>
    <row r="57477" spans="21:21" x14ac:dyDescent="0.3">
      <c r="U57477" s="275"/>
    </row>
    <row r="57478" spans="21:21" x14ac:dyDescent="0.3">
      <c r="U57478" s="275"/>
    </row>
    <row r="57479" spans="21:21" x14ac:dyDescent="0.3">
      <c r="U57479" s="275"/>
    </row>
    <row r="57480" spans="21:21" x14ac:dyDescent="0.3">
      <c r="U57480" s="275"/>
    </row>
    <row r="57481" spans="21:21" x14ac:dyDescent="0.3">
      <c r="U57481" s="275"/>
    </row>
    <row r="57482" spans="21:21" x14ac:dyDescent="0.3">
      <c r="U57482" s="275"/>
    </row>
    <row r="57483" spans="21:21" x14ac:dyDescent="0.3">
      <c r="U57483" s="275"/>
    </row>
    <row r="57484" spans="21:21" x14ac:dyDescent="0.3">
      <c r="U57484" s="275"/>
    </row>
    <row r="57485" spans="21:21" x14ac:dyDescent="0.3">
      <c r="U57485" s="275"/>
    </row>
    <row r="57486" spans="21:21" x14ac:dyDescent="0.3">
      <c r="U57486" s="275"/>
    </row>
    <row r="57487" spans="21:21" x14ac:dyDescent="0.3">
      <c r="U57487" s="275"/>
    </row>
    <row r="57488" spans="21:21" x14ac:dyDescent="0.3">
      <c r="U57488" s="275"/>
    </row>
    <row r="57489" spans="21:21" x14ac:dyDescent="0.3">
      <c r="U57489" s="275"/>
    </row>
    <row r="57490" spans="21:21" x14ac:dyDescent="0.3">
      <c r="U57490" s="275"/>
    </row>
    <row r="57491" spans="21:21" x14ac:dyDescent="0.3">
      <c r="U57491" s="275"/>
    </row>
    <row r="57492" spans="21:21" x14ac:dyDescent="0.3">
      <c r="U57492" s="275"/>
    </row>
    <row r="57493" spans="21:21" x14ac:dyDescent="0.3">
      <c r="U57493" s="275"/>
    </row>
    <row r="57494" spans="21:21" x14ac:dyDescent="0.3">
      <c r="U57494" s="275"/>
    </row>
    <row r="57495" spans="21:21" x14ac:dyDescent="0.3">
      <c r="U57495" s="275"/>
    </row>
    <row r="57496" spans="21:21" x14ac:dyDescent="0.3">
      <c r="U57496" s="275"/>
    </row>
    <row r="57497" spans="21:21" x14ac:dyDescent="0.3">
      <c r="U57497" s="275"/>
    </row>
    <row r="57498" spans="21:21" x14ac:dyDescent="0.3">
      <c r="U57498" s="275"/>
    </row>
    <row r="57499" spans="21:21" x14ac:dyDescent="0.3">
      <c r="U57499" s="275"/>
    </row>
    <row r="57500" spans="21:21" x14ac:dyDescent="0.3">
      <c r="U57500" s="275"/>
    </row>
    <row r="57501" spans="21:21" x14ac:dyDescent="0.3">
      <c r="U57501" s="275"/>
    </row>
    <row r="57502" spans="21:21" x14ac:dyDescent="0.3">
      <c r="U57502" s="275"/>
    </row>
    <row r="57503" spans="21:21" x14ac:dyDescent="0.3">
      <c r="U57503" s="275"/>
    </row>
    <row r="57504" spans="21:21" x14ac:dyDescent="0.3">
      <c r="U57504" s="275"/>
    </row>
    <row r="57505" spans="21:21" x14ac:dyDescent="0.3">
      <c r="U57505" s="275"/>
    </row>
    <row r="57506" spans="21:21" x14ac:dyDescent="0.3">
      <c r="U57506" s="275"/>
    </row>
    <row r="57507" spans="21:21" x14ac:dyDescent="0.3">
      <c r="U57507" s="275"/>
    </row>
    <row r="57508" spans="21:21" x14ac:dyDescent="0.3">
      <c r="U57508" s="275"/>
    </row>
    <row r="57509" spans="21:21" x14ac:dyDescent="0.3">
      <c r="U57509" s="275"/>
    </row>
    <row r="57510" spans="21:21" x14ac:dyDescent="0.3">
      <c r="U57510" s="275"/>
    </row>
    <row r="57511" spans="21:21" x14ac:dyDescent="0.3">
      <c r="U57511" s="275"/>
    </row>
    <row r="57512" spans="21:21" x14ac:dyDescent="0.3">
      <c r="U57512" s="275"/>
    </row>
    <row r="57513" spans="21:21" x14ac:dyDescent="0.3">
      <c r="U57513" s="275"/>
    </row>
    <row r="57514" spans="21:21" x14ac:dyDescent="0.3">
      <c r="U57514" s="275"/>
    </row>
    <row r="57515" spans="21:21" x14ac:dyDescent="0.3">
      <c r="U57515" s="275"/>
    </row>
    <row r="57516" spans="21:21" x14ac:dyDescent="0.3">
      <c r="U57516" s="275"/>
    </row>
    <row r="57517" spans="21:21" x14ac:dyDescent="0.3">
      <c r="U57517" s="275"/>
    </row>
    <row r="57518" spans="21:21" x14ac:dyDescent="0.3">
      <c r="U57518" s="275"/>
    </row>
    <row r="57519" spans="21:21" x14ac:dyDescent="0.3">
      <c r="U57519" s="275"/>
    </row>
    <row r="57520" spans="21:21" x14ac:dyDescent="0.3">
      <c r="U57520" s="275"/>
    </row>
    <row r="57521" spans="21:21" x14ac:dyDescent="0.3">
      <c r="U57521" s="275"/>
    </row>
    <row r="57522" spans="21:21" x14ac:dyDescent="0.3">
      <c r="U57522" s="275"/>
    </row>
    <row r="57523" spans="21:21" x14ac:dyDescent="0.3">
      <c r="U57523" s="275"/>
    </row>
    <row r="57524" spans="21:21" x14ac:dyDescent="0.3">
      <c r="U57524" s="275"/>
    </row>
    <row r="57525" spans="21:21" x14ac:dyDescent="0.3">
      <c r="U57525" s="275"/>
    </row>
    <row r="57526" spans="21:21" x14ac:dyDescent="0.3">
      <c r="U57526" s="275"/>
    </row>
    <row r="57527" spans="21:21" x14ac:dyDescent="0.3">
      <c r="U57527" s="275"/>
    </row>
    <row r="57528" spans="21:21" x14ac:dyDescent="0.3">
      <c r="U57528" s="275"/>
    </row>
    <row r="57529" spans="21:21" x14ac:dyDescent="0.3">
      <c r="U57529" s="275"/>
    </row>
    <row r="57530" spans="21:21" x14ac:dyDescent="0.3">
      <c r="U57530" s="275"/>
    </row>
    <row r="57531" spans="21:21" x14ac:dyDescent="0.3">
      <c r="U57531" s="275"/>
    </row>
    <row r="57532" spans="21:21" x14ac:dyDescent="0.3">
      <c r="U57532" s="275"/>
    </row>
    <row r="57533" spans="21:21" x14ac:dyDescent="0.3">
      <c r="U57533" s="275"/>
    </row>
    <row r="57534" spans="21:21" x14ac:dyDescent="0.3">
      <c r="U57534" s="275"/>
    </row>
    <row r="57535" spans="21:21" x14ac:dyDescent="0.3">
      <c r="U57535" s="275"/>
    </row>
    <row r="57536" spans="21:21" x14ac:dyDescent="0.3">
      <c r="U57536" s="275"/>
    </row>
    <row r="57537" spans="21:21" x14ac:dyDescent="0.3">
      <c r="U57537" s="275"/>
    </row>
    <row r="57538" spans="21:21" x14ac:dyDescent="0.3">
      <c r="U57538" s="275"/>
    </row>
    <row r="57539" spans="21:21" x14ac:dyDescent="0.3">
      <c r="U57539" s="275"/>
    </row>
    <row r="57540" spans="21:21" x14ac:dyDescent="0.3">
      <c r="U57540" s="275"/>
    </row>
    <row r="57541" spans="21:21" x14ac:dyDescent="0.3">
      <c r="U57541" s="275"/>
    </row>
    <row r="57542" spans="21:21" x14ac:dyDescent="0.3">
      <c r="U57542" s="275"/>
    </row>
    <row r="57543" spans="21:21" x14ac:dyDescent="0.3">
      <c r="U57543" s="275"/>
    </row>
    <row r="57544" spans="21:21" x14ac:dyDescent="0.3">
      <c r="U57544" s="275"/>
    </row>
    <row r="57545" spans="21:21" x14ac:dyDescent="0.3">
      <c r="U57545" s="275"/>
    </row>
    <row r="57546" spans="21:21" x14ac:dyDescent="0.3">
      <c r="U57546" s="275"/>
    </row>
    <row r="57547" spans="21:21" x14ac:dyDescent="0.3">
      <c r="U57547" s="275"/>
    </row>
    <row r="57548" spans="21:21" x14ac:dyDescent="0.3">
      <c r="U57548" s="275"/>
    </row>
    <row r="57549" spans="21:21" x14ac:dyDescent="0.3">
      <c r="U57549" s="275"/>
    </row>
    <row r="57550" spans="21:21" x14ac:dyDescent="0.3">
      <c r="U57550" s="275"/>
    </row>
    <row r="57551" spans="21:21" x14ac:dyDescent="0.3">
      <c r="U57551" s="275"/>
    </row>
    <row r="57552" spans="21:21" x14ac:dyDescent="0.3">
      <c r="U57552" s="275"/>
    </row>
    <row r="57553" spans="21:21" x14ac:dyDescent="0.3">
      <c r="U57553" s="275"/>
    </row>
    <row r="57554" spans="21:21" x14ac:dyDescent="0.3">
      <c r="U57554" s="275"/>
    </row>
    <row r="57555" spans="21:21" x14ac:dyDescent="0.3">
      <c r="U57555" s="275"/>
    </row>
    <row r="57556" spans="21:21" x14ac:dyDescent="0.3">
      <c r="U57556" s="275"/>
    </row>
    <row r="57557" spans="21:21" x14ac:dyDescent="0.3">
      <c r="U57557" s="275"/>
    </row>
    <row r="57558" spans="21:21" x14ac:dyDescent="0.3">
      <c r="U57558" s="275"/>
    </row>
    <row r="57559" spans="21:21" x14ac:dyDescent="0.3">
      <c r="U57559" s="275"/>
    </row>
    <row r="57560" spans="21:21" x14ac:dyDescent="0.3">
      <c r="U57560" s="275"/>
    </row>
    <row r="57561" spans="21:21" x14ac:dyDescent="0.3">
      <c r="U57561" s="275"/>
    </row>
    <row r="57562" spans="21:21" x14ac:dyDescent="0.3">
      <c r="U57562" s="275"/>
    </row>
    <row r="57563" spans="21:21" x14ac:dyDescent="0.3">
      <c r="U57563" s="275"/>
    </row>
    <row r="57564" spans="21:21" x14ac:dyDescent="0.3">
      <c r="U57564" s="275"/>
    </row>
    <row r="57565" spans="21:21" x14ac:dyDescent="0.3">
      <c r="U57565" s="275"/>
    </row>
    <row r="57566" spans="21:21" x14ac:dyDescent="0.3">
      <c r="U57566" s="275"/>
    </row>
    <row r="57567" spans="21:21" x14ac:dyDescent="0.3">
      <c r="U57567" s="275"/>
    </row>
    <row r="57568" spans="21:21" x14ac:dyDescent="0.3">
      <c r="U57568" s="275"/>
    </row>
    <row r="57569" spans="21:21" x14ac:dyDescent="0.3">
      <c r="U57569" s="275"/>
    </row>
    <row r="57570" spans="21:21" x14ac:dyDescent="0.3">
      <c r="U57570" s="275"/>
    </row>
    <row r="57571" spans="21:21" x14ac:dyDescent="0.3">
      <c r="U57571" s="275"/>
    </row>
    <row r="57572" spans="21:21" x14ac:dyDescent="0.3">
      <c r="U57572" s="275"/>
    </row>
    <row r="57573" spans="21:21" x14ac:dyDescent="0.3">
      <c r="U57573" s="275"/>
    </row>
    <row r="57574" spans="21:21" x14ac:dyDescent="0.3">
      <c r="U57574" s="275"/>
    </row>
    <row r="57575" spans="21:21" x14ac:dyDescent="0.3">
      <c r="U57575" s="275"/>
    </row>
    <row r="57576" spans="21:21" x14ac:dyDescent="0.3">
      <c r="U57576" s="275"/>
    </row>
    <row r="57577" spans="21:21" x14ac:dyDescent="0.3">
      <c r="U57577" s="275"/>
    </row>
    <row r="57578" spans="21:21" x14ac:dyDescent="0.3">
      <c r="U57578" s="275"/>
    </row>
    <row r="57579" spans="21:21" x14ac:dyDescent="0.3">
      <c r="U57579" s="275"/>
    </row>
    <row r="57580" spans="21:21" x14ac:dyDescent="0.3">
      <c r="U57580" s="275"/>
    </row>
    <row r="57581" spans="21:21" x14ac:dyDescent="0.3">
      <c r="U57581" s="275"/>
    </row>
    <row r="57582" spans="21:21" x14ac:dyDescent="0.3">
      <c r="U57582" s="275"/>
    </row>
    <row r="57583" spans="21:21" x14ac:dyDescent="0.3">
      <c r="U57583" s="275"/>
    </row>
    <row r="57584" spans="21:21" x14ac:dyDescent="0.3">
      <c r="U57584" s="275"/>
    </row>
    <row r="57585" spans="21:21" x14ac:dyDescent="0.3">
      <c r="U57585" s="275"/>
    </row>
    <row r="57586" spans="21:21" x14ac:dyDescent="0.3">
      <c r="U57586" s="275"/>
    </row>
    <row r="57587" spans="21:21" x14ac:dyDescent="0.3">
      <c r="U57587" s="275"/>
    </row>
    <row r="57588" spans="21:21" x14ac:dyDescent="0.3">
      <c r="U57588" s="275"/>
    </row>
    <row r="57589" spans="21:21" x14ac:dyDescent="0.3">
      <c r="U57589" s="275"/>
    </row>
    <row r="57590" spans="21:21" x14ac:dyDescent="0.3">
      <c r="U57590" s="275"/>
    </row>
    <row r="57591" spans="21:21" x14ac:dyDescent="0.3">
      <c r="U57591" s="275"/>
    </row>
    <row r="57592" spans="21:21" x14ac:dyDescent="0.3">
      <c r="U57592" s="275"/>
    </row>
    <row r="57593" spans="21:21" x14ac:dyDescent="0.3">
      <c r="U57593" s="275"/>
    </row>
    <row r="57594" spans="21:21" x14ac:dyDescent="0.3">
      <c r="U57594" s="275"/>
    </row>
    <row r="57595" spans="21:21" x14ac:dyDescent="0.3">
      <c r="U57595" s="275"/>
    </row>
    <row r="57596" spans="21:21" x14ac:dyDescent="0.3">
      <c r="U57596" s="275"/>
    </row>
    <row r="57597" spans="21:21" x14ac:dyDescent="0.3">
      <c r="U57597" s="275"/>
    </row>
    <row r="57598" spans="21:21" x14ac:dyDescent="0.3">
      <c r="U57598" s="275"/>
    </row>
    <row r="57599" spans="21:21" x14ac:dyDescent="0.3">
      <c r="U57599" s="275"/>
    </row>
    <row r="57600" spans="21:21" x14ac:dyDescent="0.3">
      <c r="U57600" s="275"/>
    </row>
    <row r="57601" spans="21:21" x14ac:dyDescent="0.3">
      <c r="U57601" s="275"/>
    </row>
    <row r="57602" spans="21:21" x14ac:dyDescent="0.3">
      <c r="U57602" s="275"/>
    </row>
    <row r="57603" spans="21:21" x14ac:dyDescent="0.3">
      <c r="U57603" s="275"/>
    </row>
    <row r="57604" spans="21:21" x14ac:dyDescent="0.3">
      <c r="U57604" s="275"/>
    </row>
    <row r="57605" spans="21:21" x14ac:dyDescent="0.3">
      <c r="U57605" s="275"/>
    </row>
    <row r="57606" spans="21:21" x14ac:dyDescent="0.3">
      <c r="U57606" s="275"/>
    </row>
    <row r="57607" spans="21:21" x14ac:dyDescent="0.3">
      <c r="U57607" s="275"/>
    </row>
    <row r="57608" spans="21:21" x14ac:dyDescent="0.3">
      <c r="U57608" s="275"/>
    </row>
    <row r="57609" spans="21:21" x14ac:dyDescent="0.3">
      <c r="U57609" s="275"/>
    </row>
    <row r="57610" spans="21:21" x14ac:dyDescent="0.3">
      <c r="U57610" s="275"/>
    </row>
    <row r="57611" spans="21:21" x14ac:dyDescent="0.3">
      <c r="U57611" s="275"/>
    </row>
    <row r="57612" spans="21:21" x14ac:dyDescent="0.3">
      <c r="U57612" s="275"/>
    </row>
    <row r="57613" spans="21:21" x14ac:dyDescent="0.3">
      <c r="U57613" s="275"/>
    </row>
    <row r="57614" spans="21:21" x14ac:dyDescent="0.3">
      <c r="U57614" s="275"/>
    </row>
    <row r="57615" spans="21:21" x14ac:dyDescent="0.3">
      <c r="U57615" s="275"/>
    </row>
    <row r="57616" spans="21:21" x14ac:dyDescent="0.3">
      <c r="U57616" s="275"/>
    </row>
    <row r="57617" spans="21:21" x14ac:dyDescent="0.3">
      <c r="U57617" s="275"/>
    </row>
    <row r="57618" spans="21:21" x14ac:dyDescent="0.3">
      <c r="U57618" s="275"/>
    </row>
    <row r="57619" spans="21:21" x14ac:dyDescent="0.3">
      <c r="U57619" s="275"/>
    </row>
    <row r="57620" spans="21:21" x14ac:dyDescent="0.3">
      <c r="U57620" s="275"/>
    </row>
    <row r="57621" spans="21:21" x14ac:dyDescent="0.3">
      <c r="U57621" s="275"/>
    </row>
    <row r="57622" spans="21:21" x14ac:dyDescent="0.3">
      <c r="U57622" s="275"/>
    </row>
    <row r="57623" spans="21:21" x14ac:dyDescent="0.3">
      <c r="U57623" s="275"/>
    </row>
    <row r="57624" spans="21:21" x14ac:dyDescent="0.3">
      <c r="U57624" s="275"/>
    </row>
    <row r="57625" spans="21:21" x14ac:dyDescent="0.3">
      <c r="U57625" s="275"/>
    </row>
    <row r="57626" spans="21:21" x14ac:dyDescent="0.3">
      <c r="U57626" s="275"/>
    </row>
    <row r="57627" spans="21:21" x14ac:dyDescent="0.3">
      <c r="U57627" s="275"/>
    </row>
    <row r="57628" spans="21:21" x14ac:dyDescent="0.3">
      <c r="U57628" s="275"/>
    </row>
    <row r="57629" spans="21:21" x14ac:dyDescent="0.3">
      <c r="U57629" s="275"/>
    </row>
    <row r="57630" spans="21:21" x14ac:dyDescent="0.3">
      <c r="U57630" s="275"/>
    </row>
    <row r="57631" spans="21:21" x14ac:dyDescent="0.3">
      <c r="U57631" s="275"/>
    </row>
    <row r="57632" spans="21:21" x14ac:dyDescent="0.3">
      <c r="U57632" s="275"/>
    </row>
    <row r="57633" spans="21:21" x14ac:dyDescent="0.3">
      <c r="U57633" s="275"/>
    </row>
    <row r="57634" spans="21:21" x14ac:dyDescent="0.3">
      <c r="U57634" s="275"/>
    </row>
    <row r="57635" spans="21:21" x14ac:dyDescent="0.3">
      <c r="U57635" s="275"/>
    </row>
    <row r="57636" spans="21:21" x14ac:dyDescent="0.3">
      <c r="U57636" s="275"/>
    </row>
    <row r="57637" spans="21:21" x14ac:dyDescent="0.3">
      <c r="U57637" s="275"/>
    </row>
    <row r="57638" spans="21:21" x14ac:dyDescent="0.3">
      <c r="U57638" s="275"/>
    </row>
    <row r="57639" spans="21:21" x14ac:dyDescent="0.3">
      <c r="U57639" s="275"/>
    </row>
    <row r="57640" spans="21:21" x14ac:dyDescent="0.3">
      <c r="U57640" s="275"/>
    </row>
    <row r="57641" spans="21:21" x14ac:dyDescent="0.3">
      <c r="U57641" s="275"/>
    </row>
    <row r="57642" spans="21:21" x14ac:dyDescent="0.3">
      <c r="U57642" s="275"/>
    </row>
    <row r="57643" spans="21:21" x14ac:dyDescent="0.3">
      <c r="U57643" s="275"/>
    </row>
    <row r="57644" spans="21:21" x14ac:dyDescent="0.3">
      <c r="U57644" s="275"/>
    </row>
    <row r="57645" spans="21:21" x14ac:dyDescent="0.3">
      <c r="U57645" s="275"/>
    </row>
    <row r="57646" spans="21:21" x14ac:dyDescent="0.3">
      <c r="U57646" s="275"/>
    </row>
    <row r="57647" spans="21:21" x14ac:dyDescent="0.3">
      <c r="U57647" s="275"/>
    </row>
    <row r="57648" spans="21:21" x14ac:dyDescent="0.3">
      <c r="U57648" s="275"/>
    </row>
    <row r="57649" spans="21:21" x14ac:dyDescent="0.3">
      <c r="U57649" s="275"/>
    </row>
    <row r="57650" spans="21:21" x14ac:dyDescent="0.3">
      <c r="U57650" s="275"/>
    </row>
    <row r="57651" spans="21:21" x14ac:dyDescent="0.3">
      <c r="U57651" s="275"/>
    </row>
    <row r="57652" spans="21:21" x14ac:dyDescent="0.3">
      <c r="U57652" s="275"/>
    </row>
    <row r="57653" spans="21:21" x14ac:dyDescent="0.3">
      <c r="U57653" s="275"/>
    </row>
    <row r="57654" spans="21:21" x14ac:dyDescent="0.3">
      <c r="U57654" s="275"/>
    </row>
    <row r="57655" spans="21:21" x14ac:dyDescent="0.3">
      <c r="U57655" s="275"/>
    </row>
    <row r="57656" spans="21:21" x14ac:dyDescent="0.3">
      <c r="U57656" s="275"/>
    </row>
    <row r="57657" spans="21:21" x14ac:dyDescent="0.3">
      <c r="U57657" s="275"/>
    </row>
    <row r="57658" spans="21:21" x14ac:dyDescent="0.3">
      <c r="U57658" s="275"/>
    </row>
    <row r="57659" spans="21:21" x14ac:dyDescent="0.3">
      <c r="U57659" s="275"/>
    </row>
    <row r="57660" spans="21:21" x14ac:dyDescent="0.3">
      <c r="U57660" s="275"/>
    </row>
    <row r="57661" spans="21:21" x14ac:dyDescent="0.3">
      <c r="U57661" s="275"/>
    </row>
    <row r="57662" spans="21:21" x14ac:dyDescent="0.3">
      <c r="U57662" s="275"/>
    </row>
    <row r="57663" spans="21:21" x14ac:dyDescent="0.3">
      <c r="U57663" s="275"/>
    </row>
    <row r="57664" spans="21:21" x14ac:dyDescent="0.3">
      <c r="U57664" s="275"/>
    </row>
    <row r="57665" spans="21:21" x14ac:dyDescent="0.3">
      <c r="U57665" s="275"/>
    </row>
    <row r="57666" spans="21:21" x14ac:dyDescent="0.3">
      <c r="U57666" s="275"/>
    </row>
    <row r="57667" spans="21:21" x14ac:dyDescent="0.3">
      <c r="U57667" s="275"/>
    </row>
    <row r="57668" spans="21:21" x14ac:dyDescent="0.3">
      <c r="U57668" s="275"/>
    </row>
    <row r="57669" spans="21:21" x14ac:dyDescent="0.3">
      <c r="U57669" s="275"/>
    </row>
    <row r="57670" spans="21:21" x14ac:dyDescent="0.3">
      <c r="U57670" s="275"/>
    </row>
    <row r="57671" spans="21:21" x14ac:dyDescent="0.3">
      <c r="U57671" s="275"/>
    </row>
    <row r="57672" spans="21:21" x14ac:dyDescent="0.3">
      <c r="U57672" s="275"/>
    </row>
    <row r="57673" spans="21:21" x14ac:dyDescent="0.3">
      <c r="U57673" s="275"/>
    </row>
    <row r="57674" spans="21:21" x14ac:dyDescent="0.3">
      <c r="U57674" s="275"/>
    </row>
    <row r="57675" spans="21:21" x14ac:dyDescent="0.3">
      <c r="U57675" s="275"/>
    </row>
    <row r="57676" spans="21:21" x14ac:dyDescent="0.3">
      <c r="U57676" s="275"/>
    </row>
    <row r="57677" spans="21:21" x14ac:dyDescent="0.3">
      <c r="U57677" s="275"/>
    </row>
    <row r="57678" spans="21:21" x14ac:dyDescent="0.3">
      <c r="U57678" s="275"/>
    </row>
    <row r="57679" spans="21:21" x14ac:dyDescent="0.3">
      <c r="U57679" s="275"/>
    </row>
    <row r="57680" spans="21:21" x14ac:dyDescent="0.3">
      <c r="U57680" s="275"/>
    </row>
    <row r="57681" spans="21:21" x14ac:dyDescent="0.3">
      <c r="U57681" s="275"/>
    </row>
    <row r="57682" spans="21:21" x14ac:dyDescent="0.3">
      <c r="U57682" s="275"/>
    </row>
    <row r="57683" spans="21:21" x14ac:dyDescent="0.3">
      <c r="U57683" s="275"/>
    </row>
    <row r="57684" spans="21:21" x14ac:dyDescent="0.3">
      <c r="U57684" s="275"/>
    </row>
    <row r="57685" spans="21:21" x14ac:dyDescent="0.3">
      <c r="U57685" s="275"/>
    </row>
    <row r="57686" spans="21:21" x14ac:dyDescent="0.3">
      <c r="U57686" s="275"/>
    </row>
    <row r="57687" spans="21:21" x14ac:dyDescent="0.3">
      <c r="U57687" s="275"/>
    </row>
    <row r="57688" spans="21:21" x14ac:dyDescent="0.3">
      <c r="U57688" s="275"/>
    </row>
    <row r="57689" spans="21:21" x14ac:dyDescent="0.3">
      <c r="U57689" s="275"/>
    </row>
    <row r="57690" spans="21:21" x14ac:dyDescent="0.3">
      <c r="U57690" s="275"/>
    </row>
    <row r="57691" spans="21:21" x14ac:dyDescent="0.3">
      <c r="U57691" s="275"/>
    </row>
    <row r="57692" spans="21:21" x14ac:dyDescent="0.3">
      <c r="U57692" s="275"/>
    </row>
    <row r="57693" spans="21:21" x14ac:dyDescent="0.3">
      <c r="U57693" s="275"/>
    </row>
    <row r="57694" spans="21:21" x14ac:dyDescent="0.3">
      <c r="U57694" s="275"/>
    </row>
    <row r="57695" spans="21:21" x14ac:dyDescent="0.3">
      <c r="U57695" s="275"/>
    </row>
    <row r="57696" spans="21:21" x14ac:dyDescent="0.3">
      <c r="U57696" s="275"/>
    </row>
    <row r="57697" spans="21:21" x14ac:dyDescent="0.3">
      <c r="U57697" s="275"/>
    </row>
    <row r="57698" spans="21:21" x14ac:dyDescent="0.3">
      <c r="U57698" s="275"/>
    </row>
    <row r="57699" spans="21:21" x14ac:dyDescent="0.3">
      <c r="U57699" s="275"/>
    </row>
    <row r="57700" spans="21:21" x14ac:dyDescent="0.3">
      <c r="U57700" s="275"/>
    </row>
    <row r="57701" spans="21:21" x14ac:dyDescent="0.3">
      <c r="U57701" s="275"/>
    </row>
    <row r="57702" spans="21:21" x14ac:dyDescent="0.3">
      <c r="U57702" s="275"/>
    </row>
    <row r="57703" spans="21:21" x14ac:dyDescent="0.3">
      <c r="U57703" s="275"/>
    </row>
    <row r="57704" spans="21:21" x14ac:dyDescent="0.3">
      <c r="U57704" s="275"/>
    </row>
    <row r="57705" spans="21:21" x14ac:dyDescent="0.3">
      <c r="U57705" s="275"/>
    </row>
    <row r="57706" spans="21:21" x14ac:dyDescent="0.3">
      <c r="U57706" s="275"/>
    </row>
    <row r="57707" spans="21:21" x14ac:dyDescent="0.3">
      <c r="U57707" s="275"/>
    </row>
    <row r="57708" spans="21:21" x14ac:dyDescent="0.3">
      <c r="U57708" s="275"/>
    </row>
    <row r="57709" spans="21:21" x14ac:dyDescent="0.3">
      <c r="U57709" s="275"/>
    </row>
    <row r="57710" spans="21:21" x14ac:dyDescent="0.3">
      <c r="U57710" s="275"/>
    </row>
    <row r="57711" spans="21:21" x14ac:dyDescent="0.3">
      <c r="U57711" s="275"/>
    </row>
    <row r="57712" spans="21:21" x14ac:dyDescent="0.3">
      <c r="U57712" s="275"/>
    </row>
    <row r="57713" spans="21:21" x14ac:dyDescent="0.3">
      <c r="U57713" s="275"/>
    </row>
    <row r="57714" spans="21:21" x14ac:dyDescent="0.3">
      <c r="U57714" s="275"/>
    </row>
    <row r="57715" spans="21:21" x14ac:dyDescent="0.3">
      <c r="U57715" s="275"/>
    </row>
    <row r="57716" spans="21:21" x14ac:dyDescent="0.3">
      <c r="U57716" s="275"/>
    </row>
    <row r="57717" spans="21:21" x14ac:dyDescent="0.3">
      <c r="U57717" s="275"/>
    </row>
    <row r="57718" spans="21:21" x14ac:dyDescent="0.3">
      <c r="U57718" s="275"/>
    </row>
    <row r="57719" spans="21:21" x14ac:dyDescent="0.3">
      <c r="U57719" s="275"/>
    </row>
    <row r="57720" spans="21:21" x14ac:dyDescent="0.3">
      <c r="U57720" s="275"/>
    </row>
    <row r="57721" spans="21:21" x14ac:dyDescent="0.3">
      <c r="U57721" s="275"/>
    </row>
    <row r="57722" spans="21:21" x14ac:dyDescent="0.3">
      <c r="U57722" s="275"/>
    </row>
    <row r="57723" spans="21:21" x14ac:dyDescent="0.3">
      <c r="U57723" s="275"/>
    </row>
    <row r="57724" spans="21:21" x14ac:dyDescent="0.3">
      <c r="U57724" s="275"/>
    </row>
    <row r="57725" spans="21:21" x14ac:dyDescent="0.3">
      <c r="U57725" s="275"/>
    </row>
    <row r="57726" spans="21:21" x14ac:dyDescent="0.3">
      <c r="U57726" s="275"/>
    </row>
    <row r="57727" spans="21:21" x14ac:dyDescent="0.3">
      <c r="U57727" s="275"/>
    </row>
    <row r="57728" spans="21:21" x14ac:dyDescent="0.3">
      <c r="U57728" s="275"/>
    </row>
    <row r="57729" spans="21:21" x14ac:dyDescent="0.3">
      <c r="U57729" s="275"/>
    </row>
    <row r="57730" spans="21:21" x14ac:dyDescent="0.3">
      <c r="U57730" s="275"/>
    </row>
    <row r="57731" spans="21:21" x14ac:dyDescent="0.3">
      <c r="U57731" s="275"/>
    </row>
    <row r="57732" spans="21:21" x14ac:dyDescent="0.3">
      <c r="U57732" s="275"/>
    </row>
    <row r="57733" spans="21:21" x14ac:dyDescent="0.3">
      <c r="U57733" s="275"/>
    </row>
    <row r="57734" spans="21:21" x14ac:dyDescent="0.3">
      <c r="U57734" s="275"/>
    </row>
    <row r="57735" spans="21:21" x14ac:dyDescent="0.3">
      <c r="U57735" s="275"/>
    </row>
    <row r="57736" spans="21:21" x14ac:dyDescent="0.3">
      <c r="U57736" s="275"/>
    </row>
    <row r="57737" spans="21:21" x14ac:dyDescent="0.3">
      <c r="U57737" s="275"/>
    </row>
    <row r="57738" spans="21:21" x14ac:dyDescent="0.3">
      <c r="U57738" s="275"/>
    </row>
    <row r="57739" spans="21:21" x14ac:dyDescent="0.3">
      <c r="U57739" s="275"/>
    </row>
    <row r="57740" spans="21:21" x14ac:dyDescent="0.3">
      <c r="U57740" s="275"/>
    </row>
    <row r="57741" spans="21:21" x14ac:dyDescent="0.3">
      <c r="U57741" s="275"/>
    </row>
    <row r="57742" spans="21:21" x14ac:dyDescent="0.3">
      <c r="U57742" s="275"/>
    </row>
    <row r="57743" spans="21:21" x14ac:dyDescent="0.3">
      <c r="U57743" s="275"/>
    </row>
    <row r="57744" spans="21:21" x14ac:dyDescent="0.3">
      <c r="U57744" s="275"/>
    </row>
    <row r="57745" spans="21:21" x14ac:dyDescent="0.3">
      <c r="U57745" s="275"/>
    </row>
    <row r="57746" spans="21:21" x14ac:dyDescent="0.3">
      <c r="U57746" s="275"/>
    </row>
    <row r="57747" spans="21:21" x14ac:dyDescent="0.3">
      <c r="U57747" s="275"/>
    </row>
    <row r="57748" spans="21:21" x14ac:dyDescent="0.3">
      <c r="U57748" s="275"/>
    </row>
    <row r="57749" spans="21:21" x14ac:dyDescent="0.3">
      <c r="U57749" s="275"/>
    </row>
    <row r="57750" spans="21:21" x14ac:dyDescent="0.3">
      <c r="U57750" s="275"/>
    </row>
    <row r="57751" spans="21:21" x14ac:dyDescent="0.3">
      <c r="U57751" s="275"/>
    </row>
    <row r="57752" spans="21:21" x14ac:dyDescent="0.3">
      <c r="U57752" s="275"/>
    </row>
    <row r="57753" spans="21:21" x14ac:dyDescent="0.3">
      <c r="U57753" s="275"/>
    </row>
    <row r="57754" spans="21:21" x14ac:dyDescent="0.3">
      <c r="U57754" s="275"/>
    </row>
    <row r="57755" spans="21:21" x14ac:dyDescent="0.3">
      <c r="U57755" s="275"/>
    </row>
    <row r="57756" spans="21:21" x14ac:dyDescent="0.3">
      <c r="U57756" s="275"/>
    </row>
    <row r="57757" spans="21:21" x14ac:dyDescent="0.3">
      <c r="U57757" s="275"/>
    </row>
    <row r="57758" spans="21:21" x14ac:dyDescent="0.3">
      <c r="U57758" s="275"/>
    </row>
    <row r="57759" spans="21:21" x14ac:dyDescent="0.3">
      <c r="U57759" s="275"/>
    </row>
    <row r="57760" spans="21:21" x14ac:dyDescent="0.3">
      <c r="U57760" s="275"/>
    </row>
    <row r="57761" spans="21:21" x14ac:dyDescent="0.3">
      <c r="U57761" s="275"/>
    </row>
    <row r="57762" spans="21:21" x14ac:dyDescent="0.3">
      <c r="U57762" s="275"/>
    </row>
    <row r="57763" spans="21:21" x14ac:dyDescent="0.3">
      <c r="U57763" s="275"/>
    </row>
    <row r="57764" spans="21:21" x14ac:dyDescent="0.3">
      <c r="U57764" s="275"/>
    </row>
    <row r="57765" spans="21:21" x14ac:dyDescent="0.3">
      <c r="U57765" s="275"/>
    </row>
    <row r="57766" spans="21:21" x14ac:dyDescent="0.3">
      <c r="U57766" s="275"/>
    </row>
    <row r="57767" spans="21:21" x14ac:dyDescent="0.3">
      <c r="U57767" s="275"/>
    </row>
    <row r="57768" spans="21:21" x14ac:dyDescent="0.3">
      <c r="U57768" s="275"/>
    </row>
    <row r="57769" spans="21:21" x14ac:dyDescent="0.3">
      <c r="U57769" s="275"/>
    </row>
    <row r="57770" spans="21:21" x14ac:dyDescent="0.3">
      <c r="U57770" s="275"/>
    </row>
    <row r="57771" spans="21:21" x14ac:dyDescent="0.3">
      <c r="U57771" s="275"/>
    </row>
    <row r="57772" spans="21:21" x14ac:dyDescent="0.3">
      <c r="U57772" s="275"/>
    </row>
    <row r="57773" spans="21:21" x14ac:dyDescent="0.3">
      <c r="U57773" s="275"/>
    </row>
    <row r="57774" spans="21:21" x14ac:dyDescent="0.3">
      <c r="U57774" s="275"/>
    </row>
    <row r="57775" spans="21:21" x14ac:dyDescent="0.3">
      <c r="U57775" s="275"/>
    </row>
    <row r="57776" spans="21:21" x14ac:dyDescent="0.3">
      <c r="U57776" s="275"/>
    </row>
    <row r="57777" spans="21:21" x14ac:dyDescent="0.3">
      <c r="U57777" s="275"/>
    </row>
    <row r="57778" spans="21:21" x14ac:dyDescent="0.3">
      <c r="U57778" s="275"/>
    </row>
    <row r="57779" spans="21:21" x14ac:dyDescent="0.3">
      <c r="U57779" s="275"/>
    </row>
    <row r="57780" spans="21:21" x14ac:dyDescent="0.3">
      <c r="U57780" s="275"/>
    </row>
    <row r="57781" spans="21:21" x14ac:dyDescent="0.3">
      <c r="U57781" s="275"/>
    </row>
    <row r="57782" spans="21:21" x14ac:dyDescent="0.3">
      <c r="U57782" s="275"/>
    </row>
    <row r="57783" spans="21:21" x14ac:dyDescent="0.3">
      <c r="U57783" s="275"/>
    </row>
    <row r="57784" spans="21:21" x14ac:dyDescent="0.3">
      <c r="U57784" s="275"/>
    </row>
    <row r="57785" spans="21:21" x14ac:dyDescent="0.3">
      <c r="U57785" s="275"/>
    </row>
    <row r="57786" spans="21:21" x14ac:dyDescent="0.3">
      <c r="U57786" s="275"/>
    </row>
    <row r="57787" spans="21:21" x14ac:dyDescent="0.3">
      <c r="U57787" s="275"/>
    </row>
    <row r="57788" spans="21:21" x14ac:dyDescent="0.3">
      <c r="U57788" s="275"/>
    </row>
    <row r="57789" spans="21:21" x14ac:dyDescent="0.3">
      <c r="U57789" s="275"/>
    </row>
    <row r="57790" spans="21:21" x14ac:dyDescent="0.3">
      <c r="U57790" s="275"/>
    </row>
    <row r="57791" spans="21:21" x14ac:dyDescent="0.3">
      <c r="U57791" s="275"/>
    </row>
    <row r="57792" spans="21:21" x14ac:dyDescent="0.3">
      <c r="U57792" s="275"/>
    </row>
    <row r="57793" spans="21:21" x14ac:dyDescent="0.3">
      <c r="U57793" s="275"/>
    </row>
    <row r="57794" spans="21:21" x14ac:dyDescent="0.3">
      <c r="U57794" s="275"/>
    </row>
    <row r="57795" spans="21:21" x14ac:dyDescent="0.3">
      <c r="U57795" s="275"/>
    </row>
    <row r="57796" spans="21:21" x14ac:dyDescent="0.3">
      <c r="U57796" s="275"/>
    </row>
    <row r="57797" spans="21:21" x14ac:dyDescent="0.3">
      <c r="U57797" s="275"/>
    </row>
    <row r="57798" spans="21:21" x14ac:dyDescent="0.3">
      <c r="U57798" s="275"/>
    </row>
    <row r="57799" spans="21:21" x14ac:dyDescent="0.3">
      <c r="U57799" s="275"/>
    </row>
    <row r="57800" spans="21:21" x14ac:dyDescent="0.3">
      <c r="U57800" s="275"/>
    </row>
    <row r="57801" spans="21:21" x14ac:dyDescent="0.3">
      <c r="U57801" s="275"/>
    </row>
    <row r="57802" spans="21:21" x14ac:dyDescent="0.3">
      <c r="U57802" s="275"/>
    </row>
    <row r="57803" spans="21:21" x14ac:dyDescent="0.3">
      <c r="U57803" s="275"/>
    </row>
    <row r="57804" spans="21:21" x14ac:dyDescent="0.3">
      <c r="U57804" s="275"/>
    </row>
    <row r="57805" spans="21:21" x14ac:dyDescent="0.3">
      <c r="U57805" s="275"/>
    </row>
    <row r="57806" spans="21:21" x14ac:dyDescent="0.3">
      <c r="U57806" s="275"/>
    </row>
    <row r="57807" spans="21:21" x14ac:dyDescent="0.3">
      <c r="U57807" s="275"/>
    </row>
    <row r="57808" spans="21:21" x14ac:dyDescent="0.3">
      <c r="U57808" s="275"/>
    </row>
    <row r="57809" spans="21:21" x14ac:dyDescent="0.3">
      <c r="U57809" s="275"/>
    </row>
    <row r="57810" spans="21:21" x14ac:dyDescent="0.3">
      <c r="U57810" s="275"/>
    </row>
    <row r="57811" spans="21:21" x14ac:dyDescent="0.3">
      <c r="U57811" s="275"/>
    </row>
    <row r="57812" spans="21:21" x14ac:dyDescent="0.3">
      <c r="U57812" s="275"/>
    </row>
    <row r="57813" spans="21:21" x14ac:dyDescent="0.3">
      <c r="U57813" s="275"/>
    </row>
    <row r="57814" spans="21:21" x14ac:dyDescent="0.3">
      <c r="U57814" s="275"/>
    </row>
    <row r="57815" spans="21:21" x14ac:dyDescent="0.3">
      <c r="U57815" s="275"/>
    </row>
    <row r="57816" spans="21:21" x14ac:dyDescent="0.3">
      <c r="U57816" s="275"/>
    </row>
    <row r="57817" spans="21:21" x14ac:dyDescent="0.3">
      <c r="U57817" s="275"/>
    </row>
    <row r="57818" spans="21:21" x14ac:dyDescent="0.3">
      <c r="U57818" s="275"/>
    </row>
    <row r="57819" spans="21:21" x14ac:dyDescent="0.3">
      <c r="U57819" s="275"/>
    </row>
    <row r="57820" spans="21:21" x14ac:dyDescent="0.3">
      <c r="U57820" s="275"/>
    </row>
    <row r="57821" spans="21:21" x14ac:dyDescent="0.3">
      <c r="U57821" s="275"/>
    </row>
    <row r="57822" spans="21:21" x14ac:dyDescent="0.3">
      <c r="U57822" s="275"/>
    </row>
    <row r="57823" spans="21:21" x14ac:dyDescent="0.3">
      <c r="U57823" s="275"/>
    </row>
    <row r="57824" spans="21:21" x14ac:dyDescent="0.3">
      <c r="U57824" s="275"/>
    </row>
    <row r="57825" spans="21:21" x14ac:dyDescent="0.3">
      <c r="U57825" s="275"/>
    </row>
    <row r="57826" spans="21:21" x14ac:dyDescent="0.3">
      <c r="U57826" s="275"/>
    </row>
    <row r="57827" spans="21:21" x14ac:dyDescent="0.3">
      <c r="U57827" s="275"/>
    </row>
    <row r="57828" spans="21:21" x14ac:dyDescent="0.3">
      <c r="U57828" s="275"/>
    </row>
    <row r="57829" spans="21:21" x14ac:dyDescent="0.3">
      <c r="U57829" s="275"/>
    </row>
    <row r="57830" spans="21:21" x14ac:dyDescent="0.3">
      <c r="U57830" s="275"/>
    </row>
    <row r="57831" spans="21:21" x14ac:dyDescent="0.3">
      <c r="U57831" s="275"/>
    </row>
    <row r="57832" spans="21:21" x14ac:dyDescent="0.3">
      <c r="U57832" s="275"/>
    </row>
    <row r="57833" spans="21:21" x14ac:dyDescent="0.3">
      <c r="U57833" s="275"/>
    </row>
    <row r="57834" spans="21:21" x14ac:dyDescent="0.3">
      <c r="U57834" s="275"/>
    </row>
    <row r="57835" spans="21:21" x14ac:dyDescent="0.3">
      <c r="U57835" s="275"/>
    </row>
    <row r="57836" spans="21:21" x14ac:dyDescent="0.3">
      <c r="U57836" s="275"/>
    </row>
    <row r="57837" spans="21:21" x14ac:dyDescent="0.3">
      <c r="U57837" s="275"/>
    </row>
    <row r="57838" spans="21:21" x14ac:dyDescent="0.3">
      <c r="U57838" s="275"/>
    </row>
    <row r="57839" spans="21:21" x14ac:dyDescent="0.3">
      <c r="U57839" s="275"/>
    </row>
    <row r="57840" spans="21:21" x14ac:dyDescent="0.3">
      <c r="U57840" s="275"/>
    </row>
    <row r="57841" spans="21:21" x14ac:dyDescent="0.3">
      <c r="U57841" s="275"/>
    </row>
    <row r="57842" spans="21:21" x14ac:dyDescent="0.3">
      <c r="U57842" s="275"/>
    </row>
    <row r="57843" spans="21:21" x14ac:dyDescent="0.3">
      <c r="U57843" s="275"/>
    </row>
    <row r="57844" spans="21:21" x14ac:dyDescent="0.3">
      <c r="U57844" s="275"/>
    </row>
    <row r="57845" spans="21:21" x14ac:dyDescent="0.3">
      <c r="U57845" s="275"/>
    </row>
    <row r="57846" spans="21:21" x14ac:dyDescent="0.3">
      <c r="U57846" s="275"/>
    </row>
    <row r="57847" spans="21:21" x14ac:dyDescent="0.3">
      <c r="U57847" s="275"/>
    </row>
    <row r="57848" spans="21:21" x14ac:dyDescent="0.3">
      <c r="U57848" s="275"/>
    </row>
    <row r="57849" spans="21:21" x14ac:dyDescent="0.3">
      <c r="U57849" s="275"/>
    </row>
    <row r="57850" spans="21:21" x14ac:dyDescent="0.3">
      <c r="U57850" s="275"/>
    </row>
    <row r="57851" spans="21:21" x14ac:dyDescent="0.3">
      <c r="U57851" s="275"/>
    </row>
    <row r="57852" spans="21:21" x14ac:dyDescent="0.3">
      <c r="U57852" s="275"/>
    </row>
    <row r="57853" spans="21:21" x14ac:dyDescent="0.3">
      <c r="U57853" s="275"/>
    </row>
    <row r="57854" spans="21:21" x14ac:dyDescent="0.3">
      <c r="U57854" s="275"/>
    </row>
    <row r="57855" spans="21:21" x14ac:dyDescent="0.3">
      <c r="U57855" s="275"/>
    </row>
    <row r="57856" spans="21:21" x14ac:dyDescent="0.3">
      <c r="U57856" s="275"/>
    </row>
    <row r="57857" spans="21:21" x14ac:dyDescent="0.3">
      <c r="U57857" s="275"/>
    </row>
    <row r="57858" spans="21:21" x14ac:dyDescent="0.3">
      <c r="U57858" s="275"/>
    </row>
    <row r="57859" spans="21:21" x14ac:dyDescent="0.3">
      <c r="U57859" s="275"/>
    </row>
    <row r="57860" spans="21:21" x14ac:dyDescent="0.3">
      <c r="U57860" s="275"/>
    </row>
    <row r="57861" spans="21:21" x14ac:dyDescent="0.3">
      <c r="U57861" s="275"/>
    </row>
    <row r="57862" spans="21:21" x14ac:dyDescent="0.3">
      <c r="U57862" s="275"/>
    </row>
    <row r="57863" spans="21:21" x14ac:dyDescent="0.3">
      <c r="U57863" s="275"/>
    </row>
    <row r="57864" spans="21:21" x14ac:dyDescent="0.3">
      <c r="U57864" s="275"/>
    </row>
    <row r="57865" spans="21:21" x14ac:dyDescent="0.3">
      <c r="U57865" s="275"/>
    </row>
    <row r="57866" spans="21:21" x14ac:dyDescent="0.3">
      <c r="U57866" s="275"/>
    </row>
    <row r="57867" spans="21:21" x14ac:dyDescent="0.3">
      <c r="U57867" s="275"/>
    </row>
    <row r="57868" spans="21:21" x14ac:dyDescent="0.3">
      <c r="U57868" s="275"/>
    </row>
    <row r="57869" spans="21:21" x14ac:dyDescent="0.3">
      <c r="U57869" s="275"/>
    </row>
    <row r="57870" spans="21:21" x14ac:dyDescent="0.3">
      <c r="U57870" s="275"/>
    </row>
    <row r="57871" spans="21:21" x14ac:dyDescent="0.3">
      <c r="U57871" s="275"/>
    </row>
    <row r="57872" spans="21:21" x14ac:dyDescent="0.3">
      <c r="U57872" s="275"/>
    </row>
    <row r="57873" spans="21:21" x14ac:dyDescent="0.3">
      <c r="U57873" s="275"/>
    </row>
    <row r="57874" spans="21:21" x14ac:dyDescent="0.3">
      <c r="U57874" s="275"/>
    </row>
    <row r="57875" spans="21:21" x14ac:dyDescent="0.3">
      <c r="U57875" s="275"/>
    </row>
    <row r="57876" spans="21:21" x14ac:dyDescent="0.3">
      <c r="U57876" s="275"/>
    </row>
    <row r="57877" spans="21:21" x14ac:dyDescent="0.3">
      <c r="U57877" s="275"/>
    </row>
    <row r="57878" spans="21:21" x14ac:dyDescent="0.3">
      <c r="U57878" s="275"/>
    </row>
    <row r="57879" spans="21:21" x14ac:dyDescent="0.3">
      <c r="U57879" s="275"/>
    </row>
    <row r="57880" spans="21:21" x14ac:dyDescent="0.3">
      <c r="U57880" s="275"/>
    </row>
    <row r="57881" spans="21:21" x14ac:dyDescent="0.3">
      <c r="U57881" s="275"/>
    </row>
    <row r="57882" spans="21:21" x14ac:dyDescent="0.3">
      <c r="U57882" s="275"/>
    </row>
    <row r="57883" spans="21:21" x14ac:dyDescent="0.3">
      <c r="U57883" s="275"/>
    </row>
    <row r="57884" spans="21:21" x14ac:dyDescent="0.3">
      <c r="U57884" s="275"/>
    </row>
    <row r="57885" spans="21:21" x14ac:dyDescent="0.3">
      <c r="U57885" s="275"/>
    </row>
    <row r="57886" spans="21:21" x14ac:dyDescent="0.3">
      <c r="U57886" s="275"/>
    </row>
    <row r="57887" spans="21:21" x14ac:dyDescent="0.3">
      <c r="U57887" s="275"/>
    </row>
    <row r="57888" spans="21:21" x14ac:dyDescent="0.3">
      <c r="U57888" s="275"/>
    </row>
    <row r="57889" spans="21:21" x14ac:dyDescent="0.3">
      <c r="U57889" s="275"/>
    </row>
    <row r="57890" spans="21:21" x14ac:dyDescent="0.3">
      <c r="U57890" s="275"/>
    </row>
    <row r="57891" spans="21:21" x14ac:dyDescent="0.3">
      <c r="U57891" s="275"/>
    </row>
    <row r="57892" spans="21:21" x14ac:dyDescent="0.3">
      <c r="U57892" s="275"/>
    </row>
    <row r="57893" spans="21:21" x14ac:dyDescent="0.3">
      <c r="U57893" s="275"/>
    </row>
    <row r="57894" spans="21:21" x14ac:dyDescent="0.3">
      <c r="U57894" s="275"/>
    </row>
    <row r="57895" spans="21:21" x14ac:dyDescent="0.3">
      <c r="U57895" s="275"/>
    </row>
    <row r="57896" spans="21:21" x14ac:dyDescent="0.3">
      <c r="U57896" s="275"/>
    </row>
    <row r="57897" spans="21:21" x14ac:dyDescent="0.3">
      <c r="U57897" s="275"/>
    </row>
    <row r="57898" spans="21:21" x14ac:dyDescent="0.3">
      <c r="U57898" s="275"/>
    </row>
    <row r="57899" spans="21:21" x14ac:dyDescent="0.3">
      <c r="U57899" s="275"/>
    </row>
    <row r="57900" spans="21:21" x14ac:dyDescent="0.3">
      <c r="U57900" s="275"/>
    </row>
    <row r="57901" spans="21:21" x14ac:dyDescent="0.3">
      <c r="U57901" s="275"/>
    </row>
    <row r="57902" spans="21:21" x14ac:dyDescent="0.3">
      <c r="U57902" s="275"/>
    </row>
    <row r="57903" spans="21:21" x14ac:dyDescent="0.3">
      <c r="U57903" s="275"/>
    </row>
    <row r="57904" spans="21:21" x14ac:dyDescent="0.3">
      <c r="U57904" s="275"/>
    </row>
    <row r="57905" spans="21:21" x14ac:dyDescent="0.3">
      <c r="U57905" s="275"/>
    </row>
    <row r="57906" spans="21:21" x14ac:dyDescent="0.3">
      <c r="U57906" s="275"/>
    </row>
    <row r="57907" spans="21:21" x14ac:dyDescent="0.3">
      <c r="U57907" s="275"/>
    </row>
    <row r="57908" spans="21:21" x14ac:dyDescent="0.3">
      <c r="U57908" s="275"/>
    </row>
    <row r="57909" spans="21:21" x14ac:dyDescent="0.3">
      <c r="U57909" s="275"/>
    </row>
    <row r="57910" spans="21:21" x14ac:dyDescent="0.3">
      <c r="U57910" s="275"/>
    </row>
    <row r="57911" spans="21:21" x14ac:dyDescent="0.3">
      <c r="U57911" s="275"/>
    </row>
    <row r="57912" spans="21:21" x14ac:dyDescent="0.3">
      <c r="U57912" s="275"/>
    </row>
    <row r="57913" spans="21:21" x14ac:dyDescent="0.3">
      <c r="U57913" s="275"/>
    </row>
    <row r="57914" spans="21:21" x14ac:dyDescent="0.3">
      <c r="U57914" s="275"/>
    </row>
    <row r="57915" spans="21:21" x14ac:dyDescent="0.3">
      <c r="U57915" s="275"/>
    </row>
    <row r="57916" spans="21:21" x14ac:dyDescent="0.3">
      <c r="U57916" s="275"/>
    </row>
    <row r="57917" spans="21:21" x14ac:dyDescent="0.3">
      <c r="U57917" s="275"/>
    </row>
    <row r="57918" spans="21:21" x14ac:dyDescent="0.3">
      <c r="U57918" s="275"/>
    </row>
    <row r="57919" spans="21:21" x14ac:dyDescent="0.3">
      <c r="U57919" s="275"/>
    </row>
    <row r="57920" spans="21:21" x14ac:dyDescent="0.3">
      <c r="U57920" s="275"/>
    </row>
    <row r="57921" spans="21:21" x14ac:dyDescent="0.3">
      <c r="U57921" s="275"/>
    </row>
    <row r="57922" spans="21:21" x14ac:dyDescent="0.3">
      <c r="U57922" s="275"/>
    </row>
    <row r="57923" spans="21:21" x14ac:dyDescent="0.3">
      <c r="U57923" s="275"/>
    </row>
    <row r="57924" spans="21:21" x14ac:dyDescent="0.3">
      <c r="U57924" s="275"/>
    </row>
    <row r="57925" spans="21:21" x14ac:dyDescent="0.3">
      <c r="U57925" s="275"/>
    </row>
    <row r="57926" spans="21:21" x14ac:dyDescent="0.3">
      <c r="U57926" s="275"/>
    </row>
    <row r="57927" spans="21:21" x14ac:dyDescent="0.3">
      <c r="U57927" s="275"/>
    </row>
    <row r="57928" spans="21:21" x14ac:dyDescent="0.3">
      <c r="U57928" s="275"/>
    </row>
    <row r="57929" spans="21:21" x14ac:dyDescent="0.3">
      <c r="U57929" s="275"/>
    </row>
    <row r="57930" spans="21:21" x14ac:dyDescent="0.3">
      <c r="U57930" s="275"/>
    </row>
    <row r="57931" spans="21:21" x14ac:dyDescent="0.3">
      <c r="U57931" s="275"/>
    </row>
    <row r="57932" spans="21:21" x14ac:dyDescent="0.3">
      <c r="U57932" s="275"/>
    </row>
    <row r="57933" spans="21:21" x14ac:dyDescent="0.3">
      <c r="U57933" s="275"/>
    </row>
    <row r="57934" spans="21:21" x14ac:dyDescent="0.3">
      <c r="U57934" s="275"/>
    </row>
    <row r="57935" spans="21:21" x14ac:dyDescent="0.3">
      <c r="U57935" s="275"/>
    </row>
    <row r="57936" spans="21:21" x14ac:dyDescent="0.3">
      <c r="U57936" s="275"/>
    </row>
    <row r="57937" spans="21:21" x14ac:dyDescent="0.3">
      <c r="U57937" s="275"/>
    </row>
    <row r="57938" spans="21:21" x14ac:dyDescent="0.3">
      <c r="U57938" s="275"/>
    </row>
    <row r="57939" spans="21:21" x14ac:dyDescent="0.3">
      <c r="U57939" s="275"/>
    </row>
    <row r="57940" spans="21:21" x14ac:dyDescent="0.3">
      <c r="U57940" s="275"/>
    </row>
    <row r="57941" spans="21:21" x14ac:dyDescent="0.3">
      <c r="U57941" s="275"/>
    </row>
    <row r="57942" spans="21:21" x14ac:dyDescent="0.3">
      <c r="U57942" s="275"/>
    </row>
    <row r="57943" spans="21:21" x14ac:dyDescent="0.3">
      <c r="U57943" s="275"/>
    </row>
    <row r="57944" spans="21:21" x14ac:dyDescent="0.3">
      <c r="U57944" s="275"/>
    </row>
    <row r="57945" spans="21:21" x14ac:dyDescent="0.3">
      <c r="U57945" s="275"/>
    </row>
    <row r="57946" spans="21:21" x14ac:dyDescent="0.3">
      <c r="U57946" s="275"/>
    </row>
    <row r="57947" spans="21:21" x14ac:dyDescent="0.3">
      <c r="U57947" s="275"/>
    </row>
    <row r="57948" spans="21:21" x14ac:dyDescent="0.3">
      <c r="U57948" s="275"/>
    </row>
    <row r="57949" spans="21:21" x14ac:dyDescent="0.3">
      <c r="U57949" s="275"/>
    </row>
    <row r="57950" spans="21:21" x14ac:dyDescent="0.3">
      <c r="U57950" s="275"/>
    </row>
    <row r="57951" spans="21:21" x14ac:dyDescent="0.3">
      <c r="U57951" s="275"/>
    </row>
    <row r="57952" spans="21:21" x14ac:dyDescent="0.3">
      <c r="U57952" s="275"/>
    </row>
    <row r="57953" spans="21:21" x14ac:dyDescent="0.3">
      <c r="U57953" s="275"/>
    </row>
    <row r="57954" spans="21:21" x14ac:dyDescent="0.3">
      <c r="U57954" s="275"/>
    </row>
    <row r="57955" spans="21:21" x14ac:dyDescent="0.3">
      <c r="U57955" s="275"/>
    </row>
    <row r="57956" spans="21:21" x14ac:dyDescent="0.3">
      <c r="U57956" s="275"/>
    </row>
    <row r="57957" spans="21:21" x14ac:dyDescent="0.3">
      <c r="U57957" s="275"/>
    </row>
    <row r="57958" spans="21:21" x14ac:dyDescent="0.3">
      <c r="U57958" s="275"/>
    </row>
    <row r="57959" spans="21:21" x14ac:dyDescent="0.3">
      <c r="U57959" s="275"/>
    </row>
    <row r="57960" spans="21:21" x14ac:dyDescent="0.3">
      <c r="U57960" s="275"/>
    </row>
    <row r="57961" spans="21:21" x14ac:dyDescent="0.3">
      <c r="U57961" s="275"/>
    </row>
    <row r="57962" spans="21:21" x14ac:dyDescent="0.3">
      <c r="U57962" s="275"/>
    </row>
    <row r="57963" spans="21:21" x14ac:dyDescent="0.3">
      <c r="U57963" s="275"/>
    </row>
    <row r="57964" spans="21:21" x14ac:dyDescent="0.3">
      <c r="U57964" s="275"/>
    </row>
    <row r="57965" spans="21:21" x14ac:dyDescent="0.3">
      <c r="U57965" s="275"/>
    </row>
    <row r="57966" spans="21:21" x14ac:dyDescent="0.3">
      <c r="U57966" s="275"/>
    </row>
    <row r="57967" spans="21:21" x14ac:dyDescent="0.3">
      <c r="U57967" s="275"/>
    </row>
    <row r="57968" spans="21:21" x14ac:dyDescent="0.3">
      <c r="U57968" s="275"/>
    </row>
    <row r="57969" spans="21:21" x14ac:dyDescent="0.3">
      <c r="U57969" s="275"/>
    </row>
    <row r="57970" spans="21:21" x14ac:dyDescent="0.3">
      <c r="U57970" s="275"/>
    </row>
    <row r="57971" spans="21:21" x14ac:dyDescent="0.3">
      <c r="U57971" s="275"/>
    </row>
    <row r="57972" spans="21:21" x14ac:dyDescent="0.3">
      <c r="U57972" s="275"/>
    </row>
    <row r="57973" spans="21:21" x14ac:dyDescent="0.3">
      <c r="U57973" s="275"/>
    </row>
    <row r="57974" spans="21:21" x14ac:dyDescent="0.3">
      <c r="U57974" s="275"/>
    </row>
    <row r="57975" spans="21:21" x14ac:dyDescent="0.3">
      <c r="U57975" s="275"/>
    </row>
    <row r="57976" spans="21:21" x14ac:dyDescent="0.3">
      <c r="U57976" s="275"/>
    </row>
    <row r="57977" spans="21:21" x14ac:dyDescent="0.3">
      <c r="U57977" s="275"/>
    </row>
    <row r="57978" spans="21:21" x14ac:dyDescent="0.3">
      <c r="U57978" s="275"/>
    </row>
    <row r="57979" spans="21:21" x14ac:dyDescent="0.3">
      <c r="U57979" s="275"/>
    </row>
    <row r="57980" spans="21:21" x14ac:dyDescent="0.3">
      <c r="U57980" s="275"/>
    </row>
    <row r="57981" spans="21:21" x14ac:dyDescent="0.3">
      <c r="U57981" s="275"/>
    </row>
    <row r="57982" spans="21:21" x14ac:dyDescent="0.3">
      <c r="U57982" s="275"/>
    </row>
    <row r="57983" spans="21:21" x14ac:dyDescent="0.3">
      <c r="U57983" s="275"/>
    </row>
    <row r="57984" spans="21:21" x14ac:dyDescent="0.3">
      <c r="U57984" s="275"/>
    </row>
    <row r="57985" spans="21:21" x14ac:dyDescent="0.3">
      <c r="U57985" s="275"/>
    </row>
    <row r="57986" spans="21:21" x14ac:dyDescent="0.3">
      <c r="U57986" s="275"/>
    </row>
    <row r="57987" spans="21:21" x14ac:dyDescent="0.3">
      <c r="U57987" s="275"/>
    </row>
    <row r="57988" spans="21:21" x14ac:dyDescent="0.3">
      <c r="U57988" s="275"/>
    </row>
    <row r="57989" spans="21:21" x14ac:dyDescent="0.3">
      <c r="U57989" s="275"/>
    </row>
    <row r="57990" spans="21:21" x14ac:dyDescent="0.3">
      <c r="U57990" s="275"/>
    </row>
    <row r="57991" spans="21:21" x14ac:dyDescent="0.3">
      <c r="U57991" s="275"/>
    </row>
    <row r="57992" spans="21:21" x14ac:dyDescent="0.3">
      <c r="U57992" s="275"/>
    </row>
    <row r="57993" spans="21:21" x14ac:dyDescent="0.3">
      <c r="U57993" s="275"/>
    </row>
    <row r="57994" spans="21:21" x14ac:dyDescent="0.3">
      <c r="U57994" s="275"/>
    </row>
    <row r="57995" spans="21:21" x14ac:dyDescent="0.3">
      <c r="U57995" s="275"/>
    </row>
    <row r="57996" spans="21:21" x14ac:dyDescent="0.3">
      <c r="U57996" s="275"/>
    </row>
    <row r="57997" spans="21:21" x14ac:dyDescent="0.3">
      <c r="U57997" s="275"/>
    </row>
    <row r="57998" spans="21:21" x14ac:dyDescent="0.3">
      <c r="U57998" s="275"/>
    </row>
    <row r="57999" spans="21:21" x14ac:dyDescent="0.3">
      <c r="U57999" s="275"/>
    </row>
    <row r="58000" spans="21:21" x14ac:dyDescent="0.3">
      <c r="U58000" s="275"/>
    </row>
    <row r="58001" spans="21:21" x14ac:dyDescent="0.3">
      <c r="U58001" s="275"/>
    </row>
    <row r="58002" spans="21:21" x14ac:dyDescent="0.3">
      <c r="U58002" s="275"/>
    </row>
    <row r="58003" spans="21:21" x14ac:dyDescent="0.3">
      <c r="U58003" s="275"/>
    </row>
    <row r="58004" spans="21:21" x14ac:dyDescent="0.3">
      <c r="U58004" s="275"/>
    </row>
    <row r="58005" spans="21:21" x14ac:dyDescent="0.3">
      <c r="U58005" s="275"/>
    </row>
    <row r="58006" spans="21:21" x14ac:dyDescent="0.3">
      <c r="U58006" s="275"/>
    </row>
    <row r="58007" spans="21:21" x14ac:dyDescent="0.3">
      <c r="U58007" s="275"/>
    </row>
    <row r="58008" spans="21:21" x14ac:dyDescent="0.3">
      <c r="U58008" s="275"/>
    </row>
    <row r="58009" spans="21:21" x14ac:dyDescent="0.3">
      <c r="U58009" s="275"/>
    </row>
    <row r="58010" spans="21:21" x14ac:dyDescent="0.3">
      <c r="U58010" s="275"/>
    </row>
    <row r="58011" spans="21:21" x14ac:dyDescent="0.3">
      <c r="U58011" s="275"/>
    </row>
    <row r="58012" spans="21:21" x14ac:dyDescent="0.3">
      <c r="U58012" s="275"/>
    </row>
    <row r="58013" spans="21:21" x14ac:dyDescent="0.3">
      <c r="U58013" s="275"/>
    </row>
    <row r="58014" spans="21:21" x14ac:dyDescent="0.3">
      <c r="U58014" s="275"/>
    </row>
    <row r="58015" spans="21:21" x14ac:dyDescent="0.3">
      <c r="U58015" s="275"/>
    </row>
    <row r="58016" spans="21:21" x14ac:dyDescent="0.3">
      <c r="U58016" s="275"/>
    </row>
    <row r="58017" spans="21:21" x14ac:dyDescent="0.3">
      <c r="U58017" s="275"/>
    </row>
    <row r="58018" spans="21:21" x14ac:dyDescent="0.3">
      <c r="U58018" s="275"/>
    </row>
    <row r="58019" spans="21:21" x14ac:dyDescent="0.3">
      <c r="U58019" s="275"/>
    </row>
    <row r="58020" spans="21:21" x14ac:dyDescent="0.3">
      <c r="U58020" s="275"/>
    </row>
    <row r="58021" spans="21:21" x14ac:dyDescent="0.3">
      <c r="U58021" s="275"/>
    </row>
    <row r="58022" spans="21:21" x14ac:dyDescent="0.3">
      <c r="U58022" s="275"/>
    </row>
    <row r="58023" spans="21:21" x14ac:dyDescent="0.3">
      <c r="U58023" s="275"/>
    </row>
    <row r="58024" spans="21:21" x14ac:dyDescent="0.3">
      <c r="U58024" s="275"/>
    </row>
    <row r="58025" spans="21:21" x14ac:dyDescent="0.3">
      <c r="U58025" s="275"/>
    </row>
    <row r="58026" spans="21:21" x14ac:dyDescent="0.3">
      <c r="U58026" s="275"/>
    </row>
    <row r="58027" spans="21:21" x14ac:dyDescent="0.3">
      <c r="U58027" s="275"/>
    </row>
    <row r="58028" spans="21:21" x14ac:dyDescent="0.3">
      <c r="U58028" s="275"/>
    </row>
    <row r="58029" spans="21:21" x14ac:dyDescent="0.3">
      <c r="U58029" s="275"/>
    </row>
    <row r="58030" spans="21:21" x14ac:dyDescent="0.3">
      <c r="U58030" s="275"/>
    </row>
    <row r="58031" spans="21:21" x14ac:dyDescent="0.3">
      <c r="U58031" s="275"/>
    </row>
    <row r="58032" spans="21:21" x14ac:dyDescent="0.3">
      <c r="U58032" s="275"/>
    </row>
    <row r="58033" spans="21:21" x14ac:dyDescent="0.3">
      <c r="U58033" s="275"/>
    </row>
    <row r="58034" spans="21:21" x14ac:dyDescent="0.3">
      <c r="U58034" s="275"/>
    </row>
    <row r="58035" spans="21:21" x14ac:dyDescent="0.3">
      <c r="U58035" s="275"/>
    </row>
    <row r="58036" spans="21:21" x14ac:dyDescent="0.3">
      <c r="U58036" s="275"/>
    </row>
    <row r="58037" spans="21:21" x14ac:dyDescent="0.3">
      <c r="U58037" s="275"/>
    </row>
    <row r="58038" spans="21:21" x14ac:dyDescent="0.3">
      <c r="U58038" s="275"/>
    </row>
    <row r="58039" spans="21:21" x14ac:dyDescent="0.3">
      <c r="U58039" s="275"/>
    </row>
    <row r="58040" spans="21:21" x14ac:dyDescent="0.3">
      <c r="U58040" s="275"/>
    </row>
    <row r="58041" spans="21:21" x14ac:dyDescent="0.3">
      <c r="U58041" s="275"/>
    </row>
    <row r="58042" spans="21:21" x14ac:dyDescent="0.3">
      <c r="U58042" s="275"/>
    </row>
    <row r="58043" spans="21:21" x14ac:dyDescent="0.3">
      <c r="U58043" s="275"/>
    </row>
    <row r="58044" spans="21:21" x14ac:dyDescent="0.3">
      <c r="U58044" s="275"/>
    </row>
    <row r="58045" spans="21:21" x14ac:dyDescent="0.3">
      <c r="U58045" s="275"/>
    </row>
    <row r="58046" spans="21:21" x14ac:dyDescent="0.3">
      <c r="U58046" s="275"/>
    </row>
    <row r="58047" spans="21:21" x14ac:dyDescent="0.3">
      <c r="U58047" s="275"/>
    </row>
    <row r="58048" spans="21:21" x14ac:dyDescent="0.3">
      <c r="U58048" s="275"/>
    </row>
    <row r="58049" spans="21:21" x14ac:dyDescent="0.3">
      <c r="U58049" s="275"/>
    </row>
    <row r="58050" spans="21:21" x14ac:dyDescent="0.3">
      <c r="U58050" s="275"/>
    </row>
    <row r="58051" spans="21:21" x14ac:dyDescent="0.3">
      <c r="U58051" s="275"/>
    </row>
    <row r="58052" spans="21:21" x14ac:dyDescent="0.3">
      <c r="U58052" s="275"/>
    </row>
    <row r="58053" spans="21:21" x14ac:dyDescent="0.3">
      <c r="U58053" s="275"/>
    </row>
    <row r="58054" spans="21:21" x14ac:dyDescent="0.3">
      <c r="U58054" s="275"/>
    </row>
    <row r="58055" spans="21:21" x14ac:dyDescent="0.3">
      <c r="U58055" s="275"/>
    </row>
    <row r="58056" spans="21:21" x14ac:dyDescent="0.3">
      <c r="U58056" s="275"/>
    </row>
    <row r="58057" spans="21:21" x14ac:dyDescent="0.3">
      <c r="U58057" s="275"/>
    </row>
    <row r="58058" spans="21:21" x14ac:dyDescent="0.3">
      <c r="U58058" s="275"/>
    </row>
    <row r="58059" spans="21:21" x14ac:dyDescent="0.3">
      <c r="U58059" s="275"/>
    </row>
    <row r="58060" spans="21:21" x14ac:dyDescent="0.3">
      <c r="U58060" s="275"/>
    </row>
    <row r="58061" spans="21:21" x14ac:dyDescent="0.3">
      <c r="U58061" s="275"/>
    </row>
    <row r="58062" spans="21:21" x14ac:dyDescent="0.3">
      <c r="U58062" s="275"/>
    </row>
    <row r="58063" spans="21:21" x14ac:dyDescent="0.3">
      <c r="U58063" s="275"/>
    </row>
    <row r="58064" spans="21:21" x14ac:dyDescent="0.3">
      <c r="U58064" s="275"/>
    </row>
    <row r="58065" spans="21:21" x14ac:dyDescent="0.3">
      <c r="U58065" s="275"/>
    </row>
    <row r="58066" spans="21:21" x14ac:dyDescent="0.3">
      <c r="U58066" s="275"/>
    </row>
    <row r="58067" spans="21:21" x14ac:dyDescent="0.3">
      <c r="U58067" s="275"/>
    </row>
    <row r="58068" spans="21:21" x14ac:dyDescent="0.3">
      <c r="U58068" s="275"/>
    </row>
    <row r="58069" spans="21:21" x14ac:dyDescent="0.3">
      <c r="U58069" s="275"/>
    </row>
    <row r="58070" spans="21:21" x14ac:dyDescent="0.3">
      <c r="U58070" s="275"/>
    </row>
    <row r="58071" spans="21:21" x14ac:dyDescent="0.3">
      <c r="U58071" s="275"/>
    </row>
    <row r="58072" spans="21:21" x14ac:dyDescent="0.3">
      <c r="U58072" s="275"/>
    </row>
    <row r="58073" spans="21:21" x14ac:dyDescent="0.3">
      <c r="U58073" s="275"/>
    </row>
    <row r="58074" spans="21:21" x14ac:dyDescent="0.3">
      <c r="U58074" s="275"/>
    </row>
    <row r="58075" spans="21:21" x14ac:dyDescent="0.3">
      <c r="U58075" s="275"/>
    </row>
    <row r="58076" spans="21:21" x14ac:dyDescent="0.3">
      <c r="U58076" s="275"/>
    </row>
    <row r="58077" spans="21:21" x14ac:dyDescent="0.3">
      <c r="U58077" s="275"/>
    </row>
    <row r="58078" spans="21:21" x14ac:dyDescent="0.3">
      <c r="U58078" s="275"/>
    </row>
    <row r="58079" spans="21:21" x14ac:dyDescent="0.3">
      <c r="U58079" s="275"/>
    </row>
    <row r="58080" spans="21:21" x14ac:dyDescent="0.3">
      <c r="U58080" s="275"/>
    </row>
    <row r="58081" spans="21:21" x14ac:dyDescent="0.3">
      <c r="U58081" s="275"/>
    </row>
    <row r="58082" spans="21:21" x14ac:dyDescent="0.3">
      <c r="U58082" s="275"/>
    </row>
    <row r="58083" spans="21:21" x14ac:dyDescent="0.3">
      <c r="U58083" s="275"/>
    </row>
    <row r="58084" spans="21:21" x14ac:dyDescent="0.3">
      <c r="U58084" s="275"/>
    </row>
    <row r="58085" spans="21:21" x14ac:dyDescent="0.3">
      <c r="U58085" s="275"/>
    </row>
    <row r="58086" spans="21:21" x14ac:dyDescent="0.3">
      <c r="U58086" s="275"/>
    </row>
    <row r="58087" spans="21:21" x14ac:dyDescent="0.3">
      <c r="U58087" s="275"/>
    </row>
    <row r="58088" spans="21:21" x14ac:dyDescent="0.3">
      <c r="U58088" s="275"/>
    </row>
    <row r="58089" spans="21:21" x14ac:dyDescent="0.3">
      <c r="U58089" s="275"/>
    </row>
    <row r="58090" spans="21:21" x14ac:dyDescent="0.3">
      <c r="U58090" s="275"/>
    </row>
    <row r="58091" spans="21:21" x14ac:dyDescent="0.3">
      <c r="U58091" s="275"/>
    </row>
    <row r="58092" spans="21:21" x14ac:dyDescent="0.3">
      <c r="U58092" s="275"/>
    </row>
    <row r="58093" spans="21:21" x14ac:dyDescent="0.3">
      <c r="U58093" s="275"/>
    </row>
    <row r="58094" spans="21:21" x14ac:dyDescent="0.3">
      <c r="U58094" s="275"/>
    </row>
    <row r="58095" spans="21:21" x14ac:dyDescent="0.3">
      <c r="U58095" s="275"/>
    </row>
    <row r="58096" spans="21:21" x14ac:dyDescent="0.3">
      <c r="U58096" s="275"/>
    </row>
    <row r="58097" spans="21:21" x14ac:dyDescent="0.3">
      <c r="U58097" s="275"/>
    </row>
    <row r="58098" spans="21:21" x14ac:dyDescent="0.3">
      <c r="U58098" s="275"/>
    </row>
    <row r="58099" spans="21:21" x14ac:dyDescent="0.3">
      <c r="U58099" s="275"/>
    </row>
    <row r="58100" spans="21:21" x14ac:dyDescent="0.3">
      <c r="U58100" s="275"/>
    </row>
    <row r="58101" spans="21:21" x14ac:dyDescent="0.3">
      <c r="U58101" s="275"/>
    </row>
    <row r="58102" spans="21:21" x14ac:dyDescent="0.3">
      <c r="U58102" s="275"/>
    </row>
    <row r="58103" spans="21:21" x14ac:dyDescent="0.3">
      <c r="U58103" s="275"/>
    </row>
    <row r="58104" spans="21:21" x14ac:dyDescent="0.3">
      <c r="U58104" s="275"/>
    </row>
    <row r="58105" spans="21:21" x14ac:dyDescent="0.3">
      <c r="U58105" s="275"/>
    </row>
    <row r="58106" spans="21:21" x14ac:dyDescent="0.3">
      <c r="U58106" s="275"/>
    </row>
    <row r="58107" spans="21:21" x14ac:dyDescent="0.3">
      <c r="U58107" s="275"/>
    </row>
    <row r="58108" spans="21:21" x14ac:dyDescent="0.3">
      <c r="U58108" s="275"/>
    </row>
    <row r="58109" spans="21:21" x14ac:dyDescent="0.3">
      <c r="U58109" s="275"/>
    </row>
    <row r="58110" spans="21:21" x14ac:dyDescent="0.3">
      <c r="U58110" s="275"/>
    </row>
    <row r="58111" spans="21:21" x14ac:dyDescent="0.3">
      <c r="U58111" s="275"/>
    </row>
    <row r="58112" spans="21:21" x14ac:dyDescent="0.3">
      <c r="U58112" s="275"/>
    </row>
    <row r="58113" spans="21:21" x14ac:dyDescent="0.3">
      <c r="U58113" s="275"/>
    </row>
    <row r="58114" spans="21:21" x14ac:dyDescent="0.3">
      <c r="U58114" s="275"/>
    </row>
    <row r="58115" spans="21:21" x14ac:dyDescent="0.3">
      <c r="U58115" s="275"/>
    </row>
    <row r="58116" spans="21:21" x14ac:dyDescent="0.3">
      <c r="U58116" s="275"/>
    </row>
    <row r="58117" spans="21:21" x14ac:dyDescent="0.3">
      <c r="U58117" s="275"/>
    </row>
    <row r="58118" spans="21:21" x14ac:dyDescent="0.3">
      <c r="U58118" s="275"/>
    </row>
    <row r="58119" spans="21:21" x14ac:dyDescent="0.3">
      <c r="U58119" s="275"/>
    </row>
    <row r="58120" spans="21:21" x14ac:dyDescent="0.3">
      <c r="U58120" s="275"/>
    </row>
    <row r="58121" spans="21:21" x14ac:dyDescent="0.3">
      <c r="U58121" s="275"/>
    </row>
    <row r="58122" spans="21:21" x14ac:dyDescent="0.3">
      <c r="U58122" s="275"/>
    </row>
    <row r="58123" spans="21:21" x14ac:dyDescent="0.3">
      <c r="U58123" s="275"/>
    </row>
    <row r="58124" spans="21:21" x14ac:dyDescent="0.3">
      <c r="U58124" s="275"/>
    </row>
    <row r="58125" spans="21:21" x14ac:dyDescent="0.3">
      <c r="U58125" s="275"/>
    </row>
    <row r="58126" spans="21:21" x14ac:dyDescent="0.3">
      <c r="U58126" s="275"/>
    </row>
    <row r="58127" spans="21:21" x14ac:dyDescent="0.3">
      <c r="U58127" s="275"/>
    </row>
    <row r="58128" spans="21:21" x14ac:dyDescent="0.3">
      <c r="U58128" s="275"/>
    </row>
    <row r="58129" spans="21:21" x14ac:dyDescent="0.3">
      <c r="U58129" s="275"/>
    </row>
    <row r="58130" spans="21:21" x14ac:dyDescent="0.3">
      <c r="U58130" s="275"/>
    </row>
    <row r="58131" spans="21:21" x14ac:dyDescent="0.3">
      <c r="U58131" s="275"/>
    </row>
    <row r="58132" spans="21:21" x14ac:dyDescent="0.3">
      <c r="U58132" s="275"/>
    </row>
    <row r="58133" spans="21:21" x14ac:dyDescent="0.3">
      <c r="U58133" s="275"/>
    </row>
    <row r="58134" spans="21:21" x14ac:dyDescent="0.3">
      <c r="U58134" s="275"/>
    </row>
    <row r="58135" spans="21:21" x14ac:dyDescent="0.3">
      <c r="U58135" s="275"/>
    </row>
    <row r="58136" spans="21:21" x14ac:dyDescent="0.3">
      <c r="U58136" s="275"/>
    </row>
    <row r="58137" spans="21:21" x14ac:dyDescent="0.3">
      <c r="U58137" s="275"/>
    </row>
    <row r="58138" spans="21:21" x14ac:dyDescent="0.3">
      <c r="U58138" s="275"/>
    </row>
    <row r="58139" spans="21:21" x14ac:dyDescent="0.3">
      <c r="U58139" s="275"/>
    </row>
    <row r="58140" spans="21:21" x14ac:dyDescent="0.3">
      <c r="U58140" s="275"/>
    </row>
    <row r="58141" spans="21:21" x14ac:dyDescent="0.3">
      <c r="U58141" s="275"/>
    </row>
    <row r="58142" spans="21:21" x14ac:dyDescent="0.3">
      <c r="U58142" s="275"/>
    </row>
    <row r="58143" spans="21:21" x14ac:dyDescent="0.3">
      <c r="U58143" s="275"/>
    </row>
    <row r="58144" spans="21:21" x14ac:dyDescent="0.3">
      <c r="U58144" s="275"/>
    </row>
    <row r="58145" spans="21:21" x14ac:dyDescent="0.3">
      <c r="U58145" s="275"/>
    </row>
    <row r="58146" spans="21:21" x14ac:dyDescent="0.3">
      <c r="U58146" s="275"/>
    </row>
    <row r="58147" spans="21:21" x14ac:dyDescent="0.3">
      <c r="U58147" s="275"/>
    </row>
    <row r="58148" spans="21:21" x14ac:dyDescent="0.3">
      <c r="U58148" s="275"/>
    </row>
    <row r="58149" spans="21:21" x14ac:dyDescent="0.3">
      <c r="U58149" s="275"/>
    </row>
    <row r="58150" spans="21:21" x14ac:dyDescent="0.3">
      <c r="U58150" s="275"/>
    </row>
    <row r="58151" spans="21:21" x14ac:dyDescent="0.3">
      <c r="U58151" s="275"/>
    </row>
    <row r="58152" spans="21:21" x14ac:dyDescent="0.3">
      <c r="U58152" s="275"/>
    </row>
    <row r="58153" spans="21:21" x14ac:dyDescent="0.3">
      <c r="U58153" s="275"/>
    </row>
    <row r="58154" spans="21:21" x14ac:dyDescent="0.3">
      <c r="U58154" s="275"/>
    </row>
    <row r="58155" spans="21:21" x14ac:dyDescent="0.3">
      <c r="U58155" s="275"/>
    </row>
    <row r="58156" spans="21:21" x14ac:dyDescent="0.3">
      <c r="U58156" s="275"/>
    </row>
    <row r="58157" spans="21:21" x14ac:dyDescent="0.3">
      <c r="U58157" s="275"/>
    </row>
    <row r="58158" spans="21:21" x14ac:dyDescent="0.3">
      <c r="U58158" s="275"/>
    </row>
    <row r="58159" spans="21:21" x14ac:dyDescent="0.3">
      <c r="U58159" s="275"/>
    </row>
    <row r="58160" spans="21:21" x14ac:dyDescent="0.3">
      <c r="U58160" s="275"/>
    </row>
    <row r="58161" spans="21:21" x14ac:dyDescent="0.3">
      <c r="U58161" s="275"/>
    </row>
    <row r="58162" spans="21:21" x14ac:dyDescent="0.3">
      <c r="U58162" s="275"/>
    </row>
    <row r="58163" spans="21:21" x14ac:dyDescent="0.3">
      <c r="U58163" s="275"/>
    </row>
    <row r="58164" spans="21:21" x14ac:dyDescent="0.3">
      <c r="U58164" s="275"/>
    </row>
    <row r="58165" spans="21:21" x14ac:dyDescent="0.3">
      <c r="U58165" s="275"/>
    </row>
    <row r="58166" spans="21:21" x14ac:dyDescent="0.3">
      <c r="U58166" s="275"/>
    </row>
    <row r="58167" spans="21:21" x14ac:dyDescent="0.3">
      <c r="U58167" s="275"/>
    </row>
    <row r="58168" spans="21:21" x14ac:dyDescent="0.3">
      <c r="U58168" s="275"/>
    </row>
    <row r="58169" spans="21:21" x14ac:dyDescent="0.3">
      <c r="U58169" s="275"/>
    </row>
    <row r="58170" spans="21:21" x14ac:dyDescent="0.3">
      <c r="U58170" s="275"/>
    </row>
    <row r="58171" spans="21:21" x14ac:dyDescent="0.3">
      <c r="U58171" s="275"/>
    </row>
    <row r="58172" spans="21:21" x14ac:dyDescent="0.3">
      <c r="U58172" s="275"/>
    </row>
    <row r="58173" spans="21:21" x14ac:dyDescent="0.3">
      <c r="U58173" s="275"/>
    </row>
    <row r="58174" spans="21:21" x14ac:dyDescent="0.3">
      <c r="U58174" s="275"/>
    </row>
    <row r="58175" spans="21:21" x14ac:dyDescent="0.3">
      <c r="U58175" s="275"/>
    </row>
    <row r="58176" spans="21:21" x14ac:dyDescent="0.3">
      <c r="U58176" s="275"/>
    </row>
    <row r="58177" spans="21:21" x14ac:dyDescent="0.3">
      <c r="U58177" s="275"/>
    </row>
    <row r="58178" spans="21:21" x14ac:dyDescent="0.3">
      <c r="U58178" s="275"/>
    </row>
    <row r="58179" spans="21:21" x14ac:dyDescent="0.3">
      <c r="U58179" s="275"/>
    </row>
    <row r="58180" spans="21:21" x14ac:dyDescent="0.3">
      <c r="U58180" s="275"/>
    </row>
    <row r="58181" spans="21:21" x14ac:dyDescent="0.3">
      <c r="U58181" s="275"/>
    </row>
    <row r="58182" spans="21:21" x14ac:dyDescent="0.3">
      <c r="U58182" s="275"/>
    </row>
    <row r="58183" spans="21:21" x14ac:dyDescent="0.3">
      <c r="U58183" s="275"/>
    </row>
    <row r="58184" spans="21:21" x14ac:dyDescent="0.3">
      <c r="U58184" s="275"/>
    </row>
    <row r="58185" spans="21:21" x14ac:dyDescent="0.3">
      <c r="U58185" s="275"/>
    </row>
    <row r="58186" spans="21:21" x14ac:dyDescent="0.3">
      <c r="U58186" s="275"/>
    </row>
    <row r="58187" spans="21:21" x14ac:dyDescent="0.3">
      <c r="U58187" s="275"/>
    </row>
    <row r="58188" spans="21:21" x14ac:dyDescent="0.3">
      <c r="U58188" s="275"/>
    </row>
    <row r="58189" spans="21:21" x14ac:dyDescent="0.3">
      <c r="U58189" s="275"/>
    </row>
    <row r="58190" spans="21:21" x14ac:dyDescent="0.3">
      <c r="U58190" s="275"/>
    </row>
    <row r="58191" spans="21:21" x14ac:dyDescent="0.3">
      <c r="U58191" s="275"/>
    </row>
    <row r="58192" spans="21:21" x14ac:dyDescent="0.3">
      <c r="U58192" s="275"/>
    </row>
    <row r="58193" spans="21:21" x14ac:dyDescent="0.3">
      <c r="U58193" s="275"/>
    </row>
    <row r="58194" spans="21:21" x14ac:dyDescent="0.3">
      <c r="U58194" s="275"/>
    </row>
    <row r="58195" spans="21:21" x14ac:dyDescent="0.3">
      <c r="U58195" s="275"/>
    </row>
    <row r="58196" spans="21:21" x14ac:dyDescent="0.3">
      <c r="U58196" s="275"/>
    </row>
    <row r="58197" spans="21:21" x14ac:dyDescent="0.3">
      <c r="U58197" s="275"/>
    </row>
    <row r="58198" spans="21:21" x14ac:dyDescent="0.3">
      <c r="U58198" s="275"/>
    </row>
    <row r="58199" spans="21:21" x14ac:dyDescent="0.3">
      <c r="U58199" s="275"/>
    </row>
    <row r="58200" spans="21:21" x14ac:dyDescent="0.3">
      <c r="U58200" s="275"/>
    </row>
    <row r="58201" spans="21:21" x14ac:dyDescent="0.3">
      <c r="U58201" s="275"/>
    </row>
    <row r="58202" spans="21:21" x14ac:dyDescent="0.3">
      <c r="U58202" s="275"/>
    </row>
    <row r="58203" spans="21:21" x14ac:dyDescent="0.3">
      <c r="U58203" s="275"/>
    </row>
    <row r="58204" spans="21:21" x14ac:dyDescent="0.3">
      <c r="U58204" s="275"/>
    </row>
    <row r="58205" spans="21:21" x14ac:dyDescent="0.3">
      <c r="U58205" s="275"/>
    </row>
    <row r="58206" spans="21:21" x14ac:dyDescent="0.3">
      <c r="U58206" s="275"/>
    </row>
    <row r="58207" spans="21:21" x14ac:dyDescent="0.3">
      <c r="U58207" s="275"/>
    </row>
    <row r="58208" spans="21:21" x14ac:dyDescent="0.3">
      <c r="U58208" s="275"/>
    </row>
    <row r="58209" spans="21:21" x14ac:dyDescent="0.3">
      <c r="U58209" s="275"/>
    </row>
    <row r="58210" spans="21:21" x14ac:dyDescent="0.3">
      <c r="U58210" s="275"/>
    </row>
    <row r="58211" spans="21:21" x14ac:dyDescent="0.3">
      <c r="U58211" s="275"/>
    </row>
    <row r="58212" spans="21:21" x14ac:dyDescent="0.3">
      <c r="U58212" s="275"/>
    </row>
    <row r="58213" spans="21:21" x14ac:dyDescent="0.3">
      <c r="U58213" s="275"/>
    </row>
    <row r="58214" spans="21:21" x14ac:dyDescent="0.3">
      <c r="U58214" s="275"/>
    </row>
    <row r="58215" spans="21:21" x14ac:dyDescent="0.3">
      <c r="U58215" s="275"/>
    </row>
    <row r="58216" spans="21:21" x14ac:dyDescent="0.3">
      <c r="U58216" s="275"/>
    </row>
    <row r="58217" spans="21:21" x14ac:dyDescent="0.3">
      <c r="U58217" s="275"/>
    </row>
    <row r="58218" spans="21:21" x14ac:dyDescent="0.3">
      <c r="U58218" s="275"/>
    </row>
    <row r="58219" spans="21:21" x14ac:dyDescent="0.3">
      <c r="U58219" s="275"/>
    </row>
    <row r="58220" spans="21:21" x14ac:dyDescent="0.3">
      <c r="U58220" s="275"/>
    </row>
    <row r="58221" spans="21:21" x14ac:dyDescent="0.3">
      <c r="U58221" s="275"/>
    </row>
    <row r="58222" spans="21:21" x14ac:dyDescent="0.3">
      <c r="U58222" s="275"/>
    </row>
    <row r="58223" spans="21:21" x14ac:dyDescent="0.3">
      <c r="U58223" s="275"/>
    </row>
    <row r="58224" spans="21:21" x14ac:dyDescent="0.3">
      <c r="U58224" s="275"/>
    </row>
    <row r="58225" spans="21:21" x14ac:dyDescent="0.3">
      <c r="U58225" s="275"/>
    </row>
    <row r="58226" spans="21:21" x14ac:dyDescent="0.3">
      <c r="U58226" s="275"/>
    </row>
    <row r="58227" spans="21:21" x14ac:dyDescent="0.3">
      <c r="U58227" s="275"/>
    </row>
    <row r="58228" spans="21:21" x14ac:dyDescent="0.3">
      <c r="U58228" s="275"/>
    </row>
    <row r="58229" spans="21:21" x14ac:dyDescent="0.3">
      <c r="U58229" s="275"/>
    </row>
    <row r="58230" spans="21:21" x14ac:dyDescent="0.3">
      <c r="U58230" s="275"/>
    </row>
    <row r="58231" spans="21:21" x14ac:dyDescent="0.3">
      <c r="U58231" s="275"/>
    </row>
    <row r="58232" spans="21:21" x14ac:dyDescent="0.3">
      <c r="U58232" s="275"/>
    </row>
    <row r="58233" spans="21:21" x14ac:dyDescent="0.3">
      <c r="U58233" s="275"/>
    </row>
    <row r="58234" spans="21:21" x14ac:dyDescent="0.3">
      <c r="U58234" s="275"/>
    </row>
    <row r="58235" spans="21:21" x14ac:dyDescent="0.3">
      <c r="U58235" s="275"/>
    </row>
    <row r="58236" spans="21:21" x14ac:dyDescent="0.3">
      <c r="U58236" s="275"/>
    </row>
    <row r="58237" spans="21:21" x14ac:dyDescent="0.3">
      <c r="U58237" s="275"/>
    </row>
    <row r="58238" spans="21:21" x14ac:dyDescent="0.3">
      <c r="U58238" s="275"/>
    </row>
    <row r="58239" spans="21:21" x14ac:dyDescent="0.3">
      <c r="U58239" s="275"/>
    </row>
    <row r="58240" spans="21:21" x14ac:dyDescent="0.3">
      <c r="U58240" s="275"/>
    </row>
    <row r="58241" spans="21:21" x14ac:dyDescent="0.3">
      <c r="U58241" s="275"/>
    </row>
    <row r="58242" spans="21:21" x14ac:dyDescent="0.3">
      <c r="U58242" s="275"/>
    </row>
    <row r="58243" spans="21:21" x14ac:dyDescent="0.3">
      <c r="U58243" s="275"/>
    </row>
    <row r="58244" spans="21:21" x14ac:dyDescent="0.3">
      <c r="U58244" s="275"/>
    </row>
    <row r="58245" spans="21:21" x14ac:dyDescent="0.3">
      <c r="U58245" s="275"/>
    </row>
    <row r="58246" spans="21:21" x14ac:dyDescent="0.3">
      <c r="U58246" s="275"/>
    </row>
    <row r="58247" spans="21:21" x14ac:dyDescent="0.3">
      <c r="U58247" s="275"/>
    </row>
    <row r="58248" spans="21:21" x14ac:dyDescent="0.3">
      <c r="U58248" s="275"/>
    </row>
    <row r="58249" spans="21:21" x14ac:dyDescent="0.3">
      <c r="U58249" s="275"/>
    </row>
    <row r="58250" spans="21:21" x14ac:dyDescent="0.3">
      <c r="U58250" s="275"/>
    </row>
    <row r="58251" spans="21:21" x14ac:dyDescent="0.3">
      <c r="U58251" s="275"/>
    </row>
    <row r="58252" spans="21:21" x14ac:dyDescent="0.3">
      <c r="U58252" s="275"/>
    </row>
    <row r="58253" spans="21:21" x14ac:dyDescent="0.3">
      <c r="U58253" s="275"/>
    </row>
    <row r="58254" spans="21:21" x14ac:dyDescent="0.3">
      <c r="U58254" s="275"/>
    </row>
    <row r="58255" spans="21:21" x14ac:dyDescent="0.3">
      <c r="U58255" s="275"/>
    </row>
    <row r="58256" spans="21:21" x14ac:dyDescent="0.3">
      <c r="U58256" s="275"/>
    </row>
    <row r="58257" spans="21:21" x14ac:dyDescent="0.3">
      <c r="U58257" s="275"/>
    </row>
    <row r="58258" spans="21:21" x14ac:dyDescent="0.3">
      <c r="U58258" s="275"/>
    </row>
    <row r="58259" spans="21:21" x14ac:dyDescent="0.3">
      <c r="U58259" s="275"/>
    </row>
    <row r="58260" spans="21:21" x14ac:dyDescent="0.3">
      <c r="U58260" s="275"/>
    </row>
    <row r="58261" spans="21:21" x14ac:dyDescent="0.3">
      <c r="U58261" s="275"/>
    </row>
    <row r="58262" spans="21:21" x14ac:dyDescent="0.3">
      <c r="U58262" s="275"/>
    </row>
    <row r="58263" spans="21:21" x14ac:dyDescent="0.3">
      <c r="U58263" s="275"/>
    </row>
    <row r="58264" spans="21:21" x14ac:dyDescent="0.3">
      <c r="U58264" s="275"/>
    </row>
    <row r="58265" spans="21:21" x14ac:dyDescent="0.3">
      <c r="U58265" s="275"/>
    </row>
    <row r="58266" spans="21:21" x14ac:dyDescent="0.3">
      <c r="U58266" s="275"/>
    </row>
    <row r="58267" spans="21:21" x14ac:dyDescent="0.3">
      <c r="U58267" s="275"/>
    </row>
    <row r="58268" spans="21:21" x14ac:dyDescent="0.3">
      <c r="U58268" s="275"/>
    </row>
    <row r="58269" spans="21:21" x14ac:dyDescent="0.3">
      <c r="U58269" s="275"/>
    </row>
    <row r="58270" spans="21:21" x14ac:dyDescent="0.3">
      <c r="U58270" s="275"/>
    </row>
    <row r="58271" spans="21:21" x14ac:dyDescent="0.3">
      <c r="U58271" s="275"/>
    </row>
    <row r="58272" spans="21:21" x14ac:dyDescent="0.3">
      <c r="U58272" s="275"/>
    </row>
    <row r="58273" spans="21:21" x14ac:dyDescent="0.3">
      <c r="U58273" s="275"/>
    </row>
    <row r="58274" spans="21:21" x14ac:dyDescent="0.3">
      <c r="U58274" s="275"/>
    </row>
    <row r="58275" spans="21:21" x14ac:dyDescent="0.3">
      <c r="U58275" s="275"/>
    </row>
    <row r="58276" spans="21:21" x14ac:dyDescent="0.3">
      <c r="U58276" s="275"/>
    </row>
    <row r="58277" spans="21:21" x14ac:dyDescent="0.3">
      <c r="U58277" s="275"/>
    </row>
    <row r="58278" spans="21:21" x14ac:dyDescent="0.3">
      <c r="U58278" s="275"/>
    </row>
    <row r="58279" spans="21:21" x14ac:dyDescent="0.3">
      <c r="U58279" s="275"/>
    </row>
    <row r="58280" spans="21:21" x14ac:dyDescent="0.3">
      <c r="U58280" s="275"/>
    </row>
    <row r="58281" spans="21:21" x14ac:dyDescent="0.3">
      <c r="U58281" s="275"/>
    </row>
    <row r="58282" spans="21:21" x14ac:dyDescent="0.3">
      <c r="U58282" s="275"/>
    </row>
    <row r="58283" spans="21:21" x14ac:dyDescent="0.3">
      <c r="U58283" s="275"/>
    </row>
    <row r="58284" spans="21:21" x14ac:dyDescent="0.3">
      <c r="U58284" s="275"/>
    </row>
    <row r="58285" spans="21:21" x14ac:dyDescent="0.3">
      <c r="U58285" s="275"/>
    </row>
    <row r="58286" spans="21:21" x14ac:dyDescent="0.3">
      <c r="U58286" s="275"/>
    </row>
    <row r="58287" spans="21:21" x14ac:dyDescent="0.3">
      <c r="U58287" s="275"/>
    </row>
    <row r="58288" spans="21:21" x14ac:dyDescent="0.3">
      <c r="U58288" s="275"/>
    </row>
    <row r="58289" spans="21:21" x14ac:dyDescent="0.3">
      <c r="U58289" s="275"/>
    </row>
    <row r="58290" spans="21:21" x14ac:dyDescent="0.3">
      <c r="U58290" s="275"/>
    </row>
    <row r="58291" spans="21:21" x14ac:dyDescent="0.3">
      <c r="U58291" s="275"/>
    </row>
    <row r="58292" spans="21:21" x14ac:dyDescent="0.3">
      <c r="U58292" s="275"/>
    </row>
    <row r="58293" spans="21:21" x14ac:dyDescent="0.3">
      <c r="U58293" s="275"/>
    </row>
    <row r="58294" spans="21:21" x14ac:dyDescent="0.3">
      <c r="U58294" s="275"/>
    </row>
    <row r="58295" spans="21:21" x14ac:dyDescent="0.3">
      <c r="U58295" s="275"/>
    </row>
    <row r="58296" spans="21:21" x14ac:dyDescent="0.3">
      <c r="U58296" s="275"/>
    </row>
    <row r="58297" spans="21:21" x14ac:dyDescent="0.3">
      <c r="U58297" s="275"/>
    </row>
    <row r="58298" spans="21:21" x14ac:dyDescent="0.3">
      <c r="U58298" s="275"/>
    </row>
    <row r="58299" spans="21:21" x14ac:dyDescent="0.3">
      <c r="U58299" s="275"/>
    </row>
    <row r="58300" spans="21:21" x14ac:dyDescent="0.3">
      <c r="U58300" s="275"/>
    </row>
    <row r="58301" spans="21:21" x14ac:dyDescent="0.3">
      <c r="U58301" s="275"/>
    </row>
    <row r="58302" spans="21:21" x14ac:dyDescent="0.3">
      <c r="U58302" s="275"/>
    </row>
    <row r="58303" spans="21:21" x14ac:dyDescent="0.3">
      <c r="U58303" s="275"/>
    </row>
    <row r="58304" spans="21:21" x14ac:dyDescent="0.3">
      <c r="U58304" s="275"/>
    </row>
    <row r="58305" spans="21:21" x14ac:dyDescent="0.3">
      <c r="U58305" s="275"/>
    </row>
    <row r="58306" spans="21:21" x14ac:dyDescent="0.3">
      <c r="U58306" s="275"/>
    </row>
    <row r="58307" spans="21:21" x14ac:dyDescent="0.3">
      <c r="U58307" s="275"/>
    </row>
    <row r="58308" spans="21:21" x14ac:dyDescent="0.3">
      <c r="U58308" s="275"/>
    </row>
    <row r="58309" spans="21:21" x14ac:dyDescent="0.3">
      <c r="U58309" s="275"/>
    </row>
    <row r="58310" spans="21:21" x14ac:dyDescent="0.3">
      <c r="U58310" s="275"/>
    </row>
    <row r="58311" spans="21:21" x14ac:dyDescent="0.3">
      <c r="U58311" s="275"/>
    </row>
    <row r="58312" spans="21:21" x14ac:dyDescent="0.3">
      <c r="U58312" s="275"/>
    </row>
    <row r="58313" spans="21:21" x14ac:dyDescent="0.3">
      <c r="U58313" s="275"/>
    </row>
    <row r="58314" spans="21:21" x14ac:dyDescent="0.3">
      <c r="U58314" s="275"/>
    </row>
    <row r="58315" spans="21:21" x14ac:dyDescent="0.3">
      <c r="U58315" s="275"/>
    </row>
    <row r="58316" spans="21:21" x14ac:dyDescent="0.3">
      <c r="U58316" s="275"/>
    </row>
    <row r="58317" spans="21:21" x14ac:dyDescent="0.3">
      <c r="U58317" s="275"/>
    </row>
    <row r="58318" spans="21:21" x14ac:dyDescent="0.3">
      <c r="U58318" s="275"/>
    </row>
    <row r="58319" spans="21:21" x14ac:dyDescent="0.3">
      <c r="U58319" s="275"/>
    </row>
    <row r="58320" spans="21:21" x14ac:dyDescent="0.3">
      <c r="U58320" s="275"/>
    </row>
    <row r="58321" spans="21:21" x14ac:dyDescent="0.3">
      <c r="U58321" s="275"/>
    </row>
    <row r="58322" spans="21:21" x14ac:dyDescent="0.3">
      <c r="U58322" s="275"/>
    </row>
    <row r="58323" spans="21:21" x14ac:dyDescent="0.3">
      <c r="U58323" s="275"/>
    </row>
    <row r="58324" spans="21:21" x14ac:dyDescent="0.3">
      <c r="U58324" s="275"/>
    </row>
    <row r="58325" spans="21:21" x14ac:dyDescent="0.3">
      <c r="U58325" s="275"/>
    </row>
    <row r="58326" spans="21:21" x14ac:dyDescent="0.3">
      <c r="U58326" s="275"/>
    </row>
    <row r="58327" spans="21:21" x14ac:dyDescent="0.3">
      <c r="U58327" s="275"/>
    </row>
    <row r="58328" spans="21:21" x14ac:dyDescent="0.3">
      <c r="U58328" s="275"/>
    </row>
    <row r="58329" spans="21:21" x14ac:dyDescent="0.3">
      <c r="U58329" s="275"/>
    </row>
    <row r="58330" spans="21:21" x14ac:dyDescent="0.3">
      <c r="U58330" s="275"/>
    </row>
    <row r="58331" spans="21:21" x14ac:dyDescent="0.3">
      <c r="U58331" s="275"/>
    </row>
    <row r="58332" spans="21:21" x14ac:dyDescent="0.3">
      <c r="U58332" s="275"/>
    </row>
    <row r="58333" spans="21:21" x14ac:dyDescent="0.3">
      <c r="U58333" s="275"/>
    </row>
    <row r="58334" spans="21:21" x14ac:dyDescent="0.3">
      <c r="U58334" s="275"/>
    </row>
    <row r="58335" spans="21:21" x14ac:dyDescent="0.3">
      <c r="U58335" s="275"/>
    </row>
    <row r="58336" spans="21:21" x14ac:dyDescent="0.3">
      <c r="U58336" s="275"/>
    </row>
    <row r="58337" spans="21:21" x14ac:dyDescent="0.3">
      <c r="U58337" s="275"/>
    </row>
    <row r="58338" spans="21:21" x14ac:dyDescent="0.3">
      <c r="U58338" s="275"/>
    </row>
    <row r="58339" spans="21:21" x14ac:dyDescent="0.3">
      <c r="U58339" s="275"/>
    </row>
    <row r="58340" spans="21:21" x14ac:dyDescent="0.3">
      <c r="U58340" s="275"/>
    </row>
    <row r="58341" spans="21:21" x14ac:dyDescent="0.3">
      <c r="U58341" s="275"/>
    </row>
    <row r="58342" spans="21:21" x14ac:dyDescent="0.3">
      <c r="U58342" s="275"/>
    </row>
    <row r="58343" spans="21:21" x14ac:dyDescent="0.3">
      <c r="U58343" s="275"/>
    </row>
    <row r="58344" spans="21:21" x14ac:dyDescent="0.3">
      <c r="U58344" s="275"/>
    </row>
    <row r="58345" spans="21:21" x14ac:dyDescent="0.3">
      <c r="U58345" s="275"/>
    </row>
    <row r="58346" spans="21:21" x14ac:dyDescent="0.3">
      <c r="U58346" s="275"/>
    </row>
    <row r="58347" spans="21:21" x14ac:dyDescent="0.3">
      <c r="U58347" s="275"/>
    </row>
    <row r="58348" spans="21:21" x14ac:dyDescent="0.3">
      <c r="U58348" s="275"/>
    </row>
    <row r="58349" spans="21:21" x14ac:dyDescent="0.3">
      <c r="U58349" s="275"/>
    </row>
    <row r="58350" spans="21:21" x14ac:dyDescent="0.3">
      <c r="U58350" s="275"/>
    </row>
    <row r="58351" spans="21:21" x14ac:dyDescent="0.3">
      <c r="U58351" s="275"/>
    </row>
    <row r="58352" spans="21:21" x14ac:dyDescent="0.3">
      <c r="U58352" s="275"/>
    </row>
    <row r="58353" spans="21:21" x14ac:dyDescent="0.3">
      <c r="U58353" s="275"/>
    </row>
    <row r="58354" spans="21:21" x14ac:dyDescent="0.3">
      <c r="U58354" s="275"/>
    </row>
    <row r="58355" spans="21:21" x14ac:dyDescent="0.3">
      <c r="U58355" s="275"/>
    </row>
    <row r="58356" spans="21:21" x14ac:dyDescent="0.3">
      <c r="U58356" s="275"/>
    </row>
    <row r="58357" spans="21:21" x14ac:dyDescent="0.3">
      <c r="U58357" s="275"/>
    </row>
    <row r="58358" spans="21:21" x14ac:dyDescent="0.3">
      <c r="U58358" s="275"/>
    </row>
    <row r="58359" spans="21:21" x14ac:dyDescent="0.3">
      <c r="U58359" s="275"/>
    </row>
    <row r="58360" spans="21:21" x14ac:dyDescent="0.3">
      <c r="U58360" s="275"/>
    </row>
    <row r="58361" spans="21:21" x14ac:dyDescent="0.3">
      <c r="U58361" s="275"/>
    </row>
    <row r="58362" spans="21:21" x14ac:dyDescent="0.3">
      <c r="U58362" s="275"/>
    </row>
    <row r="58363" spans="21:21" x14ac:dyDescent="0.3">
      <c r="U58363" s="275"/>
    </row>
    <row r="58364" spans="21:21" x14ac:dyDescent="0.3">
      <c r="U58364" s="275"/>
    </row>
    <row r="58365" spans="21:21" x14ac:dyDescent="0.3">
      <c r="U58365" s="275"/>
    </row>
    <row r="58366" spans="21:21" x14ac:dyDescent="0.3">
      <c r="U58366" s="275"/>
    </row>
    <row r="58367" spans="21:21" x14ac:dyDescent="0.3">
      <c r="U58367" s="275"/>
    </row>
    <row r="58368" spans="21:21" x14ac:dyDescent="0.3">
      <c r="U58368" s="275"/>
    </row>
    <row r="58369" spans="21:21" x14ac:dyDescent="0.3">
      <c r="U58369" s="275"/>
    </row>
    <row r="58370" spans="21:21" x14ac:dyDescent="0.3">
      <c r="U58370" s="275"/>
    </row>
    <row r="58371" spans="21:21" x14ac:dyDescent="0.3">
      <c r="U58371" s="275"/>
    </row>
    <row r="58372" spans="21:21" x14ac:dyDescent="0.3">
      <c r="U58372" s="275"/>
    </row>
    <row r="58373" spans="21:21" x14ac:dyDescent="0.3">
      <c r="U58373" s="275"/>
    </row>
    <row r="58374" spans="21:21" x14ac:dyDescent="0.3">
      <c r="U58374" s="275"/>
    </row>
    <row r="58375" spans="21:21" x14ac:dyDescent="0.3">
      <c r="U58375" s="275"/>
    </row>
    <row r="58376" spans="21:21" x14ac:dyDescent="0.3">
      <c r="U58376" s="275"/>
    </row>
    <row r="58377" spans="21:21" x14ac:dyDescent="0.3">
      <c r="U58377" s="275"/>
    </row>
    <row r="58378" spans="21:21" x14ac:dyDescent="0.3">
      <c r="U58378" s="275"/>
    </row>
    <row r="58379" spans="21:21" x14ac:dyDescent="0.3">
      <c r="U58379" s="275"/>
    </row>
    <row r="58380" spans="21:21" x14ac:dyDescent="0.3">
      <c r="U58380" s="275"/>
    </row>
    <row r="58381" spans="21:21" x14ac:dyDescent="0.3">
      <c r="U58381" s="275"/>
    </row>
    <row r="58382" spans="21:21" x14ac:dyDescent="0.3">
      <c r="U58382" s="275"/>
    </row>
    <row r="58383" spans="21:21" x14ac:dyDescent="0.3">
      <c r="U58383" s="275"/>
    </row>
    <row r="58384" spans="21:21" x14ac:dyDescent="0.3">
      <c r="U58384" s="275"/>
    </row>
    <row r="58385" spans="21:21" x14ac:dyDescent="0.3">
      <c r="U58385" s="275"/>
    </row>
    <row r="58386" spans="21:21" x14ac:dyDescent="0.3">
      <c r="U58386" s="275"/>
    </row>
    <row r="58387" spans="21:21" x14ac:dyDescent="0.3">
      <c r="U58387" s="275"/>
    </row>
    <row r="58388" spans="21:21" x14ac:dyDescent="0.3">
      <c r="U58388" s="275"/>
    </row>
    <row r="58389" spans="21:21" x14ac:dyDescent="0.3">
      <c r="U58389" s="275"/>
    </row>
    <row r="58390" spans="21:21" x14ac:dyDescent="0.3">
      <c r="U58390" s="275"/>
    </row>
    <row r="58391" spans="21:21" x14ac:dyDescent="0.3">
      <c r="U58391" s="275"/>
    </row>
    <row r="58392" spans="21:21" x14ac:dyDescent="0.3">
      <c r="U58392" s="275"/>
    </row>
    <row r="58393" spans="21:21" x14ac:dyDescent="0.3">
      <c r="U58393" s="275"/>
    </row>
    <row r="58394" spans="21:21" x14ac:dyDescent="0.3">
      <c r="U58394" s="275"/>
    </row>
    <row r="58395" spans="21:21" x14ac:dyDescent="0.3">
      <c r="U58395" s="275"/>
    </row>
    <row r="58396" spans="21:21" x14ac:dyDescent="0.3">
      <c r="U58396" s="275"/>
    </row>
    <row r="58397" spans="21:21" x14ac:dyDescent="0.3">
      <c r="U58397" s="275"/>
    </row>
    <row r="58398" spans="21:21" x14ac:dyDescent="0.3">
      <c r="U58398" s="275"/>
    </row>
    <row r="58399" spans="21:21" x14ac:dyDescent="0.3">
      <c r="U58399" s="275"/>
    </row>
    <row r="58400" spans="21:21" x14ac:dyDescent="0.3">
      <c r="U58400" s="275"/>
    </row>
    <row r="58401" spans="21:21" x14ac:dyDescent="0.3">
      <c r="U58401" s="275"/>
    </row>
    <row r="58402" spans="21:21" x14ac:dyDescent="0.3">
      <c r="U58402" s="275"/>
    </row>
    <row r="58403" spans="21:21" x14ac:dyDescent="0.3">
      <c r="U58403" s="275"/>
    </row>
    <row r="58404" spans="21:21" x14ac:dyDescent="0.3">
      <c r="U58404" s="275"/>
    </row>
    <row r="58405" spans="21:21" x14ac:dyDescent="0.3">
      <c r="U58405" s="275"/>
    </row>
    <row r="58406" spans="21:21" x14ac:dyDescent="0.3">
      <c r="U58406" s="275"/>
    </row>
    <row r="58407" spans="21:21" x14ac:dyDescent="0.3">
      <c r="U58407" s="275"/>
    </row>
    <row r="58408" spans="21:21" x14ac:dyDescent="0.3">
      <c r="U58408" s="275"/>
    </row>
    <row r="58409" spans="21:21" x14ac:dyDescent="0.3">
      <c r="U58409" s="275"/>
    </row>
    <row r="58410" spans="21:21" x14ac:dyDescent="0.3">
      <c r="U58410" s="275"/>
    </row>
    <row r="58411" spans="21:21" x14ac:dyDescent="0.3">
      <c r="U58411" s="275"/>
    </row>
    <row r="58412" spans="21:21" x14ac:dyDescent="0.3">
      <c r="U58412" s="275"/>
    </row>
    <row r="58413" spans="21:21" x14ac:dyDescent="0.3">
      <c r="U58413" s="275"/>
    </row>
    <row r="58414" spans="21:21" x14ac:dyDescent="0.3">
      <c r="U58414" s="275"/>
    </row>
    <row r="58415" spans="21:21" x14ac:dyDescent="0.3">
      <c r="U58415" s="275"/>
    </row>
    <row r="58416" spans="21:21" x14ac:dyDescent="0.3">
      <c r="U58416" s="275"/>
    </row>
    <row r="58417" spans="21:21" x14ac:dyDescent="0.3">
      <c r="U58417" s="275"/>
    </row>
    <row r="58418" spans="21:21" x14ac:dyDescent="0.3">
      <c r="U58418" s="275"/>
    </row>
    <row r="58419" spans="21:21" x14ac:dyDescent="0.3">
      <c r="U58419" s="275"/>
    </row>
    <row r="58420" spans="21:21" x14ac:dyDescent="0.3">
      <c r="U58420" s="275"/>
    </row>
    <row r="58421" spans="21:21" x14ac:dyDescent="0.3">
      <c r="U58421" s="275"/>
    </row>
    <row r="58422" spans="21:21" x14ac:dyDescent="0.3">
      <c r="U58422" s="275"/>
    </row>
    <row r="58423" spans="21:21" x14ac:dyDescent="0.3">
      <c r="U58423" s="275"/>
    </row>
    <row r="58424" spans="21:21" x14ac:dyDescent="0.3">
      <c r="U58424" s="275"/>
    </row>
    <row r="58425" spans="21:21" x14ac:dyDescent="0.3">
      <c r="U58425" s="275"/>
    </row>
    <row r="58426" spans="21:21" x14ac:dyDescent="0.3">
      <c r="U58426" s="275"/>
    </row>
    <row r="58427" spans="21:21" x14ac:dyDescent="0.3">
      <c r="U58427" s="275"/>
    </row>
    <row r="58428" spans="21:21" x14ac:dyDescent="0.3">
      <c r="U58428" s="275"/>
    </row>
    <row r="58429" spans="21:21" x14ac:dyDescent="0.3">
      <c r="U58429" s="275"/>
    </row>
    <row r="58430" spans="21:21" x14ac:dyDescent="0.3">
      <c r="U58430" s="275"/>
    </row>
    <row r="58431" spans="21:21" x14ac:dyDescent="0.3">
      <c r="U58431" s="275"/>
    </row>
    <row r="58432" spans="21:21" x14ac:dyDescent="0.3">
      <c r="U58432" s="275"/>
    </row>
    <row r="58433" spans="21:21" x14ac:dyDescent="0.3">
      <c r="U58433" s="275"/>
    </row>
    <row r="58434" spans="21:21" x14ac:dyDescent="0.3">
      <c r="U58434" s="275"/>
    </row>
    <row r="58435" spans="21:21" x14ac:dyDescent="0.3">
      <c r="U58435" s="275"/>
    </row>
    <row r="58436" spans="21:21" x14ac:dyDescent="0.3">
      <c r="U58436" s="275"/>
    </row>
    <row r="58437" spans="21:21" x14ac:dyDescent="0.3">
      <c r="U58437" s="275"/>
    </row>
    <row r="58438" spans="21:21" x14ac:dyDescent="0.3">
      <c r="U58438" s="275"/>
    </row>
    <row r="58439" spans="21:21" x14ac:dyDescent="0.3">
      <c r="U58439" s="275"/>
    </row>
    <row r="58440" spans="21:21" x14ac:dyDescent="0.3">
      <c r="U58440" s="275"/>
    </row>
    <row r="58441" spans="21:21" x14ac:dyDescent="0.3">
      <c r="U58441" s="275"/>
    </row>
    <row r="58442" spans="21:21" x14ac:dyDescent="0.3">
      <c r="U58442" s="275"/>
    </row>
    <row r="58443" spans="21:21" x14ac:dyDescent="0.3">
      <c r="U58443" s="275"/>
    </row>
    <row r="58444" spans="21:21" x14ac:dyDescent="0.3">
      <c r="U58444" s="275"/>
    </row>
    <row r="58445" spans="21:21" x14ac:dyDescent="0.3">
      <c r="U58445" s="275"/>
    </row>
    <row r="58446" spans="21:21" x14ac:dyDescent="0.3">
      <c r="U58446" s="275"/>
    </row>
    <row r="58447" spans="21:21" x14ac:dyDescent="0.3">
      <c r="U58447" s="275"/>
    </row>
    <row r="58448" spans="21:21" x14ac:dyDescent="0.3">
      <c r="U58448" s="275"/>
    </row>
    <row r="58449" spans="21:21" x14ac:dyDescent="0.3">
      <c r="U58449" s="275"/>
    </row>
    <row r="58450" spans="21:21" x14ac:dyDescent="0.3">
      <c r="U58450" s="275"/>
    </row>
    <row r="58451" spans="21:21" x14ac:dyDescent="0.3">
      <c r="U58451" s="275"/>
    </row>
    <row r="58452" spans="21:21" x14ac:dyDescent="0.3">
      <c r="U58452" s="275"/>
    </row>
    <row r="58453" spans="21:21" x14ac:dyDescent="0.3">
      <c r="U58453" s="275"/>
    </row>
    <row r="58454" spans="21:21" x14ac:dyDescent="0.3">
      <c r="U58454" s="275"/>
    </row>
    <row r="58455" spans="21:21" x14ac:dyDescent="0.3">
      <c r="U58455" s="275"/>
    </row>
    <row r="58456" spans="21:21" x14ac:dyDescent="0.3">
      <c r="U58456" s="275"/>
    </row>
    <row r="58457" spans="21:21" x14ac:dyDescent="0.3">
      <c r="U58457" s="275"/>
    </row>
    <row r="58458" spans="21:21" x14ac:dyDescent="0.3">
      <c r="U58458" s="275"/>
    </row>
    <row r="58459" spans="21:21" x14ac:dyDescent="0.3">
      <c r="U58459" s="275"/>
    </row>
    <row r="58460" spans="21:21" x14ac:dyDescent="0.3">
      <c r="U58460" s="275"/>
    </row>
    <row r="58461" spans="21:21" x14ac:dyDescent="0.3">
      <c r="U58461" s="275"/>
    </row>
    <row r="58462" spans="21:21" x14ac:dyDescent="0.3">
      <c r="U58462" s="275"/>
    </row>
    <row r="58463" spans="21:21" x14ac:dyDescent="0.3">
      <c r="U58463" s="275"/>
    </row>
    <row r="58464" spans="21:21" x14ac:dyDescent="0.3">
      <c r="U58464" s="275"/>
    </row>
    <row r="58465" spans="21:21" x14ac:dyDescent="0.3">
      <c r="U58465" s="275"/>
    </row>
    <row r="58466" spans="21:21" x14ac:dyDescent="0.3">
      <c r="U58466" s="275"/>
    </row>
    <row r="58467" spans="21:21" x14ac:dyDescent="0.3">
      <c r="U58467" s="275"/>
    </row>
    <row r="58468" spans="21:21" x14ac:dyDescent="0.3">
      <c r="U58468" s="275"/>
    </row>
    <row r="58469" spans="21:21" x14ac:dyDescent="0.3">
      <c r="U58469" s="275"/>
    </row>
    <row r="58470" spans="21:21" x14ac:dyDescent="0.3">
      <c r="U58470" s="275"/>
    </row>
    <row r="58471" spans="21:21" x14ac:dyDescent="0.3">
      <c r="U58471" s="275"/>
    </row>
    <row r="58472" spans="21:21" x14ac:dyDescent="0.3">
      <c r="U58472" s="275"/>
    </row>
    <row r="58473" spans="21:21" x14ac:dyDescent="0.3">
      <c r="U58473" s="275"/>
    </row>
    <row r="58474" spans="21:21" x14ac:dyDescent="0.3">
      <c r="U58474" s="275"/>
    </row>
    <row r="58475" spans="21:21" x14ac:dyDescent="0.3">
      <c r="U58475" s="275"/>
    </row>
    <row r="58476" spans="21:21" x14ac:dyDescent="0.3">
      <c r="U58476" s="275"/>
    </row>
    <row r="58477" spans="21:21" x14ac:dyDescent="0.3">
      <c r="U58477" s="275"/>
    </row>
    <row r="58478" spans="21:21" x14ac:dyDescent="0.3">
      <c r="U58478" s="275"/>
    </row>
    <row r="58479" spans="21:21" x14ac:dyDescent="0.3">
      <c r="U58479" s="275"/>
    </row>
    <row r="58480" spans="21:21" x14ac:dyDescent="0.3">
      <c r="U58480" s="275"/>
    </row>
    <row r="58481" spans="21:21" x14ac:dyDescent="0.3">
      <c r="U58481" s="275"/>
    </row>
    <row r="58482" spans="21:21" x14ac:dyDescent="0.3">
      <c r="U58482" s="275"/>
    </row>
    <row r="58483" spans="21:21" x14ac:dyDescent="0.3">
      <c r="U58483" s="275"/>
    </row>
    <row r="58484" spans="21:21" x14ac:dyDescent="0.3">
      <c r="U58484" s="275"/>
    </row>
    <row r="58485" spans="21:21" x14ac:dyDescent="0.3">
      <c r="U58485" s="275"/>
    </row>
    <row r="58486" spans="21:21" x14ac:dyDescent="0.3">
      <c r="U58486" s="275"/>
    </row>
    <row r="58487" spans="21:21" x14ac:dyDescent="0.3">
      <c r="U58487" s="275"/>
    </row>
    <row r="58488" spans="21:21" x14ac:dyDescent="0.3">
      <c r="U58488" s="275"/>
    </row>
    <row r="58489" spans="21:21" x14ac:dyDescent="0.3">
      <c r="U58489" s="275"/>
    </row>
    <row r="58490" spans="21:21" x14ac:dyDescent="0.3">
      <c r="U58490" s="275"/>
    </row>
    <row r="58491" spans="21:21" x14ac:dyDescent="0.3">
      <c r="U58491" s="275"/>
    </row>
    <row r="58492" spans="21:21" x14ac:dyDescent="0.3">
      <c r="U58492" s="275"/>
    </row>
    <row r="58493" spans="21:21" x14ac:dyDescent="0.3">
      <c r="U58493" s="275"/>
    </row>
    <row r="58494" spans="21:21" x14ac:dyDescent="0.3">
      <c r="U58494" s="275"/>
    </row>
    <row r="58495" spans="21:21" x14ac:dyDescent="0.3">
      <c r="U58495" s="275"/>
    </row>
    <row r="58496" spans="21:21" x14ac:dyDescent="0.3">
      <c r="U58496" s="275"/>
    </row>
    <row r="58497" spans="21:21" x14ac:dyDescent="0.3">
      <c r="U58497" s="275"/>
    </row>
    <row r="58498" spans="21:21" x14ac:dyDescent="0.3">
      <c r="U58498" s="275"/>
    </row>
    <row r="58499" spans="21:21" x14ac:dyDescent="0.3">
      <c r="U58499" s="275"/>
    </row>
    <row r="58500" spans="21:21" x14ac:dyDescent="0.3">
      <c r="U58500" s="275"/>
    </row>
    <row r="58501" spans="21:21" x14ac:dyDescent="0.3">
      <c r="U58501" s="275"/>
    </row>
    <row r="58502" spans="21:21" x14ac:dyDescent="0.3">
      <c r="U58502" s="275"/>
    </row>
    <row r="58503" spans="21:21" x14ac:dyDescent="0.3">
      <c r="U58503" s="275"/>
    </row>
    <row r="58504" spans="21:21" x14ac:dyDescent="0.3">
      <c r="U58504" s="275"/>
    </row>
    <row r="58505" spans="21:21" x14ac:dyDescent="0.3">
      <c r="U58505" s="275"/>
    </row>
    <row r="58506" spans="21:21" x14ac:dyDescent="0.3">
      <c r="U58506" s="275"/>
    </row>
    <row r="58507" spans="21:21" x14ac:dyDescent="0.3">
      <c r="U58507" s="275"/>
    </row>
    <row r="58508" spans="21:21" x14ac:dyDescent="0.3">
      <c r="U58508" s="275"/>
    </row>
    <row r="58509" spans="21:21" x14ac:dyDescent="0.3">
      <c r="U58509" s="275"/>
    </row>
    <row r="58510" spans="21:21" x14ac:dyDescent="0.3">
      <c r="U58510" s="275"/>
    </row>
    <row r="58511" spans="21:21" x14ac:dyDescent="0.3">
      <c r="U58511" s="275"/>
    </row>
    <row r="58512" spans="21:21" x14ac:dyDescent="0.3">
      <c r="U58512" s="275"/>
    </row>
    <row r="58513" spans="21:21" x14ac:dyDescent="0.3">
      <c r="U58513" s="275"/>
    </row>
    <row r="58514" spans="21:21" x14ac:dyDescent="0.3">
      <c r="U58514" s="275"/>
    </row>
    <row r="58515" spans="21:21" x14ac:dyDescent="0.3">
      <c r="U58515" s="275"/>
    </row>
    <row r="58516" spans="21:21" x14ac:dyDescent="0.3">
      <c r="U58516" s="275"/>
    </row>
    <row r="58517" spans="21:21" x14ac:dyDescent="0.3">
      <c r="U58517" s="275"/>
    </row>
    <row r="58518" spans="21:21" x14ac:dyDescent="0.3">
      <c r="U58518" s="275"/>
    </row>
    <row r="58519" spans="21:21" x14ac:dyDescent="0.3">
      <c r="U58519" s="275"/>
    </row>
    <row r="58520" spans="21:21" x14ac:dyDescent="0.3">
      <c r="U58520" s="275"/>
    </row>
    <row r="58521" spans="21:21" x14ac:dyDescent="0.3">
      <c r="U58521" s="275"/>
    </row>
    <row r="58522" spans="21:21" x14ac:dyDescent="0.3">
      <c r="U58522" s="275"/>
    </row>
    <row r="58523" spans="21:21" x14ac:dyDescent="0.3">
      <c r="U58523" s="275"/>
    </row>
    <row r="58524" spans="21:21" x14ac:dyDescent="0.3">
      <c r="U58524" s="275"/>
    </row>
    <row r="58525" spans="21:21" x14ac:dyDescent="0.3">
      <c r="U58525" s="275"/>
    </row>
    <row r="58526" spans="21:21" x14ac:dyDescent="0.3">
      <c r="U58526" s="275"/>
    </row>
    <row r="58527" spans="21:21" x14ac:dyDescent="0.3">
      <c r="U58527" s="275"/>
    </row>
    <row r="58528" spans="21:21" x14ac:dyDescent="0.3">
      <c r="U58528" s="275"/>
    </row>
    <row r="58529" spans="21:21" x14ac:dyDescent="0.3">
      <c r="U58529" s="275"/>
    </row>
    <row r="58530" spans="21:21" x14ac:dyDescent="0.3">
      <c r="U58530" s="275"/>
    </row>
    <row r="58531" spans="21:21" x14ac:dyDescent="0.3">
      <c r="U58531" s="275"/>
    </row>
    <row r="58532" spans="21:21" x14ac:dyDescent="0.3">
      <c r="U58532" s="275"/>
    </row>
    <row r="58533" spans="21:21" x14ac:dyDescent="0.3">
      <c r="U58533" s="275"/>
    </row>
    <row r="58534" spans="21:21" x14ac:dyDescent="0.3">
      <c r="U58534" s="275"/>
    </row>
    <row r="58535" spans="21:21" x14ac:dyDescent="0.3">
      <c r="U58535" s="275"/>
    </row>
    <row r="58536" spans="21:21" x14ac:dyDescent="0.3">
      <c r="U58536" s="275"/>
    </row>
    <row r="58537" spans="21:21" x14ac:dyDescent="0.3">
      <c r="U58537" s="275"/>
    </row>
    <row r="58538" spans="21:21" x14ac:dyDescent="0.3">
      <c r="U58538" s="275"/>
    </row>
    <row r="58539" spans="21:21" x14ac:dyDescent="0.3">
      <c r="U58539" s="275"/>
    </row>
    <row r="58540" spans="21:21" x14ac:dyDescent="0.3">
      <c r="U58540" s="275"/>
    </row>
    <row r="58541" spans="21:21" x14ac:dyDescent="0.3">
      <c r="U58541" s="275"/>
    </row>
    <row r="58542" spans="21:21" x14ac:dyDescent="0.3">
      <c r="U58542" s="275"/>
    </row>
    <row r="58543" spans="21:21" x14ac:dyDescent="0.3">
      <c r="U58543" s="275"/>
    </row>
    <row r="58544" spans="21:21" x14ac:dyDescent="0.3">
      <c r="U58544" s="275"/>
    </row>
    <row r="58545" spans="21:21" x14ac:dyDescent="0.3">
      <c r="U58545" s="275"/>
    </row>
    <row r="58546" spans="21:21" x14ac:dyDescent="0.3">
      <c r="U58546" s="275"/>
    </row>
    <row r="58547" spans="21:21" x14ac:dyDescent="0.3">
      <c r="U58547" s="275"/>
    </row>
    <row r="58548" spans="21:21" x14ac:dyDescent="0.3">
      <c r="U58548" s="275"/>
    </row>
    <row r="58549" spans="21:21" x14ac:dyDescent="0.3">
      <c r="U58549" s="275"/>
    </row>
    <row r="58550" spans="21:21" x14ac:dyDescent="0.3">
      <c r="U58550" s="275"/>
    </row>
    <row r="58551" spans="21:21" x14ac:dyDescent="0.3">
      <c r="U58551" s="275"/>
    </row>
    <row r="58552" spans="21:21" x14ac:dyDescent="0.3">
      <c r="U58552" s="275"/>
    </row>
    <row r="58553" spans="21:21" x14ac:dyDescent="0.3">
      <c r="U58553" s="275"/>
    </row>
    <row r="58554" spans="21:21" x14ac:dyDescent="0.3">
      <c r="U58554" s="275"/>
    </row>
    <row r="58555" spans="21:21" x14ac:dyDescent="0.3">
      <c r="U58555" s="275"/>
    </row>
    <row r="58556" spans="21:21" x14ac:dyDescent="0.3">
      <c r="U58556" s="275"/>
    </row>
    <row r="58557" spans="21:21" x14ac:dyDescent="0.3">
      <c r="U58557" s="275"/>
    </row>
    <row r="58558" spans="21:21" x14ac:dyDescent="0.3">
      <c r="U58558" s="275"/>
    </row>
    <row r="58559" spans="21:21" x14ac:dyDescent="0.3">
      <c r="U58559" s="275"/>
    </row>
    <row r="58560" spans="21:21" x14ac:dyDescent="0.3">
      <c r="U58560" s="275"/>
    </row>
    <row r="58561" spans="21:21" x14ac:dyDescent="0.3">
      <c r="U58561" s="275"/>
    </row>
    <row r="58562" spans="21:21" x14ac:dyDescent="0.3">
      <c r="U58562" s="275"/>
    </row>
    <row r="58563" spans="21:21" x14ac:dyDescent="0.3">
      <c r="U58563" s="275"/>
    </row>
    <row r="58564" spans="21:21" x14ac:dyDescent="0.3">
      <c r="U58564" s="275"/>
    </row>
    <row r="58565" spans="21:21" x14ac:dyDescent="0.3">
      <c r="U58565" s="275"/>
    </row>
    <row r="58566" spans="21:21" x14ac:dyDescent="0.3">
      <c r="U58566" s="275"/>
    </row>
    <row r="58567" spans="21:21" x14ac:dyDescent="0.3">
      <c r="U58567" s="275"/>
    </row>
    <row r="58568" spans="21:21" x14ac:dyDescent="0.3">
      <c r="U58568" s="275"/>
    </row>
    <row r="58569" spans="21:21" x14ac:dyDescent="0.3">
      <c r="U58569" s="275"/>
    </row>
    <row r="58570" spans="21:21" x14ac:dyDescent="0.3">
      <c r="U58570" s="275"/>
    </row>
    <row r="58571" spans="21:21" x14ac:dyDescent="0.3">
      <c r="U58571" s="275"/>
    </row>
    <row r="58572" spans="21:21" x14ac:dyDescent="0.3">
      <c r="U58572" s="275"/>
    </row>
    <row r="58573" spans="21:21" x14ac:dyDescent="0.3">
      <c r="U58573" s="275"/>
    </row>
    <row r="58574" spans="21:21" x14ac:dyDescent="0.3">
      <c r="U58574" s="275"/>
    </row>
    <row r="58575" spans="21:21" x14ac:dyDescent="0.3">
      <c r="U58575" s="275"/>
    </row>
    <row r="58576" spans="21:21" x14ac:dyDescent="0.3">
      <c r="U58576" s="275"/>
    </row>
    <row r="58577" spans="21:21" x14ac:dyDescent="0.3">
      <c r="U58577" s="275"/>
    </row>
    <row r="58578" spans="21:21" x14ac:dyDescent="0.3">
      <c r="U58578" s="275"/>
    </row>
    <row r="58579" spans="21:21" x14ac:dyDescent="0.3">
      <c r="U58579" s="275"/>
    </row>
    <row r="58580" spans="21:21" x14ac:dyDescent="0.3">
      <c r="U58580" s="275"/>
    </row>
    <row r="58581" spans="21:21" x14ac:dyDescent="0.3">
      <c r="U58581" s="275"/>
    </row>
    <row r="58582" spans="21:21" x14ac:dyDescent="0.3">
      <c r="U58582" s="275"/>
    </row>
    <row r="58583" spans="21:21" x14ac:dyDescent="0.3">
      <c r="U58583" s="275"/>
    </row>
    <row r="58584" spans="21:21" x14ac:dyDescent="0.3">
      <c r="U58584" s="275"/>
    </row>
    <row r="58585" spans="21:21" x14ac:dyDescent="0.3">
      <c r="U58585" s="275"/>
    </row>
    <row r="58586" spans="21:21" x14ac:dyDescent="0.3">
      <c r="U58586" s="275"/>
    </row>
    <row r="58587" spans="21:21" x14ac:dyDescent="0.3">
      <c r="U58587" s="275"/>
    </row>
    <row r="58588" spans="21:21" x14ac:dyDescent="0.3">
      <c r="U58588" s="275"/>
    </row>
    <row r="58589" spans="21:21" x14ac:dyDescent="0.3">
      <c r="U58589" s="275"/>
    </row>
    <row r="58590" spans="21:21" x14ac:dyDescent="0.3">
      <c r="U58590" s="275"/>
    </row>
    <row r="58591" spans="21:21" x14ac:dyDescent="0.3">
      <c r="U58591" s="275"/>
    </row>
    <row r="58592" spans="21:21" x14ac:dyDescent="0.3">
      <c r="U58592" s="275"/>
    </row>
    <row r="58593" spans="21:21" x14ac:dyDescent="0.3">
      <c r="U58593" s="275"/>
    </row>
    <row r="58594" spans="21:21" x14ac:dyDescent="0.3">
      <c r="U58594" s="275"/>
    </row>
    <row r="58595" spans="21:21" x14ac:dyDescent="0.3">
      <c r="U58595" s="275"/>
    </row>
    <row r="58596" spans="21:21" x14ac:dyDescent="0.3">
      <c r="U58596" s="275"/>
    </row>
    <row r="58597" spans="21:21" x14ac:dyDescent="0.3">
      <c r="U58597" s="275"/>
    </row>
    <row r="58598" spans="21:21" x14ac:dyDescent="0.3">
      <c r="U58598" s="275"/>
    </row>
    <row r="58599" spans="21:21" x14ac:dyDescent="0.3">
      <c r="U58599" s="275"/>
    </row>
    <row r="58600" spans="21:21" x14ac:dyDescent="0.3">
      <c r="U58600" s="275"/>
    </row>
    <row r="58601" spans="21:21" x14ac:dyDescent="0.3">
      <c r="U58601" s="275"/>
    </row>
    <row r="58602" spans="21:21" x14ac:dyDescent="0.3">
      <c r="U58602" s="275"/>
    </row>
    <row r="58603" spans="21:21" x14ac:dyDescent="0.3">
      <c r="U58603" s="275"/>
    </row>
    <row r="58604" spans="21:21" x14ac:dyDescent="0.3">
      <c r="U58604" s="275"/>
    </row>
    <row r="58605" spans="21:21" x14ac:dyDescent="0.3">
      <c r="U58605" s="275"/>
    </row>
    <row r="58606" spans="21:21" x14ac:dyDescent="0.3">
      <c r="U58606" s="275"/>
    </row>
    <row r="58607" spans="21:21" x14ac:dyDescent="0.3">
      <c r="U58607" s="275"/>
    </row>
    <row r="58608" spans="21:21" x14ac:dyDescent="0.3">
      <c r="U58608" s="275"/>
    </row>
    <row r="58609" spans="21:21" x14ac:dyDescent="0.3">
      <c r="U58609" s="275"/>
    </row>
    <row r="58610" spans="21:21" x14ac:dyDescent="0.3">
      <c r="U58610" s="275"/>
    </row>
    <row r="58611" spans="21:21" x14ac:dyDescent="0.3">
      <c r="U58611" s="275"/>
    </row>
    <row r="58612" spans="21:21" x14ac:dyDescent="0.3">
      <c r="U58612" s="275"/>
    </row>
    <row r="58613" spans="21:21" x14ac:dyDescent="0.3">
      <c r="U58613" s="275"/>
    </row>
    <row r="58614" spans="21:21" x14ac:dyDescent="0.3">
      <c r="U58614" s="275"/>
    </row>
    <row r="58615" spans="21:21" x14ac:dyDescent="0.3">
      <c r="U58615" s="275"/>
    </row>
    <row r="58616" spans="21:21" x14ac:dyDescent="0.3">
      <c r="U58616" s="275"/>
    </row>
    <row r="58617" spans="21:21" x14ac:dyDescent="0.3">
      <c r="U58617" s="275"/>
    </row>
    <row r="58618" spans="21:21" x14ac:dyDescent="0.3">
      <c r="U58618" s="275"/>
    </row>
    <row r="58619" spans="21:21" x14ac:dyDescent="0.3">
      <c r="U58619" s="275"/>
    </row>
    <row r="58620" spans="21:21" x14ac:dyDescent="0.3">
      <c r="U58620" s="275"/>
    </row>
    <row r="58621" spans="21:21" x14ac:dyDescent="0.3">
      <c r="U58621" s="275"/>
    </row>
    <row r="58622" spans="21:21" x14ac:dyDescent="0.3">
      <c r="U58622" s="275"/>
    </row>
    <row r="58623" spans="21:21" x14ac:dyDescent="0.3">
      <c r="U58623" s="275"/>
    </row>
    <row r="58624" spans="21:21" x14ac:dyDescent="0.3">
      <c r="U58624" s="275"/>
    </row>
    <row r="58625" spans="21:21" x14ac:dyDescent="0.3">
      <c r="U58625" s="275"/>
    </row>
    <row r="58626" spans="21:21" x14ac:dyDescent="0.3">
      <c r="U58626" s="275"/>
    </row>
    <row r="58627" spans="21:21" x14ac:dyDescent="0.3">
      <c r="U58627" s="275"/>
    </row>
    <row r="58628" spans="21:21" x14ac:dyDescent="0.3">
      <c r="U58628" s="275"/>
    </row>
    <row r="58629" spans="21:21" x14ac:dyDescent="0.3">
      <c r="U58629" s="275"/>
    </row>
    <row r="58630" spans="21:21" x14ac:dyDescent="0.3">
      <c r="U58630" s="275"/>
    </row>
    <row r="58631" spans="21:21" x14ac:dyDescent="0.3">
      <c r="U58631" s="275"/>
    </row>
    <row r="58632" spans="21:21" x14ac:dyDescent="0.3">
      <c r="U58632" s="275"/>
    </row>
    <row r="58633" spans="21:21" x14ac:dyDescent="0.3">
      <c r="U58633" s="275"/>
    </row>
    <row r="58634" spans="21:21" x14ac:dyDescent="0.3">
      <c r="U58634" s="275"/>
    </row>
    <row r="58635" spans="21:21" x14ac:dyDescent="0.3">
      <c r="U58635" s="275"/>
    </row>
    <row r="58636" spans="21:21" x14ac:dyDescent="0.3">
      <c r="U58636" s="275"/>
    </row>
    <row r="58637" spans="21:21" x14ac:dyDescent="0.3">
      <c r="U58637" s="275"/>
    </row>
    <row r="58638" spans="21:21" x14ac:dyDescent="0.3">
      <c r="U58638" s="275"/>
    </row>
    <row r="58639" spans="21:21" x14ac:dyDescent="0.3">
      <c r="U58639" s="275"/>
    </row>
    <row r="58640" spans="21:21" x14ac:dyDescent="0.3">
      <c r="U58640" s="275"/>
    </row>
    <row r="58641" spans="21:21" x14ac:dyDescent="0.3">
      <c r="U58641" s="275"/>
    </row>
    <row r="58642" spans="21:21" x14ac:dyDescent="0.3">
      <c r="U58642" s="275"/>
    </row>
    <row r="58643" spans="21:21" x14ac:dyDescent="0.3">
      <c r="U58643" s="275"/>
    </row>
    <row r="58644" spans="21:21" x14ac:dyDescent="0.3">
      <c r="U58644" s="275"/>
    </row>
    <row r="58645" spans="21:21" x14ac:dyDescent="0.3">
      <c r="U58645" s="275"/>
    </row>
    <row r="58646" spans="21:21" x14ac:dyDescent="0.3">
      <c r="U58646" s="275"/>
    </row>
    <row r="58647" spans="21:21" x14ac:dyDescent="0.3">
      <c r="U58647" s="275"/>
    </row>
    <row r="58648" spans="21:21" x14ac:dyDescent="0.3">
      <c r="U58648" s="275"/>
    </row>
    <row r="58649" spans="21:21" x14ac:dyDescent="0.3">
      <c r="U58649" s="275"/>
    </row>
    <row r="58650" spans="21:21" x14ac:dyDescent="0.3">
      <c r="U58650" s="275"/>
    </row>
    <row r="58651" spans="21:21" x14ac:dyDescent="0.3">
      <c r="U58651" s="275"/>
    </row>
    <row r="58652" spans="21:21" x14ac:dyDescent="0.3">
      <c r="U58652" s="275"/>
    </row>
    <row r="58653" spans="21:21" x14ac:dyDescent="0.3">
      <c r="U58653" s="275"/>
    </row>
    <row r="58654" spans="21:21" x14ac:dyDescent="0.3">
      <c r="U58654" s="275"/>
    </row>
    <row r="58655" spans="21:21" x14ac:dyDescent="0.3">
      <c r="U58655" s="275"/>
    </row>
    <row r="58656" spans="21:21" x14ac:dyDescent="0.3">
      <c r="U58656" s="275"/>
    </row>
    <row r="58657" spans="21:21" x14ac:dyDescent="0.3">
      <c r="U58657" s="275"/>
    </row>
    <row r="58658" spans="21:21" x14ac:dyDescent="0.3">
      <c r="U58658" s="275"/>
    </row>
    <row r="58659" spans="21:21" x14ac:dyDescent="0.3">
      <c r="U58659" s="275"/>
    </row>
    <row r="58660" spans="21:21" x14ac:dyDescent="0.3">
      <c r="U58660" s="275"/>
    </row>
    <row r="58661" spans="21:21" x14ac:dyDescent="0.3">
      <c r="U58661" s="275"/>
    </row>
    <row r="58662" spans="21:21" x14ac:dyDescent="0.3">
      <c r="U58662" s="275"/>
    </row>
    <row r="58663" spans="21:21" x14ac:dyDescent="0.3">
      <c r="U58663" s="275"/>
    </row>
    <row r="58664" spans="21:21" x14ac:dyDescent="0.3">
      <c r="U58664" s="275"/>
    </row>
    <row r="58665" spans="21:21" x14ac:dyDescent="0.3">
      <c r="U58665" s="275"/>
    </row>
    <row r="58666" spans="21:21" x14ac:dyDescent="0.3">
      <c r="U58666" s="275"/>
    </row>
    <row r="58667" spans="21:21" x14ac:dyDescent="0.3">
      <c r="U58667" s="275"/>
    </row>
    <row r="58668" spans="21:21" x14ac:dyDescent="0.3">
      <c r="U58668" s="275"/>
    </row>
    <row r="58669" spans="21:21" x14ac:dyDescent="0.3">
      <c r="U58669" s="275"/>
    </row>
    <row r="58670" spans="21:21" x14ac:dyDescent="0.3">
      <c r="U58670" s="275"/>
    </row>
    <row r="58671" spans="21:21" x14ac:dyDescent="0.3">
      <c r="U58671" s="275"/>
    </row>
    <row r="58672" spans="21:21" x14ac:dyDescent="0.3">
      <c r="U58672" s="275"/>
    </row>
    <row r="58673" spans="21:21" x14ac:dyDescent="0.3">
      <c r="U58673" s="275"/>
    </row>
    <row r="58674" spans="21:21" x14ac:dyDescent="0.3">
      <c r="U58674" s="275"/>
    </row>
    <row r="58675" spans="21:21" x14ac:dyDescent="0.3">
      <c r="U58675" s="275"/>
    </row>
    <row r="58676" spans="21:21" x14ac:dyDescent="0.3">
      <c r="U58676" s="275"/>
    </row>
    <row r="58677" spans="21:21" x14ac:dyDescent="0.3">
      <c r="U58677" s="275"/>
    </row>
    <row r="58678" spans="21:21" x14ac:dyDescent="0.3">
      <c r="U58678" s="275"/>
    </row>
    <row r="58679" spans="21:21" x14ac:dyDescent="0.3">
      <c r="U58679" s="275"/>
    </row>
    <row r="58680" spans="21:21" x14ac:dyDescent="0.3">
      <c r="U58680" s="275"/>
    </row>
    <row r="58681" spans="21:21" x14ac:dyDescent="0.3">
      <c r="U58681" s="275"/>
    </row>
    <row r="58682" spans="21:21" x14ac:dyDescent="0.3">
      <c r="U58682" s="275"/>
    </row>
    <row r="58683" spans="21:21" x14ac:dyDescent="0.3">
      <c r="U58683" s="275"/>
    </row>
    <row r="58684" spans="21:21" x14ac:dyDescent="0.3">
      <c r="U58684" s="275"/>
    </row>
    <row r="58685" spans="21:21" x14ac:dyDescent="0.3">
      <c r="U58685" s="275"/>
    </row>
    <row r="58686" spans="21:21" x14ac:dyDescent="0.3">
      <c r="U58686" s="275"/>
    </row>
    <row r="58687" spans="21:21" x14ac:dyDescent="0.3">
      <c r="U58687" s="275"/>
    </row>
    <row r="58688" spans="21:21" x14ac:dyDescent="0.3">
      <c r="U58688" s="275"/>
    </row>
    <row r="58689" spans="21:21" x14ac:dyDescent="0.3">
      <c r="U58689" s="275"/>
    </row>
    <row r="58690" spans="21:21" x14ac:dyDescent="0.3">
      <c r="U58690" s="275"/>
    </row>
    <row r="58691" spans="21:21" x14ac:dyDescent="0.3">
      <c r="U58691" s="275"/>
    </row>
    <row r="58692" spans="21:21" x14ac:dyDescent="0.3">
      <c r="U58692" s="275"/>
    </row>
    <row r="58693" spans="21:21" x14ac:dyDescent="0.3">
      <c r="U58693" s="275"/>
    </row>
    <row r="58694" spans="21:21" x14ac:dyDescent="0.3">
      <c r="U58694" s="275"/>
    </row>
    <row r="58695" spans="21:21" x14ac:dyDescent="0.3">
      <c r="U58695" s="275"/>
    </row>
    <row r="58696" spans="21:21" x14ac:dyDescent="0.3">
      <c r="U58696" s="275"/>
    </row>
    <row r="58697" spans="21:21" x14ac:dyDescent="0.3">
      <c r="U58697" s="275"/>
    </row>
    <row r="58698" spans="21:21" x14ac:dyDescent="0.3">
      <c r="U58698" s="275"/>
    </row>
    <row r="58699" spans="21:21" x14ac:dyDescent="0.3">
      <c r="U58699" s="275"/>
    </row>
    <row r="58700" spans="21:21" x14ac:dyDescent="0.3">
      <c r="U58700" s="275"/>
    </row>
    <row r="58701" spans="21:21" x14ac:dyDescent="0.3">
      <c r="U58701" s="275"/>
    </row>
    <row r="58702" spans="21:21" x14ac:dyDescent="0.3">
      <c r="U58702" s="275"/>
    </row>
    <row r="58703" spans="21:21" x14ac:dyDescent="0.3">
      <c r="U58703" s="275"/>
    </row>
    <row r="58704" spans="21:21" x14ac:dyDescent="0.3">
      <c r="U58704" s="275"/>
    </row>
    <row r="58705" spans="21:21" x14ac:dyDescent="0.3">
      <c r="U58705" s="275"/>
    </row>
    <row r="58706" spans="21:21" x14ac:dyDescent="0.3">
      <c r="U58706" s="275"/>
    </row>
    <row r="58707" spans="21:21" x14ac:dyDescent="0.3">
      <c r="U58707" s="275"/>
    </row>
    <row r="58708" spans="21:21" x14ac:dyDescent="0.3">
      <c r="U58708" s="275"/>
    </row>
    <row r="58709" spans="21:21" x14ac:dyDescent="0.3">
      <c r="U58709" s="275"/>
    </row>
    <row r="58710" spans="21:21" x14ac:dyDescent="0.3">
      <c r="U58710" s="275"/>
    </row>
    <row r="58711" spans="21:21" x14ac:dyDescent="0.3">
      <c r="U58711" s="275"/>
    </row>
    <row r="58712" spans="21:21" x14ac:dyDescent="0.3">
      <c r="U58712" s="275"/>
    </row>
    <row r="58713" spans="21:21" x14ac:dyDescent="0.3">
      <c r="U58713" s="275"/>
    </row>
    <row r="58714" spans="21:21" x14ac:dyDescent="0.3">
      <c r="U58714" s="275"/>
    </row>
    <row r="58715" spans="21:21" x14ac:dyDescent="0.3">
      <c r="U58715" s="275"/>
    </row>
    <row r="58716" spans="21:21" x14ac:dyDescent="0.3">
      <c r="U58716" s="275"/>
    </row>
    <row r="58717" spans="21:21" x14ac:dyDescent="0.3">
      <c r="U58717" s="275"/>
    </row>
    <row r="58718" spans="21:21" x14ac:dyDescent="0.3">
      <c r="U58718" s="275"/>
    </row>
    <row r="58719" spans="21:21" x14ac:dyDescent="0.3">
      <c r="U58719" s="275"/>
    </row>
    <row r="58720" spans="21:21" x14ac:dyDescent="0.3">
      <c r="U58720" s="275"/>
    </row>
    <row r="58721" spans="21:21" x14ac:dyDescent="0.3">
      <c r="U58721" s="275"/>
    </row>
    <row r="58722" spans="21:21" x14ac:dyDescent="0.3">
      <c r="U58722" s="275"/>
    </row>
    <row r="58723" spans="21:21" x14ac:dyDescent="0.3">
      <c r="U58723" s="275"/>
    </row>
    <row r="58724" spans="21:21" x14ac:dyDescent="0.3">
      <c r="U58724" s="275"/>
    </row>
    <row r="58725" spans="21:21" x14ac:dyDescent="0.3">
      <c r="U58725" s="275"/>
    </row>
    <row r="58726" spans="21:21" x14ac:dyDescent="0.3">
      <c r="U58726" s="275"/>
    </row>
    <row r="58727" spans="21:21" x14ac:dyDescent="0.3">
      <c r="U58727" s="275"/>
    </row>
    <row r="58728" spans="21:21" x14ac:dyDescent="0.3">
      <c r="U58728" s="275"/>
    </row>
    <row r="58729" spans="21:21" x14ac:dyDescent="0.3">
      <c r="U58729" s="275"/>
    </row>
    <row r="58730" spans="21:21" x14ac:dyDescent="0.3">
      <c r="U58730" s="275"/>
    </row>
    <row r="58731" spans="21:21" x14ac:dyDescent="0.3">
      <c r="U58731" s="275"/>
    </row>
    <row r="58732" spans="21:21" x14ac:dyDescent="0.3">
      <c r="U58732" s="275"/>
    </row>
    <row r="58733" spans="21:21" x14ac:dyDescent="0.3">
      <c r="U58733" s="275"/>
    </row>
    <row r="58734" spans="21:21" x14ac:dyDescent="0.3">
      <c r="U58734" s="275"/>
    </row>
    <row r="58735" spans="21:21" x14ac:dyDescent="0.3">
      <c r="U58735" s="275"/>
    </row>
    <row r="58736" spans="21:21" x14ac:dyDescent="0.3">
      <c r="U58736" s="275"/>
    </row>
    <row r="58737" spans="21:21" x14ac:dyDescent="0.3">
      <c r="U58737" s="275"/>
    </row>
    <row r="58738" spans="21:21" x14ac:dyDescent="0.3">
      <c r="U58738" s="275"/>
    </row>
    <row r="58739" spans="21:21" x14ac:dyDescent="0.3">
      <c r="U58739" s="275"/>
    </row>
    <row r="58740" spans="21:21" x14ac:dyDescent="0.3">
      <c r="U58740" s="275"/>
    </row>
    <row r="58741" spans="21:21" x14ac:dyDescent="0.3">
      <c r="U58741" s="275"/>
    </row>
    <row r="58742" spans="21:21" x14ac:dyDescent="0.3">
      <c r="U58742" s="275"/>
    </row>
    <row r="58743" spans="21:21" x14ac:dyDescent="0.3">
      <c r="U58743" s="275"/>
    </row>
    <row r="58744" spans="21:21" x14ac:dyDescent="0.3">
      <c r="U58744" s="275"/>
    </row>
    <row r="58745" spans="21:21" x14ac:dyDescent="0.3">
      <c r="U58745" s="275"/>
    </row>
    <row r="58746" spans="21:21" x14ac:dyDescent="0.3">
      <c r="U58746" s="275"/>
    </row>
    <row r="58747" spans="21:21" x14ac:dyDescent="0.3">
      <c r="U58747" s="275"/>
    </row>
    <row r="58748" spans="21:21" x14ac:dyDescent="0.3">
      <c r="U58748" s="275"/>
    </row>
    <row r="58749" spans="21:21" x14ac:dyDescent="0.3">
      <c r="U58749" s="275"/>
    </row>
    <row r="58750" spans="21:21" x14ac:dyDescent="0.3">
      <c r="U58750" s="275"/>
    </row>
    <row r="58751" spans="21:21" x14ac:dyDescent="0.3">
      <c r="U58751" s="275"/>
    </row>
    <row r="58752" spans="21:21" x14ac:dyDescent="0.3">
      <c r="U58752" s="275"/>
    </row>
    <row r="58753" spans="21:21" x14ac:dyDescent="0.3">
      <c r="U58753" s="275"/>
    </row>
    <row r="58754" spans="21:21" x14ac:dyDescent="0.3">
      <c r="U58754" s="275"/>
    </row>
    <row r="58755" spans="21:21" x14ac:dyDescent="0.3">
      <c r="U58755" s="275"/>
    </row>
    <row r="58756" spans="21:21" x14ac:dyDescent="0.3">
      <c r="U58756" s="275"/>
    </row>
    <row r="58757" spans="21:21" x14ac:dyDescent="0.3">
      <c r="U58757" s="275"/>
    </row>
    <row r="58758" spans="21:21" x14ac:dyDescent="0.3">
      <c r="U58758" s="275"/>
    </row>
    <row r="58759" spans="21:21" x14ac:dyDescent="0.3">
      <c r="U58759" s="275"/>
    </row>
    <row r="58760" spans="21:21" x14ac:dyDescent="0.3">
      <c r="U58760" s="275"/>
    </row>
    <row r="58761" spans="21:21" x14ac:dyDescent="0.3">
      <c r="U58761" s="275"/>
    </row>
    <row r="58762" spans="21:21" x14ac:dyDescent="0.3">
      <c r="U58762" s="275"/>
    </row>
    <row r="58763" spans="21:21" x14ac:dyDescent="0.3">
      <c r="U58763" s="275"/>
    </row>
    <row r="58764" spans="21:21" x14ac:dyDescent="0.3">
      <c r="U58764" s="275"/>
    </row>
    <row r="58765" spans="21:21" x14ac:dyDescent="0.3">
      <c r="U58765" s="275"/>
    </row>
    <row r="58766" spans="21:21" x14ac:dyDescent="0.3">
      <c r="U58766" s="275"/>
    </row>
    <row r="58767" spans="21:21" x14ac:dyDescent="0.3">
      <c r="U58767" s="275"/>
    </row>
    <row r="58768" spans="21:21" x14ac:dyDescent="0.3">
      <c r="U58768" s="275"/>
    </row>
    <row r="58769" spans="21:21" x14ac:dyDescent="0.3">
      <c r="U58769" s="275"/>
    </row>
    <row r="58770" spans="21:21" x14ac:dyDescent="0.3">
      <c r="U58770" s="275"/>
    </row>
    <row r="58771" spans="21:21" x14ac:dyDescent="0.3">
      <c r="U58771" s="275"/>
    </row>
    <row r="58772" spans="21:21" x14ac:dyDescent="0.3">
      <c r="U58772" s="275"/>
    </row>
    <row r="58773" spans="21:21" x14ac:dyDescent="0.3">
      <c r="U58773" s="275"/>
    </row>
    <row r="58774" spans="21:21" x14ac:dyDescent="0.3">
      <c r="U58774" s="275"/>
    </row>
    <row r="58775" spans="21:21" x14ac:dyDescent="0.3">
      <c r="U58775" s="275"/>
    </row>
    <row r="58776" spans="21:21" x14ac:dyDescent="0.3">
      <c r="U58776" s="275"/>
    </row>
    <row r="58777" spans="21:21" x14ac:dyDescent="0.3">
      <c r="U58777" s="275"/>
    </row>
    <row r="58778" spans="21:21" x14ac:dyDescent="0.3">
      <c r="U58778" s="275"/>
    </row>
    <row r="58779" spans="21:21" x14ac:dyDescent="0.3">
      <c r="U58779" s="275"/>
    </row>
    <row r="58780" spans="21:21" x14ac:dyDescent="0.3">
      <c r="U58780" s="275"/>
    </row>
    <row r="58781" spans="21:21" x14ac:dyDescent="0.3">
      <c r="U58781" s="275"/>
    </row>
    <row r="58782" spans="21:21" x14ac:dyDescent="0.3">
      <c r="U58782" s="275"/>
    </row>
    <row r="58783" spans="21:21" x14ac:dyDescent="0.3">
      <c r="U58783" s="275"/>
    </row>
    <row r="58784" spans="21:21" x14ac:dyDescent="0.3">
      <c r="U58784" s="275"/>
    </row>
    <row r="58785" spans="21:21" x14ac:dyDescent="0.3">
      <c r="U58785" s="275"/>
    </row>
    <row r="58786" spans="21:21" x14ac:dyDescent="0.3">
      <c r="U58786" s="275"/>
    </row>
    <row r="58787" spans="21:21" x14ac:dyDescent="0.3">
      <c r="U58787" s="275"/>
    </row>
    <row r="58788" spans="21:21" x14ac:dyDescent="0.3">
      <c r="U58788" s="275"/>
    </row>
    <row r="58789" spans="21:21" x14ac:dyDescent="0.3">
      <c r="U58789" s="275"/>
    </row>
    <row r="58790" spans="21:21" x14ac:dyDescent="0.3">
      <c r="U58790" s="275"/>
    </row>
    <row r="58791" spans="21:21" x14ac:dyDescent="0.3">
      <c r="U58791" s="275"/>
    </row>
    <row r="58792" spans="21:21" x14ac:dyDescent="0.3">
      <c r="U58792" s="275"/>
    </row>
    <row r="58793" spans="21:21" x14ac:dyDescent="0.3">
      <c r="U58793" s="275"/>
    </row>
    <row r="58794" spans="21:21" x14ac:dyDescent="0.3">
      <c r="U58794" s="275"/>
    </row>
    <row r="58795" spans="21:21" x14ac:dyDescent="0.3">
      <c r="U58795" s="275"/>
    </row>
    <row r="58796" spans="21:21" x14ac:dyDescent="0.3">
      <c r="U58796" s="275"/>
    </row>
    <row r="58797" spans="21:21" x14ac:dyDescent="0.3">
      <c r="U58797" s="275"/>
    </row>
    <row r="58798" spans="21:21" x14ac:dyDescent="0.3">
      <c r="U58798" s="275"/>
    </row>
    <row r="58799" spans="21:21" x14ac:dyDescent="0.3">
      <c r="U58799" s="275"/>
    </row>
    <row r="58800" spans="21:21" x14ac:dyDescent="0.3">
      <c r="U58800" s="275"/>
    </row>
    <row r="58801" spans="21:21" x14ac:dyDescent="0.3">
      <c r="U58801" s="275"/>
    </row>
    <row r="58802" spans="21:21" x14ac:dyDescent="0.3">
      <c r="U58802" s="275"/>
    </row>
    <row r="58803" spans="21:21" x14ac:dyDescent="0.3">
      <c r="U58803" s="275"/>
    </row>
    <row r="58804" spans="21:21" x14ac:dyDescent="0.3">
      <c r="U58804" s="275"/>
    </row>
    <row r="58805" spans="21:21" x14ac:dyDescent="0.3">
      <c r="U58805" s="275"/>
    </row>
    <row r="58806" spans="21:21" x14ac:dyDescent="0.3">
      <c r="U58806" s="275"/>
    </row>
    <row r="58807" spans="21:21" x14ac:dyDescent="0.3">
      <c r="U58807" s="275"/>
    </row>
    <row r="58808" spans="21:21" x14ac:dyDescent="0.3">
      <c r="U58808" s="275"/>
    </row>
    <row r="58809" spans="21:21" x14ac:dyDescent="0.3">
      <c r="U58809" s="275"/>
    </row>
    <row r="58810" spans="21:21" x14ac:dyDescent="0.3">
      <c r="U58810" s="275"/>
    </row>
    <row r="58811" spans="21:21" x14ac:dyDescent="0.3">
      <c r="U58811" s="275"/>
    </row>
    <row r="58812" spans="21:21" x14ac:dyDescent="0.3">
      <c r="U58812" s="275"/>
    </row>
    <row r="58813" spans="21:21" x14ac:dyDescent="0.3">
      <c r="U58813" s="275"/>
    </row>
    <row r="58814" spans="21:21" x14ac:dyDescent="0.3">
      <c r="U58814" s="275"/>
    </row>
    <row r="58815" spans="21:21" x14ac:dyDescent="0.3">
      <c r="U58815" s="275"/>
    </row>
    <row r="58816" spans="21:21" x14ac:dyDescent="0.3">
      <c r="U58816" s="275"/>
    </row>
    <row r="58817" spans="21:21" x14ac:dyDescent="0.3">
      <c r="U58817" s="275"/>
    </row>
    <row r="58818" spans="21:21" x14ac:dyDescent="0.3">
      <c r="U58818" s="275"/>
    </row>
    <row r="58819" spans="21:21" x14ac:dyDescent="0.3">
      <c r="U58819" s="275"/>
    </row>
    <row r="58820" spans="21:21" x14ac:dyDescent="0.3">
      <c r="U58820" s="275"/>
    </row>
    <row r="58821" spans="21:21" x14ac:dyDescent="0.3">
      <c r="U58821" s="275"/>
    </row>
    <row r="58822" spans="21:21" x14ac:dyDescent="0.3">
      <c r="U58822" s="275"/>
    </row>
    <row r="58823" spans="21:21" x14ac:dyDescent="0.3">
      <c r="U58823" s="275"/>
    </row>
    <row r="58824" spans="21:21" x14ac:dyDescent="0.3">
      <c r="U58824" s="275"/>
    </row>
    <row r="58825" spans="21:21" x14ac:dyDescent="0.3">
      <c r="U58825" s="275"/>
    </row>
    <row r="58826" spans="21:21" x14ac:dyDescent="0.3">
      <c r="U58826" s="275"/>
    </row>
    <row r="58827" spans="21:21" x14ac:dyDescent="0.3">
      <c r="U58827" s="275"/>
    </row>
    <row r="58828" spans="21:21" x14ac:dyDescent="0.3">
      <c r="U58828" s="275"/>
    </row>
    <row r="58829" spans="21:21" x14ac:dyDescent="0.3">
      <c r="U58829" s="275"/>
    </row>
    <row r="58830" spans="21:21" x14ac:dyDescent="0.3">
      <c r="U58830" s="275"/>
    </row>
    <row r="58831" spans="21:21" x14ac:dyDescent="0.3">
      <c r="U58831" s="275"/>
    </row>
    <row r="58832" spans="21:21" x14ac:dyDescent="0.3">
      <c r="U58832" s="275"/>
    </row>
    <row r="58833" spans="21:21" x14ac:dyDescent="0.3">
      <c r="U58833" s="275"/>
    </row>
    <row r="58834" spans="21:21" x14ac:dyDescent="0.3">
      <c r="U58834" s="275"/>
    </row>
    <row r="58835" spans="21:21" x14ac:dyDescent="0.3">
      <c r="U58835" s="275"/>
    </row>
    <row r="58836" spans="21:21" x14ac:dyDescent="0.3">
      <c r="U58836" s="275"/>
    </row>
    <row r="58837" spans="21:21" x14ac:dyDescent="0.3">
      <c r="U58837" s="275"/>
    </row>
    <row r="58838" spans="21:21" x14ac:dyDescent="0.3">
      <c r="U58838" s="275"/>
    </row>
    <row r="58839" spans="21:21" x14ac:dyDescent="0.3">
      <c r="U58839" s="275"/>
    </row>
    <row r="58840" spans="21:21" x14ac:dyDescent="0.3">
      <c r="U58840" s="275"/>
    </row>
    <row r="58841" spans="21:21" x14ac:dyDescent="0.3">
      <c r="U58841" s="275"/>
    </row>
    <row r="58842" spans="21:21" x14ac:dyDescent="0.3">
      <c r="U58842" s="275"/>
    </row>
    <row r="58843" spans="21:21" x14ac:dyDescent="0.3">
      <c r="U58843" s="275"/>
    </row>
    <row r="58844" spans="21:21" x14ac:dyDescent="0.3">
      <c r="U58844" s="275"/>
    </row>
    <row r="58845" spans="21:21" x14ac:dyDescent="0.3">
      <c r="U58845" s="275"/>
    </row>
    <row r="58846" spans="21:21" x14ac:dyDescent="0.3">
      <c r="U58846" s="275"/>
    </row>
    <row r="58847" spans="21:21" x14ac:dyDescent="0.3">
      <c r="U58847" s="275"/>
    </row>
    <row r="58848" spans="21:21" x14ac:dyDescent="0.3">
      <c r="U58848" s="275"/>
    </row>
    <row r="58849" spans="21:21" x14ac:dyDescent="0.3">
      <c r="U58849" s="275"/>
    </row>
    <row r="58850" spans="21:21" x14ac:dyDescent="0.3">
      <c r="U58850" s="275"/>
    </row>
    <row r="58851" spans="21:21" x14ac:dyDescent="0.3">
      <c r="U58851" s="275"/>
    </row>
    <row r="58852" spans="21:21" x14ac:dyDescent="0.3">
      <c r="U58852" s="275"/>
    </row>
    <row r="58853" spans="21:21" x14ac:dyDescent="0.3">
      <c r="U58853" s="275"/>
    </row>
    <row r="58854" spans="21:21" x14ac:dyDescent="0.3">
      <c r="U58854" s="275"/>
    </row>
    <row r="58855" spans="21:21" x14ac:dyDescent="0.3">
      <c r="U58855" s="275"/>
    </row>
    <row r="58856" spans="21:21" x14ac:dyDescent="0.3">
      <c r="U58856" s="275"/>
    </row>
    <row r="58857" spans="21:21" x14ac:dyDescent="0.3">
      <c r="U58857" s="275"/>
    </row>
    <row r="58858" spans="21:21" x14ac:dyDescent="0.3">
      <c r="U58858" s="275"/>
    </row>
    <row r="58859" spans="21:21" x14ac:dyDescent="0.3">
      <c r="U58859" s="275"/>
    </row>
    <row r="58860" spans="21:21" x14ac:dyDescent="0.3">
      <c r="U58860" s="275"/>
    </row>
    <row r="58861" spans="21:21" x14ac:dyDescent="0.3">
      <c r="U58861" s="275"/>
    </row>
    <row r="58862" spans="21:21" x14ac:dyDescent="0.3">
      <c r="U58862" s="275"/>
    </row>
    <row r="58863" spans="21:21" x14ac:dyDescent="0.3">
      <c r="U58863" s="275"/>
    </row>
    <row r="58864" spans="21:21" x14ac:dyDescent="0.3">
      <c r="U58864" s="275"/>
    </row>
    <row r="58865" spans="21:21" x14ac:dyDescent="0.3">
      <c r="U58865" s="275"/>
    </row>
    <row r="58866" spans="21:21" x14ac:dyDescent="0.3">
      <c r="U58866" s="275"/>
    </row>
    <row r="58867" spans="21:21" x14ac:dyDescent="0.3">
      <c r="U58867" s="275"/>
    </row>
    <row r="58868" spans="21:21" x14ac:dyDescent="0.3">
      <c r="U58868" s="275"/>
    </row>
    <row r="58869" spans="21:21" x14ac:dyDescent="0.3">
      <c r="U58869" s="275"/>
    </row>
    <row r="58870" spans="21:21" x14ac:dyDescent="0.3">
      <c r="U58870" s="275"/>
    </row>
    <row r="58871" spans="21:21" x14ac:dyDescent="0.3">
      <c r="U58871" s="275"/>
    </row>
    <row r="58872" spans="21:21" x14ac:dyDescent="0.3">
      <c r="U58872" s="275"/>
    </row>
    <row r="58873" spans="21:21" x14ac:dyDescent="0.3">
      <c r="U58873" s="275"/>
    </row>
    <row r="58874" spans="21:21" x14ac:dyDescent="0.3">
      <c r="U58874" s="275"/>
    </row>
    <row r="58875" spans="21:21" x14ac:dyDescent="0.3">
      <c r="U58875" s="275"/>
    </row>
    <row r="58876" spans="21:21" x14ac:dyDescent="0.3">
      <c r="U58876" s="275"/>
    </row>
    <row r="58877" spans="21:21" x14ac:dyDescent="0.3">
      <c r="U58877" s="275"/>
    </row>
    <row r="58878" spans="21:21" x14ac:dyDescent="0.3">
      <c r="U58878" s="275"/>
    </row>
    <row r="58879" spans="21:21" x14ac:dyDescent="0.3">
      <c r="U58879" s="275"/>
    </row>
    <row r="58880" spans="21:21" x14ac:dyDescent="0.3">
      <c r="U58880" s="275"/>
    </row>
    <row r="58881" spans="21:21" x14ac:dyDescent="0.3">
      <c r="U58881" s="275"/>
    </row>
    <row r="58882" spans="21:21" x14ac:dyDescent="0.3">
      <c r="U58882" s="275"/>
    </row>
    <row r="58883" spans="21:21" x14ac:dyDescent="0.3">
      <c r="U58883" s="275"/>
    </row>
    <row r="58884" spans="21:21" x14ac:dyDescent="0.3">
      <c r="U58884" s="275"/>
    </row>
    <row r="58885" spans="21:21" x14ac:dyDescent="0.3">
      <c r="U58885" s="275"/>
    </row>
    <row r="58886" spans="21:21" x14ac:dyDescent="0.3">
      <c r="U58886" s="275"/>
    </row>
    <row r="58887" spans="21:21" x14ac:dyDescent="0.3">
      <c r="U58887" s="275"/>
    </row>
    <row r="58888" spans="21:21" x14ac:dyDescent="0.3">
      <c r="U58888" s="275"/>
    </row>
    <row r="58889" spans="21:21" x14ac:dyDescent="0.3">
      <c r="U58889" s="275"/>
    </row>
    <row r="58890" spans="21:21" x14ac:dyDescent="0.3">
      <c r="U58890" s="275"/>
    </row>
    <row r="58891" spans="21:21" x14ac:dyDescent="0.3">
      <c r="U58891" s="275"/>
    </row>
    <row r="58892" spans="21:21" x14ac:dyDescent="0.3">
      <c r="U58892" s="275"/>
    </row>
    <row r="58893" spans="21:21" x14ac:dyDescent="0.3">
      <c r="U58893" s="275"/>
    </row>
    <row r="58894" spans="21:21" x14ac:dyDescent="0.3">
      <c r="U58894" s="275"/>
    </row>
    <row r="58895" spans="21:21" x14ac:dyDescent="0.3">
      <c r="U58895" s="275"/>
    </row>
    <row r="58896" spans="21:21" x14ac:dyDescent="0.3">
      <c r="U58896" s="275"/>
    </row>
    <row r="58897" spans="21:21" x14ac:dyDescent="0.3">
      <c r="U58897" s="275"/>
    </row>
    <row r="58898" spans="21:21" x14ac:dyDescent="0.3">
      <c r="U58898" s="275"/>
    </row>
    <row r="58899" spans="21:21" x14ac:dyDescent="0.3">
      <c r="U58899" s="275"/>
    </row>
    <row r="58900" spans="21:21" x14ac:dyDescent="0.3">
      <c r="U58900" s="275"/>
    </row>
    <row r="58901" spans="21:21" x14ac:dyDescent="0.3">
      <c r="U58901" s="275"/>
    </row>
    <row r="58902" spans="21:21" x14ac:dyDescent="0.3">
      <c r="U58902" s="275"/>
    </row>
    <row r="58903" spans="21:21" x14ac:dyDescent="0.3">
      <c r="U58903" s="275"/>
    </row>
    <row r="58904" spans="21:21" x14ac:dyDescent="0.3">
      <c r="U58904" s="275"/>
    </row>
    <row r="58905" spans="21:21" x14ac:dyDescent="0.3">
      <c r="U58905" s="275"/>
    </row>
    <row r="58906" spans="21:21" x14ac:dyDescent="0.3">
      <c r="U58906" s="275"/>
    </row>
    <row r="58907" spans="21:21" x14ac:dyDescent="0.3">
      <c r="U58907" s="275"/>
    </row>
    <row r="58908" spans="21:21" x14ac:dyDescent="0.3">
      <c r="U58908" s="275"/>
    </row>
    <row r="58909" spans="21:21" x14ac:dyDescent="0.3">
      <c r="U58909" s="275"/>
    </row>
    <row r="58910" spans="21:21" x14ac:dyDescent="0.3">
      <c r="U58910" s="275"/>
    </row>
    <row r="58911" spans="21:21" x14ac:dyDescent="0.3">
      <c r="U58911" s="275"/>
    </row>
    <row r="58912" spans="21:21" x14ac:dyDescent="0.3">
      <c r="U58912" s="275"/>
    </row>
    <row r="58913" spans="21:21" x14ac:dyDescent="0.3">
      <c r="U58913" s="275"/>
    </row>
    <row r="58914" spans="21:21" x14ac:dyDescent="0.3">
      <c r="U58914" s="275"/>
    </row>
    <row r="58915" spans="21:21" x14ac:dyDescent="0.3">
      <c r="U58915" s="275"/>
    </row>
    <row r="58916" spans="21:21" x14ac:dyDescent="0.3">
      <c r="U58916" s="275"/>
    </row>
    <row r="58917" spans="21:21" x14ac:dyDescent="0.3">
      <c r="U58917" s="275"/>
    </row>
    <row r="58918" spans="21:21" x14ac:dyDescent="0.3">
      <c r="U58918" s="275"/>
    </row>
    <row r="58919" spans="21:21" x14ac:dyDescent="0.3">
      <c r="U58919" s="275"/>
    </row>
    <row r="58920" spans="21:21" x14ac:dyDescent="0.3">
      <c r="U58920" s="275"/>
    </row>
    <row r="58921" spans="21:21" x14ac:dyDescent="0.3">
      <c r="U58921" s="275"/>
    </row>
    <row r="58922" spans="21:21" x14ac:dyDescent="0.3">
      <c r="U58922" s="275"/>
    </row>
    <row r="58923" spans="21:21" x14ac:dyDescent="0.3">
      <c r="U58923" s="275"/>
    </row>
    <row r="58924" spans="21:21" x14ac:dyDescent="0.3">
      <c r="U58924" s="275"/>
    </row>
    <row r="58925" spans="21:21" x14ac:dyDescent="0.3">
      <c r="U58925" s="275"/>
    </row>
    <row r="58926" spans="21:21" x14ac:dyDescent="0.3">
      <c r="U58926" s="275"/>
    </row>
    <row r="58927" spans="21:21" x14ac:dyDescent="0.3">
      <c r="U58927" s="275"/>
    </row>
    <row r="58928" spans="21:21" x14ac:dyDescent="0.3">
      <c r="U58928" s="275"/>
    </row>
    <row r="58929" spans="21:21" x14ac:dyDescent="0.3">
      <c r="U58929" s="275"/>
    </row>
    <row r="58930" spans="21:21" x14ac:dyDescent="0.3">
      <c r="U58930" s="275"/>
    </row>
    <row r="58931" spans="21:21" x14ac:dyDescent="0.3">
      <c r="U58931" s="275"/>
    </row>
    <row r="58932" spans="21:21" x14ac:dyDescent="0.3">
      <c r="U58932" s="275"/>
    </row>
    <row r="58933" spans="21:21" x14ac:dyDescent="0.3">
      <c r="U58933" s="275"/>
    </row>
    <row r="58934" spans="21:21" x14ac:dyDescent="0.3">
      <c r="U58934" s="275"/>
    </row>
    <row r="58935" spans="21:21" x14ac:dyDescent="0.3">
      <c r="U58935" s="275"/>
    </row>
    <row r="58936" spans="21:21" x14ac:dyDescent="0.3">
      <c r="U58936" s="275"/>
    </row>
    <row r="58937" spans="21:21" x14ac:dyDescent="0.3">
      <c r="U58937" s="275"/>
    </row>
    <row r="58938" spans="21:21" x14ac:dyDescent="0.3">
      <c r="U58938" s="275"/>
    </row>
    <row r="58939" spans="21:21" x14ac:dyDescent="0.3">
      <c r="U58939" s="275"/>
    </row>
    <row r="58940" spans="21:21" x14ac:dyDescent="0.3">
      <c r="U58940" s="275"/>
    </row>
    <row r="58941" spans="21:21" x14ac:dyDescent="0.3">
      <c r="U58941" s="275"/>
    </row>
    <row r="58942" spans="21:21" x14ac:dyDescent="0.3">
      <c r="U58942" s="275"/>
    </row>
    <row r="58943" spans="21:21" x14ac:dyDescent="0.3">
      <c r="U58943" s="275"/>
    </row>
    <row r="58944" spans="21:21" x14ac:dyDescent="0.3">
      <c r="U58944" s="275"/>
    </row>
    <row r="58945" spans="21:21" x14ac:dyDescent="0.3">
      <c r="U58945" s="275"/>
    </row>
    <row r="58946" spans="21:21" x14ac:dyDescent="0.3">
      <c r="U58946" s="275"/>
    </row>
    <row r="58947" spans="21:21" x14ac:dyDescent="0.3">
      <c r="U58947" s="275"/>
    </row>
    <row r="58948" spans="21:21" x14ac:dyDescent="0.3">
      <c r="U58948" s="275"/>
    </row>
    <row r="58949" spans="21:21" x14ac:dyDescent="0.3">
      <c r="U58949" s="275"/>
    </row>
    <row r="58950" spans="21:21" x14ac:dyDescent="0.3">
      <c r="U58950" s="275"/>
    </row>
    <row r="58951" spans="21:21" x14ac:dyDescent="0.3">
      <c r="U58951" s="275"/>
    </row>
    <row r="58952" spans="21:21" x14ac:dyDescent="0.3">
      <c r="U58952" s="275"/>
    </row>
    <row r="58953" spans="21:21" x14ac:dyDescent="0.3">
      <c r="U58953" s="275"/>
    </row>
    <row r="58954" spans="21:21" x14ac:dyDescent="0.3">
      <c r="U58954" s="275"/>
    </row>
    <row r="58955" spans="21:21" x14ac:dyDescent="0.3">
      <c r="U58955" s="275"/>
    </row>
    <row r="58956" spans="21:21" x14ac:dyDescent="0.3">
      <c r="U58956" s="275"/>
    </row>
    <row r="58957" spans="21:21" x14ac:dyDescent="0.3">
      <c r="U58957" s="275"/>
    </row>
    <row r="58958" spans="21:21" x14ac:dyDescent="0.3">
      <c r="U58958" s="275"/>
    </row>
    <row r="58959" spans="21:21" x14ac:dyDescent="0.3">
      <c r="U58959" s="275"/>
    </row>
    <row r="58960" spans="21:21" x14ac:dyDescent="0.3">
      <c r="U58960" s="275"/>
    </row>
    <row r="58961" spans="21:21" x14ac:dyDescent="0.3">
      <c r="U58961" s="275"/>
    </row>
    <row r="58962" spans="21:21" x14ac:dyDescent="0.3">
      <c r="U58962" s="275"/>
    </row>
    <row r="58963" spans="21:21" x14ac:dyDescent="0.3">
      <c r="U58963" s="275"/>
    </row>
    <row r="58964" spans="21:21" x14ac:dyDescent="0.3">
      <c r="U58964" s="275"/>
    </row>
    <row r="58965" spans="21:21" x14ac:dyDescent="0.3">
      <c r="U58965" s="275"/>
    </row>
    <row r="58966" spans="21:21" x14ac:dyDescent="0.3">
      <c r="U58966" s="275"/>
    </row>
    <row r="58967" spans="21:21" x14ac:dyDescent="0.3">
      <c r="U58967" s="275"/>
    </row>
    <row r="58968" spans="21:21" x14ac:dyDescent="0.3">
      <c r="U58968" s="275"/>
    </row>
    <row r="58969" spans="21:21" x14ac:dyDescent="0.3">
      <c r="U58969" s="275"/>
    </row>
    <row r="58970" spans="21:21" x14ac:dyDescent="0.3">
      <c r="U58970" s="275"/>
    </row>
    <row r="58971" spans="21:21" x14ac:dyDescent="0.3">
      <c r="U58971" s="275"/>
    </row>
    <row r="58972" spans="21:21" x14ac:dyDescent="0.3">
      <c r="U58972" s="275"/>
    </row>
    <row r="58973" spans="21:21" x14ac:dyDescent="0.3">
      <c r="U58973" s="275"/>
    </row>
    <row r="58974" spans="21:21" x14ac:dyDescent="0.3">
      <c r="U58974" s="275"/>
    </row>
    <row r="58975" spans="21:21" x14ac:dyDescent="0.3">
      <c r="U58975" s="275"/>
    </row>
    <row r="58976" spans="21:21" x14ac:dyDescent="0.3">
      <c r="U58976" s="275"/>
    </row>
    <row r="58977" spans="21:21" x14ac:dyDescent="0.3">
      <c r="U58977" s="275"/>
    </row>
    <row r="58978" spans="21:21" x14ac:dyDescent="0.3">
      <c r="U58978" s="275"/>
    </row>
    <row r="58979" spans="21:21" x14ac:dyDescent="0.3">
      <c r="U58979" s="275"/>
    </row>
    <row r="58980" spans="21:21" x14ac:dyDescent="0.3">
      <c r="U58980" s="275"/>
    </row>
    <row r="58981" spans="21:21" x14ac:dyDescent="0.3">
      <c r="U58981" s="275"/>
    </row>
    <row r="58982" spans="21:21" x14ac:dyDescent="0.3">
      <c r="U58982" s="275"/>
    </row>
    <row r="58983" spans="21:21" x14ac:dyDescent="0.3">
      <c r="U58983" s="275"/>
    </row>
    <row r="58984" spans="21:21" x14ac:dyDescent="0.3">
      <c r="U58984" s="275"/>
    </row>
    <row r="58985" spans="21:21" x14ac:dyDescent="0.3">
      <c r="U58985" s="275"/>
    </row>
    <row r="58986" spans="21:21" x14ac:dyDescent="0.3">
      <c r="U58986" s="275"/>
    </row>
    <row r="58987" spans="21:21" x14ac:dyDescent="0.3">
      <c r="U58987" s="275"/>
    </row>
    <row r="58988" spans="21:21" x14ac:dyDescent="0.3">
      <c r="U58988" s="275"/>
    </row>
    <row r="58989" spans="21:21" x14ac:dyDescent="0.3">
      <c r="U58989" s="275"/>
    </row>
    <row r="58990" spans="21:21" x14ac:dyDescent="0.3">
      <c r="U58990" s="275"/>
    </row>
    <row r="58991" spans="21:21" x14ac:dyDescent="0.3">
      <c r="U58991" s="275"/>
    </row>
    <row r="58992" spans="21:21" x14ac:dyDescent="0.3">
      <c r="U58992" s="275"/>
    </row>
    <row r="58993" spans="21:21" x14ac:dyDescent="0.3">
      <c r="U58993" s="275"/>
    </row>
    <row r="58994" spans="21:21" x14ac:dyDescent="0.3">
      <c r="U58994" s="275"/>
    </row>
    <row r="58995" spans="21:21" x14ac:dyDescent="0.3">
      <c r="U58995" s="275"/>
    </row>
    <row r="58996" spans="21:21" x14ac:dyDescent="0.3">
      <c r="U58996" s="275"/>
    </row>
    <row r="58997" spans="21:21" x14ac:dyDescent="0.3">
      <c r="U58997" s="275"/>
    </row>
    <row r="58998" spans="21:21" x14ac:dyDescent="0.3">
      <c r="U58998" s="275"/>
    </row>
    <row r="58999" spans="21:21" x14ac:dyDescent="0.3">
      <c r="U58999" s="275"/>
    </row>
    <row r="59000" spans="21:21" x14ac:dyDescent="0.3">
      <c r="U59000" s="275"/>
    </row>
    <row r="59001" spans="21:21" x14ac:dyDescent="0.3">
      <c r="U59001" s="275"/>
    </row>
    <row r="59002" spans="21:21" x14ac:dyDescent="0.3">
      <c r="U59002" s="275"/>
    </row>
    <row r="59003" spans="21:21" x14ac:dyDescent="0.3">
      <c r="U59003" s="275"/>
    </row>
    <row r="59004" spans="21:21" x14ac:dyDescent="0.3">
      <c r="U59004" s="275"/>
    </row>
    <row r="59005" spans="21:21" x14ac:dyDescent="0.3">
      <c r="U59005" s="275"/>
    </row>
    <row r="59006" spans="21:21" x14ac:dyDescent="0.3">
      <c r="U59006" s="275"/>
    </row>
    <row r="59007" spans="21:21" x14ac:dyDescent="0.3">
      <c r="U59007" s="275"/>
    </row>
    <row r="59008" spans="21:21" x14ac:dyDescent="0.3">
      <c r="U59008" s="275"/>
    </row>
    <row r="59009" spans="21:21" x14ac:dyDescent="0.3">
      <c r="U59009" s="275"/>
    </row>
    <row r="59010" spans="21:21" x14ac:dyDescent="0.3">
      <c r="U59010" s="275"/>
    </row>
    <row r="59011" spans="21:21" x14ac:dyDescent="0.3">
      <c r="U59011" s="275"/>
    </row>
    <row r="59012" spans="21:21" x14ac:dyDescent="0.3">
      <c r="U59012" s="275"/>
    </row>
    <row r="59013" spans="21:21" x14ac:dyDescent="0.3">
      <c r="U59013" s="275"/>
    </row>
    <row r="59014" spans="21:21" x14ac:dyDescent="0.3">
      <c r="U59014" s="275"/>
    </row>
    <row r="59015" spans="21:21" x14ac:dyDescent="0.3">
      <c r="U59015" s="275"/>
    </row>
    <row r="59016" spans="21:21" x14ac:dyDescent="0.3">
      <c r="U59016" s="275"/>
    </row>
    <row r="59017" spans="21:21" x14ac:dyDescent="0.3">
      <c r="U59017" s="275"/>
    </row>
    <row r="59018" spans="21:21" x14ac:dyDescent="0.3">
      <c r="U59018" s="275"/>
    </row>
    <row r="59019" spans="21:21" x14ac:dyDescent="0.3">
      <c r="U59019" s="275"/>
    </row>
    <row r="59020" spans="21:21" x14ac:dyDescent="0.3">
      <c r="U59020" s="275"/>
    </row>
    <row r="59021" spans="21:21" x14ac:dyDescent="0.3">
      <c r="U59021" s="275"/>
    </row>
    <row r="59022" spans="21:21" x14ac:dyDescent="0.3">
      <c r="U59022" s="275"/>
    </row>
    <row r="59023" spans="21:21" x14ac:dyDescent="0.3">
      <c r="U59023" s="275"/>
    </row>
    <row r="59024" spans="21:21" x14ac:dyDescent="0.3">
      <c r="U59024" s="275"/>
    </row>
    <row r="59025" spans="21:21" x14ac:dyDescent="0.3">
      <c r="U59025" s="275"/>
    </row>
    <row r="59026" spans="21:21" x14ac:dyDescent="0.3">
      <c r="U59026" s="275"/>
    </row>
    <row r="59027" spans="21:21" x14ac:dyDescent="0.3">
      <c r="U59027" s="275"/>
    </row>
    <row r="59028" spans="21:21" x14ac:dyDescent="0.3">
      <c r="U59028" s="275"/>
    </row>
    <row r="59029" spans="21:21" x14ac:dyDescent="0.3">
      <c r="U59029" s="275"/>
    </row>
    <row r="59030" spans="21:21" x14ac:dyDescent="0.3">
      <c r="U59030" s="275"/>
    </row>
    <row r="59031" spans="21:21" x14ac:dyDescent="0.3">
      <c r="U59031" s="275"/>
    </row>
    <row r="59032" spans="21:21" x14ac:dyDescent="0.3">
      <c r="U59032" s="275"/>
    </row>
    <row r="59033" spans="21:21" x14ac:dyDescent="0.3">
      <c r="U59033" s="275"/>
    </row>
    <row r="59034" spans="21:21" x14ac:dyDescent="0.3">
      <c r="U59034" s="275"/>
    </row>
    <row r="59035" spans="21:21" x14ac:dyDescent="0.3">
      <c r="U59035" s="275"/>
    </row>
    <row r="59036" spans="21:21" x14ac:dyDescent="0.3">
      <c r="U59036" s="275"/>
    </row>
    <row r="59037" spans="21:21" x14ac:dyDescent="0.3">
      <c r="U59037" s="275"/>
    </row>
    <row r="59038" spans="21:21" x14ac:dyDescent="0.3">
      <c r="U59038" s="275"/>
    </row>
    <row r="59039" spans="21:21" x14ac:dyDescent="0.3">
      <c r="U59039" s="275"/>
    </row>
    <row r="59040" spans="21:21" x14ac:dyDescent="0.3">
      <c r="U59040" s="275"/>
    </row>
    <row r="59041" spans="21:21" x14ac:dyDescent="0.3">
      <c r="U59041" s="275"/>
    </row>
    <row r="59042" spans="21:21" x14ac:dyDescent="0.3">
      <c r="U59042" s="275"/>
    </row>
    <row r="59043" spans="21:21" x14ac:dyDescent="0.3">
      <c r="U59043" s="275"/>
    </row>
    <row r="59044" spans="21:21" x14ac:dyDescent="0.3">
      <c r="U59044" s="275"/>
    </row>
    <row r="59045" spans="21:21" x14ac:dyDescent="0.3">
      <c r="U59045" s="275"/>
    </row>
    <row r="59046" spans="21:21" x14ac:dyDescent="0.3">
      <c r="U59046" s="275"/>
    </row>
    <row r="59047" spans="21:21" x14ac:dyDescent="0.3">
      <c r="U59047" s="275"/>
    </row>
    <row r="59048" spans="21:21" x14ac:dyDescent="0.3">
      <c r="U59048" s="275"/>
    </row>
    <row r="59049" spans="21:21" x14ac:dyDescent="0.3">
      <c r="U59049" s="275"/>
    </row>
    <row r="59050" spans="21:21" x14ac:dyDescent="0.3">
      <c r="U59050" s="275"/>
    </row>
    <row r="59051" spans="21:21" x14ac:dyDescent="0.3">
      <c r="U59051" s="275"/>
    </row>
    <row r="59052" spans="21:21" x14ac:dyDescent="0.3">
      <c r="U59052" s="275"/>
    </row>
    <row r="59053" spans="21:21" x14ac:dyDescent="0.3">
      <c r="U59053" s="275"/>
    </row>
    <row r="59054" spans="21:21" x14ac:dyDescent="0.3">
      <c r="U59054" s="275"/>
    </row>
    <row r="59055" spans="21:21" x14ac:dyDescent="0.3">
      <c r="U59055" s="275"/>
    </row>
    <row r="59056" spans="21:21" x14ac:dyDescent="0.3">
      <c r="U59056" s="275"/>
    </row>
    <row r="59057" spans="21:21" x14ac:dyDescent="0.3">
      <c r="U59057" s="275"/>
    </row>
    <row r="59058" spans="21:21" x14ac:dyDescent="0.3">
      <c r="U59058" s="275"/>
    </row>
    <row r="59059" spans="21:21" x14ac:dyDescent="0.3">
      <c r="U59059" s="275"/>
    </row>
    <row r="59060" spans="21:21" x14ac:dyDescent="0.3">
      <c r="U59060" s="275"/>
    </row>
    <row r="59061" spans="21:21" x14ac:dyDescent="0.3">
      <c r="U59061" s="275"/>
    </row>
    <row r="59062" spans="21:21" x14ac:dyDescent="0.3">
      <c r="U59062" s="275"/>
    </row>
    <row r="59063" spans="21:21" x14ac:dyDescent="0.3">
      <c r="U59063" s="275"/>
    </row>
    <row r="59064" spans="21:21" x14ac:dyDescent="0.3">
      <c r="U59064" s="275"/>
    </row>
    <row r="59065" spans="21:21" x14ac:dyDescent="0.3">
      <c r="U59065" s="275"/>
    </row>
    <row r="59066" spans="21:21" x14ac:dyDescent="0.3">
      <c r="U59066" s="275"/>
    </row>
    <row r="59067" spans="21:21" x14ac:dyDescent="0.3">
      <c r="U59067" s="275"/>
    </row>
    <row r="59068" spans="21:21" x14ac:dyDescent="0.3">
      <c r="U59068" s="275"/>
    </row>
    <row r="59069" spans="21:21" x14ac:dyDescent="0.3">
      <c r="U59069" s="275"/>
    </row>
    <row r="59070" spans="21:21" x14ac:dyDescent="0.3">
      <c r="U59070" s="275"/>
    </row>
    <row r="59071" spans="21:21" x14ac:dyDescent="0.3">
      <c r="U59071" s="275"/>
    </row>
    <row r="59072" spans="21:21" x14ac:dyDescent="0.3">
      <c r="U59072" s="275"/>
    </row>
    <row r="59073" spans="21:21" x14ac:dyDescent="0.3">
      <c r="U59073" s="275"/>
    </row>
    <row r="59074" spans="21:21" x14ac:dyDescent="0.3">
      <c r="U59074" s="275"/>
    </row>
    <row r="59075" spans="21:21" x14ac:dyDescent="0.3">
      <c r="U59075" s="275"/>
    </row>
    <row r="59076" spans="21:21" x14ac:dyDescent="0.3">
      <c r="U59076" s="275"/>
    </row>
    <row r="59077" spans="21:21" x14ac:dyDescent="0.3">
      <c r="U59077" s="275"/>
    </row>
    <row r="59078" spans="21:21" x14ac:dyDescent="0.3">
      <c r="U59078" s="275"/>
    </row>
    <row r="59079" spans="21:21" x14ac:dyDescent="0.3">
      <c r="U59079" s="275"/>
    </row>
    <row r="59080" spans="21:21" x14ac:dyDescent="0.3">
      <c r="U59080" s="275"/>
    </row>
    <row r="59081" spans="21:21" x14ac:dyDescent="0.3">
      <c r="U59081" s="275"/>
    </row>
    <row r="59082" spans="21:21" x14ac:dyDescent="0.3">
      <c r="U59082" s="275"/>
    </row>
    <row r="59083" spans="21:21" x14ac:dyDescent="0.3">
      <c r="U59083" s="275"/>
    </row>
    <row r="59084" spans="21:21" x14ac:dyDescent="0.3">
      <c r="U59084" s="275"/>
    </row>
    <row r="59085" spans="21:21" x14ac:dyDescent="0.3">
      <c r="U59085" s="275"/>
    </row>
    <row r="59086" spans="21:21" x14ac:dyDescent="0.3">
      <c r="U59086" s="275"/>
    </row>
    <row r="59087" spans="21:21" x14ac:dyDescent="0.3">
      <c r="U59087" s="275"/>
    </row>
    <row r="59088" spans="21:21" x14ac:dyDescent="0.3">
      <c r="U59088" s="275"/>
    </row>
    <row r="59089" spans="21:21" x14ac:dyDescent="0.3">
      <c r="U59089" s="275"/>
    </row>
    <row r="59090" spans="21:21" x14ac:dyDescent="0.3">
      <c r="U59090" s="275"/>
    </row>
    <row r="59091" spans="21:21" x14ac:dyDescent="0.3">
      <c r="U59091" s="275"/>
    </row>
    <row r="59092" spans="21:21" x14ac:dyDescent="0.3">
      <c r="U59092" s="275"/>
    </row>
    <row r="59093" spans="21:21" x14ac:dyDescent="0.3">
      <c r="U59093" s="275"/>
    </row>
    <row r="59094" spans="21:21" x14ac:dyDescent="0.3">
      <c r="U59094" s="275"/>
    </row>
    <row r="59095" spans="21:21" x14ac:dyDescent="0.3">
      <c r="U59095" s="275"/>
    </row>
    <row r="59096" spans="21:21" x14ac:dyDescent="0.3">
      <c r="U59096" s="275"/>
    </row>
    <row r="59097" spans="21:21" x14ac:dyDescent="0.3">
      <c r="U59097" s="275"/>
    </row>
    <row r="59098" spans="21:21" x14ac:dyDescent="0.3">
      <c r="U59098" s="275"/>
    </row>
    <row r="59099" spans="21:21" x14ac:dyDescent="0.3">
      <c r="U59099" s="275"/>
    </row>
    <row r="59100" spans="21:21" x14ac:dyDescent="0.3">
      <c r="U59100" s="275"/>
    </row>
    <row r="59101" spans="21:21" x14ac:dyDescent="0.3">
      <c r="U59101" s="275"/>
    </row>
    <row r="59102" spans="21:21" x14ac:dyDescent="0.3">
      <c r="U59102" s="275"/>
    </row>
    <row r="59103" spans="21:21" x14ac:dyDescent="0.3">
      <c r="U59103" s="275"/>
    </row>
    <row r="59104" spans="21:21" x14ac:dyDescent="0.3">
      <c r="U59104" s="275"/>
    </row>
    <row r="59105" spans="21:21" x14ac:dyDescent="0.3">
      <c r="U59105" s="275"/>
    </row>
    <row r="59106" spans="21:21" x14ac:dyDescent="0.3">
      <c r="U59106" s="275"/>
    </row>
    <row r="59107" spans="21:21" x14ac:dyDescent="0.3">
      <c r="U59107" s="275"/>
    </row>
    <row r="59108" spans="21:21" x14ac:dyDescent="0.3">
      <c r="U59108" s="275"/>
    </row>
    <row r="59109" spans="21:21" x14ac:dyDescent="0.3">
      <c r="U59109" s="275"/>
    </row>
    <row r="59110" spans="21:21" x14ac:dyDescent="0.3">
      <c r="U59110" s="275"/>
    </row>
    <row r="59111" spans="21:21" x14ac:dyDescent="0.3">
      <c r="U59111" s="275"/>
    </row>
    <row r="59112" spans="21:21" x14ac:dyDescent="0.3">
      <c r="U59112" s="275"/>
    </row>
    <row r="59113" spans="21:21" x14ac:dyDescent="0.3">
      <c r="U59113" s="275"/>
    </row>
    <row r="59114" spans="21:21" x14ac:dyDescent="0.3">
      <c r="U59114" s="275"/>
    </row>
    <row r="59115" spans="21:21" x14ac:dyDescent="0.3">
      <c r="U59115" s="275"/>
    </row>
    <row r="59116" spans="21:21" x14ac:dyDescent="0.3">
      <c r="U59116" s="275"/>
    </row>
    <row r="59117" spans="21:21" x14ac:dyDescent="0.3">
      <c r="U59117" s="275"/>
    </row>
    <row r="59118" spans="21:21" x14ac:dyDescent="0.3">
      <c r="U59118" s="275"/>
    </row>
    <row r="59119" spans="21:21" x14ac:dyDescent="0.3">
      <c r="U59119" s="275"/>
    </row>
    <row r="59120" spans="21:21" x14ac:dyDescent="0.3">
      <c r="U59120" s="275"/>
    </row>
    <row r="59121" spans="21:21" x14ac:dyDescent="0.3">
      <c r="U59121" s="275"/>
    </row>
    <row r="59122" spans="21:21" x14ac:dyDescent="0.3">
      <c r="U59122" s="275"/>
    </row>
    <row r="59123" spans="21:21" x14ac:dyDescent="0.3">
      <c r="U59123" s="275"/>
    </row>
    <row r="59124" spans="21:21" x14ac:dyDescent="0.3">
      <c r="U59124" s="275"/>
    </row>
    <row r="59125" spans="21:21" x14ac:dyDescent="0.3">
      <c r="U59125" s="275"/>
    </row>
    <row r="59126" spans="21:21" x14ac:dyDescent="0.3">
      <c r="U59126" s="275"/>
    </row>
    <row r="59127" spans="21:21" x14ac:dyDescent="0.3">
      <c r="U59127" s="275"/>
    </row>
    <row r="59128" spans="21:21" x14ac:dyDescent="0.3">
      <c r="U59128" s="275"/>
    </row>
    <row r="59129" spans="21:21" x14ac:dyDescent="0.3">
      <c r="U59129" s="275"/>
    </row>
    <row r="59130" spans="21:21" x14ac:dyDescent="0.3">
      <c r="U59130" s="275"/>
    </row>
    <row r="59131" spans="21:21" x14ac:dyDescent="0.3">
      <c r="U59131" s="275"/>
    </row>
    <row r="59132" spans="21:21" x14ac:dyDescent="0.3">
      <c r="U59132" s="275"/>
    </row>
    <row r="59133" spans="21:21" x14ac:dyDescent="0.3">
      <c r="U59133" s="275"/>
    </row>
    <row r="59134" spans="21:21" x14ac:dyDescent="0.3">
      <c r="U59134" s="275"/>
    </row>
    <row r="59135" spans="21:21" x14ac:dyDescent="0.3">
      <c r="U59135" s="275"/>
    </row>
    <row r="59136" spans="21:21" x14ac:dyDescent="0.3">
      <c r="U59136" s="275"/>
    </row>
    <row r="59137" spans="21:21" x14ac:dyDescent="0.3">
      <c r="U59137" s="275"/>
    </row>
    <row r="59138" spans="21:21" x14ac:dyDescent="0.3">
      <c r="U59138" s="275"/>
    </row>
    <row r="59139" spans="21:21" x14ac:dyDescent="0.3">
      <c r="U59139" s="275"/>
    </row>
    <row r="59140" spans="21:21" x14ac:dyDescent="0.3">
      <c r="U59140" s="275"/>
    </row>
    <row r="59141" spans="21:21" x14ac:dyDescent="0.3">
      <c r="U59141" s="275"/>
    </row>
    <row r="59142" spans="21:21" x14ac:dyDescent="0.3">
      <c r="U59142" s="275"/>
    </row>
    <row r="59143" spans="21:21" x14ac:dyDescent="0.3">
      <c r="U59143" s="275"/>
    </row>
    <row r="59144" spans="21:21" x14ac:dyDescent="0.3">
      <c r="U59144" s="275"/>
    </row>
    <row r="59145" spans="21:21" x14ac:dyDescent="0.3">
      <c r="U59145" s="275"/>
    </row>
    <row r="59146" spans="21:21" x14ac:dyDescent="0.3">
      <c r="U59146" s="275"/>
    </row>
    <row r="59147" spans="21:21" x14ac:dyDescent="0.3">
      <c r="U59147" s="275"/>
    </row>
    <row r="59148" spans="21:21" x14ac:dyDescent="0.3">
      <c r="U59148" s="275"/>
    </row>
    <row r="59149" spans="21:21" x14ac:dyDescent="0.3">
      <c r="U59149" s="275"/>
    </row>
    <row r="59150" spans="21:21" x14ac:dyDescent="0.3">
      <c r="U59150" s="275"/>
    </row>
    <row r="59151" spans="21:21" x14ac:dyDescent="0.3">
      <c r="U59151" s="275"/>
    </row>
    <row r="59152" spans="21:21" x14ac:dyDescent="0.3">
      <c r="U59152" s="275"/>
    </row>
    <row r="59153" spans="21:21" x14ac:dyDescent="0.3">
      <c r="U59153" s="275"/>
    </row>
    <row r="59154" spans="21:21" x14ac:dyDescent="0.3">
      <c r="U59154" s="275"/>
    </row>
    <row r="59155" spans="21:21" x14ac:dyDescent="0.3">
      <c r="U59155" s="275"/>
    </row>
    <row r="59156" spans="21:21" x14ac:dyDescent="0.3">
      <c r="U59156" s="275"/>
    </row>
    <row r="59157" spans="21:21" x14ac:dyDescent="0.3">
      <c r="U59157" s="275"/>
    </row>
    <row r="59158" spans="21:21" x14ac:dyDescent="0.3">
      <c r="U59158" s="275"/>
    </row>
    <row r="59159" spans="21:21" x14ac:dyDescent="0.3">
      <c r="U59159" s="275"/>
    </row>
    <row r="59160" spans="21:21" x14ac:dyDescent="0.3">
      <c r="U59160" s="275"/>
    </row>
    <row r="59161" spans="21:21" x14ac:dyDescent="0.3">
      <c r="U59161" s="275"/>
    </row>
    <row r="59162" spans="21:21" x14ac:dyDescent="0.3">
      <c r="U59162" s="275"/>
    </row>
    <row r="59163" spans="21:21" x14ac:dyDescent="0.3">
      <c r="U59163" s="275"/>
    </row>
    <row r="59164" spans="21:21" x14ac:dyDescent="0.3">
      <c r="U59164" s="275"/>
    </row>
    <row r="59165" spans="21:21" x14ac:dyDescent="0.3">
      <c r="U59165" s="275"/>
    </row>
    <row r="59166" spans="21:21" x14ac:dyDescent="0.3">
      <c r="U59166" s="275"/>
    </row>
    <row r="59167" spans="21:21" x14ac:dyDescent="0.3">
      <c r="U59167" s="275"/>
    </row>
    <row r="59168" spans="21:21" x14ac:dyDescent="0.3">
      <c r="U59168" s="275"/>
    </row>
    <row r="59169" spans="21:21" x14ac:dyDescent="0.3">
      <c r="U59169" s="275"/>
    </row>
    <row r="59170" spans="21:21" x14ac:dyDescent="0.3">
      <c r="U59170" s="275"/>
    </row>
    <row r="59171" spans="21:21" x14ac:dyDescent="0.3">
      <c r="U59171" s="275"/>
    </row>
    <row r="59172" spans="21:21" x14ac:dyDescent="0.3">
      <c r="U59172" s="275"/>
    </row>
    <row r="59173" spans="21:21" x14ac:dyDescent="0.3">
      <c r="U59173" s="275"/>
    </row>
    <row r="59174" spans="21:21" x14ac:dyDescent="0.3">
      <c r="U59174" s="275"/>
    </row>
    <row r="59175" spans="21:21" x14ac:dyDescent="0.3">
      <c r="U59175" s="275"/>
    </row>
    <row r="59176" spans="21:21" x14ac:dyDescent="0.3">
      <c r="U59176" s="275"/>
    </row>
    <row r="59177" spans="21:21" x14ac:dyDescent="0.3">
      <c r="U59177" s="275"/>
    </row>
    <row r="59178" spans="21:21" x14ac:dyDescent="0.3">
      <c r="U59178" s="275"/>
    </row>
    <row r="59179" spans="21:21" x14ac:dyDescent="0.3">
      <c r="U59179" s="275"/>
    </row>
    <row r="59180" spans="21:21" x14ac:dyDescent="0.3">
      <c r="U59180" s="275"/>
    </row>
    <row r="59181" spans="21:21" x14ac:dyDescent="0.3">
      <c r="U59181" s="275"/>
    </row>
    <row r="59182" spans="21:21" x14ac:dyDescent="0.3">
      <c r="U59182" s="275"/>
    </row>
    <row r="59183" spans="21:21" x14ac:dyDescent="0.3">
      <c r="U59183" s="275"/>
    </row>
    <row r="59184" spans="21:21" x14ac:dyDescent="0.3">
      <c r="U59184" s="275"/>
    </row>
    <row r="59185" spans="21:21" x14ac:dyDescent="0.3">
      <c r="U59185" s="275"/>
    </row>
    <row r="59186" spans="21:21" x14ac:dyDescent="0.3">
      <c r="U59186" s="275"/>
    </row>
    <row r="59187" spans="21:21" x14ac:dyDescent="0.3">
      <c r="U59187" s="275"/>
    </row>
    <row r="59188" spans="21:21" x14ac:dyDescent="0.3">
      <c r="U59188" s="275"/>
    </row>
    <row r="59189" spans="21:21" x14ac:dyDescent="0.3">
      <c r="U59189" s="275"/>
    </row>
    <row r="59190" spans="21:21" x14ac:dyDescent="0.3">
      <c r="U59190" s="275"/>
    </row>
    <row r="59191" spans="21:21" x14ac:dyDescent="0.3">
      <c r="U59191" s="275"/>
    </row>
    <row r="59192" spans="21:21" x14ac:dyDescent="0.3">
      <c r="U59192" s="275"/>
    </row>
    <row r="59193" spans="21:21" x14ac:dyDescent="0.3">
      <c r="U59193" s="275"/>
    </row>
    <row r="59194" spans="21:21" x14ac:dyDescent="0.3">
      <c r="U59194" s="275"/>
    </row>
    <row r="59195" spans="21:21" x14ac:dyDescent="0.3">
      <c r="U59195" s="275"/>
    </row>
    <row r="59196" spans="21:21" x14ac:dyDescent="0.3">
      <c r="U59196" s="275"/>
    </row>
    <row r="59197" spans="21:21" x14ac:dyDescent="0.3">
      <c r="U59197" s="275"/>
    </row>
    <row r="59198" spans="21:21" x14ac:dyDescent="0.3">
      <c r="U59198" s="275"/>
    </row>
    <row r="59199" spans="21:21" x14ac:dyDescent="0.3">
      <c r="U59199" s="275"/>
    </row>
    <row r="59200" spans="21:21" x14ac:dyDescent="0.3">
      <c r="U59200" s="275"/>
    </row>
    <row r="59201" spans="21:21" x14ac:dyDescent="0.3">
      <c r="U59201" s="275"/>
    </row>
    <row r="59202" spans="21:21" x14ac:dyDescent="0.3">
      <c r="U59202" s="275"/>
    </row>
    <row r="59203" spans="21:21" x14ac:dyDescent="0.3">
      <c r="U59203" s="275"/>
    </row>
    <row r="59204" spans="21:21" x14ac:dyDescent="0.3">
      <c r="U59204" s="275"/>
    </row>
    <row r="59205" spans="21:21" x14ac:dyDescent="0.3">
      <c r="U59205" s="275"/>
    </row>
    <row r="59206" spans="21:21" x14ac:dyDescent="0.3">
      <c r="U59206" s="275"/>
    </row>
    <row r="59207" spans="21:21" x14ac:dyDescent="0.3">
      <c r="U59207" s="275"/>
    </row>
    <row r="59208" spans="21:21" x14ac:dyDescent="0.3">
      <c r="U59208" s="275"/>
    </row>
    <row r="59209" spans="21:21" x14ac:dyDescent="0.3">
      <c r="U59209" s="275"/>
    </row>
    <row r="59210" spans="21:21" x14ac:dyDescent="0.3">
      <c r="U59210" s="275"/>
    </row>
    <row r="59211" spans="21:21" x14ac:dyDescent="0.3">
      <c r="U59211" s="275"/>
    </row>
    <row r="59212" spans="21:21" x14ac:dyDescent="0.3">
      <c r="U59212" s="275"/>
    </row>
    <row r="59213" spans="21:21" x14ac:dyDescent="0.3">
      <c r="U59213" s="275"/>
    </row>
    <row r="59214" spans="21:21" x14ac:dyDescent="0.3">
      <c r="U59214" s="275"/>
    </row>
    <row r="59215" spans="21:21" x14ac:dyDescent="0.3">
      <c r="U59215" s="275"/>
    </row>
    <row r="59216" spans="21:21" x14ac:dyDescent="0.3">
      <c r="U59216" s="275"/>
    </row>
    <row r="59217" spans="21:21" x14ac:dyDescent="0.3">
      <c r="U59217" s="275"/>
    </row>
    <row r="59218" spans="21:21" x14ac:dyDescent="0.3">
      <c r="U59218" s="275"/>
    </row>
    <row r="59219" spans="21:21" x14ac:dyDescent="0.3">
      <c r="U59219" s="275"/>
    </row>
    <row r="59220" spans="21:21" x14ac:dyDescent="0.3">
      <c r="U59220" s="275"/>
    </row>
    <row r="59221" spans="21:21" x14ac:dyDescent="0.3">
      <c r="U59221" s="275"/>
    </row>
    <row r="59222" spans="21:21" x14ac:dyDescent="0.3">
      <c r="U59222" s="275"/>
    </row>
    <row r="59223" spans="21:21" x14ac:dyDescent="0.3">
      <c r="U59223" s="275"/>
    </row>
    <row r="59224" spans="21:21" x14ac:dyDescent="0.3">
      <c r="U59224" s="275"/>
    </row>
    <row r="59225" spans="21:21" x14ac:dyDescent="0.3">
      <c r="U59225" s="275"/>
    </row>
    <row r="59226" spans="21:21" x14ac:dyDescent="0.3">
      <c r="U59226" s="275"/>
    </row>
    <row r="59227" spans="21:21" x14ac:dyDescent="0.3">
      <c r="U59227" s="275"/>
    </row>
    <row r="59228" spans="21:21" x14ac:dyDescent="0.3">
      <c r="U59228" s="275"/>
    </row>
    <row r="59229" spans="21:21" x14ac:dyDescent="0.3">
      <c r="U59229" s="275"/>
    </row>
    <row r="59230" spans="21:21" x14ac:dyDescent="0.3">
      <c r="U59230" s="275"/>
    </row>
    <row r="59231" spans="21:21" x14ac:dyDescent="0.3">
      <c r="U59231" s="275"/>
    </row>
    <row r="59232" spans="21:21" x14ac:dyDescent="0.3">
      <c r="U59232" s="275"/>
    </row>
    <row r="59233" spans="21:21" x14ac:dyDescent="0.3">
      <c r="U59233" s="275"/>
    </row>
    <row r="59234" spans="21:21" x14ac:dyDescent="0.3">
      <c r="U59234" s="275"/>
    </row>
    <row r="59235" spans="21:21" x14ac:dyDescent="0.3">
      <c r="U59235" s="275"/>
    </row>
    <row r="59236" spans="21:21" x14ac:dyDescent="0.3">
      <c r="U59236" s="275"/>
    </row>
    <row r="59237" spans="21:21" x14ac:dyDescent="0.3">
      <c r="U59237" s="275"/>
    </row>
    <row r="59238" spans="21:21" x14ac:dyDescent="0.3">
      <c r="U59238" s="275"/>
    </row>
    <row r="59239" spans="21:21" x14ac:dyDescent="0.3">
      <c r="U59239" s="275"/>
    </row>
    <row r="59240" spans="21:21" x14ac:dyDescent="0.3">
      <c r="U59240" s="275"/>
    </row>
    <row r="59241" spans="21:21" x14ac:dyDescent="0.3">
      <c r="U59241" s="275"/>
    </row>
    <row r="59242" spans="21:21" x14ac:dyDescent="0.3">
      <c r="U59242" s="275"/>
    </row>
    <row r="59243" spans="21:21" x14ac:dyDescent="0.3">
      <c r="U59243" s="275"/>
    </row>
    <row r="59244" spans="21:21" x14ac:dyDescent="0.3">
      <c r="U59244" s="275"/>
    </row>
    <row r="59245" spans="21:21" x14ac:dyDescent="0.3">
      <c r="U59245" s="275"/>
    </row>
    <row r="59246" spans="21:21" x14ac:dyDescent="0.3">
      <c r="U59246" s="275"/>
    </row>
    <row r="59247" spans="21:21" x14ac:dyDescent="0.3">
      <c r="U59247" s="275"/>
    </row>
    <row r="59248" spans="21:21" x14ac:dyDescent="0.3">
      <c r="U59248" s="275"/>
    </row>
    <row r="59249" spans="21:21" x14ac:dyDescent="0.3">
      <c r="U59249" s="275"/>
    </row>
    <row r="59250" spans="21:21" x14ac:dyDescent="0.3">
      <c r="U59250" s="275"/>
    </row>
    <row r="59251" spans="21:21" x14ac:dyDescent="0.3">
      <c r="U59251" s="275"/>
    </row>
    <row r="59252" spans="21:21" x14ac:dyDescent="0.3">
      <c r="U59252" s="275"/>
    </row>
    <row r="59253" spans="21:21" x14ac:dyDescent="0.3">
      <c r="U59253" s="275"/>
    </row>
    <row r="59254" spans="21:21" x14ac:dyDescent="0.3">
      <c r="U59254" s="275"/>
    </row>
    <row r="59255" spans="21:21" x14ac:dyDescent="0.3">
      <c r="U59255" s="275"/>
    </row>
    <row r="59256" spans="21:21" x14ac:dyDescent="0.3">
      <c r="U59256" s="275"/>
    </row>
    <row r="59257" spans="21:21" x14ac:dyDescent="0.3">
      <c r="U59257" s="275"/>
    </row>
    <row r="59258" spans="21:21" x14ac:dyDescent="0.3">
      <c r="U59258" s="275"/>
    </row>
    <row r="59259" spans="21:21" x14ac:dyDescent="0.3">
      <c r="U59259" s="275"/>
    </row>
    <row r="59260" spans="21:21" x14ac:dyDescent="0.3">
      <c r="U59260" s="275"/>
    </row>
    <row r="59261" spans="21:21" x14ac:dyDescent="0.3">
      <c r="U59261" s="275"/>
    </row>
    <row r="59262" spans="21:21" x14ac:dyDescent="0.3">
      <c r="U59262" s="275"/>
    </row>
    <row r="59263" spans="21:21" x14ac:dyDescent="0.3">
      <c r="U59263" s="275"/>
    </row>
    <row r="59264" spans="21:21" x14ac:dyDescent="0.3">
      <c r="U59264" s="275"/>
    </row>
    <row r="59265" spans="21:21" x14ac:dyDescent="0.3">
      <c r="U59265" s="275"/>
    </row>
    <row r="59266" spans="21:21" x14ac:dyDescent="0.3">
      <c r="U59266" s="275"/>
    </row>
    <row r="59267" spans="21:21" x14ac:dyDescent="0.3">
      <c r="U59267" s="275"/>
    </row>
    <row r="59268" spans="21:21" x14ac:dyDescent="0.3">
      <c r="U59268" s="275"/>
    </row>
    <row r="59269" spans="21:21" x14ac:dyDescent="0.3">
      <c r="U59269" s="275"/>
    </row>
    <row r="59270" spans="21:21" x14ac:dyDescent="0.3">
      <c r="U59270" s="275"/>
    </row>
    <row r="59271" spans="21:21" x14ac:dyDescent="0.3">
      <c r="U59271" s="275"/>
    </row>
    <row r="59272" spans="21:21" x14ac:dyDescent="0.3">
      <c r="U59272" s="275"/>
    </row>
    <row r="59273" spans="21:21" x14ac:dyDescent="0.3">
      <c r="U59273" s="275"/>
    </row>
    <row r="59274" spans="21:21" x14ac:dyDescent="0.3">
      <c r="U59274" s="275"/>
    </row>
    <row r="59275" spans="21:21" x14ac:dyDescent="0.3">
      <c r="U59275" s="275"/>
    </row>
    <row r="59276" spans="21:21" x14ac:dyDescent="0.3">
      <c r="U59276" s="275"/>
    </row>
    <row r="59277" spans="21:21" x14ac:dyDescent="0.3">
      <c r="U59277" s="275"/>
    </row>
    <row r="59278" spans="21:21" x14ac:dyDescent="0.3">
      <c r="U59278" s="275"/>
    </row>
    <row r="59279" spans="21:21" x14ac:dyDescent="0.3">
      <c r="U59279" s="275"/>
    </row>
    <row r="59280" spans="21:21" x14ac:dyDescent="0.3">
      <c r="U59280" s="275"/>
    </row>
    <row r="59281" spans="21:21" x14ac:dyDescent="0.3">
      <c r="U59281" s="275"/>
    </row>
    <row r="59282" spans="21:21" x14ac:dyDescent="0.3">
      <c r="U59282" s="275"/>
    </row>
    <row r="59283" spans="21:21" x14ac:dyDescent="0.3">
      <c r="U59283" s="275"/>
    </row>
    <row r="59284" spans="21:21" x14ac:dyDescent="0.3">
      <c r="U59284" s="275"/>
    </row>
    <row r="59285" spans="21:21" x14ac:dyDescent="0.3">
      <c r="U59285" s="275"/>
    </row>
    <row r="59286" spans="21:21" x14ac:dyDescent="0.3">
      <c r="U59286" s="275"/>
    </row>
    <row r="59287" spans="21:21" x14ac:dyDescent="0.3">
      <c r="U59287" s="275"/>
    </row>
    <row r="59288" spans="21:21" x14ac:dyDescent="0.3">
      <c r="U59288" s="275"/>
    </row>
    <row r="59289" spans="21:21" x14ac:dyDescent="0.3">
      <c r="U59289" s="275"/>
    </row>
    <row r="59290" spans="21:21" x14ac:dyDescent="0.3">
      <c r="U59290" s="275"/>
    </row>
    <row r="59291" spans="21:21" x14ac:dyDescent="0.3">
      <c r="U59291" s="275"/>
    </row>
    <row r="59292" spans="21:21" x14ac:dyDescent="0.3">
      <c r="U59292" s="275"/>
    </row>
    <row r="59293" spans="21:21" x14ac:dyDescent="0.3">
      <c r="U59293" s="275"/>
    </row>
    <row r="59294" spans="21:21" x14ac:dyDescent="0.3">
      <c r="U59294" s="275"/>
    </row>
    <row r="59295" spans="21:21" x14ac:dyDescent="0.3">
      <c r="U59295" s="275"/>
    </row>
    <row r="59296" spans="21:21" x14ac:dyDescent="0.3">
      <c r="U59296" s="275"/>
    </row>
    <row r="59297" spans="21:21" x14ac:dyDescent="0.3">
      <c r="U59297" s="275"/>
    </row>
    <row r="59298" spans="21:21" x14ac:dyDescent="0.3">
      <c r="U59298" s="275"/>
    </row>
    <row r="59299" spans="21:21" x14ac:dyDescent="0.3">
      <c r="U59299" s="275"/>
    </row>
    <row r="59300" spans="21:21" x14ac:dyDescent="0.3">
      <c r="U59300" s="275"/>
    </row>
    <row r="59301" spans="21:21" x14ac:dyDescent="0.3">
      <c r="U59301" s="275"/>
    </row>
    <row r="59302" spans="21:21" x14ac:dyDescent="0.3">
      <c r="U59302" s="275"/>
    </row>
    <row r="59303" spans="21:21" x14ac:dyDescent="0.3">
      <c r="U59303" s="275"/>
    </row>
    <row r="59304" spans="21:21" x14ac:dyDescent="0.3">
      <c r="U59304" s="275"/>
    </row>
    <row r="59305" spans="21:21" x14ac:dyDescent="0.3">
      <c r="U59305" s="275"/>
    </row>
    <row r="59306" spans="21:21" x14ac:dyDescent="0.3">
      <c r="U59306" s="275"/>
    </row>
    <row r="59307" spans="21:21" x14ac:dyDescent="0.3">
      <c r="U59307" s="275"/>
    </row>
    <row r="59308" spans="21:21" x14ac:dyDescent="0.3">
      <c r="U59308" s="275"/>
    </row>
    <row r="59309" spans="21:21" x14ac:dyDescent="0.3">
      <c r="U59309" s="275"/>
    </row>
    <row r="59310" spans="21:21" x14ac:dyDescent="0.3">
      <c r="U59310" s="275"/>
    </row>
    <row r="59311" spans="21:21" x14ac:dyDescent="0.3">
      <c r="U59311" s="275"/>
    </row>
    <row r="59312" spans="21:21" x14ac:dyDescent="0.3">
      <c r="U59312" s="275"/>
    </row>
    <row r="59313" spans="21:21" x14ac:dyDescent="0.3">
      <c r="U59313" s="275"/>
    </row>
    <row r="59314" spans="21:21" x14ac:dyDescent="0.3">
      <c r="U59314" s="275"/>
    </row>
    <row r="59315" spans="21:21" x14ac:dyDescent="0.3">
      <c r="U59315" s="275"/>
    </row>
    <row r="59316" spans="21:21" x14ac:dyDescent="0.3">
      <c r="U59316" s="275"/>
    </row>
    <row r="59317" spans="21:21" x14ac:dyDescent="0.3">
      <c r="U59317" s="275"/>
    </row>
    <row r="59318" spans="21:21" x14ac:dyDescent="0.3">
      <c r="U59318" s="275"/>
    </row>
    <row r="59319" spans="21:21" x14ac:dyDescent="0.3">
      <c r="U59319" s="275"/>
    </row>
    <row r="59320" spans="21:21" x14ac:dyDescent="0.3">
      <c r="U59320" s="275"/>
    </row>
    <row r="59321" spans="21:21" x14ac:dyDescent="0.3">
      <c r="U59321" s="275"/>
    </row>
    <row r="59322" spans="21:21" x14ac:dyDescent="0.3">
      <c r="U59322" s="275"/>
    </row>
    <row r="59323" spans="21:21" x14ac:dyDescent="0.3">
      <c r="U59323" s="275"/>
    </row>
    <row r="59324" spans="21:21" x14ac:dyDescent="0.3">
      <c r="U59324" s="275"/>
    </row>
    <row r="59325" spans="21:21" x14ac:dyDescent="0.3">
      <c r="U59325" s="275"/>
    </row>
    <row r="59326" spans="21:21" x14ac:dyDescent="0.3">
      <c r="U59326" s="275"/>
    </row>
    <row r="59327" spans="21:21" x14ac:dyDescent="0.3">
      <c r="U59327" s="275"/>
    </row>
    <row r="59328" spans="21:21" x14ac:dyDescent="0.3">
      <c r="U59328" s="275"/>
    </row>
    <row r="59329" spans="21:21" x14ac:dyDescent="0.3">
      <c r="U59329" s="275"/>
    </row>
    <row r="59330" spans="21:21" x14ac:dyDescent="0.3">
      <c r="U59330" s="275"/>
    </row>
    <row r="59331" spans="21:21" x14ac:dyDescent="0.3">
      <c r="U59331" s="275"/>
    </row>
    <row r="59332" spans="21:21" x14ac:dyDescent="0.3">
      <c r="U59332" s="275"/>
    </row>
    <row r="59333" spans="21:21" x14ac:dyDescent="0.3">
      <c r="U59333" s="275"/>
    </row>
    <row r="59334" spans="21:21" x14ac:dyDescent="0.3">
      <c r="U59334" s="275"/>
    </row>
    <row r="59335" spans="21:21" x14ac:dyDescent="0.3">
      <c r="U59335" s="275"/>
    </row>
    <row r="59336" spans="21:21" x14ac:dyDescent="0.3">
      <c r="U59336" s="275"/>
    </row>
    <row r="59337" spans="21:21" x14ac:dyDescent="0.3">
      <c r="U59337" s="275"/>
    </row>
    <row r="59338" spans="21:21" x14ac:dyDescent="0.3">
      <c r="U59338" s="275"/>
    </row>
    <row r="59339" spans="21:21" x14ac:dyDescent="0.3">
      <c r="U59339" s="275"/>
    </row>
    <row r="59340" spans="21:21" x14ac:dyDescent="0.3">
      <c r="U59340" s="275"/>
    </row>
    <row r="59341" spans="21:21" x14ac:dyDescent="0.3">
      <c r="U59341" s="275"/>
    </row>
    <row r="59342" spans="21:21" x14ac:dyDescent="0.3">
      <c r="U59342" s="275"/>
    </row>
    <row r="59343" spans="21:21" x14ac:dyDescent="0.3">
      <c r="U59343" s="275"/>
    </row>
    <row r="59344" spans="21:21" x14ac:dyDescent="0.3">
      <c r="U59344" s="275"/>
    </row>
    <row r="59345" spans="21:21" x14ac:dyDescent="0.3">
      <c r="U59345" s="275"/>
    </row>
    <row r="59346" spans="21:21" x14ac:dyDescent="0.3">
      <c r="U59346" s="275"/>
    </row>
    <row r="59347" spans="21:21" x14ac:dyDescent="0.3">
      <c r="U59347" s="275"/>
    </row>
    <row r="59348" spans="21:21" x14ac:dyDescent="0.3">
      <c r="U59348" s="275"/>
    </row>
    <row r="59349" spans="21:21" x14ac:dyDescent="0.3">
      <c r="U59349" s="275"/>
    </row>
    <row r="59350" spans="21:21" x14ac:dyDescent="0.3">
      <c r="U59350" s="275"/>
    </row>
    <row r="59351" spans="21:21" x14ac:dyDescent="0.3">
      <c r="U59351" s="275"/>
    </row>
    <row r="59352" spans="21:21" x14ac:dyDescent="0.3">
      <c r="U59352" s="275"/>
    </row>
    <row r="59353" spans="21:21" x14ac:dyDescent="0.3">
      <c r="U59353" s="275"/>
    </row>
    <row r="59354" spans="21:21" x14ac:dyDescent="0.3">
      <c r="U59354" s="275"/>
    </row>
    <row r="59355" spans="21:21" x14ac:dyDescent="0.3">
      <c r="U59355" s="275"/>
    </row>
    <row r="59356" spans="21:21" x14ac:dyDescent="0.3">
      <c r="U59356" s="275"/>
    </row>
    <row r="59357" spans="21:21" x14ac:dyDescent="0.3">
      <c r="U59357" s="275"/>
    </row>
    <row r="59358" spans="21:21" x14ac:dyDescent="0.3">
      <c r="U59358" s="275"/>
    </row>
    <row r="59359" spans="21:21" x14ac:dyDescent="0.3">
      <c r="U59359" s="275"/>
    </row>
    <row r="59360" spans="21:21" x14ac:dyDescent="0.3">
      <c r="U59360" s="275"/>
    </row>
    <row r="59361" spans="21:21" x14ac:dyDescent="0.3">
      <c r="U59361" s="275"/>
    </row>
    <row r="59362" spans="21:21" x14ac:dyDescent="0.3">
      <c r="U59362" s="275"/>
    </row>
    <row r="59363" spans="21:21" x14ac:dyDescent="0.3">
      <c r="U59363" s="275"/>
    </row>
    <row r="59364" spans="21:21" x14ac:dyDescent="0.3">
      <c r="U59364" s="275"/>
    </row>
    <row r="59365" spans="21:21" x14ac:dyDescent="0.3">
      <c r="U59365" s="275"/>
    </row>
    <row r="59366" spans="21:21" x14ac:dyDescent="0.3">
      <c r="U59366" s="275"/>
    </row>
    <row r="59367" spans="21:21" x14ac:dyDescent="0.3">
      <c r="U59367" s="275"/>
    </row>
    <row r="59368" spans="21:21" x14ac:dyDescent="0.3">
      <c r="U59368" s="275"/>
    </row>
    <row r="59369" spans="21:21" x14ac:dyDescent="0.3">
      <c r="U59369" s="275"/>
    </row>
    <row r="59370" spans="21:21" x14ac:dyDescent="0.3">
      <c r="U59370" s="275"/>
    </row>
    <row r="59371" spans="21:21" x14ac:dyDescent="0.3">
      <c r="U59371" s="275"/>
    </row>
    <row r="59372" spans="21:21" x14ac:dyDescent="0.3">
      <c r="U59372" s="275"/>
    </row>
    <row r="59373" spans="21:21" x14ac:dyDescent="0.3">
      <c r="U59373" s="275"/>
    </row>
    <row r="59374" spans="21:21" x14ac:dyDescent="0.3">
      <c r="U59374" s="275"/>
    </row>
    <row r="59375" spans="21:21" x14ac:dyDescent="0.3">
      <c r="U59375" s="275"/>
    </row>
    <row r="59376" spans="21:21" x14ac:dyDescent="0.3">
      <c r="U59376" s="275"/>
    </row>
    <row r="59377" spans="21:21" x14ac:dyDescent="0.3">
      <c r="U59377" s="275"/>
    </row>
    <row r="59378" spans="21:21" x14ac:dyDescent="0.3">
      <c r="U59378" s="275"/>
    </row>
    <row r="59379" spans="21:21" x14ac:dyDescent="0.3">
      <c r="U59379" s="275"/>
    </row>
    <row r="59380" spans="21:21" x14ac:dyDescent="0.3">
      <c r="U59380" s="275"/>
    </row>
    <row r="59381" spans="21:21" x14ac:dyDescent="0.3">
      <c r="U59381" s="275"/>
    </row>
    <row r="59382" spans="21:21" x14ac:dyDescent="0.3">
      <c r="U59382" s="275"/>
    </row>
    <row r="59383" spans="21:21" x14ac:dyDescent="0.3">
      <c r="U59383" s="275"/>
    </row>
    <row r="59384" spans="21:21" x14ac:dyDescent="0.3">
      <c r="U59384" s="275"/>
    </row>
    <row r="59385" spans="21:21" x14ac:dyDescent="0.3">
      <c r="U59385" s="275"/>
    </row>
    <row r="59386" spans="21:21" x14ac:dyDescent="0.3">
      <c r="U59386" s="275"/>
    </row>
    <row r="59387" spans="21:21" x14ac:dyDescent="0.3">
      <c r="U59387" s="275"/>
    </row>
    <row r="59388" spans="21:21" x14ac:dyDescent="0.3">
      <c r="U59388" s="275"/>
    </row>
    <row r="59389" spans="21:21" x14ac:dyDescent="0.3">
      <c r="U59389" s="275"/>
    </row>
    <row r="59390" spans="21:21" x14ac:dyDescent="0.3">
      <c r="U59390" s="275"/>
    </row>
    <row r="59391" spans="21:21" x14ac:dyDescent="0.3">
      <c r="U59391" s="275"/>
    </row>
    <row r="59392" spans="21:21" x14ac:dyDescent="0.3">
      <c r="U59392" s="275"/>
    </row>
    <row r="59393" spans="21:21" x14ac:dyDescent="0.3">
      <c r="U59393" s="275"/>
    </row>
    <row r="59394" spans="21:21" x14ac:dyDescent="0.3">
      <c r="U59394" s="275"/>
    </row>
    <row r="59395" spans="21:21" x14ac:dyDescent="0.3">
      <c r="U59395" s="275"/>
    </row>
    <row r="59396" spans="21:21" x14ac:dyDescent="0.3">
      <c r="U59396" s="275"/>
    </row>
    <row r="59397" spans="21:21" x14ac:dyDescent="0.3">
      <c r="U59397" s="275"/>
    </row>
    <row r="59398" spans="21:21" x14ac:dyDescent="0.3">
      <c r="U59398" s="275"/>
    </row>
    <row r="59399" spans="21:21" x14ac:dyDescent="0.3">
      <c r="U59399" s="275"/>
    </row>
    <row r="59400" spans="21:21" x14ac:dyDescent="0.3">
      <c r="U59400" s="275"/>
    </row>
    <row r="59401" spans="21:21" x14ac:dyDescent="0.3">
      <c r="U59401" s="275"/>
    </row>
    <row r="59402" spans="21:21" x14ac:dyDescent="0.3">
      <c r="U59402" s="275"/>
    </row>
    <row r="59403" spans="21:21" x14ac:dyDescent="0.3">
      <c r="U59403" s="275"/>
    </row>
    <row r="59404" spans="21:21" x14ac:dyDescent="0.3">
      <c r="U59404" s="275"/>
    </row>
    <row r="59405" spans="21:21" x14ac:dyDescent="0.3">
      <c r="U59405" s="275"/>
    </row>
    <row r="59406" spans="21:21" x14ac:dyDescent="0.3">
      <c r="U59406" s="275"/>
    </row>
    <row r="59407" spans="21:21" x14ac:dyDescent="0.3">
      <c r="U59407" s="275"/>
    </row>
    <row r="59408" spans="21:21" x14ac:dyDescent="0.3">
      <c r="U59408" s="275"/>
    </row>
    <row r="59409" spans="21:21" x14ac:dyDescent="0.3">
      <c r="U59409" s="275"/>
    </row>
    <row r="59410" spans="21:21" x14ac:dyDescent="0.3">
      <c r="U59410" s="275"/>
    </row>
    <row r="59411" spans="21:21" x14ac:dyDescent="0.3">
      <c r="U59411" s="275"/>
    </row>
    <row r="59412" spans="21:21" x14ac:dyDescent="0.3">
      <c r="U59412" s="275"/>
    </row>
    <row r="59413" spans="21:21" x14ac:dyDescent="0.3">
      <c r="U59413" s="275"/>
    </row>
    <row r="59414" spans="21:21" x14ac:dyDescent="0.3">
      <c r="U59414" s="275"/>
    </row>
    <row r="59415" spans="21:21" x14ac:dyDescent="0.3">
      <c r="U59415" s="275"/>
    </row>
    <row r="59416" spans="21:21" x14ac:dyDescent="0.3">
      <c r="U59416" s="275"/>
    </row>
    <row r="59417" spans="21:21" x14ac:dyDescent="0.3">
      <c r="U59417" s="275"/>
    </row>
    <row r="59418" spans="21:21" x14ac:dyDescent="0.3">
      <c r="U59418" s="275"/>
    </row>
    <row r="59419" spans="21:21" x14ac:dyDescent="0.3">
      <c r="U59419" s="275"/>
    </row>
    <row r="59420" spans="21:21" x14ac:dyDescent="0.3">
      <c r="U59420" s="275"/>
    </row>
    <row r="59421" spans="21:21" x14ac:dyDescent="0.3">
      <c r="U59421" s="275"/>
    </row>
    <row r="59422" spans="21:21" x14ac:dyDescent="0.3">
      <c r="U59422" s="275"/>
    </row>
    <row r="59423" spans="21:21" x14ac:dyDescent="0.3">
      <c r="U59423" s="275"/>
    </row>
    <row r="59424" spans="21:21" x14ac:dyDescent="0.3">
      <c r="U59424" s="275"/>
    </row>
    <row r="59425" spans="21:21" x14ac:dyDescent="0.3">
      <c r="U59425" s="275"/>
    </row>
    <row r="59426" spans="21:21" x14ac:dyDescent="0.3">
      <c r="U59426" s="275"/>
    </row>
    <row r="59427" spans="21:21" x14ac:dyDescent="0.3">
      <c r="U59427" s="275"/>
    </row>
    <row r="59428" spans="21:21" x14ac:dyDescent="0.3">
      <c r="U59428" s="275"/>
    </row>
    <row r="59429" spans="21:21" x14ac:dyDescent="0.3">
      <c r="U59429" s="275"/>
    </row>
    <row r="59430" spans="21:21" x14ac:dyDescent="0.3">
      <c r="U59430" s="275"/>
    </row>
    <row r="59431" spans="21:21" x14ac:dyDescent="0.3">
      <c r="U59431" s="275"/>
    </row>
    <row r="59432" spans="21:21" x14ac:dyDescent="0.3">
      <c r="U59432" s="275"/>
    </row>
    <row r="59433" spans="21:21" x14ac:dyDescent="0.3">
      <c r="U59433" s="275"/>
    </row>
    <row r="59434" spans="21:21" x14ac:dyDescent="0.3">
      <c r="U59434" s="275"/>
    </row>
    <row r="59435" spans="21:21" x14ac:dyDescent="0.3">
      <c r="U59435" s="275"/>
    </row>
    <row r="59436" spans="21:21" x14ac:dyDescent="0.3">
      <c r="U59436" s="275"/>
    </row>
    <row r="59437" spans="21:21" x14ac:dyDescent="0.3">
      <c r="U59437" s="275"/>
    </row>
    <row r="59438" spans="21:21" x14ac:dyDescent="0.3">
      <c r="U59438" s="275"/>
    </row>
    <row r="59439" spans="21:21" x14ac:dyDescent="0.3">
      <c r="U59439" s="275"/>
    </row>
    <row r="59440" spans="21:21" x14ac:dyDescent="0.3">
      <c r="U59440" s="275"/>
    </row>
    <row r="59441" spans="21:21" x14ac:dyDescent="0.3">
      <c r="U59441" s="275"/>
    </row>
    <row r="59442" spans="21:21" x14ac:dyDescent="0.3">
      <c r="U59442" s="275"/>
    </row>
    <row r="59443" spans="21:21" x14ac:dyDescent="0.3">
      <c r="U59443" s="275"/>
    </row>
    <row r="59444" spans="21:21" x14ac:dyDescent="0.3">
      <c r="U59444" s="275"/>
    </row>
    <row r="59445" spans="21:21" x14ac:dyDescent="0.3">
      <c r="U59445" s="275"/>
    </row>
    <row r="59446" spans="21:21" x14ac:dyDescent="0.3">
      <c r="U59446" s="275"/>
    </row>
    <row r="59447" spans="21:21" x14ac:dyDescent="0.3">
      <c r="U59447" s="275"/>
    </row>
    <row r="59448" spans="21:21" x14ac:dyDescent="0.3">
      <c r="U59448" s="275"/>
    </row>
    <row r="59449" spans="21:21" x14ac:dyDescent="0.3">
      <c r="U59449" s="275"/>
    </row>
    <row r="59450" spans="21:21" x14ac:dyDescent="0.3">
      <c r="U59450" s="275"/>
    </row>
    <row r="59451" spans="21:21" x14ac:dyDescent="0.3">
      <c r="U59451" s="275"/>
    </row>
    <row r="59452" spans="21:21" x14ac:dyDescent="0.3">
      <c r="U59452" s="275"/>
    </row>
    <row r="59453" spans="21:21" x14ac:dyDescent="0.3">
      <c r="U59453" s="275"/>
    </row>
    <row r="59454" spans="21:21" x14ac:dyDescent="0.3">
      <c r="U59454" s="275"/>
    </row>
    <row r="59455" spans="21:21" x14ac:dyDescent="0.3">
      <c r="U59455" s="275"/>
    </row>
    <row r="59456" spans="21:21" x14ac:dyDescent="0.3">
      <c r="U59456" s="275"/>
    </row>
    <row r="59457" spans="21:21" x14ac:dyDescent="0.3">
      <c r="U59457" s="275"/>
    </row>
    <row r="59458" spans="21:21" x14ac:dyDescent="0.3">
      <c r="U59458" s="275"/>
    </row>
    <row r="59459" spans="21:21" x14ac:dyDescent="0.3">
      <c r="U59459" s="275"/>
    </row>
    <row r="59460" spans="21:21" x14ac:dyDescent="0.3">
      <c r="U59460" s="275"/>
    </row>
    <row r="59461" spans="21:21" x14ac:dyDescent="0.3">
      <c r="U59461" s="275"/>
    </row>
    <row r="59462" spans="21:21" x14ac:dyDescent="0.3">
      <c r="U59462" s="275"/>
    </row>
    <row r="59463" spans="21:21" x14ac:dyDescent="0.3">
      <c r="U59463" s="275"/>
    </row>
    <row r="59464" spans="21:21" x14ac:dyDescent="0.3">
      <c r="U59464" s="275"/>
    </row>
    <row r="59465" spans="21:21" x14ac:dyDescent="0.3">
      <c r="U59465" s="275"/>
    </row>
    <row r="59466" spans="21:21" x14ac:dyDescent="0.3">
      <c r="U59466" s="275"/>
    </row>
    <row r="59467" spans="21:21" x14ac:dyDescent="0.3">
      <c r="U59467" s="275"/>
    </row>
    <row r="59468" spans="21:21" x14ac:dyDescent="0.3">
      <c r="U59468" s="275"/>
    </row>
    <row r="59469" spans="21:21" x14ac:dyDescent="0.3">
      <c r="U59469" s="275"/>
    </row>
    <row r="59470" spans="21:21" x14ac:dyDescent="0.3">
      <c r="U59470" s="275"/>
    </row>
    <row r="59471" spans="21:21" x14ac:dyDescent="0.3">
      <c r="U59471" s="275"/>
    </row>
    <row r="59472" spans="21:21" x14ac:dyDescent="0.3">
      <c r="U59472" s="275"/>
    </row>
    <row r="59473" spans="21:21" x14ac:dyDescent="0.3">
      <c r="U59473" s="275"/>
    </row>
    <row r="59474" spans="21:21" x14ac:dyDescent="0.3">
      <c r="U59474" s="275"/>
    </row>
    <row r="59475" spans="21:21" x14ac:dyDescent="0.3">
      <c r="U59475" s="275"/>
    </row>
    <row r="59476" spans="21:21" x14ac:dyDescent="0.3">
      <c r="U59476" s="275"/>
    </row>
    <row r="59477" spans="21:21" x14ac:dyDescent="0.3">
      <c r="U59477" s="275"/>
    </row>
    <row r="59478" spans="21:21" x14ac:dyDescent="0.3">
      <c r="U59478" s="275"/>
    </row>
    <row r="59479" spans="21:21" x14ac:dyDescent="0.3">
      <c r="U59479" s="275"/>
    </row>
    <row r="59480" spans="21:21" x14ac:dyDescent="0.3">
      <c r="U59480" s="275"/>
    </row>
    <row r="59481" spans="21:21" x14ac:dyDescent="0.3">
      <c r="U59481" s="275"/>
    </row>
    <row r="59482" spans="21:21" x14ac:dyDescent="0.3">
      <c r="U59482" s="275"/>
    </row>
    <row r="59483" spans="21:21" x14ac:dyDescent="0.3">
      <c r="U59483" s="275"/>
    </row>
    <row r="59484" spans="21:21" x14ac:dyDescent="0.3">
      <c r="U59484" s="275"/>
    </row>
    <row r="59485" spans="21:21" x14ac:dyDescent="0.3">
      <c r="U59485" s="275"/>
    </row>
    <row r="59486" spans="21:21" x14ac:dyDescent="0.3">
      <c r="U59486" s="275"/>
    </row>
    <row r="59487" spans="21:21" x14ac:dyDescent="0.3">
      <c r="U59487" s="275"/>
    </row>
    <row r="59488" spans="21:21" x14ac:dyDescent="0.3">
      <c r="U59488" s="275"/>
    </row>
    <row r="59489" spans="21:21" x14ac:dyDescent="0.3">
      <c r="U59489" s="275"/>
    </row>
    <row r="59490" spans="21:21" x14ac:dyDescent="0.3">
      <c r="U59490" s="275"/>
    </row>
    <row r="59491" spans="21:21" x14ac:dyDescent="0.3">
      <c r="U59491" s="275"/>
    </row>
    <row r="59492" spans="21:21" x14ac:dyDescent="0.3">
      <c r="U59492" s="275"/>
    </row>
    <row r="59493" spans="21:21" x14ac:dyDescent="0.3">
      <c r="U59493" s="275"/>
    </row>
    <row r="59494" spans="21:21" x14ac:dyDescent="0.3">
      <c r="U59494" s="275"/>
    </row>
    <row r="59495" spans="21:21" x14ac:dyDescent="0.3">
      <c r="U59495" s="275"/>
    </row>
    <row r="59496" spans="21:21" x14ac:dyDescent="0.3">
      <c r="U59496" s="275"/>
    </row>
    <row r="59497" spans="21:21" x14ac:dyDescent="0.3">
      <c r="U59497" s="275"/>
    </row>
    <row r="59498" spans="21:21" x14ac:dyDescent="0.3">
      <c r="U59498" s="275"/>
    </row>
    <row r="59499" spans="21:21" x14ac:dyDescent="0.3">
      <c r="U59499" s="275"/>
    </row>
    <row r="59500" spans="21:21" x14ac:dyDescent="0.3">
      <c r="U59500" s="275"/>
    </row>
    <row r="59501" spans="21:21" x14ac:dyDescent="0.3">
      <c r="U59501" s="275"/>
    </row>
    <row r="59502" spans="21:21" x14ac:dyDescent="0.3">
      <c r="U59502" s="275"/>
    </row>
    <row r="59503" spans="21:21" x14ac:dyDescent="0.3">
      <c r="U59503" s="275"/>
    </row>
    <row r="59504" spans="21:21" x14ac:dyDescent="0.3">
      <c r="U59504" s="275"/>
    </row>
    <row r="59505" spans="21:21" x14ac:dyDescent="0.3">
      <c r="U59505" s="275"/>
    </row>
    <row r="59506" spans="21:21" x14ac:dyDescent="0.3">
      <c r="U59506" s="275"/>
    </row>
    <row r="59507" spans="21:21" x14ac:dyDescent="0.3">
      <c r="U59507" s="275"/>
    </row>
    <row r="59508" spans="21:21" x14ac:dyDescent="0.3">
      <c r="U59508" s="275"/>
    </row>
    <row r="59509" spans="21:21" x14ac:dyDescent="0.3">
      <c r="U59509" s="275"/>
    </row>
    <row r="59510" spans="21:21" x14ac:dyDescent="0.3">
      <c r="U59510" s="275"/>
    </row>
    <row r="59511" spans="21:21" x14ac:dyDescent="0.3">
      <c r="U59511" s="275"/>
    </row>
    <row r="59512" spans="21:21" x14ac:dyDescent="0.3">
      <c r="U59512" s="275"/>
    </row>
    <row r="59513" spans="21:21" x14ac:dyDescent="0.3">
      <c r="U59513" s="275"/>
    </row>
    <row r="59514" spans="21:21" x14ac:dyDescent="0.3">
      <c r="U59514" s="275"/>
    </row>
    <row r="59515" spans="21:21" x14ac:dyDescent="0.3">
      <c r="U59515" s="275"/>
    </row>
    <row r="59516" spans="21:21" x14ac:dyDescent="0.3">
      <c r="U59516" s="275"/>
    </row>
    <row r="59517" spans="21:21" x14ac:dyDescent="0.3">
      <c r="U59517" s="275"/>
    </row>
    <row r="59518" spans="21:21" x14ac:dyDescent="0.3">
      <c r="U59518" s="275"/>
    </row>
    <row r="59519" spans="21:21" x14ac:dyDescent="0.3">
      <c r="U59519" s="275"/>
    </row>
    <row r="59520" spans="21:21" x14ac:dyDescent="0.3">
      <c r="U59520" s="275"/>
    </row>
    <row r="59521" spans="21:21" x14ac:dyDescent="0.3">
      <c r="U59521" s="275"/>
    </row>
    <row r="59522" spans="21:21" x14ac:dyDescent="0.3">
      <c r="U59522" s="275"/>
    </row>
    <row r="59523" spans="21:21" x14ac:dyDescent="0.3">
      <c r="U59523" s="275"/>
    </row>
    <row r="59524" spans="21:21" x14ac:dyDescent="0.3">
      <c r="U59524" s="275"/>
    </row>
    <row r="59525" spans="21:21" x14ac:dyDescent="0.3">
      <c r="U59525" s="275"/>
    </row>
    <row r="59526" spans="21:21" x14ac:dyDescent="0.3">
      <c r="U59526" s="275"/>
    </row>
    <row r="59527" spans="21:21" x14ac:dyDescent="0.3">
      <c r="U59527" s="275"/>
    </row>
    <row r="59528" spans="21:21" x14ac:dyDescent="0.3">
      <c r="U59528" s="275"/>
    </row>
    <row r="59529" spans="21:21" x14ac:dyDescent="0.3">
      <c r="U59529" s="275"/>
    </row>
    <row r="59530" spans="21:21" x14ac:dyDescent="0.3">
      <c r="U59530" s="275"/>
    </row>
    <row r="59531" spans="21:21" x14ac:dyDescent="0.3">
      <c r="U59531" s="275"/>
    </row>
    <row r="59532" spans="21:21" x14ac:dyDescent="0.3">
      <c r="U59532" s="275"/>
    </row>
    <row r="59533" spans="21:21" x14ac:dyDescent="0.3">
      <c r="U59533" s="275"/>
    </row>
    <row r="59534" spans="21:21" x14ac:dyDescent="0.3">
      <c r="U59534" s="275"/>
    </row>
    <row r="59535" spans="21:21" x14ac:dyDescent="0.3">
      <c r="U59535" s="275"/>
    </row>
    <row r="59536" spans="21:21" x14ac:dyDescent="0.3">
      <c r="U59536" s="275"/>
    </row>
    <row r="59537" spans="21:21" x14ac:dyDescent="0.3">
      <c r="U59537" s="275"/>
    </row>
    <row r="59538" spans="21:21" x14ac:dyDescent="0.3">
      <c r="U59538" s="275"/>
    </row>
    <row r="59539" spans="21:21" x14ac:dyDescent="0.3">
      <c r="U59539" s="275"/>
    </row>
    <row r="59540" spans="21:21" x14ac:dyDescent="0.3">
      <c r="U59540" s="275"/>
    </row>
    <row r="59541" spans="21:21" x14ac:dyDescent="0.3">
      <c r="U59541" s="275"/>
    </row>
    <row r="59542" spans="21:21" x14ac:dyDescent="0.3">
      <c r="U59542" s="275"/>
    </row>
    <row r="59543" spans="21:21" x14ac:dyDescent="0.3">
      <c r="U59543" s="275"/>
    </row>
    <row r="59544" spans="21:21" x14ac:dyDescent="0.3">
      <c r="U59544" s="275"/>
    </row>
    <row r="59545" spans="21:21" x14ac:dyDescent="0.3">
      <c r="U59545" s="275"/>
    </row>
    <row r="59546" spans="21:21" x14ac:dyDescent="0.3">
      <c r="U59546" s="275"/>
    </row>
    <row r="59547" spans="21:21" x14ac:dyDescent="0.3">
      <c r="U59547" s="275"/>
    </row>
    <row r="59548" spans="21:21" x14ac:dyDescent="0.3">
      <c r="U59548" s="275"/>
    </row>
    <row r="59549" spans="21:21" x14ac:dyDescent="0.3">
      <c r="U59549" s="275"/>
    </row>
    <row r="59550" spans="21:21" x14ac:dyDescent="0.3">
      <c r="U59550" s="275"/>
    </row>
    <row r="59551" spans="21:21" x14ac:dyDescent="0.3">
      <c r="U59551" s="275"/>
    </row>
    <row r="59552" spans="21:21" x14ac:dyDescent="0.3">
      <c r="U59552" s="275"/>
    </row>
    <row r="59553" spans="21:21" x14ac:dyDescent="0.3">
      <c r="U59553" s="275"/>
    </row>
    <row r="59554" spans="21:21" x14ac:dyDescent="0.3">
      <c r="U59554" s="275"/>
    </row>
    <row r="59555" spans="21:21" x14ac:dyDescent="0.3">
      <c r="U59555" s="275"/>
    </row>
    <row r="59556" spans="21:21" x14ac:dyDescent="0.3">
      <c r="U59556" s="275"/>
    </row>
    <row r="59557" spans="21:21" x14ac:dyDescent="0.3">
      <c r="U59557" s="275"/>
    </row>
    <row r="59558" spans="21:21" x14ac:dyDescent="0.3">
      <c r="U59558" s="275"/>
    </row>
    <row r="59559" spans="21:21" x14ac:dyDescent="0.3">
      <c r="U59559" s="275"/>
    </row>
    <row r="59560" spans="21:21" x14ac:dyDescent="0.3">
      <c r="U59560" s="275"/>
    </row>
    <row r="59561" spans="21:21" x14ac:dyDescent="0.3">
      <c r="U59561" s="275"/>
    </row>
    <row r="59562" spans="21:21" x14ac:dyDescent="0.3">
      <c r="U59562" s="275"/>
    </row>
    <row r="59563" spans="21:21" x14ac:dyDescent="0.3">
      <c r="U59563" s="275"/>
    </row>
    <row r="59564" spans="21:21" x14ac:dyDescent="0.3">
      <c r="U59564" s="275"/>
    </row>
    <row r="59565" spans="21:21" x14ac:dyDescent="0.3">
      <c r="U59565" s="275"/>
    </row>
    <row r="59566" spans="21:21" x14ac:dyDescent="0.3">
      <c r="U59566" s="275"/>
    </row>
    <row r="59567" spans="21:21" x14ac:dyDescent="0.3">
      <c r="U59567" s="275"/>
    </row>
    <row r="59568" spans="21:21" x14ac:dyDescent="0.3">
      <c r="U59568" s="275"/>
    </row>
    <row r="59569" spans="21:21" x14ac:dyDescent="0.3">
      <c r="U59569" s="275"/>
    </row>
    <row r="59570" spans="21:21" x14ac:dyDescent="0.3">
      <c r="U59570" s="275"/>
    </row>
    <row r="59571" spans="21:21" x14ac:dyDescent="0.3">
      <c r="U59571" s="275"/>
    </row>
    <row r="59572" spans="21:21" x14ac:dyDescent="0.3">
      <c r="U59572" s="275"/>
    </row>
    <row r="59573" spans="21:21" x14ac:dyDescent="0.3">
      <c r="U59573" s="275"/>
    </row>
    <row r="59574" spans="21:21" x14ac:dyDescent="0.3">
      <c r="U59574" s="275"/>
    </row>
    <row r="59575" spans="21:21" x14ac:dyDescent="0.3">
      <c r="U59575" s="275"/>
    </row>
    <row r="59576" spans="21:21" x14ac:dyDescent="0.3">
      <c r="U59576" s="275"/>
    </row>
    <row r="59577" spans="21:21" x14ac:dyDescent="0.3">
      <c r="U59577" s="275"/>
    </row>
    <row r="59578" spans="21:21" x14ac:dyDescent="0.3">
      <c r="U59578" s="275"/>
    </row>
    <row r="59579" spans="21:21" x14ac:dyDescent="0.3">
      <c r="U59579" s="275"/>
    </row>
    <row r="59580" spans="21:21" x14ac:dyDescent="0.3">
      <c r="U59580" s="275"/>
    </row>
    <row r="59581" spans="21:21" x14ac:dyDescent="0.3">
      <c r="U59581" s="275"/>
    </row>
    <row r="59582" spans="21:21" x14ac:dyDescent="0.3">
      <c r="U59582" s="275"/>
    </row>
    <row r="59583" spans="21:21" x14ac:dyDescent="0.3">
      <c r="U59583" s="275"/>
    </row>
    <row r="59584" spans="21:21" x14ac:dyDescent="0.3">
      <c r="U59584" s="275"/>
    </row>
    <row r="59585" spans="21:21" x14ac:dyDescent="0.3">
      <c r="U59585" s="275"/>
    </row>
    <row r="59586" spans="21:21" x14ac:dyDescent="0.3">
      <c r="U59586" s="275"/>
    </row>
    <row r="59587" spans="21:21" x14ac:dyDescent="0.3">
      <c r="U59587" s="275"/>
    </row>
    <row r="59588" spans="21:21" x14ac:dyDescent="0.3">
      <c r="U59588" s="275"/>
    </row>
    <row r="59589" spans="21:21" x14ac:dyDescent="0.3">
      <c r="U59589" s="275"/>
    </row>
    <row r="59590" spans="21:21" x14ac:dyDescent="0.3">
      <c r="U59590" s="275"/>
    </row>
    <row r="59591" spans="21:21" x14ac:dyDescent="0.3">
      <c r="U59591" s="275"/>
    </row>
    <row r="59592" spans="21:21" x14ac:dyDescent="0.3">
      <c r="U59592" s="275"/>
    </row>
    <row r="59593" spans="21:21" x14ac:dyDescent="0.3">
      <c r="U59593" s="275"/>
    </row>
    <row r="59594" spans="21:21" x14ac:dyDescent="0.3">
      <c r="U59594" s="275"/>
    </row>
    <row r="59595" spans="21:21" x14ac:dyDescent="0.3">
      <c r="U59595" s="275"/>
    </row>
    <row r="59596" spans="21:21" x14ac:dyDescent="0.3">
      <c r="U59596" s="275"/>
    </row>
    <row r="59597" spans="21:21" x14ac:dyDescent="0.3">
      <c r="U59597" s="275"/>
    </row>
    <row r="59598" spans="21:21" x14ac:dyDescent="0.3">
      <c r="U59598" s="275"/>
    </row>
    <row r="59599" spans="21:21" x14ac:dyDescent="0.3">
      <c r="U59599" s="275"/>
    </row>
    <row r="59600" spans="21:21" x14ac:dyDescent="0.3">
      <c r="U59600" s="275"/>
    </row>
    <row r="59601" spans="21:21" x14ac:dyDescent="0.3">
      <c r="U59601" s="275"/>
    </row>
    <row r="59602" spans="21:21" x14ac:dyDescent="0.3">
      <c r="U59602" s="275"/>
    </row>
    <row r="59603" spans="21:21" x14ac:dyDescent="0.3">
      <c r="U59603" s="275"/>
    </row>
    <row r="59604" spans="21:21" x14ac:dyDescent="0.3">
      <c r="U59604" s="275"/>
    </row>
    <row r="59605" spans="21:21" x14ac:dyDescent="0.3">
      <c r="U59605" s="275"/>
    </row>
    <row r="59606" spans="21:21" x14ac:dyDescent="0.3">
      <c r="U59606" s="275"/>
    </row>
    <row r="59607" spans="21:21" x14ac:dyDescent="0.3">
      <c r="U59607" s="275"/>
    </row>
    <row r="59608" spans="21:21" x14ac:dyDescent="0.3">
      <c r="U59608" s="275"/>
    </row>
    <row r="59609" spans="21:21" x14ac:dyDescent="0.3">
      <c r="U59609" s="275"/>
    </row>
    <row r="59610" spans="21:21" x14ac:dyDescent="0.3">
      <c r="U59610" s="275"/>
    </row>
    <row r="59611" spans="21:21" x14ac:dyDescent="0.3">
      <c r="U59611" s="275"/>
    </row>
    <row r="59612" spans="21:21" x14ac:dyDescent="0.3">
      <c r="U59612" s="275"/>
    </row>
    <row r="59613" spans="21:21" x14ac:dyDescent="0.3">
      <c r="U59613" s="275"/>
    </row>
    <row r="59614" spans="21:21" x14ac:dyDescent="0.3">
      <c r="U59614" s="275"/>
    </row>
    <row r="59615" spans="21:21" x14ac:dyDescent="0.3">
      <c r="U59615" s="275"/>
    </row>
    <row r="59616" spans="21:21" x14ac:dyDescent="0.3">
      <c r="U59616" s="275"/>
    </row>
    <row r="59617" spans="21:21" x14ac:dyDescent="0.3">
      <c r="U59617" s="275"/>
    </row>
    <row r="59618" spans="21:21" x14ac:dyDescent="0.3">
      <c r="U59618" s="275"/>
    </row>
    <row r="59619" spans="21:21" x14ac:dyDescent="0.3">
      <c r="U59619" s="275"/>
    </row>
    <row r="59620" spans="21:21" x14ac:dyDescent="0.3">
      <c r="U59620" s="275"/>
    </row>
    <row r="59621" spans="21:21" x14ac:dyDescent="0.3">
      <c r="U59621" s="275"/>
    </row>
    <row r="59622" spans="21:21" x14ac:dyDescent="0.3">
      <c r="U59622" s="275"/>
    </row>
    <row r="59623" spans="21:21" x14ac:dyDescent="0.3">
      <c r="U59623" s="275"/>
    </row>
    <row r="59624" spans="21:21" x14ac:dyDescent="0.3">
      <c r="U59624" s="275"/>
    </row>
    <row r="59625" spans="21:21" x14ac:dyDescent="0.3">
      <c r="U59625" s="275"/>
    </row>
    <row r="59626" spans="21:21" x14ac:dyDescent="0.3">
      <c r="U59626" s="275"/>
    </row>
    <row r="59627" spans="21:21" x14ac:dyDescent="0.3">
      <c r="U59627" s="275"/>
    </row>
    <row r="59628" spans="21:21" x14ac:dyDescent="0.3">
      <c r="U59628" s="275"/>
    </row>
    <row r="59629" spans="21:21" x14ac:dyDescent="0.3">
      <c r="U59629" s="275"/>
    </row>
    <row r="59630" spans="21:21" x14ac:dyDescent="0.3">
      <c r="U59630" s="275"/>
    </row>
    <row r="59631" spans="21:21" x14ac:dyDescent="0.3">
      <c r="U59631" s="275"/>
    </row>
    <row r="59632" spans="21:21" x14ac:dyDescent="0.3">
      <c r="U59632" s="275"/>
    </row>
    <row r="59633" spans="21:21" x14ac:dyDescent="0.3">
      <c r="U59633" s="275"/>
    </row>
    <row r="59634" spans="21:21" x14ac:dyDescent="0.3">
      <c r="U59634" s="275"/>
    </row>
    <row r="59635" spans="21:21" x14ac:dyDescent="0.3">
      <c r="U59635" s="275"/>
    </row>
    <row r="59636" spans="21:21" x14ac:dyDescent="0.3">
      <c r="U59636" s="275"/>
    </row>
    <row r="59637" spans="21:21" x14ac:dyDescent="0.3">
      <c r="U59637" s="275"/>
    </row>
    <row r="59638" spans="21:21" x14ac:dyDescent="0.3">
      <c r="U59638" s="275"/>
    </row>
    <row r="59639" spans="21:21" x14ac:dyDescent="0.3">
      <c r="U59639" s="275"/>
    </row>
    <row r="59640" spans="21:21" x14ac:dyDescent="0.3">
      <c r="U59640" s="275"/>
    </row>
    <row r="59641" spans="21:21" x14ac:dyDescent="0.3">
      <c r="U59641" s="275"/>
    </row>
    <row r="59642" spans="21:21" x14ac:dyDescent="0.3">
      <c r="U59642" s="275"/>
    </row>
    <row r="59643" spans="21:21" x14ac:dyDescent="0.3">
      <c r="U59643" s="275"/>
    </row>
    <row r="59644" spans="21:21" x14ac:dyDescent="0.3">
      <c r="U59644" s="275"/>
    </row>
    <row r="59645" spans="21:21" x14ac:dyDescent="0.3">
      <c r="U59645" s="275"/>
    </row>
    <row r="59646" spans="21:21" x14ac:dyDescent="0.3">
      <c r="U59646" s="275"/>
    </row>
    <row r="59647" spans="21:21" x14ac:dyDescent="0.3">
      <c r="U59647" s="275"/>
    </row>
    <row r="59648" spans="21:21" x14ac:dyDescent="0.3">
      <c r="U59648" s="275"/>
    </row>
    <row r="59649" spans="21:21" x14ac:dyDescent="0.3">
      <c r="U59649" s="275"/>
    </row>
    <row r="59650" spans="21:21" x14ac:dyDescent="0.3">
      <c r="U59650" s="275"/>
    </row>
    <row r="59651" spans="21:21" x14ac:dyDescent="0.3">
      <c r="U59651" s="275"/>
    </row>
    <row r="59652" spans="21:21" x14ac:dyDescent="0.3">
      <c r="U59652" s="275"/>
    </row>
    <row r="59653" spans="21:21" x14ac:dyDescent="0.3">
      <c r="U59653" s="275"/>
    </row>
    <row r="59654" spans="21:21" x14ac:dyDescent="0.3">
      <c r="U59654" s="275"/>
    </row>
    <row r="59655" spans="21:21" x14ac:dyDescent="0.3">
      <c r="U59655" s="275"/>
    </row>
    <row r="59656" spans="21:21" x14ac:dyDescent="0.3">
      <c r="U59656" s="275"/>
    </row>
    <row r="59657" spans="21:21" x14ac:dyDescent="0.3">
      <c r="U59657" s="275"/>
    </row>
    <row r="59658" spans="21:21" x14ac:dyDescent="0.3">
      <c r="U59658" s="275"/>
    </row>
    <row r="59659" spans="21:21" x14ac:dyDescent="0.3">
      <c r="U59659" s="275"/>
    </row>
    <row r="59660" spans="21:21" x14ac:dyDescent="0.3">
      <c r="U59660" s="275"/>
    </row>
    <row r="59661" spans="21:21" x14ac:dyDescent="0.3">
      <c r="U59661" s="275"/>
    </row>
    <row r="59662" spans="21:21" x14ac:dyDescent="0.3">
      <c r="U59662" s="275"/>
    </row>
    <row r="59663" spans="21:21" x14ac:dyDescent="0.3">
      <c r="U59663" s="275"/>
    </row>
    <row r="59664" spans="21:21" x14ac:dyDescent="0.3">
      <c r="U59664" s="275"/>
    </row>
    <row r="59665" spans="21:21" x14ac:dyDescent="0.3">
      <c r="U59665" s="275"/>
    </row>
    <row r="59666" spans="21:21" x14ac:dyDescent="0.3">
      <c r="U59666" s="275"/>
    </row>
    <row r="59667" spans="21:21" x14ac:dyDescent="0.3">
      <c r="U59667" s="275"/>
    </row>
    <row r="59668" spans="21:21" x14ac:dyDescent="0.3">
      <c r="U59668" s="275"/>
    </row>
    <row r="59669" spans="21:21" x14ac:dyDescent="0.3">
      <c r="U59669" s="275"/>
    </row>
    <row r="59670" spans="21:21" x14ac:dyDescent="0.3">
      <c r="U59670" s="275"/>
    </row>
    <row r="59671" spans="21:21" x14ac:dyDescent="0.3">
      <c r="U59671" s="275"/>
    </row>
    <row r="59672" spans="21:21" x14ac:dyDescent="0.3">
      <c r="U59672" s="275"/>
    </row>
    <row r="59673" spans="21:21" x14ac:dyDescent="0.3">
      <c r="U59673" s="275"/>
    </row>
    <row r="59674" spans="21:21" x14ac:dyDescent="0.3">
      <c r="U59674" s="275"/>
    </row>
    <row r="59675" spans="21:21" x14ac:dyDescent="0.3">
      <c r="U59675" s="275"/>
    </row>
    <row r="59676" spans="21:21" x14ac:dyDescent="0.3">
      <c r="U59676" s="275"/>
    </row>
    <row r="59677" spans="21:21" x14ac:dyDescent="0.3">
      <c r="U59677" s="275"/>
    </row>
    <row r="59678" spans="21:21" x14ac:dyDescent="0.3">
      <c r="U59678" s="275"/>
    </row>
    <row r="59679" spans="21:21" x14ac:dyDescent="0.3">
      <c r="U59679" s="275"/>
    </row>
    <row r="59680" spans="21:21" x14ac:dyDescent="0.3">
      <c r="U59680" s="275"/>
    </row>
    <row r="59681" spans="21:21" x14ac:dyDescent="0.3">
      <c r="U59681" s="275"/>
    </row>
    <row r="59682" spans="21:21" x14ac:dyDescent="0.3">
      <c r="U59682" s="275"/>
    </row>
    <row r="59683" spans="21:21" x14ac:dyDescent="0.3">
      <c r="U59683" s="275"/>
    </row>
    <row r="59684" spans="21:21" x14ac:dyDescent="0.3">
      <c r="U59684" s="275"/>
    </row>
    <row r="59685" spans="21:21" x14ac:dyDescent="0.3">
      <c r="U59685" s="275"/>
    </row>
    <row r="59686" spans="21:21" x14ac:dyDescent="0.3">
      <c r="U59686" s="275"/>
    </row>
    <row r="59687" spans="21:21" x14ac:dyDescent="0.3">
      <c r="U59687" s="275"/>
    </row>
    <row r="59688" spans="21:21" x14ac:dyDescent="0.3">
      <c r="U59688" s="275"/>
    </row>
    <row r="59689" spans="21:21" x14ac:dyDescent="0.3">
      <c r="U59689" s="275"/>
    </row>
    <row r="59690" spans="21:21" x14ac:dyDescent="0.3">
      <c r="U59690" s="275"/>
    </row>
    <row r="59691" spans="21:21" x14ac:dyDescent="0.3">
      <c r="U59691" s="275"/>
    </row>
    <row r="59692" spans="21:21" x14ac:dyDescent="0.3">
      <c r="U59692" s="275"/>
    </row>
    <row r="59693" spans="21:21" x14ac:dyDescent="0.3">
      <c r="U59693" s="275"/>
    </row>
    <row r="59694" spans="21:21" x14ac:dyDescent="0.3">
      <c r="U59694" s="275"/>
    </row>
    <row r="59695" spans="21:21" x14ac:dyDescent="0.3">
      <c r="U59695" s="275"/>
    </row>
    <row r="59696" spans="21:21" x14ac:dyDescent="0.3">
      <c r="U59696" s="275"/>
    </row>
    <row r="59697" spans="21:21" x14ac:dyDescent="0.3">
      <c r="U59697" s="275"/>
    </row>
    <row r="59698" spans="21:21" x14ac:dyDescent="0.3">
      <c r="U59698" s="275"/>
    </row>
    <row r="59699" spans="21:21" x14ac:dyDescent="0.3">
      <c r="U59699" s="275"/>
    </row>
    <row r="59700" spans="21:21" x14ac:dyDescent="0.3">
      <c r="U59700" s="275"/>
    </row>
    <row r="59701" spans="21:21" x14ac:dyDescent="0.3">
      <c r="U59701" s="275"/>
    </row>
    <row r="59702" spans="21:21" x14ac:dyDescent="0.3">
      <c r="U59702" s="275"/>
    </row>
    <row r="59703" spans="21:21" x14ac:dyDescent="0.3">
      <c r="U59703" s="275"/>
    </row>
    <row r="59704" spans="21:21" x14ac:dyDescent="0.3">
      <c r="U59704" s="275"/>
    </row>
    <row r="59705" spans="21:21" x14ac:dyDescent="0.3">
      <c r="U59705" s="275"/>
    </row>
    <row r="59706" spans="21:21" x14ac:dyDescent="0.3">
      <c r="U59706" s="275"/>
    </row>
    <row r="59707" spans="21:21" x14ac:dyDescent="0.3">
      <c r="U59707" s="275"/>
    </row>
    <row r="59708" spans="21:21" x14ac:dyDescent="0.3">
      <c r="U59708" s="275"/>
    </row>
    <row r="59709" spans="21:21" x14ac:dyDescent="0.3">
      <c r="U59709" s="275"/>
    </row>
    <row r="59710" spans="21:21" x14ac:dyDescent="0.3">
      <c r="U59710" s="275"/>
    </row>
    <row r="59711" spans="21:21" x14ac:dyDescent="0.3">
      <c r="U59711" s="275"/>
    </row>
    <row r="59712" spans="21:21" x14ac:dyDescent="0.3">
      <c r="U59712" s="275"/>
    </row>
    <row r="59713" spans="21:21" x14ac:dyDescent="0.3">
      <c r="U59713" s="275"/>
    </row>
    <row r="59714" spans="21:21" x14ac:dyDescent="0.3">
      <c r="U59714" s="275"/>
    </row>
    <row r="59715" spans="21:21" x14ac:dyDescent="0.3">
      <c r="U59715" s="275"/>
    </row>
    <row r="59716" spans="21:21" x14ac:dyDescent="0.3">
      <c r="U59716" s="275"/>
    </row>
    <row r="59717" spans="21:21" x14ac:dyDescent="0.3">
      <c r="U59717" s="275"/>
    </row>
    <row r="59718" spans="21:21" x14ac:dyDescent="0.3">
      <c r="U59718" s="275"/>
    </row>
    <row r="59719" spans="21:21" x14ac:dyDescent="0.3">
      <c r="U59719" s="275"/>
    </row>
    <row r="59720" spans="21:21" x14ac:dyDescent="0.3">
      <c r="U59720" s="275"/>
    </row>
    <row r="59721" spans="21:21" x14ac:dyDescent="0.3">
      <c r="U59721" s="275"/>
    </row>
    <row r="59722" spans="21:21" x14ac:dyDescent="0.3">
      <c r="U59722" s="275"/>
    </row>
    <row r="59723" spans="21:21" x14ac:dyDescent="0.3">
      <c r="U59723" s="275"/>
    </row>
    <row r="59724" spans="21:21" x14ac:dyDescent="0.3">
      <c r="U59724" s="275"/>
    </row>
    <row r="59725" spans="21:21" x14ac:dyDescent="0.3">
      <c r="U59725" s="275"/>
    </row>
    <row r="59726" spans="21:21" x14ac:dyDescent="0.3">
      <c r="U59726" s="275"/>
    </row>
    <row r="59727" spans="21:21" x14ac:dyDescent="0.3">
      <c r="U59727" s="275"/>
    </row>
    <row r="59728" spans="21:21" x14ac:dyDescent="0.3">
      <c r="U59728" s="275"/>
    </row>
    <row r="59729" spans="21:21" x14ac:dyDescent="0.3">
      <c r="U59729" s="275"/>
    </row>
    <row r="59730" spans="21:21" x14ac:dyDescent="0.3">
      <c r="U59730" s="275"/>
    </row>
    <row r="59731" spans="21:21" x14ac:dyDescent="0.3">
      <c r="U59731" s="275"/>
    </row>
    <row r="59732" spans="21:21" x14ac:dyDescent="0.3">
      <c r="U59732" s="275"/>
    </row>
    <row r="59733" spans="21:21" x14ac:dyDescent="0.3">
      <c r="U59733" s="275"/>
    </row>
    <row r="59734" spans="21:21" x14ac:dyDescent="0.3">
      <c r="U59734" s="275"/>
    </row>
    <row r="59735" spans="21:21" x14ac:dyDescent="0.3">
      <c r="U59735" s="275"/>
    </row>
    <row r="59736" spans="21:21" x14ac:dyDescent="0.3">
      <c r="U59736" s="275"/>
    </row>
    <row r="59737" spans="21:21" x14ac:dyDescent="0.3">
      <c r="U59737" s="275"/>
    </row>
    <row r="59738" spans="21:21" x14ac:dyDescent="0.3">
      <c r="U59738" s="275"/>
    </row>
    <row r="59739" spans="21:21" x14ac:dyDescent="0.3">
      <c r="U59739" s="275"/>
    </row>
    <row r="59740" spans="21:21" x14ac:dyDescent="0.3">
      <c r="U59740" s="275"/>
    </row>
    <row r="59741" spans="21:21" x14ac:dyDescent="0.3">
      <c r="U59741" s="275"/>
    </row>
    <row r="59742" spans="21:21" x14ac:dyDescent="0.3">
      <c r="U59742" s="275"/>
    </row>
    <row r="59743" spans="21:21" x14ac:dyDescent="0.3">
      <c r="U59743" s="275"/>
    </row>
    <row r="59744" spans="21:21" x14ac:dyDescent="0.3">
      <c r="U59744" s="275"/>
    </row>
    <row r="59745" spans="21:21" x14ac:dyDescent="0.3">
      <c r="U59745" s="275"/>
    </row>
    <row r="59746" spans="21:21" x14ac:dyDescent="0.3">
      <c r="U59746" s="275"/>
    </row>
    <row r="59747" spans="21:21" x14ac:dyDescent="0.3">
      <c r="U59747" s="275"/>
    </row>
    <row r="59748" spans="21:21" x14ac:dyDescent="0.3">
      <c r="U59748" s="275"/>
    </row>
    <row r="59749" spans="21:21" x14ac:dyDescent="0.3">
      <c r="U59749" s="275"/>
    </row>
    <row r="59750" spans="21:21" x14ac:dyDescent="0.3">
      <c r="U59750" s="275"/>
    </row>
    <row r="59751" spans="21:21" x14ac:dyDescent="0.3">
      <c r="U59751" s="275"/>
    </row>
    <row r="59752" spans="21:21" x14ac:dyDescent="0.3">
      <c r="U59752" s="275"/>
    </row>
    <row r="59753" spans="21:21" x14ac:dyDescent="0.3">
      <c r="U59753" s="275"/>
    </row>
    <row r="59754" spans="21:21" x14ac:dyDescent="0.3">
      <c r="U59754" s="275"/>
    </row>
    <row r="59755" spans="21:21" x14ac:dyDescent="0.3">
      <c r="U59755" s="275"/>
    </row>
    <row r="59756" spans="21:21" x14ac:dyDescent="0.3">
      <c r="U59756" s="275"/>
    </row>
    <row r="59757" spans="21:21" x14ac:dyDescent="0.3">
      <c r="U59757" s="275"/>
    </row>
    <row r="59758" spans="21:21" x14ac:dyDescent="0.3">
      <c r="U59758" s="275"/>
    </row>
    <row r="59759" spans="21:21" x14ac:dyDescent="0.3">
      <c r="U59759" s="275"/>
    </row>
    <row r="59760" spans="21:21" x14ac:dyDescent="0.3">
      <c r="U59760" s="275"/>
    </row>
    <row r="59761" spans="21:21" x14ac:dyDescent="0.3">
      <c r="U59761" s="275"/>
    </row>
    <row r="59762" spans="21:21" x14ac:dyDescent="0.3">
      <c r="U59762" s="275"/>
    </row>
    <row r="59763" spans="21:21" x14ac:dyDescent="0.3">
      <c r="U59763" s="275"/>
    </row>
    <row r="59764" spans="21:21" x14ac:dyDescent="0.3">
      <c r="U59764" s="275"/>
    </row>
    <row r="59765" spans="21:21" x14ac:dyDescent="0.3">
      <c r="U59765" s="275"/>
    </row>
    <row r="59766" spans="21:21" x14ac:dyDescent="0.3">
      <c r="U59766" s="275"/>
    </row>
    <row r="59767" spans="21:21" x14ac:dyDescent="0.3">
      <c r="U59767" s="275"/>
    </row>
    <row r="59768" spans="21:21" x14ac:dyDescent="0.3">
      <c r="U59768" s="275"/>
    </row>
    <row r="59769" spans="21:21" x14ac:dyDescent="0.3">
      <c r="U59769" s="275"/>
    </row>
    <row r="59770" spans="21:21" x14ac:dyDescent="0.3">
      <c r="U59770" s="275"/>
    </row>
    <row r="59771" spans="21:21" x14ac:dyDescent="0.3">
      <c r="U59771" s="275"/>
    </row>
    <row r="59772" spans="21:21" x14ac:dyDescent="0.3">
      <c r="U59772" s="275"/>
    </row>
    <row r="59773" spans="21:21" x14ac:dyDescent="0.3">
      <c r="U59773" s="275"/>
    </row>
    <row r="59774" spans="21:21" x14ac:dyDescent="0.3">
      <c r="U59774" s="275"/>
    </row>
    <row r="59775" spans="21:21" x14ac:dyDescent="0.3">
      <c r="U59775" s="275"/>
    </row>
    <row r="59776" spans="21:21" x14ac:dyDescent="0.3">
      <c r="U59776" s="275"/>
    </row>
    <row r="59777" spans="21:21" x14ac:dyDescent="0.3">
      <c r="U59777" s="275"/>
    </row>
    <row r="59778" spans="21:21" x14ac:dyDescent="0.3">
      <c r="U59778" s="275"/>
    </row>
    <row r="59779" spans="21:21" x14ac:dyDescent="0.3">
      <c r="U59779" s="275"/>
    </row>
    <row r="59780" spans="21:21" x14ac:dyDescent="0.3">
      <c r="U59780" s="275"/>
    </row>
    <row r="59781" spans="21:21" x14ac:dyDescent="0.3">
      <c r="U59781" s="275"/>
    </row>
    <row r="59782" spans="21:21" x14ac:dyDescent="0.3">
      <c r="U59782" s="275"/>
    </row>
    <row r="59783" spans="21:21" x14ac:dyDescent="0.3">
      <c r="U59783" s="275"/>
    </row>
    <row r="59784" spans="21:21" x14ac:dyDescent="0.3">
      <c r="U59784" s="275"/>
    </row>
    <row r="59785" spans="21:21" x14ac:dyDescent="0.3">
      <c r="U59785" s="275"/>
    </row>
    <row r="59786" spans="21:21" x14ac:dyDescent="0.3">
      <c r="U59786" s="275"/>
    </row>
    <row r="59787" spans="21:21" x14ac:dyDescent="0.3">
      <c r="U59787" s="275"/>
    </row>
    <row r="59788" spans="21:21" x14ac:dyDescent="0.3">
      <c r="U59788" s="275"/>
    </row>
    <row r="59789" spans="21:21" x14ac:dyDescent="0.3">
      <c r="U59789" s="275"/>
    </row>
    <row r="59790" spans="21:21" x14ac:dyDescent="0.3">
      <c r="U59790" s="275"/>
    </row>
    <row r="59791" spans="21:21" x14ac:dyDescent="0.3">
      <c r="U59791" s="275"/>
    </row>
    <row r="59792" spans="21:21" x14ac:dyDescent="0.3">
      <c r="U59792" s="275"/>
    </row>
    <row r="59793" spans="21:21" x14ac:dyDescent="0.3">
      <c r="U59793" s="275"/>
    </row>
    <row r="59794" spans="21:21" x14ac:dyDescent="0.3">
      <c r="U59794" s="275"/>
    </row>
    <row r="59795" spans="21:21" x14ac:dyDescent="0.3">
      <c r="U59795" s="275"/>
    </row>
    <row r="59796" spans="21:21" x14ac:dyDescent="0.3">
      <c r="U59796" s="275"/>
    </row>
    <row r="59797" spans="21:21" x14ac:dyDescent="0.3">
      <c r="U59797" s="275"/>
    </row>
    <row r="59798" spans="21:21" x14ac:dyDescent="0.3">
      <c r="U59798" s="275"/>
    </row>
    <row r="59799" spans="21:21" x14ac:dyDescent="0.3">
      <c r="U59799" s="275"/>
    </row>
    <row r="59800" spans="21:21" x14ac:dyDescent="0.3">
      <c r="U59800" s="275"/>
    </row>
    <row r="59801" spans="21:21" x14ac:dyDescent="0.3">
      <c r="U59801" s="275"/>
    </row>
    <row r="59802" spans="21:21" x14ac:dyDescent="0.3">
      <c r="U59802" s="275"/>
    </row>
    <row r="59803" spans="21:21" x14ac:dyDescent="0.3">
      <c r="U59803" s="275"/>
    </row>
    <row r="59804" spans="21:21" x14ac:dyDescent="0.3">
      <c r="U59804" s="275"/>
    </row>
    <row r="59805" spans="21:21" x14ac:dyDescent="0.3">
      <c r="U59805" s="275"/>
    </row>
    <row r="59806" spans="21:21" x14ac:dyDescent="0.3">
      <c r="U59806" s="275"/>
    </row>
    <row r="59807" spans="21:21" x14ac:dyDescent="0.3">
      <c r="U59807" s="275"/>
    </row>
    <row r="59808" spans="21:21" x14ac:dyDescent="0.3">
      <c r="U59808" s="275"/>
    </row>
    <row r="59809" spans="21:21" x14ac:dyDescent="0.3">
      <c r="U59809" s="275"/>
    </row>
    <row r="59810" spans="21:21" x14ac:dyDescent="0.3">
      <c r="U59810" s="275"/>
    </row>
    <row r="59811" spans="21:21" x14ac:dyDescent="0.3">
      <c r="U59811" s="275"/>
    </row>
    <row r="59812" spans="21:21" x14ac:dyDescent="0.3">
      <c r="U59812" s="275"/>
    </row>
    <row r="59813" spans="21:21" x14ac:dyDescent="0.3">
      <c r="U59813" s="275"/>
    </row>
    <row r="59814" spans="21:21" x14ac:dyDescent="0.3">
      <c r="U59814" s="275"/>
    </row>
    <row r="59815" spans="21:21" x14ac:dyDescent="0.3">
      <c r="U59815" s="275"/>
    </row>
    <row r="59816" spans="21:21" x14ac:dyDescent="0.3">
      <c r="U59816" s="275"/>
    </row>
    <row r="59817" spans="21:21" x14ac:dyDescent="0.3">
      <c r="U59817" s="275"/>
    </row>
    <row r="59818" spans="21:21" x14ac:dyDescent="0.3">
      <c r="U59818" s="275"/>
    </row>
    <row r="59819" spans="21:21" x14ac:dyDescent="0.3">
      <c r="U59819" s="275"/>
    </row>
    <row r="59820" spans="21:21" x14ac:dyDescent="0.3">
      <c r="U59820" s="275"/>
    </row>
    <row r="59821" spans="21:21" x14ac:dyDescent="0.3">
      <c r="U59821" s="275"/>
    </row>
    <row r="59822" spans="21:21" x14ac:dyDescent="0.3">
      <c r="U59822" s="275"/>
    </row>
    <row r="59823" spans="21:21" x14ac:dyDescent="0.3">
      <c r="U59823" s="275"/>
    </row>
    <row r="59824" spans="21:21" x14ac:dyDescent="0.3">
      <c r="U59824" s="275"/>
    </row>
    <row r="59825" spans="21:21" x14ac:dyDescent="0.3">
      <c r="U59825" s="275"/>
    </row>
    <row r="59826" spans="21:21" x14ac:dyDescent="0.3">
      <c r="U59826" s="275"/>
    </row>
    <row r="59827" spans="21:21" x14ac:dyDescent="0.3">
      <c r="U59827" s="275"/>
    </row>
    <row r="59828" spans="21:21" x14ac:dyDescent="0.3">
      <c r="U59828" s="275"/>
    </row>
    <row r="59829" spans="21:21" x14ac:dyDescent="0.3">
      <c r="U59829" s="275"/>
    </row>
    <row r="59830" spans="21:21" x14ac:dyDescent="0.3">
      <c r="U59830" s="275"/>
    </row>
    <row r="59831" spans="21:21" x14ac:dyDescent="0.3">
      <c r="U59831" s="275"/>
    </row>
    <row r="59832" spans="21:21" x14ac:dyDescent="0.3">
      <c r="U59832" s="275"/>
    </row>
    <row r="59833" spans="21:21" x14ac:dyDescent="0.3">
      <c r="U59833" s="275"/>
    </row>
    <row r="59834" spans="21:21" x14ac:dyDescent="0.3">
      <c r="U59834" s="275"/>
    </row>
    <row r="59835" spans="21:21" x14ac:dyDescent="0.3">
      <c r="U59835" s="275"/>
    </row>
    <row r="59836" spans="21:21" x14ac:dyDescent="0.3">
      <c r="U59836" s="275"/>
    </row>
    <row r="59837" spans="21:21" x14ac:dyDescent="0.3">
      <c r="U59837" s="275"/>
    </row>
    <row r="59838" spans="21:21" x14ac:dyDescent="0.3">
      <c r="U59838" s="275"/>
    </row>
    <row r="59839" spans="21:21" x14ac:dyDescent="0.3">
      <c r="U59839" s="275"/>
    </row>
    <row r="59840" spans="21:21" x14ac:dyDescent="0.3">
      <c r="U59840" s="275"/>
    </row>
    <row r="59841" spans="21:21" x14ac:dyDescent="0.3">
      <c r="U59841" s="275"/>
    </row>
    <row r="59842" spans="21:21" x14ac:dyDescent="0.3">
      <c r="U59842" s="275"/>
    </row>
    <row r="59843" spans="21:21" x14ac:dyDescent="0.3">
      <c r="U59843" s="275"/>
    </row>
    <row r="59844" spans="21:21" x14ac:dyDescent="0.3">
      <c r="U59844" s="275"/>
    </row>
    <row r="59845" spans="21:21" x14ac:dyDescent="0.3">
      <c r="U59845" s="275"/>
    </row>
    <row r="59846" spans="21:21" x14ac:dyDescent="0.3">
      <c r="U59846" s="275"/>
    </row>
    <row r="59847" spans="21:21" x14ac:dyDescent="0.3">
      <c r="U59847" s="275"/>
    </row>
    <row r="59848" spans="21:21" x14ac:dyDescent="0.3">
      <c r="U59848" s="275"/>
    </row>
    <row r="59849" spans="21:21" x14ac:dyDescent="0.3">
      <c r="U59849" s="275"/>
    </row>
    <row r="59850" spans="21:21" x14ac:dyDescent="0.3">
      <c r="U59850" s="275"/>
    </row>
    <row r="59851" spans="21:21" x14ac:dyDescent="0.3">
      <c r="U59851" s="275"/>
    </row>
    <row r="59852" spans="21:21" x14ac:dyDescent="0.3">
      <c r="U59852" s="275"/>
    </row>
    <row r="59853" spans="21:21" x14ac:dyDescent="0.3">
      <c r="U59853" s="275"/>
    </row>
    <row r="59854" spans="21:21" x14ac:dyDescent="0.3">
      <c r="U59854" s="275"/>
    </row>
    <row r="59855" spans="21:21" x14ac:dyDescent="0.3">
      <c r="U59855" s="275"/>
    </row>
    <row r="59856" spans="21:21" x14ac:dyDescent="0.3">
      <c r="U59856" s="275"/>
    </row>
    <row r="59857" spans="21:21" x14ac:dyDescent="0.3">
      <c r="U59857" s="275"/>
    </row>
    <row r="59858" spans="21:21" x14ac:dyDescent="0.3">
      <c r="U59858" s="275"/>
    </row>
    <row r="59859" spans="21:21" x14ac:dyDescent="0.3">
      <c r="U59859" s="275"/>
    </row>
    <row r="59860" spans="21:21" x14ac:dyDescent="0.3">
      <c r="U59860" s="275"/>
    </row>
    <row r="59861" spans="21:21" x14ac:dyDescent="0.3">
      <c r="U59861" s="275"/>
    </row>
    <row r="59862" spans="21:21" x14ac:dyDescent="0.3">
      <c r="U59862" s="275"/>
    </row>
    <row r="59863" spans="21:21" x14ac:dyDescent="0.3">
      <c r="U59863" s="275"/>
    </row>
    <row r="59864" spans="21:21" x14ac:dyDescent="0.3">
      <c r="U59864" s="275"/>
    </row>
    <row r="59865" spans="21:21" x14ac:dyDescent="0.3">
      <c r="U59865" s="275"/>
    </row>
    <row r="59866" spans="21:21" x14ac:dyDescent="0.3">
      <c r="U59866" s="275"/>
    </row>
    <row r="59867" spans="21:21" x14ac:dyDescent="0.3">
      <c r="U59867" s="275"/>
    </row>
    <row r="59868" spans="21:21" x14ac:dyDescent="0.3">
      <c r="U59868" s="275"/>
    </row>
    <row r="59869" spans="21:21" x14ac:dyDescent="0.3">
      <c r="U59869" s="275"/>
    </row>
    <row r="59870" spans="21:21" x14ac:dyDescent="0.3">
      <c r="U59870" s="275"/>
    </row>
    <row r="59871" spans="21:21" x14ac:dyDescent="0.3">
      <c r="U59871" s="275"/>
    </row>
    <row r="59872" spans="21:21" x14ac:dyDescent="0.3">
      <c r="U59872" s="275"/>
    </row>
    <row r="59873" spans="21:21" x14ac:dyDescent="0.3">
      <c r="U59873" s="275"/>
    </row>
    <row r="59874" spans="21:21" x14ac:dyDescent="0.3">
      <c r="U59874" s="275"/>
    </row>
    <row r="59875" spans="21:21" x14ac:dyDescent="0.3">
      <c r="U59875" s="275"/>
    </row>
    <row r="59876" spans="21:21" x14ac:dyDescent="0.3">
      <c r="U59876" s="275"/>
    </row>
    <row r="59877" spans="21:21" x14ac:dyDescent="0.3">
      <c r="U59877" s="275"/>
    </row>
    <row r="59878" spans="21:21" x14ac:dyDescent="0.3">
      <c r="U59878" s="275"/>
    </row>
    <row r="59879" spans="21:21" x14ac:dyDescent="0.3">
      <c r="U59879" s="275"/>
    </row>
    <row r="59880" spans="21:21" x14ac:dyDescent="0.3">
      <c r="U59880" s="275"/>
    </row>
    <row r="59881" spans="21:21" x14ac:dyDescent="0.3">
      <c r="U59881" s="275"/>
    </row>
    <row r="59882" spans="21:21" x14ac:dyDescent="0.3">
      <c r="U59882" s="275"/>
    </row>
    <row r="59883" spans="21:21" x14ac:dyDescent="0.3">
      <c r="U59883" s="275"/>
    </row>
    <row r="59884" spans="21:21" x14ac:dyDescent="0.3">
      <c r="U59884" s="275"/>
    </row>
    <row r="59885" spans="21:21" x14ac:dyDescent="0.3">
      <c r="U59885" s="275"/>
    </row>
    <row r="59886" spans="21:21" x14ac:dyDescent="0.3">
      <c r="U59886" s="275"/>
    </row>
    <row r="59887" spans="21:21" x14ac:dyDescent="0.3">
      <c r="U59887" s="275"/>
    </row>
    <row r="59888" spans="21:21" x14ac:dyDescent="0.3">
      <c r="U59888" s="275"/>
    </row>
    <row r="59889" spans="21:21" x14ac:dyDescent="0.3">
      <c r="U59889" s="275"/>
    </row>
    <row r="59890" spans="21:21" x14ac:dyDescent="0.3">
      <c r="U59890" s="275"/>
    </row>
    <row r="59891" spans="21:21" x14ac:dyDescent="0.3">
      <c r="U59891" s="275"/>
    </row>
    <row r="59892" spans="21:21" x14ac:dyDescent="0.3">
      <c r="U59892" s="275"/>
    </row>
    <row r="59893" spans="21:21" x14ac:dyDescent="0.3">
      <c r="U59893" s="275"/>
    </row>
    <row r="59894" spans="21:21" x14ac:dyDescent="0.3">
      <c r="U59894" s="275"/>
    </row>
    <row r="59895" spans="21:21" x14ac:dyDescent="0.3">
      <c r="U59895" s="275"/>
    </row>
    <row r="59896" spans="21:21" x14ac:dyDescent="0.3">
      <c r="U59896" s="275"/>
    </row>
    <row r="59897" spans="21:21" x14ac:dyDescent="0.3">
      <c r="U59897" s="275"/>
    </row>
    <row r="59898" spans="21:21" x14ac:dyDescent="0.3">
      <c r="U59898" s="275"/>
    </row>
    <row r="59899" spans="21:21" x14ac:dyDescent="0.3">
      <c r="U59899" s="275"/>
    </row>
    <row r="59900" spans="21:21" x14ac:dyDescent="0.3">
      <c r="U59900" s="275"/>
    </row>
    <row r="59901" spans="21:21" x14ac:dyDescent="0.3">
      <c r="U59901" s="275"/>
    </row>
    <row r="59902" spans="21:21" x14ac:dyDescent="0.3">
      <c r="U59902" s="275"/>
    </row>
    <row r="59903" spans="21:21" x14ac:dyDescent="0.3">
      <c r="U59903" s="275"/>
    </row>
    <row r="59904" spans="21:21" x14ac:dyDescent="0.3">
      <c r="U59904" s="275"/>
    </row>
    <row r="59905" spans="21:21" x14ac:dyDescent="0.3">
      <c r="U59905" s="275"/>
    </row>
    <row r="59906" spans="21:21" x14ac:dyDescent="0.3">
      <c r="U59906" s="275"/>
    </row>
    <row r="59907" spans="21:21" x14ac:dyDescent="0.3">
      <c r="U59907" s="275"/>
    </row>
    <row r="59908" spans="21:21" x14ac:dyDescent="0.3">
      <c r="U59908" s="275"/>
    </row>
    <row r="59909" spans="21:21" x14ac:dyDescent="0.3">
      <c r="U59909" s="275"/>
    </row>
    <row r="59910" spans="21:21" x14ac:dyDescent="0.3">
      <c r="U59910" s="275"/>
    </row>
    <row r="59911" spans="21:21" x14ac:dyDescent="0.3">
      <c r="U59911" s="275"/>
    </row>
    <row r="59912" spans="21:21" x14ac:dyDescent="0.3">
      <c r="U59912" s="275"/>
    </row>
    <row r="59913" spans="21:21" x14ac:dyDescent="0.3">
      <c r="U59913" s="275"/>
    </row>
    <row r="59914" spans="21:21" x14ac:dyDescent="0.3">
      <c r="U59914" s="275"/>
    </row>
    <row r="59915" spans="21:21" x14ac:dyDescent="0.3">
      <c r="U59915" s="275"/>
    </row>
    <row r="59916" spans="21:21" x14ac:dyDescent="0.3">
      <c r="U59916" s="275"/>
    </row>
    <row r="59917" spans="21:21" x14ac:dyDescent="0.3">
      <c r="U59917" s="275"/>
    </row>
    <row r="59918" spans="21:21" x14ac:dyDescent="0.3">
      <c r="U59918" s="275"/>
    </row>
    <row r="59919" spans="21:21" x14ac:dyDescent="0.3">
      <c r="U59919" s="275"/>
    </row>
    <row r="59920" spans="21:21" x14ac:dyDescent="0.3">
      <c r="U59920" s="275"/>
    </row>
    <row r="59921" spans="21:21" x14ac:dyDescent="0.3">
      <c r="U59921" s="275"/>
    </row>
    <row r="59922" spans="21:21" x14ac:dyDescent="0.3">
      <c r="U59922" s="275"/>
    </row>
    <row r="59923" spans="21:21" x14ac:dyDescent="0.3">
      <c r="U59923" s="275"/>
    </row>
    <row r="59924" spans="21:21" x14ac:dyDescent="0.3">
      <c r="U59924" s="275"/>
    </row>
    <row r="59925" spans="21:21" x14ac:dyDescent="0.3">
      <c r="U59925" s="275"/>
    </row>
    <row r="59926" spans="21:21" x14ac:dyDescent="0.3">
      <c r="U59926" s="275"/>
    </row>
    <row r="59927" spans="21:21" x14ac:dyDescent="0.3">
      <c r="U59927" s="275"/>
    </row>
    <row r="59928" spans="21:21" x14ac:dyDescent="0.3">
      <c r="U59928" s="275"/>
    </row>
    <row r="59929" spans="21:21" x14ac:dyDescent="0.3">
      <c r="U59929" s="275"/>
    </row>
    <row r="59930" spans="21:21" x14ac:dyDescent="0.3">
      <c r="U59930" s="275"/>
    </row>
    <row r="59931" spans="21:21" x14ac:dyDescent="0.3">
      <c r="U59931" s="275"/>
    </row>
    <row r="59932" spans="21:21" x14ac:dyDescent="0.3">
      <c r="U59932" s="275"/>
    </row>
    <row r="59933" spans="21:21" x14ac:dyDescent="0.3">
      <c r="U59933" s="275"/>
    </row>
    <row r="59934" spans="21:21" x14ac:dyDescent="0.3">
      <c r="U59934" s="275"/>
    </row>
    <row r="59935" spans="21:21" x14ac:dyDescent="0.3">
      <c r="U59935" s="275"/>
    </row>
    <row r="59936" spans="21:21" x14ac:dyDescent="0.3">
      <c r="U59936" s="275"/>
    </row>
    <row r="59937" spans="21:21" x14ac:dyDescent="0.3">
      <c r="U59937" s="275"/>
    </row>
    <row r="59938" spans="21:21" x14ac:dyDescent="0.3">
      <c r="U59938" s="275"/>
    </row>
    <row r="59939" spans="21:21" x14ac:dyDescent="0.3">
      <c r="U59939" s="275"/>
    </row>
    <row r="59940" spans="21:21" x14ac:dyDescent="0.3">
      <c r="U59940" s="275"/>
    </row>
    <row r="59941" spans="21:21" x14ac:dyDescent="0.3">
      <c r="U59941" s="275"/>
    </row>
    <row r="59942" spans="21:21" x14ac:dyDescent="0.3">
      <c r="U59942" s="275"/>
    </row>
    <row r="59943" spans="21:21" x14ac:dyDescent="0.3">
      <c r="U59943" s="275"/>
    </row>
    <row r="59944" spans="21:21" x14ac:dyDescent="0.3">
      <c r="U59944" s="275"/>
    </row>
    <row r="59945" spans="21:21" x14ac:dyDescent="0.3">
      <c r="U59945" s="275"/>
    </row>
    <row r="59946" spans="21:21" x14ac:dyDescent="0.3">
      <c r="U59946" s="275"/>
    </row>
    <row r="59947" spans="21:21" x14ac:dyDescent="0.3">
      <c r="U59947" s="275"/>
    </row>
    <row r="59948" spans="21:21" x14ac:dyDescent="0.3">
      <c r="U59948" s="275"/>
    </row>
    <row r="59949" spans="21:21" x14ac:dyDescent="0.3">
      <c r="U59949" s="275"/>
    </row>
    <row r="59950" spans="21:21" x14ac:dyDescent="0.3">
      <c r="U59950" s="275"/>
    </row>
    <row r="59951" spans="21:21" x14ac:dyDescent="0.3">
      <c r="U59951" s="275"/>
    </row>
    <row r="59952" spans="21:21" x14ac:dyDescent="0.3">
      <c r="U59952" s="275"/>
    </row>
    <row r="59953" spans="21:21" x14ac:dyDescent="0.3">
      <c r="U59953" s="275"/>
    </row>
    <row r="59954" spans="21:21" x14ac:dyDescent="0.3">
      <c r="U59954" s="275"/>
    </row>
    <row r="59955" spans="21:21" x14ac:dyDescent="0.3">
      <c r="U59955" s="275"/>
    </row>
    <row r="59956" spans="21:21" x14ac:dyDescent="0.3">
      <c r="U59956" s="275"/>
    </row>
    <row r="59957" spans="21:21" x14ac:dyDescent="0.3">
      <c r="U59957" s="275"/>
    </row>
    <row r="59958" spans="21:21" x14ac:dyDescent="0.3">
      <c r="U59958" s="275"/>
    </row>
    <row r="59959" spans="21:21" x14ac:dyDescent="0.3">
      <c r="U59959" s="275"/>
    </row>
    <row r="59960" spans="21:21" x14ac:dyDescent="0.3">
      <c r="U59960" s="275"/>
    </row>
    <row r="59961" spans="21:21" x14ac:dyDescent="0.3">
      <c r="U59961" s="275"/>
    </row>
    <row r="59962" spans="21:21" x14ac:dyDescent="0.3">
      <c r="U59962" s="275"/>
    </row>
    <row r="59963" spans="21:21" x14ac:dyDescent="0.3">
      <c r="U59963" s="275"/>
    </row>
    <row r="59964" spans="21:21" x14ac:dyDescent="0.3">
      <c r="U59964" s="275"/>
    </row>
    <row r="59965" spans="21:21" x14ac:dyDescent="0.3">
      <c r="U59965" s="275"/>
    </row>
    <row r="59966" spans="21:21" x14ac:dyDescent="0.3">
      <c r="U59966" s="275"/>
    </row>
    <row r="59967" spans="21:21" x14ac:dyDescent="0.3">
      <c r="U59967" s="275"/>
    </row>
    <row r="59968" spans="21:21" x14ac:dyDescent="0.3">
      <c r="U59968" s="275"/>
    </row>
    <row r="59969" spans="21:21" x14ac:dyDescent="0.3">
      <c r="U59969" s="275"/>
    </row>
    <row r="59970" spans="21:21" x14ac:dyDescent="0.3">
      <c r="U59970" s="275"/>
    </row>
    <row r="59971" spans="21:21" x14ac:dyDescent="0.3">
      <c r="U59971" s="275"/>
    </row>
    <row r="59972" spans="21:21" x14ac:dyDescent="0.3">
      <c r="U59972" s="275"/>
    </row>
    <row r="59973" spans="21:21" x14ac:dyDescent="0.3">
      <c r="U59973" s="275"/>
    </row>
    <row r="59974" spans="21:21" x14ac:dyDescent="0.3">
      <c r="U59974" s="275"/>
    </row>
    <row r="59975" spans="21:21" x14ac:dyDescent="0.3">
      <c r="U59975" s="275"/>
    </row>
    <row r="59976" spans="21:21" x14ac:dyDescent="0.3">
      <c r="U59976" s="275"/>
    </row>
    <row r="59977" spans="21:21" x14ac:dyDescent="0.3">
      <c r="U59977" s="275"/>
    </row>
    <row r="59978" spans="21:21" x14ac:dyDescent="0.3">
      <c r="U59978" s="275"/>
    </row>
    <row r="59979" spans="21:21" x14ac:dyDescent="0.3">
      <c r="U59979" s="275"/>
    </row>
    <row r="59980" spans="21:21" x14ac:dyDescent="0.3">
      <c r="U59980" s="275"/>
    </row>
    <row r="59981" spans="21:21" x14ac:dyDescent="0.3">
      <c r="U59981" s="275"/>
    </row>
    <row r="59982" spans="21:21" x14ac:dyDescent="0.3">
      <c r="U59982" s="275"/>
    </row>
    <row r="59983" spans="21:21" x14ac:dyDescent="0.3">
      <c r="U59983" s="275"/>
    </row>
    <row r="59984" spans="21:21" x14ac:dyDescent="0.3">
      <c r="U59984" s="275"/>
    </row>
    <row r="59985" spans="21:21" x14ac:dyDescent="0.3">
      <c r="U59985" s="275"/>
    </row>
    <row r="59986" spans="21:21" x14ac:dyDescent="0.3">
      <c r="U59986" s="275"/>
    </row>
    <row r="59987" spans="21:21" x14ac:dyDescent="0.3">
      <c r="U59987" s="275"/>
    </row>
    <row r="59988" spans="21:21" x14ac:dyDescent="0.3">
      <c r="U59988" s="275"/>
    </row>
    <row r="59989" spans="21:21" x14ac:dyDescent="0.3">
      <c r="U59989" s="275"/>
    </row>
    <row r="59990" spans="21:21" x14ac:dyDescent="0.3">
      <c r="U59990" s="275"/>
    </row>
    <row r="59991" spans="21:21" x14ac:dyDescent="0.3">
      <c r="U59991" s="275"/>
    </row>
    <row r="59992" spans="21:21" x14ac:dyDescent="0.3">
      <c r="U59992" s="275"/>
    </row>
    <row r="59993" spans="21:21" x14ac:dyDescent="0.3">
      <c r="U59993" s="275"/>
    </row>
    <row r="59994" spans="21:21" x14ac:dyDescent="0.3">
      <c r="U59994" s="275"/>
    </row>
    <row r="59995" spans="21:21" x14ac:dyDescent="0.3">
      <c r="U59995" s="275"/>
    </row>
    <row r="59996" spans="21:21" x14ac:dyDescent="0.3">
      <c r="U59996" s="275"/>
    </row>
    <row r="59997" spans="21:21" x14ac:dyDescent="0.3">
      <c r="U59997" s="275"/>
    </row>
    <row r="59998" spans="21:21" x14ac:dyDescent="0.3">
      <c r="U59998" s="275"/>
    </row>
    <row r="59999" spans="21:21" x14ac:dyDescent="0.3">
      <c r="U59999" s="275"/>
    </row>
    <row r="60000" spans="21:21" x14ac:dyDescent="0.3">
      <c r="U60000" s="275"/>
    </row>
    <row r="60001" spans="21:21" x14ac:dyDescent="0.3">
      <c r="U60001" s="275"/>
    </row>
    <row r="60002" spans="21:21" x14ac:dyDescent="0.3">
      <c r="U60002" s="275"/>
    </row>
    <row r="60003" spans="21:21" x14ac:dyDescent="0.3">
      <c r="U60003" s="275"/>
    </row>
    <row r="60004" spans="21:21" x14ac:dyDescent="0.3">
      <c r="U60004" s="275"/>
    </row>
    <row r="60005" spans="21:21" x14ac:dyDescent="0.3">
      <c r="U60005" s="275"/>
    </row>
    <row r="60006" spans="21:21" x14ac:dyDescent="0.3">
      <c r="U60006" s="275"/>
    </row>
    <row r="60007" spans="21:21" x14ac:dyDescent="0.3">
      <c r="U60007" s="275"/>
    </row>
    <row r="60008" spans="21:21" x14ac:dyDescent="0.3">
      <c r="U60008" s="275"/>
    </row>
    <row r="60009" spans="21:21" x14ac:dyDescent="0.3">
      <c r="U60009" s="275"/>
    </row>
    <row r="60010" spans="21:21" x14ac:dyDescent="0.3">
      <c r="U60010" s="275"/>
    </row>
    <row r="60011" spans="21:21" x14ac:dyDescent="0.3">
      <c r="U60011" s="275"/>
    </row>
    <row r="60012" spans="21:21" x14ac:dyDescent="0.3">
      <c r="U60012" s="275"/>
    </row>
    <row r="60013" spans="21:21" x14ac:dyDescent="0.3">
      <c r="U60013" s="275"/>
    </row>
    <row r="60014" spans="21:21" x14ac:dyDescent="0.3">
      <c r="U60014" s="275"/>
    </row>
    <row r="60015" spans="21:21" x14ac:dyDescent="0.3">
      <c r="U60015" s="275"/>
    </row>
    <row r="60016" spans="21:21" x14ac:dyDescent="0.3">
      <c r="U60016" s="275"/>
    </row>
    <row r="60017" spans="21:21" x14ac:dyDescent="0.3">
      <c r="U60017" s="275"/>
    </row>
    <row r="60018" spans="21:21" x14ac:dyDescent="0.3">
      <c r="U60018" s="275"/>
    </row>
    <row r="60019" spans="21:21" x14ac:dyDescent="0.3">
      <c r="U60019" s="275"/>
    </row>
    <row r="60020" spans="21:21" x14ac:dyDescent="0.3">
      <c r="U60020" s="275"/>
    </row>
    <row r="60021" spans="21:21" x14ac:dyDescent="0.3">
      <c r="U60021" s="275"/>
    </row>
    <row r="60022" spans="21:21" x14ac:dyDescent="0.3">
      <c r="U60022" s="275"/>
    </row>
    <row r="60023" spans="21:21" x14ac:dyDescent="0.3">
      <c r="U60023" s="275"/>
    </row>
    <row r="60024" spans="21:21" x14ac:dyDescent="0.3">
      <c r="U60024" s="275"/>
    </row>
    <row r="60025" spans="21:21" x14ac:dyDescent="0.3">
      <c r="U60025" s="275"/>
    </row>
    <row r="60026" spans="21:21" x14ac:dyDescent="0.3">
      <c r="U60026" s="275"/>
    </row>
    <row r="60027" spans="21:21" x14ac:dyDescent="0.3">
      <c r="U60027" s="275"/>
    </row>
    <row r="60028" spans="21:21" x14ac:dyDescent="0.3">
      <c r="U60028" s="275"/>
    </row>
    <row r="60029" spans="21:21" x14ac:dyDescent="0.3">
      <c r="U60029" s="275"/>
    </row>
    <row r="60030" spans="21:21" x14ac:dyDescent="0.3">
      <c r="U60030" s="275"/>
    </row>
    <row r="60031" spans="21:21" x14ac:dyDescent="0.3">
      <c r="U60031" s="275"/>
    </row>
    <row r="60032" spans="21:21" x14ac:dyDescent="0.3">
      <c r="U60032" s="275"/>
    </row>
    <row r="60033" spans="21:21" x14ac:dyDescent="0.3">
      <c r="U60033" s="275"/>
    </row>
    <row r="60034" spans="21:21" x14ac:dyDescent="0.3">
      <c r="U60034" s="275"/>
    </row>
    <row r="60035" spans="21:21" x14ac:dyDescent="0.3">
      <c r="U60035" s="275"/>
    </row>
    <row r="60036" spans="21:21" x14ac:dyDescent="0.3">
      <c r="U60036" s="275"/>
    </row>
    <row r="60037" spans="21:21" x14ac:dyDescent="0.3">
      <c r="U60037" s="275"/>
    </row>
    <row r="60038" spans="21:21" x14ac:dyDescent="0.3">
      <c r="U60038" s="275"/>
    </row>
    <row r="60039" spans="21:21" x14ac:dyDescent="0.3">
      <c r="U60039" s="275"/>
    </row>
    <row r="60040" spans="21:21" x14ac:dyDescent="0.3">
      <c r="U60040" s="275"/>
    </row>
    <row r="60041" spans="21:21" x14ac:dyDescent="0.3">
      <c r="U60041" s="275"/>
    </row>
    <row r="60042" spans="21:21" x14ac:dyDescent="0.3">
      <c r="U60042" s="275"/>
    </row>
    <row r="60043" spans="21:21" x14ac:dyDescent="0.3">
      <c r="U60043" s="275"/>
    </row>
    <row r="60044" spans="21:21" x14ac:dyDescent="0.3">
      <c r="U60044" s="275"/>
    </row>
    <row r="60045" spans="21:21" x14ac:dyDescent="0.3">
      <c r="U60045" s="275"/>
    </row>
    <row r="60046" spans="21:21" x14ac:dyDescent="0.3">
      <c r="U60046" s="275"/>
    </row>
    <row r="60047" spans="21:21" x14ac:dyDescent="0.3">
      <c r="U60047" s="275"/>
    </row>
    <row r="60048" spans="21:21" x14ac:dyDescent="0.3">
      <c r="U60048" s="275"/>
    </row>
    <row r="60049" spans="21:21" x14ac:dyDescent="0.3">
      <c r="U60049" s="275"/>
    </row>
    <row r="60050" spans="21:21" x14ac:dyDescent="0.3">
      <c r="U60050" s="275"/>
    </row>
    <row r="60051" spans="21:21" x14ac:dyDescent="0.3">
      <c r="U60051" s="275"/>
    </row>
    <row r="60052" spans="21:21" x14ac:dyDescent="0.3">
      <c r="U60052" s="275"/>
    </row>
    <row r="60053" spans="21:21" x14ac:dyDescent="0.3">
      <c r="U60053" s="275"/>
    </row>
    <row r="60054" spans="21:21" x14ac:dyDescent="0.3">
      <c r="U60054" s="275"/>
    </row>
    <row r="60055" spans="21:21" x14ac:dyDescent="0.3">
      <c r="U60055" s="275"/>
    </row>
    <row r="60056" spans="21:21" x14ac:dyDescent="0.3">
      <c r="U60056" s="275"/>
    </row>
    <row r="60057" spans="21:21" x14ac:dyDescent="0.3">
      <c r="U60057" s="275"/>
    </row>
    <row r="60058" spans="21:21" x14ac:dyDescent="0.3">
      <c r="U60058" s="275"/>
    </row>
    <row r="60059" spans="21:21" x14ac:dyDescent="0.3">
      <c r="U60059" s="275"/>
    </row>
    <row r="60060" spans="21:21" x14ac:dyDescent="0.3">
      <c r="U60060" s="275"/>
    </row>
    <row r="60061" spans="21:21" x14ac:dyDescent="0.3">
      <c r="U60061" s="275"/>
    </row>
    <row r="60062" spans="21:21" x14ac:dyDescent="0.3">
      <c r="U60062" s="275"/>
    </row>
    <row r="60063" spans="21:21" x14ac:dyDescent="0.3">
      <c r="U60063" s="275"/>
    </row>
    <row r="60064" spans="21:21" x14ac:dyDescent="0.3">
      <c r="U60064" s="275"/>
    </row>
    <row r="60065" spans="21:21" x14ac:dyDescent="0.3">
      <c r="U60065" s="275"/>
    </row>
    <row r="60066" spans="21:21" x14ac:dyDescent="0.3">
      <c r="U60066" s="275"/>
    </row>
    <row r="60067" spans="21:21" x14ac:dyDescent="0.3">
      <c r="U60067" s="275"/>
    </row>
    <row r="60068" spans="21:21" x14ac:dyDescent="0.3">
      <c r="U60068" s="275"/>
    </row>
    <row r="60069" spans="21:21" x14ac:dyDescent="0.3">
      <c r="U60069" s="275"/>
    </row>
    <row r="60070" spans="21:21" x14ac:dyDescent="0.3">
      <c r="U60070" s="275"/>
    </row>
    <row r="60071" spans="21:21" x14ac:dyDescent="0.3">
      <c r="U60071" s="275"/>
    </row>
    <row r="60072" spans="21:21" x14ac:dyDescent="0.3">
      <c r="U60072" s="275"/>
    </row>
    <row r="60073" spans="21:21" x14ac:dyDescent="0.3">
      <c r="U60073" s="275"/>
    </row>
    <row r="60074" spans="21:21" x14ac:dyDescent="0.3">
      <c r="U60074" s="275"/>
    </row>
    <row r="60075" spans="21:21" x14ac:dyDescent="0.3">
      <c r="U60075" s="275"/>
    </row>
    <row r="60076" spans="21:21" x14ac:dyDescent="0.3">
      <c r="U60076" s="275"/>
    </row>
    <row r="60077" spans="21:21" x14ac:dyDescent="0.3">
      <c r="U60077" s="275"/>
    </row>
    <row r="60078" spans="21:21" x14ac:dyDescent="0.3">
      <c r="U60078" s="275"/>
    </row>
    <row r="60079" spans="21:21" x14ac:dyDescent="0.3">
      <c r="U60079" s="275"/>
    </row>
    <row r="60080" spans="21:21" x14ac:dyDescent="0.3">
      <c r="U60080" s="275"/>
    </row>
    <row r="60081" spans="21:21" x14ac:dyDescent="0.3">
      <c r="U60081" s="275"/>
    </row>
    <row r="60082" spans="21:21" x14ac:dyDescent="0.3">
      <c r="U60082" s="275"/>
    </row>
    <row r="60083" spans="21:21" x14ac:dyDescent="0.3">
      <c r="U60083" s="275"/>
    </row>
    <row r="60084" spans="21:21" x14ac:dyDescent="0.3">
      <c r="U60084" s="275"/>
    </row>
    <row r="60085" spans="21:21" x14ac:dyDescent="0.3">
      <c r="U60085" s="275"/>
    </row>
    <row r="60086" spans="21:21" x14ac:dyDescent="0.3">
      <c r="U60086" s="275"/>
    </row>
    <row r="60087" spans="21:21" x14ac:dyDescent="0.3">
      <c r="U60087" s="275"/>
    </row>
    <row r="60088" spans="21:21" x14ac:dyDescent="0.3">
      <c r="U60088" s="275"/>
    </row>
    <row r="60089" spans="21:21" x14ac:dyDescent="0.3">
      <c r="U60089" s="275"/>
    </row>
    <row r="60090" spans="21:21" x14ac:dyDescent="0.3">
      <c r="U60090" s="275"/>
    </row>
    <row r="60091" spans="21:21" x14ac:dyDescent="0.3">
      <c r="U60091" s="275"/>
    </row>
    <row r="60092" spans="21:21" x14ac:dyDescent="0.3">
      <c r="U60092" s="275"/>
    </row>
    <row r="60093" spans="21:21" x14ac:dyDescent="0.3">
      <c r="U60093" s="275"/>
    </row>
    <row r="60094" spans="21:21" x14ac:dyDescent="0.3">
      <c r="U60094" s="275"/>
    </row>
    <row r="60095" spans="21:21" x14ac:dyDescent="0.3">
      <c r="U60095" s="275"/>
    </row>
    <row r="60096" spans="21:21" x14ac:dyDescent="0.3">
      <c r="U60096" s="275"/>
    </row>
    <row r="60097" spans="21:21" x14ac:dyDescent="0.3">
      <c r="U60097" s="275"/>
    </row>
    <row r="60098" spans="21:21" x14ac:dyDescent="0.3">
      <c r="U60098" s="275"/>
    </row>
    <row r="60099" spans="21:21" x14ac:dyDescent="0.3">
      <c r="U60099" s="275"/>
    </row>
    <row r="60100" spans="21:21" x14ac:dyDescent="0.3">
      <c r="U60100" s="275"/>
    </row>
    <row r="60101" spans="21:21" x14ac:dyDescent="0.3">
      <c r="U60101" s="275"/>
    </row>
    <row r="60102" spans="21:21" x14ac:dyDescent="0.3">
      <c r="U60102" s="275"/>
    </row>
    <row r="60103" spans="21:21" x14ac:dyDescent="0.3">
      <c r="U60103" s="275"/>
    </row>
    <row r="60104" spans="21:21" x14ac:dyDescent="0.3">
      <c r="U60104" s="275"/>
    </row>
    <row r="60105" spans="21:21" x14ac:dyDescent="0.3">
      <c r="U60105" s="275"/>
    </row>
    <row r="60106" spans="21:21" x14ac:dyDescent="0.3">
      <c r="U60106" s="275"/>
    </row>
    <row r="60107" spans="21:21" x14ac:dyDescent="0.3">
      <c r="U60107" s="275"/>
    </row>
    <row r="60108" spans="21:21" x14ac:dyDescent="0.3">
      <c r="U60108" s="275"/>
    </row>
    <row r="60109" spans="21:21" x14ac:dyDescent="0.3">
      <c r="U60109" s="275"/>
    </row>
    <row r="60110" spans="21:21" x14ac:dyDescent="0.3">
      <c r="U60110" s="275"/>
    </row>
    <row r="60111" spans="21:21" x14ac:dyDescent="0.3">
      <c r="U60111" s="275"/>
    </row>
    <row r="60112" spans="21:21" x14ac:dyDescent="0.3">
      <c r="U60112" s="275"/>
    </row>
    <row r="60113" spans="21:21" x14ac:dyDescent="0.3">
      <c r="U60113" s="275"/>
    </row>
    <row r="60114" spans="21:21" x14ac:dyDescent="0.3">
      <c r="U60114" s="275"/>
    </row>
    <row r="60115" spans="21:21" x14ac:dyDescent="0.3">
      <c r="U60115" s="275"/>
    </row>
    <row r="60116" spans="21:21" x14ac:dyDescent="0.3">
      <c r="U60116" s="275"/>
    </row>
    <row r="60117" spans="21:21" x14ac:dyDescent="0.3">
      <c r="U60117" s="275"/>
    </row>
    <row r="60118" spans="21:21" x14ac:dyDescent="0.3">
      <c r="U60118" s="275"/>
    </row>
    <row r="60119" spans="21:21" x14ac:dyDescent="0.3">
      <c r="U60119" s="275"/>
    </row>
    <row r="60120" spans="21:21" x14ac:dyDescent="0.3">
      <c r="U60120" s="275"/>
    </row>
    <row r="60121" spans="21:21" x14ac:dyDescent="0.3">
      <c r="U60121" s="275"/>
    </row>
    <row r="60122" spans="21:21" x14ac:dyDescent="0.3">
      <c r="U60122" s="275"/>
    </row>
    <row r="60123" spans="21:21" x14ac:dyDescent="0.3">
      <c r="U60123" s="275"/>
    </row>
    <row r="60124" spans="21:21" x14ac:dyDescent="0.3">
      <c r="U60124" s="275"/>
    </row>
    <row r="60125" spans="21:21" x14ac:dyDescent="0.3">
      <c r="U60125" s="275"/>
    </row>
    <row r="60126" spans="21:21" x14ac:dyDescent="0.3">
      <c r="U60126" s="275"/>
    </row>
    <row r="60127" spans="21:21" x14ac:dyDescent="0.3">
      <c r="U60127" s="275"/>
    </row>
    <row r="60128" spans="21:21" x14ac:dyDescent="0.3">
      <c r="U60128" s="275"/>
    </row>
    <row r="60129" spans="21:21" x14ac:dyDescent="0.3">
      <c r="U60129" s="275"/>
    </row>
    <row r="60130" spans="21:21" x14ac:dyDescent="0.3">
      <c r="U60130" s="275"/>
    </row>
    <row r="60131" spans="21:21" x14ac:dyDescent="0.3">
      <c r="U60131" s="275"/>
    </row>
    <row r="60132" spans="21:21" x14ac:dyDescent="0.3">
      <c r="U60132" s="275"/>
    </row>
    <row r="60133" spans="21:21" x14ac:dyDescent="0.3">
      <c r="U60133" s="275"/>
    </row>
    <row r="60134" spans="21:21" x14ac:dyDescent="0.3">
      <c r="U60134" s="275"/>
    </row>
    <row r="60135" spans="21:21" x14ac:dyDescent="0.3">
      <c r="U60135" s="275"/>
    </row>
    <row r="60136" spans="21:21" x14ac:dyDescent="0.3">
      <c r="U60136" s="275"/>
    </row>
    <row r="60137" spans="21:21" x14ac:dyDescent="0.3">
      <c r="U60137" s="275"/>
    </row>
    <row r="60138" spans="21:21" x14ac:dyDescent="0.3">
      <c r="U60138" s="275"/>
    </row>
    <row r="60139" spans="21:21" x14ac:dyDescent="0.3">
      <c r="U60139" s="275"/>
    </row>
    <row r="60140" spans="21:21" x14ac:dyDescent="0.3">
      <c r="U60140" s="275"/>
    </row>
    <row r="60141" spans="21:21" x14ac:dyDescent="0.3">
      <c r="U60141" s="275"/>
    </row>
    <row r="60142" spans="21:21" x14ac:dyDescent="0.3">
      <c r="U60142" s="275"/>
    </row>
    <row r="60143" spans="21:21" x14ac:dyDescent="0.3">
      <c r="U60143" s="275"/>
    </row>
    <row r="60144" spans="21:21" x14ac:dyDescent="0.3">
      <c r="U60144" s="275"/>
    </row>
    <row r="60145" spans="21:21" x14ac:dyDescent="0.3">
      <c r="U60145" s="275"/>
    </row>
    <row r="60146" spans="21:21" x14ac:dyDescent="0.3">
      <c r="U60146" s="275"/>
    </row>
    <row r="60147" spans="21:21" x14ac:dyDescent="0.3">
      <c r="U60147" s="275"/>
    </row>
    <row r="60148" spans="21:21" x14ac:dyDescent="0.3">
      <c r="U60148" s="275"/>
    </row>
    <row r="60149" spans="21:21" x14ac:dyDescent="0.3">
      <c r="U60149" s="275"/>
    </row>
    <row r="60150" spans="21:21" x14ac:dyDescent="0.3">
      <c r="U60150" s="275"/>
    </row>
    <row r="60151" spans="21:21" x14ac:dyDescent="0.3">
      <c r="U60151" s="275"/>
    </row>
    <row r="60152" spans="21:21" x14ac:dyDescent="0.3">
      <c r="U60152" s="275"/>
    </row>
    <row r="60153" spans="21:21" x14ac:dyDescent="0.3">
      <c r="U60153" s="275"/>
    </row>
    <row r="60154" spans="21:21" x14ac:dyDescent="0.3">
      <c r="U60154" s="275"/>
    </row>
    <row r="60155" spans="21:21" x14ac:dyDescent="0.3">
      <c r="U60155" s="275"/>
    </row>
    <row r="60156" spans="21:21" x14ac:dyDescent="0.3">
      <c r="U60156" s="275"/>
    </row>
    <row r="60157" spans="21:21" x14ac:dyDescent="0.3">
      <c r="U60157" s="275"/>
    </row>
    <row r="60158" spans="21:21" x14ac:dyDescent="0.3">
      <c r="U60158" s="275"/>
    </row>
    <row r="60159" spans="21:21" x14ac:dyDescent="0.3">
      <c r="U60159" s="275"/>
    </row>
    <row r="60160" spans="21:21" x14ac:dyDescent="0.3">
      <c r="U60160" s="275"/>
    </row>
    <row r="60161" spans="21:21" x14ac:dyDescent="0.3">
      <c r="U60161" s="275"/>
    </row>
    <row r="60162" spans="21:21" x14ac:dyDescent="0.3">
      <c r="U60162" s="275"/>
    </row>
    <row r="60163" spans="21:21" x14ac:dyDescent="0.3">
      <c r="U60163" s="275"/>
    </row>
    <row r="60164" spans="21:21" x14ac:dyDescent="0.3">
      <c r="U60164" s="275"/>
    </row>
    <row r="60165" spans="21:21" x14ac:dyDescent="0.3">
      <c r="U60165" s="275"/>
    </row>
    <row r="60166" spans="21:21" x14ac:dyDescent="0.3">
      <c r="U60166" s="275"/>
    </row>
    <row r="60167" spans="21:21" x14ac:dyDescent="0.3">
      <c r="U60167" s="275"/>
    </row>
    <row r="60168" spans="21:21" x14ac:dyDescent="0.3">
      <c r="U60168" s="275"/>
    </row>
    <row r="60169" spans="21:21" x14ac:dyDescent="0.3">
      <c r="U60169" s="275"/>
    </row>
    <row r="60170" spans="21:21" x14ac:dyDescent="0.3">
      <c r="U60170" s="275"/>
    </row>
    <row r="60171" spans="21:21" x14ac:dyDescent="0.3">
      <c r="U60171" s="275"/>
    </row>
    <row r="60172" spans="21:21" x14ac:dyDescent="0.3">
      <c r="U60172" s="275"/>
    </row>
    <row r="60173" spans="21:21" x14ac:dyDescent="0.3">
      <c r="U60173" s="275"/>
    </row>
    <row r="60174" spans="21:21" x14ac:dyDescent="0.3">
      <c r="U60174" s="275"/>
    </row>
    <row r="60175" spans="21:21" x14ac:dyDescent="0.3">
      <c r="U60175" s="275"/>
    </row>
    <row r="60176" spans="21:21" x14ac:dyDescent="0.3">
      <c r="U60176" s="275"/>
    </row>
    <row r="60177" spans="21:21" x14ac:dyDescent="0.3">
      <c r="U60177" s="275"/>
    </row>
    <row r="60178" spans="21:21" x14ac:dyDescent="0.3">
      <c r="U60178" s="275"/>
    </row>
    <row r="60179" spans="21:21" x14ac:dyDescent="0.3">
      <c r="U60179" s="275"/>
    </row>
    <row r="60180" spans="21:21" x14ac:dyDescent="0.3">
      <c r="U60180" s="275"/>
    </row>
    <row r="60181" spans="21:21" x14ac:dyDescent="0.3">
      <c r="U60181" s="275"/>
    </row>
    <row r="60182" spans="21:21" x14ac:dyDescent="0.3">
      <c r="U60182" s="275"/>
    </row>
    <row r="60183" spans="21:21" x14ac:dyDescent="0.3">
      <c r="U60183" s="275"/>
    </row>
    <row r="60184" spans="21:21" x14ac:dyDescent="0.3">
      <c r="U60184" s="275"/>
    </row>
    <row r="60185" spans="21:21" x14ac:dyDescent="0.3">
      <c r="U60185" s="275"/>
    </row>
    <row r="60186" spans="21:21" x14ac:dyDescent="0.3">
      <c r="U60186" s="275"/>
    </row>
    <row r="60187" spans="21:21" x14ac:dyDescent="0.3">
      <c r="U60187" s="275"/>
    </row>
    <row r="60188" spans="21:21" x14ac:dyDescent="0.3">
      <c r="U60188" s="275"/>
    </row>
    <row r="60189" spans="21:21" x14ac:dyDescent="0.3">
      <c r="U60189" s="275"/>
    </row>
    <row r="60190" spans="21:21" x14ac:dyDescent="0.3">
      <c r="U60190" s="275"/>
    </row>
    <row r="60191" spans="21:21" x14ac:dyDescent="0.3">
      <c r="U60191" s="275"/>
    </row>
    <row r="60192" spans="21:21" x14ac:dyDescent="0.3">
      <c r="U60192" s="275"/>
    </row>
    <row r="60193" spans="21:21" x14ac:dyDescent="0.3">
      <c r="U60193" s="275"/>
    </row>
    <row r="60194" spans="21:21" x14ac:dyDescent="0.3">
      <c r="U60194" s="275"/>
    </row>
    <row r="60195" spans="21:21" x14ac:dyDescent="0.3">
      <c r="U60195" s="275"/>
    </row>
    <row r="60196" spans="21:21" x14ac:dyDescent="0.3">
      <c r="U60196" s="275"/>
    </row>
    <row r="60197" spans="21:21" x14ac:dyDescent="0.3">
      <c r="U60197" s="275"/>
    </row>
    <row r="60198" spans="21:21" x14ac:dyDescent="0.3">
      <c r="U60198" s="275"/>
    </row>
    <row r="60199" spans="21:21" x14ac:dyDescent="0.3">
      <c r="U60199" s="275"/>
    </row>
    <row r="60200" spans="21:21" x14ac:dyDescent="0.3">
      <c r="U60200" s="275"/>
    </row>
    <row r="60201" spans="21:21" x14ac:dyDescent="0.3">
      <c r="U60201" s="275"/>
    </row>
    <row r="60202" spans="21:21" x14ac:dyDescent="0.3">
      <c r="U60202" s="275"/>
    </row>
    <row r="60203" spans="21:21" x14ac:dyDescent="0.3">
      <c r="U60203" s="275"/>
    </row>
    <row r="60204" spans="21:21" x14ac:dyDescent="0.3">
      <c r="U60204" s="275"/>
    </row>
    <row r="60205" spans="21:21" x14ac:dyDescent="0.3">
      <c r="U60205" s="275"/>
    </row>
    <row r="60206" spans="21:21" x14ac:dyDescent="0.3">
      <c r="U60206" s="275"/>
    </row>
    <row r="60207" spans="21:21" x14ac:dyDescent="0.3">
      <c r="U60207" s="275"/>
    </row>
    <row r="60208" spans="21:21" x14ac:dyDescent="0.3">
      <c r="U60208" s="275"/>
    </row>
    <row r="60209" spans="21:21" x14ac:dyDescent="0.3">
      <c r="U60209" s="275"/>
    </row>
    <row r="60210" spans="21:21" x14ac:dyDescent="0.3">
      <c r="U60210" s="275"/>
    </row>
    <row r="60211" spans="21:21" x14ac:dyDescent="0.3">
      <c r="U60211" s="275"/>
    </row>
    <row r="60212" spans="21:21" x14ac:dyDescent="0.3">
      <c r="U60212" s="275"/>
    </row>
    <row r="60213" spans="21:21" x14ac:dyDescent="0.3">
      <c r="U60213" s="275"/>
    </row>
    <row r="60214" spans="21:21" x14ac:dyDescent="0.3">
      <c r="U60214" s="275"/>
    </row>
    <row r="60215" spans="21:21" x14ac:dyDescent="0.3">
      <c r="U60215" s="275"/>
    </row>
    <row r="60216" spans="21:21" x14ac:dyDescent="0.3">
      <c r="U60216" s="275"/>
    </row>
    <row r="60217" spans="21:21" x14ac:dyDescent="0.3">
      <c r="U60217" s="275"/>
    </row>
    <row r="60218" spans="21:21" x14ac:dyDescent="0.3">
      <c r="U60218" s="275"/>
    </row>
    <row r="60219" spans="21:21" x14ac:dyDescent="0.3">
      <c r="U60219" s="275"/>
    </row>
    <row r="60220" spans="21:21" x14ac:dyDescent="0.3">
      <c r="U60220" s="275"/>
    </row>
    <row r="60221" spans="21:21" x14ac:dyDescent="0.3">
      <c r="U60221" s="275"/>
    </row>
    <row r="60222" spans="21:21" x14ac:dyDescent="0.3">
      <c r="U60222" s="275"/>
    </row>
    <row r="60223" spans="21:21" x14ac:dyDescent="0.3">
      <c r="U60223" s="275"/>
    </row>
    <row r="60224" spans="21:21" x14ac:dyDescent="0.3">
      <c r="U60224" s="275"/>
    </row>
    <row r="60225" spans="21:21" x14ac:dyDescent="0.3">
      <c r="U60225" s="275"/>
    </row>
    <row r="60226" spans="21:21" x14ac:dyDescent="0.3">
      <c r="U60226" s="275"/>
    </row>
    <row r="60227" spans="21:21" x14ac:dyDescent="0.3">
      <c r="U60227" s="275"/>
    </row>
    <row r="60228" spans="21:21" x14ac:dyDescent="0.3">
      <c r="U60228" s="275"/>
    </row>
    <row r="60229" spans="21:21" x14ac:dyDescent="0.3">
      <c r="U60229" s="275"/>
    </row>
    <row r="60230" spans="21:21" x14ac:dyDescent="0.3">
      <c r="U60230" s="275"/>
    </row>
    <row r="60231" spans="21:21" x14ac:dyDescent="0.3">
      <c r="U60231" s="275"/>
    </row>
    <row r="60232" spans="21:21" x14ac:dyDescent="0.3">
      <c r="U60232" s="275"/>
    </row>
    <row r="60233" spans="21:21" x14ac:dyDescent="0.3">
      <c r="U60233" s="275"/>
    </row>
    <row r="60234" spans="21:21" x14ac:dyDescent="0.3">
      <c r="U60234" s="275"/>
    </row>
    <row r="60235" spans="21:21" x14ac:dyDescent="0.3">
      <c r="U60235" s="275"/>
    </row>
    <row r="60236" spans="21:21" x14ac:dyDescent="0.3">
      <c r="U60236" s="275"/>
    </row>
    <row r="60237" spans="21:21" x14ac:dyDescent="0.3">
      <c r="U60237" s="275"/>
    </row>
    <row r="60238" spans="21:21" x14ac:dyDescent="0.3">
      <c r="U60238" s="275"/>
    </row>
    <row r="60239" spans="21:21" x14ac:dyDescent="0.3">
      <c r="U60239" s="275"/>
    </row>
    <row r="60240" spans="21:21" x14ac:dyDescent="0.3">
      <c r="U60240" s="275"/>
    </row>
    <row r="60241" spans="21:21" x14ac:dyDescent="0.3">
      <c r="U60241" s="275"/>
    </row>
    <row r="60242" spans="21:21" x14ac:dyDescent="0.3">
      <c r="U60242" s="275"/>
    </row>
    <row r="60243" spans="21:21" x14ac:dyDescent="0.3">
      <c r="U60243" s="275"/>
    </row>
    <row r="60244" spans="21:21" x14ac:dyDescent="0.3">
      <c r="U60244" s="275"/>
    </row>
    <row r="60245" spans="21:21" x14ac:dyDescent="0.3">
      <c r="U60245" s="275"/>
    </row>
    <row r="60246" spans="21:21" x14ac:dyDescent="0.3">
      <c r="U60246" s="275"/>
    </row>
    <row r="60247" spans="21:21" x14ac:dyDescent="0.3">
      <c r="U60247" s="275"/>
    </row>
    <row r="60248" spans="21:21" x14ac:dyDescent="0.3">
      <c r="U60248" s="275"/>
    </row>
    <row r="60249" spans="21:21" x14ac:dyDescent="0.3">
      <c r="U60249" s="275"/>
    </row>
    <row r="60250" spans="21:21" x14ac:dyDescent="0.3">
      <c r="U60250" s="275"/>
    </row>
    <row r="60251" spans="21:21" x14ac:dyDescent="0.3">
      <c r="U60251" s="275"/>
    </row>
    <row r="60252" spans="21:21" x14ac:dyDescent="0.3">
      <c r="U60252" s="275"/>
    </row>
    <row r="60253" spans="21:21" x14ac:dyDescent="0.3">
      <c r="U60253" s="275"/>
    </row>
    <row r="60254" spans="21:21" x14ac:dyDescent="0.3">
      <c r="U60254" s="275"/>
    </row>
    <row r="60255" spans="21:21" x14ac:dyDescent="0.3">
      <c r="U60255" s="275"/>
    </row>
    <row r="60256" spans="21:21" x14ac:dyDescent="0.3">
      <c r="U60256" s="275"/>
    </row>
    <row r="60257" spans="21:21" x14ac:dyDescent="0.3">
      <c r="U60257" s="275"/>
    </row>
    <row r="60258" spans="21:21" x14ac:dyDescent="0.3">
      <c r="U60258" s="275"/>
    </row>
    <row r="60259" spans="21:21" x14ac:dyDescent="0.3">
      <c r="U60259" s="275"/>
    </row>
    <row r="60260" spans="21:21" x14ac:dyDescent="0.3">
      <c r="U60260" s="275"/>
    </row>
    <row r="60261" spans="21:21" x14ac:dyDescent="0.3">
      <c r="U60261" s="275"/>
    </row>
    <row r="60262" spans="21:21" x14ac:dyDescent="0.3">
      <c r="U60262" s="275"/>
    </row>
    <row r="60263" spans="21:21" x14ac:dyDescent="0.3">
      <c r="U60263" s="275"/>
    </row>
    <row r="60264" spans="21:21" x14ac:dyDescent="0.3">
      <c r="U60264" s="275"/>
    </row>
    <row r="60265" spans="21:21" x14ac:dyDescent="0.3">
      <c r="U60265" s="275"/>
    </row>
    <row r="60266" spans="21:21" x14ac:dyDescent="0.3">
      <c r="U60266" s="275"/>
    </row>
    <row r="60267" spans="21:21" x14ac:dyDescent="0.3">
      <c r="U60267" s="275"/>
    </row>
    <row r="60268" spans="21:21" x14ac:dyDescent="0.3">
      <c r="U60268" s="275"/>
    </row>
    <row r="60269" spans="21:21" x14ac:dyDescent="0.3">
      <c r="U60269" s="275"/>
    </row>
    <row r="60270" spans="21:21" x14ac:dyDescent="0.3">
      <c r="U60270" s="275"/>
    </row>
    <row r="60271" spans="21:21" x14ac:dyDescent="0.3">
      <c r="U60271" s="275"/>
    </row>
    <row r="60272" spans="21:21" x14ac:dyDescent="0.3">
      <c r="U60272" s="275"/>
    </row>
    <row r="60273" spans="21:21" x14ac:dyDescent="0.3">
      <c r="U60273" s="275"/>
    </row>
    <row r="60274" spans="21:21" x14ac:dyDescent="0.3">
      <c r="U60274" s="275"/>
    </row>
    <row r="60275" spans="21:21" x14ac:dyDescent="0.3">
      <c r="U60275" s="275"/>
    </row>
    <row r="60276" spans="21:21" x14ac:dyDescent="0.3">
      <c r="U60276" s="275"/>
    </row>
    <row r="60277" spans="21:21" x14ac:dyDescent="0.3">
      <c r="U60277" s="275"/>
    </row>
    <row r="60278" spans="21:21" x14ac:dyDescent="0.3">
      <c r="U60278" s="275"/>
    </row>
    <row r="60279" spans="21:21" x14ac:dyDescent="0.3">
      <c r="U60279" s="275"/>
    </row>
    <row r="60280" spans="21:21" x14ac:dyDescent="0.3">
      <c r="U60280" s="275"/>
    </row>
    <row r="60281" spans="21:21" x14ac:dyDescent="0.3">
      <c r="U60281" s="275"/>
    </row>
    <row r="60282" spans="21:21" x14ac:dyDescent="0.3">
      <c r="U60282" s="275"/>
    </row>
    <row r="60283" spans="21:21" x14ac:dyDescent="0.3">
      <c r="U60283" s="275"/>
    </row>
    <row r="60284" spans="21:21" x14ac:dyDescent="0.3">
      <c r="U60284" s="275"/>
    </row>
    <row r="60285" spans="21:21" x14ac:dyDescent="0.3">
      <c r="U60285" s="275"/>
    </row>
    <row r="60286" spans="21:21" x14ac:dyDescent="0.3">
      <c r="U60286" s="275"/>
    </row>
    <row r="60287" spans="21:21" x14ac:dyDescent="0.3">
      <c r="U60287" s="275"/>
    </row>
    <row r="60288" spans="21:21" x14ac:dyDescent="0.3">
      <c r="U60288" s="275"/>
    </row>
    <row r="60289" spans="21:21" x14ac:dyDescent="0.3">
      <c r="U60289" s="275"/>
    </row>
    <row r="60290" spans="21:21" x14ac:dyDescent="0.3">
      <c r="U60290" s="275"/>
    </row>
    <row r="60291" spans="21:21" x14ac:dyDescent="0.3">
      <c r="U60291" s="275"/>
    </row>
    <row r="60292" spans="21:21" x14ac:dyDescent="0.3">
      <c r="U60292" s="275"/>
    </row>
    <row r="60293" spans="21:21" x14ac:dyDescent="0.3">
      <c r="U60293" s="275"/>
    </row>
    <row r="60294" spans="21:21" x14ac:dyDescent="0.3">
      <c r="U60294" s="275"/>
    </row>
    <row r="60295" spans="21:21" x14ac:dyDescent="0.3">
      <c r="U60295" s="275"/>
    </row>
    <row r="60296" spans="21:21" x14ac:dyDescent="0.3">
      <c r="U60296" s="275"/>
    </row>
    <row r="60297" spans="21:21" x14ac:dyDescent="0.3">
      <c r="U60297" s="275"/>
    </row>
    <row r="60298" spans="21:21" x14ac:dyDescent="0.3">
      <c r="U60298" s="275"/>
    </row>
    <row r="60299" spans="21:21" x14ac:dyDescent="0.3">
      <c r="U60299" s="275"/>
    </row>
    <row r="60300" spans="21:21" x14ac:dyDescent="0.3">
      <c r="U60300" s="275"/>
    </row>
    <row r="60301" spans="21:21" x14ac:dyDescent="0.3">
      <c r="U60301" s="275"/>
    </row>
    <row r="60302" spans="21:21" x14ac:dyDescent="0.3">
      <c r="U60302" s="275"/>
    </row>
    <row r="60303" spans="21:21" x14ac:dyDescent="0.3">
      <c r="U60303" s="275"/>
    </row>
    <row r="60304" spans="21:21" x14ac:dyDescent="0.3">
      <c r="U60304" s="275"/>
    </row>
    <row r="60305" spans="21:21" x14ac:dyDescent="0.3">
      <c r="U60305" s="275"/>
    </row>
    <row r="60306" spans="21:21" x14ac:dyDescent="0.3">
      <c r="U60306" s="275"/>
    </row>
    <row r="60307" spans="21:21" x14ac:dyDescent="0.3">
      <c r="U60307" s="275"/>
    </row>
    <row r="60308" spans="21:21" x14ac:dyDescent="0.3">
      <c r="U60308" s="275"/>
    </row>
    <row r="60309" spans="21:21" x14ac:dyDescent="0.3">
      <c r="U60309" s="275"/>
    </row>
    <row r="60310" spans="21:21" x14ac:dyDescent="0.3">
      <c r="U60310" s="275"/>
    </row>
    <row r="60311" spans="21:21" x14ac:dyDescent="0.3">
      <c r="U60311" s="275"/>
    </row>
    <row r="60312" spans="21:21" x14ac:dyDescent="0.3">
      <c r="U60312" s="275"/>
    </row>
    <row r="60313" spans="21:21" x14ac:dyDescent="0.3">
      <c r="U60313" s="275"/>
    </row>
    <row r="60314" spans="21:21" x14ac:dyDescent="0.3">
      <c r="U60314" s="275"/>
    </row>
    <row r="60315" spans="21:21" x14ac:dyDescent="0.3">
      <c r="U60315" s="275"/>
    </row>
    <row r="60316" spans="21:21" x14ac:dyDescent="0.3">
      <c r="U60316" s="275"/>
    </row>
    <row r="60317" spans="21:21" x14ac:dyDescent="0.3">
      <c r="U60317" s="275"/>
    </row>
    <row r="60318" spans="21:21" x14ac:dyDescent="0.3">
      <c r="U60318" s="275"/>
    </row>
    <row r="60319" spans="21:21" x14ac:dyDescent="0.3">
      <c r="U60319" s="275"/>
    </row>
    <row r="60320" spans="21:21" x14ac:dyDescent="0.3">
      <c r="U60320" s="275"/>
    </row>
    <row r="60321" spans="21:21" x14ac:dyDescent="0.3">
      <c r="U60321" s="275"/>
    </row>
    <row r="60322" spans="21:21" x14ac:dyDescent="0.3">
      <c r="U60322" s="275"/>
    </row>
    <row r="60323" spans="21:21" x14ac:dyDescent="0.3">
      <c r="U60323" s="275"/>
    </row>
    <row r="60324" spans="21:21" x14ac:dyDescent="0.3">
      <c r="U60324" s="275"/>
    </row>
    <row r="60325" spans="21:21" x14ac:dyDescent="0.3">
      <c r="U60325" s="275"/>
    </row>
    <row r="60326" spans="21:21" x14ac:dyDescent="0.3">
      <c r="U60326" s="275"/>
    </row>
    <row r="60327" spans="21:21" x14ac:dyDescent="0.3">
      <c r="U60327" s="275"/>
    </row>
    <row r="60328" spans="21:21" x14ac:dyDescent="0.3">
      <c r="U60328" s="275"/>
    </row>
    <row r="60329" spans="21:21" x14ac:dyDescent="0.3">
      <c r="U60329" s="275"/>
    </row>
    <row r="60330" spans="21:21" x14ac:dyDescent="0.3">
      <c r="U60330" s="275"/>
    </row>
    <row r="60331" spans="21:21" x14ac:dyDescent="0.3">
      <c r="U60331" s="275"/>
    </row>
    <row r="60332" spans="21:21" x14ac:dyDescent="0.3">
      <c r="U60332" s="275"/>
    </row>
    <row r="60333" spans="21:21" x14ac:dyDescent="0.3">
      <c r="U60333" s="275"/>
    </row>
    <row r="60334" spans="21:21" x14ac:dyDescent="0.3">
      <c r="U60334" s="275"/>
    </row>
    <row r="60335" spans="21:21" x14ac:dyDescent="0.3">
      <c r="U60335" s="275"/>
    </row>
    <row r="60336" spans="21:21" x14ac:dyDescent="0.3">
      <c r="U60336" s="275"/>
    </row>
    <row r="60337" spans="21:21" x14ac:dyDescent="0.3">
      <c r="U60337" s="275"/>
    </row>
    <row r="60338" spans="21:21" x14ac:dyDescent="0.3">
      <c r="U60338" s="275"/>
    </row>
    <row r="60339" spans="21:21" x14ac:dyDescent="0.3">
      <c r="U60339" s="275"/>
    </row>
    <row r="60340" spans="21:21" x14ac:dyDescent="0.3">
      <c r="U60340" s="275"/>
    </row>
    <row r="60341" spans="21:21" x14ac:dyDescent="0.3">
      <c r="U60341" s="275"/>
    </row>
    <row r="60342" spans="21:21" x14ac:dyDescent="0.3">
      <c r="U60342" s="275"/>
    </row>
    <row r="60343" spans="21:21" x14ac:dyDescent="0.3">
      <c r="U60343" s="275"/>
    </row>
    <row r="60344" spans="21:21" x14ac:dyDescent="0.3">
      <c r="U60344" s="275"/>
    </row>
    <row r="60345" spans="21:21" x14ac:dyDescent="0.3">
      <c r="U60345" s="275"/>
    </row>
    <row r="60346" spans="21:21" x14ac:dyDescent="0.3">
      <c r="U60346" s="275"/>
    </row>
    <row r="60347" spans="21:21" x14ac:dyDescent="0.3">
      <c r="U60347" s="275"/>
    </row>
    <row r="60348" spans="21:21" x14ac:dyDescent="0.3">
      <c r="U60348" s="275"/>
    </row>
    <row r="60349" spans="21:21" x14ac:dyDescent="0.3">
      <c r="U60349" s="275"/>
    </row>
    <row r="60350" spans="21:21" x14ac:dyDescent="0.3">
      <c r="U60350" s="275"/>
    </row>
    <row r="60351" spans="21:21" x14ac:dyDescent="0.3">
      <c r="U60351" s="275"/>
    </row>
    <row r="60352" spans="21:21" x14ac:dyDescent="0.3">
      <c r="U60352" s="275"/>
    </row>
    <row r="60353" spans="21:21" x14ac:dyDescent="0.3">
      <c r="U60353" s="275"/>
    </row>
    <row r="60354" spans="21:21" x14ac:dyDescent="0.3">
      <c r="U60354" s="275"/>
    </row>
    <row r="60355" spans="21:21" x14ac:dyDescent="0.3">
      <c r="U60355" s="275"/>
    </row>
    <row r="60356" spans="21:21" x14ac:dyDescent="0.3">
      <c r="U60356" s="275"/>
    </row>
    <row r="60357" spans="21:21" x14ac:dyDescent="0.3">
      <c r="U60357" s="275"/>
    </row>
    <row r="60358" spans="21:21" x14ac:dyDescent="0.3">
      <c r="U60358" s="275"/>
    </row>
    <row r="60359" spans="21:21" x14ac:dyDescent="0.3">
      <c r="U60359" s="275"/>
    </row>
    <row r="60360" spans="21:21" x14ac:dyDescent="0.3">
      <c r="U60360" s="275"/>
    </row>
    <row r="60361" spans="21:21" x14ac:dyDescent="0.3">
      <c r="U60361" s="275"/>
    </row>
    <row r="60362" spans="21:21" x14ac:dyDescent="0.3">
      <c r="U60362" s="275"/>
    </row>
    <row r="60363" spans="21:21" x14ac:dyDescent="0.3">
      <c r="U60363" s="275"/>
    </row>
    <row r="60364" spans="21:21" x14ac:dyDescent="0.3">
      <c r="U60364" s="275"/>
    </row>
    <row r="60365" spans="21:21" x14ac:dyDescent="0.3">
      <c r="U60365" s="275"/>
    </row>
    <row r="60366" spans="21:21" x14ac:dyDescent="0.3">
      <c r="U60366" s="275"/>
    </row>
    <row r="60367" spans="21:21" x14ac:dyDescent="0.3">
      <c r="U60367" s="275"/>
    </row>
    <row r="60368" spans="21:21" x14ac:dyDescent="0.3">
      <c r="U60368" s="275"/>
    </row>
    <row r="60369" spans="21:21" x14ac:dyDescent="0.3">
      <c r="U60369" s="275"/>
    </row>
    <row r="60370" spans="21:21" x14ac:dyDescent="0.3">
      <c r="U60370" s="275"/>
    </row>
    <row r="60371" spans="21:21" x14ac:dyDescent="0.3">
      <c r="U60371" s="275"/>
    </row>
    <row r="60372" spans="21:21" x14ac:dyDescent="0.3">
      <c r="U60372" s="275"/>
    </row>
    <row r="60373" spans="21:21" x14ac:dyDescent="0.3">
      <c r="U60373" s="275"/>
    </row>
    <row r="60374" spans="21:21" x14ac:dyDescent="0.3">
      <c r="U60374" s="275"/>
    </row>
    <row r="60375" spans="21:21" x14ac:dyDescent="0.3">
      <c r="U60375" s="275"/>
    </row>
    <row r="60376" spans="21:21" x14ac:dyDescent="0.3">
      <c r="U60376" s="275"/>
    </row>
    <row r="60377" spans="21:21" x14ac:dyDescent="0.3">
      <c r="U60377" s="275"/>
    </row>
    <row r="60378" spans="21:21" x14ac:dyDescent="0.3">
      <c r="U60378" s="275"/>
    </row>
    <row r="60379" spans="21:21" x14ac:dyDescent="0.3">
      <c r="U60379" s="275"/>
    </row>
    <row r="60380" spans="21:21" x14ac:dyDescent="0.3">
      <c r="U60380" s="275"/>
    </row>
    <row r="60381" spans="21:21" x14ac:dyDescent="0.3">
      <c r="U60381" s="275"/>
    </row>
    <row r="60382" spans="21:21" x14ac:dyDescent="0.3">
      <c r="U60382" s="275"/>
    </row>
    <row r="60383" spans="21:21" x14ac:dyDescent="0.3">
      <c r="U60383" s="275"/>
    </row>
    <row r="60384" spans="21:21" x14ac:dyDescent="0.3">
      <c r="U60384" s="275"/>
    </row>
    <row r="60385" spans="21:21" x14ac:dyDescent="0.3">
      <c r="U60385" s="275"/>
    </row>
    <row r="60386" spans="21:21" x14ac:dyDescent="0.3">
      <c r="U60386" s="275"/>
    </row>
    <row r="60387" spans="21:21" x14ac:dyDescent="0.3">
      <c r="U60387" s="275"/>
    </row>
    <row r="60388" spans="21:21" x14ac:dyDescent="0.3">
      <c r="U60388" s="275"/>
    </row>
    <row r="60389" spans="21:21" x14ac:dyDescent="0.3">
      <c r="U60389" s="275"/>
    </row>
    <row r="60390" spans="21:21" x14ac:dyDescent="0.3">
      <c r="U60390" s="275"/>
    </row>
    <row r="60391" spans="21:21" x14ac:dyDescent="0.3">
      <c r="U60391" s="275"/>
    </row>
    <row r="60392" spans="21:21" x14ac:dyDescent="0.3">
      <c r="U60392" s="275"/>
    </row>
    <row r="60393" spans="21:21" x14ac:dyDescent="0.3">
      <c r="U60393" s="275"/>
    </row>
    <row r="60394" spans="21:21" x14ac:dyDescent="0.3">
      <c r="U60394" s="275"/>
    </row>
    <row r="60395" spans="21:21" x14ac:dyDescent="0.3">
      <c r="U60395" s="275"/>
    </row>
    <row r="60396" spans="21:21" x14ac:dyDescent="0.3">
      <c r="U60396" s="275"/>
    </row>
    <row r="60397" spans="21:21" x14ac:dyDescent="0.3">
      <c r="U60397" s="275"/>
    </row>
    <row r="60398" spans="21:21" x14ac:dyDescent="0.3">
      <c r="U60398" s="275"/>
    </row>
    <row r="60399" spans="21:21" x14ac:dyDescent="0.3">
      <c r="U60399" s="275"/>
    </row>
    <row r="60400" spans="21:21" x14ac:dyDescent="0.3">
      <c r="U60400" s="275"/>
    </row>
    <row r="60401" spans="21:21" x14ac:dyDescent="0.3">
      <c r="U60401" s="275"/>
    </row>
    <row r="60402" spans="21:21" x14ac:dyDescent="0.3">
      <c r="U60402" s="275"/>
    </row>
    <row r="60403" spans="21:21" x14ac:dyDescent="0.3">
      <c r="U60403" s="275"/>
    </row>
    <row r="60404" spans="21:21" x14ac:dyDescent="0.3">
      <c r="U60404" s="275"/>
    </row>
    <row r="60405" spans="21:21" x14ac:dyDescent="0.3">
      <c r="U60405" s="275"/>
    </row>
    <row r="60406" spans="21:21" x14ac:dyDescent="0.3">
      <c r="U60406" s="275"/>
    </row>
    <row r="60407" spans="21:21" x14ac:dyDescent="0.3">
      <c r="U60407" s="275"/>
    </row>
    <row r="60408" spans="21:21" x14ac:dyDescent="0.3">
      <c r="U60408" s="275"/>
    </row>
    <row r="60409" spans="21:21" x14ac:dyDescent="0.3">
      <c r="U60409" s="275"/>
    </row>
    <row r="60410" spans="21:21" x14ac:dyDescent="0.3">
      <c r="U60410" s="275"/>
    </row>
    <row r="60411" spans="21:21" x14ac:dyDescent="0.3">
      <c r="U60411" s="275"/>
    </row>
    <row r="60412" spans="21:21" x14ac:dyDescent="0.3">
      <c r="U60412" s="275"/>
    </row>
    <row r="60413" spans="21:21" x14ac:dyDescent="0.3">
      <c r="U60413" s="275"/>
    </row>
    <row r="60414" spans="21:21" x14ac:dyDescent="0.3">
      <c r="U60414" s="275"/>
    </row>
    <row r="60415" spans="21:21" x14ac:dyDescent="0.3">
      <c r="U60415" s="275"/>
    </row>
    <row r="60416" spans="21:21" x14ac:dyDescent="0.3">
      <c r="U60416" s="275"/>
    </row>
    <row r="60417" spans="21:21" x14ac:dyDescent="0.3">
      <c r="U60417" s="275"/>
    </row>
    <row r="60418" spans="21:21" x14ac:dyDescent="0.3">
      <c r="U60418" s="275"/>
    </row>
    <row r="60419" spans="21:21" x14ac:dyDescent="0.3">
      <c r="U60419" s="275"/>
    </row>
    <row r="60420" spans="21:21" x14ac:dyDescent="0.3">
      <c r="U60420" s="275"/>
    </row>
    <row r="60421" spans="21:21" x14ac:dyDescent="0.3">
      <c r="U60421" s="275"/>
    </row>
    <row r="60422" spans="21:21" x14ac:dyDescent="0.3">
      <c r="U60422" s="275"/>
    </row>
    <row r="60423" spans="21:21" x14ac:dyDescent="0.3">
      <c r="U60423" s="275"/>
    </row>
    <row r="60424" spans="21:21" x14ac:dyDescent="0.3">
      <c r="U60424" s="275"/>
    </row>
    <row r="60425" spans="21:21" x14ac:dyDescent="0.3">
      <c r="U60425" s="275"/>
    </row>
    <row r="60426" spans="21:21" x14ac:dyDescent="0.3">
      <c r="U60426" s="275"/>
    </row>
    <row r="60427" spans="21:21" x14ac:dyDescent="0.3">
      <c r="U60427" s="275"/>
    </row>
    <row r="60428" spans="21:21" x14ac:dyDescent="0.3">
      <c r="U60428" s="275"/>
    </row>
    <row r="60429" spans="21:21" x14ac:dyDescent="0.3">
      <c r="U60429" s="275"/>
    </row>
    <row r="60430" spans="21:21" x14ac:dyDescent="0.3">
      <c r="U60430" s="275"/>
    </row>
    <row r="60431" spans="21:21" x14ac:dyDescent="0.3">
      <c r="U60431" s="275"/>
    </row>
    <row r="60432" spans="21:21" x14ac:dyDescent="0.3">
      <c r="U60432" s="275"/>
    </row>
    <row r="60433" spans="21:21" x14ac:dyDescent="0.3">
      <c r="U60433" s="275"/>
    </row>
    <row r="60434" spans="21:21" x14ac:dyDescent="0.3">
      <c r="U60434" s="275"/>
    </row>
    <row r="60435" spans="21:21" x14ac:dyDescent="0.3">
      <c r="U60435" s="275"/>
    </row>
    <row r="60436" spans="21:21" x14ac:dyDescent="0.3">
      <c r="U60436" s="275"/>
    </row>
    <row r="60437" spans="21:21" x14ac:dyDescent="0.3">
      <c r="U60437" s="275"/>
    </row>
    <row r="60438" spans="21:21" x14ac:dyDescent="0.3">
      <c r="U60438" s="275"/>
    </row>
    <row r="60439" spans="21:21" x14ac:dyDescent="0.3">
      <c r="U60439" s="275"/>
    </row>
    <row r="60440" spans="21:21" x14ac:dyDescent="0.3">
      <c r="U60440" s="275"/>
    </row>
    <row r="60441" spans="21:21" x14ac:dyDescent="0.3">
      <c r="U60441" s="275"/>
    </row>
    <row r="60442" spans="21:21" x14ac:dyDescent="0.3">
      <c r="U60442" s="275"/>
    </row>
    <row r="60443" spans="21:21" x14ac:dyDescent="0.3">
      <c r="U60443" s="275"/>
    </row>
    <row r="60444" spans="21:21" x14ac:dyDescent="0.3">
      <c r="U60444" s="275"/>
    </row>
    <row r="60445" spans="21:21" x14ac:dyDescent="0.3">
      <c r="U60445" s="275"/>
    </row>
    <row r="60446" spans="21:21" x14ac:dyDescent="0.3">
      <c r="U60446" s="275"/>
    </row>
    <row r="60447" spans="21:21" x14ac:dyDescent="0.3">
      <c r="U60447" s="275"/>
    </row>
    <row r="60448" spans="21:21" x14ac:dyDescent="0.3">
      <c r="U60448" s="275"/>
    </row>
    <row r="60449" spans="21:21" x14ac:dyDescent="0.3">
      <c r="U60449" s="275"/>
    </row>
    <row r="60450" spans="21:21" x14ac:dyDescent="0.3">
      <c r="U60450" s="275"/>
    </row>
    <row r="60451" spans="21:21" x14ac:dyDescent="0.3">
      <c r="U60451" s="275"/>
    </row>
    <row r="60452" spans="21:21" x14ac:dyDescent="0.3">
      <c r="U60452" s="275"/>
    </row>
    <row r="60453" spans="21:21" x14ac:dyDescent="0.3">
      <c r="U60453" s="275"/>
    </row>
    <row r="60454" spans="21:21" x14ac:dyDescent="0.3">
      <c r="U60454" s="275"/>
    </row>
    <row r="60455" spans="21:21" x14ac:dyDescent="0.3">
      <c r="U60455" s="275"/>
    </row>
    <row r="60456" spans="21:21" x14ac:dyDescent="0.3">
      <c r="U60456" s="275"/>
    </row>
    <row r="60457" spans="21:21" x14ac:dyDescent="0.3">
      <c r="U60457" s="275"/>
    </row>
    <row r="60458" spans="21:21" x14ac:dyDescent="0.3">
      <c r="U60458" s="275"/>
    </row>
    <row r="60459" spans="21:21" x14ac:dyDescent="0.3">
      <c r="U60459" s="275"/>
    </row>
    <row r="60460" spans="21:21" x14ac:dyDescent="0.3">
      <c r="U60460" s="275"/>
    </row>
    <row r="60461" spans="21:21" x14ac:dyDescent="0.3">
      <c r="U60461" s="275"/>
    </row>
    <row r="60462" spans="21:21" x14ac:dyDescent="0.3">
      <c r="U60462" s="275"/>
    </row>
    <row r="60463" spans="21:21" x14ac:dyDescent="0.3">
      <c r="U60463" s="275"/>
    </row>
    <row r="60464" spans="21:21" x14ac:dyDescent="0.3">
      <c r="U60464" s="275"/>
    </row>
    <row r="60465" spans="21:21" x14ac:dyDescent="0.3">
      <c r="U60465" s="275"/>
    </row>
    <row r="60466" spans="21:21" x14ac:dyDescent="0.3">
      <c r="U60466" s="275"/>
    </row>
    <row r="60467" spans="21:21" x14ac:dyDescent="0.3">
      <c r="U60467" s="275"/>
    </row>
    <row r="60468" spans="21:21" x14ac:dyDescent="0.3">
      <c r="U60468" s="275"/>
    </row>
    <row r="60469" spans="21:21" x14ac:dyDescent="0.3">
      <c r="U60469" s="275"/>
    </row>
    <row r="60470" spans="21:21" x14ac:dyDescent="0.3">
      <c r="U60470" s="275"/>
    </row>
    <row r="60471" spans="21:21" x14ac:dyDescent="0.3">
      <c r="U60471" s="275"/>
    </row>
    <row r="60472" spans="21:21" x14ac:dyDescent="0.3">
      <c r="U60472" s="275"/>
    </row>
    <row r="60473" spans="21:21" x14ac:dyDescent="0.3">
      <c r="U60473" s="275"/>
    </row>
    <row r="60474" spans="21:21" x14ac:dyDescent="0.3">
      <c r="U60474" s="275"/>
    </row>
    <row r="60475" spans="21:21" x14ac:dyDescent="0.3">
      <c r="U60475" s="275"/>
    </row>
    <row r="60476" spans="21:21" x14ac:dyDescent="0.3">
      <c r="U60476" s="275"/>
    </row>
    <row r="60477" spans="21:21" x14ac:dyDescent="0.3">
      <c r="U60477" s="275"/>
    </row>
    <row r="60478" spans="21:21" x14ac:dyDescent="0.3">
      <c r="U60478" s="275"/>
    </row>
    <row r="60479" spans="21:21" x14ac:dyDescent="0.3">
      <c r="U60479" s="275"/>
    </row>
    <row r="60480" spans="21:21" x14ac:dyDescent="0.3">
      <c r="U60480" s="275"/>
    </row>
    <row r="60481" spans="21:21" x14ac:dyDescent="0.3">
      <c r="U60481" s="275"/>
    </row>
    <row r="60482" spans="21:21" x14ac:dyDescent="0.3">
      <c r="U60482" s="275"/>
    </row>
    <row r="60483" spans="21:21" x14ac:dyDescent="0.3">
      <c r="U60483" s="275"/>
    </row>
    <row r="60484" spans="21:21" x14ac:dyDescent="0.3">
      <c r="U60484" s="275"/>
    </row>
    <row r="60485" spans="21:21" x14ac:dyDescent="0.3">
      <c r="U60485" s="275"/>
    </row>
    <row r="60486" spans="21:21" x14ac:dyDescent="0.3">
      <c r="U60486" s="275"/>
    </row>
    <row r="60487" spans="21:21" x14ac:dyDescent="0.3">
      <c r="U60487" s="275"/>
    </row>
    <row r="60488" spans="21:21" x14ac:dyDescent="0.3">
      <c r="U60488" s="275"/>
    </row>
    <row r="60489" spans="21:21" x14ac:dyDescent="0.3">
      <c r="U60489" s="275"/>
    </row>
    <row r="60490" spans="21:21" x14ac:dyDescent="0.3">
      <c r="U60490" s="275"/>
    </row>
    <row r="60491" spans="21:21" x14ac:dyDescent="0.3">
      <c r="U60491" s="275"/>
    </row>
    <row r="60492" spans="21:21" x14ac:dyDescent="0.3">
      <c r="U60492" s="275"/>
    </row>
    <row r="60493" spans="21:21" x14ac:dyDescent="0.3">
      <c r="U60493" s="275"/>
    </row>
    <row r="60494" spans="21:21" x14ac:dyDescent="0.3">
      <c r="U60494" s="275"/>
    </row>
    <row r="60495" spans="21:21" x14ac:dyDescent="0.3">
      <c r="U60495" s="275"/>
    </row>
    <row r="60496" spans="21:21" x14ac:dyDescent="0.3">
      <c r="U60496" s="275"/>
    </row>
    <row r="60497" spans="21:21" x14ac:dyDescent="0.3">
      <c r="U60497" s="275"/>
    </row>
    <row r="60498" spans="21:21" x14ac:dyDescent="0.3">
      <c r="U60498" s="275"/>
    </row>
    <row r="60499" spans="21:21" x14ac:dyDescent="0.3">
      <c r="U60499" s="275"/>
    </row>
    <row r="60500" spans="21:21" x14ac:dyDescent="0.3">
      <c r="U60500" s="275"/>
    </row>
    <row r="60501" spans="21:21" x14ac:dyDescent="0.3">
      <c r="U60501" s="275"/>
    </row>
    <row r="60502" spans="21:21" x14ac:dyDescent="0.3">
      <c r="U60502" s="275"/>
    </row>
    <row r="60503" spans="21:21" x14ac:dyDescent="0.3">
      <c r="U60503" s="275"/>
    </row>
    <row r="60504" spans="21:21" x14ac:dyDescent="0.3">
      <c r="U60504" s="275"/>
    </row>
    <row r="60505" spans="21:21" x14ac:dyDescent="0.3">
      <c r="U60505" s="275"/>
    </row>
    <row r="60506" spans="21:21" x14ac:dyDescent="0.3">
      <c r="U60506" s="275"/>
    </row>
    <row r="60507" spans="21:21" x14ac:dyDescent="0.3">
      <c r="U60507" s="275"/>
    </row>
    <row r="60508" spans="21:21" x14ac:dyDescent="0.3">
      <c r="U60508" s="275"/>
    </row>
    <row r="60509" spans="21:21" x14ac:dyDescent="0.3">
      <c r="U60509" s="275"/>
    </row>
    <row r="60510" spans="21:21" x14ac:dyDescent="0.3">
      <c r="U60510" s="275"/>
    </row>
    <row r="60511" spans="21:21" x14ac:dyDescent="0.3">
      <c r="U60511" s="275"/>
    </row>
    <row r="60512" spans="21:21" x14ac:dyDescent="0.3">
      <c r="U60512" s="275"/>
    </row>
    <row r="60513" spans="21:21" x14ac:dyDescent="0.3">
      <c r="U60513" s="275"/>
    </row>
    <row r="60514" spans="21:21" x14ac:dyDescent="0.3">
      <c r="U60514" s="275"/>
    </row>
    <row r="60515" spans="21:21" x14ac:dyDescent="0.3">
      <c r="U60515" s="275"/>
    </row>
    <row r="60516" spans="21:21" x14ac:dyDescent="0.3">
      <c r="U60516" s="275"/>
    </row>
    <row r="60517" spans="21:21" x14ac:dyDescent="0.3">
      <c r="U60517" s="275"/>
    </row>
    <row r="60518" spans="21:21" x14ac:dyDescent="0.3">
      <c r="U60518" s="275"/>
    </row>
    <row r="60519" spans="21:21" x14ac:dyDescent="0.3">
      <c r="U60519" s="275"/>
    </row>
    <row r="60520" spans="21:21" x14ac:dyDescent="0.3">
      <c r="U60520" s="275"/>
    </row>
    <row r="60521" spans="21:21" x14ac:dyDescent="0.3">
      <c r="U60521" s="275"/>
    </row>
    <row r="60522" spans="21:21" x14ac:dyDescent="0.3">
      <c r="U60522" s="275"/>
    </row>
    <row r="60523" spans="21:21" x14ac:dyDescent="0.3">
      <c r="U60523" s="275"/>
    </row>
    <row r="60524" spans="21:21" x14ac:dyDescent="0.3">
      <c r="U60524" s="275"/>
    </row>
    <row r="60525" spans="21:21" x14ac:dyDescent="0.3">
      <c r="U60525" s="275"/>
    </row>
    <row r="60526" spans="21:21" x14ac:dyDescent="0.3">
      <c r="U60526" s="275"/>
    </row>
    <row r="60527" spans="21:21" x14ac:dyDescent="0.3">
      <c r="U60527" s="275"/>
    </row>
    <row r="60528" spans="21:21" x14ac:dyDescent="0.3">
      <c r="U60528" s="275"/>
    </row>
    <row r="60529" spans="21:21" x14ac:dyDescent="0.3">
      <c r="U60529" s="275"/>
    </row>
    <row r="60530" spans="21:21" x14ac:dyDescent="0.3">
      <c r="U60530" s="275"/>
    </row>
    <row r="60531" spans="21:21" x14ac:dyDescent="0.3">
      <c r="U60531" s="275"/>
    </row>
    <row r="60532" spans="21:21" x14ac:dyDescent="0.3">
      <c r="U60532" s="275"/>
    </row>
    <row r="60533" spans="21:21" x14ac:dyDescent="0.3">
      <c r="U60533" s="275"/>
    </row>
    <row r="60534" spans="21:21" x14ac:dyDescent="0.3">
      <c r="U60534" s="275"/>
    </row>
    <row r="60535" spans="21:21" x14ac:dyDescent="0.3">
      <c r="U60535" s="275"/>
    </row>
    <row r="60536" spans="21:21" x14ac:dyDescent="0.3">
      <c r="U60536" s="275"/>
    </row>
    <row r="60537" spans="21:21" x14ac:dyDescent="0.3">
      <c r="U60537" s="275"/>
    </row>
    <row r="60538" spans="21:21" x14ac:dyDescent="0.3">
      <c r="U60538" s="275"/>
    </row>
    <row r="60539" spans="21:21" x14ac:dyDescent="0.3">
      <c r="U60539" s="275"/>
    </row>
    <row r="60540" spans="21:21" x14ac:dyDescent="0.3">
      <c r="U60540" s="275"/>
    </row>
    <row r="60541" spans="21:21" x14ac:dyDescent="0.3">
      <c r="U60541" s="275"/>
    </row>
    <row r="60542" spans="21:21" x14ac:dyDescent="0.3">
      <c r="U60542" s="275"/>
    </row>
    <row r="60543" spans="21:21" x14ac:dyDescent="0.3">
      <c r="U60543" s="275"/>
    </row>
    <row r="60544" spans="21:21" x14ac:dyDescent="0.3">
      <c r="U60544" s="275"/>
    </row>
    <row r="60545" spans="21:21" x14ac:dyDescent="0.3">
      <c r="U60545" s="275"/>
    </row>
    <row r="60546" spans="21:21" x14ac:dyDescent="0.3">
      <c r="U60546" s="275"/>
    </row>
    <row r="60547" spans="21:21" x14ac:dyDescent="0.3">
      <c r="U60547" s="275"/>
    </row>
    <row r="60548" spans="21:21" x14ac:dyDescent="0.3">
      <c r="U60548" s="275"/>
    </row>
    <row r="60549" spans="21:21" x14ac:dyDescent="0.3">
      <c r="U60549" s="275"/>
    </row>
    <row r="60550" spans="21:21" x14ac:dyDescent="0.3">
      <c r="U60550" s="275"/>
    </row>
    <row r="60551" spans="21:21" x14ac:dyDescent="0.3">
      <c r="U60551" s="275"/>
    </row>
    <row r="60552" spans="21:21" x14ac:dyDescent="0.3">
      <c r="U60552" s="275"/>
    </row>
    <row r="60553" spans="21:21" x14ac:dyDescent="0.3">
      <c r="U60553" s="275"/>
    </row>
    <row r="60554" spans="21:21" x14ac:dyDescent="0.3">
      <c r="U60554" s="275"/>
    </row>
    <row r="60555" spans="21:21" x14ac:dyDescent="0.3">
      <c r="U60555" s="275"/>
    </row>
    <row r="60556" spans="21:21" x14ac:dyDescent="0.3">
      <c r="U60556" s="275"/>
    </row>
    <row r="60557" spans="21:21" x14ac:dyDescent="0.3">
      <c r="U60557" s="275"/>
    </row>
    <row r="60558" spans="21:21" x14ac:dyDescent="0.3">
      <c r="U60558" s="275"/>
    </row>
    <row r="60559" spans="21:21" x14ac:dyDescent="0.3">
      <c r="U60559" s="275"/>
    </row>
    <row r="60560" spans="21:21" x14ac:dyDescent="0.3">
      <c r="U60560" s="275"/>
    </row>
    <row r="60561" spans="21:21" x14ac:dyDescent="0.3">
      <c r="U60561" s="275"/>
    </row>
    <row r="60562" spans="21:21" x14ac:dyDescent="0.3">
      <c r="U60562" s="275"/>
    </row>
    <row r="60563" spans="21:21" x14ac:dyDescent="0.3">
      <c r="U60563" s="275"/>
    </row>
    <row r="60564" spans="21:21" x14ac:dyDescent="0.3">
      <c r="U60564" s="275"/>
    </row>
    <row r="60565" spans="21:21" x14ac:dyDescent="0.3">
      <c r="U60565" s="275"/>
    </row>
    <row r="60566" spans="21:21" x14ac:dyDescent="0.3">
      <c r="U60566" s="275"/>
    </row>
    <row r="60567" spans="21:21" x14ac:dyDescent="0.3">
      <c r="U60567" s="275"/>
    </row>
    <row r="60568" spans="21:21" x14ac:dyDescent="0.3">
      <c r="U60568" s="275"/>
    </row>
    <row r="60569" spans="21:21" x14ac:dyDescent="0.3">
      <c r="U60569" s="275"/>
    </row>
    <row r="60570" spans="21:21" x14ac:dyDescent="0.3">
      <c r="U60570" s="275"/>
    </row>
    <row r="60571" spans="21:21" x14ac:dyDescent="0.3">
      <c r="U60571" s="275"/>
    </row>
    <row r="60572" spans="21:21" x14ac:dyDescent="0.3">
      <c r="U60572" s="275"/>
    </row>
    <row r="60573" spans="21:21" x14ac:dyDescent="0.3">
      <c r="U60573" s="275"/>
    </row>
    <row r="60574" spans="21:21" x14ac:dyDescent="0.3">
      <c r="U60574" s="275"/>
    </row>
    <row r="60575" spans="21:21" x14ac:dyDescent="0.3">
      <c r="U60575" s="275"/>
    </row>
    <row r="60576" spans="21:21" x14ac:dyDescent="0.3">
      <c r="U60576" s="275"/>
    </row>
    <row r="60577" spans="21:21" x14ac:dyDescent="0.3">
      <c r="U60577" s="275"/>
    </row>
    <row r="60578" spans="21:21" x14ac:dyDescent="0.3">
      <c r="U60578" s="275"/>
    </row>
    <row r="60579" spans="21:21" x14ac:dyDescent="0.3">
      <c r="U60579" s="275"/>
    </row>
    <row r="60580" spans="21:21" x14ac:dyDescent="0.3">
      <c r="U60580" s="275"/>
    </row>
    <row r="60581" spans="21:21" x14ac:dyDescent="0.3">
      <c r="U60581" s="275"/>
    </row>
    <row r="60582" spans="21:21" x14ac:dyDescent="0.3">
      <c r="U60582" s="275"/>
    </row>
    <row r="60583" spans="21:21" x14ac:dyDescent="0.3">
      <c r="U60583" s="275"/>
    </row>
    <row r="60584" spans="21:21" x14ac:dyDescent="0.3">
      <c r="U60584" s="275"/>
    </row>
    <row r="60585" spans="21:21" x14ac:dyDescent="0.3">
      <c r="U60585" s="275"/>
    </row>
    <row r="60586" spans="21:21" x14ac:dyDescent="0.3">
      <c r="U60586" s="275"/>
    </row>
    <row r="60587" spans="21:21" x14ac:dyDescent="0.3">
      <c r="U60587" s="275"/>
    </row>
    <row r="60588" spans="21:21" x14ac:dyDescent="0.3">
      <c r="U60588" s="275"/>
    </row>
    <row r="60589" spans="21:21" x14ac:dyDescent="0.3">
      <c r="U60589" s="275"/>
    </row>
    <row r="60590" spans="21:21" x14ac:dyDescent="0.3">
      <c r="U60590" s="275"/>
    </row>
    <row r="60591" spans="21:21" x14ac:dyDescent="0.3">
      <c r="U60591" s="275"/>
    </row>
    <row r="60592" spans="21:21" x14ac:dyDescent="0.3">
      <c r="U60592" s="275"/>
    </row>
    <row r="60593" spans="21:21" x14ac:dyDescent="0.3">
      <c r="U60593" s="275"/>
    </row>
    <row r="60594" spans="21:21" x14ac:dyDescent="0.3">
      <c r="U60594" s="275"/>
    </row>
    <row r="60595" spans="21:21" x14ac:dyDescent="0.3">
      <c r="U60595" s="275"/>
    </row>
    <row r="60596" spans="21:21" x14ac:dyDescent="0.3">
      <c r="U60596" s="275"/>
    </row>
    <row r="60597" spans="21:21" x14ac:dyDescent="0.3">
      <c r="U60597" s="275"/>
    </row>
    <row r="60598" spans="21:21" x14ac:dyDescent="0.3">
      <c r="U60598" s="275"/>
    </row>
    <row r="60599" spans="21:21" x14ac:dyDescent="0.3">
      <c r="U60599" s="275"/>
    </row>
    <row r="60600" spans="21:21" x14ac:dyDescent="0.3">
      <c r="U60600" s="275"/>
    </row>
    <row r="60601" spans="21:21" x14ac:dyDescent="0.3">
      <c r="U60601" s="275"/>
    </row>
    <row r="60602" spans="21:21" x14ac:dyDescent="0.3">
      <c r="U60602" s="275"/>
    </row>
    <row r="60603" spans="21:21" x14ac:dyDescent="0.3">
      <c r="U60603" s="275"/>
    </row>
    <row r="60604" spans="21:21" x14ac:dyDescent="0.3">
      <c r="U60604" s="275"/>
    </row>
    <row r="60605" spans="21:21" x14ac:dyDescent="0.3">
      <c r="U60605" s="275"/>
    </row>
    <row r="60606" spans="21:21" x14ac:dyDescent="0.3">
      <c r="U60606" s="275"/>
    </row>
    <row r="60607" spans="21:21" x14ac:dyDescent="0.3">
      <c r="U60607" s="275"/>
    </row>
    <row r="60608" spans="21:21" x14ac:dyDescent="0.3">
      <c r="U60608" s="275"/>
    </row>
    <row r="60609" spans="21:21" x14ac:dyDescent="0.3">
      <c r="U60609" s="275"/>
    </row>
    <row r="60610" spans="21:21" x14ac:dyDescent="0.3">
      <c r="U60610" s="275"/>
    </row>
    <row r="60611" spans="21:21" x14ac:dyDescent="0.3">
      <c r="U60611" s="275"/>
    </row>
    <row r="60612" spans="21:21" x14ac:dyDescent="0.3">
      <c r="U60612" s="275"/>
    </row>
    <row r="60613" spans="21:21" x14ac:dyDescent="0.3">
      <c r="U60613" s="275"/>
    </row>
    <row r="60614" spans="21:21" x14ac:dyDescent="0.3">
      <c r="U60614" s="275"/>
    </row>
    <row r="60615" spans="21:21" x14ac:dyDescent="0.3">
      <c r="U60615" s="275"/>
    </row>
    <row r="60616" spans="21:21" x14ac:dyDescent="0.3">
      <c r="U60616" s="275"/>
    </row>
    <row r="60617" spans="21:21" x14ac:dyDescent="0.3">
      <c r="U60617" s="275"/>
    </row>
    <row r="60618" spans="21:21" x14ac:dyDescent="0.3">
      <c r="U60618" s="275"/>
    </row>
    <row r="60619" spans="21:21" x14ac:dyDescent="0.3">
      <c r="U60619" s="275"/>
    </row>
    <row r="60620" spans="21:21" x14ac:dyDescent="0.3">
      <c r="U60620" s="275"/>
    </row>
    <row r="60621" spans="21:21" x14ac:dyDescent="0.3">
      <c r="U60621" s="275"/>
    </row>
    <row r="60622" spans="21:21" x14ac:dyDescent="0.3">
      <c r="U60622" s="275"/>
    </row>
    <row r="60623" spans="21:21" x14ac:dyDescent="0.3">
      <c r="U60623" s="275"/>
    </row>
    <row r="60624" spans="21:21" x14ac:dyDescent="0.3">
      <c r="U60624" s="275"/>
    </row>
    <row r="60625" spans="21:21" x14ac:dyDescent="0.3">
      <c r="U60625" s="275"/>
    </row>
    <row r="60626" spans="21:21" x14ac:dyDescent="0.3">
      <c r="U60626" s="275"/>
    </row>
    <row r="60627" spans="21:21" x14ac:dyDescent="0.3">
      <c r="U60627" s="275"/>
    </row>
    <row r="60628" spans="21:21" x14ac:dyDescent="0.3">
      <c r="U60628" s="275"/>
    </row>
    <row r="60629" spans="21:21" x14ac:dyDescent="0.3">
      <c r="U60629" s="275"/>
    </row>
    <row r="60630" spans="21:21" x14ac:dyDescent="0.3">
      <c r="U60630" s="275"/>
    </row>
    <row r="60631" spans="21:21" x14ac:dyDescent="0.3">
      <c r="U60631" s="275"/>
    </row>
    <row r="60632" spans="21:21" x14ac:dyDescent="0.3">
      <c r="U60632" s="275"/>
    </row>
    <row r="60633" spans="21:21" x14ac:dyDescent="0.3">
      <c r="U60633" s="275"/>
    </row>
    <row r="60634" spans="21:21" x14ac:dyDescent="0.3">
      <c r="U60634" s="275"/>
    </row>
    <row r="60635" spans="21:21" x14ac:dyDescent="0.3">
      <c r="U60635" s="275"/>
    </row>
    <row r="60636" spans="21:21" x14ac:dyDescent="0.3">
      <c r="U60636" s="275"/>
    </row>
    <row r="60637" spans="21:21" x14ac:dyDescent="0.3">
      <c r="U60637" s="275"/>
    </row>
    <row r="60638" spans="21:21" x14ac:dyDescent="0.3">
      <c r="U60638" s="275"/>
    </row>
    <row r="60639" spans="21:21" x14ac:dyDescent="0.3">
      <c r="U60639" s="275"/>
    </row>
    <row r="60640" spans="21:21" x14ac:dyDescent="0.3">
      <c r="U60640" s="275"/>
    </row>
    <row r="60641" spans="21:21" x14ac:dyDescent="0.3">
      <c r="U60641" s="275"/>
    </row>
    <row r="60642" spans="21:21" x14ac:dyDescent="0.3">
      <c r="U60642" s="275"/>
    </row>
    <row r="60643" spans="21:21" x14ac:dyDescent="0.3">
      <c r="U60643" s="275"/>
    </row>
    <row r="60644" spans="21:21" x14ac:dyDescent="0.3">
      <c r="U60644" s="275"/>
    </row>
    <row r="60645" spans="21:21" x14ac:dyDescent="0.3">
      <c r="U60645" s="275"/>
    </row>
    <row r="60646" spans="21:21" x14ac:dyDescent="0.3">
      <c r="U60646" s="275"/>
    </row>
    <row r="60647" spans="21:21" x14ac:dyDescent="0.3">
      <c r="U60647" s="275"/>
    </row>
    <row r="60648" spans="21:21" x14ac:dyDescent="0.3">
      <c r="U60648" s="275"/>
    </row>
    <row r="60649" spans="21:21" x14ac:dyDescent="0.3">
      <c r="U60649" s="275"/>
    </row>
    <row r="60650" spans="21:21" x14ac:dyDescent="0.3">
      <c r="U60650" s="275"/>
    </row>
    <row r="60651" spans="21:21" x14ac:dyDescent="0.3">
      <c r="U60651" s="275"/>
    </row>
    <row r="60652" spans="21:21" x14ac:dyDescent="0.3">
      <c r="U60652" s="275"/>
    </row>
    <row r="60653" spans="21:21" x14ac:dyDescent="0.3">
      <c r="U60653" s="275"/>
    </row>
    <row r="60654" spans="21:21" x14ac:dyDescent="0.3">
      <c r="U60654" s="275"/>
    </row>
    <row r="60655" spans="21:21" x14ac:dyDescent="0.3">
      <c r="U60655" s="275"/>
    </row>
    <row r="60656" spans="21:21" x14ac:dyDescent="0.3">
      <c r="U60656" s="275"/>
    </row>
    <row r="60657" spans="21:21" x14ac:dyDescent="0.3">
      <c r="U60657" s="275"/>
    </row>
    <row r="60658" spans="21:21" x14ac:dyDescent="0.3">
      <c r="U60658" s="275"/>
    </row>
    <row r="60659" spans="21:21" x14ac:dyDescent="0.3">
      <c r="U60659" s="275"/>
    </row>
    <row r="60660" spans="21:21" x14ac:dyDescent="0.3">
      <c r="U60660" s="275"/>
    </row>
    <row r="60661" spans="21:21" x14ac:dyDescent="0.3">
      <c r="U60661" s="275"/>
    </row>
    <row r="60662" spans="21:21" x14ac:dyDescent="0.3">
      <c r="U60662" s="275"/>
    </row>
    <row r="60663" spans="21:21" x14ac:dyDescent="0.3">
      <c r="U60663" s="275"/>
    </row>
    <row r="60664" spans="21:21" x14ac:dyDescent="0.3">
      <c r="U60664" s="275"/>
    </row>
    <row r="60665" spans="21:21" x14ac:dyDescent="0.3">
      <c r="U60665" s="275"/>
    </row>
    <row r="60666" spans="21:21" x14ac:dyDescent="0.3">
      <c r="U60666" s="275"/>
    </row>
    <row r="60667" spans="21:21" x14ac:dyDescent="0.3">
      <c r="U60667" s="275"/>
    </row>
    <row r="60668" spans="21:21" x14ac:dyDescent="0.3">
      <c r="U60668" s="275"/>
    </row>
    <row r="60669" spans="21:21" x14ac:dyDescent="0.3">
      <c r="U60669" s="275"/>
    </row>
    <row r="60670" spans="21:21" x14ac:dyDescent="0.3">
      <c r="U60670" s="275"/>
    </row>
    <row r="60671" spans="21:21" x14ac:dyDescent="0.3">
      <c r="U60671" s="275"/>
    </row>
    <row r="60672" spans="21:21" x14ac:dyDescent="0.3">
      <c r="U60672" s="275"/>
    </row>
    <row r="60673" spans="21:21" x14ac:dyDescent="0.3">
      <c r="U60673" s="275"/>
    </row>
    <row r="60674" spans="21:21" x14ac:dyDescent="0.3">
      <c r="U60674" s="275"/>
    </row>
    <row r="60675" spans="21:21" x14ac:dyDescent="0.3">
      <c r="U60675" s="275"/>
    </row>
    <row r="60676" spans="21:21" x14ac:dyDescent="0.3">
      <c r="U60676" s="275"/>
    </row>
    <row r="60677" spans="21:21" x14ac:dyDescent="0.3">
      <c r="U60677" s="275"/>
    </row>
    <row r="60678" spans="21:21" x14ac:dyDescent="0.3">
      <c r="U60678" s="275"/>
    </row>
    <row r="60679" spans="21:21" x14ac:dyDescent="0.3">
      <c r="U60679" s="275"/>
    </row>
    <row r="60680" spans="21:21" x14ac:dyDescent="0.3">
      <c r="U60680" s="275"/>
    </row>
    <row r="60681" spans="21:21" x14ac:dyDescent="0.3">
      <c r="U60681" s="275"/>
    </row>
    <row r="60682" spans="21:21" x14ac:dyDescent="0.3">
      <c r="U60682" s="275"/>
    </row>
    <row r="60683" spans="21:21" x14ac:dyDescent="0.3">
      <c r="U60683" s="275"/>
    </row>
    <row r="60684" spans="21:21" x14ac:dyDescent="0.3">
      <c r="U60684" s="275"/>
    </row>
    <row r="60685" spans="21:21" x14ac:dyDescent="0.3">
      <c r="U60685" s="275"/>
    </row>
    <row r="60686" spans="21:21" x14ac:dyDescent="0.3">
      <c r="U60686" s="275"/>
    </row>
    <row r="60687" spans="21:21" x14ac:dyDescent="0.3">
      <c r="U60687" s="275"/>
    </row>
    <row r="60688" spans="21:21" x14ac:dyDescent="0.3">
      <c r="U60688" s="275"/>
    </row>
    <row r="60689" spans="21:21" x14ac:dyDescent="0.3">
      <c r="U60689" s="275"/>
    </row>
    <row r="60690" spans="21:21" x14ac:dyDescent="0.3">
      <c r="U60690" s="275"/>
    </row>
    <row r="60691" spans="21:21" x14ac:dyDescent="0.3">
      <c r="U60691" s="275"/>
    </row>
    <row r="60692" spans="21:21" x14ac:dyDescent="0.3">
      <c r="U60692" s="275"/>
    </row>
    <row r="60693" spans="21:21" x14ac:dyDescent="0.3">
      <c r="U60693" s="275"/>
    </row>
    <row r="60694" spans="21:21" x14ac:dyDescent="0.3">
      <c r="U60694" s="275"/>
    </row>
    <row r="60695" spans="21:21" x14ac:dyDescent="0.3">
      <c r="U60695" s="275"/>
    </row>
    <row r="60696" spans="21:21" x14ac:dyDescent="0.3">
      <c r="U60696" s="275"/>
    </row>
    <row r="60697" spans="21:21" x14ac:dyDescent="0.3">
      <c r="U60697" s="275"/>
    </row>
    <row r="60698" spans="21:21" x14ac:dyDescent="0.3">
      <c r="U60698" s="275"/>
    </row>
    <row r="60699" spans="21:21" x14ac:dyDescent="0.3">
      <c r="U60699" s="275"/>
    </row>
    <row r="60700" spans="21:21" x14ac:dyDescent="0.3">
      <c r="U60700" s="275"/>
    </row>
    <row r="60701" spans="21:21" x14ac:dyDescent="0.3">
      <c r="U60701" s="275"/>
    </row>
    <row r="60702" spans="21:21" x14ac:dyDescent="0.3">
      <c r="U60702" s="275"/>
    </row>
    <row r="60703" spans="21:21" x14ac:dyDescent="0.3">
      <c r="U60703" s="275"/>
    </row>
    <row r="60704" spans="21:21" x14ac:dyDescent="0.3">
      <c r="U60704" s="275"/>
    </row>
    <row r="60705" spans="21:21" x14ac:dyDescent="0.3">
      <c r="U60705" s="275"/>
    </row>
    <row r="60706" spans="21:21" x14ac:dyDescent="0.3">
      <c r="U60706" s="275"/>
    </row>
    <row r="60707" spans="21:21" x14ac:dyDescent="0.3">
      <c r="U60707" s="275"/>
    </row>
    <row r="60708" spans="21:21" x14ac:dyDescent="0.3">
      <c r="U60708" s="275"/>
    </row>
    <row r="60709" spans="21:21" x14ac:dyDescent="0.3">
      <c r="U60709" s="275"/>
    </row>
    <row r="60710" spans="21:21" x14ac:dyDescent="0.3">
      <c r="U60710" s="275"/>
    </row>
    <row r="60711" spans="21:21" x14ac:dyDescent="0.3">
      <c r="U60711" s="275"/>
    </row>
    <row r="60712" spans="21:21" x14ac:dyDescent="0.3">
      <c r="U60712" s="275"/>
    </row>
    <row r="60713" spans="21:21" x14ac:dyDescent="0.3">
      <c r="U60713" s="275"/>
    </row>
    <row r="60714" spans="21:21" x14ac:dyDescent="0.3">
      <c r="U60714" s="275"/>
    </row>
    <row r="60715" spans="21:21" x14ac:dyDescent="0.3">
      <c r="U60715" s="275"/>
    </row>
    <row r="60716" spans="21:21" x14ac:dyDescent="0.3">
      <c r="U60716" s="275"/>
    </row>
    <row r="60717" spans="21:21" x14ac:dyDescent="0.3">
      <c r="U60717" s="275"/>
    </row>
    <row r="60718" spans="21:21" x14ac:dyDescent="0.3">
      <c r="U60718" s="275"/>
    </row>
    <row r="60719" spans="21:21" x14ac:dyDescent="0.3">
      <c r="U60719" s="275"/>
    </row>
    <row r="60720" spans="21:21" x14ac:dyDescent="0.3">
      <c r="U60720" s="275"/>
    </row>
    <row r="60721" spans="21:21" x14ac:dyDescent="0.3">
      <c r="U60721" s="275"/>
    </row>
    <row r="60722" spans="21:21" x14ac:dyDescent="0.3">
      <c r="U60722" s="275"/>
    </row>
    <row r="60723" spans="21:21" x14ac:dyDescent="0.3">
      <c r="U60723" s="275"/>
    </row>
    <row r="60724" spans="21:21" x14ac:dyDescent="0.3">
      <c r="U60724" s="275"/>
    </row>
    <row r="60725" spans="21:21" x14ac:dyDescent="0.3">
      <c r="U60725" s="275"/>
    </row>
    <row r="60726" spans="21:21" x14ac:dyDescent="0.3">
      <c r="U60726" s="275"/>
    </row>
    <row r="60727" spans="21:21" x14ac:dyDescent="0.3">
      <c r="U60727" s="275"/>
    </row>
    <row r="60728" spans="21:21" x14ac:dyDescent="0.3">
      <c r="U60728" s="275"/>
    </row>
    <row r="60729" spans="21:21" x14ac:dyDescent="0.3">
      <c r="U60729" s="275"/>
    </row>
    <row r="60730" spans="21:21" x14ac:dyDescent="0.3">
      <c r="U60730" s="275"/>
    </row>
    <row r="60731" spans="21:21" x14ac:dyDescent="0.3">
      <c r="U60731" s="275"/>
    </row>
    <row r="60732" spans="21:21" x14ac:dyDescent="0.3">
      <c r="U60732" s="275"/>
    </row>
    <row r="60733" spans="21:21" x14ac:dyDescent="0.3">
      <c r="U60733" s="275"/>
    </row>
    <row r="60734" spans="21:21" x14ac:dyDescent="0.3">
      <c r="U60734" s="275"/>
    </row>
    <row r="60735" spans="21:21" x14ac:dyDescent="0.3">
      <c r="U60735" s="275"/>
    </row>
    <row r="60736" spans="21:21" x14ac:dyDescent="0.3">
      <c r="U60736" s="275"/>
    </row>
    <row r="60737" spans="21:21" x14ac:dyDescent="0.3">
      <c r="U60737" s="275"/>
    </row>
    <row r="60738" spans="21:21" x14ac:dyDescent="0.3">
      <c r="U60738" s="275"/>
    </row>
    <row r="60739" spans="21:21" x14ac:dyDescent="0.3">
      <c r="U60739" s="275"/>
    </row>
    <row r="60740" spans="21:21" x14ac:dyDescent="0.3">
      <c r="U60740" s="275"/>
    </row>
    <row r="60741" spans="21:21" x14ac:dyDescent="0.3">
      <c r="U60741" s="275"/>
    </row>
    <row r="60742" spans="21:21" x14ac:dyDescent="0.3">
      <c r="U60742" s="275"/>
    </row>
    <row r="60743" spans="21:21" x14ac:dyDescent="0.3">
      <c r="U60743" s="275"/>
    </row>
    <row r="60744" spans="21:21" x14ac:dyDescent="0.3">
      <c r="U60744" s="275"/>
    </row>
    <row r="60745" spans="21:21" x14ac:dyDescent="0.3">
      <c r="U60745" s="275"/>
    </row>
    <row r="60746" spans="21:21" x14ac:dyDescent="0.3">
      <c r="U60746" s="275"/>
    </row>
    <row r="60747" spans="21:21" x14ac:dyDescent="0.3">
      <c r="U60747" s="275"/>
    </row>
    <row r="60748" spans="21:21" x14ac:dyDescent="0.3">
      <c r="U60748" s="275"/>
    </row>
    <row r="60749" spans="21:21" x14ac:dyDescent="0.3">
      <c r="U60749" s="275"/>
    </row>
    <row r="60750" spans="21:21" x14ac:dyDescent="0.3">
      <c r="U60750" s="275"/>
    </row>
    <row r="60751" spans="21:21" x14ac:dyDescent="0.3">
      <c r="U60751" s="275"/>
    </row>
    <row r="60752" spans="21:21" x14ac:dyDescent="0.3">
      <c r="U60752" s="275"/>
    </row>
    <row r="60753" spans="21:21" x14ac:dyDescent="0.3">
      <c r="U60753" s="275"/>
    </row>
    <row r="60754" spans="21:21" x14ac:dyDescent="0.3">
      <c r="U60754" s="275"/>
    </row>
    <row r="60755" spans="21:21" x14ac:dyDescent="0.3">
      <c r="U60755" s="275"/>
    </row>
    <row r="60756" spans="21:21" x14ac:dyDescent="0.3">
      <c r="U60756" s="275"/>
    </row>
    <row r="60757" spans="21:21" x14ac:dyDescent="0.3">
      <c r="U60757" s="275"/>
    </row>
    <row r="60758" spans="21:21" x14ac:dyDescent="0.3">
      <c r="U60758" s="275"/>
    </row>
    <row r="60759" spans="21:21" x14ac:dyDescent="0.3">
      <c r="U60759" s="275"/>
    </row>
    <row r="60760" spans="21:21" x14ac:dyDescent="0.3">
      <c r="U60760" s="275"/>
    </row>
    <row r="60761" spans="21:21" x14ac:dyDescent="0.3">
      <c r="U60761" s="275"/>
    </row>
    <row r="60762" spans="21:21" x14ac:dyDescent="0.3">
      <c r="U60762" s="275"/>
    </row>
    <row r="60763" spans="21:21" x14ac:dyDescent="0.3">
      <c r="U60763" s="275"/>
    </row>
    <row r="60764" spans="21:21" x14ac:dyDescent="0.3">
      <c r="U60764" s="275"/>
    </row>
    <row r="60765" spans="21:21" x14ac:dyDescent="0.3">
      <c r="U60765" s="275"/>
    </row>
    <row r="60766" spans="21:21" x14ac:dyDescent="0.3">
      <c r="U60766" s="275"/>
    </row>
    <row r="60767" spans="21:21" x14ac:dyDescent="0.3">
      <c r="U60767" s="275"/>
    </row>
    <row r="60768" spans="21:21" x14ac:dyDescent="0.3">
      <c r="U60768" s="275"/>
    </row>
    <row r="60769" spans="21:21" x14ac:dyDescent="0.3">
      <c r="U60769" s="275"/>
    </row>
    <row r="60770" spans="21:21" x14ac:dyDescent="0.3">
      <c r="U60770" s="275"/>
    </row>
    <row r="60771" spans="21:21" x14ac:dyDescent="0.3">
      <c r="U60771" s="275"/>
    </row>
    <row r="60772" spans="21:21" x14ac:dyDescent="0.3">
      <c r="U60772" s="275"/>
    </row>
    <row r="60773" spans="21:21" x14ac:dyDescent="0.3">
      <c r="U60773" s="275"/>
    </row>
    <row r="60774" spans="21:21" x14ac:dyDescent="0.3">
      <c r="U60774" s="275"/>
    </row>
    <row r="60775" spans="21:21" x14ac:dyDescent="0.3">
      <c r="U60775" s="275"/>
    </row>
    <row r="60776" spans="21:21" x14ac:dyDescent="0.3">
      <c r="U60776" s="275"/>
    </row>
    <row r="60777" spans="21:21" x14ac:dyDescent="0.3">
      <c r="U60777" s="275"/>
    </row>
    <row r="60778" spans="21:21" x14ac:dyDescent="0.3">
      <c r="U60778" s="275"/>
    </row>
    <row r="60779" spans="21:21" x14ac:dyDescent="0.3">
      <c r="U60779" s="275"/>
    </row>
    <row r="60780" spans="21:21" x14ac:dyDescent="0.3">
      <c r="U60780" s="275"/>
    </row>
    <row r="60781" spans="21:21" x14ac:dyDescent="0.3">
      <c r="U60781" s="275"/>
    </row>
    <row r="60782" spans="21:21" x14ac:dyDescent="0.3">
      <c r="U60782" s="275"/>
    </row>
    <row r="60783" spans="21:21" x14ac:dyDescent="0.3">
      <c r="U60783" s="275"/>
    </row>
    <row r="60784" spans="21:21" x14ac:dyDescent="0.3">
      <c r="U60784" s="275"/>
    </row>
    <row r="60785" spans="21:21" x14ac:dyDescent="0.3">
      <c r="U60785" s="275"/>
    </row>
    <row r="60786" spans="21:21" x14ac:dyDescent="0.3">
      <c r="U60786" s="275"/>
    </row>
    <row r="60787" spans="21:21" x14ac:dyDescent="0.3">
      <c r="U60787" s="275"/>
    </row>
    <row r="60788" spans="21:21" x14ac:dyDescent="0.3">
      <c r="U60788" s="275"/>
    </row>
    <row r="60789" spans="21:21" x14ac:dyDescent="0.3">
      <c r="U60789" s="275"/>
    </row>
    <row r="60790" spans="21:21" x14ac:dyDescent="0.3">
      <c r="U60790" s="275"/>
    </row>
    <row r="60791" spans="21:21" x14ac:dyDescent="0.3">
      <c r="U60791" s="275"/>
    </row>
    <row r="60792" spans="21:21" x14ac:dyDescent="0.3">
      <c r="U60792" s="275"/>
    </row>
    <row r="60793" spans="21:21" x14ac:dyDescent="0.3">
      <c r="U60793" s="275"/>
    </row>
    <row r="60794" spans="21:21" x14ac:dyDescent="0.3">
      <c r="U60794" s="275"/>
    </row>
    <row r="60795" spans="21:21" x14ac:dyDescent="0.3">
      <c r="U60795" s="275"/>
    </row>
    <row r="60796" spans="21:21" x14ac:dyDescent="0.3">
      <c r="U60796" s="275"/>
    </row>
    <row r="60797" spans="21:21" x14ac:dyDescent="0.3">
      <c r="U60797" s="275"/>
    </row>
    <row r="60798" spans="21:21" x14ac:dyDescent="0.3">
      <c r="U60798" s="275"/>
    </row>
    <row r="60799" spans="21:21" x14ac:dyDescent="0.3">
      <c r="U60799" s="275"/>
    </row>
    <row r="60800" spans="21:21" x14ac:dyDescent="0.3">
      <c r="U60800" s="275"/>
    </row>
    <row r="60801" spans="21:21" x14ac:dyDescent="0.3">
      <c r="U60801" s="275"/>
    </row>
    <row r="60802" spans="21:21" x14ac:dyDescent="0.3">
      <c r="U60802" s="275"/>
    </row>
    <row r="60803" spans="21:21" x14ac:dyDescent="0.3">
      <c r="U60803" s="275"/>
    </row>
    <row r="60804" spans="21:21" x14ac:dyDescent="0.3">
      <c r="U60804" s="275"/>
    </row>
    <row r="60805" spans="21:21" x14ac:dyDescent="0.3">
      <c r="U60805" s="275"/>
    </row>
    <row r="60806" spans="21:21" x14ac:dyDescent="0.3">
      <c r="U60806" s="275"/>
    </row>
    <row r="60807" spans="21:21" x14ac:dyDescent="0.3">
      <c r="U60807" s="275"/>
    </row>
    <row r="60808" spans="21:21" x14ac:dyDescent="0.3">
      <c r="U60808" s="275"/>
    </row>
    <row r="60809" spans="21:21" x14ac:dyDescent="0.3">
      <c r="U60809" s="275"/>
    </row>
    <row r="60810" spans="21:21" x14ac:dyDescent="0.3">
      <c r="U60810" s="275"/>
    </row>
    <row r="60811" spans="21:21" x14ac:dyDescent="0.3">
      <c r="U60811" s="275"/>
    </row>
    <row r="60812" spans="21:21" x14ac:dyDescent="0.3">
      <c r="U60812" s="275"/>
    </row>
    <row r="60813" spans="21:21" x14ac:dyDescent="0.3">
      <c r="U60813" s="275"/>
    </row>
    <row r="60814" spans="21:21" x14ac:dyDescent="0.3">
      <c r="U60814" s="275"/>
    </row>
    <row r="60815" spans="21:21" x14ac:dyDescent="0.3">
      <c r="U60815" s="275"/>
    </row>
    <row r="60816" spans="21:21" x14ac:dyDescent="0.3">
      <c r="U60816" s="275"/>
    </row>
    <row r="60817" spans="21:21" x14ac:dyDescent="0.3">
      <c r="U60817" s="275"/>
    </row>
    <row r="60818" spans="21:21" x14ac:dyDescent="0.3">
      <c r="U60818" s="275"/>
    </row>
    <row r="60819" spans="21:21" x14ac:dyDescent="0.3">
      <c r="U60819" s="275"/>
    </row>
    <row r="60820" spans="21:21" x14ac:dyDescent="0.3">
      <c r="U60820" s="275"/>
    </row>
    <row r="60821" spans="21:21" x14ac:dyDescent="0.3">
      <c r="U60821" s="275"/>
    </row>
    <row r="60822" spans="21:21" x14ac:dyDescent="0.3">
      <c r="U60822" s="275"/>
    </row>
    <row r="60823" spans="21:21" x14ac:dyDescent="0.3">
      <c r="U60823" s="275"/>
    </row>
    <row r="60824" spans="21:21" x14ac:dyDescent="0.3">
      <c r="U60824" s="275"/>
    </row>
    <row r="60825" spans="21:21" x14ac:dyDescent="0.3">
      <c r="U60825" s="275"/>
    </row>
    <row r="60826" spans="21:21" x14ac:dyDescent="0.3">
      <c r="U60826" s="275"/>
    </row>
    <row r="60827" spans="21:21" x14ac:dyDescent="0.3">
      <c r="U60827" s="275"/>
    </row>
    <row r="60828" spans="21:21" x14ac:dyDescent="0.3">
      <c r="U60828" s="275"/>
    </row>
    <row r="60829" spans="21:21" x14ac:dyDescent="0.3">
      <c r="U60829" s="275"/>
    </row>
    <row r="60830" spans="21:21" x14ac:dyDescent="0.3">
      <c r="U60830" s="275"/>
    </row>
    <row r="60831" spans="21:21" x14ac:dyDescent="0.3">
      <c r="U60831" s="275"/>
    </row>
    <row r="60832" spans="21:21" x14ac:dyDescent="0.3">
      <c r="U60832" s="275"/>
    </row>
    <row r="60833" spans="21:21" x14ac:dyDescent="0.3">
      <c r="U60833" s="275"/>
    </row>
    <row r="60834" spans="21:21" x14ac:dyDescent="0.3">
      <c r="U60834" s="275"/>
    </row>
    <row r="60835" spans="21:21" x14ac:dyDescent="0.3">
      <c r="U60835" s="275"/>
    </row>
    <row r="60836" spans="21:21" x14ac:dyDescent="0.3">
      <c r="U60836" s="275"/>
    </row>
    <row r="60837" spans="21:21" x14ac:dyDescent="0.3">
      <c r="U60837" s="275"/>
    </row>
    <row r="60838" spans="21:21" x14ac:dyDescent="0.3">
      <c r="U60838" s="275"/>
    </row>
    <row r="60839" spans="21:21" x14ac:dyDescent="0.3">
      <c r="U60839" s="275"/>
    </row>
    <row r="60840" spans="21:21" x14ac:dyDescent="0.3">
      <c r="U60840" s="275"/>
    </row>
    <row r="60841" spans="21:21" x14ac:dyDescent="0.3">
      <c r="U60841" s="275"/>
    </row>
    <row r="60842" spans="21:21" x14ac:dyDescent="0.3">
      <c r="U60842" s="275"/>
    </row>
    <row r="60843" spans="21:21" x14ac:dyDescent="0.3">
      <c r="U60843" s="275"/>
    </row>
    <row r="60844" spans="21:21" x14ac:dyDescent="0.3">
      <c r="U60844" s="275"/>
    </row>
    <row r="60845" spans="21:21" x14ac:dyDescent="0.3">
      <c r="U60845" s="275"/>
    </row>
    <row r="60846" spans="21:21" x14ac:dyDescent="0.3">
      <c r="U60846" s="275"/>
    </row>
    <row r="60847" spans="21:21" x14ac:dyDescent="0.3">
      <c r="U60847" s="275"/>
    </row>
    <row r="60848" spans="21:21" x14ac:dyDescent="0.3">
      <c r="U60848" s="275"/>
    </row>
    <row r="60849" spans="21:21" x14ac:dyDescent="0.3">
      <c r="U60849" s="275"/>
    </row>
    <row r="60850" spans="21:21" x14ac:dyDescent="0.3">
      <c r="U60850" s="275"/>
    </row>
    <row r="60851" spans="21:21" x14ac:dyDescent="0.3">
      <c r="U60851" s="275"/>
    </row>
    <row r="60852" spans="21:21" x14ac:dyDescent="0.3">
      <c r="U60852" s="275"/>
    </row>
    <row r="60853" spans="21:21" x14ac:dyDescent="0.3">
      <c r="U60853" s="275"/>
    </row>
    <row r="60854" spans="21:21" x14ac:dyDescent="0.3">
      <c r="U60854" s="275"/>
    </row>
    <row r="60855" spans="21:21" x14ac:dyDescent="0.3">
      <c r="U60855" s="275"/>
    </row>
    <row r="60856" spans="21:21" x14ac:dyDescent="0.3">
      <c r="U60856" s="275"/>
    </row>
    <row r="60857" spans="21:21" x14ac:dyDescent="0.3">
      <c r="U60857" s="275"/>
    </row>
    <row r="60858" spans="21:21" x14ac:dyDescent="0.3">
      <c r="U60858" s="275"/>
    </row>
    <row r="60859" spans="21:21" x14ac:dyDescent="0.3">
      <c r="U60859" s="275"/>
    </row>
    <row r="60860" spans="21:21" x14ac:dyDescent="0.3">
      <c r="U60860" s="275"/>
    </row>
    <row r="60861" spans="21:21" x14ac:dyDescent="0.3">
      <c r="U60861" s="275"/>
    </row>
    <row r="60862" spans="21:21" x14ac:dyDescent="0.3">
      <c r="U60862" s="275"/>
    </row>
    <row r="60863" spans="21:21" x14ac:dyDescent="0.3">
      <c r="U60863" s="275"/>
    </row>
    <row r="60864" spans="21:21" x14ac:dyDescent="0.3">
      <c r="U60864" s="275"/>
    </row>
    <row r="60865" spans="21:21" x14ac:dyDescent="0.3">
      <c r="U60865" s="275"/>
    </row>
    <row r="60866" spans="21:21" x14ac:dyDescent="0.3">
      <c r="U60866" s="275"/>
    </row>
    <row r="60867" spans="21:21" x14ac:dyDescent="0.3">
      <c r="U60867" s="275"/>
    </row>
    <row r="60868" spans="21:21" x14ac:dyDescent="0.3">
      <c r="U60868" s="275"/>
    </row>
    <row r="60869" spans="21:21" x14ac:dyDescent="0.3">
      <c r="U60869" s="275"/>
    </row>
    <row r="60870" spans="21:21" x14ac:dyDescent="0.3">
      <c r="U60870" s="275"/>
    </row>
    <row r="60871" spans="21:21" x14ac:dyDescent="0.3">
      <c r="U60871" s="275"/>
    </row>
    <row r="60872" spans="21:21" x14ac:dyDescent="0.3">
      <c r="U60872" s="275"/>
    </row>
    <row r="60873" spans="21:21" x14ac:dyDescent="0.3">
      <c r="U60873" s="275"/>
    </row>
    <row r="60874" spans="21:21" x14ac:dyDescent="0.3">
      <c r="U60874" s="275"/>
    </row>
    <row r="60875" spans="21:21" x14ac:dyDescent="0.3">
      <c r="U60875" s="275"/>
    </row>
    <row r="60876" spans="21:21" x14ac:dyDescent="0.3">
      <c r="U60876" s="275"/>
    </row>
    <row r="60877" spans="21:21" x14ac:dyDescent="0.3">
      <c r="U60877" s="275"/>
    </row>
    <row r="60878" spans="21:21" x14ac:dyDescent="0.3">
      <c r="U60878" s="275"/>
    </row>
    <row r="60879" spans="21:21" x14ac:dyDescent="0.3">
      <c r="U60879" s="275"/>
    </row>
    <row r="60880" spans="21:21" x14ac:dyDescent="0.3">
      <c r="U60880" s="275"/>
    </row>
    <row r="60881" spans="21:21" x14ac:dyDescent="0.3">
      <c r="U60881" s="275"/>
    </row>
    <row r="60882" spans="21:21" x14ac:dyDescent="0.3">
      <c r="U60882" s="275"/>
    </row>
    <row r="60883" spans="21:21" x14ac:dyDescent="0.3">
      <c r="U60883" s="275"/>
    </row>
    <row r="60884" spans="21:21" x14ac:dyDescent="0.3">
      <c r="U60884" s="275"/>
    </row>
    <row r="60885" spans="21:21" x14ac:dyDescent="0.3">
      <c r="U60885" s="275"/>
    </row>
    <row r="60886" spans="21:21" x14ac:dyDescent="0.3">
      <c r="U60886" s="275"/>
    </row>
    <row r="60887" spans="21:21" x14ac:dyDescent="0.3">
      <c r="U60887" s="275"/>
    </row>
    <row r="60888" spans="21:21" x14ac:dyDescent="0.3">
      <c r="U60888" s="275"/>
    </row>
    <row r="60889" spans="21:21" x14ac:dyDescent="0.3">
      <c r="U60889" s="275"/>
    </row>
    <row r="60890" spans="21:21" x14ac:dyDescent="0.3">
      <c r="U60890" s="275"/>
    </row>
    <row r="60891" spans="21:21" x14ac:dyDescent="0.3">
      <c r="U60891" s="275"/>
    </row>
    <row r="60892" spans="21:21" x14ac:dyDescent="0.3">
      <c r="U60892" s="275"/>
    </row>
    <row r="60893" spans="21:21" x14ac:dyDescent="0.3">
      <c r="U60893" s="275"/>
    </row>
    <row r="60894" spans="21:21" x14ac:dyDescent="0.3">
      <c r="U60894" s="275"/>
    </row>
    <row r="60895" spans="21:21" x14ac:dyDescent="0.3">
      <c r="U60895" s="275"/>
    </row>
    <row r="60896" spans="21:21" x14ac:dyDescent="0.3">
      <c r="U60896" s="275"/>
    </row>
    <row r="60897" spans="21:21" x14ac:dyDescent="0.3">
      <c r="U60897" s="275"/>
    </row>
    <row r="60898" spans="21:21" x14ac:dyDescent="0.3">
      <c r="U60898" s="275"/>
    </row>
    <row r="60899" spans="21:21" x14ac:dyDescent="0.3">
      <c r="U60899" s="275"/>
    </row>
    <row r="60900" spans="21:21" x14ac:dyDescent="0.3">
      <c r="U60900" s="275"/>
    </row>
    <row r="60901" spans="21:21" x14ac:dyDescent="0.3">
      <c r="U60901" s="275"/>
    </row>
    <row r="60902" spans="21:21" x14ac:dyDescent="0.3">
      <c r="U60902" s="275"/>
    </row>
    <row r="60903" spans="21:21" x14ac:dyDescent="0.3">
      <c r="U60903" s="275"/>
    </row>
    <row r="60904" spans="21:21" x14ac:dyDescent="0.3">
      <c r="U60904" s="275"/>
    </row>
    <row r="60905" spans="21:21" x14ac:dyDescent="0.3">
      <c r="U60905" s="275"/>
    </row>
    <row r="60906" spans="21:21" x14ac:dyDescent="0.3">
      <c r="U60906" s="275"/>
    </row>
    <row r="60907" spans="21:21" x14ac:dyDescent="0.3">
      <c r="U60907" s="275"/>
    </row>
    <row r="60908" spans="21:21" x14ac:dyDescent="0.3">
      <c r="U60908" s="275"/>
    </row>
    <row r="60909" spans="21:21" x14ac:dyDescent="0.3">
      <c r="U60909" s="275"/>
    </row>
    <row r="60910" spans="21:21" x14ac:dyDescent="0.3">
      <c r="U60910" s="275"/>
    </row>
    <row r="60911" spans="21:21" x14ac:dyDescent="0.3">
      <c r="U60911" s="275"/>
    </row>
    <row r="60912" spans="21:21" x14ac:dyDescent="0.3">
      <c r="U60912" s="275"/>
    </row>
    <row r="60913" spans="21:21" x14ac:dyDescent="0.3">
      <c r="U60913" s="275"/>
    </row>
    <row r="60914" spans="21:21" x14ac:dyDescent="0.3">
      <c r="U60914" s="275"/>
    </row>
    <row r="60915" spans="21:21" x14ac:dyDescent="0.3">
      <c r="U60915" s="275"/>
    </row>
    <row r="60916" spans="21:21" x14ac:dyDescent="0.3">
      <c r="U60916" s="275"/>
    </row>
    <row r="60917" spans="21:21" x14ac:dyDescent="0.3">
      <c r="U60917" s="275"/>
    </row>
    <row r="60918" spans="21:21" x14ac:dyDescent="0.3">
      <c r="U60918" s="275"/>
    </row>
    <row r="60919" spans="21:21" x14ac:dyDescent="0.3">
      <c r="U60919" s="275"/>
    </row>
    <row r="60920" spans="21:21" x14ac:dyDescent="0.3">
      <c r="U60920" s="275"/>
    </row>
    <row r="60921" spans="21:21" x14ac:dyDescent="0.3">
      <c r="U60921" s="275"/>
    </row>
    <row r="60922" spans="21:21" x14ac:dyDescent="0.3">
      <c r="U60922" s="275"/>
    </row>
    <row r="60923" spans="21:21" x14ac:dyDescent="0.3">
      <c r="U60923" s="275"/>
    </row>
    <row r="60924" spans="21:21" x14ac:dyDescent="0.3">
      <c r="U60924" s="275"/>
    </row>
    <row r="60925" spans="21:21" x14ac:dyDescent="0.3">
      <c r="U60925" s="275"/>
    </row>
    <row r="60926" spans="21:21" x14ac:dyDescent="0.3">
      <c r="U60926" s="275"/>
    </row>
    <row r="60927" spans="21:21" x14ac:dyDescent="0.3">
      <c r="U60927" s="275"/>
    </row>
    <row r="60928" spans="21:21" x14ac:dyDescent="0.3">
      <c r="U60928" s="275"/>
    </row>
    <row r="60929" spans="21:21" x14ac:dyDescent="0.3">
      <c r="U60929" s="275"/>
    </row>
    <row r="60930" spans="21:21" x14ac:dyDescent="0.3">
      <c r="U60930" s="275"/>
    </row>
    <row r="60931" spans="21:21" x14ac:dyDescent="0.3">
      <c r="U60931" s="275"/>
    </row>
    <row r="60932" spans="21:21" x14ac:dyDescent="0.3">
      <c r="U60932" s="275"/>
    </row>
    <row r="60933" spans="21:21" x14ac:dyDescent="0.3">
      <c r="U60933" s="275"/>
    </row>
    <row r="60934" spans="21:21" x14ac:dyDescent="0.3">
      <c r="U60934" s="275"/>
    </row>
    <row r="60935" spans="21:21" x14ac:dyDescent="0.3">
      <c r="U60935" s="275"/>
    </row>
    <row r="60936" spans="21:21" x14ac:dyDescent="0.3">
      <c r="U60936" s="275"/>
    </row>
    <row r="60937" spans="21:21" x14ac:dyDescent="0.3">
      <c r="U60937" s="275"/>
    </row>
    <row r="60938" spans="21:21" x14ac:dyDescent="0.3">
      <c r="U60938" s="275"/>
    </row>
    <row r="60939" spans="21:21" x14ac:dyDescent="0.3">
      <c r="U60939" s="275"/>
    </row>
    <row r="60940" spans="21:21" x14ac:dyDescent="0.3">
      <c r="U60940" s="275"/>
    </row>
    <row r="60941" spans="21:21" x14ac:dyDescent="0.3">
      <c r="U60941" s="275"/>
    </row>
    <row r="60942" spans="21:21" x14ac:dyDescent="0.3">
      <c r="U60942" s="275"/>
    </row>
    <row r="60943" spans="21:21" x14ac:dyDescent="0.3">
      <c r="U60943" s="275"/>
    </row>
    <row r="60944" spans="21:21" x14ac:dyDescent="0.3">
      <c r="U60944" s="275"/>
    </row>
    <row r="60945" spans="21:21" x14ac:dyDescent="0.3">
      <c r="U60945" s="275"/>
    </row>
    <row r="60946" spans="21:21" x14ac:dyDescent="0.3">
      <c r="U60946" s="275"/>
    </row>
    <row r="60947" spans="21:21" x14ac:dyDescent="0.3">
      <c r="U60947" s="275"/>
    </row>
    <row r="60948" spans="21:21" x14ac:dyDescent="0.3">
      <c r="U60948" s="275"/>
    </row>
    <row r="60949" spans="21:21" x14ac:dyDescent="0.3">
      <c r="U60949" s="275"/>
    </row>
    <row r="60950" spans="21:21" x14ac:dyDescent="0.3">
      <c r="U60950" s="275"/>
    </row>
    <row r="60951" spans="21:21" x14ac:dyDescent="0.3">
      <c r="U60951" s="275"/>
    </row>
    <row r="60952" spans="21:21" x14ac:dyDescent="0.3">
      <c r="U60952" s="275"/>
    </row>
    <row r="60953" spans="21:21" x14ac:dyDescent="0.3">
      <c r="U60953" s="275"/>
    </row>
    <row r="60954" spans="21:21" x14ac:dyDescent="0.3">
      <c r="U60954" s="275"/>
    </row>
    <row r="60955" spans="21:21" x14ac:dyDescent="0.3">
      <c r="U60955" s="275"/>
    </row>
    <row r="60956" spans="21:21" x14ac:dyDescent="0.3">
      <c r="U60956" s="275"/>
    </row>
    <row r="60957" spans="21:21" x14ac:dyDescent="0.3">
      <c r="U60957" s="275"/>
    </row>
    <row r="60958" spans="21:21" x14ac:dyDescent="0.3">
      <c r="U60958" s="275"/>
    </row>
    <row r="60959" spans="21:21" x14ac:dyDescent="0.3">
      <c r="U60959" s="275"/>
    </row>
    <row r="60960" spans="21:21" x14ac:dyDescent="0.3">
      <c r="U60960" s="275"/>
    </row>
    <row r="60961" spans="21:21" x14ac:dyDescent="0.3">
      <c r="U60961" s="275"/>
    </row>
    <row r="60962" spans="21:21" x14ac:dyDescent="0.3">
      <c r="U60962" s="275"/>
    </row>
    <row r="60963" spans="21:21" x14ac:dyDescent="0.3">
      <c r="U60963" s="275"/>
    </row>
    <row r="60964" spans="21:21" x14ac:dyDescent="0.3">
      <c r="U60964" s="275"/>
    </row>
    <row r="60965" spans="21:21" x14ac:dyDescent="0.3">
      <c r="U60965" s="275"/>
    </row>
    <row r="60966" spans="21:21" x14ac:dyDescent="0.3">
      <c r="U60966" s="275"/>
    </row>
    <row r="60967" spans="21:21" x14ac:dyDescent="0.3">
      <c r="U60967" s="275"/>
    </row>
    <row r="60968" spans="21:21" x14ac:dyDescent="0.3">
      <c r="U60968" s="275"/>
    </row>
    <row r="60969" spans="21:21" x14ac:dyDescent="0.3">
      <c r="U60969" s="275"/>
    </row>
    <row r="60970" spans="21:21" x14ac:dyDescent="0.3">
      <c r="U60970" s="275"/>
    </row>
    <row r="60971" spans="21:21" x14ac:dyDescent="0.3">
      <c r="U60971" s="275"/>
    </row>
    <row r="60972" spans="21:21" x14ac:dyDescent="0.3">
      <c r="U60972" s="275"/>
    </row>
    <row r="60973" spans="21:21" x14ac:dyDescent="0.3">
      <c r="U60973" s="275"/>
    </row>
    <row r="60974" spans="21:21" x14ac:dyDescent="0.3">
      <c r="U60974" s="275"/>
    </row>
    <row r="60975" spans="21:21" x14ac:dyDescent="0.3">
      <c r="U60975" s="275"/>
    </row>
    <row r="60976" spans="21:21" x14ac:dyDescent="0.3">
      <c r="U60976" s="275"/>
    </row>
    <row r="60977" spans="21:21" x14ac:dyDescent="0.3">
      <c r="U60977" s="275"/>
    </row>
    <row r="60978" spans="21:21" x14ac:dyDescent="0.3">
      <c r="U60978" s="275"/>
    </row>
    <row r="60979" spans="21:21" x14ac:dyDescent="0.3">
      <c r="U60979" s="275"/>
    </row>
    <row r="60980" spans="21:21" x14ac:dyDescent="0.3">
      <c r="U60980" s="275"/>
    </row>
    <row r="60981" spans="21:21" x14ac:dyDescent="0.3">
      <c r="U60981" s="275"/>
    </row>
    <row r="60982" spans="21:21" x14ac:dyDescent="0.3">
      <c r="U60982" s="275"/>
    </row>
    <row r="60983" spans="21:21" x14ac:dyDescent="0.3">
      <c r="U60983" s="275"/>
    </row>
    <row r="60984" spans="21:21" x14ac:dyDescent="0.3">
      <c r="U60984" s="275"/>
    </row>
    <row r="60985" spans="21:21" x14ac:dyDescent="0.3">
      <c r="U60985" s="275"/>
    </row>
    <row r="60986" spans="21:21" x14ac:dyDescent="0.3">
      <c r="U60986" s="275"/>
    </row>
    <row r="60987" spans="21:21" x14ac:dyDescent="0.3">
      <c r="U60987" s="275"/>
    </row>
    <row r="60988" spans="21:21" x14ac:dyDescent="0.3">
      <c r="U60988" s="275"/>
    </row>
    <row r="60989" spans="21:21" x14ac:dyDescent="0.3">
      <c r="U60989" s="275"/>
    </row>
    <row r="60990" spans="21:21" x14ac:dyDescent="0.3">
      <c r="U60990" s="275"/>
    </row>
    <row r="60991" spans="21:21" x14ac:dyDescent="0.3">
      <c r="U60991" s="275"/>
    </row>
    <row r="60992" spans="21:21" x14ac:dyDescent="0.3">
      <c r="U60992" s="275"/>
    </row>
    <row r="60993" spans="21:21" x14ac:dyDescent="0.3">
      <c r="U60993" s="275"/>
    </row>
    <row r="60994" spans="21:21" x14ac:dyDescent="0.3">
      <c r="U60994" s="275"/>
    </row>
    <row r="60995" spans="21:21" x14ac:dyDescent="0.3">
      <c r="U60995" s="275"/>
    </row>
    <row r="60996" spans="21:21" x14ac:dyDescent="0.3">
      <c r="U60996" s="275"/>
    </row>
    <row r="60997" spans="21:21" x14ac:dyDescent="0.3">
      <c r="U60997" s="275"/>
    </row>
    <row r="60998" spans="21:21" x14ac:dyDescent="0.3">
      <c r="U60998" s="275"/>
    </row>
    <row r="60999" spans="21:21" x14ac:dyDescent="0.3">
      <c r="U60999" s="275"/>
    </row>
    <row r="61000" spans="21:21" x14ac:dyDescent="0.3">
      <c r="U61000" s="275"/>
    </row>
    <row r="61001" spans="21:21" x14ac:dyDescent="0.3">
      <c r="U61001" s="275"/>
    </row>
    <row r="61002" spans="21:21" x14ac:dyDescent="0.3">
      <c r="U61002" s="275"/>
    </row>
    <row r="61003" spans="21:21" x14ac:dyDescent="0.3">
      <c r="U61003" s="275"/>
    </row>
    <row r="61004" spans="21:21" x14ac:dyDescent="0.3">
      <c r="U61004" s="275"/>
    </row>
    <row r="61005" spans="21:21" x14ac:dyDescent="0.3">
      <c r="U61005" s="275"/>
    </row>
    <row r="61006" spans="21:21" x14ac:dyDescent="0.3">
      <c r="U61006" s="275"/>
    </row>
    <row r="61007" spans="21:21" x14ac:dyDescent="0.3">
      <c r="U61007" s="275"/>
    </row>
    <row r="61008" spans="21:21" x14ac:dyDescent="0.3">
      <c r="U61008" s="275"/>
    </row>
    <row r="61009" spans="21:21" x14ac:dyDescent="0.3">
      <c r="U61009" s="275"/>
    </row>
    <row r="61010" spans="21:21" x14ac:dyDescent="0.3">
      <c r="U61010" s="275"/>
    </row>
    <row r="61011" spans="21:21" x14ac:dyDescent="0.3">
      <c r="U61011" s="275"/>
    </row>
    <row r="61012" spans="21:21" x14ac:dyDescent="0.3">
      <c r="U61012" s="275"/>
    </row>
    <row r="61013" spans="21:21" x14ac:dyDescent="0.3">
      <c r="U61013" s="275"/>
    </row>
    <row r="61014" spans="21:21" x14ac:dyDescent="0.3">
      <c r="U61014" s="275"/>
    </row>
    <row r="61015" spans="21:21" x14ac:dyDescent="0.3">
      <c r="U61015" s="275"/>
    </row>
    <row r="61016" spans="21:21" x14ac:dyDescent="0.3">
      <c r="U61016" s="275"/>
    </row>
    <row r="61017" spans="21:21" x14ac:dyDescent="0.3">
      <c r="U61017" s="275"/>
    </row>
    <row r="61018" spans="21:21" x14ac:dyDescent="0.3">
      <c r="U61018" s="275"/>
    </row>
    <row r="61019" spans="21:21" x14ac:dyDescent="0.3">
      <c r="U61019" s="275"/>
    </row>
    <row r="61020" spans="21:21" x14ac:dyDescent="0.3">
      <c r="U61020" s="275"/>
    </row>
    <row r="61021" spans="21:21" x14ac:dyDescent="0.3">
      <c r="U61021" s="275"/>
    </row>
    <row r="61022" spans="21:21" x14ac:dyDescent="0.3">
      <c r="U61022" s="275"/>
    </row>
    <row r="61023" spans="21:21" x14ac:dyDescent="0.3">
      <c r="U61023" s="275"/>
    </row>
    <row r="61024" spans="21:21" x14ac:dyDescent="0.3">
      <c r="U61024" s="275"/>
    </row>
    <row r="61025" spans="21:21" x14ac:dyDescent="0.3">
      <c r="U61025" s="275"/>
    </row>
    <row r="61026" spans="21:21" x14ac:dyDescent="0.3">
      <c r="U61026" s="275"/>
    </row>
    <row r="61027" spans="21:21" x14ac:dyDescent="0.3">
      <c r="U61027" s="275"/>
    </row>
    <row r="61028" spans="21:21" x14ac:dyDescent="0.3">
      <c r="U61028" s="275"/>
    </row>
    <row r="61029" spans="21:21" x14ac:dyDescent="0.3">
      <c r="U61029" s="275"/>
    </row>
    <row r="61030" spans="21:21" x14ac:dyDescent="0.3">
      <c r="U61030" s="275"/>
    </row>
    <row r="61031" spans="21:21" x14ac:dyDescent="0.3">
      <c r="U61031" s="275"/>
    </row>
    <row r="61032" spans="21:21" x14ac:dyDescent="0.3">
      <c r="U61032" s="275"/>
    </row>
    <row r="61033" spans="21:21" x14ac:dyDescent="0.3">
      <c r="U61033" s="275"/>
    </row>
    <row r="61034" spans="21:21" x14ac:dyDescent="0.3">
      <c r="U61034" s="275"/>
    </row>
    <row r="61035" spans="21:21" x14ac:dyDescent="0.3">
      <c r="U61035" s="275"/>
    </row>
    <row r="61036" spans="21:21" x14ac:dyDescent="0.3">
      <c r="U61036" s="275"/>
    </row>
    <row r="61037" spans="21:21" x14ac:dyDescent="0.3">
      <c r="U61037" s="275"/>
    </row>
    <row r="61038" spans="21:21" x14ac:dyDescent="0.3">
      <c r="U61038" s="275"/>
    </row>
    <row r="61039" spans="21:21" x14ac:dyDescent="0.3">
      <c r="U61039" s="275"/>
    </row>
    <row r="61040" spans="21:21" x14ac:dyDescent="0.3">
      <c r="U61040" s="275"/>
    </row>
    <row r="61041" spans="21:21" x14ac:dyDescent="0.3">
      <c r="U61041" s="275"/>
    </row>
    <row r="61042" spans="21:21" x14ac:dyDescent="0.3">
      <c r="U61042" s="275"/>
    </row>
    <row r="61043" spans="21:21" x14ac:dyDescent="0.3">
      <c r="U61043" s="275"/>
    </row>
    <row r="61044" spans="21:21" x14ac:dyDescent="0.3">
      <c r="U61044" s="275"/>
    </row>
    <row r="61045" spans="21:21" x14ac:dyDescent="0.3">
      <c r="U61045" s="275"/>
    </row>
    <row r="61046" spans="21:21" x14ac:dyDescent="0.3">
      <c r="U61046" s="275"/>
    </row>
    <row r="61047" spans="21:21" x14ac:dyDescent="0.3">
      <c r="U61047" s="275"/>
    </row>
    <row r="61048" spans="21:21" x14ac:dyDescent="0.3">
      <c r="U61048" s="275"/>
    </row>
    <row r="61049" spans="21:21" x14ac:dyDescent="0.3">
      <c r="U61049" s="275"/>
    </row>
    <row r="61050" spans="21:21" x14ac:dyDescent="0.3">
      <c r="U61050" s="275"/>
    </row>
    <row r="61051" spans="21:21" x14ac:dyDescent="0.3">
      <c r="U61051" s="275"/>
    </row>
    <row r="61052" spans="21:21" x14ac:dyDescent="0.3">
      <c r="U61052" s="275"/>
    </row>
    <row r="61053" spans="21:21" x14ac:dyDescent="0.3">
      <c r="U61053" s="275"/>
    </row>
    <row r="61054" spans="21:21" x14ac:dyDescent="0.3">
      <c r="U61054" s="275"/>
    </row>
    <row r="61055" spans="21:21" x14ac:dyDescent="0.3">
      <c r="U61055" s="275"/>
    </row>
    <row r="61056" spans="21:21" x14ac:dyDescent="0.3">
      <c r="U61056" s="275"/>
    </row>
    <row r="61057" spans="21:21" x14ac:dyDescent="0.3">
      <c r="U61057" s="275"/>
    </row>
    <row r="61058" spans="21:21" x14ac:dyDescent="0.3">
      <c r="U61058" s="275"/>
    </row>
    <row r="61059" spans="21:21" x14ac:dyDescent="0.3">
      <c r="U61059" s="275"/>
    </row>
    <row r="61060" spans="21:21" x14ac:dyDescent="0.3">
      <c r="U61060" s="275"/>
    </row>
    <row r="61061" spans="21:21" x14ac:dyDescent="0.3">
      <c r="U61061" s="275"/>
    </row>
    <row r="61062" spans="21:21" x14ac:dyDescent="0.3">
      <c r="U61062" s="275"/>
    </row>
    <row r="61063" spans="21:21" x14ac:dyDescent="0.3">
      <c r="U61063" s="275"/>
    </row>
    <row r="61064" spans="21:21" x14ac:dyDescent="0.3">
      <c r="U61064" s="275"/>
    </row>
    <row r="61065" spans="21:21" x14ac:dyDescent="0.3">
      <c r="U61065" s="275"/>
    </row>
    <row r="61066" spans="21:21" x14ac:dyDescent="0.3">
      <c r="U61066" s="275"/>
    </row>
    <row r="61067" spans="21:21" x14ac:dyDescent="0.3">
      <c r="U61067" s="275"/>
    </row>
    <row r="61068" spans="21:21" x14ac:dyDescent="0.3">
      <c r="U61068" s="275"/>
    </row>
    <row r="61069" spans="21:21" x14ac:dyDescent="0.3">
      <c r="U61069" s="275"/>
    </row>
    <row r="61070" spans="21:21" x14ac:dyDescent="0.3">
      <c r="U61070" s="275"/>
    </row>
    <row r="61071" spans="21:21" x14ac:dyDescent="0.3">
      <c r="U61071" s="275"/>
    </row>
    <row r="61072" spans="21:21" x14ac:dyDescent="0.3">
      <c r="U61072" s="275"/>
    </row>
    <row r="61073" spans="21:21" x14ac:dyDescent="0.3">
      <c r="U61073" s="275"/>
    </row>
    <row r="61074" spans="21:21" x14ac:dyDescent="0.3">
      <c r="U61074" s="275"/>
    </row>
    <row r="61075" spans="21:21" x14ac:dyDescent="0.3">
      <c r="U61075" s="275"/>
    </row>
    <row r="61076" spans="21:21" x14ac:dyDescent="0.3">
      <c r="U61076" s="275"/>
    </row>
    <row r="61077" spans="21:21" x14ac:dyDescent="0.3">
      <c r="U61077" s="275"/>
    </row>
    <row r="61078" spans="21:21" x14ac:dyDescent="0.3">
      <c r="U61078" s="275"/>
    </row>
    <row r="61079" spans="21:21" x14ac:dyDescent="0.3">
      <c r="U61079" s="275"/>
    </row>
    <row r="61080" spans="21:21" x14ac:dyDescent="0.3">
      <c r="U61080" s="275"/>
    </row>
    <row r="61081" spans="21:21" x14ac:dyDescent="0.3">
      <c r="U61081" s="275"/>
    </row>
    <row r="61082" spans="21:21" x14ac:dyDescent="0.3">
      <c r="U61082" s="275"/>
    </row>
    <row r="61083" spans="21:21" x14ac:dyDescent="0.3">
      <c r="U61083" s="275"/>
    </row>
    <row r="61084" spans="21:21" x14ac:dyDescent="0.3">
      <c r="U61084" s="275"/>
    </row>
    <row r="61085" spans="21:21" x14ac:dyDescent="0.3">
      <c r="U61085" s="275"/>
    </row>
    <row r="61086" spans="21:21" x14ac:dyDescent="0.3">
      <c r="U61086" s="275"/>
    </row>
    <row r="61087" spans="21:21" x14ac:dyDescent="0.3">
      <c r="U61087" s="275"/>
    </row>
    <row r="61088" spans="21:21" x14ac:dyDescent="0.3">
      <c r="U61088" s="275"/>
    </row>
    <row r="61089" spans="21:21" x14ac:dyDescent="0.3">
      <c r="U61089" s="275"/>
    </row>
    <row r="61090" spans="21:21" x14ac:dyDescent="0.3">
      <c r="U61090" s="275"/>
    </row>
    <row r="61091" spans="21:21" x14ac:dyDescent="0.3">
      <c r="U61091" s="275"/>
    </row>
    <row r="61092" spans="21:21" x14ac:dyDescent="0.3">
      <c r="U61092" s="275"/>
    </row>
    <row r="61093" spans="21:21" x14ac:dyDescent="0.3">
      <c r="U61093" s="275"/>
    </row>
    <row r="61094" spans="21:21" x14ac:dyDescent="0.3">
      <c r="U61094" s="275"/>
    </row>
    <row r="61095" spans="21:21" x14ac:dyDescent="0.3">
      <c r="U61095" s="275"/>
    </row>
    <row r="61096" spans="21:21" x14ac:dyDescent="0.3">
      <c r="U61096" s="275"/>
    </row>
    <row r="61097" spans="21:21" x14ac:dyDescent="0.3">
      <c r="U61097" s="275"/>
    </row>
    <row r="61098" spans="21:21" x14ac:dyDescent="0.3">
      <c r="U61098" s="275"/>
    </row>
    <row r="61099" spans="21:21" x14ac:dyDescent="0.3">
      <c r="U61099" s="275"/>
    </row>
    <row r="61100" spans="21:21" x14ac:dyDescent="0.3">
      <c r="U61100" s="275"/>
    </row>
    <row r="61101" spans="21:21" x14ac:dyDescent="0.3">
      <c r="U61101" s="275"/>
    </row>
    <row r="61102" spans="21:21" x14ac:dyDescent="0.3">
      <c r="U61102" s="275"/>
    </row>
    <row r="61103" spans="21:21" x14ac:dyDescent="0.3">
      <c r="U61103" s="275"/>
    </row>
    <row r="61104" spans="21:21" x14ac:dyDescent="0.3">
      <c r="U61104" s="275"/>
    </row>
    <row r="61105" spans="21:21" x14ac:dyDescent="0.3">
      <c r="U61105" s="275"/>
    </row>
    <row r="61106" spans="21:21" x14ac:dyDescent="0.3">
      <c r="U61106" s="275"/>
    </row>
    <row r="61107" spans="21:21" x14ac:dyDescent="0.3">
      <c r="U61107" s="275"/>
    </row>
    <row r="61108" spans="21:21" x14ac:dyDescent="0.3">
      <c r="U61108" s="275"/>
    </row>
    <row r="61109" spans="21:21" x14ac:dyDescent="0.3">
      <c r="U61109" s="275"/>
    </row>
    <row r="61110" spans="21:21" x14ac:dyDescent="0.3">
      <c r="U61110" s="275"/>
    </row>
    <row r="61111" spans="21:21" x14ac:dyDescent="0.3">
      <c r="U61111" s="275"/>
    </row>
    <row r="61112" spans="21:21" x14ac:dyDescent="0.3">
      <c r="U61112" s="275"/>
    </row>
    <row r="61113" spans="21:21" x14ac:dyDescent="0.3">
      <c r="U61113" s="275"/>
    </row>
    <row r="61114" spans="21:21" x14ac:dyDescent="0.3">
      <c r="U61114" s="275"/>
    </row>
    <row r="61115" spans="21:21" x14ac:dyDescent="0.3">
      <c r="U61115" s="275"/>
    </row>
    <row r="61116" spans="21:21" x14ac:dyDescent="0.3">
      <c r="U61116" s="275"/>
    </row>
    <row r="61117" spans="21:21" x14ac:dyDescent="0.3">
      <c r="U61117" s="275"/>
    </row>
    <row r="61118" spans="21:21" x14ac:dyDescent="0.3">
      <c r="U61118" s="275"/>
    </row>
    <row r="61119" spans="21:21" x14ac:dyDescent="0.3">
      <c r="U61119" s="275"/>
    </row>
    <row r="61120" spans="21:21" x14ac:dyDescent="0.3">
      <c r="U61120" s="275"/>
    </row>
    <row r="61121" spans="21:21" x14ac:dyDescent="0.3">
      <c r="U61121" s="275"/>
    </row>
    <row r="61122" spans="21:21" x14ac:dyDescent="0.3">
      <c r="U61122" s="275"/>
    </row>
    <row r="61123" spans="21:21" x14ac:dyDescent="0.3">
      <c r="U61123" s="275"/>
    </row>
    <row r="61124" spans="21:21" x14ac:dyDescent="0.3">
      <c r="U61124" s="275"/>
    </row>
    <row r="61125" spans="21:21" x14ac:dyDescent="0.3">
      <c r="U61125" s="275"/>
    </row>
    <row r="61126" spans="21:21" x14ac:dyDescent="0.3">
      <c r="U61126" s="275"/>
    </row>
    <row r="61127" spans="21:21" x14ac:dyDescent="0.3">
      <c r="U61127" s="275"/>
    </row>
    <row r="61128" spans="21:21" x14ac:dyDescent="0.3">
      <c r="U61128" s="275"/>
    </row>
    <row r="61129" spans="21:21" x14ac:dyDescent="0.3">
      <c r="U61129" s="275"/>
    </row>
    <row r="61130" spans="21:21" x14ac:dyDescent="0.3">
      <c r="U61130" s="275"/>
    </row>
    <row r="61131" spans="21:21" x14ac:dyDescent="0.3">
      <c r="U61131" s="275"/>
    </row>
    <row r="61132" spans="21:21" x14ac:dyDescent="0.3">
      <c r="U61132" s="275"/>
    </row>
    <row r="61133" spans="21:21" x14ac:dyDescent="0.3">
      <c r="U61133" s="275"/>
    </row>
    <row r="61134" spans="21:21" x14ac:dyDescent="0.3">
      <c r="U61134" s="275"/>
    </row>
    <row r="61135" spans="21:21" x14ac:dyDescent="0.3">
      <c r="U61135" s="275"/>
    </row>
    <row r="61136" spans="21:21" x14ac:dyDescent="0.3">
      <c r="U61136" s="275"/>
    </row>
    <row r="61137" spans="21:21" x14ac:dyDescent="0.3">
      <c r="U61137" s="275"/>
    </row>
    <row r="61138" spans="21:21" x14ac:dyDescent="0.3">
      <c r="U61138" s="275"/>
    </row>
    <row r="61139" spans="21:21" x14ac:dyDescent="0.3">
      <c r="U61139" s="275"/>
    </row>
    <row r="61140" spans="21:21" x14ac:dyDescent="0.3">
      <c r="U61140" s="275"/>
    </row>
    <row r="61141" spans="21:21" x14ac:dyDescent="0.3">
      <c r="U61141" s="275"/>
    </row>
    <row r="61142" spans="21:21" x14ac:dyDescent="0.3">
      <c r="U61142" s="275"/>
    </row>
    <row r="61143" spans="21:21" x14ac:dyDescent="0.3">
      <c r="U61143" s="275"/>
    </row>
    <row r="61144" spans="21:21" x14ac:dyDescent="0.3">
      <c r="U61144" s="275"/>
    </row>
    <row r="61145" spans="21:21" x14ac:dyDescent="0.3">
      <c r="U61145" s="275"/>
    </row>
    <row r="61146" spans="21:21" x14ac:dyDescent="0.3">
      <c r="U61146" s="275"/>
    </row>
    <row r="61147" spans="21:21" x14ac:dyDescent="0.3">
      <c r="U61147" s="275"/>
    </row>
    <row r="61148" spans="21:21" x14ac:dyDescent="0.3">
      <c r="U61148" s="275"/>
    </row>
    <row r="61149" spans="21:21" x14ac:dyDescent="0.3">
      <c r="U61149" s="275"/>
    </row>
    <row r="61150" spans="21:21" x14ac:dyDescent="0.3">
      <c r="U61150" s="275"/>
    </row>
    <row r="61151" spans="21:21" x14ac:dyDescent="0.3">
      <c r="U61151" s="275"/>
    </row>
    <row r="61152" spans="21:21" x14ac:dyDescent="0.3">
      <c r="U61152" s="275"/>
    </row>
    <row r="61153" spans="21:21" x14ac:dyDescent="0.3">
      <c r="U61153" s="275"/>
    </row>
    <row r="61154" spans="21:21" x14ac:dyDescent="0.3">
      <c r="U61154" s="275"/>
    </row>
    <row r="61155" spans="21:21" x14ac:dyDescent="0.3">
      <c r="U61155" s="275"/>
    </row>
    <row r="61156" spans="21:21" x14ac:dyDescent="0.3">
      <c r="U61156" s="275"/>
    </row>
    <row r="61157" spans="21:21" x14ac:dyDescent="0.3">
      <c r="U61157" s="275"/>
    </row>
    <row r="61158" spans="21:21" x14ac:dyDescent="0.3">
      <c r="U61158" s="275"/>
    </row>
    <row r="61159" spans="21:21" x14ac:dyDescent="0.3">
      <c r="U61159" s="275"/>
    </row>
    <row r="61160" spans="21:21" x14ac:dyDescent="0.3">
      <c r="U61160" s="275"/>
    </row>
    <row r="61161" spans="21:21" x14ac:dyDescent="0.3">
      <c r="U61161" s="275"/>
    </row>
    <row r="61162" spans="21:21" x14ac:dyDescent="0.3">
      <c r="U61162" s="275"/>
    </row>
    <row r="61163" spans="21:21" x14ac:dyDescent="0.3">
      <c r="U61163" s="275"/>
    </row>
    <row r="61164" spans="21:21" x14ac:dyDescent="0.3">
      <c r="U61164" s="275"/>
    </row>
    <row r="61165" spans="21:21" x14ac:dyDescent="0.3">
      <c r="U61165" s="275"/>
    </row>
    <row r="61166" spans="21:21" x14ac:dyDescent="0.3">
      <c r="U61166" s="275"/>
    </row>
    <row r="61167" spans="21:21" x14ac:dyDescent="0.3">
      <c r="U61167" s="275"/>
    </row>
    <row r="61168" spans="21:21" x14ac:dyDescent="0.3">
      <c r="U61168" s="275"/>
    </row>
    <row r="61169" spans="21:21" x14ac:dyDescent="0.3">
      <c r="U61169" s="275"/>
    </row>
    <row r="61170" spans="21:21" x14ac:dyDescent="0.3">
      <c r="U61170" s="275"/>
    </row>
    <row r="61171" spans="21:21" x14ac:dyDescent="0.3">
      <c r="U61171" s="275"/>
    </row>
    <row r="61172" spans="21:21" x14ac:dyDescent="0.3">
      <c r="U61172" s="275"/>
    </row>
    <row r="61173" spans="21:21" x14ac:dyDescent="0.3">
      <c r="U61173" s="275"/>
    </row>
    <row r="61174" spans="21:21" x14ac:dyDescent="0.3">
      <c r="U61174" s="275"/>
    </row>
    <row r="61175" spans="21:21" x14ac:dyDescent="0.3">
      <c r="U61175" s="275"/>
    </row>
    <row r="61176" spans="21:21" x14ac:dyDescent="0.3">
      <c r="U61176" s="275"/>
    </row>
    <row r="61177" spans="21:21" x14ac:dyDescent="0.3">
      <c r="U61177" s="275"/>
    </row>
    <row r="61178" spans="21:21" x14ac:dyDescent="0.3">
      <c r="U61178" s="275"/>
    </row>
    <row r="61179" spans="21:21" x14ac:dyDescent="0.3">
      <c r="U61179" s="275"/>
    </row>
    <row r="61180" spans="21:21" x14ac:dyDescent="0.3">
      <c r="U61180" s="275"/>
    </row>
    <row r="61181" spans="21:21" x14ac:dyDescent="0.3">
      <c r="U61181" s="275"/>
    </row>
    <row r="61182" spans="21:21" x14ac:dyDescent="0.3">
      <c r="U61182" s="275"/>
    </row>
    <row r="61183" spans="21:21" x14ac:dyDescent="0.3">
      <c r="U61183" s="275"/>
    </row>
    <row r="61184" spans="21:21" x14ac:dyDescent="0.3">
      <c r="U61184" s="275"/>
    </row>
    <row r="61185" spans="21:21" x14ac:dyDescent="0.3">
      <c r="U61185" s="275"/>
    </row>
    <row r="61186" spans="21:21" x14ac:dyDescent="0.3">
      <c r="U61186" s="275"/>
    </row>
    <row r="61187" spans="21:21" x14ac:dyDescent="0.3">
      <c r="U61187" s="275"/>
    </row>
    <row r="61188" spans="21:21" x14ac:dyDescent="0.3">
      <c r="U61188" s="275"/>
    </row>
    <row r="61189" spans="21:21" x14ac:dyDescent="0.3">
      <c r="U61189" s="275"/>
    </row>
    <row r="61190" spans="21:21" x14ac:dyDescent="0.3">
      <c r="U61190" s="275"/>
    </row>
    <row r="61191" spans="21:21" x14ac:dyDescent="0.3">
      <c r="U61191" s="275"/>
    </row>
    <row r="61192" spans="21:21" x14ac:dyDescent="0.3">
      <c r="U61192" s="275"/>
    </row>
    <row r="61193" spans="21:21" x14ac:dyDescent="0.3">
      <c r="U61193" s="275"/>
    </row>
    <row r="61194" spans="21:21" x14ac:dyDescent="0.3">
      <c r="U61194" s="275"/>
    </row>
    <row r="61195" spans="21:21" x14ac:dyDescent="0.3">
      <c r="U61195" s="275"/>
    </row>
    <row r="61196" spans="21:21" x14ac:dyDescent="0.3">
      <c r="U61196" s="275"/>
    </row>
    <row r="61197" spans="21:21" x14ac:dyDescent="0.3">
      <c r="U61197" s="275"/>
    </row>
    <row r="61198" spans="21:21" x14ac:dyDescent="0.3">
      <c r="U61198" s="275"/>
    </row>
    <row r="61199" spans="21:21" x14ac:dyDescent="0.3">
      <c r="U61199" s="275"/>
    </row>
    <row r="61200" spans="21:21" x14ac:dyDescent="0.3">
      <c r="U61200" s="275"/>
    </row>
    <row r="61201" spans="21:21" x14ac:dyDescent="0.3">
      <c r="U61201" s="275"/>
    </row>
    <row r="61202" spans="21:21" x14ac:dyDescent="0.3">
      <c r="U61202" s="275"/>
    </row>
    <row r="61203" spans="21:21" x14ac:dyDescent="0.3">
      <c r="U61203" s="275"/>
    </row>
    <row r="61204" spans="21:21" x14ac:dyDescent="0.3">
      <c r="U61204" s="275"/>
    </row>
    <row r="61205" spans="21:21" x14ac:dyDescent="0.3">
      <c r="U61205" s="275"/>
    </row>
    <row r="61206" spans="21:21" x14ac:dyDescent="0.3">
      <c r="U61206" s="275"/>
    </row>
    <row r="61207" spans="21:21" x14ac:dyDescent="0.3">
      <c r="U61207" s="275"/>
    </row>
    <row r="61208" spans="21:21" x14ac:dyDescent="0.3">
      <c r="U61208" s="275"/>
    </row>
    <row r="61209" spans="21:21" x14ac:dyDescent="0.3">
      <c r="U61209" s="275"/>
    </row>
    <row r="61210" spans="21:21" x14ac:dyDescent="0.3">
      <c r="U61210" s="275"/>
    </row>
    <row r="61211" spans="21:21" x14ac:dyDescent="0.3">
      <c r="U61211" s="275"/>
    </row>
    <row r="61212" spans="21:21" x14ac:dyDescent="0.3">
      <c r="U61212" s="275"/>
    </row>
    <row r="61213" spans="21:21" x14ac:dyDescent="0.3">
      <c r="U61213" s="275"/>
    </row>
    <row r="61214" spans="21:21" x14ac:dyDescent="0.3">
      <c r="U61214" s="275"/>
    </row>
    <row r="61215" spans="21:21" x14ac:dyDescent="0.3">
      <c r="U61215" s="275"/>
    </row>
    <row r="61216" spans="21:21" x14ac:dyDescent="0.3">
      <c r="U61216" s="275"/>
    </row>
    <row r="61217" spans="21:21" x14ac:dyDescent="0.3">
      <c r="U61217" s="275"/>
    </row>
    <row r="61218" spans="21:21" x14ac:dyDescent="0.3">
      <c r="U61218" s="275"/>
    </row>
    <row r="61219" spans="21:21" x14ac:dyDescent="0.3">
      <c r="U61219" s="275"/>
    </row>
    <row r="61220" spans="21:21" x14ac:dyDescent="0.3">
      <c r="U61220" s="275"/>
    </row>
    <row r="61221" spans="21:21" x14ac:dyDescent="0.3">
      <c r="U61221" s="275"/>
    </row>
    <row r="61222" spans="21:21" x14ac:dyDescent="0.3">
      <c r="U61222" s="275"/>
    </row>
    <row r="61223" spans="21:21" x14ac:dyDescent="0.3">
      <c r="U61223" s="275"/>
    </row>
    <row r="61224" spans="21:21" x14ac:dyDescent="0.3">
      <c r="U61224" s="275"/>
    </row>
    <row r="61225" spans="21:21" x14ac:dyDescent="0.3">
      <c r="U61225" s="275"/>
    </row>
    <row r="61226" spans="21:21" x14ac:dyDescent="0.3">
      <c r="U61226" s="275"/>
    </row>
    <row r="61227" spans="21:21" x14ac:dyDescent="0.3">
      <c r="U61227" s="275"/>
    </row>
    <row r="61228" spans="21:21" x14ac:dyDescent="0.3">
      <c r="U61228" s="275"/>
    </row>
    <row r="61229" spans="21:21" x14ac:dyDescent="0.3">
      <c r="U61229" s="275"/>
    </row>
    <row r="61230" spans="21:21" x14ac:dyDescent="0.3">
      <c r="U61230" s="275"/>
    </row>
    <row r="61231" spans="21:21" x14ac:dyDescent="0.3">
      <c r="U61231" s="275"/>
    </row>
    <row r="61232" spans="21:21" x14ac:dyDescent="0.3">
      <c r="U61232" s="275"/>
    </row>
    <row r="61233" spans="21:21" x14ac:dyDescent="0.3">
      <c r="U61233" s="275"/>
    </row>
    <row r="61234" spans="21:21" x14ac:dyDescent="0.3">
      <c r="U61234" s="275"/>
    </row>
    <row r="61235" spans="21:21" x14ac:dyDescent="0.3">
      <c r="U61235" s="275"/>
    </row>
    <row r="61236" spans="21:21" x14ac:dyDescent="0.3">
      <c r="U61236" s="275"/>
    </row>
    <row r="61237" spans="21:21" x14ac:dyDescent="0.3">
      <c r="U61237" s="275"/>
    </row>
    <row r="61238" spans="21:21" x14ac:dyDescent="0.3">
      <c r="U61238" s="275"/>
    </row>
    <row r="61239" spans="21:21" x14ac:dyDescent="0.3">
      <c r="U61239" s="275"/>
    </row>
    <row r="61240" spans="21:21" x14ac:dyDescent="0.3">
      <c r="U61240" s="275"/>
    </row>
    <row r="61241" spans="21:21" x14ac:dyDescent="0.3">
      <c r="U61241" s="275"/>
    </row>
    <row r="61242" spans="21:21" x14ac:dyDescent="0.3">
      <c r="U61242" s="275"/>
    </row>
    <row r="61243" spans="21:21" x14ac:dyDescent="0.3">
      <c r="U61243" s="275"/>
    </row>
    <row r="61244" spans="21:21" x14ac:dyDescent="0.3">
      <c r="U61244" s="275"/>
    </row>
    <row r="61245" spans="21:21" x14ac:dyDescent="0.3">
      <c r="U61245" s="275"/>
    </row>
    <row r="61246" spans="21:21" x14ac:dyDescent="0.3">
      <c r="U61246" s="275"/>
    </row>
    <row r="61247" spans="21:21" x14ac:dyDescent="0.3">
      <c r="U61247" s="275"/>
    </row>
    <row r="61248" spans="21:21" x14ac:dyDescent="0.3">
      <c r="U61248" s="275"/>
    </row>
    <row r="61249" spans="21:21" x14ac:dyDescent="0.3">
      <c r="U61249" s="275"/>
    </row>
    <row r="61250" spans="21:21" x14ac:dyDescent="0.3">
      <c r="U61250" s="275"/>
    </row>
    <row r="61251" spans="21:21" x14ac:dyDescent="0.3">
      <c r="U61251" s="275"/>
    </row>
    <row r="61252" spans="21:21" x14ac:dyDescent="0.3">
      <c r="U61252" s="275"/>
    </row>
    <row r="61253" spans="21:21" x14ac:dyDescent="0.3">
      <c r="U61253" s="275"/>
    </row>
    <row r="61254" spans="21:21" x14ac:dyDescent="0.3">
      <c r="U61254" s="275"/>
    </row>
    <row r="61255" spans="21:21" x14ac:dyDescent="0.3">
      <c r="U61255" s="275"/>
    </row>
    <row r="61256" spans="21:21" x14ac:dyDescent="0.3">
      <c r="U61256" s="275"/>
    </row>
    <row r="61257" spans="21:21" x14ac:dyDescent="0.3">
      <c r="U61257" s="275"/>
    </row>
    <row r="61258" spans="21:21" x14ac:dyDescent="0.3">
      <c r="U61258" s="275"/>
    </row>
    <row r="61259" spans="21:21" x14ac:dyDescent="0.3">
      <c r="U61259" s="275"/>
    </row>
    <row r="61260" spans="21:21" x14ac:dyDescent="0.3">
      <c r="U61260" s="275"/>
    </row>
    <row r="61261" spans="21:21" x14ac:dyDescent="0.3">
      <c r="U61261" s="275"/>
    </row>
    <row r="61262" spans="21:21" x14ac:dyDescent="0.3">
      <c r="U61262" s="275"/>
    </row>
    <row r="61263" spans="21:21" x14ac:dyDescent="0.3">
      <c r="U61263" s="275"/>
    </row>
    <row r="61264" spans="21:21" x14ac:dyDescent="0.3">
      <c r="U61264" s="275"/>
    </row>
    <row r="61265" spans="21:21" x14ac:dyDescent="0.3">
      <c r="U61265" s="275"/>
    </row>
    <row r="61266" spans="21:21" x14ac:dyDescent="0.3">
      <c r="U61266" s="275"/>
    </row>
    <row r="61267" spans="21:21" x14ac:dyDescent="0.3">
      <c r="U61267" s="275"/>
    </row>
    <row r="61268" spans="21:21" x14ac:dyDescent="0.3">
      <c r="U61268" s="275"/>
    </row>
    <row r="61269" spans="21:21" x14ac:dyDescent="0.3">
      <c r="U61269" s="275"/>
    </row>
    <row r="61270" spans="21:21" x14ac:dyDescent="0.3">
      <c r="U61270" s="275"/>
    </row>
    <row r="61271" spans="21:21" x14ac:dyDescent="0.3">
      <c r="U61271" s="275"/>
    </row>
    <row r="61272" spans="21:21" x14ac:dyDescent="0.3">
      <c r="U61272" s="275"/>
    </row>
    <row r="61273" spans="21:21" x14ac:dyDescent="0.3">
      <c r="U61273" s="275"/>
    </row>
    <row r="61274" spans="21:21" x14ac:dyDescent="0.3">
      <c r="U61274" s="275"/>
    </row>
    <row r="61275" spans="21:21" x14ac:dyDescent="0.3">
      <c r="U61275" s="275"/>
    </row>
    <row r="61276" spans="21:21" x14ac:dyDescent="0.3">
      <c r="U61276" s="275"/>
    </row>
    <row r="61277" spans="21:21" x14ac:dyDescent="0.3">
      <c r="U61277" s="275"/>
    </row>
    <row r="61278" spans="21:21" x14ac:dyDescent="0.3">
      <c r="U61278" s="275"/>
    </row>
    <row r="61279" spans="21:21" x14ac:dyDescent="0.3">
      <c r="U61279" s="275"/>
    </row>
    <row r="61280" spans="21:21" x14ac:dyDescent="0.3">
      <c r="U61280" s="275"/>
    </row>
    <row r="61281" spans="21:21" x14ac:dyDescent="0.3">
      <c r="U61281" s="275"/>
    </row>
    <row r="61282" spans="21:21" x14ac:dyDescent="0.3">
      <c r="U61282" s="275"/>
    </row>
    <row r="61283" spans="21:21" x14ac:dyDescent="0.3">
      <c r="U61283" s="275"/>
    </row>
    <row r="61284" spans="21:21" x14ac:dyDescent="0.3">
      <c r="U61284" s="275"/>
    </row>
    <row r="61285" spans="21:21" x14ac:dyDescent="0.3">
      <c r="U61285" s="275"/>
    </row>
    <row r="61286" spans="21:21" x14ac:dyDescent="0.3">
      <c r="U61286" s="275"/>
    </row>
    <row r="61287" spans="21:21" x14ac:dyDescent="0.3">
      <c r="U61287" s="275"/>
    </row>
    <row r="61288" spans="21:21" x14ac:dyDescent="0.3">
      <c r="U61288" s="275"/>
    </row>
    <row r="61289" spans="21:21" x14ac:dyDescent="0.3">
      <c r="U61289" s="275"/>
    </row>
    <row r="61290" spans="21:21" x14ac:dyDescent="0.3">
      <c r="U61290" s="275"/>
    </row>
    <row r="61291" spans="21:21" x14ac:dyDescent="0.3">
      <c r="U61291" s="275"/>
    </row>
    <row r="61292" spans="21:21" x14ac:dyDescent="0.3">
      <c r="U61292" s="275"/>
    </row>
    <row r="61293" spans="21:21" x14ac:dyDescent="0.3">
      <c r="U61293" s="275"/>
    </row>
    <row r="61294" spans="21:21" x14ac:dyDescent="0.3">
      <c r="U61294" s="275"/>
    </row>
    <row r="61295" spans="21:21" x14ac:dyDescent="0.3">
      <c r="U61295" s="275"/>
    </row>
    <row r="61296" spans="21:21" x14ac:dyDescent="0.3">
      <c r="U61296" s="275"/>
    </row>
    <row r="61297" spans="21:21" x14ac:dyDescent="0.3">
      <c r="U61297" s="275"/>
    </row>
    <row r="61298" spans="21:21" x14ac:dyDescent="0.3">
      <c r="U61298" s="275"/>
    </row>
    <row r="61299" spans="21:21" x14ac:dyDescent="0.3">
      <c r="U61299" s="275"/>
    </row>
    <row r="61300" spans="21:21" x14ac:dyDescent="0.3">
      <c r="U61300" s="275"/>
    </row>
    <row r="61301" spans="21:21" x14ac:dyDescent="0.3">
      <c r="U61301" s="275"/>
    </row>
    <row r="61302" spans="21:21" x14ac:dyDescent="0.3">
      <c r="U61302" s="275"/>
    </row>
    <row r="61303" spans="21:21" x14ac:dyDescent="0.3">
      <c r="U61303" s="275"/>
    </row>
    <row r="61304" spans="21:21" x14ac:dyDescent="0.3">
      <c r="U61304" s="275"/>
    </row>
    <row r="61305" spans="21:21" x14ac:dyDescent="0.3">
      <c r="U61305" s="275"/>
    </row>
    <row r="61306" spans="21:21" x14ac:dyDescent="0.3">
      <c r="U61306" s="275"/>
    </row>
    <row r="61307" spans="21:21" x14ac:dyDescent="0.3">
      <c r="U61307" s="275"/>
    </row>
    <row r="61308" spans="21:21" x14ac:dyDescent="0.3">
      <c r="U61308" s="275"/>
    </row>
    <row r="61309" spans="21:21" x14ac:dyDescent="0.3">
      <c r="U61309" s="275"/>
    </row>
    <row r="61310" spans="21:21" x14ac:dyDescent="0.3">
      <c r="U61310" s="275"/>
    </row>
    <row r="61311" spans="21:21" x14ac:dyDescent="0.3">
      <c r="U61311" s="275"/>
    </row>
    <row r="61312" spans="21:21" x14ac:dyDescent="0.3">
      <c r="U61312" s="275"/>
    </row>
    <row r="61313" spans="21:21" x14ac:dyDescent="0.3">
      <c r="U61313" s="275"/>
    </row>
    <row r="61314" spans="21:21" x14ac:dyDescent="0.3">
      <c r="U61314" s="275"/>
    </row>
    <row r="61315" spans="21:21" x14ac:dyDescent="0.3">
      <c r="U61315" s="275"/>
    </row>
    <row r="61316" spans="21:21" x14ac:dyDescent="0.3">
      <c r="U61316" s="275"/>
    </row>
    <row r="61317" spans="21:21" x14ac:dyDescent="0.3">
      <c r="U61317" s="275"/>
    </row>
    <row r="61318" spans="21:21" x14ac:dyDescent="0.3">
      <c r="U61318" s="275"/>
    </row>
    <row r="61319" spans="21:21" x14ac:dyDescent="0.3">
      <c r="U61319" s="275"/>
    </row>
    <row r="61320" spans="21:21" x14ac:dyDescent="0.3">
      <c r="U61320" s="275"/>
    </row>
    <row r="61321" spans="21:21" x14ac:dyDescent="0.3">
      <c r="U61321" s="275"/>
    </row>
    <row r="61322" spans="21:21" x14ac:dyDescent="0.3">
      <c r="U61322" s="275"/>
    </row>
    <row r="61323" spans="21:21" x14ac:dyDescent="0.3">
      <c r="U61323" s="275"/>
    </row>
    <row r="61324" spans="21:21" x14ac:dyDescent="0.3">
      <c r="U61324" s="275"/>
    </row>
    <row r="61325" spans="21:21" x14ac:dyDescent="0.3">
      <c r="U61325" s="275"/>
    </row>
    <row r="61326" spans="21:21" x14ac:dyDescent="0.3">
      <c r="U61326" s="275"/>
    </row>
    <row r="61327" spans="21:21" x14ac:dyDescent="0.3">
      <c r="U61327" s="275"/>
    </row>
    <row r="61328" spans="21:21" x14ac:dyDescent="0.3">
      <c r="U61328" s="275"/>
    </row>
    <row r="61329" spans="21:21" x14ac:dyDescent="0.3">
      <c r="U61329" s="275"/>
    </row>
    <row r="61330" spans="21:21" x14ac:dyDescent="0.3">
      <c r="U61330" s="275"/>
    </row>
    <row r="61331" spans="21:21" x14ac:dyDescent="0.3">
      <c r="U61331" s="275"/>
    </row>
    <row r="61332" spans="21:21" x14ac:dyDescent="0.3">
      <c r="U61332" s="275"/>
    </row>
    <row r="61333" spans="21:21" x14ac:dyDescent="0.3">
      <c r="U61333" s="275"/>
    </row>
    <row r="61334" spans="21:21" x14ac:dyDescent="0.3">
      <c r="U61334" s="275"/>
    </row>
    <row r="61335" spans="21:21" x14ac:dyDescent="0.3">
      <c r="U61335" s="275"/>
    </row>
    <row r="61336" spans="21:21" x14ac:dyDescent="0.3">
      <c r="U61336" s="275"/>
    </row>
    <row r="61337" spans="21:21" x14ac:dyDescent="0.3">
      <c r="U61337" s="275"/>
    </row>
    <row r="61338" spans="21:21" x14ac:dyDescent="0.3">
      <c r="U61338" s="275"/>
    </row>
    <row r="61339" spans="21:21" x14ac:dyDescent="0.3">
      <c r="U61339" s="275"/>
    </row>
    <row r="61340" spans="21:21" x14ac:dyDescent="0.3">
      <c r="U61340" s="275"/>
    </row>
    <row r="61341" spans="21:21" x14ac:dyDescent="0.3">
      <c r="U61341" s="275"/>
    </row>
    <row r="61342" spans="21:21" x14ac:dyDescent="0.3">
      <c r="U61342" s="275"/>
    </row>
    <row r="61343" spans="21:21" x14ac:dyDescent="0.3">
      <c r="U61343" s="275"/>
    </row>
    <row r="61344" spans="21:21" x14ac:dyDescent="0.3">
      <c r="U61344" s="275"/>
    </row>
    <row r="61345" spans="21:21" x14ac:dyDescent="0.3">
      <c r="U61345" s="275"/>
    </row>
    <row r="61346" spans="21:21" x14ac:dyDescent="0.3">
      <c r="U61346" s="275"/>
    </row>
    <row r="61347" spans="21:21" x14ac:dyDescent="0.3">
      <c r="U61347" s="275"/>
    </row>
    <row r="61348" spans="21:21" x14ac:dyDescent="0.3">
      <c r="U61348" s="275"/>
    </row>
    <row r="61349" spans="21:21" x14ac:dyDescent="0.3">
      <c r="U61349" s="275"/>
    </row>
    <row r="61350" spans="21:21" x14ac:dyDescent="0.3">
      <c r="U61350" s="275"/>
    </row>
    <row r="61351" spans="21:21" x14ac:dyDescent="0.3">
      <c r="U61351" s="275"/>
    </row>
    <row r="61352" spans="21:21" x14ac:dyDescent="0.3">
      <c r="U61352" s="275"/>
    </row>
    <row r="61353" spans="21:21" x14ac:dyDescent="0.3">
      <c r="U61353" s="275"/>
    </row>
    <row r="61354" spans="21:21" x14ac:dyDescent="0.3">
      <c r="U61354" s="275"/>
    </row>
    <row r="61355" spans="21:21" x14ac:dyDescent="0.3">
      <c r="U61355" s="275"/>
    </row>
    <row r="61356" spans="21:21" x14ac:dyDescent="0.3">
      <c r="U61356" s="275"/>
    </row>
    <row r="61357" spans="21:21" x14ac:dyDescent="0.3">
      <c r="U61357" s="275"/>
    </row>
    <row r="61358" spans="21:21" x14ac:dyDescent="0.3">
      <c r="U61358" s="275"/>
    </row>
    <row r="61359" spans="21:21" x14ac:dyDescent="0.3">
      <c r="U61359" s="275"/>
    </row>
    <row r="61360" spans="21:21" x14ac:dyDescent="0.3">
      <c r="U61360" s="275"/>
    </row>
    <row r="61361" spans="21:21" x14ac:dyDescent="0.3">
      <c r="U61361" s="275"/>
    </row>
    <row r="61362" spans="21:21" x14ac:dyDescent="0.3">
      <c r="U61362" s="275"/>
    </row>
    <row r="61363" spans="21:21" x14ac:dyDescent="0.3">
      <c r="U61363" s="275"/>
    </row>
    <row r="61364" spans="21:21" x14ac:dyDescent="0.3">
      <c r="U61364" s="275"/>
    </row>
    <row r="61365" spans="21:21" x14ac:dyDescent="0.3">
      <c r="U61365" s="275"/>
    </row>
    <row r="61366" spans="21:21" x14ac:dyDescent="0.3">
      <c r="U61366" s="275"/>
    </row>
    <row r="61367" spans="21:21" x14ac:dyDescent="0.3">
      <c r="U61367" s="275"/>
    </row>
    <row r="61368" spans="21:21" x14ac:dyDescent="0.3">
      <c r="U61368" s="275"/>
    </row>
    <row r="61369" spans="21:21" x14ac:dyDescent="0.3">
      <c r="U61369" s="275"/>
    </row>
    <row r="61370" spans="21:21" x14ac:dyDescent="0.3">
      <c r="U61370" s="275"/>
    </row>
    <row r="61371" spans="21:21" x14ac:dyDescent="0.3">
      <c r="U61371" s="275"/>
    </row>
    <row r="61372" spans="21:21" x14ac:dyDescent="0.3">
      <c r="U61372" s="275"/>
    </row>
    <row r="61373" spans="21:21" x14ac:dyDescent="0.3">
      <c r="U61373" s="275"/>
    </row>
    <row r="61374" spans="21:21" x14ac:dyDescent="0.3">
      <c r="U61374" s="275"/>
    </row>
    <row r="61375" spans="21:21" x14ac:dyDescent="0.3">
      <c r="U61375" s="275"/>
    </row>
    <row r="61376" spans="21:21" x14ac:dyDescent="0.3">
      <c r="U61376" s="275"/>
    </row>
    <row r="61377" spans="21:21" x14ac:dyDescent="0.3">
      <c r="U61377" s="275"/>
    </row>
    <row r="61378" spans="21:21" x14ac:dyDescent="0.3">
      <c r="U61378" s="275"/>
    </row>
    <row r="61379" spans="21:21" x14ac:dyDescent="0.3">
      <c r="U61379" s="275"/>
    </row>
    <row r="61380" spans="21:21" x14ac:dyDescent="0.3">
      <c r="U61380" s="275"/>
    </row>
    <row r="61381" spans="21:21" x14ac:dyDescent="0.3">
      <c r="U61381" s="275"/>
    </row>
    <row r="61382" spans="21:21" x14ac:dyDescent="0.3">
      <c r="U61382" s="275"/>
    </row>
    <row r="61383" spans="21:21" x14ac:dyDescent="0.3">
      <c r="U61383" s="275"/>
    </row>
    <row r="61384" spans="21:21" x14ac:dyDescent="0.3">
      <c r="U61384" s="275"/>
    </row>
    <row r="61385" spans="21:21" x14ac:dyDescent="0.3">
      <c r="U61385" s="275"/>
    </row>
    <row r="61386" spans="21:21" x14ac:dyDescent="0.3">
      <c r="U61386" s="275"/>
    </row>
    <row r="61387" spans="21:21" x14ac:dyDescent="0.3">
      <c r="U61387" s="275"/>
    </row>
    <row r="61388" spans="21:21" x14ac:dyDescent="0.3">
      <c r="U61388" s="275"/>
    </row>
    <row r="61389" spans="21:21" x14ac:dyDescent="0.3">
      <c r="U61389" s="275"/>
    </row>
    <row r="61390" spans="21:21" x14ac:dyDescent="0.3">
      <c r="U61390" s="275"/>
    </row>
    <row r="61391" spans="21:21" x14ac:dyDescent="0.3">
      <c r="U61391" s="275"/>
    </row>
    <row r="61392" spans="21:21" x14ac:dyDescent="0.3">
      <c r="U61392" s="275"/>
    </row>
    <row r="61393" spans="21:21" x14ac:dyDescent="0.3">
      <c r="U61393" s="275"/>
    </row>
    <row r="61394" spans="21:21" x14ac:dyDescent="0.3">
      <c r="U61394" s="275"/>
    </row>
    <row r="61395" spans="21:21" x14ac:dyDescent="0.3">
      <c r="U61395" s="275"/>
    </row>
    <row r="61396" spans="21:21" x14ac:dyDescent="0.3">
      <c r="U61396" s="275"/>
    </row>
    <row r="61397" spans="21:21" x14ac:dyDescent="0.3">
      <c r="U61397" s="275"/>
    </row>
    <row r="61398" spans="21:21" x14ac:dyDescent="0.3">
      <c r="U61398" s="275"/>
    </row>
    <row r="61399" spans="21:21" x14ac:dyDescent="0.3">
      <c r="U61399" s="275"/>
    </row>
    <row r="61400" spans="21:21" x14ac:dyDescent="0.3">
      <c r="U61400" s="275"/>
    </row>
    <row r="61401" spans="21:21" x14ac:dyDescent="0.3">
      <c r="U61401" s="275"/>
    </row>
    <row r="61402" spans="21:21" x14ac:dyDescent="0.3">
      <c r="U61402" s="275"/>
    </row>
    <row r="61403" spans="21:21" x14ac:dyDescent="0.3">
      <c r="U61403" s="275"/>
    </row>
    <row r="61404" spans="21:21" x14ac:dyDescent="0.3">
      <c r="U61404" s="275"/>
    </row>
    <row r="61405" spans="21:21" x14ac:dyDescent="0.3">
      <c r="U61405" s="275"/>
    </row>
    <row r="61406" spans="21:21" x14ac:dyDescent="0.3">
      <c r="U61406" s="275"/>
    </row>
    <row r="61407" spans="21:21" x14ac:dyDescent="0.3">
      <c r="U61407" s="275"/>
    </row>
    <row r="61408" spans="21:21" x14ac:dyDescent="0.3">
      <c r="U61408" s="275"/>
    </row>
    <row r="61409" spans="21:21" x14ac:dyDescent="0.3">
      <c r="U61409" s="275"/>
    </row>
    <row r="61410" spans="21:21" x14ac:dyDescent="0.3">
      <c r="U61410" s="275"/>
    </row>
    <row r="61411" spans="21:21" x14ac:dyDescent="0.3">
      <c r="U61411" s="275"/>
    </row>
    <row r="61412" spans="21:21" x14ac:dyDescent="0.3">
      <c r="U61412" s="275"/>
    </row>
    <row r="61413" spans="21:21" x14ac:dyDescent="0.3">
      <c r="U61413" s="275"/>
    </row>
    <row r="61414" spans="21:21" x14ac:dyDescent="0.3">
      <c r="U61414" s="275"/>
    </row>
    <row r="61415" spans="21:21" x14ac:dyDescent="0.3">
      <c r="U61415" s="275"/>
    </row>
    <row r="61416" spans="21:21" x14ac:dyDescent="0.3">
      <c r="U61416" s="275"/>
    </row>
    <row r="61417" spans="21:21" x14ac:dyDescent="0.3">
      <c r="U61417" s="275"/>
    </row>
    <row r="61418" spans="21:21" x14ac:dyDescent="0.3">
      <c r="U61418" s="275"/>
    </row>
    <row r="61419" spans="21:21" x14ac:dyDescent="0.3">
      <c r="U61419" s="275"/>
    </row>
    <row r="61420" spans="21:21" x14ac:dyDescent="0.3">
      <c r="U61420" s="275"/>
    </row>
    <row r="61421" spans="21:21" x14ac:dyDescent="0.3">
      <c r="U61421" s="275"/>
    </row>
    <row r="61422" spans="21:21" x14ac:dyDescent="0.3">
      <c r="U61422" s="275"/>
    </row>
    <row r="61423" spans="21:21" x14ac:dyDescent="0.3">
      <c r="U61423" s="275"/>
    </row>
    <row r="61424" spans="21:21" x14ac:dyDescent="0.3">
      <c r="U61424" s="275"/>
    </row>
    <row r="61425" spans="21:21" x14ac:dyDescent="0.3">
      <c r="U61425" s="275"/>
    </row>
    <row r="61426" spans="21:21" x14ac:dyDescent="0.3">
      <c r="U61426" s="275"/>
    </row>
    <row r="61427" spans="21:21" x14ac:dyDescent="0.3">
      <c r="U61427" s="275"/>
    </row>
    <row r="61428" spans="21:21" x14ac:dyDescent="0.3">
      <c r="U61428" s="275"/>
    </row>
    <row r="61429" spans="21:21" x14ac:dyDescent="0.3">
      <c r="U61429" s="275"/>
    </row>
    <row r="61430" spans="21:21" x14ac:dyDescent="0.3">
      <c r="U61430" s="275"/>
    </row>
    <row r="61431" spans="21:21" x14ac:dyDescent="0.3">
      <c r="U61431" s="275"/>
    </row>
    <row r="61432" spans="21:21" x14ac:dyDescent="0.3">
      <c r="U61432" s="275"/>
    </row>
    <row r="61433" spans="21:21" x14ac:dyDescent="0.3">
      <c r="U61433" s="275"/>
    </row>
    <row r="61434" spans="21:21" x14ac:dyDescent="0.3">
      <c r="U61434" s="275"/>
    </row>
    <row r="61435" spans="21:21" x14ac:dyDescent="0.3">
      <c r="U61435" s="275"/>
    </row>
    <row r="61436" spans="21:21" x14ac:dyDescent="0.3">
      <c r="U61436" s="275"/>
    </row>
    <row r="61437" spans="21:21" x14ac:dyDescent="0.3">
      <c r="U61437" s="275"/>
    </row>
    <row r="61438" spans="21:21" x14ac:dyDescent="0.3">
      <c r="U61438" s="275"/>
    </row>
    <row r="61439" spans="21:21" x14ac:dyDescent="0.3">
      <c r="U61439" s="275"/>
    </row>
    <row r="61440" spans="21:21" x14ac:dyDescent="0.3">
      <c r="U61440" s="275"/>
    </row>
    <row r="61441" spans="21:21" x14ac:dyDescent="0.3">
      <c r="U61441" s="275"/>
    </row>
    <row r="61442" spans="21:21" x14ac:dyDescent="0.3">
      <c r="U61442" s="275"/>
    </row>
    <row r="61443" spans="21:21" x14ac:dyDescent="0.3">
      <c r="U61443" s="275"/>
    </row>
    <row r="61444" spans="21:21" x14ac:dyDescent="0.3">
      <c r="U61444" s="275"/>
    </row>
    <row r="61445" spans="21:21" x14ac:dyDescent="0.3">
      <c r="U61445" s="275"/>
    </row>
    <row r="61446" spans="21:21" x14ac:dyDescent="0.3">
      <c r="U61446" s="275"/>
    </row>
    <row r="61447" spans="21:21" x14ac:dyDescent="0.3">
      <c r="U61447" s="275"/>
    </row>
    <row r="61448" spans="21:21" x14ac:dyDescent="0.3">
      <c r="U61448" s="275"/>
    </row>
    <row r="61449" spans="21:21" x14ac:dyDescent="0.3">
      <c r="U61449" s="275"/>
    </row>
    <row r="61450" spans="21:21" x14ac:dyDescent="0.3">
      <c r="U61450" s="275"/>
    </row>
    <row r="61451" spans="21:21" x14ac:dyDescent="0.3">
      <c r="U61451" s="275"/>
    </row>
    <row r="61452" spans="21:21" x14ac:dyDescent="0.3">
      <c r="U61452" s="275"/>
    </row>
    <row r="61453" spans="21:21" x14ac:dyDescent="0.3">
      <c r="U61453" s="275"/>
    </row>
    <row r="61454" spans="21:21" x14ac:dyDescent="0.3">
      <c r="U61454" s="275"/>
    </row>
    <row r="61455" spans="21:21" x14ac:dyDescent="0.3">
      <c r="U61455" s="275"/>
    </row>
    <row r="61456" spans="21:21" x14ac:dyDescent="0.3">
      <c r="U61456" s="275"/>
    </row>
    <row r="61457" spans="21:21" x14ac:dyDescent="0.3">
      <c r="U61457" s="275"/>
    </row>
    <row r="61458" spans="21:21" x14ac:dyDescent="0.3">
      <c r="U61458" s="275"/>
    </row>
    <row r="61459" spans="21:21" x14ac:dyDescent="0.3">
      <c r="U61459" s="275"/>
    </row>
    <row r="61460" spans="21:21" x14ac:dyDescent="0.3">
      <c r="U61460" s="275"/>
    </row>
    <row r="61461" spans="21:21" x14ac:dyDescent="0.3">
      <c r="U61461" s="275"/>
    </row>
    <row r="61462" spans="21:21" x14ac:dyDescent="0.3">
      <c r="U61462" s="275"/>
    </row>
    <row r="61463" spans="21:21" x14ac:dyDescent="0.3">
      <c r="U61463" s="275"/>
    </row>
    <row r="61464" spans="21:21" x14ac:dyDescent="0.3">
      <c r="U61464" s="275"/>
    </row>
    <row r="61465" spans="21:21" x14ac:dyDescent="0.3">
      <c r="U61465" s="275"/>
    </row>
    <row r="61466" spans="21:21" x14ac:dyDescent="0.3">
      <c r="U61466" s="275"/>
    </row>
    <row r="61467" spans="21:21" x14ac:dyDescent="0.3">
      <c r="U61467" s="275"/>
    </row>
    <row r="61468" spans="21:21" x14ac:dyDescent="0.3">
      <c r="U61468" s="275"/>
    </row>
    <row r="61469" spans="21:21" x14ac:dyDescent="0.3">
      <c r="U61469" s="275"/>
    </row>
    <row r="61470" spans="21:21" x14ac:dyDescent="0.3">
      <c r="U61470" s="275"/>
    </row>
    <row r="61471" spans="21:21" x14ac:dyDescent="0.3">
      <c r="U61471" s="275"/>
    </row>
    <row r="61472" spans="21:21" x14ac:dyDescent="0.3">
      <c r="U61472" s="275"/>
    </row>
    <row r="61473" spans="21:21" x14ac:dyDescent="0.3">
      <c r="U61473" s="275"/>
    </row>
    <row r="61474" spans="21:21" x14ac:dyDescent="0.3">
      <c r="U61474" s="275"/>
    </row>
    <row r="61475" spans="21:21" x14ac:dyDescent="0.3">
      <c r="U61475" s="275"/>
    </row>
    <row r="61476" spans="21:21" x14ac:dyDescent="0.3">
      <c r="U61476" s="275"/>
    </row>
    <row r="61477" spans="21:21" x14ac:dyDescent="0.3">
      <c r="U61477" s="275"/>
    </row>
    <row r="61478" spans="21:21" x14ac:dyDescent="0.3">
      <c r="U61478" s="275"/>
    </row>
    <row r="61479" spans="21:21" x14ac:dyDescent="0.3">
      <c r="U61479" s="275"/>
    </row>
    <row r="61480" spans="21:21" x14ac:dyDescent="0.3">
      <c r="U61480" s="275"/>
    </row>
    <row r="61481" spans="21:21" x14ac:dyDescent="0.3">
      <c r="U61481" s="275"/>
    </row>
    <row r="61482" spans="21:21" x14ac:dyDescent="0.3">
      <c r="U61482" s="275"/>
    </row>
    <row r="61483" spans="21:21" x14ac:dyDescent="0.3">
      <c r="U61483" s="275"/>
    </row>
    <row r="61484" spans="21:21" x14ac:dyDescent="0.3">
      <c r="U61484" s="275"/>
    </row>
    <row r="61485" spans="21:21" x14ac:dyDescent="0.3">
      <c r="U61485" s="275"/>
    </row>
    <row r="61486" spans="21:21" x14ac:dyDescent="0.3">
      <c r="U61486" s="275"/>
    </row>
    <row r="61487" spans="21:21" x14ac:dyDescent="0.3">
      <c r="U61487" s="275"/>
    </row>
    <row r="61488" spans="21:21" x14ac:dyDescent="0.3">
      <c r="U61488" s="275"/>
    </row>
    <row r="61489" spans="21:21" x14ac:dyDescent="0.3">
      <c r="U61489" s="275"/>
    </row>
    <row r="61490" spans="21:21" x14ac:dyDescent="0.3">
      <c r="U61490" s="275"/>
    </row>
    <row r="61491" spans="21:21" x14ac:dyDescent="0.3">
      <c r="U61491" s="275"/>
    </row>
    <row r="61492" spans="21:21" x14ac:dyDescent="0.3">
      <c r="U61492" s="275"/>
    </row>
    <row r="61493" spans="21:21" x14ac:dyDescent="0.3">
      <c r="U61493" s="275"/>
    </row>
    <row r="61494" spans="21:21" x14ac:dyDescent="0.3">
      <c r="U61494" s="275"/>
    </row>
    <row r="61495" spans="21:21" x14ac:dyDescent="0.3">
      <c r="U61495" s="275"/>
    </row>
    <row r="61496" spans="21:21" x14ac:dyDescent="0.3">
      <c r="U61496" s="275"/>
    </row>
    <row r="61497" spans="21:21" x14ac:dyDescent="0.3">
      <c r="U61497" s="275"/>
    </row>
    <row r="61498" spans="21:21" x14ac:dyDescent="0.3">
      <c r="U61498" s="275"/>
    </row>
    <row r="61499" spans="21:21" x14ac:dyDescent="0.3">
      <c r="U61499" s="275"/>
    </row>
    <row r="61500" spans="21:21" x14ac:dyDescent="0.3">
      <c r="U61500" s="275"/>
    </row>
    <row r="61501" spans="21:21" x14ac:dyDescent="0.3">
      <c r="U61501" s="275"/>
    </row>
    <row r="61502" spans="21:21" x14ac:dyDescent="0.3">
      <c r="U61502" s="275"/>
    </row>
    <row r="61503" spans="21:21" x14ac:dyDescent="0.3">
      <c r="U61503" s="275"/>
    </row>
    <row r="61504" spans="21:21" x14ac:dyDescent="0.3">
      <c r="U61504" s="275"/>
    </row>
    <row r="61505" spans="21:21" x14ac:dyDescent="0.3">
      <c r="U61505" s="275"/>
    </row>
    <row r="61506" spans="21:21" x14ac:dyDescent="0.3">
      <c r="U61506" s="275"/>
    </row>
    <row r="61507" spans="21:21" x14ac:dyDescent="0.3">
      <c r="U61507" s="275"/>
    </row>
    <row r="61508" spans="21:21" x14ac:dyDescent="0.3">
      <c r="U61508" s="275"/>
    </row>
    <row r="61509" spans="21:21" x14ac:dyDescent="0.3">
      <c r="U61509" s="275"/>
    </row>
    <row r="61510" spans="21:21" x14ac:dyDescent="0.3">
      <c r="U61510" s="275"/>
    </row>
    <row r="61511" spans="21:21" x14ac:dyDescent="0.3">
      <c r="U61511" s="275"/>
    </row>
    <row r="61512" spans="21:21" x14ac:dyDescent="0.3">
      <c r="U61512" s="275"/>
    </row>
    <row r="61513" spans="21:21" x14ac:dyDescent="0.3">
      <c r="U61513" s="275"/>
    </row>
    <row r="61514" spans="21:21" x14ac:dyDescent="0.3">
      <c r="U61514" s="275"/>
    </row>
    <row r="61515" spans="21:21" x14ac:dyDescent="0.3">
      <c r="U61515" s="275"/>
    </row>
    <row r="61516" spans="21:21" x14ac:dyDescent="0.3">
      <c r="U61516" s="275"/>
    </row>
    <row r="61517" spans="21:21" x14ac:dyDescent="0.3">
      <c r="U61517" s="275"/>
    </row>
    <row r="61518" spans="21:21" x14ac:dyDescent="0.3">
      <c r="U61518" s="275"/>
    </row>
    <row r="61519" spans="21:21" x14ac:dyDescent="0.3">
      <c r="U61519" s="275"/>
    </row>
    <row r="61520" spans="21:21" x14ac:dyDescent="0.3">
      <c r="U61520" s="275"/>
    </row>
    <row r="61521" spans="21:21" x14ac:dyDescent="0.3">
      <c r="U61521" s="275"/>
    </row>
    <row r="61522" spans="21:21" x14ac:dyDescent="0.3">
      <c r="U61522" s="275"/>
    </row>
    <row r="61523" spans="21:21" x14ac:dyDescent="0.3">
      <c r="U61523" s="275"/>
    </row>
    <row r="61524" spans="21:21" x14ac:dyDescent="0.3">
      <c r="U61524" s="275"/>
    </row>
    <row r="61525" spans="21:21" x14ac:dyDescent="0.3">
      <c r="U61525" s="275"/>
    </row>
    <row r="61526" spans="21:21" x14ac:dyDescent="0.3">
      <c r="U61526" s="275"/>
    </row>
    <row r="61527" spans="21:21" x14ac:dyDescent="0.3">
      <c r="U61527" s="275"/>
    </row>
    <row r="61528" spans="21:21" x14ac:dyDescent="0.3">
      <c r="U61528" s="275"/>
    </row>
    <row r="61529" spans="21:21" x14ac:dyDescent="0.3">
      <c r="U61529" s="275"/>
    </row>
    <row r="61530" spans="21:21" x14ac:dyDescent="0.3">
      <c r="U61530" s="275"/>
    </row>
    <row r="61531" spans="21:21" x14ac:dyDescent="0.3">
      <c r="U61531" s="275"/>
    </row>
    <row r="61532" spans="21:21" x14ac:dyDescent="0.3">
      <c r="U61532" s="275"/>
    </row>
    <row r="61533" spans="21:21" x14ac:dyDescent="0.3">
      <c r="U61533" s="275"/>
    </row>
    <row r="61534" spans="21:21" x14ac:dyDescent="0.3">
      <c r="U61534" s="275"/>
    </row>
    <row r="61535" spans="21:21" x14ac:dyDescent="0.3">
      <c r="U61535" s="275"/>
    </row>
    <row r="61536" spans="21:21" x14ac:dyDescent="0.3">
      <c r="U61536" s="275"/>
    </row>
    <row r="61537" spans="21:21" x14ac:dyDescent="0.3">
      <c r="U61537" s="275"/>
    </row>
    <row r="61538" spans="21:21" x14ac:dyDescent="0.3">
      <c r="U61538" s="275"/>
    </row>
    <row r="61539" spans="21:21" x14ac:dyDescent="0.3">
      <c r="U61539" s="275"/>
    </row>
    <row r="61540" spans="21:21" x14ac:dyDescent="0.3">
      <c r="U61540" s="275"/>
    </row>
    <row r="61541" spans="21:21" x14ac:dyDescent="0.3">
      <c r="U61541" s="275"/>
    </row>
    <row r="61542" spans="21:21" x14ac:dyDescent="0.3">
      <c r="U61542" s="275"/>
    </row>
    <row r="61543" spans="21:21" x14ac:dyDescent="0.3">
      <c r="U61543" s="275"/>
    </row>
    <row r="61544" spans="21:21" x14ac:dyDescent="0.3">
      <c r="U61544" s="275"/>
    </row>
    <row r="61545" spans="21:21" x14ac:dyDescent="0.3">
      <c r="U61545" s="275"/>
    </row>
    <row r="61546" spans="21:21" x14ac:dyDescent="0.3">
      <c r="U61546" s="275"/>
    </row>
    <row r="61547" spans="21:21" x14ac:dyDescent="0.3">
      <c r="U61547" s="275"/>
    </row>
    <row r="61548" spans="21:21" x14ac:dyDescent="0.3">
      <c r="U61548" s="275"/>
    </row>
    <row r="61549" spans="21:21" x14ac:dyDescent="0.3">
      <c r="U61549" s="275"/>
    </row>
    <row r="61550" spans="21:21" x14ac:dyDescent="0.3">
      <c r="U61550" s="275"/>
    </row>
    <row r="61551" spans="21:21" x14ac:dyDescent="0.3">
      <c r="U61551" s="275"/>
    </row>
    <row r="61552" spans="21:21" x14ac:dyDescent="0.3">
      <c r="U61552" s="275"/>
    </row>
    <row r="61553" spans="21:21" x14ac:dyDescent="0.3">
      <c r="U61553" s="275"/>
    </row>
    <row r="61554" spans="21:21" x14ac:dyDescent="0.3">
      <c r="U61554" s="275"/>
    </row>
    <row r="61555" spans="21:21" x14ac:dyDescent="0.3">
      <c r="U61555" s="275"/>
    </row>
    <row r="61556" spans="21:21" x14ac:dyDescent="0.3">
      <c r="U61556" s="275"/>
    </row>
    <row r="61557" spans="21:21" x14ac:dyDescent="0.3">
      <c r="U61557" s="275"/>
    </row>
    <row r="61558" spans="21:21" x14ac:dyDescent="0.3">
      <c r="U61558" s="275"/>
    </row>
    <row r="61559" spans="21:21" x14ac:dyDescent="0.3">
      <c r="U61559" s="275"/>
    </row>
    <row r="61560" spans="21:21" x14ac:dyDescent="0.3">
      <c r="U61560" s="275"/>
    </row>
    <row r="61561" spans="21:21" x14ac:dyDescent="0.3">
      <c r="U61561" s="275"/>
    </row>
    <row r="61562" spans="21:21" x14ac:dyDescent="0.3">
      <c r="U61562" s="275"/>
    </row>
    <row r="61563" spans="21:21" x14ac:dyDescent="0.3">
      <c r="U61563" s="275"/>
    </row>
    <row r="61564" spans="21:21" x14ac:dyDescent="0.3">
      <c r="U61564" s="275"/>
    </row>
    <row r="61565" spans="21:21" x14ac:dyDescent="0.3">
      <c r="U61565" s="275"/>
    </row>
    <row r="61566" spans="21:21" x14ac:dyDescent="0.3">
      <c r="U61566" s="275"/>
    </row>
    <row r="61567" spans="21:21" x14ac:dyDescent="0.3">
      <c r="U61567" s="275"/>
    </row>
    <row r="61568" spans="21:21" x14ac:dyDescent="0.3">
      <c r="U61568" s="275"/>
    </row>
    <row r="61569" spans="21:21" x14ac:dyDescent="0.3">
      <c r="U61569" s="275"/>
    </row>
    <row r="61570" spans="21:21" x14ac:dyDescent="0.3">
      <c r="U61570" s="275"/>
    </row>
    <row r="61571" spans="21:21" x14ac:dyDescent="0.3">
      <c r="U61571" s="275"/>
    </row>
    <row r="61572" spans="21:21" x14ac:dyDescent="0.3">
      <c r="U61572" s="275"/>
    </row>
    <row r="61573" spans="21:21" x14ac:dyDescent="0.3">
      <c r="U61573" s="275"/>
    </row>
    <row r="61574" spans="21:21" x14ac:dyDescent="0.3">
      <c r="U61574" s="275"/>
    </row>
    <row r="61575" spans="21:21" x14ac:dyDescent="0.3">
      <c r="U61575" s="275"/>
    </row>
    <row r="61576" spans="21:21" x14ac:dyDescent="0.3">
      <c r="U61576" s="275"/>
    </row>
    <row r="61577" spans="21:21" x14ac:dyDescent="0.3">
      <c r="U61577" s="275"/>
    </row>
    <row r="61578" spans="21:21" x14ac:dyDescent="0.3">
      <c r="U61578" s="275"/>
    </row>
    <row r="61579" spans="21:21" x14ac:dyDescent="0.3">
      <c r="U61579" s="275"/>
    </row>
    <row r="61580" spans="21:21" x14ac:dyDescent="0.3">
      <c r="U61580" s="275"/>
    </row>
    <row r="61581" spans="21:21" x14ac:dyDescent="0.3">
      <c r="U61581" s="275"/>
    </row>
    <row r="61582" spans="21:21" x14ac:dyDescent="0.3">
      <c r="U61582" s="275"/>
    </row>
    <row r="61583" spans="21:21" x14ac:dyDescent="0.3">
      <c r="U61583" s="275"/>
    </row>
    <row r="61584" spans="21:21" x14ac:dyDescent="0.3">
      <c r="U61584" s="275"/>
    </row>
    <row r="61585" spans="21:21" x14ac:dyDescent="0.3">
      <c r="U61585" s="275"/>
    </row>
    <row r="61586" spans="21:21" x14ac:dyDescent="0.3">
      <c r="U61586" s="275"/>
    </row>
    <row r="61587" spans="21:21" x14ac:dyDescent="0.3">
      <c r="U61587" s="275"/>
    </row>
    <row r="61588" spans="21:21" x14ac:dyDescent="0.3">
      <c r="U61588" s="275"/>
    </row>
    <row r="61589" spans="21:21" x14ac:dyDescent="0.3">
      <c r="U61589" s="275"/>
    </row>
    <row r="61590" spans="21:21" x14ac:dyDescent="0.3">
      <c r="U61590" s="275"/>
    </row>
    <row r="61591" spans="21:21" x14ac:dyDescent="0.3">
      <c r="U61591" s="275"/>
    </row>
    <row r="61592" spans="21:21" x14ac:dyDescent="0.3">
      <c r="U61592" s="275"/>
    </row>
    <row r="61593" spans="21:21" x14ac:dyDescent="0.3">
      <c r="U61593" s="275"/>
    </row>
    <row r="61594" spans="21:21" x14ac:dyDescent="0.3">
      <c r="U61594" s="275"/>
    </row>
    <row r="61595" spans="21:21" x14ac:dyDescent="0.3">
      <c r="U61595" s="275"/>
    </row>
    <row r="61596" spans="21:21" x14ac:dyDescent="0.3">
      <c r="U61596" s="275"/>
    </row>
    <row r="61597" spans="21:21" x14ac:dyDescent="0.3">
      <c r="U61597" s="275"/>
    </row>
    <row r="61598" spans="21:21" x14ac:dyDescent="0.3">
      <c r="U61598" s="275"/>
    </row>
    <row r="61599" spans="21:21" x14ac:dyDescent="0.3">
      <c r="U61599" s="275"/>
    </row>
    <row r="61600" spans="21:21" x14ac:dyDescent="0.3">
      <c r="U61600" s="275"/>
    </row>
    <row r="61601" spans="21:21" x14ac:dyDescent="0.3">
      <c r="U61601" s="275"/>
    </row>
    <row r="61602" spans="21:21" x14ac:dyDescent="0.3">
      <c r="U61602" s="275"/>
    </row>
    <row r="61603" spans="21:21" x14ac:dyDescent="0.3">
      <c r="U61603" s="275"/>
    </row>
    <row r="61604" spans="21:21" x14ac:dyDescent="0.3">
      <c r="U61604" s="275"/>
    </row>
    <row r="61605" spans="21:21" x14ac:dyDescent="0.3">
      <c r="U61605" s="275"/>
    </row>
    <row r="61606" spans="21:21" x14ac:dyDescent="0.3">
      <c r="U61606" s="275"/>
    </row>
    <row r="61607" spans="21:21" x14ac:dyDescent="0.3">
      <c r="U61607" s="275"/>
    </row>
    <row r="61608" spans="21:21" x14ac:dyDescent="0.3">
      <c r="U61608" s="275"/>
    </row>
    <row r="61609" spans="21:21" x14ac:dyDescent="0.3">
      <c r="U61609" s="275"/>
    </row>
    <row r="61610" spans="21:21" x14ac:dyDescent="0.3">
      <c r="U61610" s="275"/>
    </row>
    <row r="61611" spans="21:21" x14ac:dyDescent="0.3">
      <c r="U61611" s="275"/>
    </row>
    <row r="61612" spans="21:21" x14ac:dyDescent="0.3">
      <c r="U61612" s="275"/>
    </row>
    <row r="61613" spans="21:21" x14ac:dyDescent="0.3">
      <c r="U61613" s="275"/>
    </row>
    <row r="61614" spans="21:21" x14ac:dyDescent="0.3">
      <c r="U61614" s="275"/>
    </row>
    <row r="61615" spans="21:21" x14ac:dyDescent="0.3">
      <c r="U61615" s="275"/>
    </row>
    <row r="61616" spans="21:21" x14ac:dyDescent="0.3">
      <c r="U61616" s="275"/>
    </row>
    <row r="61617" spans="21:21" x14ac:dyDescent="0.3">
      <c r="U61617" s="275"/>
    </row>
    <row r="61618" spans="21:21" x14ac:dyDescent="0.3">
      <c r="U61618" s="275"/>
    </row>
    <row r="61619" spans="21:21" x14ac:dyDescent="0.3">
      <c r="U61619" s="275"/>
    </row>
    <row r="61620" spans="21:21" x14ac:dyDescent="0.3">
      <c r="U61620" s="275"/>
    </row>
    <row r="61621" spans="21:21" x14ac:dyDescent="0.3">
      <c r="U61621" s="275"/>
    </row>
    <row r="61622" spans="21:21" x14ac:dyDescent="0.3">
      <c r="U61622" s="275"/>
    </row>
    <row r="61623" spans="21:21" x14ac:dyDescent="0.3">
      <c r="U61623" s="275"/>
    </row>
    <row r="61624" spans="21:21" x14ac:dyDescent="0.3">
      <c r="U61624" s="275"/>
    </row>
    <row r="61625" spans="21:21" x14ac:dyDescent="0.3">
      <c r="U61625" s="275"/>
    </row>
    <row r="61626" spans="21:21" x14ac:dyDescent="0.3">
      <c r="U61626" s="275"/>
    </row>
    <row r="61627" spans="21:21" x14ac:dyDescent="0.3">
      <c r="U61627" s="275"/>
    </row>
    <row r="61628" spans="21:21" x14ac:dyDescent="0.3">
      <c r="U61628" s="275"/>
    </row>
    <row r="61629" spans="21:21" x14ac:dyDescent="0.3">
      <c r="U61629" s="275"/>
    </row>
    <row r="61630" spans="21:21" x14ac:dyDescent="0.3">
      <c r="U61630" s="275"/>
    </row>
    <row r="61631" spans="21:21" x14ac:dyDescent="0.3">
      <c r="U61631" s="275"/>
    </row>
    <row r="61632" spans="21:21" x14ac:dyDescent="0.3">
      <c r="U61632" s="275"/>
    </row>
    <row r="61633" spans="21:21" x14ac:dyDescent="0.3">
      <c r="U61633" s="275"/>
    </row>
    <row r="61634" spans="21:21" x14ac:dyDescent="0.3">
      <c r="U61634" s="275"/>
    </row>
    <row r="61635" spans="21:21" x14ac:dyDescent="0.3">
      <c r="U61635" s="275"/>
    </row>
    <row r="61636" spans="21:21" x14ac:dyDescent="0.3">
      <c r="U61636" s="275"/>
    </row>
    <row r="61637" spans="21:21" x14ac:dyDescent="0.3">
      <c r="U61637" s="275"/>
    </row>
    <row r="61638" spans="21:21" x14ac:dyDescent="0.3">
      <c r="U61638" s="275"/>
    </row>
    <row r="61639" spans="21:21" x14ac:dyDescent="0.3">
      <c r="U61639" s="275"/>
    </row>
    <row r="61640" spans="21:21" x14ac:dyDescent="0.3">
      <c r="U61640" s="275"/>
    </row>
    <row r="61641" spans="21:21" x14ac:dyDescent="0.3">
      <c r="U61641" s="275"/>
    </row>
    <row r="61642" spans="21:21" x14ac:dyDescent="0.3">
      <c r="U61642" s="275"/>
    </row>
    <row r="61643" spans="21:21" x14ac:dyDescent="0.3">
      <c r="U61643" s="275"/>
    </row>
    <row r="61644" spans="21:21" x14ac:dyDescent="0.3">
      <c r="U61644" s="275"/>
    </row>
    <row r="61645" spans="21:21" x14ac:dyDescent="0.3">
      <c r="U61645" s="275"/>
    </row>
    <row r="61646" spans="21:21" x14ac:dyDescent="0.3">
      <c r="U61646" s="275"/>
    </row>
    <row r="61647" spans="21:21" x14ac:dyDescent="0.3">
      <c r="U61647" s="275"/>
    </row>
    <row r="61648" spans="21:21" x14ac:dyDescent="0.3">
      <c r="U61648" s="275"/>
    </row>
    <row r="61649" spans="21:21" x14ac:dyDescent="0.3">
      <c r="U61649" s="275"/>
    </row>
    <row r="61650" spans="21:21" x14ac:dyDescent="0.3">
      <c r="U61650" s="275"/>
    </row>
    <row r="61651" spans="21:21" x14ac:dyDescent="0.3">
      <c r="U61651" s="275"/>
    </row>
    <row r="61652" spans="21:21" x14ac:dyDescent="0.3">
      <c r="U61652" s="275"/>
    </row>
    <row r="61653" spans="21:21" x14ac:dyDescent="0.3">
      <c r="U61653" s="275"/>
    </row>
    <row r="61654" spans="21:21" x14ac:dyDescent="0.3">
      <c r="U61654" s="275"/>
    </row>
    <row r="61655" spans="21:21" x14ac:dyDescent="0.3">
      <c r="U61655" s="275"/>
    </row>
    <row r="61656" spans="21:21" x14ac:dyDescent="0.3">
      <c r="U61656" s="275"/>
    </row>
    <row r="61657" spans="21:21" x14ac:dyDescent="0.3">
      <c r="U61657" s="275"/>
    </row>
    <row r="61658" spans="21:21" x14ac:dyDescent="0.3">
      <c r="U61658" s="275"/>
    </row>
    <row r="61659" spans="21:21" x14ac:dyDescent="0.3">
      <c r="U61659" s="275"/>
    </row>
    <row r="61660" spans="21:21" x14ac:dyDescent="0.3">
      <c r="U61660" s="275"/>
    </row>
    <row r="61661" spans="21:21" x14ac:dyDescent="0.3">
      <c r="U61661" s="275"/>
    </row>
    <row r="61662" spans="21:21" x14ac:dyDescent="0.3">
      <c r="U61662" s="275"/>
    </row>
    <row r="61663" spans="21:21" x14ac:dyDescent="0.3">
      <c r="U61663" s="275"/>
    </row>
    <row r="61664" spans="21:21" x14ac:dyDescent="0.3">
      <c r="U61664" s="275"/>
    </row>
    <row r="61665" spans="21:21" x14ac:dyDescent="0.3">
      <c r="U61665" s="275"/>
    </row>
    <row r="61666" spans="21:21" x14ac:dyDescent="0.3">
      <c r="U61666" s="275"/>
    </row>
    <row r="61667" spans="21:21" x14ac:dyDescent="0.3">
      <c r="U61667" s="275"/>
    </row>
    <row r="61668" spans="21:21" x14ac:dyDescent="0.3">
      <c r="U61668" s="275"/>
    </row>
    <row r="61669" spans="21:21" x14ac:dyDescent="0.3">
      <c r="U61669" s="275"/>
    </row>
    <row r="61670" spans="21:21" x14ac:dyDescent="0.3">
      <c r="U61670" s="275"/>
    </row>
    <row r="61671" spans="21:21" x14ac:dyDescent="0.3">
      <c r="U61671" s="275"/>
    </row>
    <row r="61672" spans="21:21" x14ac:dyDescent="0.3">
      <c r="U61672" s="275"/>
    </row>
    <row r="61673" spans="21:21" x14ac:dyDescent="0.3">
      <c r="U61673" s="275"/>
    </row>
    <row r="61674" spans="21:21" x14ac:dyDescent="0.3">
      <c r="U61674" s="275"/>
    </row>
    <row r="61675" spans="21:21" x14ac:dyDescent="0.3">
      <c r="U61675" s="275"/>
    </row>
    <row r="61676" spans="21:21" x14ac:dyDescent="0.3">
      <c r="U61676" s="275"/>
    </row>
    <row r="61677" spans="21:21" x14ac:dyDescent="0.3">
      <c r="U61677" s="275"/>
    </row>
    <row r="61678" spans="21:21" x14ac:dyDescent="0.3">
      <c r="U61678" s="275"/>
    </row>
    <row r="61679" spans="21:21" x14ac:dyDescent="0.3">
      <c r="U61679" s="275"/>
    </row>
    <row r="61680" spans="21:21" x14ac:dyDescent="0.3">
      <c r="U61680" s="275"/>
    </row>
    <row r="61681" spans="21:21" x14ac:dyDescent="0.3">
      <c r="U61681" s="275"/>
    </row>
    <row r="61682" spans="21:21" x14ac:dyDescent="0.3">
      <c r="U61682" s="275"/>
    </row>
    <row r="61683" spans="21:21" x14ac:dyDescent="0.3">
      <c r="U61683" s="275"/>
    </row>
    <row r="61684" spans="21:21" x14ac:dyDescent="0.3">
      <c r="U61684" s="275"/>
    </row>
    <row r="61685" spans="21:21" x14ac:dyDescent="0.3">
      <c r="U61685" s="275"/>
    </row>
    <row r="61686" spans="21:21" x14ac:dyDescent="0.3">
      <c r="U61686" s="275"/>
    </row>
    <row r="61687" spans="21:21" x14ac:dyDescent="0.3">
      <c r="U61687" s="275"/>
    </row>
    <row r="61688" spans="21:21" x14ac:dyDescent="0.3">
      <c r="U61688" s="275"/>
    </row>
    <row r="61689" spans="21:21" x14ac:dyDescent="0.3">
      <c r="U61689" s="275"/>
    </row>
    <row r="61690" spans="21:21" x14ac:dyDescent="0.3">
      <c r="U61690" s="275"/>
    </row>
    <row r="61691" spans="21:21" x14ac:dyDescent="0.3">
      <c r="U61691" s="275"/>
    </row>
    <row r="61692" spans="21:21" x14ac:dyDescent="0.3">
      <c r="U61692" s="275"/>
    </row>
    <row r="61693" spans="21:21" x14ac:dyDescent="0.3">
      <c r="U61693" s="275"/>
    </row>
    <row r="61694" spans="21:21" x14ac:dyDescent="0.3">
      <c r="U61694" s="275"/>
    </row>
    <row r="61695" spans="21:21" x14ac:dyDescent="0.3">
      <c r="U61695" s="275"/>
    </row>
    <row r="61696" spans="21:21" x14ac:dyDescent="0.3">
      <c r="U61696" s="275"/>
    </row>
    <row r="61697" spans="21:21" x14ac:dyDescent="0.3">
      <c r="U61697" s="275"/>
    </row>
    <row r="61698" spans="21:21" x14ac:dyDescent="0.3">
      <c r="U61698" s="275"/>
    </row>
    <row r="61699" spans="21:21" x14ac:dyDescent="0.3">
      <c r="U61699" s="275"/>
    </row>
    <row r="61700" spans="21:21" x14ac:dyDescent="0.3">
      <c r="U61700" s="275"/>
    </row>
    <row r="61701" spans="21:21" x14ac:dyDescent="0.3">
      <c r="U61701" s="275"/>
    </row>
    <row r="61702" spans="21:21" x14ac:dyDescent="0.3">
      <c r="U61702" s="275"/>
    </row>
    <row r="61703" spans="21:21" x14ac:dyDescent="0.3">
      <c r="U61703" s="275"/>
    </row>
    <row r="61704" spans="21:21" x14ac:dyDescent="0.3">
      <c r="U61704" s="275"/>
    </row>
    <row r="61705" spans="21:21" x14ac:dyDescent="0.3">
      <c r="U61705" s="275"/>
    </row>
    <row r="61706" spans="21:21" x14ac:dyDescent="0.3">
      <c r="U61706" s="275"/>
    </row>
    <row r="61707" spans="21:21" x14ac:dyDescent="0.3">
      <c r="U61707" s="275"/>
    </row>
    <row r="61708" spans="21:21" x14ac:dyDescent="0.3">
      <c r="U61708" s="275"/>
    </row>
    <row r="61709" spans="21:21" x14ac:dyDescent="0.3">
      <c r="U61709" s="275"/>
    </row>
    <row r="61710" spans="21:21" x14ac:dyDescent="0.3">
      <c r="U61710" s="275"/>
    </row>
    <row r="61711" spans="21:21" x14ac:dyDescent="0.3">
      <c r="U61711" s="275"/>
    </row>
    <row r="61712" spans="21:21" x14ac:dyDescent="0.3">
      <c r="U61712" s="275"/>
    </row>
    <row r="61713" spans="21:21" x14ac:dyDescent="0.3">
      <c r="U61713" s="275"/>
    </row>
    <row r="61714" spans="21:21" x14ac:dyDescent="0.3">
      <c r="U61714" s="275"/>
    </row>
    <row r="61715" spans="21:21" x14ac:dyDescent="0.3">
      <c r="U61715" s="275"/>
    </row>
    <row r="61716" spans="21:21" x14ac:dyDescent="0.3">
      <c r="U61716" s="275"/>
    </row>
    <row r="61717" spans="21:21" x14ac:dyDescent="0.3">
      <c r="U61717" s="275"/>
    </row>
    <row r="61718" spans="21:21" x14ac:dyDescent="0.3">
      <c r="U61718" s="275"/>
    </row>
    <row r="61719" spans="21:21" x14ac:dyDescent="0.3">
      <c r="U61719" s="275"/>
    </row>
    <row r="61720" spans="21:21" x14ac:dyDescent="0.3">
      <c r="U61720" s="275"/>
    </row>
    <row r="61721" spans="21:21" x14ac:dyDescent="0.3">
      <c r="U61721" s="275"/>
    </row>
    <row r="61722" spans="21:21" x14ac:dyDescent="0.3">
      <c r="U61722" s="275"/>
    </row>
    <row r="61723" spans="21:21" x14ac:dyDescent="0.3">
      <c r="U61723" s="275"/>
    </row>
    <row r="61724" spans="21:21" x14ac:dyDescent="0.3">
      <c r="U61724" s="275"/>
    </row>
    <row r="61725" spans="21:21" x14ac:dyDescent="0.3">
      <c r="U61725" s="275"/>
    </row>
    <row r="61726" spans="21:21" x14ac:dyDescent="0.3">
      <c r="U61726" s="275"/>
    </row>
    <row r="61727" spans="21:21" x14ac:dyDescent="0.3">
      <c r="U61727" s="275"/>
    </row>
    <row r="61728" spans="21:21" x14ac:dyDescent="0.3">
      <c r="U61728" s="275"/>
    </row>
    <row r="61729" spans="21:21" x14ac:dyDescent="0.3">
      <c r="U61729" s="275"/>
    </row>
    <row r="61730" spans="21:21" x14ac:dyDescent="0.3">
      <c r="U61730" s="275"/>
    </row>
    <row r="61731" spans="21:21" x14ac:dyDescent="0.3">
      <c r="U61731" s="275"/>
    </row>
    <row r="61732" spans="21:21" x14ac:dyDescent="0.3">
      <c r="U61732" s="275"/>
    </row>
    <row r="61733" spans="21:21" x14ac:dyDescent="0.3">
      <c r="U61733" s="275"/>
    </row>
    <row r="61734" spans="21:21" x14ac:dyDescent="0.3">
      <c r="U61734" s="275"/>
    </row>
    <row r="61735" spans="21:21" x14ac:dyDescent="0.3">
      <c r="U61735" s="275"/>
    </row>
    <row r="61736" spans="21:21" x14ac:dyDescent="0.3">
      <c r="U61736" s="275"/>
    </row>
    <row r="61737" spans="21:21" x14ac:dyDescent="0.3">
      <c r="U61737" s="275"/>
    </row>
    <row r="61738" spans="21:21" x14ac:dyDescent="0.3">
      <c r="U61738" s="275"/>
    </row>
    <row r="61739" spans="21:21" x14ac:dyDescent="0.3">
      <c r="U61739" s="275"/>
    </row>
    <row r="61740" spans="21:21" x14ac:dyDescent="0.3">
      <c r="U61740" s="275"/>
    </row>
    <row r="61741" spans="21:21" x14ac:dyDescent="0.3">
      <c r="U61741" s="275"/>
    </row>
    <row r="61742" spans="21:21" x14ac:dyDescent="0.3">
      <c r="U61742" s="275"/>
    </row>
    <row r="61743" spans="21:21" x14ac:dyDescent="0.3">
      <c r="U61743" s="275"/>
    </row>
    <row r="61744" spans="21:21" x14ac:dyDescent="0.3">
      <c r="U61744" s="275"/>
    </row>
    <row r="61745" spans="21:21" x14ac:dyDescent="0.3">
      <c r="U61745" s="275"/>
    </row>
    <row r="61746" spans="21:21" x14ac:dyDescent="0.3">
      <c r="U61746" s="275"/>
    </row>
    <row r="61747" spans="21:21" x14ac:dyDescent="0.3">
      <c r="U61747" s="275"/>
    </row>
    <row r="61748" spans="21:21" x14ac:dyDescent="0.3">
      <c r="U61748" s="275"/>
    </row>
    <row r="61749" spans="21:21" x14ac:dyDescent="0.3">
      <c r="U61749" s="275"/>
    </row>
    <row r="61750" spans="21:21" x14ac:dyDescent="0.3">
      <c r="U61750" s="275"/>
    </row>
    <row r="61751" spans="21:21" x14ac:dyDescent="0.3">
      <c r="U61751" s="275"/>
    </row>
    <row r="61752" spans="21:21" x14ac:dyDescent="0.3">
      <c r="U61752" s="275"/>
    </row>
    <row r="61753" spans="21:21" x14ac:dyDescent="0.3">
      <c r="U61753" s="275"/>
    </row>
    <row r="61754" spans="21:21" x14ac:dyDescent="0.3">
      <c r="U61754" s="275"/>
    </row>
    <row r="61755" spans="21:21" x14ac:dyDescent="0.3">
      <c r="U61755" s="275"/>
    </row>
    <row r="61756" spans="21:21" x14ac:dyDescent="0.3">
      <c r="U61756" s="275"/>
    </row>
    <row r="61757" spans="21:21" x14ac:dyDescent="0.3">
      <c r="U61757" s="275"/>
    </row>
    <row r="61758" spans="21:21" x14ac:dyDescent="0.3">
      <c r="U61758" s="275"/>
    </row>
    <row r="61759" spans="21:21" x14ac:dyDescent="0.3">
      <c r="U61759" s="275"/>
    </row>
    <row r="61760" spans="21:21" x14ac:dyDescent="0.3">
      <c r="U61760" s="275"/>
    </row>
    <row r="61761" spans="21:21" x14ac:dyDescent="0.3">
      <c r="U61761" s="275"/>
    </row>
    <row r="61762" spans="21:21" x14ac:dyDescent="0.3">
      <c r="U61762" s="275"/>
    </row>
    <row r="61763" spans="21:21" x14ac:dyDescent="0.3">
      <c r="U61763" s="275"/>
    </row>
    <row r="61764" spans="21:21" x14ac:dyDescent="0.3">
      <c r="U61764" s="275"/>
    </row>
    <row r="61765" spans="21:21" x14ac:dyDescent="0.3">
      <c r="U61765" s="275"/>
    </row>
    <row r="61766" spans="21:21" x14ac:dyDescent="0.3">
      <c r="U61766" s="275"/>
    </row>
    <row r="61767" spans="21:21" x14ac:dyDescent="0.3">
      <c r="U61767" s="275"/>
    </row>
    <row r="61768" spans="21:21" x14ac:dyDescent="0.3">
      <c r="U61768" s="275"/>
    </row>
    <row r="61769" spans="21:21" x14ac:dyDescent="0.3">
      <c r="U61769" s="275"/>
    </row>
    <row r="61770" spans="21:21" x14ac:dyDescent="0.3">
      <c r="U61770" s="275"/>
    </row>
    <row r="61771" spans="21:21" x14ac:dyDescent="0.3">
      <c r="U61771" s="275"/>
    </row>
    <row r="61772" spans="21:21" x14ac:dyDescent="0.3">
      <c r="U61772" s="275"/>
    </row>
    <row r="61773" spans="21:21" x14ac:dyDescent="0.3">
      <c r="U61773" s="275"/>
    </row>
    <row r="61774" spans="21:21" x14ac:dyDescent="0.3">
      <c r="U61774" s="275"/>
    </row>
    <row r="61775" spans="21:21" x14ac:dyDescent="0.3">
      <c r="U61775" s="275"/>
    </row>
    <row r="61776" spans="21:21" x14ac:dyDescent="0.3">
      <c r="U61776" s="275"/>
    </row>
    <row r="61777" spans="21:21" x14ac:dyDescent="0.3">
      <c r="U61777" s="275"/>
    </row>
    <row r="61778" spans="21:21" x14ac:dyDescent="0.3">
      <c r="U61778" s="275"/>
    </row>
    <row r="61779" spans="21:21" x14ac:dyDescent="0.3">
      <c r="U61779" s="275"/>
    </row>
    <row r="61780" spans="21:21" x14ac:dyDescent="0.3">
      <c r="U61780" s="275"/>
    </row>
    <row r="61781" spans="21:21" x14ac:dyDescent="0.3">
      <c r="U61781" s="275"/>
    </row>
    <row r="61782" spans="21:21" x14ac:dyDescent="0.3">
      <c r="U61782" s="275"/>
    </row>
    <row r="61783" spans="21:21" x14ac:dyDescent="0.3">
      <c r="U61783" s="275"/>
    </row>
    <row r="61784" spans="21:21" x14ac:dyDescent="0.3">
      <c r="U61784" s="275"/>
    </row>
    <row r="61785" spans="21:21" x14ac:dyDescent="0.3">
      <c r="U61785" s="275"/>
    </row>
    <row r="61786" spans="21:21" x14ac:dyDescent="0.3">
      <c r="U61786" s="275"/>
    </row>
    <row r="61787" spans="21:21" x14ac:dyDescent="0.3">
      <c r="U61787" s="275"/>
    </row>
    <row r="61788" spans="21:21" x14ac:dyDescent="0.3">
      <c r="U61788" s="275"/>
    </row>
    <row r="61789" spans="21:21" x14ac:dyDescent="0.3">
      <c r="U61789" s="275"/>
    </row>
    <row r="61790" spans="21:21" x14ac:dyDescent="0.3">
      <c r="U61790" s="275"/>
    </row>
    <row r="61791" spans="21:21" x14ac:dyDescent="0.3">
      <c r="U61791" s="275"/>
    </row>
    <row r="61792" spans="21:21" x14ac:dyDescent="0.3">
      <c r="U61792" s="275"/>
    </row>
    <row r="61793" spans="21:21" x14ac:dyDescent="0.3">
      <c r="U61793" s="275"/>
    </row>
    <row r="61794" spans="21:21" x14ac:dyDescent="0.3">
      <c r="U61794" s="275"/>
    </row>
    <row r="61795" spans="21:21" x14ac:dyDescent="0.3">
      <c r="U61795" s="275"/>
    </row>
    <row r="61796" spans="21:21" x14ac:dyDescent="0.3">
      <c r="U61796" s="275"/>
    </row>
    <row r="61797" spans="21:21" x14ac:dyDescent="0.3">
      <c r="U61797" s="275"/>
    </row>
    <row r="61798" spans="21:21" x14ac:dyDescent="0.3">
      <c r="U61798" s="275"/>
    </row>
    <row r="61799" spans="21:21" x14ac:dyDescent="0.3">
      <c r="U61799" s="275"/>
    </row>
    <row r="61800" spans="21:21" x14ac:dyDescent="0.3">
      <c r="U61800" s="275"/>
    </row>
    <row r="61801" spans="21:21" x14ac:dyDescent="0.3">
      <c r="U61801" s="275"/>
    </row>
    <row r="61802" spans="21:21" x14ac:dyDescent="0.3">
      <c r="U61802" s="275"/>
    </row>
    <row r="61803" spans="21:21" x14ac:dyDescent="0.3">
      <c r="U61803" s="275"/>
    </row>
    <row r="61804" spans="21:21" x14ac:dyDescent="0.3">
      <c r="U61804" s="275"/>
    </row>
    <row r="61805" spans="21:21" x14ac:dyDescent="0.3">
      <c r="U61805" s="275"/>
    </row>
    <row r="61806" spans="21:21" x14ac:dyDescent="0.3">
      <c r="U61806" s="275"/>
    </row>
    <row r="61807" spans="21:21" x14ac:dyDescent="0.3">
      <c r="U61807" s="275"/>
    </row>
    <row r="61808" spans="21:21" x14ac:dyDescent="0.3">
      <c r="U61808" s="275"/>
    </row>
    <row r="61809" spans="21:21" x14ac:dyDescent="0.3">
      <c r="U61809" s="275"/>
    </row>
    <row r="61810" spans="21:21" x14ac:dyDescent="0.3">
      <c r="U61810" s="275"/>
    </row>
    <row r="61811" spans="21:21" x14ac:dyDescent="0.3">
      <c r="U61811" s="275"/>
    </row>
    <row r="61812" spans="21:21" x14ac:dyDescent="0.3">
      <c r="U61812" s="275"/>
    </row>
    <row r="61813" spans="21:21" x14ac:dyDescent="0.3">
      <c r="U61813" s="275"/>
    </row>
    <row r="61814" spans="21:21" x14ac:dyDescent="0.3">
      <c r="U61814" s="275"/>
    </row>
    <row r="61815" spans="21:21" x14ac:dyDescent="0.3">
      <c r="U61815" s="275"/>
    </row>
    <row r="61816" spans="21:21" x14ac:dyDescent="0.3">
      <c r="U61816" s="275"/>
    </row>
    <row r="61817" spans="21:21" x14ac:dyDescent="0.3">
      <c r="U61817" s="275"/>
    </row>
    <row r="61818" spans="21:21" x14ac:dyDescent="0.3">
      <c r="U61818" s="275"/>
    </row>
    <row r="61819" spans="21:21" x14ac:dyDescent="0.3">
      <c r="U61819" s="275"/>
    </row>
    <row r="61820" spans="21:21" x14ac:dyDescent="0.3">
      <c r="U61820" s="275"/>
    </row>
    <row r="61821" spans="21:21" x14ac:dyDescent="0.3">
      <c r="U61821" s="275"/>
    </row>
    <row r="61822" spans="21:21" x14ac:dyDescent="0.3">
      <c r="U61822" s="275"/>
    </row>
    <row r="61823" spans="21:21" x14ac:dyDescent="0.3">
      <c r="U61823" s="275"/>
    </row>
    <row r="61824" spans="21:21" x14ac:dyDescent="0.3">
      <c r="U61824" s="275"/>
    </row>
    <row r="61825" spans="21:21" x14ac:dyDescent="0.3">
      <c r="U61825" s="275"/>
    </row>
    <row r="61826" spans="21:21" x14ac:dyDescent="0.3">
      <c r="U61826" s="275"/>
    </row>
    <row r="61827" spans="21:21" x14ac:dyDescent="0.3">
      <c r="U61827" s="275"/>
    </row>
    <row r="61828" spans="21:21" x14ac:dyDescent="0.3">
      <c r="U61828" s="275"/>
    </row>
    <row r="61829" spans="21:21" x14ac:dyDescent="0.3">
      <c r="U61829" s="275"/>
    </row>
    <row r="61830" spans="21:21" x14ac:dyDescent="0.3">
      <c r="U61830" s="275"/>
    </row>
    <row r="61831" spans="21:21" x14ac:dyDescent="0.3">
      <c r="U61831" s="275"/>
    </row>
    <row r="61832" spans="21:21" x14ac:dyDescent="0.3">
      <c r="U61832" s="275"/>
    </row>
    <row r="61833" spans="21:21" x14ac:dyDescent="0.3">
      <c r="U61833" s="275"/>
    </row>
    <row r="61834" spans="21:21" x14ac:dyDescent="0.3">
      <c r="U61834" s="275"/>
    </row>
    <row r="61835" spans="21:21" x14ac:dyDescent="0.3">
      <c r="U61835" s="275"/>
    </row>
    <row r="61836" spans="21:21" x14ac:dyDescent="0.3">
      <c r="U61836" s="275"/>
    </row>
    <row r="61837" spans="21:21" x14ac:dyDescent="0.3">
      <c r="U61837" s="275"/>
    </row>
    <row r="61838" spans="21:21" x14ac:dyDescent="0.3">
      <c r="U61838" s="275"/>
    </row>
    <row r="61839" spans="21:21" x14ac:dyDescent="0.3">
      <c r="U61839" s="275"/>
    </row>
    <row r="61840" spans="21:21" x14ac:dyDescent="0.3">
      <c r="U61840" s="275"/>
    </row>
    <row r="61841" spans="21:21" x14ac:dyDescent="0.3">
      <c r="U61841" s="275"/>
    </row>
    <row r="61842" spans="21:21" x14ac:dyDescent="0.3">
      <c r="U61842" s="275"/>
    </row>
    <row r="61843" spans="21:21" x14ac:dyDescent="0.3">
      <c r="U61843" s="275"/>
    </row>
    <row r="61844" spans="21:21" x14ac:dyDescent="0.3">
      <c r="U61844" s="275"/>
    </row>
    <row r="61845" spans="21:21" x14ac:dyDescent="0.3">
      <c r="U61845" s="275"/>
    </row>
    <row r="61846" spans="21:21" x14ac:dyDescent="0.3">
      <c r="U61846" s="275"/>
    </row>
    <row r="61847" spans="21:21" x14ac:dyDescent="0.3">
      <c r="U61847" s="275"/>
    </row>
    <row r="61848" spans="21:21" x14ac:dyDescent="0.3">
      <c r="U61848" s="275"/>
    </row>
    <row r="61849" spans="21:21" x14ac:dyDescent="0.3">
      <c r="U61849" s="275"/>
    </row>
    <row r="61850" spans="21:21" x14ac:dyDescent="0.3">
      <c r="U61850" s="275"/>
    </row>
    <row r="61851" spans="21:21" x14ac:dyDescent="0.3">
      <c r="U61851" s="275"/>
    </row>
    <row r="61852" spans="21:21" x14ac:dyDescent="0.3">
      <c r="U61852" s="275"/>
    </row>
    <row r="61853" spans="21:21" x14ac:dyDescent="0.3">
      <c r="U61853" s="275"/>
    </row>
    <row r="61854" spans="21:21" x14ac:dyDescent="0.3">
      <c r="U61854" s="275"/>
    </row>
    <row r="61855" spans="21:21" x14ac:dyDescent="0.3">
      <c r="U61855" s="275"/>
    </row>
    <row r="61856" spans="21:21" x14ac:dyDescent="0.3">
      <c r="U61856" s="275"/>
    </row>
    <row r="61857" spans="21:21" x14ac:dyDescent="0.3">
      <c r="U61857" s="275"/>
    </row>
    <row r="61858" spans="21:21" x14ac:dyDescent="0.3">
      <c r="U61858" s="275"/>
    </row>
    <row r="61859" spans="21:21" x14ac:dyDescent="0.3">
      <c r="U61859" s="275"/>
    </row>
    <row r="61860" spans="21:21" x14ac:dyDescent="0.3">
      <c r="U61860" s="275"/>
    </row>
    <row r="61861" spans="21:21" x14ac:dyDescent="0.3">
      <c r="U61861" s="275"/>
    </row>
    <row r="61862" spans="21:21" x14ac:dyDescent="0.3">
      <c r="U61862" s="275"/>
    </row>
    <row r="61863" spans="21:21" x14ac:dyDescent="0.3">
      <c r="U61863" s="275"/>
    </row>
    <row r="61864" spans="21:21" x14ac:dyDescent="0.3">
      <c r="U61864" s="275"/>
    </row>
    <row r="61865" spans="21:21" x14ac:dyDescent="0.3">
      <c r="U61865" s="275"/>
    </row>
    <row r="61866" spans="21:21" x14ac:dyDescent="0.3">
      <c r="U61866" s="275"/>
    </row>
    <row r="61867" spans="21:21" x14ac:dyDescent="0.3">
      <c r="U61867" s="275"/>
    </row>
    <row r="61868" spans="21:21" x14ac:dyDescent="0.3">
      <c r="U61868" s="275"/>
    </row>
    <row r="61869" spans="21:21" x14ac:dyDescent="0.3">
      <c r="U61869" s="275"/>
    </row>
    <row r="61870" spans="21:21" x14ac:dyDescent="0.3">
      <c r="U61870" s="275"/>
    </row>
    <row r="61871" spans="21:21" x14ac:dyDescent="0.3">
      <c r="U61871" s="275"/>
    </row>
    <row r="61872" spans="21:21" x14ac:dyDescent="0.3">
      <c r="U61872" s="275"/>
    </row>
    <row r="61873" spans="21:21" x14ac:dyDescent="0.3">
      <c r="U61873" s="275"/>
    </row>
    <row r="61874" spans="21:21" x14ac:dyDescent="0.3">
      <c r="U61874" s="275"/>
    </row>
    <row r="61875" spans="21:21" x14ac:dyDescent="0.3">
      <c r="U61875" s="275"/>
    </row>
    <row r="61876" spans="21:21" x14ac:dyDescent="0.3">
      <c r="U61876" s="275"/>
    </row>
    <row r="61877" spans="21:21" x14ac:dyDescent="0.3">
      <c r="U61877" s="275"/>
    </row>
    <row r="61878" spans="21:21" x14ac:dyDescent="0.3">
      <c r="U61878" s="275"/>
    </row>
    <row r="61879" spans="21:21" x14ac:dyDescent="0.3">
      <c r="U61879" s="275"/>
    </row>
    <row r="61880" spans="21:21" x14ac:dyDescent="0.3">
      <c r="U61880" s="275"/>
    </row>
    <row r="61881" spans="21:21" x14ac:dyDescent="0.3">
      <c r="U61881" s="275"/>
    </row>
    <row r="61882" spans="21:21" x14ac:dyDescent="0.3">
      <c r="U61882" s="275"/>
    </row>
    <row r="61883" spans="21:21" x14ac:dyDescent="0.3">
      <c r="U61883" s="275"/>
    </row>
    <row r="61884" spans="21:21" x14ac:dyDescent="0.3">
      <c r="U61884" s="275"/>
    </row>
    <row r="61885" spans="21:21" x14ac:dyDescent="0.3">
      <c r="U61885" s="275"/>
    </row>
    <row r="61886" spans="21:21" x14ac:dyDescent="0.3">
      <c r="U61886" s="275"/>
    </row>
    <row r="61887" spans="21:21" x14ac:dyDescent="0.3">
      <c r="U61887" s="275"/>
    </row>
    <row r="61888" spans="21:21" x14ac:dyDescent="0.3">
      <c r="U61888" s="275"/>
    </row>
    <row r="61889" spans="21:21" x14ac:dyDescent="0.3">
      <c r="U61889" s="275"/>
    </row>
    <row r="61890" spans="21:21" x14ac:dyDescent="0.3">
      <c r="U61890" s="275"/>
    </row>
    <row r="61891" spans="21:21" x14ac:dyDescent="0.3">
      <c r="U61891" s="275"/>
    </row>
    <row r="61892" spans="21:21" x14ac:dyDescent="0.3">
      <c r="U61892" s="275"/>
    </row>
    <row r="61893" spans="21:21" x14ac:dyDescent="0.3">
      <c r="U61893" s="275"/>
    </row>
    <row r="61894" spans="21:21" x14ac:dyDescent="0.3">
      <c r="U61894" s="275"/>
    </row>
    <row r="61895" spans="21:21" x14ac:dyDescent="0.3">
      <c r="U61895" s="275"/>
    </row>
    <row r="61896" spans="21:21" x14ac:dyDescent="0.3">
      <c r="U61896" s="275"/>
    </row>
    <row r="61897" spans="21:21" x14ac:dyDescent="0.3">
      <c r="U61897" s="275"/>
    </row>
    <row r="61898" spans="21:21" x14ac:dyDescent="0.3">
      <c r="U61898" s="275"/>
    </row>
    <row r="61899" spans="21:21" x14ac:dyDescent="0.3">
      <c r="U61899" s="275"/>
    </row>
    <row r="61900" spans="21:21" x14ac:dyDescent="0.3">
      <c r="U61900" s="275"/>
    </row>
    <row r="61901" spans="21:21" x14ac:dyDescent="0.3">
      <c r="U61901" s="275"/>
    </row>
    <row r="61902" spans="21:21" x14ac:dyDescent="0.3">
      <c r="U61902" s="275"/>
    </row>
    <row r="61903" spans="21:21" x14ac:dyDescent="0.3">
      <c r="U61903" s="275"/>
    </row>
    <row r="61904" spans="21:21" x14ac:dyDescent="0.3">
      <c r="U61904" s="275"/>
    </row>
    <row r="61905" spans="21:21" x14ac:dyDescent="0.3">
      <c r="U61905" s="275"/>
    </row>
    <row r="61906" spans="21:21" x14ac:dyDescent="0.3">
      <c r="U61906" s="275"/>
    </row>
    <row r="61907" spans="21:21" x14ac:dyDescent="0.3">
      <c r="U61907" s="275"/>
    </row>
    <row r="61908" spans="21:21" x14ac:dyDescent="0.3">
      <c r="U61908" s="275"/>
    </row>
    <row r="61909" spans="21:21" x14ac:dyDescent="0.3">
      <c r="U61909" s="275"/>
    </row>
    <row r="61910" spans="21:21" x14ac:dyDescent="0.3">
      <c r="U61910" s="275"/>
    </row>
    <row r="61911" spans="21:21" x14ac:dyDescent="0.3">
      <c r="U61911" s="275"/>
    </row>
    <row r="61912" spans="21:21" x14ac:dyDescent="0.3">
      <c r="U61912" s="275"/>
    </row>
    <row r="61913" spans="21:21" x14ac:dyDescent="0.3">
      <c r="U61913" s="275"/>
    </row>
    <row r="61914" spans="21:21" x14ac:dyDescent="0.3">
      <c r="U61914" s="275"/>
    </row>
    <row r="61915" spans="21:21" x14ac:dyDescent="0.3">
      <c r="U61915" s="275"/>
    </row>
    <row r="61916" spans="21:21" x14ac:dyDescent="0.3">
      <c r="U61916" s="275"/>
    </row>
    <row r="61917" spans="21:21" x14ac:dyDescent="0.3">
      <c r="U61917" s="275"/>
    </row>
    <row r="61918" spans="21:21" x14ac:dyDescent="0.3">
      <c r="U61918" s="275"/>
    </row>
    <row r="61919" spans="21:21" x14ac:dyDescent="0.3">
      <c r="U61919" s="275"/>
    </row>
    <row r="61920" spans="21:21" x14ac:dyDescent="0.3">
      <c r="U61920" s="275"/>
    </row>
    <row r="61921" spans="21:21" x14ac:dyDescent="0.3">
      <c r="U61921" s="275"/>
    </row>
    <row r="61922" spans="21:21" x14ac:dyDescent="0.3">
      <c r="U61922" s="275"/>
    </row>
    <row r="61923" spans="21:21" x14ac:dyDescent="0.3">
      <c r="U61923" s="275"/>
    </row>
    <row r="61924" spans="21:21" x14ac:dyDescent="0.3">
      <c r="U61924" s="275"/>
    </row>
    <row r="61925" spans="21:21" x14ac:dyDescent="0.3">
      <c r="U61925" s="275"/>
    </row>
    <row r="61926" spans="21:21" x14ac:dyDescent="0.3">
      <c r="U61926" s="275"/>
    </row>
    <row r="61927" spans="21:21" x14ac:dyDescent="0.3">
      <c r="U61927" s="275"/>
    </row>
    <row r="61928" spans="21:21" x14ac:dyDescent="0.3">
      <c r="U61928" s="275"/>
    </row>
    <row r="61929" spans="21:21" x14ac:dyDescent="0.3">
      <c r="U61929" s="275"/>
    </row>
    <row r="61930" spans="21:21" x14ac:dyDescent="0.3">
      <c r="U61930" s="275"/>
    </row>
    <row r="61931" spans="21:21" x14ac:dyDescent="0.3">
      <c r="U61931" s="275"/>
    </row>
    <row r="61932" spans="21:21" x14ac:dyDescent="0.3">
      <c r="U61932" s="275"/>
    </row>
    <row r="61933" spans="21:21" x14ac:dyDescent="0.3">
      <c r="U61933" s="275"/>
    </row>
    <row r="61934" spans="21:21" x14ac:dyDescent="0.3">
      <c r="U61934" s="275"/>
    </row>
    <row r="61935" spans="21:21" x14ac:dyDescent="0.3">
      <c r="U61935" s="275"/>
    </row>
    <row r="61936" spans="21:21" x14ac:dyDescent="0.3">
      <c r="U61936" s="275"/>
    </row>
    <row r="61937" spans="21:21" x14ac:dyDescent="0.3">
      <c r="U61937" s="275"/>
    </row>
    <row r="61938" spans="21:21" x14ac:dyDescent="0.3">
      <c r="U61938" s="275"/>
    </row>
    <row r="61939" spans="21:21" x14ac:dyDescent="0.3">
      <c r="U61939" s="275"/>
    </row>
    <row r="61940" spans="21:21" x14ac:dyDescent="0.3">
      <c r="U61940" s="275"/>
    </row>
    <row r="61941" spans="21:21" x14ac:dyDescent="0.3">
      <c r="U61941" s="275"/>
    </row>
    <row r="61942" spans="21:21" x14ac:dyDescent="0.3">
      <c r="U61942" s="275"/>
    </row>
    <row r="61943" spans="21:21" x14ac:dyDescent="0.3">
      <c r="U61943" s="275"/>
    </row>
    <row r="61944" spans="21:21" x14ac:dyDescent="0.3">
      <c r="U61944" s="275"/>
    </row>
    <row r="61945" spans="21:21" x14ac:dyDescent="0.3">
      <c r="U61945" s="275"/>
    </row>
    <row r="61946" spans="21:21" x14ac:dyDescent="0.3">
      <c r="U61946" s="275"/>
    </row>
    <row r="61947" spans="21:21" x14ac:dyDescent="0.3">
      <c r="U61947" s="275"/>
    </row>
    <row r="61948" spans="21:21" x14ac:dyDescent="0.3">
      <c r="U61948" s="275"/>
    </row>
    <row r="61949" spans="21:21" x14ac:dyDescent="0.3">
      <c r="U61949" s="275"/>
    </row>
    <row r="61950" spans="21:21" x14ac:dyDescent="0.3">
      <c r="U61950" s="275"/>
    </row>
    <row r="61951" spans="21:21" x14ac:dyDescent="0.3">
      <c r="U61951" s="275"/>
    </row>
    <row r="61952" spans="21:21" x14ac:dyDescent="0.3">
      <c r="U61952" s="275"/>
    </row>
    <row r="61953" spans="21:21" x14ac:dyDescent="0.3">
      <c r="U61953" s="275"/>
    </row>
    <row r="61954" spans="21:21" x14ac:dyDescent="0.3">
      <c r="U61954" s="275"/>
    </row>
    <row r="61955" spans="21:21" x14ac:dyDescent="0.3">
      <c r="U61955" s="275"/>
    </row>
    <row r="61956" spans="21:21" x14ac:dyDescent="0.3">
      <c r="U61956" s="275"/>
    </row>
    <row r="61957" spans="21:21" x14ac:dyDescent="0.3">
      <c r="U61957" s="275"/>
    </row>
    <row r="61958" spans="21:21" x14ac:dyDescent="0.3">
      <c r="U61958" s="275"/>
    </row>
    <row r="61959" spans="21:21" x14ac:dyDescent="0.3">
      <c r="U61959" s="275"/>
    </row>
    <row r="61960" spans="21:21" x14ac:dyDescent="0.3">
      <c r="U61960" s="275"/>
    </row>
    <row r="61961" spans="21:21" x14ac:dyDescent="0.3">
      <c r="U61961" s="275"/>
    </row>
    <row r="61962" spans="21:21" x14ac:dyDescent="0.3">
      <c r="U61962" s="275"/>
    </row>
    <row r="61963" spans="21:21" x14ac:dyDescent="0.3">
      <c r="U61963" s="275"/>
    </row>
    <row r="61964" spans="21:21" x14ac:dyDescent="0.3">
      <c r="U61964" s="275"/>
    </row>
    <row r="61965" spans="21:21" x14ac:dyDescent="0.3">
      <c r="U61965" s="275"/>
    </row>
    <row r="61966" spans="21:21" x14ac:dyDescent="0.3">
      <c r="U61966" s="275"/>
    </row>
    <row r="61967" spans="21:21" x14ac:dyDescent="0.3">
      <c r="U61967" s="275"/>
    </row>
    <row r="61968" spans="21:21" x14ac:dyDescent="0.3">
      <c r="U61968" s="275"/>
    </row>
    <row r="61969" spans="21:21" x14ac:dyDescent="0.3">
      <c r="U61969" s="275"/>
    </row>
    <row r="61970" spans="21:21" x14ac:dyDescent="0.3">
      <c r="U61970" s="275"/>
    </row>
    <row r="61971" spans="21:21" x14ac:dyDescent="0.3">
      <c r="U61971" s="275"/>
    </row>
    <row r="61972" spans="21:21" x14ac:dyDescent="0.3">
      <c r="U61972" s="275"/>
    </row>
    <row r="61973" spans="21:21" x14ac:dyDescent="0.3">
      <c r="U61973" s="275"/>
    </row>
    <row r="61974" spans="21:21" x14ac:dyDescent="0.3">
      <c r="U61974" s="275"/>
    </row>
    <row r="61975" spans="21:21" x14ac:dyDescent="0.3">
      <c r="U61975" s="275"/>
    </row>
    <row r="61976" spans="21:21" x14ac:dyDescent="0.3">
      <c r="U61976" s="275"/>
    </row>
    <row r="61977" spans="21:21" x14ac:dyDescent="0.3">
      <c r="U61977" s="275"/>
    </row>
    <row r="61978" spans="21:21" x14ac:dyDescent="0.3">
      <c r="U61978" s="275"/>
    </row>
    <row r="61979" spans="21:21" x14ac:dyDescent="0.3">
      <c r="U61979" s="275"/>
    </row>
    <row r="61980" spans="21:21" x14ac:dyDescent="0.3">
      <c r="U61980" s="275"/>
    </row>
    <row r="61981" spans="21:21" x14ac:dyDescent="0.3">
      <c r="U61981" s="275"/>
    </row>
    <row r="61982" spans="21:21" x14ac:dyDescent="0.3">
      <c r="U61982" s="275"/>
    </row>
    <row r="61983" spans="21:21" x14ac:dyDescent="0.3">
      <c r="U61983" s="275"/>
    </row>
    <row r="61984" spans="21:21" x14ac:dyDescent="0.3">
      <c r="U61984" s="275"/>
    </row>
    <row r="61985" spans="21:21" x14ac:dyDescent="0.3">
      <c r="U61985" s="275"/>
    </row>
    <row r="61986" spans="21:21" x14ac:dyDescent="0.3">
      <c r="U61986" s="275"/>
    </row>
    <row r="61987" spans="21:21" x14ac:dyDescent="0.3">
      <c r="U61987" s="275"/>
    </row>
    <row r="61988" spans="21:21" x14ac:dyDescent="0.3">
      <c r="U61988" s="275"/>
    </row>
    <row r="61989" spans="21:21" x14ac:dyDescent="0.3">
      <c r="U61989" s="275"/>
    </row>
    <row r="61990" spans="21:21" x14ac:dyDescent="0.3">
      <c r="U61990" s="275"/>
    </row>
    <row r="61991" spans="21:21" x14ac:dyDescent="0.3">
      <c r="U61991" s="275"/>
    </row>
    <row r="61992" spans="21:21" x14ac:dyDescent="0.3">
      <c r="U61992" s="275"/>
    </row>
    <row r="61993" spans="21:21" x14ac:dyDescent="0.3">
      <c r="U61993" s="275"/>
    </row>
    <row r="61994" spans="21:21" x14ac:dyDescent="0.3">
      <c r="U61994" s="275"/>
    </row>
    <row r="61995" spans="21:21" x14ac:dyDescent="0.3">
      <c r="U61995" s="275"/>
    </row>
    <row r="61996" spans="21:21" x14ac:dyDescent="0.3">
      <c r="U61996" s="275"/>
    </row>
    <row r="61997" spans="21:21" x14ac:dyDescent="0.3">
      <c r="U61997" s="275"/>
    </row>
    <row r="61998" spans="21:21" x14ac:dyDescent="0.3">
      <c r="U61998" s="275"/>
    </row>
    <row r="61999" spans="21:21" x14ac:dyDescent="0.3">
      <c r="U61999" s="275"/>
    </row>
    <row r="62000" spans="21:21" x14ac:dyDescent="0.3">
      <c r="U62000" s="275"/>
    </row>
    <row r="62001" spans="21:21" x14ac:dyDescent="0.3">
      <c r="U62001" s="275"/>
    </row>
    <row r="62002" spans="21:21" x14ac:dyDescent="0.3">
      <c r="U62002" s="275"/>
    </row>
    <row r="62003" spans="21:21" x14ac:dyDescent="0.3">
      <c r="U62003" s="275"/>
    </row>
    <row r="62004" spans="21:21" x14ac:dyDescent="0.3">
      <c r="U62004" s="275"/>
    </row>
    <row r="62005" spans="21:21" x14ac:dyDescent="0.3">
      <c r="U62005" s="275"/>
    </row>
    <row r="62006" spans="21:21" x14ac:dyDescent="0.3">
      <c r="U62006" s="275"/>
    </row>
    <row r="62007" spans="21:21" x14ac:dyDescent="0.3">
      <c r="U62007" s="275"/>
    </row>
    <row r="62008" spans="21:21" x14ac:dyDescent="0.3">
      <c r="U62008" s="275"/>
    </row>
    <row r="62009" spans="21:21" x14ac:dyDescent="0.3">
      <c r="U62009" s="275"/>
    </row>
    <row r="62010" spans="21:21" x14ac:dyDescent="0.3">
      <c r="U62010" s="275"/>
    </row>
    <row r="62011" spans="21:21" x14ac:dyDescent="0.3">
      <c r="U62011" s="275"/>
    </row>
    <row r="62012" spans="21:21" x14ac:dyDescent="0.3">
      <c r="U62012" s="275"/>
    </row>
    <row r="62013" spans="21:21" x14ac:dyDescent="0.3">
      <c r="U62013" s="275"/>
    </row>
    <row r="62014" spans="21:21" x14ac:dyDescent="0.3">
      <c r="U62014" s="275"/>
    </row>
    <row r="62015" spans="21:21" x14ac:dyDescent="0.3">
      <c r="U62015" s="275"/>
    </row>
    <row r="62016" spans="21:21" x14ac:dyDescent="0.3">
      <c r="U62016" s="275"/>
    </row>
    <row r="62017" spans="21:21" x14ac:dyDescent="0.3">
      <c r="U62017" s="275"/>
    </row>
    <row r="62018" spans="21:21" x14ac:dyDescent="0.3">
      <c r="U62018" s="275"/>
    </row>
    <row r="62019" spans="21:21" x14ac:dyDescent="0.3">
      <c r="U62019" s="275"/>
    </row>
    <row r="62020" spans="21:21" x14ac:dyDescent="0.3">
      <c r="U62020" s="275"/>
    </row>
    <row r="62021" spans="21:21" x14ac:dyDescent="0.3">
      <c r="U62021" s="275"/>
    </row>
    <row r="62022" spans="21:21" x14ac:dyDescent="0.3">
      <c r="U62022" s="275"/>
    </row>
    <row r="62023" spans="21:21" x14ac:dyDescent="0.3">
      <c r="U62023" s="275"/>
    </row>
    <row r="62024" spans="21:21" x14ac:dyDescent="0.3">
      <c r="U62024" s="275"/>
    </row>
    <row r="62025" spans="21:21" x14ac:dyDescent="0.3">
      <c r="U62025" s="275"/>
    </row>
    <row r="62026" spans="21:21" x14ac:dyDescent="0.3">
      <c r="U62026" s="275"/>
    </row>
    <row r="62027" spans="21:21" x14ac:dyDescent="0.3">
      <c r="U62027" s="275"/>
    </row>
    <row r="62028" spans="21:21" x14ac:dyDescent="0.3">
      <c r="U62028" s="275"/>
    </row>
    <row r="62029" spans="21:21" x14ac:dyDescent="0.3">
      <c r="U62029" s="275"/>
    </row>
    <row r="62030" spans="21:21" x14ac:dyDescent="0.3">
      <c r="U62030" s="275"/>
    </row>
    <row r="62031" spans="21:21" x14ac:dyDescent="0.3">
      <c r="U62031" s="275"/>
    </row>
    <row r="62032" spans="21:21" x14ac:dyDescent="0.3">
      <c r="U62032" s="275"/>
    </row>
    <row r="62033" spans="21:21" x14ac:dyDescent="0.3">
      <c r="U62033" s="275"/>
    </row>
    <row r="62034" spans="21:21" x14ac:dyDescent="0.3">
      <c r="U62034" s="275"/>
    </row>
    <row r="62035" spans="21:21" x14ac:dyDescent="0.3">
      <c r="U62035" s="275"/>
    </row>
    <row r="62036" spans="21:21" x14ac:dyDescent="0.3">
      <c r="U62036" s="275"/>
    </row>
    <row r="62037" spans="21:21" x14ac:dyDescent="0.3">
      <c r="U62037" s="275"/>
    </row>
    <row r="62038" spans="21:21" x14ac:dyDescent="0.3">
      <c r="U62038" s="275"/>
    </row>
    <row r="62039" spans="21:21" x14ac:dyDescent="0.3">
      <c r="U62039" s="275"/>
    </row>
    <row r="62040" spans="21:21" x14ac:dyDescent="0.3">
      <c r="U62040" s="275"/>
    </row>
    <row r="62041" spans="21:21" x14ac:dyDescent="0.3">
      <c r="U62041" s="275"/>
    </row>
    <row r="62042" spans="21:21" x14ac:dyDescent="0.3">
      <c r="U62042" s="275"/>
    </row>
    <row r="62043" spans="21:21" x14ac:dyDescent="0.3">
      <c r="U62043" s="275"/>
    </row>
    <row r="62044" spans="21:21" x14ac:dyDescent="0.3">
      <c r="U62044" s="275"/>
    </row>
    <row r="62045" spans="21:21" x14ac:dyDescent="0.3">
      <c r="U62045" s="275"/>
    </row>
    <row r="62046" spans="21:21" x14ac:dyDescent="0.3">
      <c r="U62046" s="275"/>
    </row>
    <row r="62047" spans="21:21" x14ac:dyDescent="0.3">
      <c r="U62047" s="275"/>
    </row>
    <row r="62048" spans="21:21" x14ac:dyDescent="0.3">
      <c r="U62048" s="275"/>
    </row>
    <row r="62049" spans="21:21" x14ac:dyDescent="0.3">
      <c r="U62049" s="275"/>
    </row>
    <row r="62050" spans="21:21" x14ac:dyDescent="0.3">
      <c r="U62050" s="275"/>
    </row>
    <row r="62051" spans="21:21" x14ac:dyDescent="0.3">
      <c r="U62051" s="275"/>
    </row>
    <row r="62052" spans="21:21" x14ac:dyDescent="0.3">
      <c r="U62052" s="275"/>
    </row>
    <row r="62053" spans="21:21" x14ac:dyDescent="0.3">
      <c r="U62053" s="275"/>
    </row>
    <row r="62054" spans="21:21" x14ac:dyDescent="0.3">
      <c r="U62054" s="275"/>
    </row>
    <row r="62055" spans="21:21" x14ac:dyDescent="0.3">
      <c r="U62055" s="275"/>
    </row>
    <row r="62056" spans="21:21" x14ac:dyDescent="0.3">
      <c r="U62056" s="275"/>
    </row>
    <row r="62057" spans="21:21" x14ac:dyDescent="0.3">
      <c r="U62057" s="275"/>
    </row>
    <row r="62058" spans="21:21" x14ac:dyDescent="0.3">
      <c r="U62058" s="275"/>
    </row>
    <row r="62059" spans="21:21" x14ac:dyDescent="0.3">
      <c r="U62059" s="275"/>
    </row>
    <row r="62060" spans="21:21" x14ac:dyDescent="0.3">
      <c r="U62060" s="275"/>
    </row>
    <row r="62061" spans="21:21" x14ac:dyDescent="0.3">
      <c r="U62061" s="275"/>
    </row>
    <row r="62062" spans="21:21" x14ac:dyDescent="0.3">
      <c r="U62062" s="275"/>
    </row>
    <row r="62063" spans="21:21" x14ac:dyDescent="0.3">
      <c r="U62063" s="275"/>
    </row>
    <row r="62064" spans="21:21" x14ac:dyDescent="0.3">
      <c r="U62064" s="275"/>
    </row>
    <row r="62065" spans="21:21" x14ac:dyDescent="0.3">
      <c r="U62065" s="275"/>
    </row>
    <row r="62066" spans="21:21" x14ac:dyDescent="0.3">
      <c r="U62066" s="275"/>
    </row>
    <row r="62067" spans="21:21" x14ac:dyDescent="0.3">
      <c r="U62067" s="275"/>
    </row>
    <row r="62068" spans="21:21" x14ac:dyDescent="0.3">
      <c r="U62068" s="275"/>
    </row>
    <row r="62069" spans="21:21" x14ac:dyDescent="0.3">
      <c r="U62069" s="275"/>
    </row>
    <row r="62070" spans="21:21" x14ac:dyDescent="0.3">
      <c r="U62070" s="275"/>
    </row>
    <row r="62071" spans="21:21" x14ac:dyDescent="0.3">
      <c r="U62071" s="275"/>
    </row>
    <row r="62072" spans="21:21" x14ac:dyDescent="0.3">
      <c r="U62072" s="275"/>
    </row>
    <row r="62073" spans="21:21" x14ac:dyDescent="0.3">
      <c r="U62073" s="275"/>
    </row>
    <row r="62074" spans="21:21" x14ac:dyDescent="0.3">
      <c r="U62074" s="275"/>
    </row>
    <row r="62075" spans="21:21" x14ac:dyDescent="0.3">
      <c r="U62075" s="275"/>
    </row>
    <row r="62076" spans="21:21" x14ac:dyDescent="0.3">
      <c r="U62076" s="275"/>
    </row>
    <row r="62077" spans="21:21" x14ac:dyDescent="0.3">
      <c r="U62077" s="275"/>
    </row>
    <row r="62078" spans="21:21" x14ac:dyDescent="0.3">
      <c r="U62078" s="275"/>
    </row>
    <row r="62079" spans="21:21" x14ac:dyDescent="0.3">
      <c r="U62079" s="275"/>
    </row>
    <row r="62080" spans="21:21" x14ac:dyDescent="0.3">
      <c r="U62080" s="275"/>
    </row>
    <row r="62081" spans="21:21" x14ac:dyDescent="0.3">
      <c r="U62081" s="275"/>
    </row>
    <row r="62082" spans="21:21" x14ac:dyDescent="0.3">
      <c r="U62082" s="275"/>
    </row>
    <row r="62083" spans="21:21" x14ac:dyDescent="0.3">
      <c r="U62083" s="275"/>
    </row>
    <row r="62084" spans="21:21" x14ac:dyDescent="0.3">
      <c r="U62084" s="275"/>
    </row>
    <row r="62085" spans="21:21" x14ac:dyDescent="0.3">
      <c r="U62085" s="275"/>
    </row>
    <row r="62086" spans="21:21" x14ac:dyDescent="0.3">
      <c r="U62086" s="275"/>
    </row>
    <row r="62087" spans="21:21" x14ac:dyDescent="0.3">
      <c r="U62087" s="275"/>
    </row>
    <row r="62088" spans="21:21" x14ac:dyDescent="0.3">
      <c r="U62088" s="275"/>
    </row>
    <row r="62089" spans="21:21" x14ac:dyDescent="0.3">
      <c r="U62089" s="275"/>
    </row>
    <row r="62090" spans="21:21" x14ac:dyDescent="0.3">
      <c r="U62090" s="275"/>
    </row>
    <row r="62091" spans="21:21" x14ac:dyDescent="0.3">
      <c r="U62091" s="275"/>
    </row>
    <row r="62092" spans="21:21" x14ac:dyDescent="0.3">
      <c r="U62092" s="275"/>
    </row>
    <row r="62093" spans="21:21" x14ac:dyDescent="0.3">
      <c r="U62093" s="275"/>
    </row>
    <row r="62094" spans="21:21" x14ac:dyDescent="0.3">
      <c r="U62094" s="275"/>
    </row>
    <row r="62095" spans="21:21" x14ac:dyDescent="0.3">
      <c r="U62095" s="275"/>
    </row>
    <row r="62096" spans="21:21" x14ac:dyDescent="0.3">
      <c r="U62096" s="275"/>
    </row>
    <row r="62097" spans="21:21" x14ac:dyDescent="0.3">
      <c r="U62097" s="275"/>
    </row>
    <row r="62098" spans="21:21" x14ac:dyDescent="0.3">
      <c r="U62098" s="275"/>
    </row>
    <row r="62099" spans="21:21" x14ac:dyDescent="0.3">
      <c r="U62099" s="275"/>
    </row>
    <row r="62100" spans="21:21" x14ac:dyDescent="0.3">
      <c r="U62100" s="275"/>
    </row>
    <row r="62101" spans="21:21" x14ac:dyDescent="0.3">
      <c r="U62101" s="275"/>
    </row>
    <row r="62102" spans="21:21" x14ac:dyDescent="0.3">
      <c r="U62102" s="275"/>
    </row>
    <row r="62103" spans="21:21" x14ac:dyDescent="0.3">
      <c r="U62103" s="275"/>
    </row>
    <row r="62104" spans="21:21" x14ac:dyDescent="0.3">
      <c r="U62104" s="275"/>
    </row>
    <row r="62105" spans="21:21" x14ac:dyDescent="0.3">
      <c r="U62105" s="275"/>
    </row>
    <row r="62106" spans="21:21" x14ac:dyDescent="0.3">
      <c r="U62106" s="275"/>
    </row>
    <row r="62107" spans="21:21" x14ac:dyDescent="0.3">
      <c r="U62107" s="275"/>
    </row>
    <row r="62108" spans="21:21" x14ac:dyDescent="0.3">
      <c r="U62108" s="275"/>
    </row>
    <row r="62109" spans="21:21" x14ac:dyDescent="0.3">
      <c r="U62109" s="275"/>
    </row>
    <row r="62110" spans="21:21" x14ac:dyDescent="0.3">
      <c r="U62110" s="275"/>
    </row>
    <row r="62111" spans="21:21" x14ac:dyDescent="0.3">
      <c r="U62111" s="275"/>
    </row>
    <row r="62112" spans="21:21" x14ac:dyDescent="0.3">
      <c r="U62112" s="275"/>
    </row>
    <row r="62113" spans="21:21" x14ac:dyDescent="0.3">
      <c r="U62113" s="275"/>
    </row>
    <row r="62114" spans="21:21" x14ac:dyDescent="0.3">
      <c r="U62114" s="275"/>
    </row>
    <row r="62115" spans="21:21" x14ac:dyDescent="0.3">
      <c r="U62115" s="275"/>
    </row>
    <row r="62116" spans="21:21" x14ac:dyDescent="0.3">
      <c r="U62116" s="275"/>
    </row>
    <row r="62117" spans="21:21" x14ac:dyDescent="0.3">
      <c r="U62117" s="275"/>
    </row>
    <row r="62118" spans="21:21" x14ac:dyDescent="0.3">
      <c r="U62118" s="275"/>
    </row>
    <row r="62119" spans="21:21" x14ac:dyDescent="0.3">
      <c r="U62119" s="275"/>
    </row>
    <row r="62120" spans="21:21" x14ac:dyDescent="0.3">
      <c r="U62120" s="275"/>
    </row>
    <row r="62121" spans="21:21" x14ac:dyDescent="0.3">
      <c r="U62121" s="275"/>
    </row>
    <row r="62122" spans="21:21" x14ac:dyDescent="0.3">
      <c r="U62122" s="275"/>
    </row>
    <row r="62123" spans="21:21" x14ac:dyDescent="0.3">
      <c r="U62123" s="275"/>
    </row>
    <row r="62124" spans="21:21" x14ac:dyDescent="0.3">
      <c r="U62124" s="275"/>
    </row>
    <row r="62125" spans="21:21" x14ac:dyDescent="0.3">
      <c r="U62125" s="275"/>
    </row>
    <row r="62126" spans="21:21" x14ac:dyDescent="0.3">
      <c r="U62126" s="275"/>
    </row>
    <row r="62127" spans="21:21" x14ac:dyDescent="0.3">
      <c r="U62127" s="275"/>
    </row>
    <row r="62128" spans="21:21" x14ac:dyDescent="0.3">
      <c r="U62128" s="275"/>
    </row>
    <row r="62129" spans="21:21" x14ac:dyDescent="0.3">
      <c r="U62129" s="275"/>
    </row>
    <row r="62130" spans="21:21" x14ac:dyDescent="0.3">
      <c r="U62130" s="275"/>
    </row>
    <row r="62131" spans="21:21" x14ac:dyDescent="0.3">
      <c r="U62131" s="275"/>
    </row>
    <row r="62132" spans="21:21" x14ac:dyDescent="0.3">
      <c r="U62132" s="275"/>
    </row>
    <row r="62133" spans="21:21" x14ac:dyDescent="0.3">
      <c r="U62133" s="275"/>
    </row>
    <row r="62134" spans="21:21" x14ac:dyDescent="0.3">
      <c r="U62134" s="275"/>
    </row>
    <row r="62135" spans="21:21" x14ac:dyDescent="0.3">
      <c r="U62135" s="275"/>
    </row>
    <row r="62136" spans="21:21" x14ac:dyDescent="0.3">
      <c r="U62136" s="275"/>
    </row>
    <row r="62137" spans="21:21" x14ac:dyDescent="0.3">
      <c r="U62137" s="275"/>
    </row>
    <row r="62138" spans="21:21" x14ac:dyDescent="0.3">
      <c r="U62138" s="275"/>
    </row>
    <row r="62139" spans="21:21" x14ac:dyDescent="0.3">
      <c r="U62139" s="275"/>
    </row>
    <row r="62140" spans="21:21" x14ac:dyDescent="0.3">
      <c r="U62140" s="275"/>
    </row>
    <row r="62141" spans="21:21" x14ac:dyDescent="0.3">
      <c r="U62141" s="275"/>
    </row>
    <row r="62142" spans="21:21" x14ac:dyDescent="0.3">
      <c r="U62142" s="275"/>
    </row>
    <row r="62143" spans="21:21" x14ac:dyDescent="0.3">
      <c r="U62143" s="275"/>
    </row>
    <row r="62144" spans="21:21" x14ac:dyDescent="0.3">
      <c r="U62144" s="275"/>
    </row>
    <row r="62145" spans="21:21" x14ac:dyDescent="0.3">
      <c r="U62145" s="275"/>
    </row>
    <row r="62146" spans="21:21" x14ac:dyDescent="0.3">
      <c r="U62146" s="275"/>
    </row>
    <row r="62147" spans="21:21" x14ac:dyDescent="0.3">
      <c r="U62147" s="275"/>
    </row>
    <row r="62148" spans="21:21" x14ac:dyDescent="0.3">
      <c r="U62148" s="275"/>
    </row>
    <row r="62149" spans="21:21" x14ac:dyDescent="0.3">
      <c r="U62149" s="275"/>
    </row>
    <row r="62150" spans="21:21" x14ac:dyDescent="0.3">
      <c r="U62150" s="275"/>
    </row>
    <row r="62151" spans="21:21" x14ac:dyDescent="0.3">
      <c r="U62151" s="275"/>
    </row>
    <row r="62152" spans="21:21" x14ac:dyDescent="0.3">
      <c r="U62152" s="275"/>
    </row>
    <row r="62153" spans="21:21" x14ac:dyDescent="0.3">
      <c r="U62153" s="275"/>
    </row>
    <row r="62154" spans="21:21" x14ac:dyDescent="0.3">
      <c r="U62154" s="275"/>
    </row>
    <row r="62155" spans="21:21" x14ac:dyDescent="0.3">
      <c r="U62155" s="275"/>
    </row>
    <row r="62156" spans="21:21" x14ac:dyDescent="0.3">
      <c r="U62156" s="275"/>
    </row>
    <row r="62157" spans="21:21" x14ac:dyDescent="0.3">
      <c r="U62157" s="275"/>
    </row>
    <row r="62158" spans="21:21" x14ac:dyDescent="0.3">
      <c r="U62158" s="275"/>
    </row>
    <row r="62159" spans="21:21" x14ac:dyDescent="0.3">
      <c r="U62159" s="275"/>
    </row>
    <row r="62160" spans="21:21" x14ac:dyDescent="0.3">
      <c r="U62160" s="275"/>
    </row>
    <row r="62161" spans="21:21" x14ac:dyDescent="0.3">
      <c r="U62161" s="275"/>
    </row>
    <row r="62162" spans="21:21" x14ac:dyDescent="0.3">
      <c r="U62162" s="275"/>
    </row>
    <row r="62163" spans="21:21" x14ac:dyDescent="0.3">
      <c r="U62163" s="275"/>
    </row>
    <row r="62164" spans="21:21" x14ac:dyDescent="0.3">
      <c r="U62164" s="275"/>
    </row>
    <row r="62165" spans="21:21" x14ac:dyDescent="0.3">
      <c r="U62165" s="275"/>
    </row>
    <row r="62166" spans="21:21" x14ac:dyDescent="0.3">
      <c r="U62166" s="275"/>
    </row>
    <row r="62167" spans="21:21" x14ac:dyDescent="0.3">
      <c r="U62167" s="275"/>
    </row>
    <row r="62168" spans="21:21" x14ac:dyDescent="0.3">
      <c r="U62168" s="275"/>
    </row>
    <row r="62169" spans="21:21" x14ac:dyDescent="0.3">
      <c r="U62169" s="275"/>
    </row>
    <row r="62170" spans="21:21" x14ac:dyDescent="0.3">
      <c r="U62170" s="275"/>
    </row>
    <row r="62171" spans="21:21" x14ac:dyDescent="0.3">
      <c r="U62171" s="275"/>
    </row>
    <row r="62172" spans="21:21" x14ac:dyDescent="0.3">
      <c r="U62172" s="275"/>
    </row>
    <row r="62173" spans="21:21" x14ac:dyDescent="0.3">
      <c r="U62173" s="275"/>
    </row>
    <row r="62174" spans="21:21" x14ac:dyDescent="0.3">
      <c r="U62174" s="275"/>
    </row>
    <row r="62175" spans="21:21" x14ac:dyDescent="0.3">
      <c r="U62175" s="275"/>
    </row>
    <row r="62176" spans="21:21" x14ac:dyDescent="0.3">
      <c r="U62176" s="275"/>
    </row>
    <row r="62177" spans="21:21" x14ac:dyDescent="0.3">
      <c r="U62177" s="275"/>
    </row>
    <row r="62178" spans="21:21" x14ac:dyDescent="0.3">
      <c r="U62178" s="275"/>
    </row>
    <row r="62179" spans="21:21" x14ac:dyDescent="0.3">
      <c r="U62179" s="275"/>
    </row>
    <row r="62180" spans="21:21" x14ac:dyDescent="0.3">
      <c r="U62180" s="275"/>
    </row>
    <row r="62181" spans="21:21" x14ac:dyDescent="0.3">
      <c r="U62181" s="275"/>
    </row>
    <row r="62182" spans="21:21" x14ac:dyDescent="0.3">
      <c r="U62182" s="275"/>
    </row>
    <row r="62183" spans="21:21" x14ac:dyDescent="0.3">
      <c r="U62183" s="275"/>
    </row>
    <row r="62184" spans="21:21" x14ac:dyDescent="0.3">
      <c r="U62184" s="275"/>
    </row>
    <row r="62185" spans="21:21" x14ac:dyDescent="0.3">
      <c r="U62185" s="275"/>
    </row>
    <row r="62186" spans="21:21" x14ac:dyDescent="0.3">
      <c r="U62186" s="275"/>
    </row>
    <row r="62187" spans="21:21" x14ac:dyDescent="0.3">
      <c r="U62187" s="275"/>
    </row>
    <row r="62188" spans="21:21" x14ac:dyDescent="0.3">
      <c r="U62188" s="275"/>
    </row>
    <row r="62189" spans="21:21" x14ac:dyDescent="0.3">
      <c r="U62189" s="275"/>
    </row>
    <row r="62190" spans="21:21" x14ac:dyDescent="0.3">
      <c r="U62190" s="275"/>
    </row>
    <row r="62191" spans="21:21" x14ac:dyDescent="0.3">
      <c r="U62191" s="275"/>
    </row>
    <row r="62192" spans="21:21" x14ac:dyDescent="0.3">
      <c r="U62192" s="275"/>
    </row>
    <row r="62193" spans="21:21" x14ac:dyDescent="0.3">
      <c r="U62193" s="275"/>
    </row>
    <row r="62194" spans="21:21" x14ac:dyDescent="0.3">
      <c r="U62194" s="275"/>
    </row>
    <row r="62195" spans="21:21" x14ac:dyDescent="0.3">
      <c r="U62195" s="275"/>
    </row>
    <row r="62196" spans="21:21" x14ac:dyDescent="0.3">
      <c r="U62196" s="275"/>
    </row>
    <row r="62197" spans="21:21" x14ac:dyDescent="0.3">
      <c r="U62197" s="275"/>
    </row>
    <row r="62198" spans="21:21" x14ac:dyDescent="0.3">
      <c r="U62198" s="275"/>
    </row>
    <row r="62199" spans="21:21" x14ac:dyDescent="0.3">
      <c r="U62199" s="275"/>
    </row>
    <row r="62200" spans="21:21" x14ac:dyDescent="0.3">
      <c r="U62200" s="275"/>
    </row>
    <row r="62201" spans="21:21" x14ac:dyDescent="0.3">
      <c r="U62201" s="275"/>
    </row>
    <row r="62202" spans="21:21" x14ac:dyDescent="0.3">
      <c r="U62202" s="275"/>
    </row>
    <row r="62203" spans="21:21" x14ac:dyDescent="0.3">
      <c r="U62203" s="275"/>
    </row>
    <row r="62204" spans="21:21" x14ac:dyDescent="0.3">
      <c r="U62204" s="275"/>
    </row>
    <row r="62205" spans="21:21" x14ac:dyDescent="0.3">
      <c r="U62205" s="275"/>
    </row>
    <row r="62206" spans="21:21" x14ac:dyDescent="0.3">
      <c r="U62206" s="275"/>
    </row>
    <row r="62207" spans="21:21" x14ac:dyDescent="0.3">
      <c r="U62207" s="275"/>
    </row>
    <row r="62208" spans="21:21" x14ac:dyDescent="0.3">
      <c r="U62208" s="275"/>
    </row>
    <row r="62209" spans="21:21" x14ac:dyDescent="0.3">
      <c r="U62209" s="275"/>
    </row>
    <row r="62210" spans="21:21" x14ac:dyDescent="0.3">
      <c r="U62210" s="275"/>
    </row>
    <row r="62211" spans="21:21" x14ac:dyDescent="0.3">
      <c r="U62211" s="275"/>
    </row>
    <row r="62212" spans="21:21" x14ac:dyDescent="0.3">
      <c r="U62212" s="275"/>
    </row>
    <row r="62213" spans="21:21" x14ac:dyDescent="0.3">
      <c r="U62213" s="275"/>
    </row>
    <row r="62214" spans="21:21" x14ac:dyDescent="0.3">
      <c r="U62214" s="275"/>
    </row>
    <row r="62215" spans="21:21" x14ac:dyDescent="0.3">
      <c r="U62215" s="275"/>
    </row>
    <row r="62216" spans="21:21" x14ac:dyDescent="0.3">
      <c r="U62216" s="275"/>
    </row>
    <row r="62217" spans="21:21" x14ac:dyDescent="0.3">
      <c r="U62217" s="275"/>
    </row>
    <row r="62218" spans="21:21" x14ac:dyDescent="0.3">
      <c r="U62218" s="275"/>
    </row>
    <row r="62219" spans="21:21" x14ac:dyDescent="0.3">
      <c r="U62219" s="275"/>
    </row>
    <row r="62220" spans="21:21" x14ac:dyDescent="0.3">
      <c r="U62220" s="275"/>
    </row>
    <row r="62221" spans="21:21" x14ac:dyDescent="0.3">
      <c r="U62221" s="275"/>
    </row>
    <row r="62222" spans="21:21" x14ac:dyDescent="0.3">
      <c r="U62222" s="275"/>
    </row>
    <row r="62223" spans="21:21" x14ac:dyDescent="0.3">
      <c r="U62223" s="275"/>
    </row>
    <row r="62224" spans="21:21" x14ac:dyDescent="0.3">
      <c r="U62224" s="275"/>
    </row>
    <row r="62225" spans="21:21" x14ac:dyDescent="0.3">
      <c r="U62225" s="275"/>
    </row>
    <row r="62226" spans="21:21" x14ac:dyDescent="0.3">
      <c r="U62226" s="275"/>
    </row>
    <row r="62227" spans="21:21" x14ac:dyDescent="0.3">
      <c r="U62227" s="275"/>
    </row>
    <row r="62228" spans="21:21" x14ac:dyDescent="0.3">
      <c r="U62228" s="275"/>
    </row>
    <row r="62229" spans="21:21" x14ac:dyDescent="0.3">
      <c r="U62229" s="275"/>
    </row>
    <row r="62230" spans="21:21" x14ac:dyDescent="0.3">
      <c r="U62230" s="275"/>
    </row>
    <row r="62231" spans="21:21" x14ac:dyDescent="0.3">
      <c r="U62231" s="275"/>
    </row>
    <row r="62232" spans="21:21" x14ac:dyDescent="0.3">
      <c r="U62232" s="275"/>
    </row>
    <row r="62233" spans="21:21" x14ac:dyDescent="0.3">
      <c r="U62233" s="275"/>
    </row>
    <row r="62234" spans="21:21" x14ac:dyDescent="0.3">
      <c r="U62234" s="275"/>
    </row>
    <row r="62235" spans="21:21" x14ac:dyDescent="0.3">
      <c r="U62235" s="275"/>
    </row>
    <row r="62236" spans="21:21" x14ac:dyDescent="0.3">
      <c r="U62236" s="275"/>
    </row>
    <row r="62237" spans="21:21" x14ac:dyDescent="0.3">
      <c r="U62237" s="275"/>
    </row>
    <row r="62238" spans="21:21" x14ac:dyDescent="0.3">
      <c r="U62238" s="275"/>
    </row>
    <row r="62239" spans="21:21" x14ac:dyDescent="0.3">
      <c r="U62239" s="275"/>
    </row>
    <row r="62240" spans="21:21" x14ac:dyDescent="0.3">
      <c r="U62240" s="275"/>
    </row>
    <row r="62241" spans="21:21" x14ac:dyDescent="0.3">
      <c r="U62241" s="275"/>
    </row>
    <row r="62242" spans="21:21" x14ac:dyDescent="0.3">
      <c r="U62242" s="275"/>
    </row>
    <row r="62243" spans="21:21" x14ac:dyDescent="0.3">
      <c r="U62243" s="275"/>
    </row>
    <row r="62244" spans="21:21" x14ac:dyDescent="0.3">
      <c r="U62244" s="275"/>
    </row>
    <row r="62245" spans="21:21" x14ac:dyDescent="0.3">
      <c r="U62245" s="275"/>
    </row>
    <row r="62246" spans="21:21" x14ac:dyDescent="0.3">
      <c r="U62246" s="275"/>
    </row>
    <row r="62247" spans="21:21" x14ac:dyDescent="0.3">
      <c r="U62247" s="275"/>
    </row>
    <row r="62248" spans="21:21" x14ac:dyDescent="0.3">
      <c r="U62248" s="275"/>
    </row>
    <row r="62249" spans="21:21" x14ac:dyDescent="0.3">
      <c r="U62249" s="275"/>
    </row>
    <row r="62250" spans="21:21" x14ac:dyDescent="0.3">
      <c r="U62250" s="275"/>
    </row>
    <row r="62251" spans="21:21" x14ac:dyDescent="0.3">
      <c r="U62251" s="275"/>
    </row>
    <row r="62252" spans="21:21" x14ac:dyDescent="0.3">
      <c r="U62252" s="275"/>
    </row>
    <row r="62253" spans="21:21" x14ac:dyDescent="0.3">
      <c r="U62253" s="275"/>
    </row>
    <row r="62254" spans="21:21" x14ac:dyDescent="0.3">
      <c r="U62254" s="275"/>
    </row>
    <row r="62255" spans="21:21" x14ac:dyDescent="0.3">
      <c r="U62255" s="275"/>
    </row>
    <row r="62256" spans="21:21" x14ac:dyDescent="0.3">
      <c r="U62256" s="275"/>
    </row>
    <row r="62257" spans="21:21" x14ac:dyDescent="0.3">
      <c r="U62257" s="275"/>
    </row>
    <row r="62258" spans="21:21" x14ac:dyDescent="0.3">
      <c r="U62258" s="275"/>
    </row>
    <row r="62259" spans="21:21" x14ac:dyDescent="0.3">
      <c r="U62259" s="275"/>
    </row>
    <row r="62260" spans="21:21" x14ac:dyDescent="0.3">
      <c r="U62260" s="275"/>
    </row>
    <row r="62261" spans="21:21" x14ac:dyDescent="0.3">
      <c r="U62261" s="275"/>
    </row>
    <row r="62262" spans="21:21" x14ac:dyDescent="0.3">
      <c r="U62262" s="275"/>
    </row>
    <row r="62263" spans="21:21" x14ac:dyDescent="0.3">
      <c r="U62263" s="275"/>
    </row>
    <row r="62264" spans="21:21" x14ac:dyDescent="0.3">
      <c r="U62264" s="275"/>
    </row>
    <row r="62265" spans="21:21" x14ac:dyDescent="0.3">
      <c r="U62265" s="275"/>
    </row>
    <row r="62266" spans="21:21" x14ac:dyDescent="0.3">
      <c r="U62266" s="275"/>
    </row>
    <row r="62267" spans="21:21" x14ac:dyDescent="0.3">
      <c r="U62267" s="275"/>
    </row>
    <row r="62268" spans="21:21" x14ac:dyDescent="0.3">
      <c r="U62268" s="275"/>
    </row>
    <row r="62269" spans="21:21" x14ac:dyDescent="0.3">
      <c r="U62269" s="275"/>
    </row>
    <row r="62270" spans="21:21" x14ac:dyDescent="0.3">
      <c r="U62270" s="275"/>
    </row>
    <row r="62271" spans="21:21" x14ac:dyDescent="0.3">
      <c r="U62271" s="275"/>
    </row>
    <row r="62272" spans="21:21" x14ac:dyDescent="0.3">
      <c r="U62272" s="275"/>
    </row>
    <row r="62273" spans="21:21" x14ac:dyDescent="0.3">
      <c r="U62273" s="275"/>
    </row>
    <row r="62274" spans="21:21" x14ac:dyDescent="0.3">
      <c r="U62274" s="275"/>
    </row>
    <row r="62275" spans="21:21" x14ac:dyDescent="0.3">
      <c r="U62275" s="275"/>
    </row>
    <row r="62276" spans="21:21" x14ac:dyDescent="0.3">
      <c r="U62276" s="275"/>
    </row>
    <row r="62277" spans="21:21" x14ac:dyDescent="0.3">
      <c r="U62277" s="275"/>
    </row>
    <row r="62278" spans="21:21" x14ac:dyDescent="0.3">
      <c r="U62278" s="275"/>
    </row>
    <row r="62279" spans="21:21" x14ac:dyDescent="0.3">
      <c r="U62279" s="275"/>
    </row>
    <row r="62280" spans="21:21" x14ac:dyDescent="0.3">
      <c r="U62280" s="275"/>
    </row>
    <row r="62281" spans="21:21" x14ac:dyDescent="0.3">
      <c r="U62281" s="275"/>
    </row>
    <row r="62282" spans="21:21" x14ac:dyDescent="0.3">
      <c r="U62282" s="275"/>
    </row>
    <row r="62283" spans="21:21" x14ac:dyDescent="0.3">
      <c r="U62283" s="275"/>
    </row>
    <row r="62284" spans="21:21" x14ac:dyDescent="0.3">
      <c r="U62284" s="275"/>
    </row>
    <row r="62285" spans="21:21" x14ac:dyDescent="0.3">
      <c r="U62285" s="275"/>
    </row>
    <row r="62286" spans="21:21" x14ac:dyDescent="0.3">
      <c r="U62286" s="275"/>
    </row>
    <row r="62287" spans="21:21" x14ac:dyDescent="0.3">
      <c r="U62287" s="275"/>
    </row>
    <row r="62288" spans="21:21" x14ac:dyDescent="0.3">
      <c r="U62288" s="275"/>
    </row>
    <row r="62289" spans="21:21" x14ac:dyDescent="0.3">
      <c r="U62289" s="275"/>
    </row>
    <row r="62290" spans="21:21" x14ac:dyDescent="0.3">
      <c r="U62290" s="275"/>
    </row>
    <row r="62291" spans="21:21" x14ac:dyDescent="0.3">
      <c r="U62291" s="275"/>
    </row>
    <row r="62292" spans="21:21" x14ac:dyDescent="0.3">
      <c r="U62292" s="275"/>
    </row>
    <row r="62293" spans="21:21" x14ac:dyDescent="0.3">
      <c r="U62293" s="275"/>
    </row>
    <row r="62294" spans="21:21" x14ac:dyDescent="0.3">
      <c r="U62294" s="275"/>
    </row>
    <row r="62295" spans="21:21" x14ac:dyDescent="0.3">
      <c r="U62295" s="275"/>
    </row>
    <row r="62296" spans="21:21" x14ac:dyDescent="0.3">
      <c r="U62296" s="275"/>
    </row>
    <row r="62297" spans="21:21" x14ac:dyDescent="0.3">
      <c r="U62297" s="275"/>
    </row>
    <row r="62298" spans="21:21" x14ac:dyDescent="0.3">
      <c r="U62298" s="275"/>
    </row>
    <row r="62299" spans="21:21" x14ac:dyDescent="0.3">
      <c r="U62299" s="275"/>
    </row>
    <row r="62300" spans="21:21" x14ac:dyDescent="0.3">
      <c r="U62300" s="275"/>
    </row>
    <row r="62301" spans="21:21" x14ac:dyDescent="0.3">
      <c r="U62301" s="275"/>
    </row>
    <row r="62302" spans="21:21" x14ac:dyDescent="0.3">
      <c r="U62302" s="275"/>
    </row>
    <row r="62303" spans="21:21" x14ac:dyDescent="0.3">
      <c r="U62303" s="275"/>
    </row>
    <row r="62304" spans="21:21" x14ac:dyDescent="0.3">
      <c r="U62304" s="275"/>
    </row>
    <row r="62305" spans="21:21" x14ac:dyDescent="0.3">
      <c r="U62305" s="275"/>
    </row>
    <row r="62306" spans="21:21" x14ac:dyDescent="0.3">
      <c r="U62306" s="275"/>
    </row>
    <row r="62307" spans="21:21" x14ac:dyDescent="0.3">
      <c r="U62307" s="275"/>
    </row>
    <row r="62308" spans="21:21" x14ac:dyDescent="0.3">
      <c r="U62308" s="275"/>
    </row>
    <row r="62309" spans="21:21" x14ac:dyDescent="0.3">
      <c r="U62309" s="275"/>
    </row>
    <row r="62310" spans="21:21" x14ac:dyDescent="0.3">
      <c r="U62310" s="275"/>
    </row>
    <row r="62311" spans="21:21" x14ac:dyDescent="0.3">
      <c r="U62311" s="275"/>
    </row>
    <row r="62312" spans="21:21" x14ac:dyDescent="0.3">
      <c r="U62312" s="275"/>
    </row>
    <row r="62313" spans="21:21" x14ac:dyDescent="0.3">
      <c r="U62313" s="275"/>
    </row>
    <row r="62314" spans="21:21" x14ac:dyDescent="0.3">
      <c r="U62314" s="275"/>
    </row>
    <row r="62315" spans="21:21" x14ac:dyDescent="0.3">
      <c r="U62315" s="275"/>
    </row>
    <row r="62316" spans="21:21" x14ac:dyDescent="0.3">
      <c r="U62316" s="275"/>
    </row>
    <row r="62317" spans="21:21" x14ac:dyDescent="0.3">
      <c r="U62317" s="275"/>
    </row>
    <row r="62318" spans="21:21" x14ac:dyDescent="0.3">
      <c r="U62318" s="275"/>
    </row>
    <row r="62319" spans="21:21" x14ac:dyDescent="0.3">
      <c r="U62319" s="275"/>
    </row>
    <row r="62320" spans="21:21" x14ac:dyDescent="0.3">
      <c r="U62320" s="275"/>
    </row>
    <row r="62321" spans="21:21" x14ac:dyDescent="0.3">
      <c r="U62321" s="275"/>
    </row>
    <row r="62322" spans="21:21" x14ac:dyDescent="0.3">
      <c r="U62322" s="275"/>
    </row>
    <row r="62323" spans="21:21" x14ac:dyDescent="0.3">
      <c r="U62323" s="275"/>
    </row>
    <row r="62324" spans="21:21" x14ac:dyDescent="0.3">
      <c r="U62324" s="275"/>
    </row>
    <row r="62325" spans="21:21" x14ac:dyDescent="0.3">
      <c r="U62325" s="275"/>
    </row>
    <row r="62326" spans="21:21" x14ac:dyDescent="0.3">
      <c r="U62326" s="275"/>
    </row>
    <row r="62327" spans="21:21" x14ac:dyDescent="0.3">
      <c r="U62327" s="275"/>
    </row>
    <row r="62328" spans="21:21" x14ac:dyDescent="0.3">
      <c r="U62328" s="275"/>
    </row>
    <row r="62329" spans="21:21" x14ac:dyDescent="0.3">
      <c r="U62329" s="275"/>
    </row>
    <row r="62330" spans="21:21" x14ac:dyDescent="0.3">
      <c r="U62330" s="275"/>
    </row>
    <row r="62331" spans="21:21" x14ac:dyDescent="0.3">
      <c r="U62331" s="275"/>
    </row>
    <row r="62332" spans="21:21" x14ac:dyDescent="0.3">
      <c r="U62332" s="275"/>
    </row>
    <row r="62333" spans="21:21" x14ac:dyDescent="0.3">
      <c r="U62333" s="275"/>
    </row>
    <row r="62334" spans="21:21" x14ac:dyDescent="0.3">
      <c r="U62334" s="275"/>
    </row>
    <row r="62335" spans="21:21" x14ac:dyDescent="0.3">
      <c r="U62335" s="275"/>
    </row>
    <row r="62336" spans="21:21" x14ac:dyDescent="0.3">
      <c r="U62336" s="275"/>
    </row>
    <row r="62337" spans="21:21" x14ac:dyDescent="0.3">
      <c r="U62337" s="275"/>
    </row>
    <row r="62338" spans="21:21" x14ac:dyDescent="0.3">
      <c r="U62338" s="275"/>
    </row>
    <row r="62339" spans="21:21" x14ac:dyDescent="0.3">
      <c r="U62339" s="275"/>
    </row>
    <row r="62340" spans="21:21" x14ac:dyDescent="0.3">
      <c r="U62340" s="275"/>
    </row>
    <row r="62341" spans="21:21" x14ac:dyDescent="0.3">
      <c r="U62341" s="275"/>
    </row>
    <row r="62342" spans="21:21" x14ac:dyDescent="0.3">
      <c r="U62342" s="275"/>
    </row>
    <row r="62343" spans="21:21" x14ac:dyDescent="0.3">
      <c r="U62343" s="275"/>
    </row>
    <row r="62344" spans="21:21" x14ac:dyDescent="0.3">
      <c r="U62344" s="275"/>
    </row>
    <row r="62345" spans="21:21" x14ac:dyDescent="0.3">
      <c r="U62345" s="275"/>
    </row>
    <row r="62346" spans="21:21" x14ac:dyDescent="0.3">
      <c r="U62346" s="275"/>
    </row>
    <row r="62347" spans="21:21" x14ac:dyDescent="0.3">
      <c r="U62347" s="275"/>
    </row>
    <row r="62348" spans="21:21" x14ac:dyDescent="0.3">
      <c r="U62348" s="275"/>
    </row>
    <row r="62349" spans="21:21" x14ac:dyDescent="0.3">
      <c r="U62349" s="275"/>
    </row>
    <row r="62350" spans="21:21" x14ac:dyDescent="0.3">
      <c r="U62350" s="275"/>
    </row>
    <row r="62351" spans="21:21" x14ac:dyDescent="0.3">
      <c r="U62351" s="275"/>
    </row>
    <row r="62352" spans="21:21" x14ac:dyDescent="0.3">
      <c r="U62352" s="275"/>
    </row>
    <row r="62353" spans="21:21" x14ac:dyDescent="0.3">
      <c r="U62353" s="275"/>
    </row>
    <row r="62354" spans="21:21" x14ac:dyDescent="0.3">
      <c r="U62354" s="275"/>
    </row>
    <row r="62355" spans="21:21" x14ac:dyDescent="0.3">
      <c r="U62355" s="275"/>
    </row>
    <row r="62356" spans="21:21" x14ac:dyDescent="0.3">
      <c r="U62356" s="275"/>
    </row>
    <row r="62357" spans="21:21" x14ac:dyDescent="0.3">
      <c r="U62357" s="275"/>
    </row>
    <row r="62358" spans="21:21" x14ac:dyDescent="0.3">
      <c r="U62358" s="275"/>
    </row>
    <row r="62359" spans="21:21" x14ac:dyDescent="0.3">
      <c r="U62359" s="275"/>
    </row>
    <row r="62360" spans="21:21" x14ac:dyDescent="0.3">
      <c r="U62360" s="275"/>
    </row>
    <row r="62361" spans="21:21" x14ac:dyDescent="0.3">
      <c r="U62361" s="275"/>
    </row>
    <row r="62362" spans="21:21" x14ac:dyDescent="0.3">
      <c r="U62362" s="275"/>
    </row>
    <row r="62363" spans="21:21" x14ac:dyDescent="0.3">
      <c r="U62363" s="275"/>
    </row>
    <row r="62364" spans="21:21" x14ac:dyDescent="0.3">
      <c r="U62364" s="275"/>
    </row>
    <row r="62365" spans="21:21" x14ac:dyDescent="0.3">
      <c r="U62365" s="275"/>
    </row>
    <row r="62366" spans="21:21" x14ac:dyDescent="0.3">
      <c r="U62366" s="275"/>
    </row>
    <row r="62367" spans="21:21" x14ac:dyDescent="0.3">
      <c r="U62367" s="275"/>
    </row>
    <row r="62368" spans="21:21" x14ac:dyDescent="0.3">
      <c r="U62368" s="275"/>
    </row>
    <row r="62369" spans="21:21" x14ac:dyDescent="0.3">
      <c r="U62369" s="275"/>
    </row>
    <row r="62370" spans="21:21" x14ac:dyDescent="0.3">
      <c r="U62370" s="275"/>
    </row>
    <row r="62371" spans="21:21" x14ac:dyDescent="0.3">
      <c r="U62371" s="275"/>
    </row>
    <row r="62372" spans="21:21" x14ac:dyDescent="0.3">
      <c r="U62372" s="275"/>
    </row>
    <row r="62373" spans="21:21" x14ac:dyDescent="0.3">
      <c r="U62373" s="275"/>
    </row>
    <row r="62374" spans="21:21" x14ac:dyDescent="0.3">
      <c r="U62374" s="275"/>
    </row>
    <row r="62375" spans="21:21" x14ac:dyDescent="0.3">
      <c r="U62375" s="275"/>
    </row>
    <row r="62376" spans="21:21" x14ac:dyDescent="0.3">
      <c r="U62376" s="275"/>
    </row>
    <row r="62377" spans="21:21" x14ac:dyDescent="0.3">
      <c r="U62377" s="275"/>
    </row>
    <row r="62378" spans="21:21" x14ac:dyDescent="0.3">
      <c r="U62378" s="275"/>
    </row>
    <row r="62379" spans="21:21" x14ac:dyDescent="0.3">
      <c r="U62379" s="275"/>
    </row>
    <row r="62380" spans="21:21" x14ac:dyDescent="0.3">
      <c r="U62380" s="275"/>
    </row>
    <row r="62381" spans="21:21" x14ac:dyDescent="0.3">
      <c r="U62381" s="275"/>
    </row>
    <row r="62382" spans="21:21" x14ac:dyDescent="0.3">
      <c r="U62382" s="275"/>
    </row>
    <row r="62383" spans="21:21" x14ac:dyDescent="0.3">
      <c r="U62383" s="275"/>
    </row>
    <row r="62384" spans="21:21" x14ac:dyDescent="0.3">
      <c r="U62384" s="275"/>
    </row>
    <row r="62385" spans="21:21" x14ac:dyDescent="0.3">
      <c r="U62385" s="275"/>
    </row>
    <row r="62386" spans="21:21" x14ac:dyDescent="0.3">
      <c r="U62386" s="275"/>
    </row>
    <row r="62387" spans="21:21" x14ac:dyDescent="0.3">
      <c r="U62387" s="275"/>
    </row>
    <row r="62388" spans="21:21" x14ac:dyDescent="0.3">
      <c r="U62388" s="275"/>
    </row>
    <row r="62389" spans="21:21" x14ac:dyDescent="0.3">
      <c r="U62389" s="275"/>
    </row>
    <row r="62390" spans="21:21" x14ac:dyDescent="0.3">
      <c r="U62390" s="275"/>
    </row>
    <row r="62391" spans="21:21" x14ac:dyDescent="0.3">
      <c r="U62391" s="275"/>
    </row>
    <row r="62392" spans="21:21" x14ac:dyDescent="0.3">
      <c r="U62392" s="275"/>
    </row>
    <row r="62393" spans="21:21" x14ac:dyDescent="0.3">
      <c r="U62393" s="275"/>
    </row>
    <row r="62394" spans="21:21" x14ac:dyDescent="0.3">
      <c r="U62394" s="275"/>
    </row>
    <row r="62395" spans="21:21" x14ac:dyDescent="0.3">
      <c r="U62395" s="275"/>
    </row>
    <row r="62396" spans="21:21" x14ac:dyDescent="0.3">
      <c r="U62396" s="275"/>
    </row>
    <row r="62397" spans="21:21" x14ac:dyDescent="0.3">
      <c r="U62397" s="275"/>
    </row>
    <row r="62398" spans="21:21" x14ac:dyDescent="0.3">
      <c r="U62398" s="275"/>
    </row>
    <row r="62399" spans="21:21" x14ac:dyDescent="0.3">
      <c r="U62399" s="275"/>
    </row>
    <row r="62400" spans="21:21" x14ac:dyDescent="0.3">
      <c r="U62400" s="275"/>
    </row>
    <row r="62401" spans="21:21" x14ac:dyDescent="0.3">
      <c r="U62401" s="275"/>
    </row>
    <row r="62402" spans="21:21" x14ac:dyDescent="0.3">
      <c r="U62402" s="275"/>
    </row>
    <row r="62403" spans="21:21" x14ac:dyDescent="0.3">
      <c r="U62403" s="275"/>
    </row>
    <row r="62404" spans="21:21" x14ac:dyDescent="0.3">
      <c r="U62404" s="275"/>
    </row>
    <row r="62405" spans="21:21" x14ac:dyDescent="0.3">
      <c r="U62405" s="275"/>
    </row>
    <row r="62406" spans="21:21" x14ac:dyDescent="0.3">
      <c r="U62406" s="275"/>
    </row>
    <row r="62407" spans="21:21" x14ac:dyDescent="0.3">
      <c r="U62407" s="275"/>
    </row>
    <row r="62408" spans="21:21" x14ac:dyDescent="0.3">
      <c r="U62408" s="275"/>
    </row>
    <row r="62409" spans="21:21" x14ac:dyDescent="0.3">
      <c r="U62409" s="275"/>
    </row>
    <row r="62410" spans="21:21" x14ac:dyDescent="0.3">
      <c r="U62410" s="275"/>
    </row>
    <row r="62411" spans="21:21" x14ac:dyDescent="0.3">
      <c r="U62411" s="275"/>
    </row>
    <row r="62412" spans="21:21" x14ac:dyDescent="0.3">
      <c r="U62412" s="275"/>
    </row>
    <row r="62413" spans="21:21" x14ac:dyDescent="0.3">
      <c r="U62413" s="275"/>
    </row>
    <row r="62414" spans="21:21" x14ac:dyDescent="0.3">
      <c r="U62414" s="275"/>
    </row>
    <row r="62415" spans="21:21" x14ac:dyDescent="0.3">
      <c r="U62415" s="275"/>
    </row>
    <row r="62416" spans="21:21" x14ac:dyDescent="0.3">
      <c r="U62416" s="275"/>
    </row>
    <row r="62417" spans="21:21" x14ac:dyDescent="0.3">
      <c r="U62417" s="275"/>
    </row>
    <row r="62418" spans="21:21" x14ac:dyDescent="0.3">
      <c r="U62418" s="275"/>
    </row>
    <row r="62419" spans="21:21" x14ac:dyDescent="0.3">
      <c r="U62419" s="275"/>
    </row>
    <row r="62420" spans="21:21" x14ac:dyDescent="0.3">
      <c r="U62420" s="275"/>
    </row>
    <row r="62421" spans="21:21" x14ac:dyDescent="0.3">
      <c r="U62421" s="275"/>
    </row>
    <row r="62422" spans="21:21" x14ac:dyDescent="0.3">
      <c r="U62422" s="275"/>
    </row>
    <row r="62423" spans="21:21" x14ac:dyDescent="0.3">
      <c r="U62423" s="275"/>
    </row>
    <row r="62424" spans="21:21" x14ac:dyDescent="0.3">
      <c r="U62424" s="275"/>
    </row>
    <row r="62425" spans="21:21" x14ac:dyDescent="0.3">
      <c r="U62425" s="275"/>
    </row>
    <row r="62426" spans="21:21" x14ac:dyDescent="0.3">
      <c r="U62426" s="275"/>
    </row>
    <row r="62427" spans="21:21" x14ac:dyDescent="0.3">
      <c r="U62427" s="275"/>
    </row>
    <row r="62428" spans="21:21" x14ac:dyDescent="0.3">
      <c r="U62428" s="275"/>
    </row>
    <row r="62429" spans="21:21" x14ac:dyDescent="0.3">
      <c r="U62429" s="275"/>
    </row>
    <row r="62430" spans="21:21" x14ac:dyDescent="0.3">
      <c r="U62430" s="275"/>
    </row>
    <row r="62431" spans="21:21" x14ac:dyDescent="0.3">
      <c r="U62431" s="275"/>
    </row>
    <row r="62432" spans="21:21" x14ac:dyDescent="0.3">
      <c r="U62432" s="275"/>
    </row>
    <row r="62433" spans="21:21" x14ac:dyDescent="0.3">
      <c r="U62433" s="275"/>
    </row>
    <row r="62434" spans="21:21" x14ac:dyDescent="0.3">
      <c r="U62434" s="275"/>
    </row>
    <row r="62435" spans="21:21" x14ac:dyDescent="0.3">
      <c r="U62435" s="275"/>
    </row>
    <row r="62436" spans="21:21" x14ac:dyDescent="0.3">
      <c r="U62436" s="275"/>
    </row>
    <row r="62437" spans="21:21" x14ac:dyDescent="0.3">
      <c r="U62437" s="275"/>
    </row>
    <row r="62438" spans="21:21" x14ac:dyDescent="0.3">
      <c r="U62438" s="275"/>
    </row>
    <row r="62439" spans="21:21" x14ac:dyDescent="0.3">
      <c r="U62439" s="275"/>
    </row>
    <row r="62440" spans="21:21" x14ac:dyDescent="0.3">
      <c r="U62440" s="275"/>
    </row>
    <row r="62441" spans="21:21" x14ac:dyDescent="0.3">
      <c r="U62441" s="275"/>
    </row>
    <row r="62442" spans="21:21" x14ac:dyDescent="0.3">
      <c r="U62442" s="275"/>
    </row>
    <row r="62443" spans="21:21" x14ac:dyDescent="0.3">
      <c r="U62443" s="275"/>
    </row>
    <row r="62444" spans="21:21" x14ac:dyDescent="0.3">
      <c r="U62444" s="275"/>
    </row>
    <row r="62445" spans="21:21" x14ac:dyDescent="0.3">
      <c r="U62445" s="275"/>
    </row>
    <row r="62446" spans="21:21" x14ac:dyDescent="0.3">
      <c r="U62446" s="275"/>
    </row>
    <row r="62447" spans="21:21" x14ac:dyDescent="0.3">
      <c r="U62447" s="275"/>
    </row>
    <row r="62448" spans="21:21" x14ac:dyDescent="0.3">
      <c r="U62448" s="275"/>
    </row>
    <row r="62449" spans="21:21" x14ac:dyDescent="0.3">
      <c r="U62449" s="275"/>
    </row>
    <row r="62450" spans="21:21" x14ac:dyDescent="0.3">
      <c r="U62450" s="275"/>
    </row>
    <row r="62451" spans="21:21" x14ac:dyDescent="0.3">
      <c r="U62451" s="275"/>
    </row>
    <row r="62452" spans="21:21" x14ac:dyDescent="0.3">
      <c r="U62452" s="275"/>
    </row>
    <row r="62453" spans="21:21" x14ac:dyDescent="0.3">
      <c r="U62453" s="275"/>
    </row>
    <row r="62454" spans="21:21" x14ac:dyDescent="0.3">
      <c r="U62454" s="275"/>
    </row>
    <row r="62455" spans="21:21" x14ac:dyDescent="0.3">
      <c r="U62455" s="275"/>
    </row>
    <row r="62456" spans="21:21" x14ac:dyDescent="0.3">
      <c r="U62456" s="275"/>
    </row>
    <row r="62457" spans="21:21" x14ac:dyDescent="0.3">
      <c r="U62457" s="275"/>
    </row>
    <row r="62458" spans="21:21" x14ac:dyDescent="0.3">
      <c r="U62458" s="275"/>
    </row>
    <row r="62459" spans="21:21" x14ac:dyDescent="0.3">
      <c r="U62459" s="275"/>
    </row>
    <row r="62460" spans="21:21" x14ac:dyDescent="0.3">
      <c r="U62460" s="275"/>
    </row>
    <row r="62461" spans="21:21" x14ac:dyDescent="0.3">
      <c r="U62461" s="275"/>
    </row>
    <row r="62462" spans="21:21" x14ac:dyDescent="0.3">
      <c r="U62462" s="275"/>
    </row>
    <row r="62463" spans="21:21" x14ac:dyDescent="0.3">
      <c r="U62463" s="275"/>
    </row>
    <row r="62464" spans="21:21" x14ac:dyDescent="0.3">
      <c r="U62464" s="275"/>
    </row>
    <row r="62465" spans="21:21" x14ac:dyDescent="0.3">
      <c r="U62465" s="275"/>
    </row>
    <row r="62466" spans="21:21" x14ac:dyDescent="0.3">
      <c r="U62466" s="275"/>
    </row>
    <row r="62467" spans="21:21" x14ac:dyDescent="0.3">
      <c r="U62467" s="275"/>
    </row>
    <row r="62468" spans="21:21" x14ac:dyDescent="0.3">
      <c r="U62468" s="275"/>
    </row>
    <row r="62469" spans="21:21" x14ac:dyDescent="0.3">
      <c r="U62469" s="275"/>
    </row>
    <row r="62470" spans="21:21" x14ac:dyDescent="0.3">
      <c r="U62470" s="275"/>
    </row>
    <row r="62471" spans="21:21" x14ac:dyDescent="0.3">
      <c r="U62471" s="275"/>
    </row>
    <row r="62472" spans="21:21" x14ac:dyDescent="0.3">
      <c r="U62472" s="275"/>
    </row>
    <row r="62473" spans="21:21" x14ac:dyDescent="0.3">
      <c r="U62473" s="275"/>
    </row>
    <row r="62474" spans="21:21" x14ac:dyDescent="0.3">
      <c r="U62474" s="275"/>
    </row>
    <row r="62475" spans="21:21" x14ac:dyDescent="0.3">
      <c r="U62475" s="275"/>
    </row>
    <row r="62476" spans="21:21" x14ac:dyDescent="0.3">
      <c r="U62476" s="275"/>
    </row>
    <row r="62477" spans="21:21" x14ac:dyDescent="0.3">
      <c r="U62477" s="275"/>
    </row>
    <row r="62478" spans="21:21" x14ac:dyDescent="0.3">
      <c r="U62478" s="275"/>
    </row>
    <row r="62479" spans="21:21" x14ac:dyDescent="0.3">
      <c r="U62479" s="275"/>
    </row>
    <row r="62480" spans="21:21" x14ac:dyDescent="0.3">
      <c r="U62480" s="275"/>
    </row>
    <row r="62481" spans="21:21" x14ac:dyDescent="0.3">
      <c r="U62481" s="275"/>
    </row>
    <row r="62482" spans="21:21" x14ac:dyDescent="0.3">
      <c r="U62482" s="275"/>
    </row>
    <row r="62483" spans="21:21" x14ac:dyDescent="0.3">
      <c r="U62483" s="275"/>
    </row>
    <row r="62484" spans="21:21" x14ac:dyDescent="0.3">
      <c r="U62484" s="275"/>
    </row>
    <row r="62485" spans="21:21" x14ac:dyDescent="0.3">
      <c r="U62485" s="275"/>
    </row>
    <row r="62486" spans="21:21" x14ac:dyDescent="0.3">
      <c r="U62486" s="275"/>
    </row>
    <row r="62487" spans="21:21" x14ac:dyDescent="0.3">
      <c r="U62487" s="275"/>
    </row>
    <row r="62488" spans="21:21" x14ac:dyDescent="0.3">
      <c r="U62488" s="275"/>
    </row>
    <row r="62489" spans="21:21" x14ac:dyDescent="0.3">
      <c r="U62489" s="275"/>
    </row>
    <row r="62490" spans="21:21" x14ac:dyDescent="0.3">
      <c r="U62490" s="275"/>
    </row>
    <row r="62491" spans="21:21" x14ac:dyDescent="0.3">
      <c r="U62491" s="275"/>
    </row>
    <row r="62492" spans="21:21" x14ac:dyDescent="0.3">
      <c r="U62492" s="275"/>
    </row>
    <row r="62493" spans="21:21" x14ac:dyDescent="0.3">
      <c r="U62493" s="275"/>
    </row>
    <row r="62494" spans="21:21" x14ac:dyDescent="0.3">
      <c r="U62494" s="275"/>
    </row>
    <row r="62495" spans="21:21" x14ac:dyDescent="0.3">
      <c r="U62495" s="275"/>
    </row>
    <row r="62496" spans="21:21" x14ac:dyDescent="0.3">
      <c r="U62496" s="275"/>
    </row>
    <row r="62497" spans="21:21" x14ac:dyDescent="0.3">
      <c r="U62497" s="275"/>
    </row>
    <row r="62498" spans="21:21" x14ac:dyDescent="0.3">
      <c r="U62498" s="275"/>
    </row>
    <row r="62499" spans="21:21" x14ac:dyDescent="0.3">
      <c r="U62499" s="275"/>
    </row>
    <row r="62500" spans="21:21" x14ac:dyDescent="0.3">
      <c r="U62500" s="275"/>
    </row>
    <row r="62501" spans="21:21" x14ac:dyDescent="0.3">
      <c r="U62501" s="275"/>
    </row>
    <row r="62502" spans="21:21" x14ac:dyDescent="0.3">
      <c r="U62502" s="275"/>
    </row>
    <row r="62503" spans="21:21" x14ac:dyDescent="0.3">
      <c r="U62503" s="275"/>
    </row>
    <row r="62504" spans="21:21" x14ac:dyDescent="0.3">
      <c r="U62504" s="275"/>
    </row>
    <row r="62505" spans="21:21" x14ac:dyDescent="0.3">
      <c r="U62505" s="275"/>
    </row>
    <row r="62506" spans="21:21" x14ac:dyDescent="0.3">
      <c r="U62506" s="275"/>
    </row>
    <row r="62507" spans="21:21" x14ac:dyDescent="0.3">
      <c r="U62507" s="275"/>
    </row>
    <row r="62508" spans="21:21" x14ac:dyDescent="0.3">
      <c r="U62508" s="275"/>
    </row>
    <row r="62509" spans="21:21" x14ac:dyDescent="0.3">
      <c r="U62509" s="275"/>
    </row>
    <row r="62510" spans="21:21" x14ac:dyDescent="0.3">
      <c r="U62510" s="275"/>
    </row>
    <row r="62511" spans="21:21" x14ac:dyDescent="0.3">
      <c r="U62511" s="275"/>
    </row>
    <row r="62512" spans="21:21" x14ac:dyDescent="0.3">
      <c r="U62512" s="275"/>
    </row>
    <row r="62513" spans="21:21" x14ac:dyDescent="0.3">
      <c r="U62513" s="275"/>
    </row>
    <row r="62514" spans="21:21" x14ac:dyDescent="0.3">
      <c r="U62514" s="275"/>
    </row>
    <row r="62515" spans="21:21" x14ac:dyDescent="0.3">
      <c r="U62515" s="275"/>
    </row>
    <row r="62516" spans="21:21" x14ac:dyDescent="0.3">
      <c r="U62516" s="275"/>
    </row>
    <row r="62517" spans="21:21" x14ac:dyDescent="0.3">
      <c r="U62517" s="275"/>
    </row>
    <row r="62518" spans="21:21" x14ac:dyDescent="0.3">
      <c r="U62518" s="275"/>
    </row>
    <row r="62519" spans="21:21" x14ac:dyDescent="0.3">
      <c r="U62519" s="275"/>
    </row>
    <row r="62520" spans="21:21" x14ac:dyDescent="0.3">
      <c r="U62520" s="275"/>
    </row>
    <row r="62521" spans="21:21" x14ac:dyDescent="0.3">
      <c r="U62521" s="275"/>
    </row>
    <row r="62522" spans="21:21" x14ac:dyDescent="0.3">
      <c r="U62522" s="275"/>
    </row>
    <row r="62523" spans="21:21" x14ac:dyDescent="0.3">
      <c r="U62523" s="275"/>
    </row>
    <row r="62524" spans="21:21" x14ac:dyDescent="0.3">
      <c r="U62524" s="275"/>
    </row>
    <row r="62525" spans="21:21" x14ac:dyDescent="0.3">
      <c r="U62525" s="275"/>
    </row>
    <row r="62526" spans="21:21" x14ac:dyDescent="0.3">
      <c r="U62526" s="275"/>
    </row>
    <row r="62527" spans="21:21" x14ac:dyDescent="0.3">
      <c r="U62527" s="275"/>
    </row>
    <row r="62528" spans="21:21" x14ac:dyDescent="0.3">
      <c r="U62528" s="275"/>
    </row>
    <row r="62529" spans="21:21" x14ac:dyDescent="0.3">
      <c r="U62529" s="275"/>
    </row>
    <row r="62530" spans="21:21" x14ac:dyDescent="0.3">
      <c r="U62530" s="275"/>
    </row>
    <row r="62531" spans="21:21" x14ac:dyDescent="0.3">
      <c r="U62531" s="275"/>
    </row>
    <row r="62532" spans="21:21" x14ac:dyDescent="0.3">
      <c r="U62532" s="275"/>
    </row>
    <row r="62533" spans="21:21" x14ac:dyDescent="0.3">
      <c r="U62533" s="275"/>
    </row>
    <row r="62534" spans="21:21" x14ac:dyDescent="0.3">
      <c r="U62534" s="275"/>
    </row>
    <row r="62535" spans="21:21" x14ac:dyDescent="0.3">
      <c r="U62535" s="275"/>
    </row>
    <row r="62536" spans="21:21" x14ac:dyDescent="0.3">
      <c r="U62536" s="275"/>
    </row>
    <row r="62537" spans="21:21" x14ac:dyDescent="0.3">
      <c r="U62537" s="275"/>
    </row>
    <row r="62538" spans="21:21" x14ac:dyDescent="0.3">
      <c r="U62538" s="275"/>
    </row>
    <row r="62539" spans="21:21" x14ac:dyDescent="0.3">
      <c r="U62539" s="275"/>
    </row>
    <row r="62540" spans="21:21" x14ac:dyDescent="0.3">
      <c r="U62540" s="275"/>
    </row>
    <row r="62541" spans="21:21" x14ac:dyDescent="0.3">
      <c r="U62541" s="275"/>
    </row>
    <row r="62542" spans="21:21" x14ac:dyDescent="0.3">
      <c r="U62542" s="275"/>
    </row>
    <row r="62543" spans="21:21" x14ac:dyDescent="0.3">
      <c r="U62543" s="275"/>
    </row>
    <row r="62544" spans="21:21" x14ac:dyDescent="0.3">
      <c r="U62544" s="275"/>
    </row>
    <row r="62545" spans="21:21" x14ac:dyDescent="0.3">
      <c r="U62545" s="275"/>
    </row>
    <row r="62546" spans="21:21" x14ac:dyDescent="0.3">
      <c r="U62546" s="275"/>
    </row>
    <row r="62547" spans="21:21" x14ac:dyDescent="0.3">
      <c r="U62547" s="275"/>
    </row>
    <row r="62548" spans="21:21" x14ac:dyDescent="0.3">
      <c r="U62548" s="275"/>
    </row>
    <row r="62549" spans="21:21" x14ac:dyDescent="0.3">
      <c r="U62549" s="275"/>
    </row>
    <row r="62550" spans="21:21" x14ac:dyDescent="0.3">
      <c r="U62550" s="275"/>
    </row>
    <row r="62551" spans="21:21" x14ac:dyDescent="0.3">
      <c r="U62551" s="275"/>
    </row>
    <row r="62552" spans="21:21" x14ac:dyDescent="0.3">
      <c r="U62552" s="275"/>
    </row>
    <row r="62553" spans="21:21" x14ac:dyDescent="0.3">
      <c r="U62553" s="275"/>
    </row>
    <row r="62554" spans="21:21" x14ac:dyDescent="0.3">
      <c r="U62554" s="275"/>
    </row>
    <row r="62555" spans="21:21" x14ac:dyDescent="0.3">
      <c r="U62555" s="275"/>
    </row>
    <row r="62556" spans="21:21" x14ac:dyDescent="0.3">
      <c r="U62556" s="275"/>
    </row>
    <row r="62557" spans="21:21" x14ac:dyDescent="0.3">
      <c r="U62557" s="275"/>
    </row>
    <row r="62558" spans="21:21" x14ac:dyDescent="0.3">
      <c r="U62558" s="275"/>
    </row>
    <row r="62559" spans="21:21" x14ac:dyDescent="0.3">
      <c r="U62559" s="275"/>
    </row>
    <row r="62560" spans="21:21" x14ac:dyDescent="0.3">
      <c r="U62560" s="275"/>
    </row>
    <row r="62561" spans="21:21" x14ac:dyDescent="0.3">
      <c r="U62561" s="275"/>
    </row>
    <row r="62562" spans="21:21" x14ac:dyDescent="0.3">
      <c r="U62562" s="275"/>
    </row>
    <row r="62563" spans="21:21" x14ac:dyDescent="0.3">
      <c r="U62563" s="275"/>
    </row>
    <row r="62564" spans="21:21" x14ac:dyDescent="0.3">
      <c r="U62564" s="275"/>
    </row>
    <row r="62565" spans="21:21" x14ac:dyDescent="0.3">
      <c r="U62565" s="275"/>
    </row>
    <row r="62566" spans="21:21" x14ac:dyDescent="0.3">
      <c r="U62566" s="275"/>
    </row>
    <row r="62567" spans="21:21" x14ac:dyDescent="0.3">
      <c r="U62567" s="275"/>
    </row>
    <row r="62568" spans="21:21" x14ac:dyDescent="0.3">
      <c r="U62568" s="275"/>
    </row>
    <row r="62569" spans="21:21" x14ac:dyDescent="0.3">
      <c r="U62569" s="275"/>
    </row>
    <row r="62570" spans="21:21" x14ac:dyDescent="0.3">
      <c r="U62570" s="275"/>
    </row>
    <row r="62571" spans="21:21" x14ac:dyDescent="0.3">
      <c r="U62571" s="275"/>
    </row>
    <row r="62572" spans="21:21" x14ac:dyDescent="0.3">
      <c r="U62572" s="275"/>
    </row>
    <row r="62573" spans="21:21" x14ac:dyDescent="0.3">
      <c r="U62573" s="275"/>
    </row>
    <row r="62574" spans="21:21" x14ac:dyDescent="0.3">
      <c r="U62574" s="275"/>
    </row>
    <row r="62575" spans="21:21" x14ac:dyDescent="0.3">
      <c r="U62575" s="275"/>
    </row>
    <row r="62576" spans="21:21" x14ac:dyDescent="0.3">
      <c r="U62576" s="275"/>
    </row>
    <row r="62577" spans="21:21" x14ac:dyDescent="0.3">
      <c r="U62577" s="275"/>
    </row>
    <row r="62578" spans="21:21" x14ac:dyDescent="0.3">
      <c r="U62578" s="275"/>
    </row>
    <row r="62579" spans="21:21" x14ac:dyDescent="0.3">
      <c r="U62579" s="275"/>
    </row>
    <row r="62580" spans="21:21" x14ac:dyDescent="0.3">
      <c r="U62580" s="275"/>
    </row>
    <row r="62581" spans="21:21" x14ac:dyDescent="0.3">
      <c r="U62581" s="275"/>
    </row>
    <row r="62582" spans="21:21" x14ac:dyDescent="0.3">
      <c r="U62582" s="275"/>
    </row>
    <row r="62583" spans="21:21" x14ac:dyDescent="0.3">
      <c r="U62583" s="275"/>
    </row>
    <row r="62584" spans="21:21" x14ac:dyDescent="0.3">
      <c r="U62584" s="275"/>
    </row>
    <row r="62585" spans="21:21" x14ac:dyDescent="0.3">
      <c r="U62585" s="275"/>
    </row>
    <row r="62586" spans="21:21" x14ac:dyDescent="0.3">
      <c r="U62586" s="275"/>
    </row>
    <row r="62587" spans="21:21" x14ac:dyDescent="0.3">
      <c r="U62587" s="275"/>
    </row>
    <row r="62588" spans="21:21" x14ac:dyDescent="0.3">
      <c r="U62588" s="275"/>
    </row>
    <row r="62589" spans="21:21" x14ac:dyDescent="0.3">
      <c r="U62589" s="275"/>
    </row>
    <row r="62590" spans="21:21" x14ac:dyDescent="0.3">
      <c r="U62590" s="275"/>
    </row>
    <row r="62591" spans="21:21" x14ac:dyDescent="0.3">
      <c r="U62591" s="275"/>
    </row>
    <row r="62592" spans="21:21" x14ac:dyDescent="0.3">
      <c r="U62592" s="275"/>
    </row>
    <row r="62593" spans="21:21" x14ac:dyDescent="0.3">
      <c r="U62593" s="275"/>
    </row>
    <row r="62594" spans="21:21" x14ac:dyDescent="0.3">
      <c r="U62594" s="275"/>
    </row>
    <row r="62595" spans="21:21" x14ac:dyDescent="0.3">
      <c r="U62595" s="275"/>
    </row>
    <row r="62596" spans="21:21" x14ac:dyDescent="0.3">
      <c r="U62596" s="275"/>
    </row>
    <row r="62597" spans="21:21" x14ac:dyDescent="0.3">
      <c r="U62597" s="275"/>
    </row>
    <row r="62598" spans="21:21" x14ac:dyDescent="0.3">
      <c r="U62598" s="275"/>
    </row>
    <row r="62599" spans="21:21" x14ac:dyDescent="0.3">
      <c r="U62599" s="275"/>
    </row>
    <row r="62600" spans="21:21" x14ac:dyDescent="0.3">
      <c r="U62600" s="275"/>
    </row>
    <row r="62601" spans="21:21" x14ac:dyDescent="0.3">
      <c r="U62601" s="275"/>
    </row>
    <row r="62602" spans="21:21" x14ac:dyDescent="0.3">
      <c r="U62602" s="275"/>
    </row>
    <row r="62603" spans="21:21" x14ac:dyDescent="0.3">
      <c r="U62603" s="275"/>
    </row>
    <row r="62604" spans="21:21" x14ac:dyDescent="0.3">
      <c r="U62604" s="275"/>
    </row>
    <row r="62605" spans="21:21" x14ac:dyDescent="0.3">
      <c r="U62605" s="275"/>
    </row>
    <row r="62606" spans="21:21" x14ac:dyDescent="0.3">
      <c r="U62606" s="275"/>
    </row>
    <row r="62607" spans="21:21" x14ac:dyDescent="0.3">
      <c r="U62607" s="275"/>
    </row>
    <row r="62608" spans="21:21" x14ac:dyDescent="0.3">
      <c r="U62608" s="275"/>
    </row>
    <row r="62609" spans="21:21" x14ac:dyDescent="0.3">
      <c r="U62609" s="275"/>
    </row>
    <row r="62610" spans="21:21" x14ac:dyDescent="0.3">
      <c r="U62610" s="275"/>
    </row>
    <row r="62611" spans="21:21" x14ac:dyDescent="0.3">
      <c r="U62611" s="275"/>
    </row>
    <row r="62612" spans="21:21" x14ac:dyDescent="0.3">
      <c r="U62612" s="275"/>
    </row>
    <row r="62613" spans="21:21" x14ac:dyDescent="0.3">
      <c r="U62613" s="275"/>
    </row>
    <row r="62614" spans="21:21" x14ac:dyDescent="0.3">
      <c r="U62614" s="275"/>
    </row>
    <row r="62615" spans="21:21" x14ac:dyDescent="0.3">
      <c r="U62615" s="275"/>
    </row>
    <row r="62616" spans="21:21" x14ac:dyDescent="0.3">
      <c r="U62616" s="275"/>
    </row>
    <row r="62617" spans="21:21" x14ac:dyDescent="0.3">
      <c r="U62617" s="275"/>
    </row>
    <row r="62618" spans="21:21" x14ac:dyDescent="0.3">
      <c r="U62618" s="275"/>
    </row>
    <row r="62619" spans="21:21" x14ac:dyDescent="0.3">
      <c r="U62619" s="275"/>
    </row>
    <row r="62620" spans="21:21" x14ac:dyDescent="0.3">
      <c r="U62620" s="275"/>
    </row>
    <row r="62621" spans="21:21" x14ac:dyDescent="0.3">
      <c r="U62621" s="275"/>
    </row>
    <row r="62622" spans="21:21" x14ac:dyDescent="0.3">
      <c r="U62622" s="275"/>
    </row>
    <row r="62623" spans="21:21" x14ac:dyDescent="0.3">
      <c r="U62623" s="275"/>
    </row>
    <row r="62624" spans="21:21" x14ac:dyDescent="0.3">
      <c r="U62624" s="275"/>
    </row>
    <row r="62625" spans="21:21" x14ac:dyDescent="0.3">
      <c r="U62625" s="275"/>
    </row>
    <row r="62626" spans="21:21" x14ac:dyDescent="0.3">
      <c r="U62626" s="275"/>
    </row>
    <row r="62627" spans="21:21" x14ac:dyDescent="0.3">
      <c r="U62627" s="275"/>
    </row>
    <row r="62628" spans="21:21" x14ac:dyDescent="0.3">
      <c r="U62628" s="275"/>
    </row>
    <row r="62629" spans="21:21" x14ac:dyDescent="0.3">
      <c r="U62629" s="275"/>
    </row>
    <row r="62630" spans="21:21" x14ac:dyDescent="0.3">
      <c r="U62630" s="275"/>
    </row>
    <row r="62631" spans="21:21" x14ac:dyDescent="0.3">
      <c r="U62631" s="275"/>
    </row>
    <row r="62632" spans="21:21" x14ac:dyDescent="0.3">
      <c r="U62632" s="275"/>
    </row>
    <row r="62633" spans="21:21" x14ac:dyDescent="0.3">
      <c r="U62633" s="275"/>
    </row>
    <row r="62634" spans="21:21" x14ac:dyDescent="0.3">
      <c r="U62634" s="275"/>
    </row>
    <row r="62635" spans="21:21" x14ac:dyDescent="0.3">
      <c r="U62635" s="275"/>
    </row>
    <row r="62636" spans="21:21" x14ac:dyDescent="0.3">
      <c r="U62636" s="275"/>
    </row>
    <row r="62637" spans="21:21" x14ac:dyDescent="0.3">
      <c r="U62637" s="275"/>
    </row>
    <row r="62638" spans="21:21" x14ac:dyDescent="0.3">
      <c r="U62638" s="275"/>
    </row>
    <row r="62639" spans="21:21" x14ac:dyDescent="0.3">
      <c r="U62639" s="275"/>
    </row>
    <row r="62640" spans="21:21" x14ac:dyDescent="0.3">
      <c r="U62640" s="275"/>
    </row>
    <row r="62641" spans="21:21" x14ac:dyDescent="0.3">
      <c r="U62641" s="275"/>
    </row>
    <row r="62642" spans="21:21" x14ac:dyDescent="0.3">
      <c r="U62642" s="275"/>
    </row>
    <row r="62643" spans="21:21" x14ac:dyDescent="0.3">
      <c r="U62643" s="275"/>
    </row>
    <row r="62644" spans="21:21" x14ac:dyDescent="0.3">
      <c r="U62644" s="275"/>
    </row>
    <row r="62645" spans="21:21" x14ac:dyDescent="0.3">
      <c r="U62645" s="275"/>
    </row>
    <row r="62646" spans="21:21" x14ac:dyDescent="0.3">
      <c r="U62646" s="275"/>
    </row>
    <row r="62647" spans="21:21" x14ac:dyDescent="0.3">
      <c r="U62647" s="275"/>
    </row>
    <row r="62648" spans="21:21" x14ac:dyDescent="0.3">
      <c r="U62648" s="275"/>
    </row>
    <row r="62649" spans="21:21" x14ac:dyDescent="0.3">
      <c r="U62649" s="275"/>
    </row>
    <row r="62650" spans="21:21" x14ac:dyDescent="0.3">
      <c r="U62650" s="275"/>
    </row>
    <row r="62651" spans="21:21" x14ac:dyDescent="0.3">
      <c r="U62651" s="275"/>
    </row>
    <row r="62652" spans="21:21" x14ac:dyDescent="0.3">
      <c r="U62652" s="275"/>
    </row>
    <row r="62653" spans="21:21" x14ac:dyDescent="0.3">
      <c r="U62653" s="275"/>
    </row>
    <row r="62654" spans="21:21" x14ac:dyDescent="0.3">
      <c r="U62654" s="275"/>
    </row>
    <row r="62655" spans="21:21" x14ac:dyDescent="0.3">
      <c r="U62655" s="275"/>
    </row>
    <row r="62656" spans="21:21" x14ac:dyDescent="0.3">
      <c r="U62656" s="275"/>
    </row>
    <row r="62657" spans="21:21" x14ac:dyDescent="0.3">
      <c r="U62657" s="275"/>
    </row>
    <row r="62658" spans="21:21" x14ac:dyDescent="0.3">
      <c r="U62658" s="275"/>
    </row>
    <row r="62659" spans="21:21" x14ac:dyDescent="0.3">
      <c r="U62659" s="275"/>
    </row>
    <row r="62660" spans="21:21" x14ac:dyDescent="0.3">
      <c r="U62660" s="275"/>
    </row>
    <row r="62661" spans="21:21" x14ac:dyDescent="0.3">
      <c r="U62661" s="275"/>
    </row>
    <row r="62662" spans="21:21" x14ac:dyDescent="0.3">
      <c r="U62662" s="275"/>
    </row>
    <row r="62663" spans="21:21" x14ac:dyDescent="0.3">
      <c r="U62663" s="275"/>
    </row>
    <row r="62664" spans="21:21" x14ac:dyDescent="0.3">
      <c r="U62664" s="275"/>
    </row>
    <row r="62665" spans="21:21" x14ac:dyDescent="0.3">
      <c r="U62665" s="275"/>
    </row>
    <row r="62666" spans="21:21" x14ac:dyDescent="0.3">
      <c r="U62666" s="275"/>
    </row>
    <row r="62667" spans="21:21" x14ac:dyDescent="0.3">
      <c r="U62667" s="275"/>
    </row>
    <row r="62668" spans="21:21" x14ac:dyDescent="0.3">
      <c r="U62668" s="275"/>
    </row>
    <row r="62669" spans="21:21" x14ac:dyDescent="0.3">
      <c r="U62669" s="275"/>
    </row>
    <row r="62670" spans="21:21" x14ac:dyDescent="0.3">
      <c r="U62670" s="275"/>
    </row>
    <row r="62671" spans="21:21" x14ac:dyDescent="0.3">
      <c r="U62671" s="275"/>
    </row>
    <row r="62672" spans="21:21" x14ac:dyDescent="0.3">
      <c r="U62672" s="275"/>
    </row>
    <row r="62673" spans="21:21" x14ac:dyDescent="0.3">
      <c r="U62673" s="275"/>
    </row>
    <row r="62674" spans="21:21" x14ac:dyDescent="0.3">
      <c r="U62674" s="275"/>
    </row>
    <row r="62675" spans="21:21" x14ac:dyDescent="0.3">
      <c r="U62675" s="275"/>
    </row>
    <row r="62676" spans="21:21" x14ac:dyDescent="0.3">
      <c r="U62676" s="275"/>
    </row>
    <row r="62677" spans="21:21" x14ac:dyDescent="0.3">
      <c r="U62677" s="275"/>
    </row>
    <row r="62678" spans="21:21" x14ac:dyDescent="0.3">
      <c r="U62678" s="275"/>
    </row>
    <row r="62679" spans="21:21" x14ac:dyDescent="0.3">
      <c r="U62679" s="275"/>
    </row>
    <row r="62680" spans="21:21" x14ac:dyDescent="0.3">
      <c r="U62680" s="275"/>
    </row>
    <row r="62681" spans="21:21" x14ac:dyDescent="0.3">
      <c r="U62681" s="275"/>
    </row>
    <row r="62682" spans="21:21" x14ac:dyDescent="0.3">
      <c r="U62682" s="275"/>
    </row>
    <row r="62683" spans="21:21" x14ac:dyDescent="0.3">
      <c r="U62683" s="275"/>
    </row>
    <row r="62684" spans="21:21" x14ac:dyDescent="0.3">
      <c r="U62684" s="275"/>
    </row>
    <row r="62685" spans="21:21" x14ac:dyDescent="0.3">
      <c r="U62685" s="275"/>
    </row>
    <row r="62686" spans="21:21" x14ac:dyDescent="0.3">
      <c r="U62686" s="275"/>
    </row>
    <row r="62687" spans="21:21" x14ac:dyDescent="0.3">
      <c r="U62687" s="275"/>
    </row>
    <row r="62688" spans="21:21" x14ac:dyDescent="0.3">
      <c r="U62688" s="275"/>
    </row>
    <row r="62689" spans="21:21" x14ac:dyDescent="0.3">
      <c r="U62689" s="275"/>
    </row>
    <row r="62690" spans="21:21" x14ac:dyDescent="0.3">
      <c r="U62690" s="275"/>
    </row>
    <row r="62691" spans="21:21" x14ac:dyDescent="0.3">
      <c r="U62691" s="275"/>
    </row>
    <row r="62692" spans="21:21" x14ac:dyDescent="0.3">
      <c r="U62692" s="275"/>
    </row>
    <row r="62693" spans="21:21" x14ac:dyDescent="0.3">
      <c r="U62693" s="275"/>
    </row>
    <row r="62694" spans="21:21" x14ac:dyDescent="0.3">
      <c r="U62694" s="275"/>
    </row>
    <row r="62695" spans="21:21" x14ac:dyDescent="0.3">
      <c r="U62695" s="275"/>
    </row>
    <row r="62696" spans="21:21" x14ac:dyDescent="0.3">
      <c r="U62696" s="275"/>
    </row>
    <row r="62697" spans="21:21" x14ac:dyDescent="0.3">
      <c r="U62697" s="275"/>
    </row>
    <row r="62698" spans="21:21" x14ac:dyDescent="0.3">
      <c r="U62698" s="275"/>
    </row>
    <row r="62699" spans="21:21" x14ac:dyDescent="0.3">
      <c r="U62699" s="275"/>
    </row>
    <row r="62700" spans="21:21" x14ac:dyDescent="0.3">
      <c r="U62700" s="275"/>
    </row>
    <row r="62701" spans="21:21" x14ac:dyDescent="0.3">
      <c r="U62701" s="275"/>
    </row>
    <row r="62702" spans="21:21" x14ac:dyDescent="0.3">
      <c r="U62702" s="275"/>
    </row>
    <row r="62703" spans="21:21" x14ac:dyDescent="0.3">
      <c r="U62703" s="275"/>
    </row>
    <row r="62704" spans="21:21" x14ac:dyDescent="0.3">
      <c r="U62704" s="275"/>
    </row>
    <row r="62705" spans="21:21" x14ac:dyDescent="0.3">
      <c r="U62705" s="275"/>
    </row>
    <row r="62706" spans="21:21" x14ac:dyDescent="0.3">
      <c r="U62706" s="275"/>
    </row>
    <row r="62707" spans="21:21" x14ac:dyDescent="0.3">
      <c r="U62707" s="275"/>
    </row>
    <row r="62708" spans="21:21" x14ac:dyDescent="0.3">
      <c r="U62708" s="275"/>
    </row>
    <row r="62709" spans="21:21" x14ac:dyDescent="0.3">
      <c r="U62709" s="275"/>
    </row>
    <row r="62710" spans="21:21" x14ac:dyDescent="0.3">
      <c r="U62710" s="275"/>
    </row>
    <row r="62711" spans="21:21" x14ac:dyDescent="0.3">
      <c r="U62711" s="275"/>
    </row>
    <row r="62712" spans="21:21" x14ac:dyDescent="0.3">
      <c r="U62712" s="275"/>
    </row>
    <row r="62713" spans="21:21" x14ac:dyDescent="0.3">
      <c r="U62713" s="275"/>
    </row>
    <row r="62714" spans="21:21" x14ac:dyDescent="0.3">
      <c r="U62714" s="275"/>
    </row>
    <row r="62715" spans="21:21" x14ac:dyDescent="0.3">
      <c r="U62715" s="275"/>
    </row>
    <row r="62716" spans="21:21" x14ac:dyDescent="0.3">
      <c r="U62716" s="275"/>
    </row>
    <row r="62717" spans="21:21" x14ac:dyDescent="0.3">
      <c r="U62717" s="275"/>
    </row>
    <row r="62718" spans="21:21" x14ac:dyDescent="0.3">
      <c r="U62718" s="275"/>
    </row>
    <row r="62719" spans="21:21" x14ac:dyDescent="0.3">
      <c r="U62719" s="275"/>
    </row>
    <row r="62720" spans="21:21" x14ac:dyDescent="0.3">
      <c r="U62720" s="275"/>
    </row>
    <row r="62721" spans="21:21" x14ac:dyDescent="0.3">
      <c r="U62721" s="275"/>
    </row>
    <row r="62722" spans="21:21" x14ac:dyDescent="0.3">
      <c r="U62722" s="275"/>
    </row>
    <row r="62723" spans="21:21" x14ac:dyDescent="0.3">
      <c r="U62723" s="275"/>
    </row>
    <row r="62724" spans="21:21" x14ac:dyDescent="0.3">
      <c r="U62724" s="275"/>
    </row>
    <row r="62725" spans="21:21" x14ac:dyDescent="0.3">
      <c r="U62725" s="275"/>
    </row>
    <row r="62726" spans="21:21" x14ac:dyDescent="0.3">
      <c r="U62726" s="275"/>
    </row>
    <row r="62727" spans="21:21" x14ac:dyDescent="0.3">
      <c r="U62727" s="275"/>
    </row>
    <row r="62728" spans="21:21" x14ac:dyDescent="0.3">
      <c r="U62728" s="275"/>
    </row>
    <row r="62729" spans="21:21" x14ac:dyDescent="0.3">
      <c r="U62729" s="275"/>
    </row>
    <row r="62730" spans="21:21" x14ac:dyDescent="0.3">
      <c r="U62730" s="275"/>
    </row>
    <row r="62731" spans="21:21" x14ac:dyDescent="0.3">
      <c r="U62731" s="275"/>
    </row>
    <row r="62732" spans="21:21" x14ac:dyDescent="0.3">
      <c r="U62732" s="275"/>
    </row>
    <row r="62733" spans="21:21" x14ac:dyDescent="0.3">
      <c r="U62733" s="275"/>
    </row>
    <row r="62734" spans="21:21" x14ac:dyDescent="0.3">
      <c r="U62734" s="275"/>
    </row>
    <row r="62735" spans="21:21" x14ac:dyDescent="0.3">
      <c r="U62735" s="275"/>
    </row>
    <row r="62736" spans="21:21" x14ac:dyDescent="0.3">
      <c r="U62736" s="275"/>
    </row>
    <row r="62737" spans="21:21" x14ac:dyDescent="0.3">
      <c r="U62737" s="275"/>
    </row>
    <row r="62738" spans="21:21" x14ac:dyDescent="0.3">
      <c r="U62738" s="275"/>
    </row>
    <row r="62739" spans="21:21" x14ac:dyDescent="0.3">
      <c r="U62739" s="275"/>
    </row>
    <row r="62740" spans="21:21" x14ac:dyDescent="0.3">
      <c r="U62740" s="275"/>
    </row>
    <row r="62741" spans="21:21" x14ac:dyDescent="0.3">
      <c r="U62741" s="275"/>
    </row>
    <row r="62742" spans="21:21" x14ac:dyDescent="0.3">
      <c r="U62742" s="275"/>
    </row>
    <row r="62743" spans="21:21" x14ac:dyDescent="0.3">
      <c r="U62743" s="275"/>
    </row>
    <row r="62744" spans="21:21" x14ac:dyDescent="0.3">
      <c r="U62744" s="275"/>
    </row>
    <row r="62745" spans="21:21" x14ac:dyDescent="0.3">
      <c r="U62745" s="275"/>
    </row>
    <row r="62746" spans="21:21" x14ac:dyDescent="0.3">
      <c r="U62746" s="275"/>
    </row>
    <row r="62747" spans="21:21" x14ac:dyDescent="0.3">
      <c r="U62747" s="275"/>
    </row>
    <row r="62748" spans="21:21" x14ac:dyDescent="0.3">
      <c r="U62748" s="275"/>
    </row>
    <row r="62749" spans="21:21" x14ac:dyDescent="0.3">
      <c r="U62749" s="275"/>
    </row>
    <row r="62750" spans="21:21" x14ac:dyDescent="0.3">
      <c r="U62750" s="275"/>
    </row>
    <row r="62751" spans="21:21" x14ac:dyDescent="0.3">
      <c r="U62751" s="275"/>
    </row>
    <row r="62752" spans="21:21" x14ac:dyDescent="0.3">
      <c r="U62752" s="275"/>
    </row>
    <row r="62753" spans="21:21" x14ac:dyDescent="0.3">
      <c r="U62753" s="275"/>
    </row>
    <row r="62754" spans="21:21" x14ac:dyDescent="0.3">
      <c r="U62754" s="275"/>
    </row>
    <row r="62755" spans="21:21" x14ac:dyDescent="0.3">
      <c r="U62755" s="275"/>
    </row>
    <row r="62756" spans="21:21" x14ac:dyDescent="0.3">
      <c r="U62756" s="275"/>
    </row>
    <row r="62757" spans="21:21" x14ac:dyDescent="0.3">
      <c r="U62757" s="275"/>
    </row>
    <row r="62758" spans="21:21" x14ac:dyDescent="0.3">
      <c r="U62758" s="275"/>
    </row>
    <row r="62759" spans="21:21" x14ac:dyDescent="0.3">
      <c r="U62759" s="275"/>
    </row>
    <row r="62760" spans="21:21" x14ac:dyDescent="0.3">
      <c r="U62760" s="275"/>
    </row>
    <row r="62761" spans="21:21" x14ac:dyDescent="0.3">
      <c r="U62761" s="275"/>
    </row>
    <row r="62762" spans="21:21" x14ac:dyDescent="0.3">
      <c r="U62762" s="275"/>
    </row>
    <row r="62763" spans="21:21" x14ac:dyDescent="0.3">
      <c r="U62763" s="275"/>
    </row>
    <row r="62764" spans="21:21" x14ac:dyDescent="0.3">
      <c r="U62764" s="275"/>
    </row>
    <row r="62765" spans="21:21" x14ac:dyDescent="0.3">
      <c r="U62765" s="275"/>
    </row>
    <row r="62766" spans="21:21" x14ac:dyDescent="0.3">
      <c r="U62766" s="275"/>
    </row>
    <row r="62767" spans="21:21" x14ac:dyDescent="0.3">
      <c r="U62767" s="275"/>
    </row>
    <row r="62768" spans="21:21" x14ac:dyDescent="0.3">
      <c r="U62768" s="275"/>
    </row>
    <row r="62769" spans="21:21" x14ac:dyDescent="0.3">
      <c r="U62769" s="275"/>
    </row>
    <row r="62770" spans="21:21" x14ac:dyDescent="0.3">
      <c r="U62770" s="275"/>
    </row>
    <row r="62771" spans="21:21" x14ac:dyDescent="0.3">
      <c r="U62771" s="275"/>
    </row>
    <row r="62772" spans="21:21" x14ac:dyDescent="0.3">
      <c r="U62772" s="275"/>
    </row>
    <row r="62773" spans="21:21" x14ac:dyDescent="0.3">
      <c r="U62773" s="275"/>
    </row>
    <row r="62774" spans="21:21" x14ac:dyDescent="0.3">
      <c r="U62774" s="275"/>
    </row>
    <row r="62775" spans="21:21" x14ac:dyDescent="0.3">
      <c r="U62775" s="275"/>
    </row>
    <row r="62776" spans="21:21" x14ac:dyDescent="0.3">
      <c r="U62776" s="275"/>
    </row>
    <row r="62777" spans="21:21" x14ac:dyDescent="0.3">
      <c r="U62777" s="275"/>
    </row>
    <row r="62778" spans="21:21" x14ac:dyDescent="0.3">
      <c r="U62778" s="275"/>
    </row>
    <row r="62779" spans="21:21" x14ac:dyDescent="0.3">
      <c r="U62779" s="275"/>
    </row>
    <row r="62780" spans="21:21" x14ac:dyDescent="0.3">
      <c r="U62780" s="275"/>
    </row>
    <row r="62781" spans="21:21" x14ac:dyDescent="0.3">
      <c r="U62781" s="275"/>
    </row>
    <row r="62782" spans="21:21" x14ac:dyDescent="0.3">
      <c r="U62782" s="275"/>
    </row>
    <row r="62783" spans="21:21" x14ac:dyDescent="0.3">
      <c r="U62783" s="275"/>
    </row>
    <row r="62784" spans="21:21" x14ac:dyDescent="0.3">
      <c r="U62784" s="275"/>
    </row>
    <row r="62785" spans="21:21" x14ac:dyDescent="0.3">
      <c r="U62785" s="275"/>
    </row>
    <row r="62786" spans="21:21" x14ac:dyDescent="0.3">
      <c r="U62786" s="275"/>
    </row>
    <row r="62787" spans="21:21" x14ac:dyDescent="0.3">
      <c r="U62787" s="275"/>
    </row>
    <row r="62788" spans="21:21" x14ac:dyDescent="0.3">
      <c r="U62788" s="275"/>
    </row>
    <row r="62789" spans="21:21" x14ac:dyDescent="0.3">
      <c r="U62789" s="275"/>
    </row>
    <row r="62790" spans="21:21" x14ac:dyDescent="0.3">
      <c r="U62790" s="275"/>
    </row>
    <row r="62791" spans="21:21" x14ac:dyDescent="0.3">
      <c r="U62791" s="275"/>
    </row>
    <row r="62792" spans="21:21" x14ac:dyDescent="0.3">
      <c r="U62792" s="275"/>
    </row>
    <row r="62793" spans="21:21" x14ac:dyDescent="0.3">
      <c r="U62793" s="275"/>
    </row>
    <row r="62794" spans="21:21" x14ac:dyDescent="0.3">
      <c r="U62794" s="275"/>
    </row>
    <row r="62795" spans="21:21" x14ac:dyDescent="0.3">
      <c r="U62795" s="275"/>
    </row>
    <row r="62796" spans="21:21" x14ac:dyDescent="0.3">
      <c r="U62796" s="275"/>
    </row>
    <row r="62797" spans="21:21" x14ac:dyDescent="0.3">
      <c r="U62797" s="275"/>
    </row>
    <row r="62798" spans="21:21" x14ac:dyDescent="0.3">
      <c r="U62798" s="275"/>
    </row>
    <row r="62799" spans="21:21" x14ac:dyDescent="0.3">
      <c r="U62799" s="275"/>
    </row>
    <row r="62800" spans="21:21" x14ac:dyDescent="0.3">
      <c r="U62800" s="275"/>
    </row>
    <row r="62801" spans="21:21" x14ac:dyDescent="0.3">
      <c r="U62801" s="275"/>
    </row>
    <row r="62802" spans="21:21" x14ac:dyDescent="0.3">
      <c r="U62802" s="275"/>
    </row>
    <row r="62803" spans="21:21" x14ac:dyDescent="0.3">
      <c r="U62803" s="275"/>
    </row>
    <row r="62804" spans="21:21" x14ac:dyDescent="0.3">
      <c r="U62804" s="275"/>
    </row>
    <row r="62805" spans="21:21" x14ac:dyDescent="0.3">
      <c r="U62805" s="275"/>
    </row>
    <row r="62806" spans="21:21" x14ac:dyDescent="0.3">
      <c r="U62806" s="275"/>
    </row>
    <row r="62807" spans="21:21" x14ac:dyDescent="0.3">
      <c r="U62807" s="275"/>
    </row>
    <row r="62808" spans="21:21" x14ac:dyDescent="0.3">
      <c r="U62808" s="275"/>
    </row>
    <row r="62809" spans="21:21" x14ac:dyDescent="0.3">
      <c r="U62809" s="275"/>
    </row>
    <row r="62810" spans="21:21" x14ac:dyDescent="0.3">
      <c r="U62810" s="275"/>
    </row>
    <row r="62811" spans="21:21" x14ac:dyDescent="0.3">
      <c r="U62811" s="275"/>
    </row>
    <row r="62812" spans="21:21" x14ac:dyDescent="0.3">
      <c r="U62812" s="275"/>
    </row>
    <row r="62813" spans="21:21" x14ac:dyDescent="0.3">
      <c r="U62813" s="275"/>
    </row>
    <row r="62814" spans="21:21" x14ac:dyDescent="0.3">
      <c r="U62814" s="275"/>
    </row>
    <row r="62815" spans="21:21" x14ac:dyDescent="0.3">
      <c r="U62815" s="275"/>
    </row>
    <row r="62816" spans="21:21" x14ac:dyDescent="0.3">
      <c r="U62816" s="275"/>
    </row>
    <row r="62817" spans="21:21" x14ac:dyDescent="0.3">
      <c r="U62817" s="275"/>
    </row>
    <row r="62818" spans="21:21" x14ac:dyDescent="0.3">
      <c r="U62818" s="275"/>
    </row>
    <row r="62819" spans="21:21" x14ac:dyDescent="0.3">
      <c r="U62819" s="275"/>
    </row>
    <row r="62820" spans="21:21" x14ac:dyDescent="0.3">
      <c r="U62820" s="275"/>
    </row>
    <row r="62821" spans="21:21" x14ac:dyDescent="0.3">
      <c r="U62821" s="275"/>
    </row>
    <row r="62822" spans="21:21" x14ac:dyDescent="0.3">
      <c r="U62822" s="275"/>
    </row>
    <row r="62823" spans="21:21" x14ac:dyDescent="0.3">
      <c r="U62823" s="275"/>
    </row>
    <row r="62824" spans="21:21" x14ac:dyDescent="0.3">
      <c r="U62824" s="275"/>
    </row>
    <row r="62825" spans="21:21" x14ac:dyDescent="0.3">
      <c r="U62825" s="275"/>
    </row>
    <row r="62826" spans="21:21" x14ac:dyDescent="0.3">
      <c r="U62826" s="275"/>
    </row>
    <row r="62827" spans="21:21" x14ac:dyDescent="0.3">
      <c r="U62827" s="275"/>
    </row>
    <row r="62828" spans="21:21" x14ac:dyDescent="0.3">
      <c r="U62828" s="275"/>
    </row>
    <row r="62829" spans="21:21" x14ac:dyDescent="0.3">
      <c r="U62829" s="275"/>
    </row>
    <row r="62830" spans="21:21" x14ac:dyDescent="0.3">
      <c r="U62830" s="275"/>
    </row>
    <row r="62831" spans="21:21" x14ac:dyDescent="0.3">
      <c r="U62831" s="275"/>
    </row>
    <row r="62832" spans="21:21" x14ac:dyDescent="0.3">
      <c r="U62832" s="275"/>
    </row>
    <row r="62833" spans="21:21" x14ac:dyDescent="0.3">
      <c r="U62833" s="275"/>
    </row>
    <row r="62834" spans="21:21" x14ac:dyDescent="0.3">
      <c r="U62834" s="275"/>
    </row>
    <row r="62835" spans="21:21" x14ac:dyDescent="0.3">
      <c r="U62835" s="275"/>
    </row>
    <row r="62836" spans="21:21" x14ac:dyDescent="0.3">
      <c r="U62836" s="275"/>
    </row>
    <row r="62837" spans="21:21" x14ac:dyDescent="0.3">
      <c r="U62837" s="275"/>
    </row>
    <row r="62838" spans="21:21" x14ac:dyDescent="0.3">
      <c r="U62838" s="275"/>
    </row>
    <row r="62839" spans="21:21" x14ac:dyDescent="0.3">
      <c r="U62839" s="275"/>
    </row>
    <row r="62840" spans="21:21" x14ac:dyDescent="0.3">
      <c r="U62840" s="275"/>
    </row>
    <row r="62841" spans="21:21" x14ac:dyDescent="0.3">
      <c r="U62841" s="275"/>
    </row>
    <row r="62842" spans="21:21" x14ac:dyDescent="0.3">
      <c r="U62842" s="275"/>
    </row>
    <row r="62843" spans="21:21" x14ac:dyDescent="0.3">
      <c r="U62843" s="275"/>
    </row>
    <row r="62844" spans="21:21" x14ac:dyDescent="0.3">
      <c r="U62844" s="275"/>
    </row>
    <row r="62845" spans="21:21" x14ac:dyDescent="0.3">
      <c r="U62845" s="275"/>
    </row>
    <row r="62846" spans="21:21" x14ac:dyDescent="0.3">
      <c r="U62846" s="275"/>
    </row>
    <row r="62847" spans="21:21" x14ac:dyDescent="0.3">
      <c r="U62847" s="275"/>
    </row>
    <row r="62848" spans="21:21" x14ac:dyDescent="0.3">
      <c r="U62848" s="275"/>
    </row>
    <row r="62849" spans="21:21" x14ac:dyDescent="0.3">
      <c r="U62849" s="275"/>
    </row>
    <row r="62850" spans="21:21" x14ac:dyDescent="0.3">
      <c r="U62850" s="275"/>
    </row>
    <row r="62851" spans="21:21" x14ac:dyDescent="0.3">
      <c r="U62851" s="275"/>
    </row>
    <row r="62852" spans="21:21" x14ac:dyDescent="0.3">
      <c r="U62852" s="275"/>
    </row>
    <row r="62853" spans="21:21" x14ac:dyDescent="0.3">
      <c r="U62853" s="275"/>
    </row>
    <row r="62854" spans="21:21" x14ac:dyDescent="0.3">
      <c r="U62854" s="275"/>
    </row>
    <row r="62855" spans="21:21" x14ac:dyDescent="0.3">
      <c r="U62855" s="275"/>
    </row>
    <row r="62856" spans="21:21" x14ac:dyDescent="0.3">
      <c r="U62856" s="275"/>
    </row>
    <row r="62857" spans="21:21" x14ac:dyDescent="0.3">
      <c r="U62857" s="275"/>
    </row>
    <row r="62858" spans="21:21" x14ac:dyDescent="0.3">
      <c r="U62858" s="275"/>
    </row>
    <row r="62859" spans="21:21" x14ac:dyDescent="0.3">
      <c r="U62859" s="275"/>
    </row>
    <row r="62860" spans="21:21" x14ac:dyDescent="0.3">
      <c r="U62860" s="275"/>
    </row>
    <row r="62861" spans="21:21" x14ac:dyDescent="0.3">
      <c r="U62861" s="275"/>
    </row>
    <row r="62862" spans="21:21" x14ac:dyDescent="0.3">
      <c r="U62862" s="275"/>
    </row>
    <row r="62863" spans="21:21" x14ac:dyDescent="0.3">
      <c r="U62863" s="275"/>
    </row>
    <row r="62864" spans="21:21" x14ac:dyDescent="0.3">
      <c r="U62864" s="275"/>
    </row>
    <row r="62865" spans="21:21" x14ac:dyDescent="0.3">
      <c r="U62865" s="275"/>
    </row>
    <row r="62866" spans="21:21" x14ac:dyDescent="0.3">
      <c r="U62866" s="275"/>
    </row>
    <row r="62867" spans="21:21" x14ac:dyDescent="0.3">
      <c r="U62867" s="275"/>
    </row>
    <row r="62868" spans="21:21" x14ac:dyDescent="0.3">
      <c r="U62868" s="275"/>
    </row>
    <row r="62869" spans="21:21" x14ac:dyDescent="0.3">
      <c r="U62869" s="275"/>
    </row>
    <row r="62870" spans="21:21" x14ac:dyDescent="0.3">
      <c r="U62870" s="275"/>
    </row>
    <row r="62871" spans="21:21" x14ac:dyDescent="0.3">
      <c r="U62871" s="275"/>
    </row>
    <row r="62872" spans="21:21" x14ac:dyDescent="0.3">
      <c r="U62872" s="275"/>
    </row>
    <row r="62873" spans="21:21" x14ac:dyDescent="0.3">
      <c r="U62873" s="275"/>
    </row>
    <row r="62874" spans="21:21" x14ac:dyDescent="0.3">
      <c r="U62874" s="275"/>
    </row>
    <row r="62875" spans="21:21" x14ac:dyDescent="0.3">
      <c r="U62875" s="275"/>
    </row>
    <row r="62876" spans="21:21" x14ac:dyDescent="0.3">
      <c r="U62876" s="275"/>
    </row>
    <row r="62877" spans="21:21" x14ac:dyDescent="0.3">
      <c r="U62877" s="275"/>
    </row>
    <row r="62878" spans="21:21" x14ac:dyDescent="0.3">
      <c r="U62878" s="275"/>
    </row>
    <row r="62879" spans="21:21" x14ac:dyDescent="0.3">
      <c r="U62879" s="275"/>
    </row>
    <row r="62880" spans="21:21" x14ac:dyDescent="0.3">
      <c r="U62880" s="275"/>
    </row>
    <row r="62881" spans="21:21" x14ac:dyDescent="0.3">
      <c r="U62881" s="275"/>
    </row>
    <row r="62882" spans="21:21" x14ac:dyDescent="0.3">
      <c r="U62882" s="275"/>
    </row>
    <row r="62883" spans="21:21" x14ac:dyDescent="0.3">
      <c r="U62883" s="275"/>
    </row>
    <row r="62884" spans="21:21" x14ac:dyDescent="0.3">
      <c r="U62884" s="275"/>
    </row>
    <row r="62885" spans="21:21" x14ac:dyDescent="0.3">
      <c r="U62885" s="275"/>
    </row>
    <row r="62886" spans="21:21" x14ac:dyDescent="0.3">
      <c r="U62886" s="275"/>
    </row>
    <row r="62887" spans="21:21" x14ac:dyDescent="0.3">
      <c r="U62887" s="275"/>
    </row>
    <row r="62888" spans="21:21" x14ac:dyDescent="0.3">
      <c r="U62888" s="275"/>
    </row>
    <row r="62889" spans="21:21" x14ac:dyDescent="0.3">
      <c r="U62889" s="275"/>
    </row>
    <row r="62890" spans="21:21" x14ac:dyDescent="0.3">
      <c r="U62890" s="275"/>
    </row>
    <row r="62891" spans="21:21" x14ac:dyDescent="0.3">
      <c r="U62891" s="275"/>
    </row>
    <row r="62892" spans="21:21" x14ac:dyDescent="0.3">
      <c r="U62892" s="275"/>
    </row>
    <row r="62893" spans="21:21" x14ac:dyDescent="0.3">
      <c r="U62893" s="275"/>
    </row>
    <row r="62894" spans="21:21" x14ac:dyDescent="0.3">
      <c r="U62894" s="275"/>
    </row>
    <row r="62895" spans="21:21" x14ac:dyDescent="0.3">
      <c r="U62895" s="275"/>
    </row>
    <row r="62896" spans="21:21" x14ac:dyDescent="0.3">
      <c r="U62896" s="275"/>
    </row>
    <row r="62897" spans="21:21" x14ac:dyDescent="0.3">
      <c r="U62897" s="275"/>
    </row>
    <row r="62898" spans="21:21" x14ac:dyDescent="0.3">
      <c r="U62898" s="275"/>
    </row>
    <row r="62899" spans="21:21" x14ac:dyDescent="0.3">
      <c r="U62899" s="275"/>
    </row>
    <row r="62900" spans="21:21" x14ac:dyDescent="0.3">
      <c r="U62900" s="275"/>
    </row>
    <row r="62901" spans="21:21" x14ac:dyDescent="0.3">
      <c r="U62901" s="275"/>
    </row>
    <row r="62902" spans="21:21" x14ac:dyDescent="0.3">
      <c r="U62902" s="275"/>
    </row>
    <row r="62903" spans="21:21" x14ac:dyDescent="0.3">
      <c r="U62903" s="275"/>
    </row>
    <row r="62904" spans="21:21" x14ac:dyDescent="0.3">
      <c r="U62904" s="275"/>
    </row>
    <row r="62905" spans="21:21" x14ac:dyDescent="0.3">
      <c r="U62905" s="275"/>
    </row>
    <row r="62906" spans="21:21" x14ac:dyDescent="0.3">
      <c r="U62906" s="275"/>
    </row>
    <row r="62907" spans="21:21" x14ac:dyDescent="0.3">
      <c r="U62907" s="275"/>
    </row>
    <row r="62908" spans="21:21" x14ac:dyDescent="0.3">
      <c r="U62908" s="275"/>
    </row>
    <row r="62909" spans="21:21" x14ac:dyDescent="0.3">
      <c r="U62909" s="275"/>
    </row>
    <row r="62910" spans="21:21" x14ac:dyDescent="0.3">
      <c r="U62910" s="275"/>
    </row>
    <row r="62911" spans="21:21" x14ac:dyDescent="0.3">
      <c r="U62911" s="275"/>
    </row>
    <row r="62912" spans="21:21" x14ac:dyDescent="0.3">
      <c r="U62912" s="275"/>
    </row>
    <row r="62913" spans="21:21" x14ac:dyDescent="0.3">
      <c r="U62913" s="275"/>
    </row>
    <row r="62914" spans="21:21" x14ac:dyDescent="0.3">
      <c r="U62914" s="275"/>
    </row>
    <row r="62915" spans="21:21" x14ac:dyDescent="0.3">
      <c r="U62915" s="275"/>
    </row>
    <row r="62916" spans="21:21" x14ac:dyDescent="0.3">
      <c r="U62916" s="275"/>
    </row>
    <row r="62917" spans="21:21" x14ac:dyDescent="0.3">
      <c r="U62917" s="275"/>
    </row>
    <row r="62918" spans="21:21" x14ac:dyDescent="0.3">
      <c r="U62918" s="275"/>
    </row>
    <row r="62919" spans="21:21" x14ac:dyDescent="0.3">
      <c r="U62919" s="275"/>
    </row>
    <row r="62920" spans="21:21" x14ac:dyDescent="0.3">
      <c r="U62920" s="275"/>
    </row>
    <row r="62921" spans="21:21" x14ac:dyDescent="0.3">
      <c r="U62921" s="275"/>
    </row>
    <row r="62922" spans="21:21" x14ac:dyDescent="0.3">
      <c r="U62922" s="275"/>
    </row>
    <row r="62923" spans="21:21" x14ac:dyDescent="0.3">
      <c r="U62923" s="275"/>
    </row>
    <row r="62924" spans="21:21" x14ac:dyDescent="0.3">
      <c r="U62924" s="275"/>
    </row>
    <row r="62925" spans="21:21" x14ac:dyDescent="0.3">
      <c r="U62925" s="275"/>
    </row>
    <row r="62926" spans="21:21" x14ac:dyDescent="0.3">
      <c r="U62926" s="275"/>
    </row>
    <row r="62927" spans="21:21" x14ac:dyDescent="0.3">
      <c r="U62927" s="275"/>
    </row>
    <row r="62928" spans="21:21" x14ac:dyDescent="0.3">
      <c r="U62928" s="275"/>
    </row>
    <row r="62929" spans="21:21" x14ac:dyDescent="0.3">
      <c r="U62929" s="275"/>
    </row>
    <row r="62930" spans="21:21" x14ac:dyDescent="0.3">
      <c r="U62930" s="275"/>
    </row>
    <row r="62931" spans="21:21" x14ac:dyDescent="0.3">
      <c r="U62931" s="275"/>
    </row>
    <row r="62932" spans="21:21" x14ac:dyDescent="0.3">
      <c r="U62932" s="275"/>
    </row>
    <row r="62933" spans="21:21" x14ac:dyDescent="0.3">
      <c r="U62933" s="275"/>
    </row>
    <row r="62934" spans="21:21" x14ac:dyDescent="0.3">
      <c r="U62934" s="275"/>
    </row>
    <row r="62935" spans="21:21" x14ac:dyDescent="0.3">
      <c r="U62935" s="275"/>
    </row>
    <row r="62936" spans="21:21" x14ac:dyDescent="0.3">
      <c r="U62936" s="275"/>
    </row>
    <row r="62937" spans="21:21" x14ac:dyDescent="0.3">
      <c r="U62937" s="275"/>
    </row>
    <row r="62938" spans="21:21" x14ac:dyDescent="0.3">
      <c r="U62938" s="275"/>
    </row>
    <row r="62939" spans="21:21" x14ac:dyDescent="0.3">
      <c r="U62939" s="275"/>
    </row>
    <row r="62940" spans="21:21" x14ac:dyDescent="0.3">
      <c r="U62940" s="275"/>
    </row>
    <row r="62941" spans="21:21" x14ac:dyDescent="0.3">
      <c r="U62941" s="275"/>
    </row>
    <row r="62942" spans="21:21" x14ac:dyDescent="0.3">
      <c r="U62942" s="275"/>
    </row>
    <row r="62943" spans="21:21" x14ac:dyDescent="0.3">
      <c r="U62943" s="275"/>
    </row>
    <row r="62944" spans="21:21" x14ac:dyDescent="0.3">
      <c r="U62944" s="275"/>
    </row>
    <row r="62945" spans="21:21" x14ac:dyDescent="0.3">
      <c r="U62945" s="275"/>
    </row>
    <row r="62946" spans="21:21" x14ac:dyDescent="0.3">
      <c r="U62946" s="275"/>
    </row>
    <row r="62947" spans="21:21" x14ac:dyDescent="0.3">
      <c r="U62947" s="275"/>
    </row>
    <row r="62948" spans="21:21" x14ac:dyDescent="0.3">
      <c r="U62948" s="275"/>
    </row>
    <row r="62949" spans="21:21" x14ac:dyDescent="0.3">
      <c r="U62949" s="275"/>
    </row>
    <row r="62950" spans="21:21" x14ac:dyDescent="0.3">
      <c r="U62950" s="275"/>
    </row>
    <row r="62951" spans="21:21" x14ac:dyDescent="0.3">
      <c r="U62951" s="275"/>
    </row>
    <row r="62952" spans="21:21" x14ac:dyDescent="0.3">
      <c r="U62952" s="275"/>
    </row>
    <row r="62953" spans="21:21" x14ac:dyDescent="0.3">
      <c r="U62953" s="275"/>
    </row>
    <row r="62954" spans="21:21" x14ac:dyDescent="0.3">
      <c r="U62954" s="275"/>
    </row>
    <row r="62955" spans="21:21" x14ac:dyDescent="0.3">
      <c r="U62955" s="275"/>
    </row>
    <row r="62956" spans="21:21" x14ac:dyDescent="0.3">
      <c r="U62956" s="275"/>
    </row>
    <row r="62957" spans="21:21" x14ac:dyDescent="0.3">
      <c r="U62957" s="275"/>
    </row>
    <row r="62958" spans="21:21" x14ac:dyDescent="0.3">
      <c r="U62958" s="275"/>
    </row>
    <row r="62959" spans="21:21" x14ac:dyDescent="0.3">
      <c r="U62959" s="275"/>
    </row>
    <row r="62960" spans="21:21" x14ac:dyDescent="0.3">
      <c r="U62960" s="275"/>
    </row>
    <row r="62961" spans="21:21" x14ac:dyDescent="0.3">
      <c r="U62961" s="275"/>
    </row>
    <row r="62962" spans="21:21" x14ac:dyDescent="0.3">
      <c r="U62962" s="275"/>
    </row>
    <row r="62963" spans="21:21" x14ac:dyDescent="0.3">
      <c r="U62963" s="275"/>
    </row>
    <row r="62964" spans="21:21" x14ac:dyDescent="0.3">
      <c r="U62964" s="275"/>
    </row>
    <row r="62965" spans="21:21" x14ac:dyDescent="0.3">
      <c r="U62965" s="275"/>
    </row>
    <row r="62966" spans="21:21" x14ac:dyDescent="0.3">
      <c r="U62966" s="275"/>
    </row>
    <row r="62967" spans="21:21" x14ac:dyDescent="0.3">
      <c r="U62967" s="275"/>
    </row>
    <row r="62968" spans="21:21" x14ac:dyDescent="0.3">
      <c r="U62968" s="275"/>
    </row>
    <row r="62969" spans="21:21" x14ac:dyDescent="0.3">
      <c r="U62969" s="275"/>
    </row>
    <row r="62970" spans="21:21" x14ac:dyDescent="0.3">
      <c r="U62970" s="275"/>
    </row>
    <row r="62971" spans="21:21" x14ac:dyDescent="0.3">
      <c r="U62971" s="275"/>
    </row>
    <row r="62972" spans="21:21" x14ac:dyDescent="0.3">
      <c r="U62972" s="275"/>
    </row>
    <row r="62973" spans="21:21" x14ac:dyDescent="0.3">
      <c r="U62973" s="275"/>
    </row>
    <row r="62974" spans="21:21" x14ac:dyDescent="0.3">
      <c r="U62974" s="275"/>
    </row>
    <row r="62975" spans="21:21" x14ac:dyDescent="0.3">
      <c r="U62975" s="275"/>
    </row>
    <row r="62976" spans="21:21" x14ac:dyDescent="0.3">
      <c r="U62976" s="275"/>
    </row>
    <row r="62977" spans="21:21" x14ac:dyDescent="0.3">
      <c r="U62977" s="275"/>
    </row>
    <row r="62978" spans="21:21" x14ac:dyDescent="0.3">
      <c r="U62978" s="275"/>
    </row>
    <row r="62979" spans="21:21" x14ac:dyDescent="0.3">
      <c r="U62979" s="275"/>
    </row>
    <row r="62980" spans="21:21" x14ac:dyDescent="0.3">
      <c r="U62980" s="275"/>
    </row>
    <row r="62981" spans="21:21" x14ac:dyDescent="0.3">
      <c r="U62981" s="275"/>
    </row>
    <row r="62982" spans="21:21" x14ac:dyDescent="0.3">
      <c r="U62982" s="275"/>
    </row>
    <row r="62983" spans="21:21" x14ac:dyDescent="0.3">
      <c r="U62983" s="275"/>
    </row>
    <row r="62984" spans="21:21" x14ac:dyDescent="0.3">
      <c r="U62984" s="275"/>
    </row>
    <row r="62985" spans="21:21" x14ac:dyDescent="0.3">
      <c r="U62985" s="275"/>
    </row>
    <row r="62986" spans="21:21" x14ac:dyDescent="0.3">
      <c r="U62986" s="275"/>
    </row>
    <row r="62987" spans="21:21" x14ac:dyDescent="0.3">
      <c r="U62987" s="275"/>
    </row>
    <row r="62988" spans="21:21" x14ac:dyDescent="0.3">
      <c r="U62988" s="275"/>
    </row>
    <row r="62989" spans="21:21" x14ac:dyDescent="0.3">
      <c r="U62989" s="275"/>
    </row>
    <row r="62990" spans="21:21" x14ac:dyDescent="0.3">
      <c r="U62990" s="275"/>
    </row>
    <row r="62991" spans="21:21" x14ac:dyDescent="0.3">
      <c r="U62991" s="275"/>
    </row>
    <row r="62992" spans="21:21" x14ac:dyDescent="0.3">
      <c r="U62992" s="275"/>
    </row>
    <row r="62993" spans="21:21" x14ac:dyDescent="0.3">
      <c r="U62993" s="275"/>
    </row>
    <row r="62994" spans="21:21" x14ac:dyDescent="0.3">
      <c r="U62994" s="275"/>
    </row>
    <row r="62995" spans="21:21" x14ac:dyDescent="0.3">
      <c r="U62995" s="275"/>
    </row>
    <row r="62996" spans="21:21" x14ac:dyDescent="0.3">
      <c r="U62996" s="275"/>
    </row>
    <row r="62997" spans="21:21" x14ac:dyDescent="0.3">
      <c r="U62997" s="275"/>
    </row>
    <row r="62998" spans="21:21" x14ac:dyDescent="0.3">
      <c r="U62998" s="275"/>
    </row>
    <row r="62999" spans="21:21" x14ac:dyDescent="0.3">
      <c r="U62999" s="275"/>
    </row>
    <row r="63000" spans="21:21" x14ac:dyDescent="0.3">
      <c r="U63000" s="275"/>
    </row>
    <row r="63001" spans="21:21" x14ac:dyDescent="0.3">
      <c r="U63001" s="275"/>
    </row>
    <row r="63002" spans="21:21" x14ac:dyDescent="0.3">
      <c r="U63002" s="275"/>
    </row>
    <row r="63003" spans="21:21" x14ac:dyDescent="0.3">
      <c r="U63003" s="275"/>
    </row>
    <row r="63004" spans="21:21" x14ac:dyDescent="0.3">
      <c r="U63004" s="275"/>
    </row>
    <row r="63005" spans="21:21" x14ac:dyDescent="0.3">
      <c r="U63005" s="275"/>
    </row>
    <row r="63006" spans="21:21" x14ac:dyDescent="0.3">
      <c r="U63006" s="275"/>
    </row>
    <row r="63007" spans="21:21" x14ac:dyDescent="0.3">
      <c r="U63007" s="275"/>
    </row>
    <row r="63008" spans="21:21" x14ac:dyDescent="0.3">
      <c r="U63008" s="275"/>
    </row>
    <row r="63009" spans="21:21" x14ac:dyDescent="0.3">
      <c r="U63009" s="275"/>
    </row>
    <row r="63010" spans="21:21" x14ac:dyDescent="0.3">
      <c r="U63010" s="275"/>
    </row>
    <row r="63011" spans="21:21" x14ac:dyDescent="0.3">
      <c r="U63011" s="275"/>
    </row>
    <row r="63012" spans="21:21" x14ac:dyDescent="0.3">
      <c r="U63012" s="275"/>
    </row>
    <row r="63013" spans="21:21" x14ac:dyDescent="0.3">
      <c r="U63013" s="275"/>
    </row>
    <row r="63014" spans="21:21" x14ac:dyDescent="0.3">
      <c r="U63014" s="275"/>
    </row>
    <row r="63015" spans="21:21" x14ac:dyDescent="0.3">
      <c r="U63015" s="275"/>
    </row>
    <row r="63016" spans="21:21" x14ac:dyDescent="0.3">
      <c r="U63016" s="275"/>
    </row>
    <row r="63017" spans="21:21" x14ac:dyDescent="0.3">
      <c r="U63017" s="275"/>
    </row>
    <row r="63018" spans="21:21" x14ac:dyDescent="0.3">
      <c r="U63018" s="275"/>
    </row>
    <row r="63019" spans="21:21" x14ac:dyDescent="0.3">
      <c r="U63019" s="275"/>
    </row>
    <row r="63020" spans="21:21" x14ac:dyDescent="0.3">
      <c r="U63020" s="275"/>
    </row>
    <row r="63021" spans="21:21" x14ac:dyDescent="0.3">
      <c r="U63021" s="275"/>
    </row>
    <row r="63022" spans="21:21" x14ac:dyDescent="0.3">
      <c r="U63022" s="275"/>
    </row>
    <row r="63023" spans="21:21" x14ac:dyDescent="0.3">
      <c r="U63023" s="275"/>
    </row>
    <row r="63024" spans="21:21" x14ac:dyDescent="0.3">
      <c r="U63024" s="275"/>
    </row>
    <row r="63025" spans="21:21" x14ac:dyDescent="0.3">
      <c r="U63025" s="275"/>
    </row>
    <row r="63026" spans="21:21" x14ac:dyDescent="0.3">
      <c r="U63026" s="275"/>
    </row>
    <row r="63027" spans="21:21" x14ac:dyDescent="0.3">
      <c r="U63027" s="275"/>
    </row>
    <row r="63028" spans="21:21" x14ac:dyDescent="0.3">
      <c r="U63028" s="275"/>
    </row>
    <row r="63029" spans="21:21" x14ac:dyDescent="0.3">
      <c r="U63029" s="275"/>
    </row>
    <row r="63030" spans="21:21" x14ac:dyDescent="0.3">
      <c r="U63030" s="275"/>
    </row>
    <row r="63031" spans="21:21" x14ac:dyDescent="0.3">
      <c r="U63031" s="275"/>
    </row>
    <row r="63032" spans="21:21" x14ac:dyDescent="0.3">
      <c r="U63032" s="275"/>
    </row>
    <row r="63033" spans="21:21" x14ac:dyDescent="0.3">
      <c r="U63033" s="275"/>
    </row>
    <row r="63034" spans="21:21" x14ac:dyDescent="0.3">
      <c r="U63034" s="275"/>
    </row>
    <row r="63035" spans="21:21" x14ac:dyDescent="0.3">
      <c r="U63035" s="275"/>
    </row>
    <row r="63036" spans="21:21" x14ac:dyDescent="0.3">
      <c r="U63036" s="275"/>
    </row>
    <row r="63037" spans="21:21" x14ac:dyDescent="0.3">
      <c r="U63037" s="275"/>
    </row>
    <row r="63038" spans="21:21" x14ac:dyDescent="0.3">
      <c r="U63038" s="275"/>
    </row>
    <row r="63039" spans="21:21" x14ac:dyDescent="0.3">
      <c r="U63039" s="275"/>
    </row>
    <row r="63040" spans="21:21" x14ac:dyDescent="0.3">
      <c r="U63040" s="275"/>
    </row>
    <row r="63041" spans="21:21" x14ac:dyDescent="0.3">
      <c r="U63041" s="275"/>
    </row>
    <row r="63042" spans="21:21" x14ac:dyDescent="0.3">
      <c r="U63042" s="275"/>
    </row>
    <row r="63043" spans="21:21" x14ac:dyDescent="0.3">
      <c r="U63043" s="275"/>
    </row>
    <row r="63044" spans="21:21" x14ac:dyDescent="0.3">
      <c r="U63044" s="275"/>
    </row>
    <row r="63045" spans="21:21" x14ac:dyDescent="0.3">
      <c r="U63045" s="275"/>
    </row>
    <row r="63046" spans="21:21" x14ac:dyDescent="0.3">
      <c r="U63046" s="275"/>
    </row>
    <row r="63047" spans="21:21" x14ac:dyDescent="0.3">
      <c r="U63047" s="275"/>
    </row>
    <row r="63048" spans="21:21" x14ac:dyDescent="0.3">
      <c r="U63048" s="275"/>
    </row>
    <row r="63049" spans="21:21" x14ac:dyDescent="0.3">
      <c r="U63049" s="275"/>
    </row>
    <row r="63050" spans="21:21" x14ac:dyDescent="0.3">
      <c r="U63050" s="275"/>
    </row>
    <row r="63051" spans="21:21" x14ac:dyDescent="0.3">
      <c r="U63051" s="275"/>
    </row>
    <row r="63052" spans="21:21" x14ac:dyDescent="0.3">
      <c r="U63052" s="275"/>
    </row>
    <row r="63053" spans="21:21" x14ac:dyDescent="0.3">
      <c r="U63053" s="275"/>
    </row>
    <row r="63054" spans="21:21" x14ac:dyDescent="0.3">
      <c r="U63054" s="275"/>
    </row>
    <row r="63055" spans="21:21" x14ac:dyDescent="0.3">
      <c r="U63055" s="275"/>
    </row>
    <row r="63056" spans="21:21" x14ac:dyDescent="0.3">
      <c r="U63056" s="275"/>
    </row>
    <row r="63057" spans="21:21" x14ac:dyDescent="0.3">
      <c r="U63057" s="275"/>
    </row>
    <row r="63058" spans="21:21" x14ac:dyDescent="0.3">
      <c r="U63058" s="275"/>
    </row>
    <row r="63059" spans="21:21" x14ac:dyDescent="0.3">
      <c r="U63059" s="275"/>
    </row>
    <row r="63060" spans="21:21" x14ac:dyDescent="0.3">
      <c r="U63060" s="275"/>
    </row>
    <row r="63061" spans="21:21" x14ac:dyDescent="0.3">
      <c r="U63061" s="275"/>
    </row>
    <row r="63062" spans="21:21" x14ac:dyDescent="0.3">
      <c r="U63062" s="275"/>
    </row>
    <row r="63063" spans="21:21" x14ac:dyDescent="0.3">
      <c r="U63063" s="275"/>
    </row>
    <row r="63064" spans="21:21" x14ac:dyDescent="0.3">
      <c r="U63064" s="275"/>
    </row>
    <row r="63065" spans="21:21" x14ac:dyDescent="0.3">
      <c r="U63065" s="275"/>
    </row>
    <row r="63066" spans="21:21" x14ac:dyDescent="0.3">
      <c r="U63066" s="275"/>
    </row>
    <row r="63067" spans="21:21" x14ac:dyDescent="0.3">
      <c r="U63067" s="275"/>
    </row>
    <row r="63068" spans="21:21" x14ac:dyDescent="0.3">
      <c r="U63068" s="275"/>
    </row>
    <row r="63069" spans="21:21" x14ac:dyDescent="0.3">
      <c r="U63069" s="275"/>
    </row>
    <row r="63070" spans="21:21" x14ac:dyDescent="0.3">
      <c r="U63070" s="275"/>
    </row>
    <row r="63071" spans="21:21" x14ac:dyDescent="0.3">
      <c r="U63071" s="275"/>
    </row>
    <row r="63072" spans="21:21" x14ac:dyDescent="0.3">
      <c r="U63072" s="275"/>
    </row>
    <row r="63073" spans="21:21" x14ac:dyDescent="0.3">
      <c r="U63073" s="275"/>
    </row>
    <row r="63074" spans="21:21" x14ac:dyDescent="0.3">
      <c r="U63074" s="275"/>
    </row>
    <row r="63075" spans="21:21" x14ac:dyDescent="0.3">
      <c r="U63075" s="275"/>
    </row>
    <row r="63076" spans="21:21" x14ac:dyDescent="0.3">
      <c r="U63076" s="275"/>
    </row>
    <row r="63077" spans="21:21" x14ac:dyDescent="0.3">
      <c r="U63077" s="275"/>
    </row>
    <row r="63078" spans="21:21" x14ac:dyDescent="0.3">
      <c r="U63078" s="275"/>
    </row>
    <row r="63079" spans="21:21" x14ac:dyDescent="0.3">
      <c r="U63079" s="275"/>
    </row>
    <row r="63080" spans="21:21" x14ac:dyDescent="0.3">
      <c r="U63080" s="275"/>
    </row>
    <row r="63081" spans="21:21" x14ac:dyDescent="0.3">
      <c r="U63081" s="275"/>
    </row>
    <row r="63082" spans="21:21" x14ac:dyDescent="0.3">
      <c r="U63082" s="275"/>
    </row>
    <row r="63083" spans="21:21" x14ac:dyDescent="0.3">
      <c r="U63083" s="275"/>
    </row>
    <row r="63084" spans="21:21" x14ac:dyDescent="0.3">
      <c r="U63084" s="275"/>
    </row>
    <row r="63085" spans="21:21" x14ac:dyDescent="0.3">
      <c r="U63085" s="275"/>
    </row>
    <row r="63086" spans="21:21" x14ac:dyDescent="0.3">
      <c r="U63086" s="275"/>
    </row>
    <row r="63087" spans="21:21" x14ac:dyDescent="0.3">
      <c r="U63087" s="275"/>
    </row>
    <row r="63088" spans="21:21" x14ac:dyDescent="0.3">
      <c r="U63088" s="275"/>
    </row>
    <row r="63089" spans="21:21" x14ac:dyDescent="0.3">
      <c r="U63089" s="275"/>
    </row>
    <row r="63090" spans="21:21" x14ac:dyDescent="0.3">
      <c r="U63090" s="275"/>
    </row>
    <row r="63091" spans="21:21" x14ac:dyDescent="0.3">
      <c r="U63091" s="275"/>
    </row>
    <row r="63092" spans="21:21" x14ac:dyDescent="0.3">
      <c r="U63092" s="275"/>
    </row>
    <row r="63093" spans="21:21" x14ac:dyDescent="0.3">
      <c r="U63093" s="275"/>
    </row>
    <row r="63094" spans="21:21" x14ac:dyDescent="0.3">
      <c r="U63094" s="275"/>
    </row>
    <row r="63095" spans="21:21" x14ac:dyDescent="0.3">
      <c r="U63095" s="275"/>
    </row>
    <row r="63096" spans="21:21" x14ac:dyDescent="0.3">
      <c r="U63096" s="275"/>
    </row>
    <row r="63097" spans="21:21" x14ac:dyDescent="0.3">
      <c r="U63097" s="275"/>
    </row>
    <row r="63098" spans="21:21" x14ac:dyDescent="0.3">
      <c r="U63098" s="275"/>
    </row>
    <row r="63099" spans="21:21" x14ac:dyDescent="0.3">
      <c r="U63099" s="275"/>
    </row>
    <row r="63100" spans="21:21" x14ac:dyDescent="0.3">
      <c r="U63100" s="275"/>
    </row>
    <row r="63101" spans="21:21" x14ac:dyDescent="0.3">
      <c r="U63101" s="275"/>
    </row>
    <row r="63102" spans="21:21" x14ac:dyDescent="0.3">
      <c r="U63102" s="275"/>
    </row>
    <row r="63103" spans="21:21" x14ac:dyDescent="0.3">
      <c r="U63103" s="275"/>
    </row>
    <row r="63104" spans="21:21" x14ac:dyDescent="0.3">
      <c r="U63104" s="275"/>
    </row>
    <row r="63105" spans="21:21" x14ac:dyDescent="0.3">
      <c r="U63105" s="275"/>
    </row>
    <row r="63106" spans="21:21" x14ac:dyDescent="0.3">
      <c r="U63106" s="275"/>
    </row>
    <row r="63107" spans="21:21" x14ac:dyDescent="0.3">
      <c r="U63107" s="275"/>
    </row>
    <row r="63108" spans="21:21" x14ac:dyDescent="0.3">
      <c r="U63108" s="275"/>
    </row>
    <row r="63109" spans="21:21" x14ac:dyDescent="0.3">
      <c r="U63109" s="275"/>
    </row>
    <row r="63110" spans="21:21" x14ac:dyDescent="0.3">
      <c r="U63110" s="275"/>
    </row>
    <row r="63111" spans="21:21" x14ac:dyDescent="0.3">
      <c r="U63111" s="275"/>
    </row>
    <row r="63112" spans="21:21" x14ac:dyDescent="0.3">
      <c r="U63112" s="275"/>
    </row>
    <row r="63113" spans="21:21" x14ac:dyDescent="0.3">
      <c r="U63113" s="275"/>
    </row>
    <row r="63114" spans="21:21" x14ac:dyDescent="0.3">
      <c r="U63114" s="275"/>
    </row>
    <row r="63115" spans="21:21" x14ac:dyDescent="0.3">
      <c r="U63115" s="275"/>
    </row>
    <row r="63116" spans="21:21" x14ac:dyDescent="0.3">
      <c r="U63116" s="275"/>
    </row>
    <row r="63117" spans="21:21" x14ac:dyDescent="0.3">
      <c r="U63117" s="275"/>
    </row>
    <row r="63118" spans="21:21" x14ac:dyDescent="0.3">
      <c r="U63118" s="275"/>
    </row>
    <row r="63119" spans="21:21" x14ac:dyDescent="0.3">
      <c r="U63119" s="275"/>
    </row>
    <row r="63120" spans="21:21" x14ac:dyDescent="0.3">
      <c r="U63120" s="275"/>
    </row>
    <row r="63121" spans="21:21" x14ac:dyDescent="0.3">
      <c r="U63121" s="275"/>
    </row>
    <row r="63122" spans="21:21" x14ac:dyDescent="0.3">
      <c r="U63122" s="275"/>
    </row>
    <row r="63123" spans="21:21" x14ac:dyDescent="0.3">
      <c r="U63123" s="275"/>
    </row>
    <row r="63124" spans="21:21" x14ac:dyDescent="0.3">
      <c r="U63124" s="275"/>
    </row>
    <row r="63125" spans="21:21" x14ac:dyDescent="0.3">
      <c r="U63125" s="275"/>
    </row>
    <row r="63126" spans="21:21" x14ac:dyDescent="0.3">
      <c r="U63126" s="275"/>
    </row>
    <row r="63127" spans="21:21" x14ac:dyDescent="0.3">
      <c r="U63127" s="275"/>
    </row>
    <row r="63128" spans="21:21" x14ac:dyDescent="0.3">
      <c r="U63128" s="275"/>
    </row>
    <row r="63129" spans="21:21" x14ac:dyDescent="0.3">
      <c r="U63129" s="275"/>
    </row>
    <row r="63130" spans="21:21" x14ac:dyDescent="0.3">
      <c r="U63130" s="275"/>
    </row>
    <row r="63131" spans="21:21" x14ac:dyDescent="0.3">
      <c r="U63131" s="275"/>
    </row>
    <row r="63132" spans="21:21" x14ac:dyDescent="0.3">
      <c r="U63132" s="275"/>
    </row>
    <row r="63133" spans="21:21" x14ac:dyDescent="0.3">
      <c r="U63133" s="275"/>
    </row>
    <row r="63134" spans="21:21" x14ac:dyDescent="0.3">
      <c r="U63134" s="275"/>
    </row>
    <row r="63135" spans="21:21" x14ac:dyDescent="0.3">
      <c r="U63135" s="275"/>
    </row>
    <row r="63136" spans="21:21" x14ac:dyDescent="0.3">
      <c r="U63136" s="275"/>
    </row>
    <row r="63137" spans="21:21" x14ac:dyDescent="0.3">
      <c r="U63137" s="275"/>
    </row>
    <row r="63138" spans="21:21" x14ac:dyDescent="0.3">
      <c r="U63138" s="275"/>
    </row>
    <row r="63139" spans="21:21" x14ac:dyDescent="0.3">
      <c r="U63139" s="275"/>
    </row>
    <row r="63140" spans="21:21" x14ac:dyDescent="0.3">
      <c r="U63140" s="275"/>
    </row>
    <row r="63141" spans="21:21" x14ac:dyDescent="0.3">
      <c r="U63141" s="275"/>
    </row>
    <row r="63142" spans="21:21" x14ac:dyDescent="0.3">
      <c r="U63142" s="275"/>
    </row>
    <row r="63143" spans="21:21" x14ac:dyDescent="0.3">
      <c r="U63143" s="275"/>
    </row>
    <row r="63144" spans="21:21" x14ac:dyDescent="0.3">
      <c r="U63144" s="275"/>
    </row>
    <row r="63145" spans="21:21" x14ac:dyDescent="0.3">
      <c r="U63145" s="275"/>
    </row>
    <row r="63146" spans="21:21" x14ac:dyDescent="0.3">
      <c r="U63146" s="275"/>
    </row>
    <row r="63147" spans="21:21" x14ac:dyDescent="0.3">
      <c r="U63147" s="275"/>
    </row>
    <row r="63148" spans="21:21" x14ac:dyDescent="0.3">
      <c r="U63148" s="275"/>
    </row>
    <row r="63149" spans="21:21" x14ac:dyDescent="0.3">
      <c r="U63149" s="275"/>
    </row>
    <row r="63150" spans="21:21" x14ac:dyDescent="0.3">
      <c r="U63150" s="275"/>
    </row>
    <row r="63151" spans="21:21" x14ac:dyDescent="0.3">
      <c r="U63151" s="275"/>
    </row>
    <row r="63152" spans="21:21" x14ac:dyDescent="0.3">
      <c r="U63152" s="275"/>
    </row>
    <row r="63153" spans="21:21" x14ac:dyDescent="0.3">
      <c r="U63153" s="275"/>
    </row>
    <row r="63154" spans="21:21" x14ac:dyDescent="0.3">
      <c r="U63154" s="275"/>
    </row>
    <row r="63155" spans="21:21" x14ac:dyDescent="0.3">
      <c r="U63155" s="275"/>
    </row>
    <row r="63156" spans="21:21" x14ac:dyDescent="0.3">
      <c r="U63156" s="275"/>
    </row>
    <row r="63157" spans="21:21" x14ac:dyDescent="0.3">
      <c r="U63157" s="275"/>
    </row>
    <row r="63158" spans="21:21" x14ac:dyDescent="0.3">
      <c r="U63158" s="275"/>
    </row>
    <row r="63159" spans="21:21" x14ac:dyDescent="0.3">
      <c r="U63159" s="275"/>
    </row>
    <row r="63160" spans="21:21" x14ac:dyDescent="0.3">
      <c r="U63160" s="275"/>
    </row>
    <row r="63161" spans="21:21" x14ac:dyDescent="0.3">
      <c r="U63161" s="275"/>
    </row>
    <row r="63162" spans="21:21" x14ac:dyDescent="0.3">
      <c r="U63162" s="275"/>
    </row>
    <row r="63163" spans="21:21" x14ac:dyDescent="0.3">
      <c r="U63163" s="275"/>
    </row>
    <row r="63164" spans="21:21" x14ac:dyDescent="0.3">
      <c r="U63164" s="275"/>
    </row>
    <row r="63165" spans="21:21" x14ac:dyDescent="0.3">
      <c r="U63165" s="275"/>
    </row>
    <row r="63166" spans="21:21" x14ac:dyDescent="0.3">
      <c r="U63166" s="275"/>
    </row>
    <row r="63167" spans="21:21" x14ac:dyDescent="0.3">
      <c r="U63167" s="275"/>
    </row>
    <row r="63168" spans="21:21" x14ac:dyDescent="0.3">
      <c r="U63168" s="275"/>
    </row>
    <row r="63169" spans="21:21" x14ac:dyDescent="0.3">
      <c r="U63169" s="275"/>
    </row>
    <row r="63170" spans="21:21" x14ac:dyDescent="0.3">
      <c r="U63170" s="275"/>
    </row>
    <row r="63171" spans="21:21" x14ac:dyDescent="0.3">
      <c r="U63171" s="275"/>
    </row>
    <row r="63172" spans="21:21" x14ac:dyDescent="0.3">
      <c r="U63172" s="275"/>
    </row>
    <row r="63173" spans="21:21" x14ac:dyDescent="0.3">
      <c r="U63173" s="275"/>
    </row>
    <row r="63174" spans="21:21" x14ac:dyDescent="0.3">
      <c r="U63174" s="275"/>
    </row>
    <row r="63175" spans="21:21" x14ac:dyDescent="0.3">
      <c r="U63175" s="275"/>
    </row>
    <row r="63176" spans="21:21" x14ac:dyDescent="0.3">
      <c r="U63176" s="275"/>
    </row>
    <row r="63177" spans="21:21" x14ac:dyDescent="0.3">
      <c r="U63177" s="275"/>
    </row>
    <row r="63178" spans="21:21" x14ac:dyDescent="0.3">
      <c r="U63178" s="275"/>
    </row>
    <row r="63179" spans="21:21" x14ac:dyDescent="0.3">
      <c r="U63179" s="275"/>
    </row>
    <row r="63180" spans="21:21" x14ac:dyDescent="0.3">
      <c r="U63180" s="275"/>
    </row>
    <row r="63181" spans="21:21" x14ac:dyDescent="0.3">
      <c r="U63181" s="275"/>
    </row>
    <row r="63182" spans="21:21" x14ac:dyDescent="0.3">
      <c r="U63182" s="275"/>
    </row>
    <row r="63183" spans="21:21" x14ac:dyDescent="0.3">
      <c r="U63183" s="275"/>
    </row>
    <row r="63184" spans="21:21" x14ac:dyDescent="0.3">
      <c r="U63184" s="275"/>
    </row>
    <row r="63185" spans="21:21" x14ac:dyDescent="0.3">
      <c r="U63185" s="275"/>
    </row>
    <row r="63186" spans="21:21" x14ac:dyDescent="0.3">
      <c r="U63186" s="275"/>
    </row>
    <row r="63187" spans="21:21" x14ac:dyDescent="0.3">
      <c r="U63187" s="275"/>
    </row>
    <row r="63188" spans="21:21" x14ac:dyDescent="0.3">
      <c r="U63188" s="275"/>
    </row>
    <row r="63189" spans="21:21" x14ac:dyDescent="0.3">
      <c r="U63189" s="275"/>
    </row>
    <row r="63190" spans="21:21" x14ac:dyDescent="0.3">
      <c r="U63190" s="275"/>
    </row>
    <row r="63191" spans="21:21" x14ac:dyDescent="0.3">
      <c r="U63191" s="275"/>
    </row>
    <row r="63192" spans="21:21" x14ac:dyDescent="0.3">
      <c r="U63192" s="275"/>
    </row>
    <row r="63193" spans="21:21" x14ac:dyDescent="0.3">
      <c r="U63193" s="275"/>
    </row>
    <row r="63194" spans="21:21" x14ac:dyDescent="0.3">
      <c r="U63194" s="275"/>
    </row>
    <row r="63195" spans="21:21" x14ac:dyDescent="0.3">
      <c r="U63195" s="275"/>
    </row>
    <row r="63196" spans="21:21" x14ac:dyDescent="0.3">
      <c r="U63196" s="275"/>
    </row>
    <row r="63197" spans="21:21" x14ac:dyDescent="0.3">
      <c r="U63197" s="275"/>
    </row>
    <row r="63198" spans="21:21" x14ac:dyDescent="0.3">
      <c r="U63198" s="275"/>
    </row>
    <row r="63199" spans="21:21" x14ac:dyDescent="0.3">
      <c r="U63199" s="275"/>
    </row>
    <row r="63200" spans="21:21" x14ac:dyDescent="0.3">
      <c r="U63200" s="275"/>
    </row>
    <row r="63201" spans="21:21" x14ac:dyDescent="0.3">
      <c r="U63201" s="275"/>
    </row>
    <row r="63202" spans="21:21" x14ac:dyDescent="0.3">
      <c r="U63202" s="275"/>
    </row>
    <row r="63203" spans="21:21" x14ac:dyDescent="0.3">
      <c r="U63203" s="275"/>
    </row>
    <row r="63204" spans="21:21" x14ac:dyDescent="0.3">
      <c r="U63204" s="275"/>
    </row>
    <row r="63205" spans="21:21" x14ac:dyDescent="0.3">
      <c r="U63205" s="275"/>
    </row>
    <row r="63206" spans="21:21" x14ac:dyDescent="0.3">
      <c r="U63206" s="275"/>
    </row>
    <row r="63207" spans="21:21" x14ac:dyDescent="0.3">
      <c r="U63207" s="275"/>
    </row>
    <row r="63208" spans="21:21" x14ac:dyDescent="0.3">
      <c r="U63208" s="275"/>
    </row>
    <row r="63209" spans="21:21" x14ac:dyDescent="0.3">
      <c r="U63209" s="275"/>
    </row>
    <row r="63210" spans="21:21" x14ac:dyDescent="0.3">
      <c r="U63210" s="275"/>
    </row>
    <row r="63211" spans="21:21" x14ac:dyDescent="0.3">
      <c r="U63211" s="275"/>
    </row>
    <row r="63212" spans="21:21" x14ac:dyDescent="0.3">
      <c r="U63212" s="275"/>
    </row>
    <row r="63213" spans="21:21" x14ac:dyDescent="0.3">
      <c r="U63213" s="275"/>
    </row>
    <row r="63214" spans="21:21" x14ac:dyDescent="0.3">
      <c r="U63214" s="275"/>
    </row>
    <row r="63215" spans="21:21" x14ac:dyDescent="0.3">
      <c r="U63215" s="275"/>
    </row>
    <row r="63216" spans="21:21" x14ac:dyDescent="0.3">
      <c r="U63216" s="275"/>
    </row>
    <row r="63217" spans="21:21" x14ac:dyDescent="0.3">
      <c r="U63217" s="275"/>
    </row>
    <row r="63218" spans="21:21" x14ac:dyDescent="0.3">
      <c r="U63218" s="275"/>
    </row>
    <row r="63219" spans="21:21" x14ac:dyDescent="0.3">
      <c r="U63219" s="275"/>
    </row>
    <row r="63220" spans="21:21" x14ac:dyDescent="0.3">
      <c r="U63220" s="275"/>
    </row>
    <row r="63221" spans="21:21" x14ac:dyDescent="0.3">
      <c r="U63221" s="275"/>
    </row>
    <row r="63222" spans="21:21" x14ac:dyDescent="0.3">
      <c r="U63222" s="275"/>
    </row>
    <row r="63223" spans="21:21" x14ac:dyDescent="0.3">
      <c r="U63223" s="275"/>
    </row>
    <row r="63224" spans="21:21" x14ac:dyDescent="0.3">
      <c r="U63224" s="275"/>
    </row>
    <row r="63225" spans="21:21" x14ac:dyDescent="0.3">
      <c r="U63225" s="275"/>
    </row>
    <row r="63226" spans="21:21" x14ac:dyDescent="0.3">
      <c r="U63226" s="275"/>
    </row>
    <row r="63227" spans="21:21" x14ac:dyDescent="0.3">
      <c r="U63227" s="275"/>
    </row>
    <row r="63228" spans="21:21" x14ac:dyDescent="0.3">
      <c r="U63228" s="275"/>
    </row>
    <row r="63229" spans="21:21" x14ac:dyDescent="0.3">
      <c r="U63229" s="275"/>
    </row>
    <row r="63230" spans="21:21" x14ac:dyDescent="0.3">
      <c r="U63230" s="275"/>
    </row>
    <row r="63231" spans="21:21" x14ac:dyDescent="0.3">
      <c r="U63231" s="275"/>
    </row>
    <row r="63232" spans="21:21" x14ac:dyDescent="0.3">
      <c r="U63232" s="275"/>
    </row>
    <row r="63233" spans="21:21" x14ac:dyDescent="0.3">
      <c r="U63233" s="275"/>
    </row>
    <row r="63234" spans="21:21" x14ac:dyDescent="0.3">
      <c r="U63234" s="275"/>
    </row>
    <row r="63235" spans="21:21" x14ac:dyDescent="0.3">
      <c r="U63235" s="275"/>
    </row>
    <row r="63236" spans="21:21" x14ac:dyDescent="0.3">
      <c r="U63236" s="275"/>
    </row>
    <row r="63237" spans="21:21" x14ac:dyDescent="0.3">
      <c r="U63237" s="275"/>
    </row>
    <row r="63238" spans="21:21" x14ac:dyDescent="0.3">
      <c r="U63238" s="275"/>
    </row>
    <row r="63239" spans="21:21" x14ac:dyDescent="0.3">
      <c r="U63239" s="275"/>
    </row>
    <row r="63240" spans="21:21" x14ac:dyDescent="0.3">
      <c r="U63240" s="275"/>
    </row>
    <row r="63241" spans="21:21" x14ac:dyDescent="0.3">
      <c r="U63241" s="275"/>
    </row>
    <row r="63242" spans="21:21" x14ac:dyDescent="0.3">
      <c r="U63242" s="275"/>
    </row>
    <row r="63243" spans="21:21" x14ac:dyDescent="0.3">
      <c r="U63243" s="275"/>
    </row>
    <row r="63244" spans="21:21" x14ac:dyDescent="0.3">
      <c r="U63244" s="275"/>
    </row>
    <row r="63245" spans="21:21" x14ac:dyDescent="0.3">
      <c r="U63245" s="275"/>
    </row>
    <row r="63246" spans="21:21" x14ac:dyDescent="0.3">
      <c r="U63246" s="275"/>
    </row>
    <row r="63247" spans="21:21" x14ac:dyDescent="0.3">
      <c r="U63247" s="275"/>
    </row>
    <row r="63248" spans="21:21" x14ac:dyDescent="0.3">
      <c r="U63248" s="275"/>
    </row>
    <row r="63249" spans="21:21" x14ac:dyDescent="0.3">
      <c r="U63249" s="275"/>
    </row>
    <row r="63250" spans="21:21" x14ac:dyDescent="0.3">
      <c r="U63250" s="275"/>
    </row>
    <row r="63251" spans="21:21" x14ac:dyDescent="0.3">
      <c r="U63251" s="275"/>
    </row>
    <row r="63252" spans="21:21" x14ac:dyDescent="0.3">
      <c r="U63252" s="275"/>
    </row>
    <row r="63253" spans="21:21" x14ac:dyDescent="0.3">
      <c r="U63253" s="275"/>
    </row>
    <row r="63254" spans="21:21" x14ac:dyDescent="0.3">
      <c r="U63254" s="275"/>
    </row>
    <row r="63255" spans="21:21" x14ac:dyDescent="0.3">
      <c r="U63255" s="275"/>
    </row>
    <row r="63256" spans="21:21" x14ac:dyDescent="0.3">
      <c r="U63256" s="275"/>
    </row>
    <row r="63257" spans="21:21" x14ac:dyDescent="0.3">
      <c r="U63257" s="275"/>
    </row>
    <row r="63258" spans="21:21" x14ac:dyDescent="0.3">
      <c r="U63258" s="275"/>
    </row>
    <row r="63259" spans="21:21" x14ac:dyDescent="0.3">
      <c r="U63259" s="275"/>
    </row>
    <row r="63260" spans="21:21" x14ac:dyDescent="0.3">
      <c r="U63260" s="275"/>
    </row>
    <row r="63261" spans="21:21" x14ac:dyDescent="0.3">
      <c r="U63261" s="275"/>
    </row>
    <row r="63262" spans="21:21" x14ac:dyDescent="0.3">
      <c r="U63262" s="275"/>
    </row>
    <row r="63263" spans="21:21" x14ac:dyDescent="0.3">
      <c r="U63263" s="275"/>
    </row>
    <row r="63264" spans="21:21" x14ac:dyDescent="0.3">
      <c r="U63264" s="275"/>
    </row>
    <row r="63265" spans="21:21" x14ac:dyDescent="0.3">
      <c r="U63265" s="275"/>
    </row>
    <row r="63266" spans="21:21" x14ac:dyDescent="0.3">
      <c r="U63266" s="275"/>
    </row>
    <row r="63267" spans="21:21" x14ac:dyDescent="0.3">
      <c r="U63267" s="275"/>
    </row>
    <row r="63268" spans="21:21" x14ac:dyDescent="0.3">
      <c r="U63268" s="275"/>
    </row>
    <row r="63269" spans="21:21" x14ac:dyDescent="0.3">
      <c r="U63269" s="275"/>
    </row>
    <row r="63270" spans="21:21" x14ac:dyDescent="0.3">
      <c r="U63270" s="275"/>
    </row>
    <row r="63271" spans="21:21" x14ac:dyDescent="0.3">
      <c r="U63271" s="275"/>
    </row>
    <row r="63272" spans="21:21" x14ac:dyDescent="0.3">
      <c r="U63272" s="275"/>
    </row>
    <row r="63273" spans="21:21" x14ac:dyDescent="0.3">
      <c r="U63273" s="275"/>
    </row>
    <row r="63274" spans="21:21" x14ac:dyDescent="0.3">
      <c r="U63274" s="275"/>
    </row>
    <row r="63275" spans="21:21" x14ac:dyDescent="0.3">
      <c r="U63275" s="275"/>
    </row>
    <row r="63276" spans="21:21" x14ac:dyDescent="0.3">
      <c r="U63276" s="275"/>
    </row>
    <row r="63277" spans="21:21" x14ac:dyDescent="0.3">
      <c r="U63277" s="275"/>
    </row>
    <row r="63278" spans="21:21" x14ac:dyDescent="0.3">
      <c r="U63278" s="275"/>
    </row>
    <row r="63279" spans="21:21" x14ac:dyDescent="0.3">
      <c r="U63279" s="275"/>
    </row>
    <row r="63280" spans="21:21" x14ac:dyDescent="0.3">
      <c r="U63280" s="275"/>
    </row>
    <row r="63281" spans="21:21" x14ac:dyDescent="0.3">
      <c r="U63281" s="275"/>
    </row>
    <row r="63282" spans="21:21" x14ac:dyDescent="0.3">
      <c r="U63282" s="275"/>
    </row>
    <row r="63283" spans="21:21" x14ac:dyDescent="0.3">
      <c r="U63283" s="275"/>
    </row>
    <row r="63284" spans="21:21" x14ac:dyDescent="0.3">
      <c r="U63284" s="275"/>
    </row>
    <row r="63285" spans="21:21" x14ac:dyDescent="0.3">
      <c r="U63285" s="275"/>
    </row>
    <row r="63286" spans="21:21" x14ac:dyDescent="0.3">
      <c r="U63286" s="275"/>
    </row>
    <row r="63287" spans="21:21" x14ac:dyDescent="0.3">
      <c r="U63287" s="275"/>
    </row>
    <row r="63288" spans="21:21" x14ac:dyDescent="0.3">
      <c r="U63288" s="275"/>
    </row>
    <row r="63289" spans="21:21" x14ac:dyDescent="0.3">
      <c r="U63289" s="275"/>
    </row>
    <row r="63290" spans="21:21" x14ac:dyDescent="0.3">
      <c r="U63290" s="275"/>
    </row>
    <row r="63291" spans="21:21" x14ac:dyDescent="0.3">
      <c r="U63291" s="275"/>
    </row>
    <row r="63292" spans="21:21" x14ac:dyDescent="0.3">
      <c r="U63292" s="275"/>
    </row>
    <row r="63293" spans="21:21" x14ac:dyDescent="0.3">
      <c r="U63293" s="275"/>
    </row>
    <row r="63294" spans="21:21" x14ac:dyDescent="0.3">
      <c r="U63294" s="275"/>
    </row>
    <row r="63295" spans="21:21" x14ac:dyDescent="0.3">
      <c r="U63295" s="275"/>
    </row>
    <row r="63296" spans="21:21" x14ac:dyDescent="0.3">
      <c r="U63296" s="275"/>
    </row>
    <row r="63297" spans="21:21" x14ac:dyDescent="0.3">
      <c r="U63297" s="275"/>
    </row>
    <row r="63298" spans="21:21" x14ac:dyDescent="0.3">
      <c r="U63298" s="275"/>
    </row>
    <row r="63299" spans="21:21" x14ac:dyDescent="0.3">
      <c r="U63299" s="275"/>
    </row>
    <row r="63300" spans="21:21" x14ac:dyDescent="0.3">
      <c r="U63300" s="275"/>
    </row>
    <row r="63301" spans="21:21" x14ac:dyDescent="0.3">
      <c r="U63301" s="275"/>
    </row>
    <row r="63302" spans="21:21" x14ac:dyDescent="0.3">
      <c r="U63302" s="275"/>
    </row>
    <row r="63303" spans="21:21" x14ac:dyDescent="0.3">
      <c r="U63303" s="275"/>
    </row>
    <row r="63304" spans="21:21" x14ac:dyDescent="0.3">
      <c r="U63304" s="275"/>
    </row>
    <row r="63305" spans="21:21" x14ac:dyDescent="0.3">
      <c r="U63305" s="275"/>
    </row>
    <row r="63306" spans="21:21" x14ac:dyDescent="0.3">
      <c r="U63306" s="275"/>
    </row>
    <row r="63307" spans="21:21" x14ac:dyDescent="0.3">
      <c r="U63307" s="275"/>
    </row>
    <row r="63308" spans="21:21" x14ac:dyDescent="0.3">
      <c r="U63308" s="275"/>
    </row>
    <row r="63309" spans="21:21" x14ac:dyDescent="0.3">
      <c r="U63309" s="275"/>
    </row>
    <row r="63310" spans="21:21" x14ac:dyDescent="0.3">
      <c r="U63310" s="275"/>
    </row>
    <row r="63311" spans="21:21" x14ac:dyDescent="0.3">
      <c r="U63311" s="275"/>
    </row>
    <row r="63312" spans="21:21" x14ac:dyDescent="0.3">
      <c r="U63312" s="275"/>
    </row>
    <row r="63313" spans="21:21" x14ac:dyDescent="0.3">
      <c r="U63313" s="275"/>
    </row>
    <row r="63314" spans="21:21" x14ac:dyDescent="0.3">
      <c r="U63314" s="275"/>
    </row>
    <row r="63315" spans="21:21" x14ac:dyDescent="0.3">
      <c r="U63315" s="275"/>
    </row>
    <row r="63316" spans="21:21" x14ac:dyDescent="0.3">
      <c r="U63316" s="275"/>
    </row>
    <row r="63317" spans="21:21" x14ac:dyDescent="0.3">
      <c r="U63317" s="275"/>
    </row>
    <row r="63318" spans="21:21" x14ac:dyDescent="0.3">
      <c r="U63318" s="275"/>
    </row>
    <row r="63319" spans="21:21" x14ac:dyDescent="0.3">
      <c r="U63319" s="275"/>
    </row>
    <row r="63320" spans="21:21" x14ac:dyDescent="0.3">
      <c r="U63320" s="275"/>
    </row>
    <row r="63321" spans="21:21" x14ac:dyDescent="0.3">
      <c r="U63321" s="275"/>
    </row>
    <row r="63322" spans="21:21" x14ac:dyDescent="0.3">
      <c r="U63322" s="275"/>
    </row>
    <row r="63323" spans="21:21" x14ac:dyDescent="0.3">
      <c r="U63323" s="275"/>
    </row>
    <row r="63324" spans="21:21" x14ac:dyDescent="0.3">
      <c r="U63324" s="275"/>
    </row>
    <row r="63325" spans="21:21" x14ac:dyDescent="0.3">
      <c r="U63325" s="275"/>
    </row>
    <row r="63326" spans="21:21" x14ac:dyDescent="0.3">
      <c r="U63326" s="275"/>
    </row>
    <row r="63327" spans="21:21" x14ac:dyDescent="0.3">
      <c r="U63327" s="275"/>
    </row>
    <row r="63328" spans="21:21" x14ac:dyDescent="0.3">
      <c r="U63328" s="275"/>
    </row>
    <row r="63329" spans="21:21" x14ac:dyDescent="0.3">
      <c r="U63329" s="275"/>
    </row>
    <row r="63330" spans="21:21" x14ac:dyDescent="0.3">
      <c r="U63330" s="275"/>
    </row>
    <row r="63331" spans="21:21" x14ac:dyDescent="0.3">
      <c r="U63331" s="275"/>
    </row>
    <row r="63332" spans="21:21" x14ac:dyDescent="0.3">
      <c r="U63332" s="275"/>
    </row>
    <row r="63333" spans="21:21" x14ac:dyDescent="0.3">
      <c r="U63333" s="275"/>
    </row>
    <row r="63334" spans="21:21" x14ac:dyDescent="0.3">
      <c r="U63334" s="275"/>
    </row>
    <row r="63335" spans="21:21" x14ac:dyDescent="0.3">
      <c r="U63335" s="275"/>
    </row>
    <row r="63336" spans="21:21" x14ac:dyDescent="0.3">
      <c r="U63336" s="275"/>
    </row>
    <row r="63337" spans="21:21" x14ac:dyDescent="0.3">
      <c r="U63337" s="275"/>
    </row>
    <row r="63338" spans="21:21" x14ac:dyDescent="0.3">
      <c r="U63338" s="275"/>
    </row>
    <row r="63339" spans="21:21" x14ac:dyDescent="0.3">
      <c r="U63339" s="275"/>
    </row>
    <row r="63340" spans="21:21" x14ac:dyDescent="0.3">
      <c r="U63340" s="275"/>
    </row>
    <row r="63341" spans="21:21" x14ac:dyDescent="0.3">
      <c r="U63341" s="275"/>
    </row>
    <row r="63342" spans="21:21" x14ac:dyDescent="0.3">
      <c r="U63342" s="275"/>
    </row>
    <row r="63343" spans="21:21" x14ac:dyDescent="0.3">
      <c r="U63343" s="275"/>
    </row>
    <row r="63344" spans="21:21" x14ac:dyDescent="0.3">
      <c r="U63344" s="275"/>
    </row>
    <row r="63345" spans="21:21" x14ac:dyDescent="0.3">
      <c r="U63345" s="275"/>
    </row>
    <row r="63346" spans="21:21" x14ac:dyDescent="0.3">
      <c r="U63346" s="275"/>
    </row>
    <row r="63347" spans="21:21" x14ac:dyDescent="0.3">
      <c r="U63347" s="275"/>
    </row>
    <row r="63348" spans="21:21" x14ac:dyDescent="0.3">
      <c r="U63348" s="275"/>
    </row>
    <row r="63349" spans="21:21" x14ac:dyDescent="0.3">
      <c r="U63349" s="275"/>
    </row>
    <row r="63350" spans="21:21" x14ac:dyDescent="0.3">
      <c r="U63350" s="275"/>
    </row>
    <row r="63351" spans="21:21" x14ac:dyDescent="0.3">
      <c r="U63351" s="275"/>
    </row>
    <row r="63352" spans="21:21" x14ac:dyDescent="0.3">
      <c r="U63352" s="275"/>
    </row>
    <row r="63353" spans="21:21" x14ac:dyDescent="0.3">
      <c r="U63353" s="275"/>
    </row>
    <row r="63354" spans="21:21" x14ac:dyDescent="0.3">
      <c r="U63354" s="275"/>
    </row>
    <row r="63355" spans="21:21" x14ac:dyDescent="0.3">
      <c r="U63355" s="275"/>
    </row>
    <row r="63356" spans="21:21" x14ac:dyDescent="0.3">
      <c r="U63356" s="275"/>
    </row>
    <row r="63357" spans="21:21" x14ac:dyDescent="0.3">
      <c r="U63357" s="275"/>
    </row>
    <row r="63358" spans="21:21" x14ac:dyDescent="0.3">
      <c r="U63358" s="275"/>
    </row>
    <row r="63359" spans="21:21" x14ac:dyDescent="0.3">
      <c r="U63359" s="275"/>
    </row>
    <row r="63360" spans="21:21" x14ac:dyDescent="0.3">
      <c r="U63360" s="275"/>
    </row>
    <row r="63361" spans="21:21" x14ac:dyDescent="0.3">
      <c r="U63361" s="275"/>
    </row>
    <row r="63362" spans="21:21" x14ac:dyDescent="0.3">
      <c r="U63362" s="275"/>
    </row>
    <row r="63363" spans="21:21" x14ac:dyDescent="0.3">
      <c r="U63363" s="275"/>
    </row>
    <row r="63364" spans="21:21" x14ac:dyDescent="0.3">
      <c r="U63364" s="275"/>
    </row>
    <row r="63365" spans="21:21" x14ac:dyDescent="0.3">
      <c r="U63365" s="275"/>
    </row>
    <row r="63366" spans="21:21" x14ac:dyDescent="0.3">
      <c r="U63366" s="275"/>
    </row>
    <row r="63367" spans="21:21" x14ac:dyDescent="0.3">
      <c r="U63367" s="275"/>
    </row>
    <row r="63368" spans="21:21" x14ac:dyDescent="0.3">
      <c r="U63368" s="275"/>
    </row>
    <row r="63369" spans="21:21" x14ac:dyDescent="0.3">
      <c r="U63369" s="275"/>
    </row>
    <row r="63370" spans="21:21" x14ac:dyDescent="0.3">
      <c r="U63370" s="275"/>
    </row>
    <row r="63371" spans="21:21" x14ac:dyDescent="0.3">
      <c r="U63371" s="275"/>
    </row>
    <row r="63372" spans="21:21" x14ac:dyDescent="0.3">
      <c r="U63372" s="275"/>
    </row>
    <row r="63373" spans="21:21" x14ac:dyDescent="0.3">
      <c r="U63373" s="275"/>
    </row>
    <row r="63374" spans="21:21" x14ac:dyDescent="0.3">
      <c r="U63374" s="275"/>
    </row>
    <row r="63375" spans="21:21" x14ac:dyDescent="0.3">
      <c r="U63375" s="275"/>
    </row>
    <row r="63376" spans="21:21" x14ac:dyDescent="0.3">
      <c r="U63376" s="275"/>
    </row>
    <row r="63377" spans="21:21" x14ac:dyDescent="0.3">
      <c r="U63377" s="275"/>
    </row>
    <row r="63378" spans="21:21" x14ac:dyDescent="0.3">
      <c r="U63378" s="275"/>
    </row>
    <row r="63379" spans="21:21" x14ac:dyDescent="0.3">
      <c r="U63379" s="275"/>
    </row>
    <row r="63380" spans="21:21" x14ac:dyDescent="0.3">
      <c r="U63380" s="275"/>
    </row>
    <row r="63381" spans="21:21" x14ac:dyDescent="0.3">
      <c r="U63381" s="275"/>
    </row>
    <row r="63382" spans="21:21" x14ac:dyDescent="0.3">
      <c r="U63382" s="275"/>
    </row>
    <row r="63383" spans="21:21" x14ac:dyDescent="0.3">
      <c r="U63383" s="275"/>
    </row>
    <row r="63384" spans="21:21" x14ac:dyDescent="0.3">
      <c r="U63384" s="275"/>
    </row>
    <row r="63385" spans="21:21" x14ac:dyDescent="0.3">
      <c r="U63385" s="275"/>
    </row>
    <row r="63386" spans="21:21" x14ac:dyDescent="0.3">
      <c r="U63386" s="275"/>
    </row>
    <row r="63387" spans="21:21" x14ac:dyDescent="0.3">
      <c r="U63387" s="275"/>
    </row>
    <row r="63388" spans="21:21" x14ac:dyDescent="0.3">
      <c r="U63388" s="275"/>
    </row>
    <row r="63389" spans="21:21" x14ac:dyDescent="0.3">
      <c r="U63389" s="275"/>
    </row>
    <row r="63390" spans="21:21" x14ac:dyDescent="0.3">
      <c r="U63390" s="275"/>
    </row>
    <row r="63391" spans="21:21" x14ac:dyDescent="0.3">
      <c r="U63391" s="275"/>
    </row>
    <row r="63392" spans="21:21" x14ac:dyDescent="0.3">
      <c r="U63392" s="275"/>
    </row>
    <row r="63393" spans="21:21" x14ac:dyDescent="0.3">
      <c r="U63393" s="275"/>
    </row>
    <row r="63394" spans="21:21" x14ac:dyDescent="0.3">
      <c r="U63394" s="275"/>
    </row>
    <row r="63395" spans="21:21" x14ac:dyDescent="0.3">
      <c r="U63395" s="275"/>
    </row>
    <row r="63396" spans="21:21" x14ac:dyDescent="0.3">
      <c r="U63396" s="275"/>
    </row>
    <row r="63397" spans="21:21" x14ac:dyDescent="0.3">
      <c r="U63397" s="275"/>
    </row>
    <row r="63398" spans="21:21" x14ac:dyDescent="0.3">
      <c r="U63398" s="275"/>
    </row>
    <row r="63399" spans="21:21" x14ac:dyDescent="0.3">
      <c r="U63399" s="275"/>
    </row>
    <row r="63400" spans="21:21" x14ac:dyDescent="0.3">
      <c r="U63400" s="275"/>
    </row>
    <row r="63401" spans="21:21" x14ac:dyDescent="0.3">
      <c r="U63401" s="275"/>
    </row>
    <row r="63402" spans="21:21" x14ac:dyDescent="0.3">
      <c r="U63402" s="275"/>
    </row>
    <row r="63403" spans="21:21" x14ac:dyDescent="0.3">
      <c r="U63403" s="275"/>
    </row>
    <row r="63404" spans="21:21" x14ac:dyDescent="0.3">
      <c r="U63404" s="275"/>
    </row>
    <row r="63405" spans="21:21" x14ac:dyDescent="0.3">
      <c r="U63405" s="275"/>
    </row>
    <row r="63406" spans="21:21" x14ac:dyDescent="0.3">
      <c r="U63406" s="275"/>
    </row>
    <row r="63407" spans="21:21" x14ac:dyDescent="0.3">
      <c r="U63407" s="275"/>
    </row>
    <row r="63408" spans="21:21" x14ac:dyDescent="0.3">
      <c r="U63408" s="275"/>
    </row>
    <row r="63409" spans="21:21" x14ac:dyDescent="0.3">
      <c r="U63409" s="275"/>
    </row>
    <row r="63410" spans="21:21" x14ac:dyDescent="0.3">
      <c r="U63410" s="275"/>
    </row>
    <row r="63411" spans="21:21" x14ac:dyDescent="0.3">
      <c r="U63411" s="275"/>
    </row>
    <row r="63412" spans="21:21" x14ac:dyDescent="0.3">
      <c r="U63412" s="275"/>
    </row>
    <row r="63413" spans="21:21" x14ac:dyDescent="0.3">
      <c r="U63413" s="275"/>
    </row>
    <row r="63414" spans="21:21" x14ac:dyDescent="0.3">
      <c r="U63414" s="275"/>
    </row>
    <row r="63415" spans="21:21" x14ac:dyDescent="0.3">
      <c r="U63415" s="275"/>
    </row>
    <row r="63416" spans="21:21" x14ac:dyDescent="0.3">
      <c r="U63416" s="275"/>
    </row>
    <row r="63417" spans="21:21" x14ac:dyDescent="0.3">
      <c r="U63417" s="275"/>
    </row>
    <row r="63418" spans="21:21" x14ac:dyDescent="0.3">
      <c r="U63418" s="275"/>
    </row>
    <row r="63419" spans="21:21" x14ac:dyDescent="0.3">
      <c r="U63419" s="275"/>
    </row>
    <row r="63420" spans="21:21" x14ac:dyDescent="0.3">
      <c r="U63420" s="275"/>
    </row>
    <row r="63421" spans="21:21" x14ac:dyDescent="0.3">
      <c r="U63421" s="275"/>
    </row>
    <row r="63422" spans="21:21" x14ac:dyDescent="0.3">
      <c r="U63422" s="275"/>
    </row>
    <row r="63423" spans="21:21" x14ac:dyDescent="0.3">
      <c r="U63423" s="275"/>
    </row>
    <row r="63424" spans="21:21" x14ac:dyDescent="0.3">
      <c r="U63424" s="275"/>
    </row>
    <row r="63425" spans="21:21" x14ac:dyDescent="0.3">
      <c r="U63425" s="275"/>
    </row>
    <row r="63426" spans="21:21" x14ac:dyDescent="0.3">
      <c r="U63426" s="275"/>
    </row>
    <row r="63427" spans="21:21" x14ac:dyDescent="0.3">
      <c r="U63427" s="275"/>
    </row>
    <row r="63428" spans="21:21" x14ac:dyDescent="0.3">
      <c r="U63428" s="275"/>
    </row>
    <row r="63429" spans="21:21" x14ac:dyDescent="0.3">
      <c r="U63429" s="275"/>
    </row>
    <row r="63430" spans="21:21" x14ac:dyDescent="0.3">
      <c r="U63430" s="275"/>
    </row>
    <row r="63431" spans="21:21" x14ac:dyDescent="0.3">
      <c r="U63431" s="275"/>
    </row>
    <row r="63432" spans="21:21" x14ac:dyDescent="0.3">
      <c r="U63432" s="275"/>
    </row>
    <row r="63433" spans="21:21" x14ac:dyDescent="0.3">
      <c r="U63433" s="275"/>
    </row>
    <row r="63434" spans="21:21" x14ac:dyDescent="0.3">
      <c r="U63434" s="275"/>
    </row>
    <row r="63435" spans="21:21" x14ac:dyDescent="0.3">
      <c r="U63435" s="275"/>
    </row>
    <row r="63436" spans="21:21" x14ac:dyDescent="0.3">
      <c r="U63436" s="275"/>
    </row>
    <row r="63437" spans="21:21" x14ac:dyDescent="0.3">
      <c r="U63437" s="275"/>
    </row>
    <row r="63438" spans="21:21" x14ac:dyDescent="0.3">
      <c r="U63438" s="275"/>
    </row>
    <row r="63439" spans="21:21" x14ac:dyDescent="0.3">
      <c r="U63439" s="275"/>
    </row>
    <row r="63440" spans="21:21" x14ac:dyDescent="0.3">
      <c r="U63440" s="275"/>
    </row>
    <row r="63441" spans="21:21" x14ac:dyDescent="0.3">
      <c r="U63441" s="275"/>
    </row>
    <row r="63442" spans="21:21" x14ac:dyDescent="0.3">
      <c r="U63442" s="275"/>
    </row>
    <row r="63443" spans="21:21" x14ac:dyDescent="0.3">
      <c r="U63443" s="275"/>
    </row>
    <row r="63444" spans="21:21" x14ac:dyDescent="0.3">
      <c r="U63444" s="275"/>
    </row>
    <row r="63445" spans="21:21" x14ac:dyDescent="0.3">
      <c r="U63445" s="275"/>
    </row>
    <row r="63446" spans="21:21" x14ac:dyDescent="0.3">
      <c r="U63446" s="275"/>
    </row>
    <row r="63447" spans="21:21" x14ac:dyDescent="0.3">
      <c r="U63447" s="275"/>
    </row>
    <row r="63448" spans="21:21" x14ac:dyDescent="0.3">
      <c r="U63448" s="275"/>
    </row>
    <row r="63449" spans="21:21" x14ac:dyDescent="0.3">
      <c r="U63449" s="275"/>
    </row>
    <row r="63450" spans="21:21" x14ac:dyDescent="0.3">
      <c r="U63450" s="275"/>
    </row>
    <row r="63451" spans="21:21" x14ac:dyDescent="0.3">
      <c r="U63451" s="275"/>
    </row>
    <row r="63452" spans="21:21" x14ac:dyDescent="0.3">
      <c r="U63452" s="275"/>
    </row>
    <row r="63453" spans="21:21" x14ac:dyDescent="0.3">
      <c r="U63453" s="275"/>
    </row>
    <row r="63454" spans="21:21" x14ac:dyDescent="0.3">
      <c r="U63454" s="275"/>
    </row>
    <row r="63455" spans="21:21" x14ac:dyDescent="0.3">
      <c r="U63455" s="275"/>
    </row>
    <row r="63456" spans="21:21" x14ac:dyDescent="0.3">
      <c r="U63456" s="275"/>
    </row>
    <row r="63457" spans="21:21" x14ac:dyDescent="0.3">
      <c r="U63457" s="275"/>
    </row>
    <row r="63458" spans="21:21" x14ac:dyDescent="0.3">
      <c r="U63458" s="275"/>
    </row>
    <row r="63459" spans="21:21" x14ac:dyDescent="0.3">
      <c r="U63459" s="275"/>
    </row>
    <row r="63460" spans="21:21" x14ac:dyDescent="0.3">
      <c r="U63460" s="275"/>
    </row>
    <row r="63461" spans="21:21" x14ac:dyDescent="0.3">
      <c r="U63461" s="275"/>
    </row>
    <row r="63462" spans="21:21" x14ac:dyDescent="0.3">
      <c r="U63462" s="275"/>
    </row>
    <row r="63463" spans="21:21" x14ac:dyDescent="0.3">
      <c r="U63463" s="275"/>
    </row>
    <row r="63464" spans="21:21" x14ac:dyDescent="0.3">
      <c r="U63464" s="275"/>
    </row>
    <row r="63465" spans="21:21" x14ac:dyDescent="0.3">
      <c r="U63465" s="275"/>
    </row>
    <row r="63466" spans="21:21" x14ac:dyDescent="0.3">
      <c r="U63466" s="275"/>
    </row>
    <row r="63467" spans="21:21" x14ac:dyDescent="0.3">
      <c r="U63467" s="275"/>
    </row>
    <row r="63468" spans="21:21" x14ac:dyDescent="0.3">
      <c r="U63468" s="275"/>
    </row>
    <row r="63469" spans="21:21" x14ac:dyDescent="0.3">
      <c r="U63469" s="275"/>
    </row>
    <row r="63470" spans="21:21" x14ac:dyDescent="0.3">
      <c r="U63470" s="275"/>
    </row>
    <row r="63471" spans="21:21" x14ac:dyDescent="0.3">
      <c r="U63471" s="275"/>
    </row>
    <row r="63472" spans="21:21" x14ac:dyDescent="0.3">
      <c r="U63472" s="275"/>
    </row>
    <row r="63473" spans="21:21" x14ac:dyDescent="0.3">
      <c r="U63473" s="275"/>
    </row>
    <row r="63474" spans="21:21" x14ac:dyDescent="0.3">
      <c r="U63474" s="275"/>
    </row>
    <row r="63475" spans="21:21" x14ac:dyDescent="0.3">
      <c r="U63475" s="275"/>
    </row>
    <row r="63476" spans="21:21" x14ac:dyDescent="0.3">
      <c r="U63476" s="275"/>
    </row>
    <row r="63477" spans="21:21" x14ac:dyDescent="0.3">
      <c r="U63477" s="275"/>
    </row>
    <row r="63478" spans="21:21" x14ac:dyDescent="0.3">
      <c r="U63478" s="275"/>
    </row>
    <row r="63479" spans="21:21" x14ac:dyDescent="0.3">
      <c r="U63479" s="275"/>
    </row>
    <row r="63480" spans="21:21" x14ac:dyDescent="0.3">
      <c r="U63480" s="275"/>
    </row>
    <row r="63481" spans="21:21" x14ac:dyDescent="0.3">
      <c r="U63481" s="275"/>
    </row>
    <row r="63482" spans="21:21" x14ac:dyDescent="0.3">
      <c r="U63482" s="275"/>
    </row>
    <row r="63483" spans="21:21" x14ac:dyDescent="0.3">
      <c r="U63483" s="275"/>
    </row>
    <row r="63484" spans="21:21" x14ac:dyDescent="0.3">
      <c r="U63484" s="275"/>
    </row>
    <row r="63485" spans="21:21" x14ac:dyDescent="0.3">
      <c r="U63485" s="275"/>
    </row>
    <row r="63486" spans="21:21" x14ac:dyDescent="0.3">
      <c r="U63486" s="275"/>
    </row>
    <row r="63487" spans="21:21" x14ac:dyDescent="0.3">
      <c r="U63487" s="275"/>
    </row>
    <row r="63488" spans="21:21" x14ac:dyDescent="0.3">
      <c r="U63488" s="275"/>
    </row>
    <row r="63489" spans="21:21" x14ac:dyDescent="0.3">
      <c r="U63489" s="275"/>
    </row>
    <row r="63490" spans="21:21" x14ac:dyDescent="0.3">
      <c r="U63490" s="275"/>
    </row>
    <row r="63491" spans="21:21" x14ac:dyDescent="0.3">
      <c r="U63491" s="275"/>
    </row>
    <row r="63492" spans="21:21" x14ac:dyDescent="0.3">
      <c r="U63492" s="275"/>
    </row>
    <row r="63493" spans="21:21" x14ac:dyDescent="0.3">
      <c r="U63493" s="275"/>
    </row>
    <row r="63494" spans="21:21" x14ac:dyDescent="0.3">
      <c r="U63494" s="275"/>
    </row>
    <row r="63495" spans="21:21" x14ac:dyDescent="0.3">
      <c r="U63495" s="275"/>
    </row>
    <row r="63496" spans="21:21" x14ac:dyDescent="0.3">
      <c r="U63496" s="275"/>
    </row>
    <row r="63497" spans="21:21" x14ac:dyDescent="0.3">
      <c r="U63497" s="275"/>
    </row>
    <row r="63498" spans="21:21" x14ac:dyDescent="0.3">
      <c r="U63498" s="275"/>
    </row>
    <row r="63499" spans="21:21" x14ac:dyDescent="0.3">
      <c r="U63499" s="275"/>
    </row>
    <row r="63500" spans="21:21" x14ac:dyDescent="0.3">
      <c r="U63500" s="275"/>
    </row>
    <row r="63501" spans="21:21" x14ac:dyDescent="0.3">
      <c r="U63501" s="275"/>
    </row>
    <row r="63502" spans="21:21" x14ac:dyDescent="0.3">
      <c r="U63502" s="275"/>
    </row>
    <row r="63503" spans="21:21" x14ac:dyDescent="0.3">
      <c r="U63503" s="275"/>
    </row>
    <row r="63504" spans="21:21" x14ac:dyDescent="0.3">
      <c r="U63504" s="275"/>
    </row>
    <row r="63505" spans="21:21" x14ac:dyDescent="0.3">
      <c r="U63505" s="275"/>
    </row>
    <row r="63506" spans="21:21" x14ac:dyDescent="0.3">
      <c r="U63506" s="275"/>
    </row>
    <row r="63507" spans="21:21" x14ac:dyDescent="0.3">
      <c r="U63507" s="275"/>
    </row>
    <row r="63508" spans="21:21" x14ac:dyDescent="0.3">
      <c r="U63508" s="275"/>
    </row>
    <row r="63509" spans="21:21" x14ac:dyDescent="0.3">
      <c r="U63509" s="275"/>
    </row>
    <row r="63510" spans="21:21" x14ac:dyDescent="0.3">
      <c r="U63510" s="275"/>
    </row>
    <row r="63511" spans="21:21" x14ac:dyDescent="0.3">
      <c r="U63511" s="275"/>
    </row>
    <row r="63512" spans="21:21" x14ac:dyDescent="0.3">
      <c r="U63512" s="275"/>
    </row>
    <row r="63513" spans="21:21" x14ac:dyDescent="0.3">
      <c r="U63513" s="275"/>
    </row>
    <row r="63514" spans="21:21" x14ac:dyDescent="0.3">
      <c r="U63514" s="275"/>
    </row>
    <row r="63515" spans="21:21" x14ac:dyDescent="0.3">
      <c r="U63515" s="275"/>
    </row>
    <row r="63516" spans="21:21" x14ac:dyDescent="0.3">
      <c r="U63516" s="275"/>
    </row>
    <row r="63517" spans="21:21" x14ac:dyDescent="0.3">
      <c r="U63517" s="275"/>
    </row>
    <row r="63518" spans="21:21" x14ac:dyDescent="0.3">
      <c r="U63518" s="275"/>
    </row>
    <row r="63519" spans="21:21" x14ac:dyDescent="0.3">
      <c r="U63519" s="275"/>
    </row>
    <row r="63520" spans="21:21" x14ac:dyDescent="0.3">
      <c r="U63520" s="275"/>
    </row>
    <row r="63521" spans="21:21" x14ac:dyDescent="0.3">
      <c r="U63521" s="275"/>
    </row>
    <row r="63522" spans="21:21" x14ac:dyDescent="0.3">
      <c r="U63522" s="275"/>
    </row>
    <row r="63523" spans="21:21" x14ac:dyDescent="0.3">
      <c r="U63523" s="275"/>
    </row>
    <row r="63524" spans="21:21" x14ac:dyDescent="0.3">
      <c r="U63524" s="275"/>
    </row>
    <row r="63525" spans="21:21" x14ac:dyDescent="0.3">
      <c r="U63525" s="275"/>
    </row>
    <row r="63526" spans="21:21" x14ac:dyDescent="0.3">
      <c r="U63526" s="275"/>
    </row>
    <row r="63527" spans="21:21" x14ac:dyDescent="0.3">
      <c r="U63527" s="275"/>
    </row>
    <row r="63528" spans="21:21" x14ac:dyDescent="0.3">
      <c r="U63528" s="275"/>
    </row>
    <row r="63529" spans="21:21" x14ac:dyDescent="0.3">
      <c r="U63529" s="275"/>
    </row>
    <row r="63530" spans="21:21" x14ac:dyDescent="0.3">
      <c r="U63530" s="275"/>
    </row>
    <row r="63531" spans="21:21" x14ac:dyDescent="0.3">
      <c r="U63531" s="275"/>
    </row>
    <row r="63532" spans="21:21" x14ac:dyDescent="0.3">
      <c r="U63532" s="275"/>
    </row>
    <row r="63533" spans="21:21" x14ac:dyDescent="0.3">
      <c r="U63533" s="275"/>
    </row>
    <row r="63534" spans="21:21" x14ac:dyDescent="0.3">
      <c r="U63534" s="275"/>
    </row>
    <row r="63535" spans="21:21" x14ac:dyDescent="0.3">
      <c r="U63535" s="275"/>
    </row>
    <row r="63536" spans="21:21" x14ac:dyDescent="0.3">
      <c r="U63536" s="275"/>
    </row>
    <row r="63537" spans="21:21" x14ac:dyDescent="0.3">
      <c r="U63537" s="275"/>
    </row>
    <row r="63538" spans="21:21" x14ac:dyDescent="0.3">
      <c r="U63538" s="275"/>
    </row>
    <row r="63539" spans="21:21" x14ac:dyDescent="0.3">
      <c r="U63539" s="275"/>
    </row>
    <row r="63540" spans="21:21" x14ac:dyDescent="0.3">
      <c r="U63540" s="275"/>
    </row>
    <row r="63541" spans="21:21" x14ac:dyDescent="0.3">
      <c r="U63541" s="275"/>
    </row>
    <row r="63542" spans="21:21" x14ac:dyDescent="0.3">
      <c r="U63542" s="275"/>
    </row>
    <row r="63543" spans="21:21" x14ac:dyDescent="0.3">
      <c r="U63543" s="275"/>
    </row>
    <row r="63544" spans="21:21" x14ac:dyDescent="0.3">
      <c r="U63544" s="275"/>
    </row>
    <row r="63545" spans="21:21" x14ac:dyDescent="0.3">
      <c r="U63545" s="275"/>
    </row>
    <row r="63546" spans="21:21" x14ac:dyDescent="0.3">
      <c r="U63546" s="275"/>
    </row>
    <row r="63547" spans="21:21" x14ac:dyDescent="0.3">
      <c r="U63547" s="275"/>
    </row>
    <row r="63548" spans="21:21" x14ac:dyDescent="0.3">
      <c r="U63548" s="275"/>
    </row>
    <row r="63549" spans="21:21" x14ac:dyDescent="0.3">
      <c r="U63549" s="275"/>
    </row>
    <row r="63550" spans="21:21" x14ac:dyDescent="0.3">
      <c r="U63550" s="275"/>
    </row>
    <row r="63551" spans="21:21" x14ac:dyDescent="0.3">
      <c r="U63551" s="275"/>
    </row>
    <row r="63552" spans="21:21" x14ac:dyDescent="0.3">
      <c r="U63552" s="275"/>
    </row>
    <row r="63553" spans="21:21" x14ac:dyDescent="0.3">
      <c r="U63553" s="275"/>
    </row>
    <row r="63554" spans="21:21" x14ac:dyDescent="0.3">
      <c r="U63554" s="275"/>
    </row>
    <row r="63555" spans="21:21" x14ac:dyDescent="0.3">
      <c r="U63555" s="275"/>
    </row>
    <row r="63556" spans="21:21" x14ac:dyDescent="0.3">
      <c r="U63556" s="275"/>
    </row>
    <row r="63557" spans="21:21" x14ac:dyDescent="0.3">
      <c r="U63557" s="275"/>
    </row>
    <row r="63558" spans="21:21" x14ac:dyDescent="0.3">
      <c r="U63558" s="275"/>
    </row>
    <row r="63559" spans="21:21" x14ac:dyDescent="0.3">
      <c r="U63559" s="275"/>
    </row>
    <row r="63560" spans="21:21" x14ac:dyDescent="0.3">
      <c r="U63560" s="275"/>
    </row>
    <row r="63561" spans="21:21" x14ac:dyDescent="0.3">
      <c r="U63561" s="275"/>
    </row>
    <row r="63562" spans="21:21" x14ac:dyDescent="0.3">
      <c r="U63562" s="275"/>
    </row>
    <row r="63563" spans="21:21" x14ac:dyDescent="0.3">
      <c r="U63563" s="275"/>
    </row>
    <row r="63564" spans="21:21" x14ac:dyDescent="0.3">
      <c r="U63564" s="275"/>
    </row>
    <row r="63565" spans="21:21" x14ac:dyDescent="0.3">
      <c r="U63565" s="275"/>
    </row>
    <row r="63566" spans="21:21" x14ac:dyDescent="0.3">
      <c r="U63566" s="275"/>
    </row>
    <row r="63567" spans="21:21" x14ac:dyDescent="0.3">
      <c r="U63567" s="275"/>
    </row>
    <row r="63568" spans="21:21" x14ac:dyDescent="0.3">
      <c r="U63568" s="275"/>
    </row>
    <row r="63569" spans="21:21" x14ac:dyDescent="0.3">
      <c r="U63569" s="275"/>
    </row>
    <row r="63570" spans="21:21" x14ac:dyDescent="0.3">
      <c r="U63570" s="275"/>
    </row>
    <row r="63571" spans="21:21" x14ac:dyDescent="0.3">
      <c r="U63571" s="275"/>
    </row>
    <row r="63572" spans="21:21" x14ac:dyDescent="0.3">
      <c r="U63572" s="275"/>
    </row>
    <row r="63573" spans="21:21" x14ac:dyDescent="0.3">
      <c r="U63573" s="275"/>
    </row>
    <row r="63574" spans="21:21" x14ac:dyDescent="0.3">
      <c r="U63574" s="275"/>
    </row>
    <row r="63575" spans="21:21" x14ac:dyDescent="0.3">
      <c r="U63575" s="275"/>
    </row>
    <row r="63576" spans="21:21" x14ac:dyDescent="0.3">
      <c r="U63576" s="275"/>
    </row>
    <row r="63577" spans="21:21" x14ac:dyDescent="0.3">
      <c r="U63577" s="275"/>
    </row>
    <row r="63578" spans="21:21" x14ac:dyDescent="0.3">
      <c r="U63578" s="275"/>
    </row>
    <row r="63579" spans="21:21" x14ac:dyDescent="0.3">
      <c r="U63579" s="275"/>
    </row>
    <row r="63580" spans="21:21" x14ac:dyDescent="0.3">
      <c r="U63580" s="275"/>
    </row>
    <row r="63581" spans="21:21" x14ac:dyDescent="0.3">
      <c r="U63581" s="275"/>
    </row>
    <row r="63582" spans="21:21" x14ac:dyDescent="0.3">
      <c r="U63582" s="275"/>
    </row>
    <row r="63583" spans="21:21" x14ac:dyDescent="0.3">
      <c r="U63583" s="275"/>
    </row>
    <row r="63584" spans="21:21" x14ac:dyDescent="0.3">
      <c r="U63584" s="275"/>
    </row>
    <row r="63585" spans="21:21" x14ac:dyDescent="0.3">
      <c r="U63585" s="275"/>
    </row>
    <row r="63586" spans="21:21" x14ac:dyDescent="0.3">
      <c r="U63586" s="275"/>
    </row>
    <row r="63587" spans="21:21" x14ac:dyDescent="0.3">
      <c r="U63587" s="275"/>
    </row>
    <row r="63588" spans="21:21" x14ac:dyDescent="0.3">
      <c r="U63588" s="275"/>
    </row>
    <row r="63589" spans="21:21" x14ac:dyDescent="0.3">
      <c r="U63589" s="275"/>
    </row>
    <row r="63590" spans="21:21" x14ac:dyDescent="0.3">
      <c r="U63590" s="275"/>
    </row>
    <row r="63591" spans="21:21" x14ac:dyDescent="0.3">
      <c r="U63591" s="275"/>
    </row>
    <row r="63592" spans="21:21" x14ac:dyDescent="0.3">
      <c r="U63592" s="275"/>
    </row>
    <row r="63593" spans="21:21" x14ac:dyDescent="0.3">
      <c r="U63593" s="275"/>
    </row>
    <row r="63594" spans="21:21" x14ac:dyDescent="0.3">
      <c r="U63594" s="275"/>
    </row>
    <row r="63595" spans="21:21" x14ac:dyDescent="0.3">
      <c r="U63595" s="275"/>
    </row>
    <row r="63596" spans="21:21" x14ac:dyDescent="0.3">
      <c r="U63596" s="275"/>
    </row>
    <row r="63597" spans="21:21" x14ac:dyDescent="0.3">
      <c r="U63597" s="275"/>
    </row>
    <row r="63598" spans="21:21" x14ac:dyDescent="0.3">
      <c r="U63598" s="275"/>
    </row>
    <row r="63599" spans="21:21" x14ac:dyDescent="0.3">
      <c r="U63599" s="275"/>
    </row>
    <row r="63600" spans="21:21" x14ac:dyDescent="0.3">
      <c r="U63600" s="275"/>
    </row>
    <row r="63601" spans="21:21" x14ac:dyDescent="0.3">
      <c r="U63601" s="275"/>
    </row>
    <row r="63602" spans="21:21" x14ac:dyDescent="0.3">
      <c r="U63602" s="275"/>
    </row>
    <row r="63603" spans="21:21" x14ac:dyDescent="0.3">
      <c r="U63603" s="275"/>
    </row>
    <row r="63604" spans="21:21" x14ac:dyDescent="0.3">
      <c r="U63604" s="275"/>
    </row>
    <row r="63605" spans="21:21" x14ac:dyDescent="0.3">
      <c r="U63605" s="275"/>
    </row>
    <row r="63606" spans="21:21" x14ac:dyDescent="0.3">
      <c r="U63606" s="275"/>
    </row>
    <row r="63607" spans="21:21" x14ac:dyDescent="0.3">
      <c r="U63607" s="275"/>
    </row>
    <row r="63608" spans="21:21" x14ac:dyDescent="0.3">
      <c r="U63608" s="275"/>
    </row>
    <row r="63609" spans="21:21" x14ac:dyDescent="0.3">
      <c r="U63609" s="275"/>
    </row>
    <row r="63610" spans="21:21" x14ac:dyDescent="0.3">
      <c r="U63610" s="275"/>
    </row>
    <row r="63611" spans="21:21" x14ac:dyDescent="0.3">
      <c r="U63611" s="275"/>
    </row>
    <row r="63612" spans="21:21" x14ac:dyDescent="0.3">
      <c r="U63612" s="275"/>
    </row>
    <row r="63613" spans="21:21" x14ac:dyDescent="0.3">
      <c r="U63613" s="275"/>
    </row>
    <row r="63614" spans="21:21" x14ac:dyDescent="0.3">
      <c r="U63614" s="275"/>
    </row>
    <row r="63615" spans="21:21" x14ac:dyDescent="0.3">
      <c r="U63615" s="275"/>
    </row>
    <row r="63616" spans="21:21" x14ac:dyDescent="0.3">
      <c r="U63616" s="275"/>
    </row>
    <row r="63617" spans="21:21" x14ac:dyDescent="0.3">
      <c r="U63617" s="275"/>
    </row>
    <row r="63618" spans="21:21" x14ac:dyDescent="0.3">
      <c r="U63618" s="275"/>
    </row>
    <row r="63619" spans="21:21" x14ac:dyDescent="0.3">
      <c r="U63619" s="275"/>
    </row>
    <row r="63620" spans="21:21" x14ac:dyDescent="0.3">
      <c r="U63620" s="275"/>
    </row>
    <row r="63621" spans="21:21" x14ac:dyDescent="0.3">
      <c r="U63621" s="275"/>
    </row>
    <row r="63622" spans="21:21" x14ac:dyDescent="0.3">
      <c r="U63622" s="275"/>
    </row>
    <row r="63623" spans="21:21" x14ac:dyDescent="0.3">
      <c r="U63623" s="275"/>
    </row>
    <row r="63624" spans="21:21" x14ac:dyDescent="0.3">
      <c r="U63624" s="275"/>
    </row>
    <row r="63625" spans="21:21" x14ac:dyDescent="0.3">
      <c r="U63625" s="275"/>
    </row>
    <row r="63626" spans="21:21" x14ac:dyDescent="0.3">
      <c r="U63626" s="275"/>
    </row>
    <row r="63627" spans="21:21" x14ac:dyDescent="0.3">
      <c r="U63627" s="275"/>
    </row>
    <row r="63628" spans="21:21" x14ac:dyDescent="0.3">
      <c r="U63628" s="275"/>
    </row>
    <row r="63629" spans="21:21" x14ac:dyDescent="0.3">
      <c r="U63629" s="275"/>
    </row>
    <row r="63630" spans="21:21" x14ac:dyDescent="0.3">
      <c r="U63630" s="275"/>
    </row>
    <row r="63631" spans="21:21" x14ac:dyDescent="0.3">
      <c r="U63631" s="275"/>
    </row>
    <row r="63632" spans="21:21" x14ac:dyDescent="0.3">
      <c r="U63632" s="275"/>
    </row>
    <row r="63633" spans="21:21" x14ac:dyDescent="0.3">
      <c r="U63633" s="275"/>
    </row>
    <row r="63634" spans="21:21" x14ac:dyDescent="0.3">
      <c r="U63634" s="275"/>
    </row>
    <row r="63635" spans="21:21" x14ac:dyDescent="0.3">
      <c r="U63635" s="275"/>
    </row>
    <row r="63636" spans="21:21" x14ac:dyDescent="0.3">
      <c r="U63636" s="275"/>
    </row>
    <row r="63637" spans="21:21" x14ac:dyDescent="0.3">
      <c r="U63637" s="275"/>
    </row>
    <row r="63638" spans="21:21" x14ac:dyDescent="0.3">
      <c r="U63638" s="275"/>
    </row>
    <row r="63639" spans="21:21" x14ac:dyDescent="0.3">
      <c r="U63639" s="275"/>
    </row>
    <row r="63640" spans="21:21" x14ac:dyDescent="0.3">
      <c r="U63640" s="275"/>
    </row>
    <row r="63641" spans="21:21" x14ac:dyDescent="0.3">
      <c r="U63641" s="275"/>
    </row>
    <row r="63642" spans="21:21" x14ac:dyDescent="0.3">
      <c r="U63642" s="275"/>
    </row>
    <row r="63643" spans="21:21" x14ac:dyDescent="0.3">
      <c r="U63643" s="275"/>
    </row>
    <row r="63644" spans="21:21" x14ac:dyDescent="0.3">
      <c r="U63644" s="275"/>
    </row>
    <row r="63645" spans="21:21" x14ac:dyDescent="0.3">
      <c r="U63645" s="275"/>
    </row>
    <row r="63646" spans="21:21" x14ac:dyDescent="0.3">
      <c r="U63646" s="275"/>
    </row>
    <row r="63647" spans="21:21" x14ac:dyDescent="0.3">
      <c r="U63647" s="275"/>
    </row>
    <row r="63648" spans="21:21" x14ac:dyDescent="0.3">
      <c r="U63648" s="275"/>
    </row>
    <row r="63649" spans="21:21" x14ac:dyDescent="0.3">
      <c r="U63649" s="275"/>
    </row>
    <row r="63650" spans="21:21" x14ac:dyDescent="0.3">
      <c r="U63650" s="275"/>
    </row>
    <row r="63651" spans="21:21" x14ac:dyDescent="0.3">
      <c r="U63651" s="275"/>
    </row>
    <row r="63652" spans="21:21" x14ac:dyDescent="0.3">
      <c r="U63652" s="275"/>
    </row>
    <row r="63653" spans="21:21" x14ac:dyDescent="0.3">
      <c r="U63653" s="275"/>
    </row>
    <row r="63654" spans="21:21" x14ac:dyDescent="0.3">
      <c r="U63654" s="275"/>
    </row>
    <row r="63655" spans="21:21" x14ac:dyDescent="0.3">
      <c r="U63655" s="275"/>
    </row>
    <row r="63656" spans="21:21" x14ac:dyDescent="0.3">
      <c r="U63656" s="275"/>
    </row>
    <row r="63657" spans="21:21" x14ac:dyDescent="0.3">
      <c r="U63657" s="275"/>
    </row>
    <row r="63658" spans="21:21" x14ac:dyDescent="0.3">
      <c r="U63658" s="275"/>
    </row>
    <row r="63659" spans="21:21" x14ac:dyDescent="0.3">
      <c r="U63659" s="275"/>
    </row>
    <row r="63660" spans="21:21" x14ac:dyDescent="0.3">
      <c r="U63660" s="275"/>
    </row>
    <row r="63661" spans="21:21" x14ac:dyDescent="0.3">
      <c r="U63661" s="275"/>
    </row>
    <row r="63662" spans="21:21" x14ac:dyDescent="0.3">
      <c r="U63662" s="275"/>
    </row>
    <row r="63663" spans="21:21" x14ac:dyDescent="0.3">
      <c r="U63663" s="275"/>
    </row>
    <row r="63664" spans="21:21" x14ac:dyDescent="0.3">
      <c r="U63664" s="275"/>
    </row>
    <row r="63665" spans="21:21" x14ac:dyDescent="0.3">
      <c r="U63665" s="275"/>
    </row>
    <row r="63666" spans="21:21" x14ac:dyDescent="0.3">
      <c r="U63666" s="275"/>
    </row>
    <row r="63667" spans="21:21" x14ac:dyDescent="0.3">
      <c r="U63667" s="275"/>
    </row>
    <row r="63668" spans="21:21" x14ac:dyDescent="0.3">
      <c r="U63668" s="275"/>
    </row>
    <row r="63669" spans="21:21" x14ac:dyDescent="0.3">
      <c r="U63669" s="275"/>
    </row>
    <row r="63670" spans="21:21" x14ac:dyDescent="0.3">
      <c r="U63670" s="275"/>
    </row>
    <row r="63671" spans="21:21" x14ac:dyDescent="0.3">
      <c r="U63671" s="275"/>
    </row>
    <row r="63672" spans="21:21" x14ac:dyDescent="0.3">
      <c r="U63672" s="275"/>
    </row>
    <row r="63673" spans="21:21" x14ac:dyDescent="0.3">
      <c r="U63673" s="275"/>
    </row>
    <row r="63674" spans="21:21" x14ac:dyDescent="0.3">
      <c r="U63674" s="275"/>
    </row>
    <row r="63675" spans="21:21" x14ac:dyDescent="0.3">
      <c r="U63675" s="275"/>
    </row>
    <row r="63676" spans="21:21" x14ac:dyDescent="0.3">
      <c r="U63676" s="275"/>
    </row>
    <row r="63677" spans="21:21" x14ac:dyDescent="0.3">
      <c r="U63677" s="275"/>
    </row>
    <row r="63678" spans="21:21" x14ac:dyDescent="0.3">
      <c r="U63678" s="275"/>
    </row>
    <row r="63679" spans="21:21" x14ac:dyDescent="0.3">
      <c r="U63679" s="275"/>
    </row>
    <row r="63680" spans="21:21" x14ac:dyDescent="0.3">
      <c r="U63680" s="275"/>
    </row>
    <row r="63681" spans="21:21" x14ac:dyDescent="0.3">
      <c r="U63681" s="275"/>
    </row>
    <row r="63682" spans="21:21" x14ac:dyDescent="0.3">
      <c r="U63682" s="275"/>
    </row>
    <row r="63683" spans="21:21" x14ac:dyDescent="0.3">
      <c r="U63683" s="275"/>
    </row>
    <row r="63684" spans="21:21" x14ac:dyDescent="0.3">
      <c r="U63684" s="275"/>
    </row>
    <row r="63685" spans="21:21" x14ac:dyDescent="0.3">
      <c r="U63685" s="275"/>
    </row>
    <row r="63686" spans="21:21" x14ac:dyDescent="0.3">
      <c r="U63686" s="275"/>
    </row>
    <row r="63687" spans="21:21" x14ac:dyDescent="0.3">
      <c r="U63687" s="275"/>
    </row>
    <row r="63688" spans="21:21" x14ac:dyDescent="0.3">
      <c r="U63688" s="275"/>
    </row>
    <row r="63689" spans="21:21" x14ac:dyDescent="0.3">
      <c r="U63689" s="275"/>
    </row>
    <row r="63690" spans="21:21" x14ac:dyDescent="0.3">
      <c r="U63690" s="275"/>
    </row>
    <row r="63691" spans="21:21" x14ac:dyDescent="0.3">
      <c r="U63691" s="275"/>
    </row>
    <row r="63692" spans="21:21" x14ac:dyDescent="0.3">
      <c r="U63692" s="275"/>
    </row>
    <row r="63693" spans="21:21" x14ac:dyDescent="0.3">
      <c r="U63693" s="275"/>
    </row>
    <row r="63694" spans="21:21" x14ac:dyDescent="0.3">
      <c r="U63694" s="275"/>
    </row>
    <row r="63695" spans="21:21" x14ac:dyDescent="0.3">
      <c r="U63695" s="275"/>
    </row>
    <row r="63696" spans="21:21" x14ac:dyDescent="0.3">
      <c r="U63696" s="275"/>
    </row>
    <row r="63697" spans="21:21" x14ac:dyDescent="0.3">
      <c r="U63697" s="275"/>
    </row>
    <row r="63698" spans="21:21" x14ac:dyDescent="0.3">
      <c r="U63698" s="275"/>
    </row>
    <row r="63699" spans="21:21" x14ac:dyDescent="0.3">
      <c r="U63699" s="275"/>
    </row>
    <row r="63700" spans="21:21" x14ac:dyDescent="0.3">
      <c r="U63700" s="275"/>
    </row>
    <row r="63701" spans="21:21" x14ac:dyDescent="0.3">
      <c r="U63701" s="275"/>
    </row>
    <row r="63702" spans="21:21" x14ac:dyDescent="0.3">
      <c r="U63702" s="275"/>
    </row>
    <row r="63703" spans="21:21" x14ac:dyDescent="0.3">
      <c r="U63703" s="275"/>
    </row>
    <row r="63704" spans="21:21" x14ac:dyDescent="0.3">
      <c r="U63704" s="275"/>
    </row>
    <row r="63705" spans="21:21" x14ac:dyDescent="0.3">
      <c r="U63705" s="275"/>
    </row>
    <row r="63706" spans="21:21" x14ac:dyDescent="0.3">
      <c r="U63706" s="275"/>
    </row>
    <row r="63707" spans="21:21" x14ac:dyDescent="0.3">
      <c r="U63707" s="275"/>
    </row>
    <row r="63708" spans="21:21" x14ac:dyDescent="0.3">
      <c r="U63708" s="275"/>
    </row>
    <row r="63709" spans="21:21" x14ac:dyDescent="0.3">
      <c r="U63709" s="275"/>
    </row>
    <row r="63710" spans="21:21" x14ac:dyDescent="0.3">
      <c r="U63710" s="275"/>
    </row>
    <row r="63711" spans="21:21" x14ac:dyDescent="0.3">
      <c r="U63711" s="275"/>
    </row>
    <row r="63712" spans="21:21" x14ac:dyDescent="0.3">
      <c r="U63712" s="275"/>
    </row>
    <row r="63713" spans="21:21" x14ac:dyDescent="0.3">
      <c r="U63713" s="275"/>
    </row>
    <row r="63714" spans="21:21" x14ac:dyDescent="0.3">
      <c r="U63714" s="275"/>
    </row>
    <row r="63715" spans="21:21" x14ac:dyDescent="0.3">
      <c r="U63715" s="275"/>
    </row>
    <row r="63716" spans="21:21" x14ac:dyDescent="0.3">
      <c r="U63716" s="275"/>
    </row>
    <row r="63717" spans="21:21" x14ac:dyDescent="0.3">
      <c r="U63717" s="275"/>
    </row>
    <row r="63718" spans="21:21" x14ac:dyDescent="0.3">
      <c r="U63718" s="275"/>
    </row>
    <row r="63719" spans="21:21" x14ac:dyDescent="0.3">
      <c r="U63719" s="275"/>
    </row>
    <row r="63720" spans="21:21" x14ac:dyDescent="0.3">
      <c r="U63720" s="275"/>
    </row>
    <row r="63721" spans="21:21" x14ac:dyDescent="0.3">
      <c r="U63721" s="275"/>
    </row>
    <row r="63722" spans="21:21" x14ac:dyDescent="0.3">
      <c r="U63722" s="275"/>
    </row>
    <row r="63723" spans="21:21" x14ac:dyDescent="0.3">
      <c r="U63723" s="275"/>
    </row>
    <row r="63724" spans="21:21" x14ac:dyDescent="0.3">
      <c r="U63724" s="275"/>
    </row>
    <row r="63725" spans="21:21" x14ac:dyDescent="0.3">
      <c r="U63725" s="275"/>
    </row>
    <row r="63726" spans="21:21" x14ac:dyDescent="0.3">
      <c r="U63726" s="275"/>
    </row>
    <row r="63727" spans="21:21" x14ac:dyDescent="0.3">
      <c r="U63727" s="275"/>
    </row>
    <row r="63728" spans="21:21" x14ac:dyDescent="0.3">
      <c r="U63728" s="275"/>
    </row>
    <row r="63729" spans="21:21" x14ac:dyDescent="0.3">
      <c r="U63729" s="275"/>
    </row>
    <row r="63730" spans="21:21" x14ac:dyDescent="0.3">
      <c r="U63730" s="275"/>
    </row>
    <row r="63731" spans="21:21" x14ac:dyDescent="0.3">
      <c r="U63731" s="275"/>
    </row>
    <row r="63732" spans="21:21" x14ac:dyDescent="0.3">
      <c r="U63732" s="275"/>
    </row>
    <row r="63733" spans="21:21" x14ac:dyDescent="0.3">
      <c r="U63733" s="275"/>
    </row>
    <row r="63734" spans="21:21" x14ac:dyDescent="0.3">
      <c r="U63734" s="275"/>
    </row>
    <row r="63735" spans="21:21" x14ac:dyDescent="0.3">
      <c r="U63735" s="275"/>
    </row>
    <row r="63736" spans="21:21" x14ac:dyDescent="0.3">
      <c r="U63736" s="275"/>
    </row>
    <row r="63737" spans="21:21" x14ac:dyDescent="0.3">
      <c r="U63737" s="275"/>
    </row>
    <row r="63738" spans="21:21" x14ac:dyDescent="0.3">
      <c r="U63738" s="275"/>
    </row>
    <row r="63739" spans="21:21" x14ac:dyDescent="0.3">
      <c r="U63739" s="275"/>
    </row>
    <row r="63740" spans="21:21" x14ac:dyDescent="0.3">
      <c r="U63740" s="275"/>
    </row>
    <row r="63741" spans="21:21" x14ac:dyDescent="0.3">
      <c r="U63741" s="275"/>
    </row>
    <row r="63742" spans="21:21" x14ac:dyDescent="0.3">
      <c r="U63742" s="275"/>
    </row>
    <row r="63743" spans="21:21" x14ac:dyDescent="0.3">
      <c r="U63743" s="275"/>
    </row>
    <row r="63744" spans="21:21" x14ac:dyDescent="0.3">
      <c r="U63744" s="275"/>
    </row>
    <row r="63745" spans="21:21" x14ac:dyDescent="0.3">
      <c r="U63745" s="275"/>
    </row>
    <row r="63746" spans="21:21" x14ac:dyDescent="0.3">
      <c r="U63746" s="275"/>
    </row>
    <row r="63747" spans="21:21" x14ac:dyDescent="0.3">
      <c r="U63747" s="275"/>
    </row>
    <row r="63748" spans="21:21" x14ac:dyDescent="0.3">
      <c r="U63748" s="275"/>
    </row>
    <row r="63749" spans="21:21" x14ac:dyDescent="0.3">
      <c r="U63749" s="275"/>
    </row>
    <row r="63750" spans="21:21" x14ac:dyDescent="0.3">
      <c r="U63750" s="275"/>
    </row>
    <row r="63751" spans="21:21" x14ac:dyDescent="0.3">
      <c r="U63751" s="275"/>
    </row>
    <row r="63752" spans="21:21" x14ac:dyDescent="0.3">
      <c r="U63752" s="275"/>
    </row>
    <row r="63753" spans="21:21" x14ac:dyDescent="0.3">
      <c r="U63753" s="275"/>
    </row>
    <row r="63754" spans="21:21" x14ac:dyDescent="0.3">
      <c r="U63754" s="275"/>
    </row>
    <row r="63755" spans="21:21" x14ac:dyDescent="0.3">
      <c r="U63755" s="275"/>
    </row>
    <row r="63756" spans="21:21" x14ac:dyDescent="0.3">
      <c r="U63756" s="275"/>
    </row>
    <row r="63757" spans="21:21" x14ac:dyDescent="0.3">
      <c r="U63757" s="275"/>
    </row>
    <row r="63758" spans="21:21" x14ac:dyDescent="0.3">
      <c r="U63758" s="275"/>
    </row>
    <row r="63759" spans="21:21" x14ac:dyDescent="0.3">
      <c r="U63759" s="275"/>
    </row>
    <row r="63760" spans="21:21" x14ac:dyDescent="0.3">
      <c r="U63760" s="275"/>
    </row>
    <row r="63761" spans="21:21" x14ac:dyDescent="0.3">
      <c r="U63761" s="275"/>
    </row>
    <row r="63762" spans="21:21" x14ac:dyDescent="0.3">
      <c r="U63762" s="275"/>
    </row>
    <row r="63763" spans="21:21" x14ac:dyDescent="0.3">
      <c r="U63763" s="275"/>
    </row>
    <row r="63764" spans="21:21" x14ac:dyDescent="0.3">
      <c r="U63764" s="275"/>
    </row>
    <row r="63765" spans="21:21" x14ac:dyDescent="0.3">
      <c r="U63765" s="275"/>
    </row>
    <row r="63766" spans="21:21" x14ac:dyDescent="0.3">
      <c r="U63766" s="275"/>
    </row>
    <row r="63767" spans="21:21" x14ac:dyDescent="0.3">
      <c r="U63767" s="275"/>
    </row>
    <row r="63768" spans="21:21" x14ac:dyDescent="0.3">
      <c r="U63768" s="275"/>
    </row>
    <row r="63769" spans="21:21" x14ac:dyDescent="0.3">
      <c r="U63769" s="275"/>
    </row>
    <row r="63770" spans="21:21" x14ac:dyDescent="0.3">
      <c r="U63770" s="275"/>
    </row>
    <row r="63771" spans="21:21" x14ac:dyDescent="0.3">
      <c r="U63771" s="275"/>
    </row>
    <row r="63772" spans="21:21" x14ac:dyDescent="0.3">
      <c r="U63772" s="275"/>
    </row>
    <row r="63773" spans="21:21" x14ac:dyDescent="0.3">
      <c r="U63773" s="275"/>
    </row>
    <row r="63774" spans="21:21" x14ac:dyDescent="0.3">
      <c r="U63774" s="275"/>
    </row>
    <row r="63775" spans="21:21" x14ac:dyDescent="0.3">
      <c r="U63775" s="275"/>
    </row>
    <row r="63776" spans="21:21" x14ac:dyDescent="0.3">
      <c r="U63776" s="275"/>
    </row>
    <row r="63777" spans="21:21" x14ac:dyDescent="0.3">
      <c r="U63777" s="275"/>
    </row>
    <row r="63778" spans="21:21" x14ac:dyDescent="0.3">
      <c r="U63778" s="275"/>
    </row>
    <row r="63779" spans="21:21" x14ac:dyDescent="0.3">
      <c r="U63779" s="275"/>
    </row>
    <row r="63780" spans="21:21" x14ac:dyDescent="0.3">
      <c r="U63780" s="275"/>
    </row>
    <row r="63781" spans="21:21" x14ac:dyDescent="0.3">
      <c r="U63781" s="275"/>
    </row>
    <row r="63782" spans="21:21" x14ac:dyDescent="0.3">
      <c r="U63782" s="275"/>
    </row>
    <row r="63783" spans="21:21" x14ac:dyDescent="0.3">
      <c r="U63783" s="275"/>
    </row>
    <row r="63784" spans="21:21" x14ac:dyDescent="0.3">
      <c r="U63784" s="275"/>
    </row>
    <row r="63785" spans="21:21" x14ac:dyDescent="0.3">
      <c r="U63785" s="275"/>
    </row>
    <row r="63786" spans="21:21" x14ac:dyDescent="0.3">
      <c r="U63786" s="275"/>
    </row>
    <row r="63787" spans="21:21" x14ac:dyDescent="0.3">
      <c r="U63787" s="275"/>
    </row>
    <row r="63788" spans="21:21" x14ac:dyDescent="0.3">
      <c r="U63788" s="275"/>
    </row>
    <row r="63789" spans="21:21" x14ac:dyDescent="0.3">
      <c r="U63789" s="275"/>
    </row>
    <row r="63790" spans="21:21" x14ac:dyDescent="0.3">
      <c r="U63790" s="275"/>
    </row>
    <row r="63791" spans="21:21" x14ac:dyDescent="0.3">
      <c r="U63791" s="275"/>
    </row>
    <row r="63792" spans="21:21" x14ac:dyDescent="0.3">
      <c r="U63792" s="275"/>
    </row>
    <row r="63793" spans="21:21" x14ac:dyDescent="0.3">
      <c r="U63793" s="275"/>
    </row>
    <row r="63794" spans="21:21" x14ac:dyDescent="0.3">
      <c r="U63794" s="275"/>
    </row>
    <row r="63795" spans="21:21" x14ac:dyDescent="0.3">
      <c r="U63795" s="275"/>
    </row>
    <row r="63796" spans="21:21" x14ac:dyDescent="0.3">
      <c r="U63796" s="275"/>
    </row>
    <row r="63797" spans="21:21" x14ac:dyDescent="0.3">
      <c r="U63797" s="275"/>
    </row>
    <row r="63798" spans="21:21" x14ac:dyDescent="0.3">
      <c r="U63798" s="275"/>
    </row>
    <row r="63799" spans="21:21" x14ac:dyDescent="0.3">
      <c r="U63799" s="275"/>
    </row>
    <row r="63800" spans="21:21" x14ac:dyDescent="0.3">
      <c r="U63800" s="275"/>
    </row>
    <row r="63801" spans="21:21" x14ac:dyDescent="0.3">
      <c r="U63801" s="275"/>
    </row>
    <row r="63802" spans="21:21" x14ac:dyDescent="0.3">
      <c r="U63802" s="275"/>
    </row>
    <row r="63803" spans="21:21" x14ac:dyDescent="0.3">
      <c r="U63803" s="275"/>
    </row>
    <row r="63804" spans="21:21" x14ac:dyDescent="0.3">
      <c r="U63804" s="275"/>
    </row>
    <row r="63805" spans="21:21" x14ac:dyDescent="0.3">
      <c r="U63805" s="275"/>
    </row>
    <row r="63806" spans="21:21" x14ac:dyDescent="0.3">
      <c r="U63806" s="275"/>
    </row>
    <row r="63807" spans="21:21" x14ac:dyDescent="0.3">
      <c r="U63807" s="275"/>
    </row>
    <row r="63808" spans="21:21" x14ac:dyDescent="0.3">
      <c r="U63808" s="275"/>
    </row>
    <row r="63809" spans="21:21" x14ac:dyDescent="0.3">
      <c r="U63809" s="275"/>
    </row>
    <row r="63810" spans="21:21" x14ac:dyDescent="0.3">
      <c r="U63810" s="275"/>
    </row>
    <row r="63811" spans="21:21" x14ac:dyDescent="0.3">
      <c r="U63811" s="275"/>
    </row>
    <row r="63812" spans="21:21" x14ac:dyDescent="0.3">
      <c r="U63812" s="275"/>
    </row>
    <row r="63813" spans="21:21" x14ac:dyDescent="0.3">
      <c r="U63813" s="275"/>
    </row>
    <row r="63814" spans="21:21" x14ac:dyDescent="0.3">
      <c r="U63814" s="275"/>
    </row>
    <row r="63815" spans="21:21" x14ac:dyDescent="0.3">
      <c r="U63815" s="275"/>
    </row>
    <row r="63816" spans="21:21" x14ac:dyDescent="0.3">
      <c r="U63816" s="275"/>
    </row>
    <row r="63817" spans="21:21" x14ac:dyDescent="0.3">
      <c r="U63817" s="275"/>
    </row>
    <row r="63818" spans="21:21" x14ac:dyDescent="0.3">
      <c r="U63818" s="275"/>
    </row>
    <row r="63819" spans="21:21" x14ac:dyDescent="0.3">
      <c r="U63819" s="275"/>
    </row>
    <row r="63820" spans="21:21" x14ac:dyDescent="0.3">
      <c r="U63820" s="275"/>
    </row>
    <row r="63821" spans="21:21" x14ac:dyDescent="0.3">
      <c r="U63821" s="275"/>
    </row>
    <row r="63822" spans="21:21" x14ac:dyDescent="0.3">
      <c r="U63822" s="275"/>
    </row>
    <row r="63823" spans="21:21" x14ac:dyDescent="0.3">
      <c r="U63823" s="275"/>
    </row>
    <row r="63824" spans="21:21" x14ac:dyDescent="0.3">
      <c r="U63824" s="275"/>
    </row>
    <row r="63825" spans="21:21" x14ac:dyDescent="0.3">
      <c r="U63825" s="275"/>
    </row>
    <row r="63826" spans="21:21" x14ac:dyDescent="0.3">
      <c r="U63826" s="275"/>
    </row>
    <row r="63827" spans="21:21" x14ac:dyDescent="0.3">
      <c r="U63827" s="275"/>
    </row>
    <row r="63828" spans="21:21" x14ac:dyDescent="0.3">
      <c r="U63828" s="275"/>
    </row>
    <row r="63829" spans="21:21" x14ac:dyDescent="0.3">
      <c r="U63829" s="275"/>
    </row>
    <row r="63830" spans="21:21" x14ac:dyDescent="0.3">
      <c r="U63830" s="275"/>
    </row>
    <row r="63831" spans="21:21" x14ac:dyDescent="0.3">
      <c r="U63831" s="275"/>
    </row>
    <row r="63832" spans="21:21" x14ac:dyDescent="0.3">
      <c r="U63832" s="275"/>
    </row>
    <row r="63833" spans="21:21" x14ac:dyDescent="0.3">
      <c r="U63833" s="275"/>
    </row>
    <row r="63834" spans="21:21" x14ac:dyDescent="0.3">
      <c r="U63834" s="275"/>
    </row>
    <row r="63835" spans="21:21" x14ac:dyDescent="0.3">
      <c r="U63835" s="275"/>
    </row>
    <row r="63836" spans="21:21" x14ac:dyDescent="0.3">
      <c r="U63836" s="275"/>
    </row>
    <row r="63837" spans="21:21" x14ac:dyDescent="0.3">
      <c r="U63837" s="275"/>
    </row>
    <row r="63838" spans="21:21" x14ac:dyDescent="0.3">
      <c r="U63838" s="275"/>
    </row>
    <row r="63839" spans="21:21" x14ac:dyDescent="0.3">
      <c r="U63839" s="275"/>
    </row>
    <row r="63840" spans="21:21" x14ac:dyDescent="0.3">
      <c r="U63840" s="275"/>
    </row>
    <row r="63841" spans="21:21" x14ac:dyDescent="0.3">
      <c r="U63841" s="275"/>
    </row>
    <row r="63842" spans="21:21" x14ac:dyDescent="0.3">
      <c r="U63842" s="275"/>
    </row>
    <row r="63843" spans="21:21" x14ac:dyDescent="0.3">
      <c r="U63843" s="275"/>
    </row>
    <row r="63844" spans="21:21" x14ac:dyDescent="0.3">
      <c r="U63844" s="275"/>
    </row>
    <row r="63845" spans="21:21" x14ac:dyDescent="0.3">
      <c r="U63845" s="275"/>
    </row>
    <row r="63846" spans="21:21" x14ac:dyDescent="0.3">
      <c r="U63846" s="275"/>
    </row>
    <row r="63847" spans="21:21" x14ac:dyDescent="0.3">
      <c r="U63847" s="275"/>
    </row>
    <row r="63848" spans="21:21" x14ac:dyDescent="0.3">
      <c r="U63848" s="275"/>
    </row>
    <row r="63849" spans="21:21" x14ac:dyDescent="0.3">
      <c r="U63849" s="275"/>
    </row>
    <row r="63850" spans="21:21" x14ac:dyDescent="0.3">
      <c r="U63850" s="275"/>
    </row>
    <row r="63851" spans="21:21" x14ac:dyDescent="0.3">
      <c r="U63851" s="275"/>
    </row>
    <row r="63852" spans="21:21" x14ac:dyDescent="0.3">
      <c r="U63852" s="275"/>
    </row>
    <row r="63853" spans="21:21" x14ac:dyDescent="0.3">
      <c r="U63853" s="275"/>
    </row>
    <row r="63854" spans="21:21" x14ac:dyDescent="0.3">
      <c r="U63854" s="275"/>
    </row>
    <row r="63855" spans="21:21" x14ac:dyDescent="0.3">
      <c r="U63855" s="275"/>
    </row>
    <row r="63856" spans="21:21" x14ac:dyDescent="0.3">
      <c r="U63856" s="275"/>
    </row>
    <row r="63857" spans="21:21" x14ac:dyDescent="0.3">
      <c r="U63857" s="275"/>
    </row>
    <row r="63858" spans="21:21" x14ac:dyDescent="0.3">
      <c r="U63858" s="275"/>
    </row>
    <row r="63859" spans="21:21" x14ac:dyDescent="0.3">
      <c r="U63859" s="275"/>
    </row>
    <row r="63860" spans="21:21" x14ac:dyDescent="0.3">
      <c r="U63860" s="275"/>
    </row>
    <row r="63861" spans="21:21" x14ac:dyDescent="0.3">
      <c r="U63861" s="275"/>
    </row>
    <row r="63862" spans="21:21" x14ac:dyDescent="0.3">
      <c r="U63862" s="275"/>
    </row>
    <row r="63863" spans="21:21" x14ac:dyDescent="0.3">
      <c r="U63863" s="275"/>
    </row>
    <row r="63864" spans="21:21" x14ac:dyDescent="0.3">
      <c r="U63864" s="275"/>
    </row>
    <row r="63865" spans="21:21" x14ac:dyDescent="0.3">
      <c r="U63865" s="275"/>
    </row>
    <row r="63866" spans="21:21" x14ac:dyDescent="0.3">
      <c r="U63866" s="275"/>
    </row>
    <row r="63867" spans="21:21" x14ac:dyDescent="0.3">
      <c r="U63867" s="275"/>
    </row>
    <row r="63868" spans="21:21" x14ac:dyDescent="0.3">
      <c r="U63868" s="275"/>
    </row>
    <row r="63869" spans="21:21" x14ac:dyDescent="0.3">
      <c r="U63869" s="275"/>
    </row>
    <row r="63870" spans="21:21" x14ac:dyDescent="0.3">
      <c r="U63870" s="275"/>
    </row>
    <row r="63871" spans="21:21" x14ac:dyDescent="0.3">
      <c r="U63871" s="275"/>
    </row>
    <row r="63872" spans="21:21" x14ac:dyDescent="0.3">
      <c r="U63872" s="275"/>
    </row>
    <row r="63873" spans="21:21" x14ac:dyDescent="0.3">
      <c r="U63873" s="275"/>
    </row>
    <row r="63874" spans="21:21" x14ac:dyDescent="0.3">
      <c r="U63874" s="275"/>
    </row>
    <row r="63875" spans="21:21" x14ac:dyDescent="0.3">
      <c r="U63875" s="275"/>
    </row>
    <row r="63876" spans="21:21" x14ac:dyDescent="0.3">
      <c r="U63876" s="275"/>
    </row>
    <row r="63877" spans="21:21" x14ac:dyDescent="0.3">
      <c r="U63877" s="275"/>
    </row>
    <row r="63878" spans="21:21" x14ac:dyDescent="0.3">
      <c r="U63878" s="275"/>
    </row>
    <row r="63879" spans="21:21" x14ac:dyDescent="0.3">
      <c r="U63879" s="275"/>
    </row>
    <row r="63880" spans="21:21" x14ac:dyDescent="0.3">
      <c r="U63880" s="275"/>
    </row>
    <row r="63881" spans="21:21" x14ac:dyDescent="0.3">
      <c r="U63881" s="275"/>
    </row>
    <row r="63882" spans="21:21" x14ac:dyDescent="0.3">
      <c r="U63882" s="275"/>
    </row>
    <row r="63883" spans="21:21" x14ac:dyDescent="0.3">
      <c r="U63883" s="275"/>
    </row>
    <row r="63884" spans="21:21" x14ac:dyDescent="0.3">
      <c r="U63884" s="275"/>
    </row>
    <row r="63885" spans="21:21" x14ac:dyDescent="0.3">
      <c r="U63885" s="275"/>
    </row>
    <row r="63886" spans="21:21" x14ac:dyDescent="0.3">
      <c r="U63886" s="275"/>
    </row>
    <row r="63887" spans="21:21" x14ac:dyDescent="0.3">
      <c r="U63887" s="275"/>
    </row>
    <row r="63888" spans="21:21" x14ac:dyDescent="0.3">
      <c r="U63888" s="275"/>
    </row>
    <row r="63889" spans="21:21" x14ac:dyDescent="0.3">
      <c r="U63889" s="275"/>
    </row>
    <row r="63890" spans="21:21" x14ac:dyDescent="0.3">
      <c r="U63890" s="275"/>
    </row>
    <row r="63891" spans="21:21" x14ac:dyDescent="0.3">
      <c r="U63891" s="275"/>
    </row>
    <row r="63892" spans="21:21" x14ac:dyDescent="0.3">
      <c r="U63892" s="275"/>
    </row>
    <row r="63893" spans="21:21" x14ac:dyDescent="0.3">
      <c r="U63893" s="275"/>
    </row>
    <row r="63894" spans="21:21" x14ac:dyDescent="0.3">
      <c r="U63894" s="275"/>
    </row>
    <row r="63895" spans="21:21" x14ac:dyDescent="0.3">
      <c r="U63895" s="275"/>
    </row>
    <row r="63896" spans="21:21" x14ac:dyDescent="0.3">
      <c r="U63896" s="275"/>
    </row>
    <row r="63897" spans="21:21" x14ac:dyDescent="0.3">
      <c r="U63897" s="275"/>
    </row>
    <row r="63898" spans="21:21" x14ac:dyDescent="0.3">
      <c r="U63898" s="275"/>
    </row>
    <row r="63899" spans="21:21" x14ac:dyDescent="0.3">
      <c r="U63899" s="275"/>
    </row>
    <row r="63900" spans="21:21" x14ac:dyDescent="0.3">
      <c r="U63900" s="275"/>
    </row>
    <row r="63901" spans="21:21" x14ac:dyDescent="0.3">
      <c r="U63901" s="275"/>
    </row>
    <row r="63902" spans="21:21" x14ac:dyDescent="0.3">
      <c r="U63902" s="275"/>
    </row>
    <row r="63903" spans="21:21" x14ac:dyDescent="0.3">
      <c r="U63903" s="275"/>
    </row>
    <row r="63904" spans="21:21" x14ac:dyDescent="0.3">
      <c r="U63904" s="275"/>
    </row>
    <row r="63905" spans="21:21" x14ac:dyDescent="0.3">
      <c r="U63905" s="275"/>
    </row>
    <row r="63906" spans="21:21" x14ac:dyDescent="0.3">
      <c r="U63906" s="275"/>
    </row>
    <row r="63907" spans="21:21" x14ac:dyDescent="0.3">
      <c r="U63907" s="275"/>
    </row>
    <row r="63908" spans="21:21" x14ac:dyDescent="0.3">
      <c r="U63908" s="275"/>
    </row>
    <row r="63909" spans="21:21" x14ac:dyDescent="0.3">
      <c r="U63909" s="275"/>
    </row>
    <row r="63910" spans="21:21" x14ac:dyDescent="0.3">
      <c r="U63910" s="275"/>
    </row>
    <row r="63911" spans="21:21" x14ac:dyDescent="0.3">
      <c r="U63911" s="275"/>
    </row>
    <row r="63912" spans="21:21" x14ac:dyDescent="0.3">
      <c r="U63912" s="275"/>
    </row>
    <row r="63913" spans="21:21" x14ac:dyDescent="0.3">
      <c r="U63913" s="275"/>
    </row>
    <row r="63914" spans="21:21" x14ac:dyDescent="0.3">
      <c r="U63914" s="275"/>
    </row>
    <row r="63915" spans="21:21" x14ac:dyDescent="0.3">
      <c r="U63915" s="275"/>
    </row>
    <row r="63916" spans="21:21" x14ac:dyDescent="0.3">
      <c r="U63916" s="275"/>
    </row>
    <row r="63917" spans="21:21" x14ac:dyDescent="0.3">
      <c r="U63917" s="275"/>
    </row>
    <row r="63918" spans="21:21" x14ac:dyDescent="0.3">
      <c r="U63918" s="275"/>
    </row>
    <row r="63919" spans="21:21" x14ac:dyDescent="0.3">
      <c r="U63919" s="275"/>
    </row>
    <row r="63920" spans="21:21" x14ac:dyDescent="0.3">
      <c r="U63920" s="275"/>
    </row>
    <row r="63921" spans="21:21" x14ac:dyDescent="0.3">
      <c r="U63921" s="275"/>
    </row>
    <row r="63922" spans="21:21" x14ac:dyDescent="0.3">
      <c r="U63922" s="275"/>
    </row>
    <row r="63923" spans="21:21" x14ac:dyDescent="0.3">
      <c r="U63923" s="275"/>
    </row>
    <row r="63924" spans="21:21" x14ac:dyDescent="0.3">
      <c r="U63924" s="275"/>
    </row>
    <row r="63925" spans="21:21" x14ac:dyDescent="0.3">
      <c r="U63925" s="275"/>
    </row>
    <row r="63926" spans="21:21" x14ac:dyDescent="0.3">
      <c r="U63926" s="275"/>
    </row>
    <row r="63927" spans="21:21" x14ac:dyDescent="0.3">
      <c r="U63927" s="275"/>
    </row>
    <row r="63928" spans="21:21" x14ac:dyDescent="0.3">
      <c r="U63928" s="275"/>
    </row>
    <row r="63929" spans="21:21" x14ac:dyDescent="0.3">
      <c r="U63929" s="275"/>
    </row>
    <row r="63930" spans="21:21" x14ac:dyDescent="0.3">
      <c r="U63930" s="275"/>
    </row>
    <row r="63931" spans="21:21" x14ac:dyDescent="0.3">
      <c r="U63931" s="275"/>
    </row>
    <row r="63932" spans="21:21" x14ac:dyDescent="0.3">
      <c r="U63932" s="275"/>
    </row>
    <row r="63933" spans="21:21" x14ac:dyDescent="0.3">
      <c r="U63933" s="275"/>
    </row>
    <row r="63934" spans="21:21" x14ac:dyDescent="0.3">
      <c r="U63934" s="275"/>
    </row>
    <row r="63935" spans="21:21" x14ac:dyDescent="0.3">
      <c r="U63935" s="275"/>
    </row>
    <row r="63936" spans="21:21" x14ac:dyDescent="0.3">
      <c r="U63936" s="275"/>
    </row>
    <row r="63937" spans="21:21" x14ac:dyDescent="0.3">
      <c r="U63937" s="275"/>
    </row>
    <row r="63938" spans="21:21" x14ac:dyDescent="0.3">
      <c r="U63938" s="275"/>
    </row>
    <row r="63939" spans="21:21" x14ac:dyDescent="0.3">
      <c r="U63939" s="275"/>
    </row>
    <row r="63940" spans="21:21" x14ac:dyDescent="0.3">
      <c r="U63940" s="275"/>
    </row>
    <row r="63941" spans="21:21" x14ac:dyDescent="0.3">
      <c r="U63941" s="275"/>
    </row>
    <row r="63942" spans="21:21" x14ac:dyDescent="0.3">
      <c r="U63942" s="275"/>
    </row>
    <row r="63943" spans="21:21" x14ac:dyDescent="0.3">
      <c r="U63943" s="275"/>
    </row>
    <row r="63944" spans="21:21" x14ac:dyDescent="0.3">
      <c r="U63944" s="275"/>
    </row>
    <row r="63945" spans="21:21" x14ac:dyDescent="0.3">
      <c r="U63945" s="275"/>
    </row>
    <row r="63946" spans="21:21" x14ac:dyDescent="0.3">
      <c r="U63946" s="275"/>
    </row>
    <row r="63947" spans="21:21" x14ac:dyDescent="0.3">
      <c r="U63947" s="275"/>
    </row>
    <row r="63948" spans="21:21" x14ac:dyDescent="0.3">
      <c r="U63948" s="275"/>
    </row>
    <row r="63949" spans="21:21" x14ac:dyDescent="0.3">
      <c r="U63949" s="275"/>
    </row>
    <row r="63950" spans="21:21" x14ac:dyDescent="0.3">
      <c r="U63950" s="275"/>
    </row>
    <row r="63951" spans="21:21" x14ac:dyDescent="0.3">
      <c r="U63951" s="275"/>
    </row>
    <row r="63952" spans="21:21" x14ac:dyDescent="0.3">
      <c r="U63952" s="275"/>
    </row>
    <row r="63953" spans="21:21" x14ac:dyDescent="0.3">
      <c r="U63953" s="275"/>
    </row>
    <row r="63954" spans="21:21" x14ac:dyDescent="0.3">
      <c r="U63954" s="275"/>
    </row>
    <row r="63955" spans="21:21" x14ac:dyDescent="0.3">
      <c r="U63955" s="275"/>
    </row>
    <row r="63956" spans="21:21" x14ac:dyDescent="0.3">
      <c r="U63956" s="275"/>
    </row>
    <row r="63957" spans="21:21" x14ac:dyDescent="0.3">
      <c r="U63957" s="275"/>
    </row>
    <row r="63958" spans="21:21" x14ac:dyDescent="0.3">
      <c r="U63958" s="275"/>
    </row>
    <row r="63959" spans="21:21" x14ac:dyDescent="0.3">
      <c r="U63959" s="275"/>
    </row>
    <row r="63960" spans="21:21" x14ac:dyDescent="0.3">
      <c r="U63960" s="275"/>
    </row>
    <row r="63961" spans="21:21" x14ac:dyDescent="0.3">
      <c r="U63961" s="275"/>
    </row>
    <row r="63962" spans="21:21" x14ac:dyDescent="0.3">
      <c r="U63962" s="275"/>
    </row>
    <row r="63963" spans="21:21" x14ac:dyDescent="0.3">
      <c r="U63963" s="275"/>
    </row>
    <row r="63964" spans="21:21" x14ac:dyDescent="0.3">
      <c r="U63964" s="275"/>
    </row>
    <row r="63965" spans="21:21" x14ac:dyDescent="0.3">
      <c r="U63965" s="275"/>
    </row>
    <row r="63966" spans="21:21" x14ac:dyDescent="0.3">
      <c r="U63966" s="275"/>
    </row>
    <row r="63967" spans="21:21" x14ac:dyDescent="0.3">
      <c r="U63967" s="275"/>
    </row>
    <row r="63968" spans="21:21" x14ac:dyDescent="0.3">
      <c r="U63968" s="275"/>
    </row>
    <row r="63969" spans="21:21" x14ac:dyDescent="0.3">
      <c r="U63969" s="275"/>
    </row>
    <row r="63970" spans="21:21" x14ac:dyDescent="0.3">
      <c r="U63970" s="275"/>
    </row>
    <row r="63971" spans="21:21" x14ac:dyDescent="0.3">
      <c r="U63971" s="275"/>
    </row>
    <row r="63972" spans="21:21" x14ac:dyDescent="0.3">
      <c r="U63972" s="275"/>
    </row>
    <row r="63973" spans="21:21" x14ac:dyDescent="0.3">
      <c r="U63973" s="275"/>
    </row>
    <row r="63974" spans="21:21" x14ac:dyDescent="0.3">
      <c r="U63974" s="275"/>
    </row>
    <row r="63975" spans="21:21" x14ac:dyDescent="0.3">
      <c r="U63975" s="275"/>
    </row>
    <row r="63976" spans="21:21" x14ac:dyDescent="0.3">
      <c r="U63976" s="275"/>
    </row>
    <row r="63977" spans="21:21" x14ac:dyDescent="0.3">
      <c r="U63977" s="275"/>
    </row>
    <row r="63978" spans="21:21" x14ac:dyDescent="0.3">
      <c r="U63978" s="275"/>
    </row>
    <row r="63979" spans="21:21" x14ac:dyDescent="0.3">
      <c r="U63979" s="275"/>
    </row>
    <row r="63980" spans="21:21" x14ac:dyDescent="0.3">
      <c r="U63980" s="275"/>
    </row>
    <row r="63981" spans="21:21" x14ac:dyDescent="0.3">
      <c r="U63981" s="275"/>
    </row>
    <row r="63982" spans="21:21" x14ac:dyDescent="0.3">
      <c r="U63982" s="275"/>
    </row>
    <row r="63983" spans="21:21" x14ac:dyDescent="0.3">
      <c r="U63983" s="275"/>
    </row>
    <row r="63984" spans="21:21" x14ac:dyDescent="0.3">
      <c r="U63984" s="275"/>
    </row>
    <row r="63985" spans="21:21" x14ac:dyDescent="0.3">
      <c r="U63985" s="275"/>
    </row>
    <row r="63986" spans="21:21" x14ac:dyDescent="0.3">
      <c r="U63986" s="275"/>
    </row>
    <row r="63987" spans="21:21" x14ac:dyDescent="0.3">
      <c r="U63987" s="275"/>
    </row>
    <row r="63988" spans="21:21" x14ac:dyDescent="0.3">
      <c r="U63988" s="275"/>
    </row>
    <row r="63989" spans="21:21" x14ac:dyDescent="0.3">
      <c r="U63989" s="275"/>
    </row>
    <row r="63990" spans="21:21" x14ac:dyDescent="0.3">
      <c r="U63990" s="275"/>
    </row>
    <row r="63991" spans="21:21" x14ac:dyDescent="0.3">
      <c r="U63991" s="275"/>
    </row>
    <row r="63992" spans="21:21" x14ac:dyDescent="0.3">
      <c r="U63992" s="275"/>
    </row>
    <row r="63993" spans="21:21" x14ac:dyDescent="0.3">
      <c r="U63993" s="275"/>
    </row>
    <row r="63994" spans="21:21" x14ac:dyDescent="0.3">
      <c r="U63994" s="275"/>
    </row>
    <row r="63995" spans="21:21" x14ac:dyDescent="0.3">
      <c r="U63995" s="275"/>
    </row>
    <row r="63996" spans="21:21" x14ac:dyDescent="0.3">
      <c r="U63996" s="275"/>
    </row>
    <row r="63997" spans="21:21" x14ac:dyDescent="0.3">
      <c r="U63997" s="275"/>
    </row>
    <row r="63998" spans="21:21" x14ac:dyDescent="0.3">
      <c r="U63998" s="275"/>
    </row>
    <row r="63999" spans="21:21" x14ac:dyDescent="0.3">
      <c r="U63999" s="275"/>
    </row>
    <row r="64000" spans="21:21" x14ac:dyDescent="0.3">
      <c r="U64000" s="275"/>
    </row>
    <row r="64001" spans="21:21" x14ac:dyDescent="0.3">
      <c r="U64001" s="275"/>
    </row>
    <row r="64002" spans="21:21" x14ac:dyDescent="0.3">
      <c r="U64002" s="275"/>
    </row>
    <row r="64003" spans="21:21" x14ac:dyDescent="0.3">
      <c r="U64003" s="275"/>
    </row>
    <row r="64004" spans="21:21" x14ac:dyDescent="0.3">
      <c r="U64004" s="275"/>
    </row>
    <row r="64005" spans="21:21" x14ac:dyDescent="0.3">
      <c r="U64005" s="275"/>
    </row>
    <row r="64006" spans="21:21" x14ac:dyDescent="0.3">
      <c r="U64006" s="275"/>
    </row>
    <row r="64007" spans="21:21" x14ac:dyDescent="0.3">
      <c r="U64007" s="275"/>
    </row>
    <row r="64008" spans="21:21" x14ac:dyDescent="0.3">
      <c r="U64008" s="275"/>
    </row>
    <row r="64009" spans="21:21" x14ac:dyDescent="0.3">
      <c r="U64009" s="275"/>
    </row>
    <row r="64010" spans="21:21" x14ac:dyDescent="0.3">
      <c r="U64010" s="275"/>
    </row>
    <row r="64011" spans="21:21" x14ac:dyDescent="0.3">
      <c r="U64011" s="275"/>
    </row>
    <row r="64012" spans="21:21" x14ac:dyDescent="0.3">
      <c r="U64012" s="275"/>
    </row>
    <row r="64013" spans="21:21" x14ac:dyDescent="0.3">
      <c r="U64013" s="275"/>
    </row>
    <row r="64014" spans="21:21" x14ac:dyDescent="0.3">
      <c r="U64014" s="275"/>
    </row>
    <row r="64015" spans="21:21" x14ac:dyDescent="0.3">
      <c r="U64015" s="275"/>
    </row>
    <row r="64016" spans="21:21" x14ac:dyDescent="0.3">
      <c r="U64016" s="275"/>
    </row>
    <row r="64017" spans="21:21" x14ac:dyDescent="0.3">
      <c r="U64017" s="275"/>
    </row>
    <row r="64018" spans="21:21" x14ac:dyDescent="0.3">
      <c r="U64018" s="275"/>
    </row>
    <row r="64019" spans="21:21" x14ac:dyDescent="0.3">
      <c r="U64019" s="275"/>
    </row>
    <row r="64020" spans="21:21" x14ac:dyDescent="0.3">
      <c r="U64020" s="275"/>
    </row>
    <row r="64021" spans="21:21" x14ac:dyDescent="0.3">
      <c r="U64021" s="275"/>
    </row>
    <row r="64022" spans="21:21" x14ac:dyDescent="0.3">
      <c r="U64022" s="275"/>
    </row>
    <row r="64023" spans="21:21" x14ac:dyDescent="0.3">
      <c r="U64023" s="275"/>
    </row>
    <row r="64024" spans="21:21" x14ac:dyDescent="0.3">
      <c r="U64024" s="275"/>
    </row>
    <row r="64025" spans="21:21" x14ac:dyDescent="0.3">
      <c r="U64025" s="275"/>
    </row>
    <row r="64026" spans="21:21" x14ac:dyDescent="0.3">
      <c r="U64026" s="275"/>
    </row>
    <row r="64027" spans="21:21" x14ac:dyDescent="0.3">
      <c r="U64027" s="275"/>
    </row>
    <row r="64028" spans="21:21" x14ac:dyDescent="0.3">
      <c r="U64028" s="275"/>
    </row>
    <row r="64029" spans="21:21" x14ac:dyDescent="0.3">
      <c r="U64029" s="275"/>
    </row>
    <row r="64030" spans="21:21" x14ac:dyDescent="0.3">
      <c r="U64030" s="275"/>
    </row>
    <row r="64031" spans="21:21" x14ac:dyDescent="0.3">
      <c r="U64031" s="275"/>
    </row>
    <row r="64032" spans="21:21" x14ac:dyDescent="0.3">
      <c r="U64032" s="275"/>
    </row>
    <row r="64033" spans="21:21" x14ac:dyDescent="0.3">
      <c r="U64033" s="275"/>
    </row>
    <row r="64034" spans="21:21" x14ac:dyDescent="0.3">
      <c r="U64034" s="275"/>
    </row>
    <row r="64035" spans="21:21" x14ac:dyDescent="0.3">
      <c r="U64035" s="275"/>
    </row>
    <row r="64036" spans="21:21" x14ac:dyDescent="0.3">
      <c r="U64036" s="275"/>
    </row>
    <row r="64037" spans="21:21" x14ac:dyDescent="0.3">
      <c r="U64037" s="275"/>
    </row>
    <row r="64038" spans="21:21" x14ac:dyDescent="0.3">
      <c r="U64038" s="275"/>
    </row>
    <row r="64039" spans="21:21" x14ac:dyDescent="0.3">
      <c r="U64039" s="275"/>
    </row>
    <row r="64040" spans="21:21" x14ac:dyDescent="0.3">
      <c r="U64040" s="275"/>
    </row>
    <row r="64041" spans="21:21" x14ac:dyDescent="0.3">
      <c r="U64041" s="275"/>
    </row>
    <row r="64042" spans="21:21" x14ac:dyDescent="0.3">
      <c r="U64042" s="275"/>
    </row>
    <row r="64043" spans="21:21" x14ac:dyDescent="0.3">
      <c r="U64043" s="275"/>
    </row>
    <row r="64044" spans="21:21" x14ac:dyDescent="0.3">
      <c r="U64044" s="275"/>
    </row>
    <row r="64045" spans="21:21" x14ac:dyDescent="0.3">
      <c r="U64045" s="275"/>
    </row>
    <row r="64046" spans="21:21" x14ac:dyDescent="0.3">
      <c r="U64046" s="275"/>
    </row>
    <row r="64047" spans="21:21" x14ac:dyDescent="0.3">
      <c r="U64047" s="275"/>
    </row>
    <row r="64048" spans="21:21" x14ac:dyDescent="0.3">
      <c r="U64048" s="275"/>
    </row>
    <row r="64049" spans="21:21" x14ac:dyDescent="0.3">
      <c r="U64049" s="275"/>
    </row>
    <row r="64050" spans="21:21" x14ac:dyDescent="0.3">
      <c r="U64050" s="275"/>
    </row>
    <row r="64051" spans="21:21" x14ac:dyDescent="0.3">
      <c r="U64051" s="275"/>
    </row>
    <row r="64052" spans="21:21" x14ac:dyDescent="0.3">
      <c r="U64052" s="275"/>
    </row>
    <row r="64053" spans="21:21" x14ac:dyDescent="0.3">
      <c r="U64053" s="275"/>
    </row>
    <row r="64054" spans="21:21" x14ac:dyDescent="0.3">
      <c r="U64054" s="275"/>
    </row>
    <row r="64055" spans="21:21" x14ac:dyDescent="0.3">
      <c r="U64055" s="275"/>
    </row>
    <row r="64056" spans="21:21" x14ac:dyDescent="0.3">
      <c r="U64056" s="275"/>
    </row>
    <row r="64057" spans="21:21" x14ac:dyDescent="0.3">
      <c r="U64057" s="275"/>
    </row>
    <row r="64058" spans="21:21" x14ac:dyDescent="0.3">
      <c r="U64058" s="275"/>
    </row>
    <row r="64059" spans="21:21" x14ac:dyDescent="0.3">
      <c r="U64059" s="275"/>
    </row>
    <row r="64060" spans="21:21" x14ac:dyDescent="0.3">
      <c r="U64060" s="275"/>
    </row>
    <row r="64061" spans="21:21" x14ac:dyDescent="0.3">
      <c r="U64061" s="275"/>
    </row>
    <row r="64062" spans="21:21" x14ac:dyDescent="0.3">
      <c r="U64062" s="275"/>
    </row>
    <row r="64063" spans="21:21" x14ac:dyDescent="0.3">
      <c r="U64063" s="275"/>
    </row>
    <row r="64064" spans="21:21" x14ac:dyDescent="0.3">
      <c r="U64064" s="275"/>
    </row>
    <row r="64065" spans="21:21" x14ac:dyDescent="0.3">
      <c r="U64065" s="275"/>
    </row>
    <row r="64066" spans="21:21" x14ac:dyDescent="0.3">
      <c r="U64066" s="275"/>
    </row>
    <row r="64067" spans="21:21" x14ac:dyDescent="0.3">
      <c r="U64067" s="275"/>
    </row>
    <row r="64068" spans="21:21" x14ac:dyDescent="0.3">
      <c r="U64068" s="275"/>
    </row>
    <row r="64069" spans="21:21" x14ac:dyDescent="0.3">
      <c r="U64069" s="275"/>
    </row>
    <row r="64070" spans="21:21" x14ac:dyDescent="0.3">
      <c r="U64070" s="275"/>
    </row>
    <row r="64071" spans="21:21" x14ac:dyDescent="0.3">
      <c r="U64071" s="275"/>
    </row>
    <row r="64072" spans="21:21" x14ac:dyDescent="0.3">
      <c r="U64072" s="275"/>
    </row>
    <row r="64073" spans="21:21" x14ac:dyDescent="0.3">
      <c r="U64073" s="275"/>
    </row>
    <row r="64074" spans="21:21" x14ac:dyDescent="0.3">
      <c r="U64074" s="275"/>
    </row>
    <row r="64075" spans="21:21" x14ac:dyDescent="0.3">
      <c r="U64075" s="275"/>
    </row>
    <row r="64076" spans="21:21" x14ac:dyDescent="0.3">
      <c r="U64076" s="275"/>
    </row>
    <row r="64077" spans="21:21" x14ac:dyDescent="0.3">
      <c r="U64077" s="275"/>
    </row>
    <row r="64078" spans="21:21" x14ac:dyDescent="0.3">
      <c r="U64078" s="275"/>
    </row>
    <row r="64079" spans="21:21" x14ac:dyDescent="0.3">
      <c r="U64079" s="275"/>
    </row>
    <row r="64080" spans="21:21" x14ac:dyDescent="0.3">
      <c r="U64080" s="275"/>
    </row>
    <row r="64081" spans="21:21" x14ac:dyDescent="0.3">
      <c r="U64081" s="275"/>
    </row>
    <row r="64082" spans="21:21" x14ac:dyDescent="0.3">
      <c r="U64082" s="275"/>
    </row>
    <row r="64083" spans="21:21" x14ac:dyDescent="0.3">
      <c r="U64083" s="275"/>
    </row>
    <row r="64084" spans="21:21" x14ac:dyDescent="0.3">
      <c r="U64084" s="275"/>
    </row>
    <row r="64085" spans="21:21" x14ac:dyDescent="0.3">
      <c r="U64085" s="275"/>
    </row>
    <row r="64086" spans="21:21" x14ac:dyDescent="0.3">
      <c r="U64086" s="275"/>
    </row>
    <row r="64087" spans="21:21" x14ac:dyDescent="0.3">
      <c r="U64087" s="275"/>
    </row>
    <row r="64088" spans="21:21" x14ac:dyDescent="0.3">
      <c r="U64088" s="275"/>
    </row>
    <row r="64089" spans="21:21" x14ac:dyDescent="0.3">
      <c r="U64089" s="275"/>
    </row>
    <row r="64090" spans="21:21" x14ac:dyDescent="0.3">
      <c r="U64090" s="275"/>
    </row>
    <row r="64091" spans="21:21" x14ac:dyDescent="0.3">
      <c r="U64091" s="275"/>
    </row>
    <row r="64092" spans="21:21" x14ac:dyDescent="0.3">
      <c r="U64092" s="275"/>
    </row>
    <row r="64093" spans="21:21" x14ac:dyDescent="0.3">
      <c r="U64093" s="275"/>
    </row>
    <row r="64094" spans="21:21" x14ac:dyDescent="0.3">
      <c r="U64094" s="275"/>
    </row>
    <row r="64095" spans="21:21" x14ac:dyDescent="0.3">
      <c r="U64095" s="275"/>
    </row>
    <row r="64096" spans="21:21" x14ac:dyDescent="0.3">
      <c r="U64096" s="275"/>
    </row>
    <row r="64097" spans="21:21" x14ac:dyDescent="0.3">
      <c r="U64097" s="275"/>
    </row>
    <row r="64098" spans="21:21" x14ac:dyDescent="0.3">
      <c r="U64098" s="275"/>
    </row>
    <row r="64099" spans="21:21" x14ac:dyDescent="0.3">
      <c r="U64099" s="275"/>
    </row>
    <row r="64100" spans="21:21" x14ac:dyDescent="0.3">
      <c r="U64100" s="275"/>
    </row>
    <row r="64101" spans="21:21" x14ac:dyDescent="0.3">
      <c r="U64101" s="275"/>
    </row>
    <row r="64102" spans="21:21" x14ac:dyDescent="0.3">
      <c r="U64102" s="275"/>
    </row>
    <row r="64103" spans="21:21" x14ac:dyDescent="0.3">
      <c r="U64103" s="275"/>
    </row>
    <row r="64104" spans="21:21" x14ac:dyDescent="0.3">
      <c r="U64104" s="275"/>
    </row>
    <row r="64105" spans="21:21" x14ac:dyDescent="0.3">
      <c r="U64105" s="275"/>
    </row>
    <row r="64106" spans="21:21" x14ac:dyDescent="0.3">
      <c r="U64106" s="275"/>
    </row>
    <row r="64107" spans="21:21" x14ac:dyDescent="0.3">
      <c r="U64107" s="275"/>
    </row>
    <row r="64108" spans="21:21" x14ac:dyDescent="0.3">
      <c r="U64108" s="275"/>
    </row>
    <row r="64109" spans="21:21" x14ac:dyDescent="0.3">
      <c r="U64109" s="275"/>
    </row>
    <row r="64110" spans="21:21" x14ac:dyDescent="0.3">
      <c r="U64110" s="275"/>
    </row>
    <row r="64111" spans="21:21" x14ac:dyDescent="0.3">
      <c r="U64111" s="275"/>
    </row>
    <row r="64112" spans="21:21" x14ac:dyDescent="0.3">
      <c r="U64112" s="275"/>
    </row>
    <row r="64113" spans="21:21" x14ac:dyDescent="0.3">
      <c r="U64113" s="275"/>
    </row>
    <row r="64114" spans="21:21" x14ac:dyDescent="0.3">
      <c r="U64114" s="275"/>
    </row>
    <row r="64115" spans="21:21" x14ac:dyDescent="0.3">
      <c r="U64115" s="275"/>
    </row>
    <row r="64116" spans="21:21" x14ac:dyDescent="0.3">
      <c r="U64116" s="275"/>
    </row>
    <row r="64117" spans="21:21" x14ac:dyDescent="0.3">
      <c r="U64117" s="275"/>
    </row>
    <row r="64118" spans="21:21" x14ac:dyDescent="0.3">
      <c r="U64118" s="275"/>
    </row>
    <row r="64119" spans="21:21" x14ac:dyDescent="0.3">
      <c r="U64119" s="275"/>
    </row>
    <row r="64120" spans="21:21" x14ac:dyDescent="0.3">
      <c r="U64120" s="275"/>
    </row>
    <row r="64121" spans="21:21" x14ac:dyDescent="0.3">
      <c r="U64121" s="275"/>
    </row>
    <row r="64122" spans="21:21" x14ac:dyDescent="0.3">
      <c r="U64122" s="275"/>
    </row>
    <row r="64123" spans="21:21" x14ac:dyDescent="0.3">
      <c r="U64123" s="275"/>
    </row>
    <row r="64124" spans="21:21" x14ac:dyDescent="0.3">
      <c r="U64124" s="275"/>
    </row>
    <row r="64125" spans="21:21" x14ac:dyDescent="0.3">
      <c r="U64125" s="275"/>
    </row>
    <row r="64126" spans="21:21" x14ac:dyDescent="0.3">
      <c r="U64126" s="275"/>
    </row>
    <row r="64127" spans="21:21" x14ac:dyDescent="0.3">
      <c r="U64127" s="275"/>
    </row>
    <row r="64128" spans="21:21" x14ac:dyDescent="0.3">
      <c r="U64128" s="275"/>
    </row>
    <row r="64129" spans="21:21" x14ac:dyDescent="0.3">
      <c r="U64129" s="275"/>
    </row>
    <row r="64130" spans="21:21" x14ac:dyDescent="0.3">
      <c r="U64130" s="275"/>
    </row>
    <row r="64131" spans="21:21" x14ac:dyDescent="0.3">
      <c r="U64131" s="275"/>
    </row>
    <row r="64132" spans="21:21" x14ac:dyDescent="0.3">
      <c r="U64132" s="275"/>
    </row>
    <row r="64133" spans="21:21" x14ac:dyDescent="0.3">
      <c r="U64133" s="275"/>
    </row>
    <row r="64134" spans="21:21" x14ac:dyDescent="0.3">
      <c r="U64134" s="275"/>
    </row>
    <row r="64135" spans="21:21" x14ac:dyDescent="0.3">
      <c r="U64135" s="275"/>
    </row>
    <row r="64136" spans="21:21" x14ac:dyDescent="0.3">
      <c r="U64136" s="275"/>
    </row>
    <row r="64137" spans="21:21" x14ac:dyDescent="0.3">
      <c r="U64137" s="275"/>
    </row>
    <row r="64138" spans="21:21" x14ac:dyDescent="0.3">
      <c r="U64138" s="275"/>
    </row>
    <row r="64139" spans="21:21" x14ac:dyDescent="0.3">
      <c r="U64139" s="275"/>
    </row>
    <row r="64140" spans="21:21" x14ac:dyDescent="0.3">
      <c r="U64140" s="275"/>
    </row>
    <row r="64141" spans="21:21" x14ac:dyDescent="0.3">
      <c r="U64141" s="275"/>
    </row>
    <row r="64142" spans="21:21" x14ac:dyDescent="0.3">
      <c r="U64142" s="275"/>
    </row>
    <row r="64143" spans="21:21" x14ac:dyDescent="0.3">
      <c r="U64143" s="275"/>
    </row>
    <row r="64144" spans="21:21" x14ac:dyDescent="0.3">
      <c r="U64144" s="275"/>
    </row>
    <row r="64145" spans="21:21" x14ac:dyDescent="0.3">
      <c r="U64145" s="275"/>
    </row>
    <row r="64146" spans="21:21" x14ac:dyDescent="0.3">
      <c r="U64146" s="275"/>
    </row>
    <row r="64147" spans="21:21" x14ac:dyDescent="0.3">
      <c r="U64147" s="275"/>
    </row>
    <row r="64148" spans="21:21" x14ac:dyDescent="0.3">
      <c r="U64148" s="275"/>
    </row>
    <row r="64149" spans="21:21" x14ac:dyDescent="0.3">
      <c r="U64149" s="275"/>
    </row>
    <row r="64150" spans="21:21" x14ac:dyDescent="0.3">
      <c r="U64150" s="275"/>
    </row>
    <row r="64151" spans="21:21" x14ac:dyDescent="0.3">
      <c r="U64151" s="275"/>
    </row>
    <row r="64152" spans="21:21" x14ac:dyDescent="0.3">
      <c r="U64152" s="275"/>
    </row>
    <row r="64153" spans="21:21" x14ac:dyDescent="0.3">
      <c r="U64153" s="275"/>
    </row>
    <row r="64154" spans="21:21" x14ac:dyDescent="0.3">
      <c r="U64154" s="275"/>
    </row>
    <row r="64155" spans="21:21" x14ac:dyDescent="0.3">
      <c r="U64155" s="275"/>
    </row>
    <row r="64156" spans="21:21" x14ac:dyDescent="0.3">
      <c r="U64156" s="275"/>
    </row>
    <row r="64157" spans="21:21" x14ac:dyDescent="0.3">
      <c r="U64157" s="275"/>
    </row>
    <row r="64158" spans="21:21" x14ac:dyDescent="0.3">
      <c r="U64158" s="275"/>
    </row>
    <row r="64159" spans="21:21" x14ac:dyDescent="0.3">
      <c r="U64159" s="275"/>
    </row>
    <row r="64160" spans="21:21" x14ac:dyDescent="0.3">
      <c r="U64160" s="275"/>
    </row>
    <row r="64161" spans="21:21" x14ac:dyDescent="0.3">
      <c r="U64161" s="275"/>
    </row>
    <row r="64162" spans="21:21" x14ac:dyDescent="0.3">
      <c r="U64162" s="275"/>
    </row>
    <row r="64163" spans="21:21" x14ac:dyDescent="0.3">
      <c r="U64163" s="275"/>
    </row>
    <row r="64164" spans="21:21" x14ac:dyDescent="0.3">
      <c r="U64164" s="275"/>
    </row>
    <row r="64165" spans="21:21" x14ac:dyDescent="0.3">
      <c r="U64165" s="275"/>
    </row>
    <row r="64166" spans="21:21" x14ac:dyDescent="0.3">
      <c r="U64166" s="275"/>
    </row>
    <row r="64167" spans="21:21" x14ac:dyDescent="0.3">
      <c r="U64167" s="275"/>
    </row>
    <row r="64168" spans="21:21" x14ac:dyDescent="0.3">
      <c r="U64168" s="275"/>
    </row>
    <row r="64169" spans="21:21" x14ac:dyDescent="0.3">
      <c r="U64169" s="275"/>
    </row>
    <row r="64170" spans="21:21" x14ac:dyDescent="0.3">
      <c r="U64170" s="275"/>
    </row>
    <row r="64171" spans="21:21" x14ac:dyDescent="0.3">
      <c r="U64171" s="275"/>
    </row>
    <row r="64172" spans="21:21" x14ac:dyDescent="0.3">
      <c r="U64172" s="275"/>
    </row>
    <row r="64173" spans="21:21" x14ac:dyDescent="0.3">
      <c r="U64173" s="275"/>
    </row>
    <row r="64174" spans="21:21" x14ac:dyDescent="0.3">
      <c r="U64174" s="275"/>
    </row>
    <row r="64175" spans="21:21" x14ac:dyDescent="0.3">
      <c r="U64175" s="275"/>
    </row>
    <row r="64176" spans="21:21" x14ac:dyDescent="0.3">
      <c r="U64176" s="275"/>
    </row>
    <row r="64177" spans="21:21" x14ac:dyDescent="0.3">
      <c r="U64177" s="275"/>
    </row>
    <row r="64178" spans="21:21" x14ac:dyDescent="0.3">
      <c r="U64178" s="275"/>
    </row>
    <row r="64179" spans="21:21" x14ac:dyDescent="0.3">
      <c r="U64179" s="275"/>
    </row>
    <row r="64180" spans="21:21" x14ac:dyDescent="0.3">
      <c r="U64180" s="275"/>
    </row>
    <row r="64181" spans="21:21" x14ac:dyDescent="0.3">
      <c r="U64181" s="275"/>
    </row>
    <row r="64182" spans="21:21" x14ac:dyDescent="0.3">
      <c r="U64182" s="275"/>
    </row>
    <row r="64183" spans="21:21" x14ac:dyDescent="0.3">
      <c r="U64183" s="275"/>
    </row>
    <row r="64184" spans="21:21" x14ac:dyDescent="0.3">
      <c r="U64184" s="275"/>
    </row>
    <row r="64185" spans="21:21" x14ac:dyDescent="0.3">
      <c r="U64185" s="275"/>
    </row>
    <row r="64186" spans="21:21" x14ac:dyDescent="0.3">
      <c r="U64186" s="275"/>
    </row>
    <row r="64187" spans="21:21" x14ac:dyDescent="0.3">
      <c r="U64187" s="275"/>
    </row>
    <row r="64188" spans="21:21" x14ac:dyDescent="0.3">
      <c r="U64188" s="275"/>
    </row>
    <row r="64189" spans="21:21" x14ac:dyDescent="0.3">
      <c r="U64189" s="275"/>
    </row>
    <row r="64190" spans="21:21" x14ac:dyDescent="0.3">
      <c r="U64190" s="275"/>
    </row>
    <row r="64191" spans="21:21" x14ac:dyDescent="0.3">
      <c r="U64191" s="275"/>
    </row>
    <row r="64192" spans="21:21" x14ac:dyDescent="0.3">
      <c r="U64192" s="275"/>
    </row>
    <row r="64193" spans="21:21" x14ac:dyDescent="0.3">
      <c r="U64193" s="275"/>
    </row>
    <row r="64194" spans="21:21" x14ac:dyDescent="0.3">
      <c r="U64194" s="275"/>
    </row>
    <row r="64195" spans="21:21" x14ac:dyDescent="0.3">
      <c r="U64195" s="275"/>
    </row>
    <row r="64196" spans="21:21" x14ac:dyDescent="0.3">
      <c r="U64196" s="275"/>
    </row>
    <row r="64197" spans="21:21" x14ac:dyDescent="0.3">
      <c r="U64197" s="275"/>
    </row>
    <row r="64198" spans="21:21" x14ac:dyDescent="0.3">
      <c r="U64198" s="275"/>
    </row>
    <row r="64199" spans="21:21" x14ac:dyDescent="0.3">
      <c r="U64199" s="275"/>
    </row>
    <row r="64200" spans="21:21" x14ac:dyDescent="0.3">
      <c r="U64200" s="275"/>
    </row>
    <row r="64201" spans="21:21" x14ac:dyDescent="0.3">
      <c r="U64201" s="275"/>
    </row>
    <row r="64202" spans="21:21" x14ac:dyDescent="0.3">
      <c r="U64202" s="275"/>
    </row>
    <row r="64203" spans="21:21" x14ac:dyDescent="0.3">
      <c r="U64203" s="275"/>
    </row>
    <row r="64204" spans="21:21" x14ac:dyDescent="0.3">
      <c r="U64204" s="275"/>
    </row>
    <row r="64205" spans="21:21" x14ac:dyDescent="0.3">
      <c r="U64205" s="275"/>
    </row>
    <row r="64206" spans="21:21" x14ac:dyDescent="0.3">
      <c r="U64206" s="275"/>
    </row>
    <row r="64207" spans="21:21" x14ac:dyDescent="0.3">
      <c r="U64207" s="275"/>
    </row>
    <row r="64208" spans="21:21" x14ac:dyDescent="0.3">
      <c r="U64208" s="275"/>
    </row>
    <row r="64209" spans="21:21" x14ac:dyDescent="0.3">
      <c r="U64209" s="275"/>
    </row>
    <row r="64210" spans="21:21" x14ac:dyDescent="0.3">
      <c r="U64210" s="275"/>
    </row>
    <row r="64211" spans="21:21" x14ac:dyDescent="0.3">
      <c r="U64211" s="275"/>
    </row>
    <row r="64212" spans="21:21" x14ac:dyDescent="0.3">
      <c r="U64212" s="275"/>
    </row>
    <row r="64213" spans="21:21" x14ac:dyDescent="0.3">
      <c r="U64213" s="275"/>
    </row>
    <row r="64214" spans="21:21" x14ac:dyDescent="0.3">
      <c r="U64214" s="275"/>
    </row>
    <row r="64215" spans="21:21" x14ac:dyDescent="0.3">
      <c r="U64215" s="275"/>
    </row>
    <row r="64216" spans="21:21" x14ac:dyDescent="0.3">
      <c r="U64216" s="275"/>
    </row>
    <row r="64217" spans="21:21" x14ac:dyDescent="0.3">
      <c r="U64217" s="275"/>
    </row>
    <row r="64218" spans="21:21" x14ac:dyDescent="0.3">
      <c r="U64218" s="275"/>
    </row>
    <row r="64219" spans="21:21" x14ac:dyDescent="0.3">
      <c r="U64219" s="275"/>
    </row>
    <row r="64220" spans="21:21" x14ac:dyDescent="0.3">
      <c r="U64220" s="275"/>
    </row>
    <row r="64221" spans="21:21" x14ac:dyDescent="0.3">
      <c r="U64221" s="275"/>
    </row>
    <row r="64222" spans="21:21" x14ac:dyDescent="0.3">
      <c r="U64222" s="275"/>
    </row>
    <row r="64223" spans="21:21" x14ac:dyDescent="0.3">
      <c r="U64223" s="275"/>
    </row>
    <row r="64224" spans="21:21" x14ac:dyDescent="0.3">
      <c r="U64224" s="275"/>
    </row>
    <row r="64225" spans="21:21" x14ac:dyDescent="0.3">
      <c r="U64225" s="275"/>
    </row>
    <row r="64226" spans="21:21" x14ac:dyDescent="0.3">
      <c r="U64226" s="275"/>
    </row>
    <row r="64227" spans="21:21" x14ac:dyDescent="0.3">
      <c r="U64227" s="275"/>
    </row>
    <row r="64228" spans="21:21" x14ac:dyDescent="0.3">
      <c r="U64228" s="275"/>
    </row>
    <row r="64229" spans="21:21" x14ac:dyDescent="0.3">
      <c r="U64229" s="275"/>
    </row>
    <row r="64230" spans="21:21" x14ac:dyDescent="0.3">
      <c r="U64230" s="275"/>
    </row>
    <row r="64231" spans="21:21" x14ac:dyDescent="0.3">
      <c r="U64231" s="275"/>
    </row>
    <row r="64232" spans="21:21" x14ac:dyDescent="0.3">
      <c r="U64232" s="275"/>
    </row>
    <row r="64233" spans="21:21" x14ac:dyDescent="0.3">
      <c r="U64233" s="275"/>
    </row>
    <row r="64234" spans="21:21" x14ac:dyDescent="0.3">
      <c r="U64234" s="275"/>
    </row>
    <row r="64235" spans="21:21" x14ac:dyDescent="0.3">
      <c r="U64235" s="275"/>
    </row>
    <row r="64236" spans="21:21" x14ac:dyDescent="0.3">
      <c r="U64236" s="275"/>
    </row>
    <row r="64237" spans="21:21" x14ac:dyDescent="0.3">
      <c r="U64237" s="275"/>
    </row>
    <row r="64238" spans="21:21" x14ac:dyDescent="0.3">
      <c r="U64238" s="275"/>
    </row>
    <row r="64239" spans="21:21" x14ac:dyDescent="0.3">
      <c r="U64239" s="275"/>
    </row>
    <row r="64240" spans="21:21" x14ac:dyDescent="0.3">
      <c r="U64240" s="275"/>
    </row>
    <row r="64241" spans="21:21" x14ac:dyDescent="0.3">
      <c r="U64241" s="275"/>
    </row>
    <row r="64242" spans="21:21" x14ac:dyDescent="0.3">
      <c r="U64242" s="275"/>
    </row>
    <row r="64243" spans="21:21" x14ac:dyDescent="0.3">
      <c r="U64243" s="275"/>
    </row>
    <row r="64244" spans="21:21" x14ac:dyDescent="0.3">
      <c r="U64244" s="275"/>
    </row>
    <row r="64245" spans="21:21" x14ac:dyDescent="0.3">
      <c r="U64245" s="275"/>
    </row>
    <row r="64246" spans="21:21" x14ac:dyDescent="0.3">
      <c r="U64246" s="275"/>
    </row>
    <row r="64247" spans="21:21" x14ac:dyDescent="0.3">
      <c r="U64247" s="275"/>
    </row>
    <row r="64248" spans="21:21" x14ac:dyDescent="0.3">
      <c r="U64248" s="275"/>
    </row>
    <row r="64249" spans="21:21" x14ac:dyDescent="0.3">
      <c r="U64249" s="275"/>
    </row>
    <row r="64250" spans="21:21" x14ac:dyDescent="0.3">
      <c r="U64250" s="275"/>
    </row>
    <row r="64251" spans="21:21" x14ac:dyDescent="0.3">
      <c r="U64251" s="275"/>
    </row>
    <row r="64252" spans="21:21" x14ac:dyDescent="0.3">
      <c r="U64252" s="275"/>
    </row>
    <row r="64253" spans="21:21" x14ac:dyDescent="0.3">
      <c r="U64253" s="275"/>
    </row>
    <row r="64254" spans="21:21" x14ac:dyDescent="0.3">
      <c r="U64254" s="275"/>
    </row>
    <row r="64255" spans="21:21" x14ac:dyDescent="0.3">
      <c r="U64255" s="275"/>
    </row>
    <row r="64256" spans="21:21" x14ac:dyDescent="0.3">
      <c r="U64256" s="275"/>
    </row>
    <row r="64257" spans="21:21" x14ac:dyDescent="0.3">
      <c r="U64257" s="275"/>
    </row>
    <row r="64258" spans="21:21" x14ac:dyDescent="0.3">
      <c r="U64258" s="275"/>
    </row>
    <row r="64259" spans="21:21" x14ac:dyDescent="0.3">
      <c r="U64259" s="275"/>
    </row>
    <row r="64260" spans="21:21" x14ac:dyDescent="0.3">
      <c r="U64260" s="275"/>
    </row>
    <row r="64261" spans="21:21" x14ac:dyDescent="0.3">
      <c r="U64261" s="275"/>
    </row>
    <row r="64262" spans="21:21" x14ac:dyDescent="0.3">
      <c r="U64262" s="275"/>
    </row>
    <row r="64263" spans="21:21" x14ac:dyDescent="0.3">
      <c r="U64263" s="275"/>
    </row>
    <row r="64264" spans="21:21" x14ac:dyDescent="0.3">
      <c r="U64264" s="275"/>
    </row>
    <row r="64265" spans="21:21" x14ac:dyDescent="0.3">
      <c r="U64265" s="275"/>
    </row>
    <row r="64266" spans="21:21" x14ac:dyDescent="0.3">
      <c r="U64266" s="275"/>
    </row>
    <row r="64267" spans="21:21" x14ac:dyDescent="0.3">
      <c r="U64267" s="275"/>
    </row>
    <row r="64268" spans="21:21" x14ac:dyDescent="0.3">
      <c r="U64268" s="275"/>
    </row>
    <row r="64269" spans="21:21" x14ac:dyDescent="0.3">
      <c r="U64269" s="275"/>
    </row>
    <row r="64270" spans="21:21" x14ac:dyDescent="0.3">
      <c r="U64270" s="275"/>
    </row>
    <row r="64271" spans="21:21" x14ac:dyDescent="0.3">
      <c r="U64271" s="275"/>
    </row>
    <row r="64272" spans="21:21" x14ac:dyDescent="0.3">
      <c r="U64272" s="275"/>
    </row>
    <row r="64273" spans="21:21" x14ac:dyDescent="0.3">
      <c r="U64273" s="275"/>
    </row>
    <row r="64274" spans="21:21" x14ac:dyDescent="0.3">
      <c r="U64274" s="275"/>
    </row>
    <row r="64275" spans="21:21" x14ac:dyDescent="0.3">
      <c r="U64275" s="275"/>
    </row>
    <row r="64276" spans="21:21" x14ac:dyDescent="0.3">
      <c r="U64276" s="275"/>
    </row>
    <row r="64277" spans="21:21" x14ac:dyDescent="0.3">
      <c r="U64277" s="275"/>
    </row>
    <row r="64278" spans="21:21" x14ac:dyDescent="0.3">
      <c r="U64278" s="275"/>
    </row>
    <row r="64279" spans="21:21" x14ac:dyDescent="0.3">
      <c r="U64279" s="275"/>
    </row>
    <row r="64280" spans="21:21" x14ac:dyDescent="0.3">
      <c r="U64280" s="275"/>
    </row>
    <row r="64281" spans="21:21" x14ac:dyDescent="0.3">
      <c r="U64281" s="275"/>
    </row>
    <row r="64282" spans="21:21" x14ac:dyDescent="0.3">
      <c r="U64282" s="275"/>
    </row>
    <row r="64283" spans="21:21" x14ac:dyDescent="0.3">
      <c r="U64283" s="275"/>
    </row>
    <row r="64284" spans="21:21" x14ac:dyDescent="0.3">
      <c r="U64284" s="275"/>
    </row>
    <row r="64285" spans="21:21" x14ac:dyDescent="0.3">
      <c r="U64285" s="275"/>
    </row>
    <row r="64286" spans="21:21" x14ac:dyDescent="0.3">
      <c r="U64286" s="275"/>
    </row>
    <row r="64287" spans="21:21" x14ac:dyDescent="0.3">
      <c r="U64287" s="275"/>
    </row>
    <row r="64288" spans="21:21" x14ac:dyDescent="0.3">
      <c r="U64288" s="275"/>
    </row>
    <row r="64289" spans="21:21" x14ac:dyDescent="0.3">
      <c r="U64289" s="275"/>
    </row>
    <row r="64290" spans="21:21" x14ac:dyDescent="0.3">
      <c r="U64290" s="275"/>
    </row>
    <row r="64291" spans="21:21" x14ac:dyDescent="0.3">
      <c r="U64291" s="275"/>
    </row>
    <row r="64292" spans="21:21" x14ac:dyDescent="0.3">
      <c r="U64292" s="275"/>
    </row>
    <row r="64293" spans="21:21" x14ac:dyDescent="0.3">
      <c r="U64293" s="275"/>
    </row>
    <row r="64294" spans="21:21" x14ac:dyDescent="0.3">
      <c r="U64294" s="275"/>
    </row>
    <row r="64295" spans="21:21" x14ac:dyDescent="0.3">
      <c r="U64295" s="275"/>
    </row>
    <row r="64296" spans="21:21" x14ac:dyDescent="0.3">
      <c r="U64296" s="275"/>
    </row>
    <row r="64297" spans="21:21" x14ac:dyDescent="0.3">
      <c r="U64297" s="275"/>
    </row>
    <row r="64298" spans="21:21" x14ac:dyDescent="0.3">
      <c r="U64298" s="275"/>
    </row>
    <row r="64299" spans="21:21" x14ac:dyDescent="0.3">
      <c r="U64299" s="275"/>
    </row>
    <row r="64300" spans="21:21" x14ac:dyDescent="0.3">
      <c r="U64300" s="275"/>
    </row>
    <row r="64301" spans="21:21" x14ac:dyDescent="0.3">
      <c r="U64301" s="275"/>
    </row>
    <row r="64302" spans="21:21" x14ac:dyDescent="0.3">
      <c r="U64302" s="275"/>
    </row>
    <row r="64303" spans="21:21" x14ac:dyDescent="0.3">
      <c r="U64303" s="275"/>
    </row>
    <row r="64304" spans="21:21" x14ac:dyDescent="0.3">
      <c r="U64304" s="275"/>
    </row>
    <row r="64305" spans="21:21" x14ac:dyDescent="0.3">
      <c r="U64305" s="275"/>
    </row>
    <row r="64306" spans="21:21" x14ac:dyDescent="0.3">
      <c r="U64306" s="275"/>
    </row>
    <row r="64307" spans="21:21" x14ac:dyDescent="0.3">
      <c r="U64307" s="275"/>
    </row>
    <row r="64308" spans="21:21" x14ac:dyDescent="0.3">
      <c r="U64308" s="275"/>
    </row>
    <row r="64309" spans="21:21" x14ac:dyDescent="0.3">
      <c r="U64309" s="275"/>
    </row>
    <row r="64310" spans="21:21" x14ac:dyDescent="0.3">
      <c r="U64310" s="275"/>
    </row>
    <row r="64311" spans="21:21" x14ac:dyDescent="0.3">
      <c r="U64311" s="275"/>
    </row>
    <row r="64312" spans="21:21" x14ac:dyDescent="0.3">
      <c r="U64312" s="275"/>
    </row>
    <row r="64313" spans="21:21" x14ac:dyDescent="0.3">
      <c r="U64313" s="275"/>
    </row>
    <row r="64314" spans="21:21" x14ac:dyDescent="0.3">
      <c r="U64314" s="275"/>
    </row>
    <row r="64315" spans="21:21" x14ac:dyDescent="0.3">
      <c r="U64315" s="275"/>
    </row>
    <row r="64316" spans="21:21" x14ac:dyDescent="0.3">
      <c r="U64316" s="275"/>
    </row>
    <row r="64317" spans="21:21" x14ac:dyDescent="0.3">
      <c r="U64317" s="275"/>
    </row>
    <row r="64318" spans="21:21" x14ac:dyDescent="0.3">
      <c r="U64318" s="275"/>
    </row>
    <row r="64319" spans="21:21" x14ac:dyDescent="0.3">
      <c r="U64319" s="275"/>
    </row>
    <row r="64320" spans="21:21" x14ac:dyDescent="0.3">
      <c r="U64320" s="275"/>
    </row>
    <row r="64321" spans="21:21" x14ac:dyDescent="0.3">
      <c r="U64321" s="275"/>
    </row>
    <row r="64322" spans="21:21" x14ac:dyDescent="0.3">
      <c r="U64322" s="275"/>
    </row>
    <row r="64323" spans="21:21" x14ac:dyDescent="0.3">
      <c r="U64323" s="275"/>
    </row>
    <row r="64324" spans="21:21" x14ac:dyDescent="0.3">
      <c r="U64324" s="275"/>
    </row>
    <row r="64325" spans="21:21" x14ac:dyDescent="0.3">
      <c r="U64325" s="275"/>
    </row>
    <row r="64326" spans="21:21" x14ac:dyDescent="0.3">
      <c r="U64326" s="275"/>
    </row>
    <row r="64327" spans="21:21" x14ac:dyDescent="0.3">
      <c r="U64327" s="275"/>
    </row>
    <row r="64328" spans="21:21" x14ac:dyDescent="0.3">
      <c r="U64328" s="275"/>
    </row>
    <row r="64329" spans="21:21" x14ac:dyDescent="0.3">
      <c r="U64329" s="275"/>
    </row>
    <row r="64330" spans="21:21" x14ac:dyDescent="0.3">
      <c r="U64330" s="275"/>
    </row>
    <row r="64331" spans="21:21" x14ac:dyDescent="0.3">
      <c r="U64331" s="275"/>
    </row>
    <row r="64332" spans="21:21" x14ac:dyDescent="0.3">
      <c r="U64332" s="275"/>
    </row>
    <row r="64333" spans="21:21" x14ac:dyDescent="0.3">
      <c r="U64333" s="275"/>
    </row>
    <row r="64334" spans="21:21" x14ac:dyDescent="0.3">
      <c r="U64334" s="275"/>
    </row>
    <row r="64335" spans="21:21" x14ac:dyDescent="0.3">
      <c r="U64335" s="275"/>
    </row>
    <row r="64336" spans="21:21" x14ac:dyDescent="0.3">
      <c r="U64336" s="275"/>
    </row>
    <row r="64337" spans="21:21" x14ac:dyDescent="0.3">
      <c r="U64337" s="275"/>
    </row>
    <row r="64338" spans="21:21" x14ac:dyDescent="0.3">
      <c r="U64338" s="275"/>
    </row>
    <row r="64339" spans="21:21" x14ac:dyDescent="0.3">
      <c r="U64339" s="275"/>
    </row>
    <row r="64340" spans="21:21" x14ac:dyDescent="0.3">
      <c r="U64340" s="275"/>
    </row>
    <row r="64341" spans="21:21" x14ac:dyDescent="0.3">
      <c r="U64341" s="275"/>
    </row>
    <row r="64342" spans="21:21" x14ac:dyDescent="0.3">
      <c r="U64342" s="275"/>
    </row>
    <row r="64343" spans="21:21" x14ac:dyDescent="0.3">
      <c r="U64343" s="275"/>
    </row>
    <row r="64344" spans="21:21" x14ac:dyDescent="0.3">
      <c r="U64344" s="275"/>
    </row>
    <row r="64345" spans="21:21" x14ac:dyDescent="0.3">
      <c r="U64345" s="275"/>
    </row>
    <row r="64346" spans="21:21" x14ac:dyDescent="0.3">
      <c r="U64346" s="275"/>
    </row>
    <row r="64347" spans="21:21" x14ac:dyDescent="0.3">
      <c r="U64347" s="275"/>
    </row>
    <row r="64348" spans="21:21" x14ac:dyDescent="0.3">
      <c r="U64348" s="275"/>
    </row>
    <row r="64349" spans="21:21" x14ac:dyDescent="0.3">
      <c r="U64349" s="275"/>
    </row>
    <row r="64350" spans="21:21" x14ac:dyDescent="0.3">
      <c r="U64350" s="275"/>
    </row>
    <row r="64351" spans="21:21" x14ac:dyDescent="0.3">
      <c r="U64351" s="275"/>
    </row>
    <row r="64352" spans="21:21" x14ac:dyDescent="0.3">
      <c r="U64352" s="275"/>
    </row>
    <row r="64353" spans="21:21" x14ac:dyDescent="0.3">
      <c r="U64353" s="275"/>
    </row>
    <row r="64354" spans="21:21" x14ac:dyDescent="0.3">
      <c r="U64354" s="275"/>
    </row>
    <row r="64355" spans="21:21" x14ac:dyDescent="0.3">
      <c r="U64355" s="275"/>
    </row>
    <row r="64356" spans="21:21" x14ac:dyDescent="0.3">
      <c r="U64356" s="275"/>
    </row>
    <row r="64357" spans="21:21" x14ac:dyDescent="0.3">
      <c r="U64357" s="275"/>
    </row>
    <row r="64358" spans="21:21" x14ac:dyDescent="0.3">
      <c r="U64358" s="275"/>
    </row>
    <row r="64359" spans="21:21" x14ac:dyDescent="0.3">
      <c r="U64359" s="275"/>
    </row>
    <row r="64360" spans="21:21" x14ac:dyDescent="0.3">
      <c r="U64360" s="275"/>
    </row>
    <row r="64361" spans="21:21" x14ac:dyDescent="0.3">
      <c r="U64361" s="275"/>
    </row>
    <row r="64362" spans="21:21" x14ac:dyDescent="0.3">
      <c r="U64362" s="275"/>
    </row>
    <row r="64363" spans="21:21" x14ac:dyDescent="0.3">
      <c r="U64363" s="275"/>
    </row>
    <row r="64364" spans="21:21" x14ac:dyDescent="0.3">
      <c r="U64364" s="275"/>
    </row>
    <row r="64365" spans="21:21" x14ac:dyDescent="0.3">
      <c r="U64365" s="275"/>
    </row>
    <row r="64366" spans="21:21" x14ac:dyDescent="0.3">
      <c r="U64366" s="275"/>
    </row>
    <row r="64367" spans="21:21" x14ac:dyDescent="0.3">
      <c r="U64367" s="275"/>
    </row>
    <row r="64368" spans="21:21" x14ac:dyDescent="0.3">
      <c r="U64368" s="275"/>
    </row>
    <row r="64369" spans="21:21" x14ac:dyDescent="0.3">
      <c r="U64369" s="275"/>
    </row>
    <row r="64370" spans="21:21" x14ac:dyDescent="0.3">
      <c r="U64370" s="275"/>
    </row>
    <row r="64371" spans="21:21" x14ac:dyDescent="0.3">
      <c r="U64371" s="275"/>
    </row>
    <row r="64372" spans="21:21" x14ac:dyDescent="0.3">
      <c r="U64372" s="275"/>
    </row>
    <row r="64373" spans="21:21" x14ac:dyDescent="0.3">
      <c r="U64373" s="275"/>
    </row>
    <row r="64374" spans="21:21" x14ac:dyDescent="0.3">
      <c r="U64374" s="275"/>
    </row>
    <row r="64375" spans="21:21" x14ac:dyDescent="0.3">
      <c r="U64375" s="275"/>
    </row>
    <row r="64376" spans="21:21" x14ac:dyDescent="0.3">
      <c r="U64376" s="275"/>
    </row>
    <row r="64377" spans="21:21" x14ac:dyDescent="0.3">
      <c r="U64377" s="275"/>
    </row>
    <row r="64378" spans="21:21" x14ac:dyDescent="0.3">
      <c r="U64378" s="275"/>
    </row>
    <row r="64379" spans="21:21" x14ac:dyDescent="0.3">
      <c r="U64379" s="275"/>
    </row>
    <row r="64380" spans="21:21" x14ac:dyDescent="0.3">
      <c r="U64380" s="275"/>
    </row>
    <row r="64381" spans="21:21" x14ac:dyDescent="0.3">
      <c r="U64381" s="275"/>
    </row>
    <row r="64382" spans="21:21" x14ac:dyDescent="0.3">
      <c r="U64382" s="275"/>
    </row>
    <row r="64383" spans="21:21" x14ac:dyDescent="0.3">
      <c r="U64383" s="275"/>
    </row>
    <row r="64384" spans="21:21" x14ac:dyDescent="0.3">
      <c r="U64384" s="275"/>
    </row>
    <row r="64385" spans="21:21" x14ac:dyDescent="0.3">
      <c r="U64385" s="275"/>
    </row>
    <row r="64386" spans="21:21" x14ac:dyDescent="0.3">
      <c r="U64386" s="275"/>
    </row>
    <row r="64387" spans="21:21" x14ac:dyDescent="0.3">
      <c r="U64387" s="275"/>
    </row>
    <row r="64388" spans="21:21" x14ac:dyDescent="0.3">
      <c r="U64388" s="275"/>
    </row>
    <row r="64389" spans="21:21" x14ac:dyDescent="0.3">
      <c r="U64389" s="275"/>
    </row>
    <row r="64390" spans="21:21" x14ac:dyDescent="0.3">
      <c r="U64390" s="275"/>
    </row>
    <row r="64391" spans="21:21" x14ac:dyDescent="0.3">
      <c r="U64391" s="275"/>
    </row>
    <row r="64392" spans="21:21" x14ac:dyDescent="0.3">
      <c r="U64392" s="275"/>
    </row>
    <row r="64393" spans="21:21" x14ac:dyDescent="0.3">
      <c r="U64393" s="275"/>
    </row>
    <row r="64394" spans="21:21" x14ac:dyDescent="0.3">
      <c r="U64394" s="275"/>
    </row>
    <row r="64395" spans="21:21" x14ac:dyDescent="0.3">
      <c r="U64395" s="275"/>
    </row>
    <row r="64396" spans="21:21" x14ac:dyDescent="0.3">
      <c r="U64396" s="275"/>
    </row>
    <row r="64397" spans="21:21" x14ac:dyDescent="0.3">
      <c r="U64397" s="275"/>
    </row>
    <row r="64398" spans="21:21" x14ac:dyDescent="0.3">
      <c r="U64398" s="275"/>
    </row>
    <row r="64399" spans="21:21" x14ac:dyDescent="0.3">
      <c r="U64399" s="275"/>
    </row>
    <row r="64400" spans="21:21" x14ac:dyDescent="0.3">
      <c r="U64400" s="275"/>
    </row>
    <row r="64401" spans="21:21" x14ac:dyDescent="0.3">
      <c r="U64401" s="275"/>
    </row>
    <row r="64402" spans="21:21" x14ac:dyDescent="0.3">
      <c r="U64402" s="275"/>
    </row>
    <row r="64403" spans="21:21" x14ac:dyDescent="0.3">
      <c r="U64403" s="275"/>
    </row>
    <row r="64404" spans="21:21" x14ac:dyDescent="0.3">
      <c r="U64404" s="275"/>
    </row>
    <row r="64405" spans="21:21" x14ac:dyDescent="0.3">
      <c r="U64405" s="275"/>
    </row>
    <row r="64406" spans="21:21" x14ac:dyDescent="0.3">
      <c r="U64406" s="275"/>
    </row>
    <row r="64407" spans="21:21" x14ac:dyDescent="0.3">
      <c r="U64407" s="275"/>
    </row>
    <row r="64408" spans="21:21" x14ac:dyDescent="0.3">
      <c r="U64408" s="275"/>
    </row>
    <row r="64409" spans="21:21" x14ac:dyDescent="0.3">
      <c r="U64409" s="275"/>
    </row>
    <row r="64410" spans="21:21" x14ac:dyDescent="0.3">
      <c r="U64410" s="275"/>
    </row>
    <row r="64411" spans="21:21" x14ac:dyDescent="0.3">
      <c r="U64411" s="275"/>
    </row>
    <row r="64412" spans="21:21" x14ac:dyDescent="0.3">
      <c r="U64412" s="275"/>
    </row>
    <row r="64413" spans="21:21" x14ac:dyDescent="0.3">
      <c r="U64413" s="275"/>
    </row>
    <row r="64414" spans="21:21" x14ac:dyDescent="0.3">
      <c r="U64414" s="275"/>
    </row>
    <row r="64415" spans="21:21" x14ac:dyDescent="0.3">
      <c r="U64415" s="275"/>
    </row>
    <row r="64416" spans="21:21" x14ac:dyDescent="0.3">
      <c r="U64416" s="275"/>
    </row>
    <row r="64417" spans="21:21" x14ac:dyDescent="0.3">
      <c r="U64417" s="275"/>
    </row>
    <row r="64418" spans="21:21" x14ac:dyDescent="0.3">
      <c r="U64418" s="275"/>
    </row>
    <row r="64419" spans="21:21" x14ac:dyDescent="0.3">
      <c r="U64419" s="275"/>
    </row>
    <row r="64420" spans="21:21" x14ac:dyDescent="0.3">
      <c r="U64420" s="275"/>
    </row>
    <row r="64421" spans="21:21" x14ac:dyDescent="0.3">
      <c r="U64421" s="275"/>
    </row>
    <row r="64422" spans="21:21" x14ac:dyDescent="0.3">
      <c r="U64422" s="275"/>
    </row>
    <row r="64423" spans="21:21" x14ac:dyDescent="0.3">
      <c r="U64423" s="275"/>
    </row>
    <row r="64424" spans="21:21" x14ac:dyDescent="0.3">
      <c r="U64424" s="275"/>
    </row>
    <row r="64425" spans="21:21" x14ac:dyDescent="0.3">
      <c r="U64425" s="275"/>
    </row>
    <row r="64426" spans="21:21" x14ac:dyDescent="0.3">
      <c r="U64426" s="275"/>
    </row>
    <row r="64427" spans="21:21" x14ac:dyDescent="0.3">
      <c r="U64427" s="275"/>
    </row>
    <row r="64428" spans="21:21" x14ac:dyDescent="0.3">
      <c r="U64428" s="275"/>
    </row>
    <row r="64429" spans="21:21" x14ac:dyDescent="0.3">
      <c r="U64429" s="275"/>
    </row>
    <row r="64430" spans="21:21" x14ac:dyDescent="0.3">
      <c r="U64430" s="275"/>
    </row>
    <row r="64431" spans="21:21" x14ac:dyDescent="0.3">
      <c r="U64431" s="275"/>
    </row>
    <row r="64432" spans="21:21" x14ac:dyDescent="0.3">
      <c r="U64432" s="275"/>
    </row>
    <row r="64433" spans="21:21" x14ac:dyDescent="0.3">
      <c r="U64433" s="275"/>
    </row>
    <row r="64434" spans="21:21" x14ac:dyDescent="0.3">
      <c r="U64434" s="275"/>
    </row>
    <row r="64435" spans="21:21" x14ac:dyDescent="0.3">
      <c r="U64435" s="275"/>
    </row>
    <row r="64436" spans="21:21" x14ac:dyDescent="0.3">
      <c r="U64436" s="275"/>
    </row>
    <row r="64437" spans="21:21" x14ac:dyDescent="0.3">
      <c r="U64437" s="275"/>
    </row>
    <row r="64438" spans="21:21" x14ac:dyDescent="0.3">
      <c r="U64438" s="275"/>
    </row>
    <row r="64439" spans="21:21" x14ac:dyDescent="0.3">
      <c r="U64439" s="275"/>
    </row>
    <row r="64440" spans="21:21" x14ac:dyDescent="0.3">
      <c r="U64440" s="275"/>
    </row>
    <row r="64441" spans="21:21" x14ac:dyDescent="0.3">
      <c r="U64441" s="275"/>
    </row>
    <row r="64442" spans="21:21" x14ac:dyDescent="0.3">
      <c r="U64442" s="275"/>
    </row>
    <row r="64443" spans="21:21" x14ac:dyDescent="0.3">
      <c r="U64443" s="275"/>
    </row>
    <row r="64444" spans="21:21" x14ac:dyDescent="0.3">
      <c r="U64444" s="275"/>
    </row>
    <row r="64445" spans="21:21" x14ac:dyDescent="0.3">
      <c r="U64445" s="275"/>
    </row>
    <row r="64446" spans="21:21" x14ac:dyDescent="0.3">
      <c r="U64446" s="275"/>
    </row>
    <row r="64447" spans="21:21" x14ac:dyDescent="0.3">
      <c r="U64447" s="275"/>
    </row>
    <row r="64448" spans="21:21" x14ac:dyDescent="0.3">
      <c r="U64448" s="275"/>
    </row>
    <row r="64449" spans="21:21" x14ac:dyDescent="0.3">
      <c r="U64449" s="275"/>
    </row>
    <row r="64450" spans="21:21" x14ac:dyDescent="0.3">
      <c r="U64450" s="275"/>
    </row>
    <row r="64451" spans="21:21" x14ac:dyDescent="0.3">
      <c r="U64451" s="275"/>
    </row>
    <row r="64452" spans="21:21" x14ac:dyDescent="0.3">
      <c r="U64452" s="275"/>
    </row>
    <row r="64453" spans="21:21" x14ac:dyDescent="0.3">
      <c r="U64453" s="275"/>
    </row>
    <row r="64454" spans="21:21" x14ac:dyDescent="0.3">
      <c r="U64454" s="275"/>
    </row>
    <row r="64455" spans="21:21" x14ac:dyDescent="0.3">
      <c r="U64455" s="275"/>
    </row>
    <row r="64456" spans="21:21" x14ac:dyDescent="0.3">
      <c r="U64456" s="275"/>
    </row>
    <row r="64457" spans="21:21" x14ac:dyDescent="0.3">
      <c r="U64457" s="275"/>
    </row>
    <row r="64458" spans="21:21" x14ac:dyDescent="0.3">
      <c r="U64458" s="275"/>
    </row>
    <row r="64459" spans="21:21" x14ac:dyDescent="0.3">
      <c r="U64459" s="275"/>
    </row>
    <row r="64460" spans="21:21" x14ac:dyDescent="0.3">
      <c r="U64460" s="275"/>
    </row>
    <row r="64461" spans="21:21" x14ac:dyDescent="0.3">
      <c r="U64461" s="275"/>
    </row>
    <row r="64462" spans="21:21" x14ac:dyDescent="0.3">
      <c r="U64462" s="275"/>
    </row>
    <row r="64463" spans="21:21" x14ac:dyDescent="0.3">
      <c r="U64463" s="275"/>
    </row>
    <row r="64464" spans="21:21" x14ac:dyDescent="0.3">
      <c r="U64464" s="275"/>
    </row>
    <row r="64465" spans="21:21" x14ac:dyDescent="0.3">
      <c r="U64465" s="275"/>
    </row>
    <row r="64466" spans="21:21" x14ac:dyDescent="0.3">
      <c r="U64466" s="275"/>
    </row>
    <row r="64467" spans="21:21" x14ac:dyDescent="0.3">
      <c r="U64467" s="275"/>
    </row>
    <row r="64468" spans="21:21" x14ac:dyDescent="0.3">
      <c r="U64468" s="275"/>
    </row>
    <row r="64469" spans="21:21" x14ac:dyDescent="0.3">
      <c r="U64469" s="275"/>
    </row>
    <row r="64470" spans="21:21" x14ac:dyDescent="0.3">
      <c r="U64470" s="275"/>
    </row>
    <row r="64471" spans="21:21" x14ac:dyDescent="0.3">
      <c r="U64471" s="275"/>
    </row>
    <row r="64472" spans="21:21" x14ac:dyDescent="0.3">
      <c r="U64472" s="275"/>
    </row>
    <row r="64473" spans="21:21" x14ac:dyDescent="0.3">
      <c r="U64473" s="275"/>
    </row>
    <row r="64474" spans="21:21" x14ac:dyDescent="0.3">
      <c r="U64474" s="275"/>
    </row>
    <row r="64475" spans="21:21" x14ac:dyDescent="0.3">
      <c r="U64475" s="275"/>
    </row>
    <row r="64476" spans="21:21" x14ac:dyDescent="0.3">
      <c r="U64476" s="275"/>
    </row>
    <row r="64477" spans="21:21" x14ac:dyDescent="0.3">
      <c r="U64477" s="275"/>
    </row>
    <row r="64478" spans="21:21" x14ac:dyDescent="0.3">
      <c r="U64478" s="275"/>
    </row>
    <row r="64479" spans="21:21" x14ac:dyDescent="0.3">
      <c r="U64479" s="275"/>
    </row>
    <row r="64480" spans="21:21" x14ac:dyDescent="0.3">
      <c r="U64480" s="275"/>
    </row>
    <row r="64481" spans="21:21" x14ac:dyDescent="0.3">
      <c r="U64481" s="275"/>
    </row>
    <row r="64482" spans="21:21" x14ac:dyDescent="0.3">
      <c r="U64482" s="275"/>
    </row>
    <row r="64483" spans="21:21" x14ac:dyDescent="0.3">
      <c r="U64483" s="275"/>
    </row>
    <row r="64484" spans="21:21" x14ac:dyDescent="0.3">
      <c r="U64484" s="275"/>
    </row>
    <row r="64485" spans="21:21" x14ac:dyDescent="0.3">
      <c r="U64485" s="275"/>
    </row>
    <row r="64486" spans="21:21" x14ac:dyDescent="0.3">
      <c r="U64486" s="275"/>
    </row>
    <row r="64487" spans="21:21" x14ac:dyDescent="0.3">
      <c r="U64487" s="275"/>
    </row>
    <row r="64488" spans="21:21" x14ac:dyDescent="0.3">
      <c r="U64488" s="275"/>
    </row>
    <row r="64489" spans="21:21" x14ac:dyDescent="0.3">
      <c r="U64489" s="275"/>
    </row>
    <row r="64490" spans="21:21" x14ac:dyDescent="0.3">
      <c r="U64490" s="275"/>
    </row>
    <row r="64491" spans="21:21" x14ac:dyDescent="0.3">
      <c r="U64491" s="275"/>
    </row>
    <row r="64492" spans="21:21" x14ac:dyDescent="0.3">
      <c r="U64492" s="275"/>
    </row>
    <row r="64493" spans="21:21" x14ac:dyDescent="0.3">
      <c r="U64493" s="275"/>
    </row>
    <row r="64494" spans="21:21" x14ac:dyDescent="0.3">
      <c r="U64494" s="275"/>
    </row>
    <row r="64495" spans="21:21" x14ac:dyDescent="0.3">
      <c r="U64495" s="275"/>
    </row>
    <row r="64496" spans="21:21" x14ac:dyDescent="0.3">
      <c r="U64496" s="275"/>
    </row>
    <row r="64497" spans="21:21" x14ac:dyDescent="0.3">
      <c r="U64497" s="275"/>
    </row>
    <row r="64498" spans="21:21" x14ac:dyDescent="0.3">
      <c r="U64498" s="275"/>
    </row>
    <row r="64499" spans="21:21" x14ac:dyDescent="0.3">
      <c r="U64499" s="275"/>
    </row>
    <row r="64500" spans="21:21" x14ac:dyDescent="0.3">
      <c r="U64500" s="275"/>
    </row>
    <row r="64501" spans="21:21" x14ac:dyDescent="0.3">
      <c r="U64501" s="275"/>
    </row>
    <row r="64502" spans="21:21" x14ac:dyDescent="0.3">
      <c r="U64502" s="275"/>
    </row>
    <row r="64503" spans="21:21" x14ac:dyDescent="0.3">
      <c r="U64503" s="275"/>
    </row>
    <row r="64504" spans="21:21" x14ac:dyDescent="0.3">
      <c r="U64504" s="275"/>
    </row>
    <row r="64505" spans="21:21" x14ac:dyDescent="0.3">
      <c r="U64505" s="275"/>
    </row>
    <row r="64506" spans="21:21" x14ac:dyDescent="0.3">
      <c r="U64506" s="275"/>
    </row>
    <row r="64507" spans="21:21" x14ac:dyDescent="0.3">
      <c r="U64507" s="275"/>
    </row>
    <row r="64508" spans="21:21" x14ac:dyDescent="0.3">
      <c r="U64508" s="275"/>
    </row>
    <row r="64509" spans="21:21" x14ac:dyDescent="0.3">
      <c r="U64509" s="275"/>
    </row>
    <row r="64510" spans="21:21" x14ac:dyDescent="0.3">
      <c r="U64510" s="275"/>
    </row>
    <row r="64511" spans="21:21" x14ac:dyDescent="0.3">
      <c r="U64511" s="275"/>
    </row>
    <row r="64512" spans="21:21" x14ac:dyDescent="0.3">
      <c r="U64512" s="275"/>
    </row>
    <row r="64513" spans="21:21" x14ac:dyDescent="0.3">
      <c r="U64513" s="275"/>
    </row>
    <row r="64514" spans="21:21" x14ac:dyDescent="0.3">
      <c r="U64514" s="275"/>
    </row>
    <row r="64515" spans="21:21" x14ac:dyDescent="0.3">
      <c r="U64515" s="275"/>
    </row>
    <row r="64516" spans="21:21" x14ac:dyDescent="0.3">
      <c r="U64516" s="275"/>
    </row>
    <row r="64517" spans="21:21" x14ac:dyDescent="0.3">
      <c r="U64517" s="275"/>
    </row>
    <row r="64518" spans="21:21" x14ac:dyDescent="0.3">
      <c r="U64518" s="275"/>
    </row>
    <row r="64519" spans="21:21" x14ac:dyDescent="0.3">
      <c r="U64519" s="275"/>
    </row>
    <row r="64520" spans="21:21" x14ac:dyDescent="0.3">
      <c r="U64520" s="275"/>
    </row>
    <row r="64521" spans="21:21" x14ac:dyDescent="0.3">
      <c r="U64521" s="275"/>
    </row>
    <row r="64522" spans="21:21" x14ac:dyDescent="0.3">
      <c r="U64522" s="275"/>
    </row>
    <row r="64523" spans="21:21" x14ac:dyDescent="0.3">
      <c r="U64523" s="275"/>
    </row>
    <row r="64524" spans="21:21" x14ac:dyDescent="0.3">
      <c r="U64524" s="275"/>
    </row>
    <row r="64525" spans="21:21" x14ac:dyDescent="0.3">
      <c r="U64525" s="275"/>
    </row>
    <row r="64526" spans="21:21" x14ac:dyDescent="0.3">
      <c r="U64526" s="275"/>
    </row>
    <row r="64527" spans="21:21" x14ac:dyDescent="0.3">
      <c r="U64527" s="275"/>
    </row>
    <row r="64528" spans="21:21" x14ac:dyDescent="0.3">
      <c r="U64528" s="275"/>
    </row>
    <row r="64529" spans="21:21" x14ac:dyDescent="0.3">
      <c r="U64529" s="275"/>
    </row>
    <row r="64530" spans="21:21" x14ac:dyDescent="0.3">
      <c r="U64530" s="275"/>
    </row>
    <row r="64531" spans="21:21" x14ac:dyDescent="0.3">
      <c r="U64531" s="275"/>
    </row>
    <row r="64532" spans="21:21" x14ac:dyDescent="0.3">
      <c r="U64532" s="275"/>
    </row>
    <row r="64533" spans="21:21" x14ac:dyDescent="0.3">
      <c r="U64533" s="275"/>
    </row>
    <row r="64534" spans="21:21" x14ac:dyDescent="0.3">
      <c r="U64534" s="275"/>
    </row>
    <row r="64535" spans="21:21" x14ac:dyDescent="0.3">
      <c r="U64535" s="275"/>
    </row>
    <row r="64536" spans="21:21" x14ac:dyDescent="0.3">
      <c r="U64536" s="275"/>
    </row>
    <row r="64537" spans="21:21" x14ac:dyDescent="0.3">
      <c r="U64537" s="275"/>
    </row>
    <row r="64538" spans="21:21" x14ac:dyDescent="0.3">
      <c r="U64538" s="275"/>
    </row>
    <row r="64539" spans="21:21" x14ac:dyDescent="0.3">
      <c r="U64539" s="275"/>
    </row>
    <row r="64540" spans="21:21" x14ac:dyDescent="0.3">
      <c r="U64540" s="275"/>
    </row>
    <row r="64541" spans="21:21" x14ac:dyDescent="0.3">
      <c r="U64541" s="275"/>
    </row>
    <row r="64542" spans="21:21" x14ac:dyDescent="0.3">
      <c r="U64542" s="275"/>
    </row>
    <row r="64543" spans="21:21" x14ac:dyDescent="0.3">
      <c r="U64543" s="275"/>
    </row>
    <row r="64544" spans="21:21" x14ac:dyDescent="0.3">
      <c r="U64544" s="275"/>
    </row>
    <row r="64545" spans="21:21" x14ac:dyDescent="0.3">
      <c r="U64545" s="275"/>
    </row>
    <row r="64546" spans="21:21" x14ac:dyDescent="0.3">
      <c r="U64546" s="275"/>
    </row>
    <row r="64547" spans="21:21" x14ac:dyDescent="0.3">
      <c r="U64547" s="275"/>
    </row>
    <row r="64548" spans="21:21" x14ac:dyDescent="0.3">
      <c r="U64548" s="275"/>
    </row>
    <row r="64549" spans="21:21" x14ac:dyDescent="0.3">
      <c r="U64549" s="275"/>
    </row>
    <row r="64550" spans="21:21" x14ac:dyDescent="0.3">
      <c r="U64550" s="275"/>
    </row>
    <row r="64551" spans="21:21" x14ac:dyDescent="0.3">
      <c r="U64551" s="275"/>
    </row>
    <row r="64552" spans="21:21" x14ac:dyDescent="0.3">
      <c r="U64552" s="275"/>
    </row>
    <row r="64553" spans="21:21" x14ac:dyDescent="0.3">
      <c r="U64553" s="275"/>
    </row>
    <row r="64554" spans="21:21" x14ac:dyDescent="0.3">
      <c r="U64554" s="275"/>
    </row>
    <row r="64555" spans="21:21" x14ac:dyDescent="0.3">
      <c r="U64555" s="275"/>
    </row>
    <row r="64556" spans="21:21" x14ac:dyDescent="0.3">
      <c r="U64556" s="275"/>
    </row>
    <row r="64557" spans="21:21" x14ac:dyDescent="0.3">
      <c r="U64557" s="275"/>
    </row>
    <row r="64558" spans="21:21" x14ac:dyDescent="0.3">
      <c r="U64558" s="275"/>
    </row>
    <row r="64559" spans="21:21" x14ac:dyDescent="0.3">
      <c r="U64559" s="275"/>
    </row>
    <row r="64560" spans="21:21" x14ac:dyDescent="0.3">
      <c r="U64560" s="275"/>
    </row>
    <row r="64561" spans="21:21" x14ac:dyDescent="0.3">
      <c r="U64561" s="275"/>
    </row>
    <row r="64562" spans="21:21" x14ac:dyDescent="0.3">
      <c r="U64562" s="275"/>
    </row>
    <row r="64563" spans="21:21" x14ac:dyDescent="0.3">
      <c r="U64563" s="275"/>
    </row>
    <row r="64564" spans="21:21" x14ac:dyDescent="0.3">
      <c r="U64564" s="275"/>
    </row>
    <row r="64565" spans="21:21" x14ac:dyDescent="0.3">
      <c r="U64565" s="275"/>
    </row>
    <row r="64566" spans="21:21" x14ac:dyDescent="0.3">
      <c r="U64566" s="275"/>
    </row>
    <row r="64567" spans="21:21" x14ac:dyDescent="0.3">
      <c r="U64567" s="275"/>
    </row>
    <row r="64568" spans="21:21" x14ac:dyDescent="0.3">
      <c r="U64568" s="275"/>
    </row>
    <row r="64569" spans="21:21" x14ac:dyDescent="0.3">
      <c r="U64569" s="275"/>
    </row>
    <row r="64570" spans="21:21" x14ac:dyDescent="0.3">
      <c r="U64570" s="275"/>
    </row>
    <row r="64571" spans="21:21" x14ac:dyDescent="0.3">
      <c r="U64571" s="275"/>
    </row>
    <row r="64572" spans="21:21" x14ac:dyDescent="0.3">
      <c r="U64572" s="275"/>
    </row>
    <row r="64573" spans="21:21" x14ac:dyDescent="0.3">
      <c r="U64573" s="275"/>
    </row>
    <row r="64574" spans="21:21" x14ac:dyDescent="0.3">
      <c r="U64574" s="275"/>
    </row>
    <row r="64575" spans="21:21" x14ac:dyDescent="0.3">
      <c r="U64575" s="275"/>
    </row>
    <row r="64576" spans="21:21" x14ac:dyDescent="0.3">
      <c r="U64576" s="275"/>
    </row>
    <row r="64577" spans="21:21" x14ac:dyDescent="0.3">
      <c r="U64577" s="275"/>
    </row>
    <row r="64578" spans="21:21" x14ac:dyDescent="0.3">
      <c r="U64578" s="275"/>
    </row>
    <row r="64579" spans="21:21" x14ac:dyDescent="0.3">
      <c r="U64579" s="275"/>
    </row>
    <row r="64580" spans="21:21" x14ac:dyDescent="0.3">
      <c r="U64580" s="275"/>
    </row>
    <row r="64581" spans="21:21" x14ac:dyDescent="0.3">
      <c r="U64581" s="275"/>
    </row>
    <row r="64582" spans="21:21" x14ac:dyDescent="0.3">
      <c r="U64582" s="275"/>
    </row>
    <row r="64583" spans="21:21" x14ac:dyDescent="0.3">
      <c r="U64583" s="275"/>
    </row>
    <row r="64584" spans="21:21" x14ac:dyDescent="0.3">
      <c r="U64584" s="275"/>
    </row>
    <row r="64585" spans="21:21" x14ac:dyDescent="0.3">
      <c r="U64585" s="275"/>
    </row>
    <row r="64586" spans="21:21" x14ac:dyDescent="0.3">
      <c r="U64586" s="275"/>
    </row>
    <row r="64587" spans="21:21" x14ac:dyDescent="0.3">
      <c r="U64587" s="275"/>
    </row>
    <row r="64588" spans="21:21" x14ac:dyDescent="0.3">
      <c r="U64588" s="275"/>
    </row>
    <row r="64589" spans="21:21" x14ac:dyDescent="0.3">
      <c r="U64589" s="275"/>
    </row>
    <row r="64590" spans="21:21" x14ac:dyDescent="0.3">
      <c r="U64590" s="275"/>
    </row>
    <row r="64591" spans="21:21" x14ac:dyDescent="0.3">
      <c r="U64591" s="275"/>
    </row>
    <row r="64592" spans="21:21" x14ac:dyDescent="0.3">
      <c r="U64592" s="275"/>
    </row>
    <row r="64593" spans="21:21" x14ac:dyDescent="0.3">
      <c r="U64593" s="275"/>
    </row>
    <row r="64594" spans="21:21" x14ac:dyDescent="0.3">
      <c r="U64594" s="275"/>
    </row>
    <row r="64595" spans="21:21" x14ac:dyDescent="0.3">
      <c r="U64595" s="275"/>
    </row>
    <row r="64596" spans="21:21" x14ac:dyDescent="0.3">
      <c r="U64596" s="275"/>
    </row>
    <row r="64597" spans="21:21" x14ac:dyDescent="0.3">
      <c r="U64597" s="275"/>
    </row>
    <row r="64598" spans="21:21" x14ac:dyDescent="0.3">
      <c r="U64598" s="275"/>
    </row>
    <row r="64599" spans="21:21" x14ac:dyDescent="0.3">
      <c r="U64599" s="275"/>
    </row>
    <row r="64600" spans="21:21" x14ac:dyDescent="0.3">
      <c r="U64600" s="275"/>
    </row>
    <row r="64601" spans="21:21" x14ac:dyDescent="0.3">
      <c r="U64601" s="275"/>
    </row>
    <row r="64602" spans="21:21" x14ac:dyDescent="0.3">
      <c r="U64602" s="275"/>
    </row>
    <row r="64603" spans="21:21" x14ac:dyDescent="0.3">
      <c r="U64603" s="275"/>
    </row>
    <row r="64604" spans="21:21" x14ac:dyDescent="0.3">
      <c r="U64604" s="275"/>
    </row>
    <row r="64605" spans="21:21" x14ac:dyDescent="0.3">
      <c r="U64605" s="275"/>
    </row>
    <row r="64606" spans="21:21" x14ac:dyDescent="0.3">
      <c r="U64606" s="275"/>
    </row>
    <row r="64607" spans="21:21" x14ac:dyDescent="0.3">
      <c r="U64607" s="275"/>
    </row>
    <row r="64608" spans="21:21" x14ac:dyDescent="0.3">
      <c r="U64608" s="275"/>
    </row>
    <row r="64609" spans="21:21" x14ac:dyDescent="0.3">
      <c r="U64609" s="275"/>
    </row>
    <row r="64610" spans="21:21" x14ac:dyDescent="0.3">
      <c r="U64610" s="275"/>
    </row>
    <row r="64611" spans="21:21" x14ac:dyDescent="0.3">
      <c r="U64611" s="275"/>
    </row>
    <row r="64612" spans="21:21" x14ac:dyDescent="0.3">
      <c r="U64612" s="275"/>
    </row>
    <row r="64613" spans="21:21" x14ac:dyDescent="0.3">
      <c r="U64613" s="275"/>
    </row>
    <row r="64614" spans="21:21" x14ac:dyDescent="0.3">
      <c r="U64614" s="275"/>
    </row>
    <row r="64615" spans="21:21" x14ac:dyDescent="0.3">
      <c r="U64615" s="275"/>
    </row>
    <row r="64616" spans="21:21" x14ac:dyDescent="0.3">
      <c r="U64616" s="275"/>
    </row>
    <row r="64617" spans="21:21" x14ac:dyDescent="0.3">
      <c r="U64617" s="275"/>
    </row>
    <row r="64618" spans="21:21" x14ac:dyDescent="0.3">
      <c r="U64618" s="275"/>
    </row>
    <row r="64619" spans="21:21" x14ac:dyDescent="0.3">
      <c r="U64619" s="275"/>
    </row>
    <row r="64620" spans="21:21" x14ac:dyDescent="0.3">
      <c r="U64620" s="275"/>
    </row>
    <row r="64621" spans="21:21" x14ac:dyDescent="0.3">
      <c r="U64621" s="275"/>
    </row>
    <row r="64622" spans="21:21" x14ac:dyDescent="0.3">
      <c r="U64622" s="275"/>
    </row>
    <row r="64623" spans="21:21" x14ac:dyDescent="0.3">
      <c r="U64623" s="275"/>
    </row>
    <row r="64624" spans="21:21" x14ac:dyDescent="0.3">
      <c r="U64624" s="275"/>
    </row>
    <row r="64625" spans="21:21" x14ac:dyDescent="0.3">
      <c r="U64625" s="275"/>
    </row>
    <row r="64626" spans="21:21" x14ac:dyDescent="0.3">
      <c r="U64626" s="275"/>
    </row>
    <row r="64627" spans="21:21" x14ac:dyDescent="0.3">
      <c r="U64627" s="275"/>
    </row>
    <row r="64628" spans="21:21" x14ac:dyDescent="0.3">
      <c r="U64628" s="275"/>
    </row>
    <row r="64629" spans="21:21" x14ac:dyDescent="0.3">
      <c r="U64629" s="275"/>
    </row>
    <row r="64630" spans="21:21" x14ac:dyDescent="0.3">
      <c r="U64630" s="275"/>
    </row>
    <row r="64631" spans="21:21" x14ac:dyDescent="0.3">
      <c r="U64631" s="275"/>
    </row>
    <row r="64632" spans="21:21" x14ac:dyDescent="0.3">
      <c r="U64632" s="275"/>
    </row>
    <row r="64633" spans="21:21" x14ac:dyDescent="0.3">
      <c r="U64633" s="275"/>
    </row>
    <row r="64634" spans="21:21" x14ac:dyDescent="0.3">
      <c r="U64634" s="275"/>
    </row>
    <row r="64635" spans="21:21" x14ac:dyDescent="0.3">
      <c r="U64635" s="275"/>
    </row>
    <row r="64636" spans="21:21" x14ac:dyDescent="0.3">
      <c r="U64636" s="275"/>
    </row>
    <row r="64637" spans="21:21" x14ac:dyDescent="0.3">
      <c r="U64637" s="275"/>
    </row>
    <row r="64638" spans="21:21" x14ac:dyDescent="0.3">
      <c r="U64638" s="275"/>
    </row>
    <row r="64639" spans="21:21" x14ac:dyDescent="0.3">
      <c r="U64639" s="275"/>
    </row>
    <row r="64640" spans="21:21" x14ac:dyDescent="0.3">
      <c r="U64640" s="275"/>
    </row>
    <row r="64641" spans="21:21" x14ac:dyDescent="0.3">
      <c r="U64641" s="275"/>
    </row>
    <row r="64642" spans="21:21" x14ac:dyDescent="0.3">
      <c r="U64642" s="275"/>
    </row>
    <row r="64643" spans="21:21" x14ac:dyDescent="0.3">
      <c r="U64643" s="275"/>
    </row>
    <row r="64644" spans="21:21" x14ac:dyDescent="0.3">
      <c r="U64644" s="275"/>
    </row>
    <row r="64645" spans="21:21" x14ac:dyDescent="0.3">
      <c r="U64645" s="275"/>
    </row>
    <row r="64646" spans="21:21" x14ac:dyDescent="0.3">
      <c r="U64646" s="275"/>
    </row>
    <row r="64647" spans="21:21" x14ac:dyDescent="0.3">
      <c r="U64647" s="275"/>
    </row>
    <row r="64648" spans="21:21" x14ac:dyDescent="0.3">
      <c r="U64648" s="275"/>
    </row>
    <row r="64649" spans="21:21" x14ac:dyDescent="0.3">
      <c r="U64649" s="275"/>
    </row>
    <row r="64650" spans="21:21" x14ac:dyDescent="0.3">
      <c r="U64650" s="275"/>
    </row>
    <row r="64651" spans="21:21" x14ac:dyDescent="0.3">
      <c r="U64651" s="275"/>
    </row>
    <row r="64652" spans="21:21" x14ac:dyDescent="0.3">
      <c r="U64652" s="275"/>
    </row>
    <row r="64653" spans="21:21" x14ac:dyDescent="0.3">
      <c r="U64653" s="275"/>
    </row>
    <row r="64654" spans="21:21" x14ac:dyDescent="0.3">
      <c r="U64654" s="275"/>
    </row>
    <row r="64655" spans="21:21" x14ac:dyDescent="0.3">
      <c r="U64655" s="275"/>
    </row>
    <row r="64656" spans="21:21" x14ac:dyDescent="0.3">
      <c r="U64656" s="275"/>
    </row>
    <row r="64657" spans="21:21" x14ac:dyDescent="0.3">
      <c r="U64657" s="275"/>
    </row>
    <row r="64658" spans="21:21" x14ac:dyDescent="0.3">
      <c r="U64658" s="275"/>
    </row>
    <row r="64659" spans="21:21" x14ac:dyDescent="0.3">
      <c r="U64659" s="275"/>
    </row>
    <row r="64660" spans="21:21" x14ac:dyDescent="0.3">
      <c r="U64660" s="275"/>
    </row>
    <row r="64661" spans="21:21" x14ac:dyDescent="0.3">
      <c r="U64661" s="275"/>
    </row>
    <row r="64662" spans="21:21" x14ac:dyDescent="0.3">
      <c r="U64662" s="275"/>
    </row>
    <row r="64663" spans="21:21" x14ac:dyDescent="0.3">
      <c r="U64663" s="275"/>
    </row>
    <row r="64664" spans="21:21" x14ac:dyDescent="0.3">
      <c r="U64664" s="275"/>
    </row>
    <row r="64665" spans="21:21" x14ac:dyDescent="0.3">
      <c r="U64665" s="275"/>
    </row>
    <row r="64666" spans="21:21" x14ac:dyDescent="0.3">
      <c r="U64666" s="275"/>
    </row>
    <row r="64667" spans="21:21" x14ac:dyDescent="0.3">
      <c r="U64667" s="275"/>
    </row>
    <row r="64668" spans="21:21" x14ac:dyDescent="0.3">
      <c r="U64668" s="275"/>
    </row>
    <row r="64669" spans="21:21" x14ac:dyDescent="0.3">
      <c r="U64669" s="275"/>
    </row>
    <row r="64670" spans="21:21" x14ac:dyDescent="0.3">
      <c r="U64670" s="275"/>
    </row>
    <row r="64671" spans="21:21" x14ac:dyDescent="0.3">
      <c r="U64671" s="275"/>
    </row>
    <row r="64672" spans="21:21" x14ac:dyDescent="0.3">
      <c r="U64672" s="275"/>
    </row>
    <row r="64673" spans="21:21" x14ac:dyDescent="0.3">
      <c r="U64673" s="275"/>
    </row>
    <row r="64674" spans="21:21" x14ac:dyDescent="0.3">
      <c r="U64674" s="275"/>
    </row>
    <row r="64675" spans="21:21" x14ac:dyDescent="0.3">
      <c r="U64675" s="275"/>
    </row>
    <row r="64676" spans="21:21" x14ac:dyDescent="0.3">
      <c r="U64676" s="275"/>
    </row>
    <row r="64677" spans="21:21" x14ac:dyDescent="0.3">
      <c r="U64677" s="275"/>
    </row>
    <row r="64678" spans="21:21" x14ac:dyDescent="0.3">
      <c r="U64678" s="275"/>
    </row>
    <row r="64679" spans="21:21" x14ac:dyDescent="0.3">
      <c r="U64679" s="275"/>
    </row>
    <row r="64680" spans="21:21" x14ac:dyDescent="0.3">
      <c r="U64680" s="275"/>
    </row>
    <row r="64681" spans="21:21" x14ac:dyDescent="0.3">
      <c r="U64681" s="275"/>
    </row>
    <row r="64682" spans="21:21" x14ac:dyDescent="0.3">
      <c r="U64682" s="275"/>
    </row>
    <row r="64683" spans="21:21" x14ac:dyDescent="0.3">
      <c r="U64683" s="275"/>
    </row>
    <row r="64684" spans="21:21" x14ac:dyDescent="0.3">
      <c r="U64684" s="275"/>
    </row>
    <row r="64685" spans="21:21" x14ac:dyDescent="0.3">
      <c r="U64685" s="275"/>
    </row>
    <row r="64686" spans="21:21" x14ac:dyDescent="0.3">
      <c r="U64686" s="275"/>
    </row>
    <row r="64687" spans="21:21" x14ac:dyDescent="0.3">
      <c r="U64687" s="275"/>
    </row>
    <row r="64688" spans="21:21" x14ac:dyDescent="0.3">
      <c r="U64688" s="275"/>
    </row>
    <row r="64689" spans="21:21" x14ac:dyDescent="0.3">
      <c r="U64689" s="275"/>
    </row>
    <row r="64690" spans="21:21" x14ac:dyDescent="0.3">
      <c r="U64690" s="275"/>
    </row>
    <row r="64691" spans="21:21" x14ac:dyDescent="0.3">
      <c r="U64691" s="275"/>
    </row>
    <row r="64692" spans="21:21" x14ac:dyDescent="0.3">
      <c r="U64692" s="275"/>
    </row>
    <row r="64693" spans="21:21" x14ac:dyDescent="0.3">
      <c r="U64693" s="275"/>
    </row>
    <row r="64694" spans="21:21" x14ac:dyDescent="0.3">
      <c r="U64694" s="275"/>
    </row>
    <row r="64695" spans="21:21" x14ac:dyDescent="0.3">
      <c r="U64695" s="275"/>
    </row>
    <row r="64696" spans="21:21" x14ac:dyDescent="0.3">
      <c r="U64696" s="275"/>
    </row>
    <row r="64697" spans="21:21" x14ac:dyDescent="0.3">
      <c r="U64697" s="275"/>
    </row>
    <row r="64698" spans="21:21" x14ac:dyDescent="0.3">
      <c r="U64698" s="275"/>
    </row>
    <row r="64699" spans="21:21" x14ac:dyDescent="0.3">
      <c r="U64699" s="275"/>
    </row>
    <row r="64700" spans="21:21" x14ac:dyDescent="0.3">
      <c r="U64700" s="275"/>
    </row>
    <row r="64701" spans="21:21" x14ac:dyDescent="0.3">
      <c r="U64701" s="275"/>
    </row>
    <row r="64702" spans="21:21" x14ac:dyDescent="0.3">
      <c r="U64702" s="275"/>
    </row>
    <row r="64703" spans="21:21" x14ac:dyDescent="0.3">
      <c r="U64703" s="275"/>
    </row>
    <row r="64704" spans="21:21" x14ac:dyDescent="0.3">
      <c r="U64704" s="275"/>
    </row>
    <row r="64705" spans="21:21" x14ac:dyDescent="0.3">
      <c r="U64705" s="275"/>
    </row>
    <row r="64706" spans="21:21" x14ac:dyDescent="0.3">
      <c r="U64706" s="275"/>
    </row>
    <row r="64707" spans="21:21" x14ac:dyDescent="0.3">
      <c r="U64707" s="275"/>
    </row>
    <row r="64708" spans="21:21" x14ac:dyDescent="0.3">
      <c r="U64708" s="275"/>
    </row>
    <row r="64709" spans="21:21" x14ac:dyDescent="0.3">
      <c r="U64709" s="275"/>
    </row>
    <row r="64710" spans="21:21" x14ac:dyDescent="0.3">
      <c r="U64710" s="275"/>
    </row>
    <row r="64711" spans="21:21" x14ac:dyDescent="0.3">
      <c r="U64711" s="275"/>
    </row>
    <row r="64712" spans="21:21" x14ac:dyDescent="0.3">
      <c r="U64712" s="275"/>
    </row>
    <row r="64713" spans="21:21" x14ac:dyDescent="0.3">
      <c r="U64713" s="275"/>
    </row>
    <row r="64714" spans="21:21" x14ac:dyDescent="0.3">
      <c r="U64714" s="275"/>
    </row>
    <row r="64715" spans="21:21" x14ac:dyDescent="0.3">
      <c r="U64715" s="275"/>
    </row>
    <row r="64716" spans="21:21" x14ac:dyDescent="0.3">
      <c r="U64716" s="275"/>
    </row>
    <row r="64717" spans="21:21" x14ac:dyDescent="0.3">
      <c r="U64717" s="275"/>
    </row>
    <row r="64718" spans="21:21" x14ac:dyDescent="0.3">
      <c r="U64718" s="275"/>
    </row>
    <row r="64719" spans="21:21" x14ac:dyDescent="0.3">
      <c r="U64719" s="275"/>
    </row>
    <row r="64720" spans="21:21" x14ac:dyDescent="0.3">
      <c r="U64720" s="275"/>
    </row>
    <row r="64721" spans="21:21" x14ac:dyDescent="0.3">
      <c r="U64721" s="275"/>
    </row>
    <row r="64722" spans="21:21" x14ac:dyDescent="0.3">
      <c r="U64722" s="275"/>
    </row>
    <row r="64723" spans="21:21" x14ac:dyDescent="0.3">
      <c r="U64723" s="275"/>
    </row>
    <row r="64724" spans="21:21" x14ac:dyDescent="0.3">
      <c r="U64724" s="275"/>
    </row>
    <row r="64725" spans="21:21" x14ac:dyDescent="0.3">
      <c r="U64725" s="275"/>
    </row>
    <row r="64726" spans="21:21" x14ac:dyDescent="0.3">
      <c r="U64726" s="275"/>
    </row>
    <row r="64727" spans="21:21" x14ac:dyDescent="0.3">
      <c r="U64727" s="275"/>
    </row>
    <row r="64728" spans="21:21" x14ac:dyDescent="0.3">
      <c r="U64728" s="275"/>
    </row>
    <row r="64729" spans="21:21" x14ac:dyDescent="0.3">
      <c r="U64729" s="275"/>
    </row>
    <row r="64730" spans="21:21" x14ac:dyDescent="0.3">
      <c r="U64730" s="275"/>
    </row>
    <row r="64731" spans="21:21" x14ac:dyDescent="0.3">
      <c r="U64731" s="275"/>
    </row>
    <row r="64732" spans="21:21" x14ac:dyDescent="0.3">
      <c r="U64732" s="275"/>
    </row>
    <row r="64733" spans="21:21" x14ac:dyDescent="0.3">
      <c r="U64733" s="275"/>
    </row>
    <row r="64734" spans="21:21" x14ac:dyDescent="0.3">
      <c r="U64734" s="275"/>
    </row>
    <row r="64735" spans="21:21" x14ac:dyDescent="0.3">
      <c r="U64735" s="275"/>
    </row>
    <row r="64736" spans="21:21" x14ac:dyDescent="0.3">
      <c r="U64736" s="275"/>
    </row>
    <row r="64737" spans="21:21" x14ac:dyDescent="0.3">
      <c r="U64737" s="275"/>
    </row>
    <row r="64738" spans="21:21" x14ac:dyDescent="0.3">
      <c r="U64738" s="275"/>
    </row>
    <row r="64739" spans="21:21" x14ac:dyDescent="0.3">
      <c r="U64739" s="275"/>
    </row>
    <row r="64740" spans="21:21" x14ac:dyDescent="0.3">
      <c r="U64740" s="275"/>
    </row>
    <row r="64741" spans="21:21" x14ac:dyDescent="0.3">
      <c r="U64741" s="275"/>
    </row>
    <row r="64742" spans="21:21" x14ac:dyDescent="0.3">
      <c r="U64742" s="275"/>
    </row>
    <row r="64743" spans="21:21" x14ac:dyDescent="0.3">
      <c r="U64743" s="275"/>
    </row>
    <row r="64744" spans="21:21" x14ac:dyDescent="0.3">
      <c r="U64744" s="275"/>
    </row>
    <row r="64745" spans="21:21" x14ac:dyDescent="0.3">
      <c r="U64745" s="275"/>
    </row>
    <row r="64746" spans="21:21" x14ac:dyDescent="0.3">
      <c r="U64746" s="275"/>
    </row>
    <row r="64747" spans="21:21" x14ac:dyDescent="0.3">
      <c r="U64747" s="275"/>
    </row>
    <row r="64748" spans="21:21" x14ac:dyDescent="0.3">
      <c r="U64748" s="275"/>
    </row>
    <row r="64749" spans="21:21" x14ac:dyDescent="0.3">
      <c r="U64749" s="275"/>
    </row>
    <row r="64750" spans="21:21" x14ac:dyDescent="0.3">
      <c r="U64750" s="275"/>
    </row>
    <row r="64751" spans="21:21" x14ac:dyDescent="0.3">
      <c r="U64751" s="275"/>
    </row>
    <row r="64752" spans="21:21" x14ac:dyDescent="0.3">
      <c r="U64752" s="275"/>
    </row>
    <row r="64753" spans="21:21" x14ac:dyDescent="0.3">
      <c r="U64753" s="275"/>
    </row>
    <row r="64754" spans="21:21" x14ac:dyDescent="0.3">
      <c r="U64754" s="275"/>
    </row>
    <row r="64755" spans="21:21" x14ac:dyDescent="0.3">
      <c r="U64755" s="275"/>
    </row>
    <row r="64756" spans="21:21" x14ac:dyDescent="0.3">
      <c r="U64756" s="275"/>
    </row>
    <row r="64757" spans="21:21" x14ac:dyDescent="0.3">
      <c r="U64757" s="275"/>
    </row>
    <row r="64758" spans="21:21" x14ac:dyDescent="0.3">
      <c r="U64758" s="275"/>
    </row>
    <row r="64759" spans="21:21" x14ac:dyDescent="0.3">
      <c r="U64759" s="275"/>
    </row>
    <row r="64760" spans="21:21" x14ac:dyDescent="0.3">
      <c r="U64760" s="275"/>
    </row>
    <row r="64761" spans="21:21" x14ac:dyDescent="0.3">
      <c r="U64761" s="275"/>
    </row>
    <row r="64762" spans="21:21" x14ac:dyDescent="0.3">
      <c r="U64762" s="275"/>
    </row>
    <row r="64763" spans="21:21" x14ac:dyDescent="0.3">
      <c r="U64763" s="275"/>
    </row>
    <row r="64764" spans="21:21" x14ac:dyDescent="0.3">
      <c r="U64764" s="275"/>
    </row>
    <row r="64765" spans="21:21" x14ac:dyDescent="0.3">
      <c r="U64765" s="275"/>
    </row>
    <row r="64766" spans="21:21" x14ac:dyDescent="0.3">
      <c r="U64766" s="275"/>
    </row>
    <row r="64767" spans="21:21" x14ac:dyDescent="0.3">
      <c r="U64767" s="275"/>
    </row>
    <row r="64768" spans="21:21" x14ac:dyDescent="0.3">
      <c r="U64768" s="275"/>
    </row>
    <row r="64769" spans="21:21" x14ac:dyDescent="0.3">
      <c r="U64769" s="275"/>
    </row>
    <row r="64770" spans="21:21" x14ac:dyDescent="0.3">
      <c r="U64770" s="275"/>
    </row>
    <row r="64771" spans="21:21" x14ac:dyDescent="0.3">
      <c r="U64771" s="275"/>
    </row>
    <row r="64772" spans="21:21" x14ac:dyDescent="0.3">
      <c r="U64772" s="275"/>
    </row>
    <row r="64773" spans="21:21" x14ac:dyDescent="0.3">
      <c r="U64773" s="275"/>
    </row>
    <row r="64774" spans="21:21" x14ac:dyDescent="0.3">
      <c r="U64774" s="275"/>
    </row>
    <row r="64775" spans="21:21" x14ac:dyDescent="0.3">
      <c r="U64775" s="275"/>
    </row>
    <row r="64776" spans="21:21" x14ac:dyDescent="0.3">
      <c r="U64776" s="275"/>
    </row>
    <row r="64777" spans="21:21" x14ac:dyDescent="0.3">
      <c r="U64777" s="275"/>
    </row>
    <row r="64778" spans="21:21" x14ac:dyDescent="0.3">
      <c r="U64778" s="275"/>
    </row>
    <row r="64779" spans="21:21" x14ac:dyDescent="0.3">
      <c r="U64779" s="275"/>
    </row>
    <row r="64780" spans="21:21" x14ac:dyDescent="0.3">
      <c r="U64780" s="275"/>
    </row>
    <row r="64781" spans="21:21" x14ac:dyDescent="0.3">
      <c r="U64781" s="275"/>
    </row>
    <row r="64782" spans="21:21" x14ac:dyDescent="0.3">
      <c r="U64782" s="275"/>
    </row>
    <row r="64783" spans="21:21" x14ac:dyDescent="0.3">
      <c r="U64783" s="275"/>
    </row>
    <row r="64784" spans="21:21" x14ac:dyDescent="0.3">
      <c r="U64784" s="275"/>
    </row>
    <row r="64785" spans="21:21" x14ac:dyDescent="0.3">
      <c r="U64785" s="275"/>
    </row>
    <row r="64786" spans="21:21" x14ac:dyDescent="0.3">
      <c r="U64786" s="275"/>
    </row>
    <row r="64787" spans="21:21" x14ac:dyDescent="0.3">
      <c r="U64787" s="275"/>
    </row>
    <row r="64788" spans="21:21" x14ac:dyDescent="0.3">
      <c r="U64788" s="275"/>
    </row>
    <row r="64789" spans="21:21" x14ac:dyDescent="0.3">
      <c r="U64789" s="275"/>
    </row>
    <row r="64790" spans="21:21" x14ac:dyDescent="0.3">
      <c r="U64790" s="275"/>
    </row>
    <row r="64791" spans="21:21" x14ac:dyDescent="0.3">
      <c r="U64791" s="275"/>
    </row>
    <row r="64792" spans="21:21" x14ac:dyDescent="0.3">
      <c r="U64792" s="275"/>
    </row>
    <row r="64793" spans="21:21" x14ac:dyDescent="0.3">
      <c r="U64793" s="275"/>
    </row>
    <row r="64794" spans="21:21" x14ac:dyDescent="0.3">
      <c r="U64794" s="275"/>
    </row>
    <row r="64795" spans="21:21" x14ac:dyDescent="0.3">
      <c r="U64795" s="275"/>
    </row>
    <row r="64796" spans="21:21" x14ac:dyDescent="0.3">
      <c r="U64796" s="275"/>
    </row>
    <row r="64797" spans="21:21" x14ac:dyDescent="0.3">
      <c r="U64797" s="275"/>
    </row>
    <row r="64798" spans="21:21" x14ac:dyDescent="0.3">
      <c r="U64798" s="275"/>
    </row>
    <row r="64799" spans="21:21" x14ac:dyDescent="0.3">
      <c r="U64799" s="275"/>
    </row>
    <row r="64800" spans="21:21" x14ac:dyDescent="0.3">
      <c r="U64800" s="275"/>
    </row>
    <row r="64801" spans="21:21" x14ac:dyDescent="0.3">
      <c r="U64801" s="275"/>
    </row>
    <row r="64802" spans="21:21" x14ac:dyDescent="0.3">
      <c r="U64802" s="275"/>
    </row>
    <row r="64803" spans="21:21" x14ac:dyDescent="0.3">
      <c r="U64803" s="275"/>
    </row>
    <row r="64804" spans="21:21" x14ac:dyDescent="0.3">
      <c r="U64804" s="275"/>
    </row>
    <row r="64805" spans="21:21" x14ac:dyDescent="0.3">
      <c r="U64805" s="275"/>
    </row>
    <row r="64806" spans="21:21" x14ac:dyDescent="0.3">
      <c r="U64806" s="275"/>
    </row>
    <row r="64807" spans="21:21" x14ac:dyDescent="0.3">
      <c r="U64807" s="275"/>
    </row>
    <row r="64808" spans="21:21" x14ac:dyDescent="0.3">
      <c r="U64808" s="275"/>
    </row>
    <row r="64809" spans="21:21" x14ac:dyDescent="0.3">
      <c r="U64809" s="275"/>
    </row>
    <row r="64810" spans="21:21" x14ac:dyDescent="0.3">
      <c r="U64810" s="275"/>
    </row>
    <row r="64811" spans="21:21" x14ac:dyDescent="0.3">
      <c r="U64811" s="275"/>
    </row>
    <row r="64812" spans="21:21" x14ac:dyDescent="0.3">
      <c r="U64812" s="275"/>
    </row>
    <row r="64813" spans="21:21" x14ac:dyDescent="0.3">
      <c r="U64813" s="275"/>
    </row>
    <row r="64814" spans="21:21" x14ac:dyDescent="0.3">
      <c r="U64814" s="275"/>
    </row>
    <row r="64815" spans="21:21" x14ac:dyDescent="0.3">
      <c r="U64815" s="275"/>
    </row>
    <row r="64816" spans="21:21" x14ac:dyDescent="0.3">
      <c r="U64816" s="275"/>
    </row>
    <row r="64817" spans="21:21" x14ac:dyDescent="0.3">
      <c r="U64817" s="275"/>
    </row>
    <row r="64818" spans="21:21" x14ac:dyDescent="0.3">
      <c r="U64818" s="275"/>
    </row>
    <row r="64819" spans="21:21" x14ac:dyDescent="0.3">
      <c r="U64819" s="275"/>
    </row>
    <row r="64820" spans="21:21" x14ac:dyDescent="0.3">
      <c r="U64820" s="275"/>
    </row>
    <row r="64821" spans="21:21" x14ac:dyDescent="0.3">
      <c r="U64821" s="275"/>
    </row>
    <row r="64822" spans="21:21" x14ac:dyDescent="0.3">
      <c r="U64822" s="275"/>
    </row>
    <row r="64823" spans="21:21" x14ac:dyDescent="0.3">
      <c r="U64823" s="275"/>
    </row>
    <row r="64824" spans="21:21" x14ac:dyDescent="0.3">
      <c r="U64824" s="275"/>
    </row>
    <row r="64825" spans="21:21" x14ac:dyDescent="0.3">
      <c r="U64825" s="275"/>
    </row>
    <row r="64826" spans="21:21" x14ac:dyDescent="0.3">
      <c r="U64826" s="275"/>
    </row>
    <row r="64827" spans="21:21" x14ac:dyDescent="0.3">
      <c r="U64827" s="275"/>
    </row>
    <row r="64828" spans="21:21" x14ac:dyDescent="0.3">
      <c r="U64828" s="275"/>
    </row>
    <row r="64829" spans="21:21" x14ac:dyDescent="0.3">
      <c r="U64829" s="275"/>
    </row>
    <row r="64830" spans="21:21" x14ac:dyDescent="0.3">
      <c r="U64830" s="275"/>
    </row>
    <row r="64831" spans="21:21" x14ac:dyDescent="0.3">
      <c r="U64831" s="275"/>
    </row>
    <row r="64832" spans="21:21" x14ac:dyDescent="0.3">
      <c r="U64832" s="275"/>
    </row>
    <row r="64833" spans="21:21" x14ac:dyDescent="0.3">
      <c r="U64833" s="275"/>
    </row>
    <row r="64834" spans="21:21" x14ac:dyDescent="0.3">
      <c r="U64834" s="275"/>
    </row>
    <row r="64835" spans="21:21" x14ac:dyDescent="0.3">
      <c r="U64835" s="275"/>
    </row>
    <row r="64836" spans="21:21" x14ac:dyDescent="0.3">
      <c r="U64836" s="275"/>
    </row>
    <row r="64837" spans="21:21" x14ac:dyDescent="0.3">
      <c r="U64837" s="275"/>
    </row>
    <row r="64838" spans="21:21" x14ac:dyDescent="0.3">
      <c r="U64838" s="275"/>
    </row>
    <row r="64839" spans="21:21" x14ac:dyDescent="0.3">
      <c r="U64839" s="275"/>
    </row>
    <row r="64840" spans="21:21" x14ac:dyDescent="0.3">
      <c r="U64840" s="275"/>
    </row>
    <row r="64841" spans="21:21" x14ac:dyDescent="0.3">
      <c r="U64841" s="275"/>
    </row>
    <row r="64842" spans="21:21" x14ac:dyDescent="0.3">
      <c r="U64842" s="275"/>
    </row>
    <row r="64843" spans="21:21" x14ac:dyDescent="0.3">
      <c r="U64843" s="275"/>
    </row>
    <row r="64844" spans="21:21" x14ac:dyDescent="0.3">
      <c r="U64844" s="275"/>
    </row>
    <row r="64845" spans="21:21" x14ac:dyDescent="0.3">
      <c r="U64845" s="275"/>
    </row>
    <row r="64846" spans="21:21" x14ac:dyDescent="0.3">
      <c r="U64846" s="275"/>
    </row>
    <row r="64847" spans="21:21" x14ac:dyDescent="0.3">
      <c r="U64847" s="275"/>
    </row>
    <row r="64848" spans="21:21" x14ac:dyDescent="0.3">
      <c r="U64848" s="275"/>
    </row>
    <row r="64849" spans="21:21" x14ac:dyDescent="0.3">
      <c r="U64849" s="275"/>
    </row>
    <row r="64850" spans="21:21" x14ac:dyDescent="0.3">
      <c r="U64850" s="275"/>
    </row>
    <row r="64851" spans="21:21" x14ac:dyDescent="0.3">
      <c r="U64851" s="275"/>
    </row>
    <row r="64852" spans="21:21" x14ac:dyDescent="0.3">
      <c r="U64852" s="275"/>
    </row>
    <row r="64853" spans="21:21" x14ac:dyDescent="0.3">
      <c r="U64853" s="275"/>
    </row>
    <row r="64854" spans="21:21" x14ac:dyDescent="0.3">
      <c r="U64854" s="275"/>
    </row>
    <row r="64855" spans="21:21" x14ac:dyDescent="0.3">
      <c r="U64855" s="275"/>
    </row>
    <row r="64856" spans="21:21" x14ac:dyDescent="0.3">
      <c r="U64856" s="275"/>
    </row>
    <row r="64857" spans="21:21" x14ac:dyDescent="0.3">
      <c r="U64857" s="275"/>
    </row>
    <row r="64858" spans="21:21" x14ac:dyDescent="0.3">
      <c r="U64858" s="275"/>
    </row>
    <row r="64859" spans="21:21" x14ac:dyDescent="0.3">
      <c r="U64859" s="275"/>
    </row>
    <row r="64860" spans="21:21" x14ac:dyDescent="0.3">
      <c r="U64860" s="275"/>
    </row>
    <row r="64861" spans="21:21" x14ac:dyDescent="0.3">
      <c r="U64861" s="275"/>
    </row>
    <row r="64862" spans="21:21" x14ac:dyDescent="0.3">
      <c r="U64862" s="275"/>
    </row>
    <row r="64863" spans="21:21" x14ac:dyDescent="0.3">
      <c r="U64863" s="275"/>
    </row>
    <row r="64864" spans="21:21" x14ac:dyDescent="0.3">
      <c r="U64864" s="275"/>
    </row>
    <row r="64865" spans="21:21" x14ac:dyDescent="0.3">
      <c r="U64865" s="275"/>
    </row>
    <row r="64866" spans="21:21" x14ac:dyDescent="0.3">
      <c r="U64866" s="275"/>
    </row>
    <row r="64867" spans="21:21" x14ac:dyDescent="0.3">
      <c r="U64867" s="275"/>
    </row>
    <row r="64868" spans="21:21" x14ac:dyDescent="0.3">
      <c r="U64868" s="275"/>
    </row>
    <row r="64869" spans="21:21" x14ac:dyDescent="0.3">
      <c r="U64869" s="275"/>
    </row>
    <row r="64870" spans="21:21" x14ac:dyDescent="0.3">
      <c r="U64870" s="275"/>
    </row>
    <row r="64871" spans="21:21" x14ac:dyDescent="0.3">
      <c r="U64871" s="275"/>
    </row>
    <row r="64872" spans="21:21" x14ac:dyDescent="0.3">
      <c r="U64872" s="275"/>
    </row>
    <row r="64873" spans="21:21" x14ac:dyDescent="0.3">
      <c r="U64873" s="275"/>
    </row>
    <row r="64874" spans="21:21" x14ac:dyDescent="0.3">
      <c r="U64874" s="275"/>
    </row>
    <row r="64875" spans="21:21" x14ac:dyDescent="0.3">
      <c r="U64875" s="275"/>
    </row>
    <row r="64876" spans="21:21" x14ac:dyDescent="0.3">
      <c r="U64876" s="275"/>
    </row>
    <row r="64877" spans="21:21" x14ac:dyDescent="0.3">
      <c r="U64877" s="275"/>
    </row>
    <row r="64878" spans="21:21" x14ac:dyDescent="0.3">
      <c r="U64878" s="275"/>
    </row>
    <row r="64879" spans="21:21" x14ac:dyDescent="0.3">
      <c r="U64879" s="275"/>
    </row>
    <row r="64880" spans="21:21" x14ac:dyDescent="0.3">
      <c r="U64880" s="275"/>
    </row>
    <row r="64881" spans="21:21" x14ac:dyDescent="0.3">
      <c r="U64881" s="275"/>
    </row>
    <row r="64882" spans="21:21" x14ac:dyDescent="0.3">
      <c r="U64882" s="275"/>
    </row>
    <row r="64883" spans="21:21" x14ac:dyDescent="0.3">
      <c r="U64883" s="275"/>
    </row>
    <row r="64884" spans="21:21" x14ac:dyDescent="0.3">
      <c r="U64884" s="275"/>
    </row>
    <row r="64885" spans="21:21" x14ac:dyDescent="0.3">
      <c r="U64885" s="275"/>
    </row>
    <row r="64886" spans="21:21" x14ac:dyDescent="0.3">
      <c r="U64886" s="275"/>
    </row>
    <row r="64887" spans="21:21" x14ac:dyDescent="0.3">
      <c r="U64887" s="275"/>
    </row>
    <row r="64888" spans="21:21" x14ac:dyDescent="0.3">
      <c r="U64888" s="275"/>
    </row>
    <row r="64889" spans="21:21" x14ac:dyDescent="0.3">
      <c r="U64889" s="275"/>
    </row>
    <row r="64890" spans="21:21" x14ac:dyDescent="0.3">
      <c r="U64890" s="275"/>
    </row>
    <row r="64891" spans="21:21" x14ac:dyDescent="0.3">
      <c r="U64891" s="275"/>
    </row>
    <row r="64892" spans="21:21" x14ac:dyDescent="0.3">
      <c r="U64892" s="275"/>
    </row>
    <row r="64893" spans="21:21" x14ac:dyDescent="0.3">
      <c r="U64893" s="275"/>
    </row>
    <row r="64894" spans="21:21" x14ac:dyDescent="0.3">
      <c r="U64894" s="275"/>
    </row>
    <row r="64895" spans="21:21" x14ac:dyDescent="0.3">
      <c r="U64895" s="275"/>
    </row>
    <row r="64896" spans="21:21" x14ac:dyDescent="0.3">
      <c r="U64896" s="275"/>
    </row>
    <row r="64897" spans="21:21" x14ac:dyDescent="0.3">
      <c r="U64897" s="275"/>
    </row>
    <row r="64898" spans="21:21" x14ac:dyDescent="0.3">
      <c r="U64898" s="275"/>
    </row>
    <row r="64899" spans="21:21" x14ac:dyDescent="0.3">
      <c r="U64899" s="275"/>
    </row>
    <row r="64900" spans="21:21" x14ac:dyDescent="0.3">
      <c r="U64900" s="275"/>
    </row>
    <row r="64901" spans="21:21" x14ac:dyDescent="0.3">
      <c r="U64901" s="275"/>
    </row>
    <row r="64902" spans="21:21" x14ac:dyDescent="0.3">
      <c r="U64902" s="275"/>
    </row>
    <row r="64903" spans="21:21" x14ac:dyDescent="0.3">
      <c r="U64903" s="275"/>
    </row>
    <row r="64904" spans="21:21" x14ac:dyDescent="0.3">
      <c r="U64904" s="275"/>
    </row>
    <row r="64905" spans="21:21" x14ac:dyDescent="0.3">
      <c r="U64905" s="275"/>
    </row>
    <row r="64906" spans="21:21" x14ac:dyDescent="0.3">
      <c r="U64906" s="275"/>
    </row>
    <row r="64907" spans="21:21" x14ac:dyDescent="0.3">
      <c r="U64907" s="275"/>
    </row>
    <row r="64908" spans="21:21" x14ac:dyDescent="0.3">
      <c r="U64908" s="275"/>
    </row>
    <row r="64909" spans="21:21" x14ac:dyDescent="0.3">
      <c r="U64909" s="275"/>
    </row>
    <row r="64910" spans="21:21" x14ac:dyDescent="0.3">
      <c r="U64910" s="275"/>
    </row>
    <row r="64911" spans="21:21" x14ac:dyDescent="0.3">
      <c r="U64911" s="275"/>
    </row>
    <row r="64912" spans="21:21" x14ac:dyDescent="0.3">
      <c r="U64912" s="275"/>
    </row>
    <row r="64913" spans="21:21" x14ac:dyDescent="0.3">
      <c r="U64913" s="275"/>
    </row>
    <row r="64914" spans="21:21" x14ac:dyDescent="0.3">
      <c r="U64914" s="275"/>
    </row>
    <row r="64915" spans="21:21" x14ac:dyDescent="0.3">
      <c r="U64915" s="275"/>
    </row>
    <row r="64916" spans="21:21" x14ac:dyDescent="0.3">
      <c r="U64916" s="275"/>
    </row>
    <row r="64917" spans="21:21" x14ac:dyDescent="0.3">
      <c r="U64917" s="275"/>
    </row>
    <row r="64918" spans="21:21" x14ac:dyDescent="0.3">
      <c r="U64918" s="275"/>
    </row>
    <row r="64919" spans="21:21" x14ac:dyDescent="0.3">
      <c r="U64919" s="275"/>
    </row>
    <row r="64920" spans="21:21" x14ac:dyDescent="0.3">
      <c r="U64920" s="275"/>
    </row>
    <row r="64921" spans="21:21" x14ac:dyDescent="0.3">
      <c r="U64921" s="275"/>
    </row>
    <row r="64922" spans="21:21" x14ac:dyDescent="0.3">
      <c r="U64922" s="275"/>
    </row>
    <row r="64923" spans="21:21" x14ac:dyDescent="0.3">
      <c r="U64923" s="275"/>
    </row>
    <row r="64924" spans="21:21" x14ac:dyDescent="0.3">
      <c r="U64924" s="275"/>
    </row>
    <row r="64925" spans="21:21" x14ac:dyDescent="0.3">
      <c r="U64925" s="275"/>
    </row>
    <row r="64926" spans="21:21" x14ac:dyDescent="0.3">
      <c r="U64926" s="275"/>
    </row>
    <row r="64927" spans="21:21" x14ac:dyDescent="0.3">
      <c r="U64927" s="275"/>
    </row>
    <row r="64928" spans="21:21" x14ac:dyDescent="0.3">
      <c r="U64928" s="275"/>
    </row>
    <row r="64929" spans="21:21" x14ac:dyDescent="0.3">
      <c r="U64929" s="275"/>
    </row>
    <row r="64930" spans="21:21" x14ac:dyDescent="0.3">
      <c r="U64930" s="275"/>
    </row>
    <row r="64931" spans="21:21" x14ac:dyDescent="0.3">
      <c r="U64931" s="275"/>
    </row>
    <row r="64932" spans="21:21" x14ac:dyDescent="0.3">
      <c r="U64932" s="275"/>
    </row>
    <row r="64933" spans="21:21" x14ac:dyDescent="0.3">
      <c r="U64933" s="275"/>
    </row>
    <row r="64934" spans="21:21" x14ac:dyDescent="0.3">
      <c r="U64934" s="275"/>
    </row>
    <row r="64935" spans="21:21" x14ac:dyDescent="0.3">
      <c r="U64935" s="275"/>
    </row>
    <row r="64936" spans="21:21" x14ac:dyDescent="0.3">
      <c r="U64936" s="275"/>
    </row>
    <row r="64937" spans="21:21" x14ac:dyDescent="0.3">
      <c r="U64937" s="275"/>
    </row>
    <row r="64938" spans="21:21" x14ac:dyDescent="0.3">
      <c r="U64938" s="275"/>
    </row>
    <row r="64939" spans="21:21" x14ac:dyDescent="0.3">
      <c r="U64939" s="275"/>
    </row>
    <row r="64940" spans="21:21" x14ac:dyDescent="0.3">
      <c r="U64940" s="275"/>
    </row>
    <row r="64941" spans="21:21" x14ac:dyDescent="0.3">
      <c r="U64941" s="275"/>
    </row>
    <row r="64942" spans="21:21" x14ac:dyDescent="0.3">
      <c r="U64942" s="275"/>
    </row>
    <row r="64943" spans="21:21" x14ac:dyDescent="0.3">
      <c r="U64943" s="275"/>
    </row>
    <row r="64944" spans="21:21" x14ac:dyDescent="0.3">
      <c r="U64944" s="275"/>
    </row>
    <row r="64945" spans="21:21" x14ac:dyDescent="0.3">
      <c r="U64945" s="275"/>
    </row>
    <row r="64946" spans="21:21" x14ac:dyDescent="0.3">
      <c r="U64946" s="275"/>
    </row>
    <row r="64947" spans="21:21" x14ac:dyDescent="0.3">
      <c r="U64947" s="275"/>
    </row>
    <row r="64948" spans="21:21" x14ac:dyDescent="0.3">
      <c r="U64948" s="275"/>
    </row>
    <row r="64949" spans="21:21" x14ac:dyDescent="0.3">
      <c r="U64949" s="275"/>
    </row>
    <row r="64950" spans="21:21" x14ac:dyDescent="0.3">
      <c r="U64950" s="275"/>
    </row>
    <row r="64951" spans="21:21" x14ac:dyDescent="0.3">
      <c r="U64951" s="275"/>
    </row>
    <row r="64952" spans="21:21" x14ac:dyDescent="0.3">
      <c r="U64952" s="275"/>
    </row>
    <row r="64953" spans="21:21" x14ac:dyDescent="0.3">
      <c r="U64953" s="275"/>
    </row>
    <row r="64954" spans="21:21" x14ac:dyDescent="0.3">
      <c r="U64954" s="275"/>
    </row>
    <row r="64955" spans="21:21" x14ac:dyDescent="0.3">
      <c r="U64955" s="275"/>
    </row>
    <row r="64956" spans="21:21" x14ac:dyDescent="0.3">
      <c r="U64956" s="275"/>
    </row>
    <row r="64957" spans="21:21" x14ac:dyDescent="0.3">
      <c r="U64957" s="275"/>
    </row>
    <row r="64958" spans="21:21" x14ac:dyDescent="0.3">
      <c r="U64958" s="275"/>
    </row>
    <row r="64959" spans="21:21" x14ac:dyDescent="0.3">
      <c r="U64959" s="275"/>
    </row>
    <row r="64960" spans="21:21" x14ac:dyDescent="0.3">
      <c r="U64960" s="275"/>
    </row>
    <row r="64961" spans="21:21" x14ac:dyDescent="0.3">
      <c r="U64961" s="275"/>
    </row>
    <row r="64962" spans="21:21" x14ac:dyDescent="0.3">
      <c r="U64962" s="275"/>
    </row>
    <row r="64963" spans="21:21" x14ac:dyDescent="0.3">
      <c r="U64963" s="275"/>
    </row>
    <row r="64964" spans="21:21" x14ac:dyDescent="0.3">
      <c r="U64964" s="275"/>
    </row>
    <row r="64965" spans="21:21" x14ac:dyDescent="0.3">
      <c r="U64965" s="275"/>
    </row>
    <row r="64966" spans="21:21" x14ac:dyDescent="0.3">
      <c r="U64966" s="275"/>
    </row>
    <row r="64967" spans="21:21" x14ac:dyDescent="0.3">
      <c r="U64967" s="275"/>
    </row>
    <row r="64968" spans="21:21" x14ac:dyDescent="0.3">
      <c r="U64968" s="275"/>
    </row>
    <row r="64969" spans="21:21" x14ac:dyDescent="0.3">
      <c r="U64969" s="275"/>
    </row>
    <row r="64970" spans="21:21" x14ac:dyDescent="0.3">
      <c r="U64970" s="275"/>
    </row>
    <row r="64971" spans="21:21" x14ac:dyDescent="0.3">
      <c r="U64971" s="275"/>
    </row>
    <row r="64972" spans="21:21" x14ac:dyDescent="0.3">
      <c r="U64972" s="275"/>
    </row>
    <row r="64973" spans="21:21" x14ac:dyDescent="0.3">
      <c r="U64973" s="275"/>
    </row>
    <row r="64974" spans="21:21" x14ac:dyDescent="0.3">
      <c r="U64974" s="275"/>
    </row>
    <row r="64975" spans="21:21" x14ac:dyDescent="0.3">
      <c r="U64975" s="275"/>
    </row>
    <row r="64976" spans="21:21" x14ac:dyDescent="0.3">
      <c r="U64976" s="275"/>
    </row>
    <row r="64977" spans="21:21" x14ac:dyDescent="0.3">
      <c r="U64977" s="275"/>
    </row>
    <row r="64978" spans="21:21" x14ac:dyDescent="0.3">
      <c r="U64978" s="275"/>
    </row>
    <row r="64979" spans="21:21" x14ac:dyDescent="0.3">
      <c r="U64979" s="275"/>
    </row>
    <row r="64980" spans="21:21" x14ac:dyDescent="0.3">
      <c r="U64980" s="275"/>
    </row>
    <row r="64981" spans="21:21" x14ac:dyDescent="0.3">
      <c r="U64981" s="275"/>
    </row>
    <row r="64982" spans="21:21" x14ac:dyDescent="0.3">
      <c r="U64982" s="275"/>
    </row>
    <row r="64983" spans="21:21" x14ac:dyDescent="0.3">
      <c r="U64983" s="275"/>
    </row>
    <row r="64984" spans="21:21" x14ac:dyDescent="0.3">
      <c r="U64984" s="275"/>
    </row>
    <row r="64985" spans="21:21" x14ac:dyDescent="0.3">
      <c r="U64985" s="275"/>
    </row>
    <row r="64986" spans="21:21" x14ac:dyDescent="0.3">
      <c r="U64986" s="275"/>
    </row>
    <row r="64987" spans="21:21" x14ac:dyDescent="0.3">
      <c r="U64987" s="275"/>
    </row>
    <row r="64988" spans="21:21" x14ac:dyDescent="0.3">
      <c r="U64988" s="275"/>
    </row>
    <row r="64989" spans="21:21" x14ac:dyDescent="0.3">
      <c r="U64989" s="275"/>
    </row>
    <row r="64990" spans="21:21" x14ac:dyDescent="0.3">
      <c r="U64990" s="275"/>
    </row>
    <row r="64991" spans="21:21" x14ac:dyDescent="0.3">
      <c r="U64991" s="275"/>
    </row>
    <row r="64992" spans="21:21" x14ac:dyDescent="0.3">
      <c r="U64992" s="275"/>
    </row>
    <row r="64993" spans="21:21" x14ac:dyDescent="0.3">
      <c r="U64993" s="275"/>
    </row>
    <row r="64994" spans="21:21" x14ac:dyDescent="0.3">
      <c r="U64994" s="275"/>
    </row>
    <row r="64995" spans="21:21" x14ac:dyDescent="0.3">
      <c r="U64995" s="275"/>
    </row>
    <row r="64996" spans="21:21" x14ac:dyDescent="0.3">
      <c r="U64996" s="275"/>
    </row>
    <row r="64997" spans="21:21" x14ac:dyDescent="0.3">
      <c r="U64997" s="275"/>
    </row>
    <row r="64998" spans="21:21" x14ac:dyDescent="0.3">
      <c r="U64998" s="275"/>
    </row>
    <row r="64999" spans="21:21" x14ac:dyDescent="0.3">
      <c r="U64999" s="275"/>
    </row>
    <row r="65000" spans="21:21" x14ac:dyDescent="0.3">
      <c r="U65000" s="275"/>
    </row>
    <row r="65001" spans="21:21" x14ac:dyDescent="0.3">
      <c r="U65001" s="275"/>
    </row>
    <row r="65002" spans="21:21" x14ac:dyDescent="0.3">
      <c r="U65002" s="275"/>
    </row>
    <row r="65003" spans="21:21" x14ac:dyDescent="0.3">
      <c r="U65003" s="275"/>
    </row>
    <row r="65004" spans="21:21" x14ac:dyDescent="0.3">
      <c r="U65004" s="275"/>
    </row>
    <row r="65005" spans="21:21" x14ac:dyDescent="0.3">
      <c r="U65005" s="275"/>
    </row>
    <row r="65006" spans="21:21" x14ac:dyDescent="0.3">
      <c r="U65006" s="275"/>
    </row>
    <row r="65007" spans="21:21" x14ac:dyDescent="0.3">
      <c r="U65007" s="275"/>
    </row>
    <row r="65008" spans="21:21" x14ac:dyDescent="0.3">
      <c r="U65008" s="275"/>
    </row>
    <row r="65009" spans="21:21" x14ac:dyDescent="0.3">
      <c r="U65009" s="275"/>
    </row>
    <row r="65010" spans="21:21" x14ac:dyDescent="0.3">
      <c r="U65010" s="275"/>
    </row>
    <row r="65011" spans="21:21" x14ac:dyDescent="0.3">
      <c r="U65011" s="275"/>
    </row>
    <row r="65012" spans="21:21" x14ac:dyDescent="0.3">
      <c r="U65012" s="275"/>
    </row>
    <row r="65013" spans="21:21" x14ac:dyDescent="0.3">
      <c r="U65013" s="275"/>
    </row>
    <row r="65014" spans="21:21" x14ac:dyDescent="0.3">
      <c r="U65014" s="275"/>
    </row>
    <row r="65015" spans="21:21" x14ac:dyDescent="0.3">
      <c r="U65015" s="275"/>
    </row>
    <row r="65016" spans="21:21" x14ac:dyDescent="0.3">
      <c r="U65016" s="275"/>
    </row>
    <row r="65017" spans="21:21" x14ac:dyDescent="0.3">
      <c r="U65017" s="275"/>
    </row>
    <row r="65018" spans="21:21" x14ac:dyDescent="0.3">
      <c r="U65018" s="275"/>
    </row>
    <row r="65019" spans="21:21" x14ac:dyDescent="0.3">
      <c r="U65019" s="275"/>
    </row>
    <row r="65020" spans="21:21" x14ac:dyDescent="0.3">
      <c r="U65020" s="275"/>
    </row>
    <row r="65021" spans="21:21" x14ac:dyDescent="0.3">
      <c r="U65021" s="275"/>
    </row>
    <row r="65022" spans="21:21" x14ac:dyDescent="0.3">
      <c r="U65022" s="275"/>
    </row>
    <row r="65023" spans="21:21" x14ac:dyDescent="0.3">
      <c r="U65023" s="275"/>
    </row>
    <row r="65024" spans="21:21" x14ac:dyDescent="0.3">
      <c r="U65024" s="275"/>
    </row>
    <row r="65025" spans="21:21" x14ac:dyDescent="0.3">
      <c r="U65025" s="275"/>
    </row>
    <row r="65026" spans="21:21" x14ac:dyDescent="0.3">
      <c r="U65026" s="275"/>
    </row>
    <row r="65027" spans="21:21" x14ac:dyDescent="0.3">
      <c r="U65027" s="275"/>
    </row>
    <row r="65028" spans="21:21" x14ac:dyDescent="0.3">
      <c r="U65028" s="275"/>
    </row>
    <row r="65029" spans="21:21" x14ac:dyDescent="0.3">
      <c r="U65029" s="275"/>
    </row>
    <row r="65030" spans="21:21" x14ac:dyDescent="0.3">
      <c r="U65030" s="275"/>
    </row>
    <row r="65031" spans="21:21" x14ac:dyDescent="0.3">
      <c r="U65031" s="275"/>
    </row>
    <row r="65032" spans="21:21" x14ac:dyDescent="0.3">
      <c r="U65032" s="275"/>
    </row>
    <row r="65033" spans="21:21" x14ac:dyDescent="0.3">
      <c r="U65033" s="275"/>
    </row>
    <row r="65034" spans="21:21" x14ac:dyDescent="0.3">
      <c r="U65034" s="275"/>
    </row>
    <row r="65035" spans="21:21" x14ac:dyDescent="0.3">
      <c r="U65035" s="275"/>
    </row>
    <row r="65036" spans="21:21" x14ac:dyDescent="0.3">
      <c r="U65036" s="275"/>
    </row>
    <row r="65037" spans="21:21" x14ac:dyDescent="0.3">
      <c r="U65037" s="275"/>
    </row>
    <row r="65038" spans="21:21" x14ac:dyDescent="0.3">
      <c r="U65038" s="275"/>
    </row>
    <row r="65039" spans="21:21" x14ac:dyDescent="0.3">
      <c r="U65039" s="275"/>
    </row>
    <row r="65040" spans="21:21" x14ac:dyDescent="0.3">
      <c r="U65040" s="275"/>
    </row>
    <row r="65041" spans="21:21" x14ac:dyDescent="0.3">
      <c r="U65041" s="275"/>
    </row>
    <row r="65042" spans="21:21" x14ac:dyDescent="0.3">
      <c r="U65042" s="275"/>
    </row>
    <row r="65043" spans="21:21" x14ac:dyDescent="0.3">
      <c r="U65043" s="275"/>
    </row>
    <row r="65044" spans="21:21" x14ac:dyDescent="0.3">
      <c r="U65044" s="275"/>
    </row>
    <row r="65045" spans="21:21" x14ac:dyDescent="0.3">
      <c r="U65045" s="275"/>
    </row>
    <row r="65046" spans="21:21" x14ac:dyDescent="0.3">
      <c r="U65046" s="275"/>
    </row>
    <row r="65047" spans="21:21" x14ac:dyDescent="0.3">
      <c r="U65047" s="275"/>
    </row>
    <row r="65048" spans="21:21" x14ac:dyDescent="0.3">
      <c r="U65048" s="275"/>
    </row>
    <row r="65049" spans="21:21" x14ac:dyDescent="0.3">
      <c r="U65049" s="275"/>
    </row>
    <row r="65050" spans="21:21" x14ac:dyDescent="0.3">
      <c r="U65050" s="275"/>
    </row>
    <row r="65051" spans="21:21" x14ac:dyDescent="0.3">
      <c r="U65051" s="275"/>
    </row>
    <row r="65052" spans="21:21" x14ac:dyDescent="0.3">
      <c r="U65052" s="275"/>
    </row>
    <row r="65053" spans="21:21" x14ac:dyDescent="0.3">
      <c r="U65053" s="275"/>
    </row>
    <row r="65054" spans="21:21" x14ac:dyDescent="0.3">
      <c r="U65054" s="275"/>
    </row>
    <row r="65055" spans="21:21" x14ac:dyDescent="0.3">
      <c r="U65055" s="275"/>
    </row>
    <row r="65056" spans="21:21" x14ac:dyDescent="0.3">
      <c r="U65056" s="275"/>
    </row>
    <row r="65057" spans="21:21" x14ac:dyDescent="0.3">
      <c r="U65057" s="275"/>
    </row>
    <row r="65058" spans="21:21" x14ac:dyDescent="0.3">
      <c r="U65058" s="275"/>
    </row>
    <row r="65059" spans="21:21" x14ac:dyDescent="0.3">
      <c r="U65059" s="275"/>
    </row>
    <row r="65060" spans="21:21" x14ac:dyDescent="0.3">
      <c r="U65060" s="275"/>
    </row>
    <row r="65061" spans="21:21" x14ac:dyDescent="0.3">
      <c r="U65061" s="275"/>
    </row>
    <row r="65062" spans="21:21" x14ac:dyDescent="0.3">
      <c r="U65062" s="275"/>
    </row>
    <row r="65063" spans="21:21" x14ac:dyDescent="0.3">
      <c r="U65063" s="275"/>
    </row>
    <row r="65064" spans="21:21" x14ac:dyDescent="0.3">
      <c r="U65064" s="275"/>
    </row>
    <row r="65065" spans="21:21" x14ac:dyDescent="0.3">
      <c r="U65065" s="275"/>
    </row>
    <row r="65066" spans="21:21" x14ac:dyDescent="0.3">
      <c r="U65066" s="275"/>
    </row>
    <row r="65067" spans="21:21" x14ac:dyDescent="0.3">
      <c r="U65067" s="275"/>
    </row>
    <row r="65068" spans="21:21" x14ac:dyDescent="0.3">
      <c r="U65068" s="275"/>
    </row>
    <row r="65069" spans="21:21" x14ac:dyDescent="0.3">
      <c r="U65069" s="275"/>
    </row>
    <row r="65070" spans="21:21" x14ac:dyDescent="0.3">
      <c r="U65070" s="275"/>
    </row>
    <row r="65071" spans="21:21" x14ac:dyDescent="0.3">
      <c r="U65071" s="275"/>
    </row>
    <row r="65072" spans="21:21" x14ac:dyDescent="0.3">
      <c r="U65072" s="275"/>
    </row>
    <row r="65073" spans="21:21" x14ac:dyDescent="0.3">
      <c r="U65073" s="275"/>
    </row>
    <row r="65074" spans="21:21" x14ac:dyDescent="0.3">
      <c r="U65074" s="275"/>
    </row>
    <row r="65075" spans="21:21" x14ac:dyDescent="0.3">
      <c r="U65075" s="275"/>
    </row>
    <row r="65076" spans="21:21" x14ac:dyDescent="0.3">
      <c r="U65076" s="275"/>
    </row>
    <row r="65077" spans="21:21" x14ac:dyDescent="0.3">
      <c r="U65077" s="275"/>
    </row>
    <row r="65078" spans="21:21" x14ac:dyDescent="0.3">
      <c r="U65078" s="275"/>
    </row>
    <row r="65079" spans="21:21" x14ac:dyDescent="0.3">
      <c r="U65079" s="275"/>
    </row>
    <row r="65080" spans="21:21" x14ac:dyDescent="0.3">
      <c r="U65080" s="275"/>
    </row>
    <row r="65081" spans="21:21" x14ac:dyDescent="0.3">
      <c r="U65081" s="275"/>
    </row>
    <row r="65082" spans="21:21" x14ac:dyDescent="0.3">
      <c r="U65082" s="275"/>
    </row>
    <row r="65083" spans="21:21" x14ac:dyDescent="0.3">
      <c r="U65083" s="275"/>
    </row>
    <row r="65084" spans="21:21" x14ac:dyDescent="0.3">
      <c r="U65084" s="275"/>
    </row>
    <row r="65085" spans="21:21" x14ac:dyDescent="0.3">
      <c r="U65085" s="275"/>
    </row>
    <row r="65086" spans="21:21" x14ac:dyDescent="0.3">
      <c r="U65086" s="275"/>
    </row>
    <row r="65087" spans="21:21" x14ac:dyDescent="0.3">
      <c r="U65087" s="275"/>
    </row>
    <row r="65088" spans="21:21" x14ac:dyDescent="0.3">
      <c r="U65088" s="275"/>
    </row>
    <row r="65089" spans="21:21" x14ac:dyDescent="0.3">
      <c r="U65089" s="275"/>
    </row>
    <row r="65090" spans="21:21" x14ac:dyDescent="0.3">
      <c r="U65090" s="275"/>
    </row>
    <row r="65091" spans="21:21" x14ac:dyDescent="0.3">
      <c r="U65091" s="275"/>
    </row>
    <row r="65092" spans="21:21" x14ac:dyDescent="0.3">
      <c r="U65092" s="275"/>
    </row>
    <row r="65093" spans="21:21" x14ac:dyDescent="0.3">
      <c r="U65093" s="275"/>
    </row>
    <row r="65094" spans="21:21" x14ac:dyDescent="0.3">
      <c r="U65094" s="275"/>
    </row>
    <row r="65095" spans="21:21" x14ac:dyDescent="0.3">
      <c r="U65095" s="275"/>
    </row>
    <row r="65096" spans="21:21" x14ac:dyDescent="0.3">
      <c r="U65096" s="275"/>
    </row>
    <row r="65097" spans="21:21" x14ac:dyDescent="0.3">
      <c r="U65097" s="275"/>
    </row>
    <row r="65098" spans="21:21" x14ac:dyDescent="0.3">
      <c r="U65098" s="275"/>
    </row>
    <row r="65099" spans="21:21" x14ac:dyDescent="0.3">
      <c r="U65099" s="275"/>
    </row>
    <row r="65100" spans="21:21" x14ac:dyDescent="0.3">
      <c r="U65100" s="275"/>
    </row>
    <row r="65101" spans="21:21" x14ac:dyDescent="0.3">
      <c r="U65101" s="275"/>
    </row>
    <row r="65102" spans="21:21" x14ac:dyDescent="0.3">
      <c r="U65102" s="275"/>
    </row>
    <row r="65103" spans="21:21" x14ac:dyDescent="0.3">
      <c r="U65103" s="275"/>
    </row>
    <row r="65104" spans="21:21" x14ac:dyDescent="0.3">
      <c r="U65104" s="275"/>
    </row>
    <row r="65105" spans="21:21" x14ac:dyDescent="0.3">
      <c r="U65105" s="275"/>
    </row>
    <row r="65106" spans="21:21" x14ac:dyDescent="0.3">
      <c r="U65106" s="275"/>
    </row>
    <row r="65107" spans="21:21" x14ac:dyDescent="0.3">
      <c r="U65107" s="275"/>
    </row>
    <row r="65108" spans="21:21" x14ac:dyDescent="0.3">
      <c r="U65108" s="275"/>
    </row>
    <row r="65109" spans="21:21" x14ac:dyDescent="0.3">
      <c r="U65109" s="275"/>
    </row>
    <row r="65110" spans="21:21" x14ac:dyDescent="0.3">
      <c r="U65110" s="275"/>
    </row>
    <row r="65111" spans="21:21" x14ac:dyDescent="0.3">
      <c r="U65111" s="275"/>
    </row>
    <row r="65112" spans="21:21" x14ac:dyDescent="0.3">
      <c r="U65112" s="275"/>
    </row>
    <row r="65113" spans="21:21" x14ac:dyDescent="0.3">
      <c r="U65113" s="275"/>
    </row>
    <row r="65114" spans="21:21" x14ac:dyDescent="0.3">
      <c r="U65114" s="275"/>
    </row>
    <row r="65115" spans="21:21" x14ac:dyDescent="0.3">
      <c r="U65115" s="275"/>
    </row>
    <row r="65116" spans="21:21" x14ac:dyDescent="0.3">
      <c r="U65116" s="275"/>
    </row>
    <row r="65117" spans="21:21" x14ac:dyDescent="0.3">
      <c r="U65117" s="275"/>
    </row>
    <row r="65118" spans="21:21" x14ac:dyDescent="0.3">
      <c r="U65118" s="275"/>
    </row>
    <row r="65119" spans="21:21" x14ac:dyDescent="0.3">
      <c r="U65119" s="275"/>
    </row>
    <row r="65120" spans="21:21" x14ac:dyDescent="0.3">
      <c r="U65120" s="275"/>
    </row>
    <row r="65121" spans="21:21" x14ac:dyDescent="0.3">
      <c r="U65121" s="275"/>
    </row>
    <row r="65122" spans="21:21" x14ac:dyDescent="0.3">
      <c r="U65122" s="275"/>
    </row>
    <row r="65123" spans="21:21" x14ac:dyDescent="0.3">
      <c r="U65123" s="275"/>
    </row>
    <row r="65124" spans="21:21" x14ac:dyDescent="0.3">
      <c r="U65124" s="275"/>
    </row>
    <row r="65125" spans="21:21" x14ac:dyDescent="0.3">
      <c r="U65125" s="275"/>
    </row>
    <row r="65126" spans="21:21" x14ac:dyDescent="0.3">
      <c r="U65126" s="275"/>
    </row>
    <row r="65127" spans="21:21" x14ac:dyDescent="0.3">
      <c r="U65127" s="275"/>
    </row>
    <row r="65128" spans="21:21" x14ac:dyDescent="0.3">
      <c r="U65128" s="275"/>
    </row>
    <row r="65129" spans="21:21" x14ac:dyDescent="0.3">
      <c r="U65129" s="275"/>
    </row>
    <row r="65130" spans="21:21" x14ac:dyDescent="0.3">
      <c r="U65130" s="275"/>
    </row>
    <row r="65131" spans="21:21" x14ac:dyDescent="0.3">
      <c r="U65131" s="275"/>
    </row>
    <row r="65132" spans="21:21" x14ac:dyDescent="0.3">
      <c r="U65132" s="275"/>
    </row>
    <row r="65133" spans="21:21" x14ac:dyDescent="0.3">
      <c r="U65133" s="275"/>
    </row>
    <row r="65134" spans="21:21" x14ac:dyDescent="0.3">
      <c r="U65134" s="275"/>
    </row>
    <row r="65135" spans="21:21" x14ac:dyDescent="0.3">
      <c r="U65135" s="275"/>
    </row>
    <row r="65136" spans="21:21" x14ac:dyDescent="0.3">
      <c r="U65136" s="275"/>
    </row>
    <row r="65137" spans="21:21" x14ac:dyDescent="0.3">
      <c r="U65137" s="275"/>
    </row>
    <row r="65138" spans="21:21" x14ac:dyDescent="0.3">
      <c r="U65138" s="275"/>
    </row>
    <row r="65139" spans="21:21" x14ac:dyDescent="0.3">
      <c r="U65139" s="275"/>
    </row>
    <row r="65140" spans="21:21" x14ac:dyDescent="0.3">
      <c r="U65140" s="275"/>
    </row>
    <row r="65141" spans="21:21" x14ac:dyDescent="0.3">
      <c r="U65141" s="275"/>
    </row>
    <row r="65142" spans="21:21" x14ac:dyDescent="0.3">
      <c r="U65142" s="275"/>
    </row>
    <row r="65143" spans="21:21" x14ac:dyDescent="0.3">
      <c r="U65143" s="275"/>
    </row>
    <row r="65144" spans="21:21" x14ac:dyDescent="0.3">
      <c r="U65144" s="275"/>
    </row>
    <row r="65145" spans="21:21" x14ac:dyDescent="0.3">
      <c r="U65145" s="275"/>
    </row>
    <row r="65146" spans="21:21" x14ac:dyDescent="0.3">
      <c r="U65146" s="275"/>
    </row>
    <row r="65147" spans="21:21" x14ac:dyDescent="0.3">
      <c r="U65147" s="275"/>
    </row>
    <row r="65148" spans="21:21" x14ac:dyDescent="0.3">
      <c r="U65148" s="275"/>
    </row>
    <row r="65149" spans="21:21" x14ac:dyDescent="0.3">
      <c r="U65149" s="275"/>
    </row>
    <row r="65150" spans="21:21" x14ac:dyDescent="0.3">
      <c r="U65150" s="275"/>
    </row>
    <row r="65151" spans="21:21" x14ac:dyDescent="0.3">
      <c r="U65151" s="275"/>
    </row>
    <row r="65152" spans="21:21" x14ac:dyDescent="0.3">
      <c r="U65152" s="275"/>
    </row>
    <row r="65153" spans="21:21" x14ac:dyDescent="0.3">
      <c r="U65153" s="275"/>
    </row>
    <row r="65154" spans="21:21" x14ac:dyDescent="0.3">
      <c r="U65154" s="275"/>
    </row>
    <row r="65155" spans="21:21" x14ac:dyDescent="0.3">
      <c r="U65155" s="275"/>
    </row>
    <row r="65156" spans="21:21" x14ac:dyDescent="0.3">
      <c r="U65156" s="275"/>
    </row>
    <row r="65157" spans="21:21" x14ac:dyDescent="0.3">
      <c r="U65157" s="275"/>
    </row>
    <row r="65158" spans="21:21" x14ac:dyDescent="0.3">
      <c r="U65158" s="275"/>
    </row>
    <row r="65159" spans="21:21" x14ac:dyDescent="0.3">
      <c r="U65159" s="275"/>
    </row>
    <row r="65160" spans="21:21" x14ac:dyDescent="0.3">
      <c r="U65160" s="275"/>
    </row>
    <row r="65161" spans="21:21" x14ac:dyDescent="0.3">
      <c r="U65161" s="275"/>
    </row>
    <row r="65162" spans="21:21" x14ac:dyDescent="0.3">
      <c r="U65162" s="275"/>
    </row>
    <row r="65163" spans="21:21" x14ac:dyDescent="0.3">
      <c r="U65163" s="275"/>
    </row>
    <row r="65164" spans="21:21" x14ac:dyDescent="0.3">
      <c r="U65164" s="275"/>
    </row>
    <row r="65165" spans="21:21" x14ac:dyDescent="0.3">
      <c r="U65165" s="275"/>
    </row>
    <row r="65166" spans="21:21" x14ac:dyDescent="0.3">
      <c r="U65166" s="275"/>
    </row>
    <row r="65167" spans="21:21" x14ac:dyDescent="0.3">
      <c r="U65167" s="275"/>
    </row>
    <row r="65168" spans="21:21" x14ac:dyDescent="0.3">
      <c r="U65168" s="275"/>
    </row>
    <row r="65169" spans="21:21" x14ac:dyDescent="0.3">
      <c r="U65169" s="275"/>
    </row>
    <row r="65170" spans="21:21" x14ac:dyDescent="0.3">
      <c r="U65170" s="275"/>
    </row>
    <row r="65171" spans="21:21" x14ac:dyDescent="0.3">
      <c r="U65171" s="275"/>
    </row>
    <row r="65172" spans="21:21" x14ac:dyDescent="0.3">
      <c r="U65172" s="275"/>
    </row>
    <row r="65173" spans="21:21" x14ac:dyDescent="0.3">
      <c r="U65173" s="275"/>
    </row>
    <row r="65174" spans="21:21" x14ac:dyDescent="0.3">
      <c r="U65174" s="275"/>
    </row>
    <row r="65175" spans="21:21" x14ac:dyDescent="0.3">
      <c r="U65175" s="275"/>
    </row>
    <row r="65176" spans="21:21" x14ac:dyDescent="0.3">
      <c r="U65176" s="275"/>
    </row>
    <row r="65177" spans="21:21" x14ac:dyDescent="0.3">
      <c r="U65177" s="275"/>
    </row>
    <row r="65178" spans="21:21" x14ac:dyDescent="0.3">
      <c r="U65178" s="275"/>
    </row>
    <row r="65179" spans="21:21" x14ac:dyDescent="0.3">
      <c r="U65179" s="275"/>
    </row>
    <row r="65180" spans="21:21" x14ac:dyDescent="0.3">
      <c r="U65180" s="275"/>
    </row>
    <row r="65181" spans="21:21" x14ac:dyDescent="0.3">
      <c r="U65181" s="275"/>
    </row>
    <row r="65182" spans="21:21" x14ac:dyDescent="0.3">
      <c r="U65182" s="275"/>
    </row>
    <row r="65183" spans="21:21" x14ac:dyDescent="0.3">
      <c r="U65183" s="275"/>
    </row>
    <row r="65184" spans="21:21" x14ac:dyDescent="0.3">
      <c r="U65184" s="275"/>
    </row>
    <row r="65185" spans="21:21" x14ac:dyDescent="0.3">
      <c r="U65185" s="275"/>
    </row>
    <row r="65186" spans="21:21" x14ac:dyDescent="0.3">
      <c r="U65186" s="275"/>
    </row>
    <row r="65187" spans="21:21" x14ac:dyDescent="0.3">
      <c r="U65187" s="275"/>
    </row>
    <row r="65188" spans="21:21" x14ac:dyDescent="0.3">
      <c r="U65188" s="275"/>
    </row>
    <row r="65189" spans="21:21" x14ac:dyDescent="0.3">
      <c r="U65189" s="275"/>
    </row>
    <row r="65190" spans="21:21" x14ac:dyDescent="0.3">
      <c r="U65190" s="275"/>
    </row>
    <row r="65191" spans="21:21" x14ac:dyDescent="0.3">
      <c r="U65191" s="275"/>
    </row>
    <row r="65192" spans="21:21" x14ac:dyDescent="0.3">
      <c r="U65192" s="275"/>
    </row>
    <row r="65193" spans="21:21" x14ac:dyDescent="0.3">
      <c r="U65193" s="275"/>
    </row>
    <row r="65194" spans="21:21" x14ac:dyDescent="0.3">
      <c r="U65194" s="275"/>
    </row>
    <row r="65195" spans="21:21" x14ac:dyDescent="0.3">
      <c r="U65195" s="275"/>
    </row>
    <row r="65196" spans="21:21" x14ac:dyDescent="0.3">
      <c r="U65196" s="275"/>
    </row>
    <row r="65197" spans="21:21" x14ac:dyDescent="0.3">
      <c r="U65197" s="275"/>
    </row>
    <row r="65198" spans="21:21" x14ac:dyDescent="0.3">
      <c r="U65198" s="275"/>
    </row>
    <row r="65199" spans="21:21" x14ac:dyDescent="0.3">
      <c r="U65199" s="275"/>
    </row>
    <row r="65200" spans="21:21" x14ac:dyDescent="0.3">
      <c r="U65200" s="275"/>
    </row>
    <row r="65201" spans="21:21" x14ac:dyDescent="0.3">
      <c r="U65201" s="275"/>
    </row>
    <row r="65202" spans="21:21" x14ac:dyDescent="0.3">
      <c r="U65202" s="275"/>
    </row>
    <row r="65203" spans="21:21" x14ac:dyDescent="0.3">
      <c r="U65203" s="275"/>
    </row>
    <row r="65204" spans="21:21" x14ac:dyDescent="0.3">
      <c r="U65204" s="275"/>
    </row>
    <row r="65205" spans="21:21" x14ac:dyDescent="0.3">
      <c r="U65205" s="275"/>
    </row>
    <row r="65206" spans="21:21" x14ac:dyDescent="0.3">
      <c r="U65206" s="275"/>
    </row>
    <row r="65207" spans="21:21" x14ac:dyDescent="0.3">
      <c r="U65207" s="275"/>
    </row>
    <row r="65208" spans="21:21" x14ac:dyDescent="0.3">
      <c r="U65208" s="275"/>
    </row>
    <row r="65209" spans="21:21" x14ac:dyDescent="0.3">
      <c r="U65209" s="275"/>
    </row>
    <row r="65210" spans="21:21" x14ac:dyDescent="0.3">
      <c r="U65210" s="275"/>
    </row>
    <row r="65211" spans="21:21" x14ac:dyDescent="0.3">
      <c r="U65211" s="275"/>
    </row>
    <row r="65212" spans="21:21" x14ac:dyDescent="0.3">
      <c r="U65212" s="275"/>
    </row>
    <row r="65213" spans="21:21" x14ac:dyDescent="0.3">
      <c r="U65213" s="275"/>
    </row>
    <row r="65214" spans="21:21" x14ac:dyDescent="0.3">
      <c r="U65214" s="275"/>
    </row>
    <row r="65215" spans="21:21" x14ac:dyDescent="0.3">
      <c r="U65215" s="275"/>
    </row>
    <row r="65216" spans="21:21" x14ac:dyDescent="0.3">
      <c r="U65216" s="275"/>
    </row>
    <row r="65217" spans="21:21" x14ac:dyDescent="0.3">
      <c r="U65217" s="275"/>
    </row>
    <row r="65218" spans="21:21" x14ac:dyDescent="0.3">
      <c r="U65218" s="275"/>
    </row>
    <row r="65219" spans="21:21" x14ac:dyDescent="0.3">
      <c r="U65219" s="275"/>
    </row>
    <row r="65220" spans="21:21" x14ac:dyDescent="0.3">
      <c r="U65220" s="275"/>
    </row>
    <row r="65221" spans="21:21" x14ac:dyDescent="0.3">
      <c r="U65221" s="275"/>
    </row>
    <row r="65222" spans="21:21" x14ac:dyDescent="0.3">
      <c r="U65222" s="275"/>
    </row>
    <row r="65223" spans="21:21" x14ac:dyDescent="0.3">
      <c r="U65223" s="275"/>
    </row>
    <row r="65224" spans="21:21" x14ac:dyDescent="0.3">
      <c r="U65224" s="275"/>
    </row>
    <row r="65225" spans="21:21" x14ac:dyDescent="0.3">
      <c r="U65225" s="275"/>
    </row>
    <row r="65226" spans="21:21" x14ac:dyDescent="0.3">
      <c r="U65226" s="275"/>
    </row>
    <row r="65227" spans="21:21" x14ac:dyDescent="0.3">
      <c r="U65227" s="275"/>
    </row>
    <row r="65228" spans="21:21" x14ac:dyDescent="0.3">
      <c r="U65228" s="275"/>
    </row>
    <row r="65229" spans="21:21" x14ac:dyDescent="0.3">
      <c r="U65229" s="275"/>
    </row>
    <row r="65230" spans="21:21" x14ac:dyDescent="0.3">
      <c r="U65230" s="275"/>
    </row>
    <row r="65231" spans="21:21" x14ac:dyDescent="0.3">
      <c r="U65231" s="275"/>
    </row>
    <row r="65232" spans="21:21" x14ac:dyDescent="0.3">
      <c r="U65232" s="275"/>
    </row>
    <row r="65233" spans="21:21" x14ac:dyDescent="0.3">
      <c r="U65233" s="275"/>
    </row>
    <row r="65234" spans="21:21" x14ac:dyDescent="0.3">
      <c r="U65234" s="275"/>
    </row>
    <row r="65235" spans="21:21" x14ac:dyDescent="0.3">
      <c r="U65235" s="275"/>
    </row>
    <row r="65236" spans="21:21" x14ac:dyDescent="0.3">
      <c r="U65236" s="275"/>
    </row>
    <row r="65237" spans="21:21" x14ac:dyDescent="0.3">
      <c r="U65237" s="275"/>
    </row>
    <row r="65238" spans="21:21" x14ac:dyDescent="0.3">
      <c r="U65238" s="275"/>
    </row>
    <row r="65239" spans="21:21" x14ac:dyDescent="0.3">
      <c r="U65239" s="275"/>
    </row>
    <row r="65240" spans="21:21" x14ac:dyDescent="0.3">
      <c r="U65240" s="275"/>
    </row>
    <row r="65241" spans="21:21" x14ac:dyDescent="0.3">
      <c r="U65241" s="275"/>
    </row>
    <row r="65242" spans="21:21" x14ac:dyDescent="0.3">
      <c r="U65242" s="275"/>
    </row>
    <row r="65243" spans="21:21" x14ac:dyDescent="0.3">
      <c r="U65243" s="275"/>
    </row>
    <row r="65244" spans="21:21" x14ac:dyDescent="0.3">
      <c r="U65244" s="275"/>
    </row>
    <row r="65245" spans="21:21" x14ac:dyDescent="0.3">
      <c r="U65245" s="275"/>
    </row>
    <row r="65246" spans="21:21" x14ac:dyDescent="0.3">
      <c r="U65246" s="275"/>
    </row>
    <row r="65247" spans="21:21" x14ac:dyDescent="0.3">
      <c r="U65247" s="275"/>
    </row>
    <row r="65248" spans="21:21" x14ac:dyDescent="0.3">
      <c r="U65248" s="275"/>
    </row>
    <row r="65249" spans="21:21" x14ac:dyDescent="0.3">
      <c r="U65249" s="275"/>
    </row>
    <row r="65250" spans="21:21" x14ac:dyDescent="0.3">
      <c r="U65250" s="275"/>
    </row>
    <row r="65251" spans="21:21" x14ac:dyDescent="0.3">
      <c r="U65251" s="275"/>
    </row>
    <row r="65252" spans="21:21" x14ac:dyDescent="0.3">
      <c r="U65252" s="275"/>
    </row>
    <row r="65253" spans="21:21" x14ac:dyDescent="0.3">
      <c r="U65253" s="275"/>
    </row>
    <row r="65254" spans="21:21" x14ac:dyDescent="0.3">
      <c r="U65254" s="275"/>
    </row>
    <row r="65255" spans="21:21" x14ac:dyDescent="0.3">
      <c r="U65255" s="275"/>
    </row>
    <row r="65256" spans="21:21" x14ac:dyDescent="0.3">
      <c r="U65256" s="275"/>
    </row>
    <row r="65257" spans="21:21" x14ac:dyDescent="0.3">
      <c r="U65257" s="275"/>
    </row>
    <row r="65258" spans="21:21" x14ac:dyDescent="0.3">
      <c r="U65258" s="275"/>
    </row>
    <row r="65259" spans="21:21" x14ac:dyDescent="0.3">
      <c r="U65259" s="275"/>
    </row>
    <row r="65260" spans="21:21" x14ac:dyDescent="0.3">
      <c r="U65260" s="275"/>
    </row>
    <row r="65261" spans="21:21" x14ac:dyDescent="0.3">
      <c r="U65261" s="275"/>
    </row>
    <row r="65262" spans="21:21" x14ac:dyDescent="0.3">
      <c r="U65262" s="275"/>
    </row>
    <row r="65263" spans="21:21" x14ac:dyDescent="0.3">
      <c r="U65263" s="275"/>
    </row>
    <row r="65264" spans="21:21" x14ac:dyDescent="0.3">
      <c r="U65264" s="275"/>
    </row>
    <row r="65265" spans="21:21" x14ac:dyDescent="0.3">
      <c r="U65265" s="275"/>
    </row>
    <row r="65266" spans="21:21" x14ac:dyDescent="0.3">
      <c r="U65266" s="275"/>
    </row>
    <row r="65267" spans="21:21" x14ac:dyDescent="0.3">
      <c r="U65267" s="275"/>
    </row>
    <row r="65268" spans="21:21" x14ac:dyDescent="0.3">
      <c r="U65268" s="275"/>
    </row>
    <row r="65269" spans="21:21" x14ac:dyDescent="0.3">
      <c r="U65269" s="275"/>
    </row>
    <row r="65270" spans="21:21" x14ac:dyDescent="0.3">
      <c r="U65270" s="275"/>
    </row>
    <row r="65271" spans="21:21" x14ac:dyDescent="0.3">
      <c r="U65271" s="275"/>
    </row>
    <row r="65272" spans="21:21" x14ac:dyDescent="0.3">
      <c r="U65272" s="275"/>
    </row>
    <row r="65273" spans="21:21" x14ac:dyDescent="0.3">
      <c r="U65273" s="275"/>
    </row>
    <row r="65274" spans="21:21" x14ac:dyDescent="0.3">
      <c r="U65274" s="275"/>
    </row>
    <row r="65275" spans="21:21" x14ac:dyDescent="0.3">
      <c r="U65275" s="275"/>
    </row>
    <row r="65276" spans="21:21" x14ac:dyDescent="0.3">
      <c r="U65276" s="275"/>
    </row>
    <row r="65277" spans="21:21" x14ac:dyDescent="0.3">
      <c r="U65277" s="275"/>
    </row>
    <row r="65278" spans="21:21" x14ac:dyDescent="0.3">
      <c r="U65278" s="275"/>
    </row>
    <row r="65279" spans="21:21" x14ac:dyDescent="0.3">
      <c r="U65279" s="275"/>
    </row>
    <row r="65280" spans="21:21" x14ac:dyDescent="0.3">
      <c r="U65280" s="275"/>
    </row>
    <row r="65281" spans="21:21" x14ac:dyDescent="0.3">
      <c r="U65281" s="275"/>
    </row>
    <row r="65282" spans="21:21" x14ac:dyDescent="0.3">
      <c r="U65282" s="275"/>
    </row>
    <row r="65283" spans="21:21" x14ac:dyDescent="0.3">
      <c r="U65283" s="275"/>
    </row>
    <row r="65284" spans="21:21" x14ac:dyDescent="0.3">
      <c r="U65284" s="275"/>
    </row>
    <row r="65285" spans="21:21" x14ac:dyDescent="0.3">
      <c r="U65285" s="275"/>
    </row>
    <row r="65286" spans="21:21" x14ac:dyDescent="0.3">
      <c r="U65286" s="275"/>
    </row>
    <row r="65287" spans="21:21" x14ac:dyDescent="0.3">
      <c r="U65287" s="275"/>
    </row>
    <row r="65288" spans="21:21" x14ac:dyDescent="0.3">
      <c r="U65288" s="275"/>
    </row>
    <row r="65289" spans="21:21" x14ac:dyDescent="0.3">
      <c r="U65289" s="275"/>
    </row>
    <row r="65290" spans="21:21" x14ac:dyDescent="0.3">
      <c r="U65290" s="275"/>
    </row>
    <row r="65291" spans="21:21" x14ac:dyDescent="0.3">
      <c r="U65291" s="275"/>
    </row>
    <row r="65292" spans="21:21" x14ac:dyDescent="0.3">
      <c r="U65292" s="275"/>
    </row>
    <row r="65293" spans="21:21" x14ac:dyDescent="0.3">
      <c r="U65293" s="275"/>
    </row>
    <row r="65294" spans="21:21" x14ac:dyDescent="0.3">
      <c r="U65294" s="275"/>
    </row>
    <row r="65295" spans="21:21" x14ac:dyDescent="0.3">
      <c r="U65295" s="275"/>
    </row>
    <row r="65296" spans="21:21" x14ac:dyDescent="0.3">
      <c r="U65296" s="275"/>
    </row>
    <row r="65297" spans="21:21" x14ac:dyDescent="0.3">
      <c r="U65297" s="275"/>
    </row>
    <row r="65298" spans="21:21" x14ac:dyDescent="0.3">
      <c r="U65298" s="275"/>
    </row>
    <row r="65299" spans="21:21" x14ac:dyDescent="0.3">
      <c r="U65299" s="275"/>
    </row>
    <row r="65300" spans="21:21" x14ac:dyDescent="0.3">
      <c r="U65300" s="275"/>
    </row>
    <row r="65301" spans="21:21" x14ac:dyDescent="0.3">
      <c r="U65301" s="275"/>
    </row>
    <row r="65302" spans="21:21" x14ac:dyDescent="0.3">
      <c r="U65302" s="275"/>
    </row>
    <row r="65303" spans="21:21" x14ac:dyDescent="0.3">
      <c r="U65303" s="275"/>
    </row>
    <row r="65304" spans="21:21" x14ac:dyDescent="0.3">
      <c r="U65304" s="275"/>
    </row>
    <row r="65305" spans="21:21" x14ac:dyDescent="0.3">
      <c r="U65305" s="275"/>
    </row>
    <row r="65306" spans="21:21" x14ac:dyDescent="0.3">
      <c r="U65306" s="275"/>
    </row>
    <row r="65307" spans="21:21" x14ac:dyDescent="0.3">
      <c r="U65307" s="275"/>
    </row>
    <row r="65308" spans="21:21" x14ac:dyDescent="0.3">
      <c r="U65308" s="275"/>
    </row>
    <row r="65309" spans="21:21" x14ac:dyDescent="0.3">
      <c r="U65309" s="275"/>
    </row>
    <row r="65310" spans="21:21" x14ac:dyDescent="0.3">
      <c r="U65310" s="275"/>
    </row>
    <row r="65311" spans="21:21" x14ac:dyDescent="0.3">
      <c r="U65311" s="275"/>
    </row>
    <row r="65312" spans="21:21" x14ac:dyDescent="0.3">
      <c r="U65312" s="275"/>
    </row>
    <row r="65313" spans="21:21" x14ac:dyDescent="0.3">
      <c r="U65313" s="275"/>
    </row>
    <row r="65314" spans="21:21" x14ac:dyDescent="0.3">
      <c r="U65314" s="275"/>
    </row>
    <row r="65315" spans="21:21" x14ac:dyDescent="0.3">
      <c r="U65315" s="275"/>
    </row>
    <row r="65316" spans="21:21" x14ac:dyDescent="0.3">
      <c r="U65316" s="275"/>
    </row>
    <row r="65317" spans="21:21" x14ac:dyDescent="0.3">
      <c r="U65317" s="275"/>
    </row>
    <row r="65318" spans="21:21" x14ac:dyDescent="0.3">
      <c r="U65318" s="275"/>
    </row>
    <row r="65319" spans="21:21" x14ac:dyDescent="0.3">
      <c r="U65319" s="275"/>
    </row>
    <row r="65320" spans="21:21" x14ac:dyDescent="0.3">
      <c r="U65320" s="275"/>
    </row>
    <row r="65321" spans="21:21" x14ac:dyDescent="0.3">
      <c r="U65321" s="275"/>
    </row>
    <row r="65322" spans="21:21" x14ac:dyDescent="0.3">
      <c r="U65322" s="275"/>
    </row>
    <row r="65323" spans="21:21" x14ac:dyDescent="0.3">
      <c r="U65323" s="275"/>
    </row>
    <row r="65324" spans="21:21" x14ac:dyDescent="0.3">
      <c r="U65324" s="275"/>
    </row>
    <row r="65325" spans="21:21" x14ac:dyDescent="0.3">
      <c r="U65325" s="275"/>
    </row>
    <row r="65326" spans="21:21" x14ac:dyDescent="0.3">
      <c r="U65326" s="275"/>
    </row>
    <row r="65327" spans="21:21" x14ac:dyDescent="0.3">
      <c r="U65327" s="275"/>
    </row>
    <row r="65328" spans="21:21" x14ac:dyDescent="0.3">
      <c r="U65328" s="275"/>
    </row>
    <row r="65329" spans="21:21" x14ac:dyDescent="0.3">
      <c r="U65329" s="275"/>
    </row>
    <row r="65330" spans="21:21" x14ac:dyDescent="0.3">
      <c r="U65330" s="275"/>
    </row>
    <row r="65331" spans="21:21" x14ac:dyDescent="0.3">
      <c r="U65331" s="275"/>
    </row>
    <row r="65332" spans="21:21" x14ac:dyDescent="0.3">
      <c r="U65332" s="275"/>
    </row>
    <row r="65333" spans="21:21" x14ac:dyDescent="0.3">
      <c r="U65333" s="275"/>
    </row>
    <row r="65334" spans="21:21" x14ac:dyDescent="0.3">
      <c r="U65334" s="275"/>
    </row>
    <row r="65335" spans="21:21" x14ac:dyDescent="0.3">
      <c r="U65335" s="275"/>
    </row>
    <row r="65336" spans="21:21" x14ac:dyDescent="0.3">
      <c r="U65336" s="275"/>
    </row>
    <row r="65337" spans="21:21" x14ac:dyDescent="0.3">
      <c r="U65337" s="275"/>
    </row>
    <row r="65338" spans="21:21" x14ac:dyDescent="0.3">
      <c r="U65338" s="275"/>
    </row>
    <row r="65339" spans="21:21" x14ac:dyDescent="0.3">
      <c r="U65339" s="275"/>
    </row>
    <row r="65340" spans="21:21" x14ac:dyDescent="0.3">
      <c r="U65340" s="275"/>
    </row>
    <row r="65341" spans="21:21" x14ac:dyDescent="0.3">
      <c r="U65341" s="275"/>
    </row>
    <row r="65342" spans="21:21" x14ac:dyDescent="0.3">
      <c r="U65342" s="275"/>
    </row>
    <row r="65343" spans="21:21" x14ac:dyDescent="0.3">
      <c r="U65343" s="275"/>
    </row>
    <row r="65344" spans="21:21" x14ac:dyDescent="0.3">
      <c r="U65344" s="275"/>
    </row>
    <row r="65345" spans="21:21" x14ac:dyDescent="0.3">
      <c r="U65345" s="275"/>
    </row>
    <row r="65346" spans="21:21" x14ac:dyDescent="0.3">
      <c r="U65346" s="275"/>
    </row>
    <row r="65347" spans="21:21" x14ac:dyDescent="0.3">
      <c r="U65347" s="275"/>
    </row>
    <row r="65348" spans="21:21" x14ac:dyDescent="0.3">
      <c r="U65348" s="275"/>
    </row>
    <row r="65349" spans="21:21" x14ac:dyDescent="0.3">
      <c r="U65349" s="275"/>
    </row>
    <row r="65350" spans="21:21" x14ac:dyDescent="0.3">
      <c r="U65350" s="275"/>
    </row>
    <row r="65351" spans="21:21" x14ac:dyDescent="0.3">
      <c r="U65351" s="275"/>
    </row>
    <row r="65352" spans="21:21" x14ac:dyDescent="0.3">
      <c r="U65352" s="275"/>
    </row>
    <row r="65353" spans="21:21" x14ac:dyDescent="0.3">
      <c r="U65353" s="275"/>
    </row>
    <row r="65354" spans="21:21" x14ac:dyDescent="0.3">
      <c r="U65354" s="275"/>
    </row>
    <row r="65355" spans="21:21" x14ac:dyDescent="0.3">
      <c r="U65355" s="275"/>
    </row>
    <row r="65356" spans="21:21" x14ac:dyDescent="0.3">
      <c r="U65356" s="275"/>
    </row>
    <row r="65357" spans="21:21" x14ac:dyDescent="0.3">
      <c r="U65357" s="275"/>
    </row>
    <row r="65358" spans="21:21" x14ac:dyDescent="0.3">
      <c r="U65358" s="275"/>
    </row>
    <row r="65359" spans="21:21" x14ac:dyDescent="0.3">
      <c r="U65359" s="275"/>
    </row>
    <row r="65360" spans="21:21" x14ac:dyDescent="0.3">
      <c r="U65360" s="275"/>
    </row>
    <row r="65361" spans="21:21" x14ac:dyDescent="0.3">
      <c r="U65361" s="275"/>
    </row>
    <row r="65362" spans="21:21" x14ac:dyDescent="0.3">
      <c r="U65362" s="275"/>
    </row>
    <row r="65363" spans="21:21" x14ac:dyDescent="0.3">
      <c r="U65363" s="275"/>
    </row>
    <row r="65364" spans="21:21" x14ac:dyDescent="0.3">
      <c r="U65364" s="275"/>
    </row>
    <row r="65365" spans="21:21" x14ac:dyDescent="0.3">
      <c r="U65365" s="275"/>
    </row>
    <row r="65366" spans="21:21" x14ac:dyDescent="0.3">
      <c r="U65366" s="275"/>
    </row>
    <row r="65367" spans="21:21" x14ac:dyDescent="0.3">
      <c r="U65367" s="275"/>
    </row>
    <row r="65368" spans="21:21" x14ac:dyDescent="0.3">
      <c r="U65368" s="275"/>
    </row>
    <row r="65369" spans="21:21" x14ac:dyDescent="0.3">
      <c r="U65369" s="275"/>
    </row>
    <row r="65370" spans="21:21" x14ac:dyDescent="0.3">
      <c r="U65370" s="275"/>
    </row>
    <row r="65371" spans="21:21" x14ac:dyDescent="0.3">
      <c r="U65371" s="275"/>
    </row>
    <row r="65372" spans="21:21" x14ac:dyDescent="0.3">
      <c r="U65372" s="275"/>
    </row>
    <row r="65373" spans="21:21" x14ac:dyDescent="0.3">
      <c r="U65373" s="275"/>
    </row>
    <row r="65374" spans="21:21" x14ac:dyDescent="0.3">
      <c r="U65374" s="275"/>
    </row>
    <row r="65375" spans="21:21" x14ac:dyDescent="0.3">
      <c r="U65375" s="275"/>
    </row>
    <row r="65376" spans="21:21" x14ac:dyDescent="0.3">
      <c r="U65376" s="275"/>
    </row>
    <row r="65377" spans="21:21" x14ac:dyDescent="0.3">
      <c r="U65377" s="275"/>
    </row>
    <row r="65378" spans="21:21" x14ac:dyDescent="0.3">
      <c r="U65378" s="275"/>
    </row>
    <row r="65379" spans="21:21" x14ac:dyDescent="0.3">
      <c r="U65379" s="275"/>
    </row>
    <row r="65380" spans="21:21" x14ac:dyDescent="0.3">
      <c r="U65380" s="275"/>
    </row>
    <row r="65381" spans="21:21" x14ac:dyDescent="0.3">
      <c r="U65381" s="275"/>
    </row>
    <row r="65382" spans="21:21" x14ac:dyDescent="0.3">
      <c r="U65382" s="275"/>
    </row>
    <row r="65383" spans="21:21" x14ac:dyDescent="0.3">
      <c r="U65383" s="275"/>
    </row>
    <row r="65384" spans="21:21" x14ac:dyDescent="0.3">
      <c r="U65384" s="275"/>
    </row>
    <row r="65385" spans="21:21" x14ac:dyDescent="0.3">
      <c r="U65385" s="275"/>
    </row>
    <row r="65386" spans="21:21" x14ac:dyDescent="0.3">
      <c r="U65386" s="275"/>
    </row>
    <row r="65387" spans="21:21" x14ac:dyDescent="0.3">
      <c r="U65387" s="275"/>
    </row>
    <row r="65388" spans="21:21" x14ac:dyDescent="0.3">
      <c r="U65388" s="275"/>
    </row>
    <row r="65389" spans="21:21" x14ac:dyDescent="0.3">
      <c r="U65389" s="275"/>
    </row>
    <row r="65390" spans="21:21" x14ac:dyDescent="0.3">
      <c r="U65390" s="275"/>
    </row>
    <row r="65391" spans="21:21" x14ac:dyDescent="0.3">
      <c r="U65391" s="275"/>
    </row>
    <row r="65392" spans="21:21" x14ac:dyDescent="0.3">
      <c r="U65392" s="275"/>
    </row>
    <row r="65393" spans="21:21" x14ac:dyDescent="0.3">
      <c r="U65393" s="275"/>
    </row>
    <row r="65394" spans="21:21" x14ac:dyDescent="0.3">
      <c r="U65394" s="275"/>
    </row>
    <row r="65395" spans="21:21" x14ac:dyDescent="0.3">
      <c r="U65395" s="275"/>
    </row>
    <row r="65396" spans="21:21" x14ac:dyDescent="0.3">
      <c r="U65396" s="275"/>
    </row>
    <row r="65397" spans="21:21" x14ac:dyDescent="0.3">
      <c r="U65397" s="275"/>
    </row>
    <row r="65398" spans="21:21" x14ac:dyDescent="0.3">
      <c r="U65398" s="275"/>
    </row>
    <row r="65399" spans="21:21" x14ac:dyDescent="0.3">
      <c r="U65399" s="275"/>
    </row>
    <row r="65400" spans="21:21" x14ac:dyDescent="0.3">
      <c r="U65400" s="275"/>
    </row>
    <row r="65401" spans="21:21" x14ac:dyDescent="0.3">
      <c r="U65401" s="275"/>
    </row>
    <row r="65402" spans="21:21" x14ac:dyDescent="0.3">
      <c r="U65402" s="275"/>
    </row>
    <row r="65403" spans="21:21" x14ac:dyDescent="0.3">
      <c r="U65403" s="275"/>
    </row>
    <row r="65404" spans="21:21" x14ac:dyDescent="0.3">
      <c r="U65404" s="275"/>
    </row>
    <row r="65405" spans="21:21" x14ac:dyDescent="0.3">
      <c r="U65405" s="275"/>
    </row>
    <row r="65406" spans="21:21" x14ac:dyDescent="0.3">
      <c r="U65406" s="275"/>
    </row>
    <row r="65407" spans="21:21" x14ac:dyDescent="0.3">
      <c r="U65407" s="275"/>
    </row>
    <row r="65408" spans="21:21" x14ac:dyDescent="0.3">
      <c r="U65408" s="275"/>
    </row>
    <row r="65409" spans="21:21" x14ac:dyDescent="0.3">
      <c r="U65409" s="275"/>
    </row>
    <row r="65410" spans="21:21" x14ac:dyDescent="0.3">
      <c r="U65410" s="275"/>
    </row>
    <row r="65411" spans="21:21" x14ac:dyDescent="0.3">
      <c r="U65411" s="275"/>
    </row>
    <row r="65412" spans="21:21" x14ac:dyDescent="0.3">
      <c r="U65412" s="275"/>
    </row>
    <row r="65413" spans="21:21" x14ac:dyDescent="0.3">
      <c r="U65413" s="275"/>
    </row>
    <row r="65414" spans="21:21" x14ac:dyDescent="0.3">
      <c r="U65414" s="275"/>
    </row>
    <row r="65415" spans="21:21" x14ac:dyDescent="0.3">
      <c r="U65415" s="275"/>
    </row>
    <row r="65416" spans="21:21" x14ac:dyDescent="0.3">
      <c r="U65416" s="275"/>
    </row>
    <row r="65417" spans="21:21" x14ac:dyDescent="0.3">
      <c r="U65417" s="275"/>
    </row>
    <row r="65418" spans="21:21" x14ac:dyDescent="0.3">
      <c r="U65418" s="275"/>
    </row>
    <row r="65419" spans="21:21" x14ac:dyDescent="0.3">
      <c r="U65419" s="275"/>
    </row>
    <row r="65420" spans="21:21" x14ac:dyDescent="0.3">
      <c r="U65420" s="275"/>
    </row>
    <row r="65421" spans="21:21" x14ac:dyDescent="0.3">
      <c r="U65421" s="275"/>
    </row>
    <row r="65422" spans="21:21" x14ac:dyDescent="0.3">
      <c r="U65422" s="275"/>
    </row>
    <row r="65423" spans="21:21" x14ac:dyDescent="0.3">
      <c r="U65423" s="275"/>
    </row>
    <row r="65424" spans="21:21" x14ac:dyDescent="0.3">
      <c r="U65424" s="275"/>
    </row>
    <row r="65425" spans="21:21" x14ac:dyDescent="0.3">
      <c r="U65425" s="275"/>
    </row>
    <row r="65426" spans="21:21" x14ac:dyDescent="0.3">
      <c r="U65426" s="275"/>
    </row>
    <row r="65427" spans="21:21" x14ac:dyDescent="0.3">
      <c r="U65427" s="275"/>
    </row>
    <row r="65428" spans="21:21" x14ac:dyDescent="0.3">
      <c r="U65428" s="275"/>
    </row>
    <row r="65429" spans="21:21" x14ac:dyDescent="0.3">
      <c r="U65429" s="275"/>
    </row>
    <row r="65430" spans="21:21" x14ac:dyDescent="0.3">
      <c r="U65430" s="275"/>
    </row>
    <row r="65431" spans="21:21" x14ac:dyDescent="0.3">
      <c r="U65431" s="275"/>
    </row>
    <row r="65432" spans="21:21" x14ac:dyDescent="0.3">
      <c r="U65432" s="275"/>
    </row>
    <row r="65433" spans="21:21" x14ac:dyDescent="0.3">
      <c r="U65433" s="275"/>
    </row>
    <row r="65434" spans="21:21" x14ac:dyDescent="0.3">
      <c r="U65434" s="275"/>
    </row>
    <row r="65435" spans="21:21" x14ac:dyDescent="0.3">
      <c r="U65435" s="275"/>
    </row>
    <row r="65436" spans="21:21" x14ac:dyDescent="0.3">
      <c r="U65436" s="275"/>
    </row>
    <row r="65437" spans="21:21" x14ac:dyDescent="0.3">
      <c r="U65437" s="275"/>
    </row>
    <row r="65438" spans="21:21" x14ac:dyDescent="0.3">
      <c r="U65438" s="275"/>
    </row>
    <row r="65439" spans="21:21" x14ac:dyDescent="0.3">
      <c r="U65439" s="275"/>
    </row>
    <row r="65440" spans="21:21" x14ac:dyDescent="0.3">
      <c r="U65440" s="275"/>
    </row>
    <row r="65441" spans="21:21" x14ac:dyDescent="0.3">
      <c r="U65441" s="275"/>
    </row>
    <row r="65442" spans="21:21" x14ac:dyDescent="0.3">
      <c r="U65442" s="275"/>
    </row>
    <row r="65443" spans="21:21" x14ac:dyDescent="0.3">
      <c r="U65443" s="275"/>
    </row>
    <row r="65444" spans="21:21" x14ac:dyDescent="0.3">
      <c r="U65444" s="275"/>
    </row>
    <row r="65445" spans="21:21" x14ac:dyDescent="0.3">
      <c r="U65445" s="275"/>
    </row>
    <row r="65446" spans="21:21" x14ac:dyDescent="0.3">
      <c r="U65446" s="275"/>
    </row>
    <row r="65447" spans="21:21" x14ac:dyDescent="0.3">
      <c r="U65447" s="275"/>
    </row>
    <row r="65448" spans="21:21" x14ac:dyDescent="0.3">
      <c r="U65448" s="275"/>
    </row>
    <row r="65449" spans="21:21" x14ac:dyDescent="0.3">
      <c r="U65449" s="275"/>
    </row>
    <row r="65450" spans="21:21" x14ac:dyDescent="0.3">
      <c r="U65450" s="275"/>
    </row>
    <row r="65451" spans="21:21" x14ac:dyDescent="0.3">
      <c r="U65451" s="275"/>
    </row>
    <row r="65452" spans="21:21" x14ac:dyDescent="0.3">
      <c r="U65452" s="275"/>
    </row>
    <row r="65453" spans="21:21" x14ac:dyDescent="0.3">
      <c r="U65453" s="275"/>
    </row>
    <row r="65454" spans="21:21" x14ac:dyDescent="0.3">
      <c r="U65454" s="275"/>
    </row>
    <row r="65455" spans="21:21" x14ac:dyDescent="0.3">
      <c r="U65455" s="275"/>
    </row>
    <row r="65456" spans="21:21" x14ac:dyDescent="0.3">
      <c r="U65456" s="275"/>
    </row>
    <row r="65457" spans="21:21" x14ac:dyDescent="0.3">
      <c r="U65457" s="275"/>
    </row>
    <row r="65458" spans="21:21" x14ac:dyDescent="0.3">
      <c r="U65458" s="275"/>
    </row>
    <row r="65459" spans="21:21" x14ac:dyDescent="0.3">
      <c r="U65459" s="275"/>
    </row>
    <row r="65460" spans="21:21" x14ac:dyDescent="0.3">
      <c r="U65460" s="275"/>
    </row>
    <row r="65461" spans="21:21" x14ac:dyDescent="0.3">
      <c r="U65461" s="275"/>
    </row>
    <row r="65462" spans="21:21" x14ac:dyDescent="0.3">
      <c r="U65462" s="275"/>
    </row>
    <row r="65463" spans="21:21" x14ac:dyDescent="0.3">
      <c r="U65463" s="275"/>
    </row>
    <row r="65464" spans="21:21" x14ac:dyDescent="0.3">
      <c r="U65464" s="275"/>
    </row>
    <row r="65465" spans="21:21" x14ac:dyDescent="0.3">
      <c r="U65465" s="275"/>
    </row>
    <row r="65466" spans="21:21" x14ac:dyDescent="0.3">
      <c r="U65466" s="275"/>
    </row>
    <row r="65467" spans="21:21" x14ac:dyDescent="0.3">
      <c r="U65467" s="275"/>
    </row>
    <row r="65468" spans="21:21" x14ac:dyDescent="0.3">
      <c r="U65468" s="275"/>
    </row>
    <row r="65469" spans="21:21" x14ac:dyDescent="0.3">
      <c r="U65469" s="275"/>
    </row>
    <row r="65470" spans="21:21" x14ac:dyDescent="0.3">
      <c r="U65470" s="275"/>
    </row>
    <row r="65471" spans="21:21" x14ac:dyDescent="0.3">
      <c r="U65471" s="275"/>
    </row>
    <row r="65472" spans="21:21" x14ac:dyDescent="0.3">
      <c r="U65472" s="275"/>
    </row>
    <row r="65473" spans="21:21" x14ac:dyDescent="0.3">
      <c r="U65473" s="275"/>
    </row>
    <row r="65474" spans="21:21" x14ac:dyDescent="0.3">
      <c r="U65474" s="275"/>
    </row>
    <row r="65475" spans="21:21" x14ac:dyDescent="0.3">
      <c r="U65475" s="275"/>
    </row>
    <row r="65476" spans="21:21" x14ac:dyDescent="0.3">
      <c r="U65476" s="275"/>
    </row>
    <row r="65477" spans="21:21" x14ac:dyDescent="0.3">
      <c r="U65477" s="275"/>
    </row>
    <row r="65478" spans="21:21" x14ac:dyDescent="0.3">
      <c r="U65478" s="275"/>
    </row>
    <row r="65479" spans="21:21" x14ac:dyDescent="0.3">
      <c r="U65479" s="275"/>
    </row>
    <row r="65480" spans="21:21" x14ac:dyDescent="0.3">
      <c r="U65480" s="275"/>
    </row>
    <row r="65481" spans="21:21" x14ac:dyDescent="0.3">
      <c r="U65481" s="275"/>
    </row>
    <row r="65482" spans="21:21" x14ac:dyDescent="0.3">
      <c r="U65482" s="275"/>
    </row>
    <row r="65483" spans="21:21" x14ac:dyDescent="0.3">
      <c r="U65483" s="275"/>
    </row>
    <row r="65484" spans="21:21" x14ac:dyDescent="0.3">
      <c r="U65484" s="275"/>
    </row>
    <row r="65485" spans="21:21" x14ac:dyDescent="0.3">
      <c r="U65485" s="275"/>
    </row>
    <row r="65486" spans="21:21" x14ac:dyDescent="0.3">
      <c r="U65486" s="275"/>
    </row>
    <row r="65487" spans="21:21" x14ac:dyDescent="0.3">
      <c r="U65487" s="275"/>
    </row>
    <row r="65488" spans="21:21" x14ac:dyDescent="0.3">
      <c r="U65488" s="275"/>
    </row>
    <row r="65489" spans="21:21" x14ac:dyDescent="0.3">
      <c r="U65489" s="275"/>
    </row>
    <row r="65490" spans="21:21" x14ac:dyDescent="0.3">
      <c r="U65490" s="275"/>
    </row>
    <row r="65491" spans="21:21" x14ac:dyDescent="0.3">
      <c r="U65491" s="275"/>
    </row>
    <row r="65492" spans="21:21" x14ac:dyDescent="0.3">
      <c r="U65492" s="275"/>
    </row>
    <row r="65493" spans="21:21" x14ac:dyDescent="0.3">
      <c r="U65493" s="275"/>
    </row>
    <row r="65494" spans="21:21" x14ac:dyDescent="0.3">
      <c r="U65494" s="275"/>
    </row>
    <row r="65495" spans="21:21" x14ac:dyDescent="0.3">
      <c r="U65495" s="275"/>
    </row>
    <row r="65496" spans="21:21" x14ac:dyDescent="0.3">
      <c r="U65496" s="275"/>
    </row>
    <row r="65497" spans="21:21" x14ac:dyDescent="0.3">
      <c r="U65497" s="275"/>
    </row>
    <row r="65498" spans="21:21" x14ac:dyDescent="0.3">
      <c r="U65498" s="275"/>
    </row>
    <row r="65499" spans="21:21" x14ac:dyDescent="0.3">
      <c r="U65499" s="275"/>
    </row>
    <row r="65500" spans="21:21" x14ac:dyDescent="0.3">
      <c r="U65500" s="275"/>
    </row>
    <row r="65501" spans="21:21" x14ac:dyDescent="0.3">
      <c r="U65501" s="275"/>
    </row>
    <row r="65502" spans="21:21" x14ac:dyDescent="0.3">
      <c r="U65502" s="275"/>
    </row>
    <row r="65503" spans="21:21" x14ac:dyDescent="0.3">
      <c r="U65503" s="275"/>
    </row>
    <row r="65504" spans="21:21" x14ac:dyDescent="0.3">
      <c r="U65504" s="275"/>
    </row>
    <row r="65505" spans="21:21" x14ac:dyDescent="0.3">
      <c r="U65505" s="275"/>
    </row>
    <row r="65506" spans="21:21" x14ac:dyDescent="0.3">
      <c r="U65506" s="275"/>
    </row>
    <row r="65507" spans="21:21" x14ac:dyDescent="0.3">
      <c r="U65507" s="275"/>
    </row>
    <row r="65508" spans="21:21" x14ac:dyDescent="0.3">
      <c r="U65508" s="275"/>
    </row>
    <row r="65509" spans="21:21" x14ac:dyDescent="0.3">
      <c r="U65509" s="275"/>
    </row>
    <row r="65510" spans="21:21" x14ac:dyDescent="0.3">
      <c r="U65510" s="275"/>
    </row>
    <row r="65511" spans="21:21" x14ac:dyDescent="0.3">
      <c r="U65511" s="275"/>
    </row>
    <row r="65512" spans="21:21" x14ac:dyDescent="0.3">
      <c r="U65512" s="275"/>
    </row>
    <row r="65513" spans="21:21" x14ac:dyDescent="0.3">
      <c r="U65513" s="275"/>
    </row>
    <row r="65514" spans="21:21" x14ac:dyDescent="0.3">
      <c r="U65514" s="275"/>
    </row>
    <row r="65515" spans="21:21" x14ac:dyDescent="0.3">
      <c r="U65515" s="275"/>
    </row>
    <row r="65516" spans="21:21" x14ac:dyDescent="0.3">
      <c r="U65516" s="275"/>
    </row>
    <row r="65517" spans="21:21" x14ac:dyDescent="0.3">
      <c r="U65517" s="275"/>
    </row>
    <row r="65518" spans="21:21" x14ac:dyDescent="0.3">
      <c r="U65518" s="275"/>
    </row>
    <row r="65519" spans="21:21" x14ac:dyDescent="0.3">
      <c r="U65519" s="275"/>
    </row>
    <row r="65520" spans="21:21" x14ac:dyDescent="0.3">
      <c r="U65520" s="275"/>
    </row>
    <row r="65521" spans="21:21" x14ac:dyDescent="0.3">
      <c r="U65521" s="275"/>
    </row>
  </sheetData>
  <sortState ref="B46:H47">
    <sortCondition descending="1" ref="G46:G4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DK213"/>
  <sheetViews>
    <sheetView topLeftCell="A34" zoomScale="85" zoomScaleNormal="85" workbookViewId="0">
      <pane xSplit="1" topLeftCell="B1" activePane="topRight" state="frozen"/>
      <selection activeCell="AR41" sqref="AR41"/>
      <selection pane="topRight" activeCell="B49" sqref="B49"/>
    </sheetView>
  </sheetViews>
  <sheetFormatPr defaultColWidth="9.1796875" defaultRowHeight="14.5" x14ac:dyDescent="0.35"/>
  <cols>
    <col min="1" max="1" width="26.1796875" style="118" customWidth="1"/>
    <col min="2" max="2" width="31.1796875" style="64" customWidth="1"/>
    <col min="3" max="69" width="31.1796875" style="118" customWidth="1"/>
    <col min="70" max="16384" width="9.1796875" style="118"/>
  </cols>
  <sheetData>
    <row r="1" spans="1:23" ht="18.5" x14ac:dyDescent="0.45">
      <c r="A1" s="66">
        <f>+'P&amp;L XXX'!A1</f>
        <v>0</v>
      </c>
      <c r="C1" s="271" t="s">
        <v>5283</v>
      </c>
      <c r="D1" s="271" t="s">
        <v>5284</v>
      </c>
    </row>
    <row r="2" spans="1:23" ht="18.5" x14ac:dyDescent="0.45">
      <c r="A2" s="66" t="s">
        <v>3097</v>
      </c>
      <c r="C2" s="271" t="s">
        <v>5285</v>
      </c>
      <c r="D2" s="271"/>
    </row>
    <row r="3" spans="1:23" s="173" customFormat="1" x14ac:dyDescent="0.35">
      <c r="A3" s="172"/>
      <c r="B3" s="180"/>
      <c r="C3" s="271" t="s">
        <v>5286</v>
      </c>
      <c r="D3" s="271"/>
    </row>
    <row r="4" spans="1:23" s="173" customFormat="1" x14ac:dyDescent="0.35">
      <c r="B4" s="175"/>
      <c r="C4" s="271" t="s">
        <v>5287</v>
      </c>
      <c r="D4" s="271"/>
    </row>
    <row r="5" spans="1:23" s="257" customFormat="1" ht="16" thickBot="1" x14ac:dyDescent="0.4">
      <c r="A5" s="262" t="s">
        <v>2293</v>
      </c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268"/>
      <c r="N5" s="268"/>
      <c r="O5" s="268"/>
      <c r="P5" s="268"/>
      <c r="Q5" s="268"/>
      <c r="R5" s="268"/>
      <c r="S5" s="268"/>
      <c r="T5" s="268"/>
      <c r="U5" s="268"/>
      <c r="V5" s="268"/>
      <c r="W5" s="269"/>
    </row>
    <row r="6" spans="1:23" s="148" customFormat="1" x14ac:dyDescent="0.35">
      <c r="A6" s="171" t="s">
        <v>2294</v>
      </c>
      <c r="B6" s="267"/>
      <c r="C6" s="267"/>
      <c r="D6" s="267"/>
      <c r="E6" s="267"/>
      <c r="F6" s="267"/>
      <c r="G6" s="267"/>
      <c r="H6" s="267"/>
      <c r="I6" s="267"/>
      <c r="J6" s="267"/>
      <c r="K6" s="267"/>
      <c r="L6" s="267"/>
      <c r="M6" s="267"/>
      <c r="N6" s="267"/>
      <c r="O6" s="267"/>
      <c r="P6" s="267"/>
      <c r="Q6" s="267"/>
      <c r="R6" s="267"/>
      <c r="S6" s="267"/>
      <c r="T6" s="267"/>
      <c r="U6" s="267"/>
      <c r="V6" s="267"/>
      <c r="W6" s="267"/>
    </row>
    <row r="7" spans="1:23" s="148" customFormat="1" x14ac:dyDescent="0.35">
      <c r="A7" s="270" t="s">
        <v>5282</v>
      </c>
      <c r="B7" s="267"/>
      <c r="C7" s="267">
        <f>B41</f>
        <v>0</v>
      </c>
      <c r="D7" s="267">
        <f t="shared" ref="D7:V7" si="0">C41</f>
        <v>0</v>
      </c>
      <c r="E7" s="267">
        <f t="shared" si="0"/>
        <v>0</v>
      </c>
      <c r="F7" s="267">
        <f t="shared" si="0"/>
        <v>0</v>
      </c>
      <c r="G7" s="267">
        <f t="shared" si="0"/>
        <v>0</v>
      </c>
      <c r="H7" s="267">
        <f t="shared" si="0"/>
        <v>0</v>
      </c>
      <c r="I7" s="267">
        <f t="shared" si="0"/>
        <v>0</v>
      </c>
      <c r="J7" s="267">
        <f t="shared" si="0"/>
        <v>0</v>
      </c>
      <c r="K7" s="267">
        <f t="shared" si="0"/>
        <v>0</v>
      </c>
      <c r="L7" s="267">
        <f t="shared" si="0"/>
        <v>0</v>
      </c>
      <c r="M7" s="267">
        <f t="shared" si="0"/>
        <v>0</v>
      </c>
      <c r="N7" s="267">
        <f t="shared" si="0"/>
        <v>0</v>
      </c>
      <c r="O7" s="267">
        <f t="shared" si="0"/>
        <v>0</v>
      </c>
      <c r="P7" s="267">
        <f t="shared" si="0"/>
        <v>0</v>
      </c>
      <c r="Q7" s="267">
        <f t="shared" si="0"/>
        <v>0</v>
      </c>
      <c r="R7" s="267">
        <f t="shared" si="0"/>
        <v>0</v>
      </c>
      <c r="S7" s="267">
        <f t="shared" si="0"/>
        <v>0</v>
      </c>
      <c r="T7" s="267">
        <f t="shared" si="0"/>
        <v>0</v>
      </c>
      <c r="U7" s="267">
        <f t="shared" si="0"/>
        <v>0</v>
      </c>
      <c r="V7" s="267">
        <f t="shared" si="0"/>
        <v>0</v>
      </c>
      <c r="W7" s="267"/>
    </row>
    <row r="8" spans="1:23" x14ac:dyDescent="0.35"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  <c r="R8" s="267"/>
      <c r="S8" s="267"/>
      <c r="T8" s="267"/>
      <c r="U8" s="267"/>
      <c r="V8" s="267"/>
      <c r="W8" s="267"/>
    </row>
    <row r="9" spans="1:23" ht="15" customHeight="1" x14ac:dyDescent="0.35">
      <c r="B9" s="267"/>
      <c r="C9" s="267"/>
      <c r="D9" s="267"/>
      <c r="E9" s="267"/>
      <c r="F9" s="267"/>
      <c r="G9" s="267"/>
      <c r="H9" s="267"/>
      <c r="I9" s="267"/>
      <c r="J9" s="267"/>
      <c r="K9" s="267"/>
      <c r="L9" s="267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</row>
    <row r="10" spans="1:23" x14ac:dyDescent="0.35">
      <c r="B10" s="267"/>
      <c r="C10" s="267"/>
      <c r="D10" s="267"/>
      <c r="E10" s="267"/>
      <c r="F10" s="267"/>
      <c r="G10" s="267"/>
      <c r="H10" s="267"/>
      <c r="I10" s="267"/>
      <c r="J10" s="267"/>
      <c r="K10" s="267"/>
      <c r="L10" s="267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</row>
    <row r="11" spans="1:23" x14ac:dyDescent="0.35">
      <c r="B11" s="267"/>
      <c r="C11" s="267"/>
      <c r="D11" s="267"/>
      <c r="E11" s="267"/>
      <c r="F11" s="267"/>
      <c r="G11" s="267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</row>
    <row r="12" spans="1:23" x14ac:dyDescent="0.35">
      <c r="B12" s="267"/>
      <c r="C12" s="267"/>
      <c r="D12" s="267"/>
      <c r="E12" s="267"/>
      <c r="F12" s="267"/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</row>
    <row r="13" spans="1:23" x14ac:dyDescent="0.35">
      <c r="B13" s="267"/>
      <c r="C13" s="267"/>
      <c r="D13" s="267"/>
      <c r="E13" s="267"/>
      <c r="F13" s="267"/>
      <c r="G13" s="267"/>
      <c r="H13" s="267"/>
      <c r="I13" s="267"/>
      <c r="J13" s="267"/>
      <c r="K13" s="267"/>
      <c r="L13" s="267"/>
      <c r="M13" s="267"/>
      <c r="N13" s="267"/>
      <c r="O13" s="267"/>
      <c r="P13" s="267"/>
      <c r="Q13" s="267"/>
      <c r="R13" s="267"/>
      <c r="S13" s="267"/>
      <c r="T13" s="267"/>
      <c r="U13" s="267"/>
      <c r="V13" s="267"/>
      <c r="W13" s="267"/>
    </row>
    <row r="14" spans="1:23" x14ac:dyDescent="0.35">
      <c r="B14" s="267"/>
      <c r="C14" s="267"/>
      <c r="D14" s="267"/>
      <c r="E14" s="267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</row>
    <row r="15" spans="1:23" s="256" customFormat="1" x14ac:dyDescent="0.35">
      <c r="B15" s="267"/>
      <c r="C15" s="267"/>
      <c r="D15" s="267"/>
      <c r="E15" s="267"/>
      <c r="F15" s="267"/>
      <c r="G15" s="267"/>
      <c r="H15" s="267"/>
      <c r="I15" s="267"/>
      <c r="J15" s="267"/>
      <c r="K15" s="267"/>
      <c r="L15" s="267"/>
      <c r="M15" s="267"/>
      <c r="N15" s="267"/>
      <c r="O15" s="267"/>
      <c r="P15" s="267"/>
      <c r="Q15" s="267"/>
      <c r="R15" s="267"/>
      <c r="S15" s="267"/>
      <c r="T15" s="267"/>
      <c r="U15" s="267"/>
      <c r="V15" s="267"/>
      <c r="W15" s="267"/>
    </row>
    <row r="16" spans="1:23" s="256" customFormat="1" x14ac:dyDescent="0.35">
      <c r="B16" s="267"/>
      <c r="C16" s="267"/>
      <c r="D16" s="267"/>
      <c r="E16" s="267"/>
      <c r="F16" s="267"/>
      <c r="G16" s="267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</row>
    <row r="17" spans="1:23" s="256" customFormat="1" x14ac:dyDescent="0.35">
      <c r="B17" s="267"/>
      <c r="C17" s="267"/>
      <c r="D17" s="267"/>
      <c r="E17" s="267"/>
      <c r="F17" s="267"/>
      <c r="G17" s="267"/>
      <c r="H17" s="267"/>
      <c r="I17" s="267"/>
      <c r="J17" s="267"/>
      <c r="K17" s="267"/>
      <c r="L17" s="267"/>
      <c r="M17" s="267"/>
      <c r="N17" s="267"/>
      <c r="O17" s="267"/>
      <c r="P17" s="267"/>
      <c r="Q17" s="267"/>
      <c r="R17" s="267"/>
      <c r="S17" s="267"/>
      <c r="T17" s="267"/>
      <c r="U17" s="267"/>
      <c r="V17" s="267"/>
      <c r="W17" s="267"/>
    </row>
    <row r="18" spans="1:23" s="256" customFormat="1" x14ac:dyDescent="0.35">
      <c r="B18" s="267"/>
      <c r="C18" s="267"/>
      <c r="D18" s="267"/>
      <c r="E18" s="267"/>
      <c r="F18" s="267"/>
      <c r="G18" s="267"/>
      <c r="H18" s="267"/>
      <c r="I18" s="267"/>
      <c r="J18" s="267"/>
      <c r="K18" s="267"/>
      <c r="L18" s="267"/>
      <c r="M18" s="267"/>
      <c r="N18" s="267"/>
      <c r="O18" s="267"/>
      <c r="P18" s="267"/>
      <c r="Q18" s="267"/>
      <c r="R18" s="267"/>
      <c r="S18" s="267"/>
      <c r="T18" s="267"/>
      <c r="U18" s="267"/>
      <c r="V18" s="267"/>
      <c r="W18" s="267"/>
    </row>
    <row r="19" spans="1:23" x14ac:dyDescent="0.35">
      <c r="B19" s="267"/>
      <c r="C19" s="267"/>
      <c r="D19" s="267"/>
      <c r="E19" s="267"/>
      <c r="F19" s="267"/>
      <c r="G19" s="267"/>
      <c r="H19" s="267"/>
      <c r="I19" s="267"/>
      <c r="J19" s="267"/>
      <c r="K19" s="267"/>
      <c r="L19" s="267"/>
      <c r="M19" s="267"/>
      <c r="N19" s="267"/>
      <c r="O19" s="267"/>
      <c r="P19" s="267"/>
      <c r="Q19" s="267"/>
      <c r="R19" s="267"/>
      <c r="S19" s="267"/>
      <c r="T19" s="267"/>
      <c r="U19" s="267"/>
      <c r="V19" s="267"/>
      <c r="W19" s="267"/>
    </row>
    <row r="20" spans="1:23" x14ac:dyDescent="0.35">
      <c r="A20" s="67" t="s">
        <v>14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</row>
    <row r="21" spans="1:23" x14ac:dyDescent="0.35">
      <c r="B21" s="267"/>
      <c r="C21" s="267"/>
      <c r="D21" s="267"/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7"/>
      <c r="U21" s="267"/>
      <c r="V21" s="267"/>
      <c r="W21" s="267"/>
    </row>
    <row r="22" spans="1:23" x14ac:dyDescent="0.35">
      <c r="B22" s="267"/>
      <c r="C22" s="267"/>
      <c r="D22" s="267"/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67"/>
      <c r="T22" s="267"/>
      <c r="U22" s="267"/>
      <c r="V22" s="267"/>
      <c r="W22" s="267"/>
    </row>
    <row r="23" spans="1:23" x14ac:dyDescent="0.35">
      <c r="B23" s="267"/>
      <c r="C23" s="267"/>
      <c r="D23" s="267"/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67"/>
      <c r="T23" s="267"/>
      <c r="U23" s="267"/>
      <c r="V23" s="267"/>
      <c r="W23" s="267"/>
    </row>
    <row r="24" spans="1:23" s="256" customFormat="1" x14ac:dyDescent="0.35"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</row>
    <row r="25" spans="1:23" x14ac:dyDescent="0.35"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</row>
    <row r="26" spans="1:23" x14ac:dyDescent="0.35">
      <c r="B26" s="267"/>
      <c r="C26" s="267"/>
      <c r="D26" s="267"/>
      <c r="E26" s="267"/>
      <c r="F26" s="267"/>
      <c r="G26" s="267"/>
      <c r="H26" s="267"/>
      <c r="I26" s="267"/>
      <c r="J26" s="267"/>
      <c r="K26" s="267"/>
      <c r="L26" s="267"/>
      <c r="M26" s="267"/>
      <c r="N26" s="267"/>
      <c r="O26" s="267"/>
      <c r="P26" s="267"/>
      <c r="Q26" s="267"/>
      <c r="R26" s="267"/>
      <c r="S26" s="267"/>
      <c r="T26" s="267"/>
      <c r="U26" s="267"/>
      <c r="V26" s="267"/>
      <c r="W26" s="267"/>
    </row>
    <row r="27" spans="1:23" x14ac:dyDescent="0.35">
      <c r="B27" s="267"/>
      <c r="C27" s="267"/>
      <c r="D27" s="267"/>
      <c r="E27" s="267"/>
      <c r="F27" s="267"/>
      <c r="G27" s="267"/>
      <c r="H27" s="267"/>
      <c r="I27" s="267"/>
      <c r="J27" s="267"/>
      <c r="K27" s="267"/>
      <c r="L27" s="267"/>
      <c r="M27" s="267"/>
      <c r="N27" s="267"/>
      <c r="O27" s="267"/>
      <c r="P27" s="267"/>
      <c r="Q27" s="267"/>
      <c r="R27" s="267"/>
      <c r="S27" s="267"/>
      <c r="T27" s="267"/>
      <c r="U27" s="267"/>
      <c r="V27" s="267"/>
      <c r="W27" s="267"/>
    </row>
    <row r="28" spans="1:23" x14ac:dyDescent="0.35">
      <c r="B28" s="267"/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</row>
    <row r="29" spans="1:23" x14ac:dyDescent="0.35">
      <c r="B29" s="267"/>
      <c r="C29" s="267"/>
      <c r="D29" s="267"/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67"/>
      <c r="P29" s="267"/>
      <c r="Q29" s="267"/>
      <c r="R29" s="267"/>
      <c r="S29" s="267"/>
      <c r="T29" s="267"/>
      <c r="U29" s="267"/>
      <c r="V29" s="267"/>
      <c r="W29" s="267"/>
    </row>
    <row r="30" spans="1:23" x14ac:dyDescent="0.35">
      <c r="B30" s="267"/>
      <c r="C30" s="267"/>
      <c r="D30" s="267"/>
      <c r="E30" s="267"/>
      <c r="F30" s="267"/>
      <c r="G30" s="267"/>
      <c r="H30" s="267"/>
      <c r="I30" s="267"/>
      <c r="J30" s="267"/>
      <c r="K30" s="267"/>
      <c r="L30" s="267"/>
      <c r="M30" s="267"/>
      <c r="N30" s="267"/>
      <c r="O30" s="267"/>
      <c r="P30" s="267"/>
      <c r="Q30" s="267"/>
      <c r="R30" s="267"/>
      <c r="S30" s="267"/>
      <c r="T30" s="267"/>
      <c r="U30" s="267"/>
      <c r="V30" s="267"/>
      <c r="W30" s="267"/>
    </row>
    <row r="31" spans="1:23" x14ac:dyDescent="0.35">
      <c r="B31" s="267"/>
      <c r="C31" s="267"/>
      <c r="D31" s="267"/>
      <c r="E31" s="267"/>
      <c r="F31" s="267"/>
      <c r="G31" s="267"/>
      <c r="H31" s="267"/>
      <c r="I31" s="267"/>
      <c r="J31" s="267"/>
      <c r="K31" s="267"/>
      <c r="L31" s="267"/>
      <c r="M31" s="267"/>
      <c r="N31" s="267"/>
      <c r="O31" s="267"/>
      <c r="P31" s="267"/>
      <c r="Q31" s="267"/>
      <c r="R31" s="267"/>
      <c r="S31" s="267"/>
      <c r="T31" s="267"/>
      <c r="U31" s="267"/>
      <c r="V31" s="267"/>
      <c r="W31" s="267"/>
    </row>
    <row r="32" spans="1:23" x14ac:dyDescent="0.35">
      <c r="A32" s="118" t="s">
        <v>3105</v>
      </c>
      <c r="B32" s="267"/>
      <c r="C32" s="267"/>
      <c r="D32" s="267"/>
      <c r="E32" s="267"/>
      <c r="F32" s="267"/>
      <c r="G32" s="267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</row>
    <row r="33" spans="1:115" x14ac:dyDescent="0.35">
      <c r="B33" s="267"/>
      <c r="C33" s="267"/>
      <c r="D33" s="267"/>
      <c r="E33" s="267"/>
      <c r="F33" s="267"/>
      <c r="G33" s="267"/>
      <c r="H33" s="267"/>
      <c r="I33" s="267"/>
      <c r="J33" s="267"/>
      <c r="K33" s="267"/>
      <c r="L33" s="267"/>
      <c r="M33" s="267"/>
      <c r="N33" s="267"/>
      <c r="O33" s="267"/>
      <c r="P33" s="267"/>
      <c r="Q33" s="267"/>
      <c r="R33" s="267"/>
      <c r="S33" s="267"/>
      <c r="T33" s="267"/>
      <c r="U33" s="267"/>
      <c r="V33" s="267"/>
      <c r="W33" s="267"/>
    </row>
    <row r="34" spans="1:115" x14ac:dyDescent="0.35">
      <c r="A34" s="67" t="s">
        <v>2296</v>
      </c>
      <c r="B34" s="267"/>
      <c r="C34" s="267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7"/>
      <c r="T34" s="267"/>
      <c r="U34" s="267"/>
      <c r="V34" s="267"/>
      <c r="W34" s="267"/>
    </row>
    <row r="35" spans="1:115" x14ac:dyDescent="0.35"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</row>
    <row r="36" spans="1:115" x14ac:dyDescent="0.35">
      <c r="B36" s="267"/>
      <c r="C36" s="267"/>
      <c r="D36" s="267"/>
      <c r="E36" s="267"/>
      <c r="F36" s="267"/>
      <c r="G36" s="267"/>
      <c r="H36" s="267"/>
      <c r="I36" s="267"/>
      <c r="J36" s="267"/>
      <c r="K36" s="267"/>
      <c r="L36" s="267"/>
      <c r="M36" s="267"/>
      <c r="N36" s="267"/>
      <c r="O36" s="267"/>
      <c r="P36" s="267"/>
      <c r="Q36" s="267"/>
      <c r="R36" s="267"/>
      <c r="S36" s="267"/>
      <c r="T36" s="267"/>
      <c r="U36" s="267"/>
      <c r="V36" s="267"/>
      <c r="W36" s="267"/>
    </row>
    <row r="37" spans="1:115" x14ac:dyDescent="0.35">
      <c r="B37" s="267"/>
      <c r="C37" s="267"/>
      <c r="D37" s="267"/>
      <c r="E37" s="267"/>
      <c r="F37" s="267"/>
      <c r="G37" s="267"/>
      <c r="H37" s="267"/>
      <c r="I37" s="267"/>
      <c r="J37" s="267"/>
      <c r="K37" s="267"/>
      <c r="L37" s="267"/>
      <c r="M37" s="267"/>
      <c r="N37" s="267"/>
      <c r="O37" s="267"/>
      <c r="P37" s="267"/>
      <c r="Q37" s="267"/>
      <c r="R37" s="267"/>
      <c r="S37" s="267"/>
      <c r="T37" s="267"/>
      <c r="U37" s="267"/>
      <c r="V37" s="267"/>
      <c r="W37" s="267"/>
    </row>
    <row r="38" spans="1:115" x14ac:dyDescent="0.35">
      <c r="B38" s="267"/>
      <c r="C38" s="267"/>
      <c r="D38" s="267"/>
      <c r="E38" s="267"/>
      <c r="F38" s="267"/>
      <c r="G38" s="267"/>
      <c r="H38" s="267"/>
      <c r="I38" s="267"/>
      <c r="J38" s="267"/>
      <c r="K38" s="267"/>
      <c r="L38" s="267"/>
      <c r="M38" s="267"/>
      <c r="N38" s="267"/>
      <c r="O38" s="267"/>
      <c r="P38" s="267"/>
      <c r="Q38" s="267"/>
      <c r="R38" s="267"/>
      <c r="S38" s="267"/>
      <c r="T38" s="267"/>
      <c r="U38" s="267"/>
      <c r="V38" s="267"/>
      <c r="W38" s="267"/>
    </row>
    <row r="39" spans="1:115" x14ac:dyDescent="0.35">
      <c r="B39" s="267"/>
      <c r="C39" s="267"/>
      <c r="D39" s="267"/>
      <c r="E39" s="267"/>
      <c r="F39" s="267"/>
      <c r="G39" s="267"/>
      <c r="H39" s="267"/>
      <c r="I39" s="267"/>
      <c r="J39" s="267"/>
      <c r="K39" s="267"/>
      <c r="L39" s="267"/>
      <c r="M39" s="267"/>
      <c r="N39" s="267"/>
      <c r="O39" s="267"/>
      <c r="P39" s="267"/>
      <c r="Q39" s="267"/>
      <c r="R39" s="267"/>
      <c r="S39" s="267"/>
      <c r="T39" s="267"/>
      <c r="U39" s="267"/>
      <c r="V39" s="267"/>
      <c r="W39" s="267"/>
    </row>
    <row r="40" spans="1:115" x14ac:dyDescent="0.35">
      <c r="B40" s="267"/>
      <c r="C40" s="267"/>
      <c r="D40" s="267"/>
      <c r="E40" s="267"/>
      <c r="F40" s="267"/>
      <c r="G40" s="267"/>
      <c r="H40" s="267"/>
      <c r="I40" s="267"/>
      <c r="J40" s="267"/>
      <c r="K40" s="267"/>
      <c r="L40" s="267"/>
      <c r="M40" s="267"/>
      <c r="N40" s="267"/>
      <c r="O40" s="267"/>
      <c r="P40" s="267"/>
      <c r="Q40" s="267"/>
      <c r="R40" s="267"/>
      <c r="S40" s="267"/>
      <c r="T40" s="267"/>
      <c r="U40" s="267"/>
      <c r="V40" s="267"/>
      <c r="W40" s="267"/>
    </row>
    <row r="41" spans="1:115" s="65" customFormat="1" ht="15" thickBot="1" x14ac:dyDescent="0.4">
      <c r="A41" s="264" t="s">
        <v>2295</v>
      </c>
      <c r="B41" s="265">
        <f>SUM(B7:B40)</f>
        <v>0</v>
      </c>
      <c r="C41" s="265">
        <f t="shared" ref="C41:W41" si="1">SUM(C7:C40)</f>
        <v>0</v>
      </c>
      <c r="D41" s="265">
        <f t="shared" si="1"/>
        <v>0</v>
      </c>
      <c r="E41" s="265">
        <f t="shared" si="1"/>
        <v>0</v>
      </c>
      <c r="F41" s="265">
        <f t="shared" si="1"/>
        <v>0</v>
      </c>
      <c r="G41" s="265">
        <f t="shared" si="1"/>
        <v>0</v>
      </c>
      <c r="H41" s="265">
        <f t="shared" si="1"/>
        <v>0</v>
      </c>
      <c r="I41" s="265">
        <f t="shared" si="1"/>
        <v>0</v>
      </c>
      <c r="J41" s="265">
        <f t="shared" si="1"/>
        <v>0</v>
      </c>
      <c r="K41" s="265">
        <f t="shared" si="1"/>
        <v>0</v>
      </c>
      <c r="L41" s="265">
        <f t="shared" si="1"/>
        <v>0</v>
      </c>
      <c r="M41" s="265">
        <f t="shared" si="1"/>
        <v>0</v>
      </c>
      <c r="N41" s="265">
        <f t="shared" si="1"/>
        <v>0</v>
      </c>
      <c r="O41" s="265">
        <f t="shared" si="1"/>
        <v>0</v>
      </c>
      <c r="P41" s="265">
        <f t="shared" si="1"/>
        <v>0</v>
      </c>
      <c r="Q41" s="265">
        <f t="shared" si="1"/>
        <v>0</v>
      </c>
      <c r="R41" s="265">
        <f t="shared" si="1"/>
        <v>0</v>
      </c>
      <c r="S41" s="265">
        <f t="shared" si="1"/>
        <v>0</v>
      </c>
      <c r="T41" s="265">
        <f t="shared" si="1"/>
        <v>0</v>
      </c>
      <c r="U41" s="265">
        <f t="shared" si="1"/>
        <v>0</v>
      </c>
      <c r="V41" s="265">
        <f t="shared" si="1"/>
        <v>0</v>
      </c>
      <c r="W41" s="265">
        <f t="shared" si="1"/>
        <v>0</v>
      </c>
      <c r="X41" s="265">
        <f t="shared" ref="X41" si="2">SUM(X7:X40)</f>
        <v>0</v>
      </c>
      <c r="Y41" s="265">
        <f t="shared" ref="Y41" si="3">SUM(Y7:Y40)</f>
        <v>0</v>
      </c>
      <c r="Z41" s="265">
        <f t="shared" ref="Z41" si="4">SUM(Z7:Z40)</f>
        <v>0</v>
      </c>
      <c r="AA41" s="265">
        <f t="shared" ref="AA41" si="5">SUM(AA7:AA40)</f>
        <v>0</v>
      </c>
      <c r="AB41" s="265">
        <f t="shared" ref="AB41" si="6">SUM(AB7:AB40)</f>
        <v>0</v>
      </c>
      <c r="AC41" s="265">
        <f t="shared" ref="AC41" si="7">SUM(AC7:AC40)</f>
        <v>0</v>
      </c>
      <c r="AD41" s="265">
        <f t="shared" ref="AD41" si="8">SUM(AD7:AD40)</f>
        <v>0</v>
      </c>
      <c r="AE41" s="265">
        <f t="shared" ref="AE41" si="9">SUM(AE7:AE40)</f>
        <v>0</v>
      </c>
      <c r="AF41" s="265">
        <f t="shared" ref="AF41" si="10">SUM(AF7:AF40)</f>
        <v>0</v>
      </c>
      <c r="AG41" s="265">
        <f t="shared" ref="AG41" si="11">SUM(AG7:AG40)</f>
        <v>0</v>
      </c>
      <c r="AH41" s="265">
        <f t="shared" ref="AH41" si="12">SUM(AH7:AH40)</f>
        <v>0</v>
      </c>
      <c r="AI41" s="265">
        <f t="shared" ref="AI41" si="13">SUM(AI7:AI40)</f>
        <v>0</v>
      </c>
      <c r="AJ41" s="265">
        <f t="shared" ref="AJ41" si="14">SUM(AJ7:AJ40)</f>
        <v>0</v>
      </c>
      <c r="AK41" s="265">
        <f t="shared" ref="AK41" si="15">SUM(AK7:AK40)</f>
        <v>0</v>
      </c>
      <c r="AL41" s="265">
        <f t="shared" ref="AL41" si="16">SUM(AL7:AL40)</f>
        <v>0</v>
      </c>
      <c r="AM41" s="265">
        <f t="shared" ref="AM41" si="17">SUM(AM7:AM40)</f>
        <v>0</v>
      </c>
      <c r="AN41" s="265">
        <f t="shared" ref="AN41" si="18">SUM(AN7:AN40)</f>
        <v>0</v>
      </c>
      <c r="AO41" s="265">
        <f t="shared" ref="AO41" si="19">SUM(AO7:AO40)</f>
        <v>0</v>
      </c>
      <c r="AP41" s="265">
        <f t="shared" ref="AP41" si="20">SUM(AP7:AP40)</f>
        <v>0</v>
      </c>
      <c r="AQ41" s="265">
        <f t="shared" ref="AQ41" si="21">SUM(AQ7:AQ40)</f>
        <v>0</v>
      </c>
      <c r="AR41" s="265">
        <f t="shared" ref="AR41" si="22">SUM(AR7:AR40)</f>
        <v>0</v>
      </c>
      <c r="AS41" s="265">
        <f t="shared" ref="AS41" si="23">SUM(AS7:AS40)</f>
        <v>0</v>
      </c>
      <c r="AT41" s="265">
        <f t="shared" ref="AT41" si="24">SUM(AT7:AT40)</f>
        <v>0</v>
      </c>
      <c r="AU41" s="265">
        <f t="shared" ref="AU41" si="25">SUM(AU7:AU40)</f>
        <v>0</v>
      </c>
      <c r="AV41" s="265">
        <f t="shared" ref="AV41" si="26">SUM(AV7:AV40)</f>
        <v>0</v>
      </c>
      <c r="AW41" s="265">
        <f t="shared" ref="AW41" si="27">SUM(AW7:AW40)</f>
        <v>0</v>
      </c>
      <c r="AX41" s="265">
        <f t="shared" ref="AX41" si="28">SUM(AX7:AX40)</f>
        <v>0</v>
      </c>
      <c r="AY41" s="265">
        <f t="shared" ref="AY41" si="29">SUM(AY7:AY40)</f>
        <v>0</v>
      </c>
      <c r="AZ41" s="265">
        <f t="shared" ref="AZ41" si="30">SUM(AZ7:AZ40)</f>
        <v>0</v>
      </c>
      <c r="BA41" s="265">
        <f t="shared" ref="BA41" si="31">SUM(BA7:BA40)</f>
        <v>0</v>
      </c>
      <c r="BB41" s="265">
        <f t="shared" ref="BB41" si="32">SUM(BB7:BB40)</f>
        <v>0</v>
      </c>
      <c r="BC41" s="265">
        <f t="shared" ref="BC41" si="33">SUM(BC7:BC40)</f>
        <v>0</v>
      </c>
      <c r="BD41" s="265">
        <f t="shared" ref="BD41" si="34">SUM(BD7:BD40)</f>
        <v>0</v>
      </c>
      <c r="BE41" s="265">
        <f t="shared" ref="BE41" si="35">SUM(BE7:BE40)</f>
        <v>0</v>
      </c>
      <c r="BF41" s="265">
        <f t="shared" ref="BF41" si="36">SUM(BF7:BF40)</f>
        <v>0</v>
      </c>
      <c r="BG41" s="265">
        <f t="shared" ref="BG41" si="37">SUM(BG7:BG40)</f>
        <v>0</v>
      </c>
      <c r="BH41" s="265">
        <f t="shared" ref="BH41" si="38">SUM(BH7:BH40)</f>
        <v>0</v>
      </c>
      <c r="BI41" s="265">
        <f t="shared" ref="BI41" si="39">SUM(BI7:BI40)</f>
        <v>0</v>
      </c>
      <c r="BJ41" s="265">
        <f t="shared" ref="BJ41" si="40">SUM(BJ7:BJ40)</f>
        <v>0</v>
      </c>
      <c r="BK41" s="265">
        <f t="shared" ref="BK41" si="41">SUM(BK7:BK40)</f>
        <v>0</v>
      </c>
      <c r="BL41" s="265">
        <f t="shared" ref="BL41" si="42">SUM(BL7:BL40)</f>
        <v>0</v>
      </c>
      <c r="BM41" s="265">
        <f t="shared" ref="BM41" si="43">SUM(BM7:BM40)</f>
        <v>0</v>
      </c>
      <c r="BN41" s="265">
        <f t="shared" ref="BN41" si="44">SUM(BN7:BN40)</f>
        <v>0</v>
      </c>
      <c r="BO41" s="265">
        <f t="shared" ref="BO41" si="45">SUM(BO7:BO40)</f>
        <v>0</v>
      </c>
      <c r="BP41" s="265">
        <f t="shared" ref="BP41" si="46">SUM(BP7:BP40)</f>
        <v>0</v>
      </c>
      <c r="BQ41" s="265">
        <f t="shared" ref="BQ41" si="47">SUM(BQ7:BQ40)</f>
        <v>0</v>
      </c>
      <c r="BR41" s="265">
        <f t="shared" ref="BR41" si="48">SUM(BR7:BR40)</f>
        <v>0</v>
      </c>
      <c r="BS41" s="265">
        <f t="shared" ref="BS41" si="49">SUM(BS7:BS40)</f>
        <v>0</v>
      </c>
      <c r="BT41" s="265">
        <f t="shared" ref="BT41" si="50">SUM(BT7:BT40)</f>
        <v>0</v>
      </c>
      <c r="BU41" s="265">
        <f t="shared" ref="BU41" si="51">SUM(BU7:BU40)</f>
        <v>0</v>
      </c>
      <c r="BV41" s="265">
        <f t="shared" ref="BV41" si="52">SUM(BV7:BV40)</f>
        <v>0</v>
      </c>
      <c r="BW41" s="265">
        <f t="shared" ref="BW41" si="53">SUM(BW7:BW40)</f>
        <v>0</v>
      </c>
      <c r="BX41" s="265">
        <f t="shared" ref="BX41" si="54">SUM(BX7:BX40)</f>
        <v>0</v>
      </c>
      <c r="BY41" s="265">
        <f t="shared" ref="BY41" si="55">SUM(BY7:BY40)</f>
        <v>0</v>
      </c>
      <c r="BZ41" s="265">
        <f t="shared" ref="BZ41" si="56">SUM(BZ7:BZ40)</f>
        <v>0</v>
      </c>
      <c r="CA41" s="265">
        <f t="shared" ref="CA41" si="57">SUM(CA7:CA40)</f>
        <v>0</v>
      </c>
      <c r="CB41" s="265">
        <f t="shared" ref="CB41" si="58">SUM(CB7:CB40)</f>
        <v>0</v>
      </c>
      <c r="CC41" s="265">
        <f t="shared" ref="CC41" si="59">SUM(CC7:CC40)</f>
        <v>0</v>
      </c>
      <c r="CD41" s="265">
        <f t="shared" ref="CD41" si="60">SUM(CD7:CD40)</f>
        <v>0</v>
      </c>
      <c r="CE41" s="265">
        <f t="shared" ref="CE41" si="61">SUM(CE7:CE40)</f>
        <v>0</v>
      </c>
      <c r="CF41" s="265">
        <f t="shared" ref="CF41" si="62">SUM(CF7:CF40)</f>
        <v>0</v>
      </c>
      <c r="CG41" s="265">
        <f t="shared" ref="CG41" si="63">SUM(CG7:CG40)</f>
        <v>0</v>
      </c>
      <c r="CH41" s="265">
        <f t="shared" ref="CH41" si="64">SUM(CH7:CH40)</f>
        <v>0</v>
      </c>
      <c r="CI41" s="265">
        <f t="shared" ref="CI41" si="65">SUM(CI7:CI40)</f>
        <v>0</v>
      </c>
      <c r="CJ41" s="265">
        <f t="shared" ref="CJ41" si="66">SUM(CJ7:CJ40)</f>
        <v>0</v>
      </c>
      <c r="CK41" s="265">
        <f t="shared" ref="CK41" si="67">SUM(CK7:CK40)</f>
        <v>0</v>
      </c>
      <c r="CL41" s="265">
        <f t="shared" ref="CL41" si="68">SUM(CL7:CL40)</f>
        <v>0</v>
      </c>
      <c r="CM41" s="265">
        <f t="shared" ref="CM41" si="69">SUM(CM7:CM40)</f>
        <v>0</v>
      </c>
      <c r="CN41" s="265">
        <f t="shared" ref="CN41" si="70">SUM(CN7:CN40)</f>
        <v>0</v>
      </c>
      <c r="CO41" s="265">
        <f t="shared" ref="CO41" si="71">SUM(CO7:CO40)</f>
        <v>0</v>
      </c>
      <c r="CP41" s="265">
        <f t="shared" ref="CP41" si="72">SUM(CP7:CP40)</f>
        <v>0</v>
      </c>
      <c r="CQ41" s="265">
        <f t="shared" ref="CQ41" si="73">SUM(CQ7:CQ40)</f>
        <v>0</v>
      </c>
      <c r="CR41" s="265">
        <f t="shared" ref="CR41" si="74">SUM(CR7:CR40)</f>
        <v>0</v>
      </c>
      <c r="CS41" s="265">
        <f t="shared" ref="CS41" si="75">SUM(CS7:CS40)</f>
        <v>0</v>
      </c>
      <c r="CT41" s="265">
        <f t="shared" ref="CT41" si="76">SUM(CT7:CT40)</f>
        <v>0</v>
      </c>
      <c r="CU41" s="265">
        <f t="shared" ref="CU41" si="77">SUM(CU7:CU40)</f>
        <v>0</v>
      </c>
      <c r="CV41" s="265">
        <f t="shared" ref="CV41" si="78">SUM(CV7:CV40)</f>
        <v>0</v>
      </c>
      <c r="CW41" s="265">
        <f t="shared" ref="CW41" si="79">SUM(CW7:CW40)</f>
        <v>0</v>
      </c>
      <c r="CX41" s="265">
        <f t="shared" ref="CX41" si="80">SUM(CX7:CX40)</f>
        <v>0</v>
      </c>
      <c r="CY41" s="265">
        <f t="shared" ref="CY41" si="81">SUM(CY7:CY40)</f>
        <v>0</v>
      </c>
      <c r="CZ41" s="265">
        <f t="shared" ref="CZ41" si="82">SUM(CZ7:CZ40)</f>
        <v>0</v>
      </c>
      <c r="DA41" s="265">
        <f t="shared" ref="DA41" si="83">SUM(DA7:DA40)</f>
        <v>0</v>
      </c>
      <c r="DB41" s="265">
        <f t="shared" ref="DB41" si="84">SUM(DB7:DB40)</f>
        <v>0</v>
      </c>
      <c r="DC41" s="265">
        <f t="shared" ref="DC41" si="85">SUM(DC7:DC40)</f>
        <v>0</v>
      </c>
      <c r="DD41" s="265">
        <f t="shared" ref="DD41" si="86">SUM(DD7:DD40)</f>
        <v>0</v>
      </c>
      <c r="DE41" s="265">
        <f t="shared" ref="DE41" si="87">SUM(DE7:DE40)</f>
        <v>0</v>
      </c>
      <c r="DF41" s="265">
        <f t="shared" ref="DF41" si="88">SUM(DF7:DF40)</f>
        <v>0</v>
      </c>
      <c r="DG41" s="265">
        <f t="shared" ref="DG41" si="89">SUM(DG7:DG40)</f>
        <v>0</v>
      </c>
      <c r="DH41" s="265">
        <f t="shared" ref="DH41" si="90">SUM(DH7:DH40)</f>
        <v>0</v>
      </c>
      <c r="DI41" s="265">
        <f t="shared" ref="DI41" si="91">SUM(DI7:DI40)</f>
        <v>0</v>
      </c>
      <c r="DJ41" s="265">
        <f t="shared" ref="DJ41" si="92">SUM(DJ7:DJ40)</f>
        <v>0</v>
      </c>
      <c r="DK41" s="265">
        <f t="shared" ref="DK41" si="93">SUM(DK7:DK40)</f>
        <v>0</v>
      </c>
    </row>
    <row r="42" spans="1:115" x14ac:dyDescent="0.35">
      <c r="A42" s="118" t="s">
        <v>3104</v>
      </c>
      <c r="B42" s="114" t="e">
        <f>VLOOKUP(C1,RD!B:C,2,FALSE)</f>
        <v>#N/A</v>
      </c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  <c r="DG42" s="114"/>
      <c r="DH42" s="114"/>
      <c r="DI42" s="114"/>
      <c r="DJ42" s="114"/>
      <c r="DK42" s="114"/>
    </row>
    <row r="43" spans="1:115" x14ac:dyDescent="0.35">
      <c r="A43" s="260" t="s">
        <v>15</v>
      </c>
      <c r="B43" s="261" t="e">
        <f>B41-B42</f>
        <v>#N/A</v>
      </c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  <c r="AC43" s="261"/>
      <c r="AD43" s="261"/>
      <c r="AE43" s="261"/>
      <c r="AF43" s="261"/>
      <c r="AG43" s="261"/>
      <c r="AH43" s="261"/>
      <c r="AI43" s="261"/>
      <c r="AJ43" s="261"/>
      <c r="AK43" s="261"/>
      <c r="AL43" s="261"/>
      <c r="AM43" s="261"/>
      <c r="AN43" s="261"/>
      <c r="AO43" s="261"/>
      <c r="AP43" s="261"/>
      <c r="AQ43" s="261"/>
      <c r="AR43" s="261"/>
      <c r="AS43" s="261"/>
      <c r="AT43" s="261"/>
      <c r="AU43" s="261"/>
      <c r="AV43" s="261"/>
      <c r="AW43" s="261"/>
      <c r="AX43" s="261"/>
      <c r="AY43" s="261"/>
      <c r="AZ43" s="261"/>
      <c r="BA43" s="261"/>
      <c r="BB43" s="261"/>
      <c r="BC43" s="261"/>
      <c r="BD43" s="261"/>
      <c r="BE43" s="261"/>
      <c r="BF43" s="261"/>
      <c r="BG43" s="261"/>
      <c r="BH43" s="261"/>
      <c r="BI43" s="261"/>
      <c r="BJ43" s="261"/>
      <c r="BK43" s="261"/>
      <c r="BL43" s="261"/>
      <c r="BM43" s="261"/>
      <c r="BN43" s="261"/>
      <c r="BO43" s="261"/>
      <c r="BP43" s="261"/>
      <c r="BQ43" s="261"/>
      <c r="BR43" s="261"/>
      <c r="BS43" s="261"/>
      <c r="BT43" s="261"/>
      <c r="BU43" s="261"/>
      <c r="BV43" s="261"/>
      <c r="BW43" s="261"/>
      <c r="BX43" s="261"/>
      <c r="BY43" s="261"/>
      <c r="BZ43" s="261"/>
      <c r="CA43" s="261"/>
      <c r="CB43" s="261"/>
      <c r="CC43" s="261"/>
      <c r="CD43" s="261"/>
      <c r="CE43" s="261"/>
      <c r="CF43" s="261"/>
      <c r="CG43" s="261"/>
      <c r="CH43" s="261"/>
      <c r="CI43" s="261"/>
      <c r="CJ43" s="261"/>
      <c r="CK43" s="261"/>
      <c r="CL43" s="261"/>
      <c r="CM43" s="261"/>
      <c r="CN43" s="261"/>
      <c r="CO43" s="261"/>
      <c r="CP43" s="261"/>
      <c r="CQ43" s="261"/>
      <c r="CR43" s="261"/>
      <c r="CS43" s="261"/>
      <c r="CT43" s="261"/>
      <c r="CU43" s="261"/>
      <c r="CV43" s="261"/>
      <c r="CW43" s="261"/>
      <c r="CX43" s="261"/>
      <c r="CY43" s="261"/>
      <c r="CZ43" s="261"/>
      <c r="DA43" s="261"/>
      <c r="DB43" s="261"/>
      <c r="DC43" s="261"/>
      <c r="DD43" s="261"/>
      <c r="DE43" s="261"/>
      <c r="DF43" s="261"/>
      <c r="DG43" s="261"/>
      <c r="DH43" s="261"/>
      <c r="DI43" s="261"/>
      <c r="DJ43" s="261"/>
      <c r="DK43" s="261"/>
    </row>
    <row r="44" spans="1:115" s="256" customFormat="1" x14ac:dyDescent="0.35">
      <c r="A44" s="258"/>
      <c r="B44" s="259"/>
      <c r="C44" s="259"/>
      <c r="D44" s="259"/>
      <c r="E44" s="259"/>
      <c r="F44" s="259"/>
      <c r="G44" s="259"/>
      <c r="H44" s="259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259"/>
      <c r="V44" s="259"/>
    </row>
    <row r="45" spans="1:115" s="257" customFormat="1" ht="16" thickBot="1" x14ac:dyDescent="0.4">
      <c r="A45" s="262" t="s">
        <v>2293</v>
      </c>
      <c r="B45" s="263"/>
      <c r="C45" s="263"/>
      <c r="D45" s="263"/>
      <c r="E45" s="263"/>
      <c r="F45" s="263"/>
      <c r="G45" s="263"/>
      <c r="H45" s="263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263"/>
      <c r="V45" s="263"/>
    </row>
    <row r="46" spans="1:115" s="148" customFormat="1" ht="19.5" customHeight="1" x14ac:dyDescent="0.35">
      <c r="A46" s="148" t="s">
        <v>5280</v>
      </c>
      <c r="B46" s="179" t="e">
        <f>VLOOKUP(C1,RD!B:C,2,FALSE)</f>
        <v>#N/A</v>
      </c>
      <c r="C46" s="151"/>
      <c r="D46" s="151"/>
      <c r="E46" s="151"/>
      <c r="F46" s="151"/>
      <c r="G46" s="151"/>
      <c r="H46" s="151"/>
      <c r="I46" s="151"/>
      <c r="J46" s="151"/>
      <c r="K46" s="151"/>
      <c r="L46" s="151"/>
      <c r="M46" s="151"/>
      <c r="N46" s="151"/>
      <c r="O46" s="151"/>
      <c r="P46" s="151"/>
      <c r="Q46" s="151"/>
      <c r="R46" s="151"/>
      <c r="S46" s="151"/>
      <c r="T46" s="151"/>
      <c r="U46" s="151"/>
      <c r="V46" s="151"/>
    </row>
    <row r="47" spans="1:115" s="148" customFormat="1" ht="21" customHeight="1" x14ac:dyDescent="0.35">
      <c r="A47" s="148" t="s">
        <v>5281</v>
      </c>
      <c r="B47" s="179" t="e">
        <f>VLOOKUP(C1,RD!B:C,2,FALSE) + VLOOKUP(D1,RD!B:E,4,FALSE)</f>
        <v>#N/A</v>
      </c>
      <c r="C47" s="151"/>
    </row>
    <row r="48" spans="1:115" s="148" customFormat="1" ht="21" customHeight="1" x14ac:dyDescent="0.35">
      <c r="A48" s="148" t="s">
        <v>2292</v>
      </c>
      <c r="B48" s="179" t="e">
        <f>VLOOKUP(C4,RD!A:C,3,FALSE)</f>
        <v>#N/A</v>
      </c>
    </row>
    <row r="49" spans="1:22" s="266" customFormat="1" ht="24" customHeight="1" thickBot="1" x14ac:dyDescent="0.4">
      <c r="A49" s="264"/>
      <c r="B49" s="265"/>
      <c r="C49" s="265"/>
      <c r="D49" s="265"/>
      <c r="E49" s="265"/>
      <c r="F49" s="265"/>
      <c r="G49" s="265"/>
      <c r="H49" s="265"/>
      <c r="I49" s="265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</row>
    <row r="50" spans="1:22" x14ac:dyDescent="0.35">
      <c r="B50" s="151"/>
    </row>
    <row r="51" spans="1:22" x14ac:dyDescent="0.35">
      <c r="B51" s="148"/>
    </row>
    <row r="52" spans="1:22" x14ac:dyDescent="0.35">
      <c r="B52" s="112"/>
    </row>
    <row r="53" spans="1:22" ht="14.25" customHeight="1" x14ac:dyDescent="0.35">
      <c r="B53" s="112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</row>
    <row r="54" spans="1:22" x14ac:dyDescent="0.35">
      <c r="B54" s="112"/>
      <c r="C54" s="151"/>
      <c r="D54" s="151"/>
      <c r="E54" s="151"/>
      <c r="F54" s="151"/>
      <c r="G54" s="151"/>
      <c r="H54" s="151"/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</row>
    <row r="55" spans="1:22" x14ac:dyDescent="0.35">
      <c r="B55" s="112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</row>
    <row r="56" spans="1:22" x14ac:dyDescent="0.35">
      <c r="B56" s="112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</row>
    <row r="57" spans="1:22" x14ac:dyDescent="0.35">
      <c r="B57" s="112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</row>
    <row r="58" spans="1:22" x14ac:dyDescent="0.35">
      <c r="B58" s="112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</row>
    <row r="59" spans="1:22" x14ac:dyDescent="0.35">
      <c r="B59" s="112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</row>
    <row r="60" spans="1:22" x14ac:dyDescent="0.35">
      <c r="B60" s="112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</row>
    <row r="61" spans="1:22" x14ac:dyDescent="0.35">
      <c r="B61" s="112"/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</row>
    <row r="62" spans="1:22" x14ac:dyDescent="0.35">
      <c r="B62" s="112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</row>
    <row r="63" spans="1:22" x14ac:dyDescent="0.35">
      <c r="B63" s="112"/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</row>
    <row r="64" spans="1:22" x14ac:dyDescent="0.35">
      <c r="B64" s="112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</row>
    <row r="65" spans="2:22" x14ac:dyDescent="0.35">
      <c r="B65" s="112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</row>
    <row r="66" spans="2:22" x14ac:dyDescent="0.35">
      <c r="B66" s="112"/>
      <c r="C66" s="148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</row>
    <row r="67" spans="2:22" x14ac:dyDescent="0.35">
      <c r="B67" s="112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</row>
    <row r="68" spans="2:22" x14ac:dyDescent="0.35">
      <c r="B68" s="112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</row>
    <row r="69" spans="2:22" x14ac:dyDescent="0.35">
      <c r="B69" s="112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</row>
    <row r="70" spans="2:22" x14ac:dyDescent="0.35">
      <c r="B70" s="112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</row>
    <row r="71" spans="2:22" x14ac:dyDescent="0.35">
      <c r="B71" s="112"/>
      <c r="C71" s="169"/>
      <c r="D71" s="169"/>
      <c r="E71" s="169"/>
      <c r="F71" s="169"/>
      <c r="G71" s="169"/>
      <c r="H71" s="169"/>
      <c r="I71" s="169"/>
      <c r="J71" s="169"/>
      <c r="K71" s="169"/>
      <c r="L71" s="169"/>
      <c r="M71" s="169"/>
      <c r="N71" s="169"/>
      <c r="O71" s="169"/>
      <c r="P71" s="169"/>
      <c r="Q71" s="169"/>
      <c r="R71" s="169"/>
      <c r="S71" s="169"/>
      <c r="T71" s="169"/>
      <c r="U71" s="169"/>
      <c r="V71" s="169"/>
    </row>
    <row r="72" spans="2:22" x14ac:dyDescent="0.35">
      <c r="B72" s="112"/>
      <c r="C72" s="170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</row>
    <row r="73" spans="2:22" x14ac:dyDescent="0.35">
      <c r="B73" s="112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</row>
    <row r="74" spans="2:22" x14ac:dyDescent="0.35">
      <c r="B74" s="112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</row>
    <row r="75" spans="2:22" x14ac:dyDescent="0.35">
      <c r="B75" s="112"/>
      <c r="C75" s="169"/>
      <c r="D75" s="169"/>
      <c r="E75" s="169"/>
      <c r="F75" s="169"/>
      <c r="G75" s="169"/>
      <c r="H75" s="169"/>
      <c r="I75" s="169"/>
      <c r="J75" s="169"/>
      <c r="K75" s="169"/>
      <c r="L75" s="169"/>
      <c r="M75" s="169"/>
      <c r="N75" s="169"/>
      <c r="O75" s="169"/>
      <c r="P75" s="169"/>
      <c r="Q75" s="169"/>
      <c r="R75" s="169"/>
      <c r="S75" s="169"/>
      <c r="T75" s="169"/>
      <c r="U75" s="169"/>
      <c r="V75" s="169"/>
    </row>
    <row r="76" spans="2:22" x14ac:dyDescent="0.35">
      <c r="B76" s="112"/>
      <c r="C76" s="148"/>
      <c r="D76" s="148"/>
      <c r="E76" s="148"/>
      <c r="F76" s="148"/>
      <c r="G76" s="148"/>
      <c r="H76" s="148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  <c r="V76" s="148"/>
    </row>
    <row r="77" spans="2:22" x14ac:dyDescent="0.35">
      <c r="B77" s="112"/>
    </row>
    <row r="78" spans="2:22" x14ac:dyDescent="0.35">
      <c r="B78" s="112"/>
    </row>
    <row r="79" spans="2:22" x14ac:dyDescent="0.35">
      <c r="B79" s="112"/>
    </row>
    <row r="80" spans="2:22" x14ac:dyDescent="0.35">
      <c r="B80" s="112"/>
    </row>
    <row r="81" spans="2:2" x14ac:dyDescent="0.35">
      <c r="B81" s="112"/>
    </row>
    <row r="82" spans="2:2" x14ac:dyDescent="0.35">
      <c r="B82" s="112"/>
    </row>
    <row r="83" spans="2:2" x14ac:dyDescent="0.35">
      <c r="B83" s="112"/>
    </row>
    <row r="84" spans="2:2" x14ac:dyDescent="0.35">
      <c r="B84" s="112"/>
    </row>
    <row r="85" spans="2:2" x14ac:dyDescent="0.35">
      <c r="B85" s="112"/>
    </row>
    <row r="86" spans="2:2" x14ac:dyDescent="0.35">
      <c r="B86" s="112"/>
    </row>
    <row r="87" spans="2:2" x14ac:dyDescent="0.35">
      <c r="B87" s="112"/>
    </row>
    <row r="88" spans="2:2" x14ac:dyDescent="0.35">
      <c r="B88" s="112"/>
    </row>
    <row r="89" spans="2:2" x14ac:dyDescent="0.35">
      <c r="B89" s="112"/>
    </row>
    <row r="90" spans="2:2" x14ac:dyDescent="0.35">
      <c r="B90" s="112"/>
    </row>
    <row r="91" spans="2:2" x14ac:dyDescent="0.35">
      <c r="B91" s="112"/>
    </row>
    <row r="92" spans="2:2" x14ac:dyDescent="0.35">
      <c r="B92" s="112"/>
    </row>
    <row r="93" spans="2:2" x14ac:dyDescent="0.35">
      <c r="B93" s="112"/>
    </row>
    <row r="94" spans="2:2" x14ac:dyDescent="0.35">
      <c r="B94" s="112"/>
    </row>
    <row r="95" spans="2:2" x14ac:dyDescent="0.35">
      <c r="B95" s="112"/>
    </row>
    <row r="96" spans="2:2" x14ac:dyDescent="0.35">
      <c r="B96" s="112"/>
    </row>
    <row r="97" spans="2:2" x14ac:dyDescent="0.35">
      <c r="B97" s="112"/>
    </row>
    <row r="98" spans="2:2" x14ac:dyDescent="0.35">
      <c r="B98" s="112"/>
    </row>
    <row r="99" spans="2:2" x14ac:dyDescent="0.35">
      <c r="B99" s="112"/>
    </row>
    <row r="100" spans="2:2" x14ac:dyDescent="0.35">
      <c r="B100" s="112"/>
    </row>
    <row r="101" spans="2:2" x14ac:dyDescent="0.35">
      <c r="B101" s="112"/>
    </row>
    <row r="102" spans="2:2" x14ac:dyDescent="0.35">
      <c r="B102" s="112"/>
    </row>
    <row r="103" spans="2:2" x14ac:dyDescent="0.35">
      <c r="B103" s="112"/>
    </row>
    <row r="104" spans="2:2" x14ac:dyDescent="0.35">
      <c r="B104" s="112"/>
    </row>
    <row r="105" spans="2:2" x14ac:dyDescent="0.35">
      <c r="B105" s="112"/>
    </row>
    <row r="106" spans="2:2" x14ac:dyDescent="0.35">
      <c r="B106" s="112"/>
    </row>
    <row r="107" spans="2:2" x14ac:dyDescent="0.35">
      <c r="B107" s="112"/>
    </row>
    <row r="108" spans="2:2" x14ac:dyDescent="0.35">
      <c r="B108" s="112"/>
    </row>
    <row r="109" spans="2:2" x14ac:dyDescent="0.35">
      <c r="B109" s="112"/>
    </row>
    <row r="110" spans="2:2" x14ac:dyDescent="0.35">
      <c r="B110" s="112"/>
    </row>
    <row r="111" spans="2:2" x14ac:dyDescent="0.35">
      <c r="B111" s="112"/>
    </row>
    <row r="112" spans="2:2" x14ac:dyDescent="0.35">
      <c r="B112" s="112"/>
    </row>
    <row r="113" spans="2:2" x14ac:dyDescent="0.35">
      <c r="B113" s="112"/>
    </row>
    <row r="114" spans="2:2" x14ac:dyDescent="0.35">
      <c r="B114" s="112"/>
    </row>
    <row r="115" spans="2:2" x14ac:dyDescent="0.35">
      <c r="B115" s="112"/>
    </row>
    <row r="116" spans="2:2" x14ac:dyDescent="0.35">
      <c r="B116" s="112"/>
    </row>
    <row r="117" spans="2:2" x14ac:dyDescent="0.35">
      <c r="B117" s="112"/>
    </row>
    <row r="118" spans="2:2" x14ac:dyDescent="0.35">
      <c r="B118" s="112"/>
    </row>
    <row r="119" spans="2:2" x14ac:dyDescent="0.35">
      <c r="B119" s="112"/>
    </row>
    <row r="120" spans="2:2" x14ac:dyDescent="0.35">
      <c r="B120" s="112"/>
    </row>
    <row r="121" spans="2:2" x14ac:dyDescent="0.35">
      <c r="B121" s="112"/>
    </row>
    <row r="122" spans="2:2" x14ac:dyDescent="0.35">
      <c r="B122" s="112"/>
    </row>
    <row r="123" spans="2:2" x14ac:dyDescent="0.35">
      <c r="B123" s="112"/>
    </row>
    <row r="124" spans="2:2" x14ac:dyDescent="0.35">
      <c r="B124" s="112"/>
    </row>
    <row r="125" spans="2:2" x14ac:dyDescent="0.35">
      <c r="B125" s="112"/>
    </row>
    <row r="126" spans="2:2" x14ac:dyDescent="0.35">
      <c r="B126" s="112"/>
    </row>
    <row r="127" spans="2:2" x14ac:dyDescent="0.35">
      <c r="B127" s="112"/>
    </row>
    <row r="128" spans="2:2" x14ac:dyDescent="0.35">
      <c r="B128" s="112"/>
    </row>
    <row r="129" spans="2:2" x14ac:dyDescent="0.35">
      <c r="B129" s="112"/>
    </row>
    <row r="130" spans="2:2" x14ac:dyDescent="0.35">
      <c r="B130" s="112"/>
    </row>
    <row r="131" spans="2:2" x14ac:dyDescent="0.35">
      <c r="B131" s="112"/>
    </row>
    <row r="132" spans="2:2" x14ac:dyDescent="0.35">
      <c r="B132" s="112"/>
    </row>
    <row r="133" spans="2:2" x14ac:dyDescent="0.35">
      <c r="B133" s="112"/>
    </row>
    <row r="134" spans="2:2" x14ac:dyDescent="0.35">
      <c r="B134" s="112"/>
    </row>
    <row r="135" spans="2:2" x14ac:dyDescent="0.35">
      <c r="B135" s="112"/>
    </row>
    <row r="136" spans="2:2" x14ac:dyDescent="0.35">
      <c r="B136" s="112"/>
    </row>
    <row r="137" spans="2:2" x14ac:dyDescent="0.35">
      <c r="B137" s="112"/>
    </row>
    <row r="138" spans="2:2" x14ac:dyDescent="0.35">
      <c r="B138" s="112"/>
    </row>
    <row r="139" spans="2:2" x14ac:dyDescent="0.35">
      <c r="B139" s="112"/>
    </row>
    <row r="140" spans="2:2" x14ac:dyDescent="0.35">
      <c r="B140" s="112"/>
    </row>
    <row r="141" spans="2:2" x14ac:dyDescent="0.35">
      <c r="B141" s="112"/>
    </row>
    <row r="142" spans="2:2" x14ac:dyDescent="0.35">
      <c r="B142" s="112"/>
    </row>
    <row r="143" spans="2:2" x14ac:dyDescent="0.35">
      <c r="B143" s="112"/>
    </row>
    <row r="144" spans="2:2" x14ac:dyDescent="0.35">
      <c r="B144" s="112"/>
    </row>
    <row r="145" spans="2:2" x14ac:dyDescent="0.35">
      <c r="B145" s="112"/>
    </row>
    <row r="146" spans="2:2" x14ac:dyDescent="0.35">
      <c r="B146" s="112"/>
    </row>
    <row r="147" spans="2:2" x14ac:dyDescent="0.35">
      <c r="B147" s="112"/>
    </row>
    <row r="148" spans="2:2" x14ac:dyDescent="0.35">
      <c r="B148" s="112"/>
    </row>
    <row r="149" spans="2:2" x14ac:dyDescent="0.35">
      <c r="B149" s="112"/>
    </row>
    <row r="150" spans="2:2" x14ac:dyDescent="0.35">
      <c r="B150" s="112"/>
    </row>
    <row r="151" spans="2:2" x14ac:dyDescent="0.35">
      <c r="B151" s="112"/>
    </row>
    <row r="152" spans="2:2" x14ac:dyDescent="0.35">
      <c r="B152" s="112"/>
    </row>
    <row r="153" spans="2:2" x14ac:dyDescent="0.35">
      <c r="B153" s="112"/>
    </row>
    <row r="154" spans="2:2" x14ac:dyDescent="0.35">
      <c r="B154" s="112"/>
    </row>
    <row r="155" spans="2:2" x14ac:dyDescent="0.35">
      <c r="B155" s="112"/>
    </row>
    <row r="156" spans="2:2" x14ac:dyDescent="0.35">
      <c r="B156" s="112"/>
    </row>
    <row r="157" spans="2:2" x14ac:dyDescent="0.35">
      <c r="B157" s="112"/>
    </row>
    <row r="158" spans="2:2" x14ac:dyDescent="0.35">
      <c r="B158" s="112"/>
    </row>
    <row r="159" spans="2:2" x14ac:dyDescent="0.35">
      <c r="B159" s="112"/>
    </row>
    <row r="160" spans="2:2" x14ac:dyDescent="0.35">
      <c r="B160" s="112"/>
    </row>
    <row r="161" spans="2:2" x14ac:dyDescent="0.35">
      <c r="B161" s="112"/>
    </row>
    <row r="162" spans="2:2" x14ac:dyDescent="0.35">
      <c r="B162" s="112"/>
    </row>
    <row r="163" spans="2:2" x14ac:dyDescent="0.35">
      <c r="B163" s="112"/>
    </row>
    <row r="164" spans="2:2" x14ac:dyDescent="0.35">
      <c r="B164" s="112"/>
    </row>
    <row r="165" spans="2:2" x14ac:dyDescent="0.35">
      <c r="B165" s="112"/>
    </row>
    <row r="166" spans="2:2" x14ac:dyDescent="0.35">
      <c r="B166" s="112"/>
    </row>
    <row r="167" spans="2:2" x14ac:dyDescent="0.35">
      <c r="B167" s="112"/>
    </row>
    <row r="168" spans="2:2" x14ac:dyDescent="0.35">
      <c r="B168" s="112"/>
    </row>
    <row r="169" spans="2:2" x14ac:dyDescent="0.35">
      <c r="B169" s="112"/>
    </row>
    <row r="170" spans="2:2" x14ac:dyDescent="0.35">
      <c r="B170" s="112"/>
    </row>
    <row r="171" spans="2:2" x14ac:dyDescent="0.35">
      <c r="B171" s="112"/>
    </row>
    <row r="172" spans="2:2" x14ac:dyDescent="0.35">
      <c r="B172" s="112"/>
    </row>
    <row r="173" spans="2:2" x14ac:dyDescent="0.35">
      <c r="B173" s="112"/>
    </row>
    <row r="174" spans="2:2" x14ac:dyDescent="0.35">
      <c r="B174" s="112"/>
    </row>
    <row r="175" spans="2:2" x14ac:dyDescent="0.35">
      <c r="B175" s="112"/>
    </row>
    <row r="176" spans="2:2" x14ac:dyDescent="0.35">
      <c r="B176" s="112"/>
    </row>
    <row r="177" spans="2:2" x14ac:dyDescent="0.35">
      <c r="B177" s="112"/>
    </row>
    <row r="178" spans="2:2" x14ac:dyDescent="0.35">
      <c r="B178" s="112"/>
    </row>
    <row r="179" spans="2:2" x14ac:dyDescent="0.35">
      <c r="B179" s="112"/>
    </row>
    <row r="180" spans="2:2" x14ac:dyDescent="0.35">
      <c r="B180" s="112"/>
    </row>
    <row r="181" spans="2:2" x14ac:dyDescent="0.35">
      <c r="B181" s="112"/>
    </row>
    <row r="182" spans="2:2" x14ac:dyDescent="0.35">
      <c r="B182" s="112"/>
    </row>
    <row r="183" spans="2:2" x14ac:dyDescent="0.35">
      <c r="B183" s="112"/>
    </row>
    <row r="184" spans="2:2" x14ac:dyDescent="0.35">
      <c r="B184" s="112"/>
    </row>
    <row r="185" spans="2:2" x14ac:dyDescent="0.35">
      <c r="B185" s="112"/>
    </row>
    <row r="186" spans="2:2" x14ac:dyDescent="0.35">
      <c r="B186" s="112"/>
    </row>
    <row r="187" spans="2:2" x14ac:dyDescent="0.35">
      <c r="B187" s="112"/>
    </row>
    <row r="188" spans="2:2" x14ac:dyDescent="0.35">
      <c r="B188" s="112"/>
    </row>
    <row r="189" spans="2:2" x14ac:dyDescent="0.35">
      <c r="B189" s="112"/>
    </row>
    <row r="190" spans="2:2" x14ac:dyDescent="0.35">
      <c r="B190" s="112"/>
    </row>
    <row r="191" spans="2:2" x14ac:dyDescent="0.35">
      <c r="B191" s="112"/>
    </row>
    <row r="192" spans="2:2" x14ac:dyDescent="0.35">
      <c r="B192" s="112"/>
    </row>
    <row r="193" spans="2:2" x14ac:dyDescent="0.35">
      <c r="B193" s="112"/>
    </row>
    <row r="194" spans="2:2" x14ac:dyDescent="0.35">
      <c r="B194" s="112"/>
    </row>
    <row r="195" spans="2:2" x14ac:dyDescent="0.35">
      <c r="B195" s="112"/>
    </row>
    <row r="196" spans="2:2" x14ac:dyDescent="0.35">
      <c r="B196" s="112"/>
    </row>
    <row r="197" spans="2:2" x14ac:dyDescent="0.35">
      <c r="B197" s="112"/>
    </row>
    <row r="198" spans="2:2" x14ac:dyDescent="0.35">
      <c r="B198" s="112"/>
    </row>
    <row r="199" spans="2:2" x14ac:dyDescent="0.35">
      <c r="B199" s="112"/>
    </row>
    <row r="200" spans="2:2" x14ac:dyDescent="0.35">
      <c r="B200" s="112"/>
    </row>
    <row r="201" spans="2:2" x14ac:dyDescent="0.35">
      <c r="B201" s="112"/>
    </row>
    <row r="202" spans="2:2" x14ac:dyDescent="0.35">
      <c r="B202" s="112"/>
    </row>
    <row r="203" spans="2:2" x14ac:dyDescent="0.35">
      <c r="B203" s="112"/>
    </row>
    <row r="204" spans="2:2" x14ac:dyDescent="0.35">
      <c r="B204" s="112"/>
    </row>
    <row r="205" spans="2:2" x14ac:dyDescent="0.35">
      <c r="B205" s="112"/>
    </row>
    <row r="206" spans="2:2" x14ac:dyDescent="0.35">
      <c r="B206" s="112"/>
    </row>
    <row r="207" spans="2:2" x14ac:dyDescent="0.35">
      <c r="B207" s="112"/>
    </row>
    <row r="208" spans="2:2" x14ac:dyDescent="0.35">
      <c r="B208" s="112"/>
    </row>
    <row r="209" spans="2:2" x14ac:dyDescent="0.35">
      <c r="B209" s="112"/>
    </row>
    <row r="210" spans="2:2" x14ac:dyDescent="0.35">
      <c r="B210" s="112"/>
    </row>
    <row r="211" spans="2:2" x14ac:dyDescent="0.35">
      <c r="B211" s="112"/>
    </row>
    <row r="212" spans="2:2" x14ac:dyDescent="0.35">
      <c r="B212" s="112"/>
    </row>
    <row r="213" spans="2:2" x14ac:dyDescent="0.35">
      <c r="B213" s="11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482"/>
  <sheetViews>
    <sheetView zoomScale="85" zoomScaleNormal="85" workbookViewId="0">
      <pane ySplit="4" topLeftCell="A375" activePane="bottomLeft" state="frozen"/>
      <selection pane="bottomLeft" activeCell="D387" sqref="D387"/>
    </sheetView>
  </sheetViews>
  <sheetFormatPr defaultColWidth="9.1796875" defaultRowHeight="14.5" x14ac:dyDescent="0.35"/>
  <cols>
    <col min="1" max="1" width="9.1796875" style="118"/>
    <col min="2" max="3" width="16.81640625" style="64" customWidth="1"/>
    <col min="4" max="6" width="16.81640625" style="118" customWidth="1"/>
    <col min="7" max="7" width="17.81640625" style="118" bestFit="1" customWidth="1"/>
    <col min="8" max="9" width="16.81640625" style="118" customWidth="1"/>
    <col min="10" max="11" width="16.81640625" style="65" customWidth="1"/>
    <col min="12" max="16384" width="9.1796875" style="118"/>
  </cols>
  <sheetData>
    <row r="1" spans="1:11" ht="21" x14ac:dyDescent="0.5">
      <c r="A1" s="132">
        <f>+RD!A1:E1</f>
        <v>0</v>
      </c>
    </row>
    <row r="2" spans="1:11" x14ac:dyDescent="0.35">
      <c r="A2" s="118" t="s">
        <v>5140</v>
      </c>
    </row>
    <row r="4" spans="1:11" s="137" customFormat="1" ht="29" x14ac:dyDescent="0.35">
      <c r="A4" s="133" t="s">
        <v>3643</v>
      </c>
      <c r="B4" s="134" t="s">
        <v>3644</v>
      </c>
      <c r="C4" s="134" t="s">
        <v>3645</v>
      </c>
      <c r="D4" s="134" t="s">
        <v>3646</v>
      </c>
      <c r="E4" s="135" t="s">
        <v>3647</v>
      </c>
      <c r="F4" s="136" t="s">
        <v>3648</v>
      </c>
      <c r="G4" s="135" t="s">
        <v>3649</v>
      </c>
      <c r="H4" s="136" t="s">
        <v>3650</v>
      </c>
      <c r="I4" s="135" t="s">
        <v>3651</v>
      </c>
      <c r="J4" s="135" t="s">
        <v>3652</v>
      </c>
      <c r="K4" s="135" t="s">
        <v>0</v>
      </c>
    </row>
    <row r="5" spans="1:11" x14ac:dyDescent="0.35">
      <c r="A5" s="65" t="s">
        <v>849</v>
      </c>
      <c r="B5" s="138" t="s">
        <v>5267</v>
      </c>
      <c r="C5" s="138"/>
      <c r="D5" s="138"/>
      <c r="E5" s="139"/>
      <c r="F5" s="140" t="e">
        <f>+G5/E5</f>
        <v>#DIV/0!</v>
      </c>
      <c r="G5" s="139"/>
      <c r="H5" s="113"/>
      <c r="I5" s="117"/>
      <c r="J5" s="159"/>
      <c r="K5" s="159"/>
    </row>
    <row r="6" spans="1:11" x14ac:dyDescent="0.35">
      <c r="A6" s="65"/>
      <c r="B6" s="138"/>
      <c r="C6" s="138"/>
      <c r="D6" s="138"/>
      <c r="E6" s="139"/>
      <c r="F6" s="140"/>
      <c r="G6" s="139"/>
      <c r="H6" s="113"/>
      <c r="I6" s="117"/>
      <c r="J6" s="150"/>
      <c r="K6" s="150"/>
    </row>
    <row r="7" spans="1:11" x14ac:dyDescent="0.35">
      <c r="A7" s="65"/>
      <c r="B7" s="138"/>
      <c r="C7" s="138"/>
      <c r="D7" s="138"/>
      <c r="E7" s="139"/>
      <c r="F7" s="140"/>
      <c r="G7" s="139"/>
      <c r="H7" s="113"/>
      <c r="I7" s="117"/>
      <c r="J7" s="150"/>
      <c r="K7" s="150"/>
    </row>
    <row r="8" spans="1:11" x14ac:dyDescent="0.35">
      <c r="A8" s="65"/>
      <c r="B8" s="138"/>
      <c r="C8" s="138"/>
      <c r="D8" s="138"/>
      <c r="E8" s="139"/>
      <c r="F8" s="140"/>
      <c r="G8" s="139"/>
      <c r="H8" s="113"/>
      <c r="I8" s="117"/>
      <c r="J8" s="150"/>
      <c r="K8" s="150"/>
    </row>
    <row r="9" spans="1:11" x14ac:dyDescent="0.35">
      <c r="A9" s="65"/>
      <c r="B9" s="138"/>
      <c r="C9" s="138"/>
      <c r="D9" s="138"/>
      <c r="E9" s="139"/>
      <c r="F9" s="140"/>
      <c r="G9" s="139"/>
      <c r="H9" s="113"/>
      <c r="I9" s="117"/>
      <c r="J9" s="150"/>
      <c r="K9" s="150"/>
    </row>
    <row r="10" spans="1:11" x14ac:dyDescent="0.35">
      <c r="A10" s="65"/>
      <c r="B10" s="138"/>
      <c r="C10" s="138"/>
      <c r="D10" s="138"/>
      <c r="E10" s="139"/>
      <c r="F10" s="140"/>
      <c r="G10" s="139"/>
      <c r="H10" s="113"/>
      <c r="I10" s="117"/>
      <c r="J10" s="150"/>
      <c r="K10" s="150"/>
    </row>
    <row r="11" spans="1:11" x14ac:dyDescent="0.35">
      <c r="A11" s="65"/>
      <c r="B11" s="138"/>
      <c r="C11" s="138"/>
      <c r="D11" s="138"/>
      <c r="E11" s="139"/>
      <c r="F11" s="140"/>
      <c r="G11" s="139"/>
      <c r="H11" s="113"/>
      <c r="I11" s="117"/>
      <c r="J11" s="150"/>
      <c r="K11" s="150"/>
    </row>
    <row r="12" spans="1:11" s="148" customFormat="1" x14ac:dyDescent="0.35">
      <c r="A12" s="141"/>
      <c r="B12" s="142"/>
      <c r="C12" s="142"/>
      <c r="D12" s="142"/>
      <c r="E12" s="143"/>
      <c r="F12" s="144"/>
      <c r="G12" s="143"/>
      <c r="H12" s="145"/>
      <c r="I12" s="146"/>
      <c r="J12" s="147"/>
      <c r="K12" s="77"/>
    </row>
    <row r="13" spans="1:11" s="148" customFormat="1" x14ac:dyDescent="0.35">
      <c r="B13" s="149"/>
      <c r="C13" s="149"/>
      <c r="D13" s="149"/>
      <c r="E13" s="150">
        <f>SUM(E5:E12)</f>
        <v>0</v>
      </c>
      <c r="F13" s="113" t="e">
        <f>G13/E13</f>
        <v>#DIV/0!</v>
      </c>
      <c r="G13" s="150">
        <f>SUM(G5:G12)</f>
        <v>0</v>
      </c>
      <c r="H13" s="151"/>
      <c r="I13" s="152"/>
      <c r="K13" s="150">
        <f>SUM(J6:J12)</f>
        <v>0</v>
      </c>
    </row>
    <row r="14" spans="1:11" s="148" customFormat="1" x14ac:dyDescent="0.35">
      <c r="B14" s="149"/>
      <c r="C14" s="149"/>
      <c r="D14" s="149"/>
      <c r="E14" s="150"/>
      <c r="F14" s="113"/>
      <c r="G14" s="150"/>
      <c r="H14" s="151"/>
      <c r="I14" s="152"/>
      <c r="J14" s="150"/>
      <c r="K14" s="150"/>
    </row>
    <row r="15" spans="1:11" x14ac:dyDescent="0.35">
      <c r="A15" s="65" t="s">
        <v>761</v>
      </c>
      <c r="B15" s="138" t="str">
        <f>B5</f>
        <v>SALDO MAR 2019</v>
      </c>
      <c r="C15" s="138"/>
      <c r="D15" s="138"/>
      <c r="E15" s="174"/>
      <c r="F15" s="188" t="e">
        <f>+G15/E15</f>
        <v>#DIV/0!</v>
      </c>
      <c r="G15" s="174"/>
      <c r="H15" s="113"/>
      <c r="I15" s="117"/>
      <c r="J15" s="150"/>
      <c r="K15" s="150"/>
    </row>
    <row r="16" spans="1:11" s="154" customFormat="1" x14ac:dyDescent="0.35">
      <c r="B16" s="155"/>
      <c r="C16" s="155"/>
      <c r="D16" s="155"/>
      <c r="E16" s="156"/>
      <c r="F16" s="190"/>
      <c r="G16" s="139"/>
      <c r="H16" s="113"/>
      <c r="I16" s="117"/>
      <c r="J16" s="150"/>
      <c r="K16" s="77"/>
    </row>
    <row r="17" spans="1:11" s="154" customFormat="1" x14ac:dyDescent="0.35">
      <c r="B17" s="155"/>
      <c r="C17" s="155"/>
      <c r="D17" s="155"/>
      <c r="E17" s="156"/>
      <c r="F17" s="190"/>
      <c r="G17" s="139"/>
      <c r="H17" s="113"/>
      <c r="I17" s="117"/>
      <c r="J17" s="150"/>
      <c r="K17" s="77"/>
    </row>
    <row r="18" spans="1:11" s="154" customFormat="1" x14ac:dyDescent="0.35">
      <c r="B18" s="155"/>
      <c r="C18" s="155"/>
      <c r="D18" s="155"/>
      <c r="E18" s="156"/>
      <c r="F18" s="157"/>
      <c r="G18" s="139"/>
      <c r="H18" s="113"/>
      <c r="I18" s="117"/>
      <c r="J18" s="150"/>
      <c r="K18" s="77"/>
    </row>
    <row r="19" spans="1:11" s="148" customFormat="1" x14ac:dyDescent="0.35">
      <c r="A19" s="154"/>
      <c r="B19" s="155"/>
      <c r="C19" s="155"/>
      <c r="D19" s="155"/>
      <c r="E19" s="156"/>
      <c r="F19" s="157"/>
      <c r="G19" s="139"/>
      <c r="H19" s="113"/>
      <c r="I19" s="117"/>
      <c r="J19" s="150"/>
      <c r="K19" s="77"/>
    </row>
    <row r="20" spans="1:11" s="148" customFormat="1" x14ac:dyDescent="0.35">
      <c r="A20" s="141"/>
      <c r="B20" s="142"/>
      <c r="C20" s="142"/>
      <c r="D20" s="142"/>
      <c r="E20" s="143"/>
      <c r="F20" s="144"/>
      <c r="G20" s="143"/>
      <c r="H20" s="145"/>
      <c r="I20" s="146"/>
      <c r="J20" s="147"/>
      <c r="K20" s="77"/>
    </row>
    <row r="21" spans="1:11" s="148" customFormat="1" x14ac:dyDescent="0.35">
      <c r="B21" s="149"/>
      <c r="C21" s="149"/>
      <c r="D21" s="149"/>
      <c r="E21" s="150">
        <f>SUM(E15:E20)</f>
        <v>0</v>
      </c>
      <c r="F21" s="113" t="e">
        <f>G21/E21</f>
        <v>#DIV/0!</v>
      </c>
      <c r="G21" s="150">
        <f>SUM(G15:G20)</f>
        <v>0</v>
      </c>
      <c r="H21" s="151"/>
      <c r="I21" s="152"/>
      <c r="K21" s="150">
        <f>SUM(J16:J20)</f>
        <v>0</v>
      </c>
    </row>
    <row r="22" spans="1:11" s="148" customFormat="1" x14ac:dyDescent="0.35">
      <c r="B22" s="149"/>
      <c r="C22" s="149"/>
      <c r="D22" s="149"/>
      <c r="E22" s="150"/>
      <c r="F22" s="113"/>
      <c r="G22" s="150"/>
      <c r="H22" s="151"/>
      <c r="I22" s="152"/>
      <c r="J22" s="150"/>
      <c r="K22" s="150"/>
    </row>
    <row r="23" spans="1:11" x14ac:dyDescent="0.35">
      <c r="A23" s="65" t="s">
        <v>914</v>
      </c>
      <c r="B23" s="138" t="str">
        <f>B15</f>
        <v>SALDO MAR 2019</v>
      </c>
      <c r="C23" s="138"/>
      <c r="D23" s="138"/>
      <c r="E23" s="174"/>
      <c r="F23" s="140"/>
      <c r="G23" s="139"/>
      <c r="H23" s="113"/>
      <c r="I23" s="117"/>
      <c r="J23" s="150"/>
      <c r="K23" s="150"/>
    </row>
    <row r="24" spans="1:11" s="154" customFormat="1" x14ac:dyDescent="0.35">
      <c r="B24" s="155"/>
      <c r="C24" s="155"/>
      <c r="D24" s="138"/>
      <c r="E24" s="156"/>
      <c r="F24" s="140"/>
      <c r="G24" s="139"/>
      <c r="H24" s="113"/>
      <c r="I24" s="117"/>
      <c r="J24" s="150"/>
      <c r="K24" s="77"/>
    </row>
    <row r="25" spans="1:11" s="154" customFormat="1" x14ac:dyDescent="0.35">
      <c r="B25" s="155"/>
      <c r="C25" s="155"/>
      <c r="D25" s="138"/>
      <c r="E25" s="156"/>
      <c r="F25" s="140"/>
      <c r="G25" s="139"/>
      <c r="H25" s="113"/>
      <c r="I25" s="117"/>
      <c r="J25" s="150"/>
      <c r="K25" s="77"/>
    </row>
    <row r="26" spans="1:11" s="154" customFormat="1" x14ac:dyDescent="0.35">
      <c r="B26" s="155"/>
      <c r="C26" s="155"/>
      <c r="D26" s="138"/>
      <c r="E26" s="156"/>
      <c r="F26" s="140"/>
      <c r="G26" s="156"/>
      <c r="H26" s="113"/>
      <c r="I26" s="117"/>
      <c r="J26" s="150"/>
      <c r="K26" s="77"/>
    </row>
    <row r="27" spans="1:11" s="154" customFormat="1" x14ac:dyDescent="0.35">
      <c r="B27" s="155"/>
      <c r="C27" s="155"/>
      <c r="D27" s="138"/>
      <c r="E27" s="156"/>
      <c r="F27" s="140"/>
      <c r="G27" s="156"/>
      <c r="H27" s="113"/>
      <c r="I27" s="117"/>
      <c r="J27" s="150"/>
      <c r="K27" s="77"/>
    </row>
    <row r="28" spans="1:11" s="154" customFormat="1" x14ac:dyDescent="0.35">
      <c r="B28" s="155"/>
      <c r="C28" s="155"/>
      <c r="D28" s="138"/>
      <c r="E28" s="156"/>
      <c r="F28" s="140"/>
      <c r="G28" s="156"/>
      <c r="H28" s="113"/>
      <c r="I28" s="117"/>
      <c r="J28" s="150"/>
      <c r="K28" s="77"/>
    </row>
    <row r="29" spans="1:11" s="148" customFormat="1" x14ac:dyDescent="0.35">
      <c r="A29" s="141"/>
      <c r="B29" s="142"/>
      <c r="C29" s="142"/>
      <c r="D29" s="142"/>
      <c r="E29" s="143"/>
      <c r="F29" s="144"/>
      <c r="G29" s="143"/>
      <c r="H29" s="145"/>
      <c r="I29" s="146"/>
      <c r="J29" s="147"/>
      <c r="K29" s="77"/>
    </row>
    <row r="30" spans="1:11" s="148" customFormat="1" x14ac:dyDescent="0.35">
      <c r="B30" s="149"/>
      <c r="C30" s="149"/>
      <c r="D30" s="149"/>
      <c r="E30" s="150">
        <f>SUM(E23:E29)</f>
        <v>0</v>
      </c>
      <c r="F30" s="113" t="e">
        <f>G30/E30</f>
        <v>#DIV/0!</v>
      </c>
      <c r="G30" s="150">
        <f>SUM(G23:G29)</f>
        <v>0</v>
      </c>
      <c r="H30" s="151"/>
      <c r="I30" s="152"/>
      <c r="K30" s="150">
        <f>SUM(J24:J29)</f>
        <v>0</v>
      </c>
    </row>
    <row r="31" spans="1:11" s="148" customFormat="1" x14ac:dyDescent="0.35">
      <c r="B31" s="149"/>
      <c r="C31" s="149"/>
      <c r="D31" s="149"/>
      <c r="E31" s="150"/>
      <c r="F31" s="113"/>
      <c r="G31" s="150"/>
      <c r="H31" s="151"/>
      <c r="I31" s="152"/>
      <c r="K31" s="150"/>
    </row>
    <row r="32" spans="1:11" x14ac:dyDescent="0.35">
      <c r="A32" s="65" t="s">
        <v>762</v>
      </c>
      <c r="B32" s="138" t="str">
        <f>B23</f>
        <v>SALDO MAR 2019</v>
      </c>
      <c r="C32" s="138"/>
      <c r="D32" s="138"/>
      <c r="E32" s="174"/>
      <c r="F32" s="227" t="e">
        <f>+G32/E32</f>
        <v>#DIV/0!</v>
      </c>
      <c r="G32" s="174"/>
      <c r="H32" s="113"/>
      <c r="I32" s="117"/>
      <c r="J32" s="150"/>
      <c r="K32" s="150"/>
    </row>
    <row r="33" spans="1:11" s="154" customFormat="1" x14ac:dyDescent="0.35">
      <c r="B33" s="155"/>
      <c r="C33" s="155"/>
      <c r="D33" s="138"/>
      <c r="E33" s="156"/>
      <c r="F33" s="140"/>
      <c r="G33" s="139"/>
      <c r="H33" s="113"/>
      <c r="I33" s="117"/>
      <c r="J33" s="150"/>
      <c r="K33" s="77"/>
    </row>
    <row r="34" spans="1:11" s="154" customFormat="1" x14ac:dyDescent="0.35">
      <c r="B34" s="155"/>
      <c r="C34" s="155"/>
      <c r="D34" s="138"/>
      <c r="E34" s="140"/>
      <c r="F34" s="140"/>
      <c r="G34" s="139"/>
      <c r="H34" s="113"/>
      <c r="I34" s="117"/>
      <c r="J34" s="150"/>
      <c r="K34" s="77"/>
    </row>
    <row r="35" spans="1:11" s="154" customFormat="1" x14ac:dyDescent="0.35">
      <c r="B35" s="155"/>
      <c r="C35" s="155"/>
      <c r="D35" s="138"/>
      <c r="E35" s="140"/>
      <c r="F35" s="140"/>
      <c r="G35" s="139"/>
      <c r="H35" s="113"/>
      <c r="I35" s="117"/>
      <c r="J35" s="150"/>
      <c r="K35" s="77"/>
    </row>
    <row r="36" spans="1:11" s="154" customFormat="1" x14ac:dyDescent="0.35">
      <c r="B36" s="155"/>
      <c r="C36" s="155"/>
      <c r="D36" s="138"/>
      <c r="E36" s="140"/>
      <c r="F36" s="140"/>
      <c r="G36" s="139"/>
      <c r="H36" s="113"/>
      <c r="I36" s="117"/>
      <c r="J36" s="150"/>
      <c r="K36" s="77"/>
    </row>
    <row r="37" spans="1:11" s="154" customFormat="1" x14ac:dyDescent="0.35">
      <c r="B37" s="155"/>
      <c r="C37" s="155"/>
      <c r="D37" s="138"/>
      <c r="E37" s="140"/>
      <c r="F37" s="140"/>
      <c r="G37" s="139"/>
      <c r="H37" s="113"/>
      <c r="I37" s="117"/>
      <c r="J37" s="150"/>
      <c r="K37" s="77"/>
    </row>
    <row r="38" spans="1:11" s="148" customFormat="1" x14ac:dyDescent="0.35">
      <c r="A38" s="141"/>
      <c r="B38" s="142"/>
      <c r="C38" s="142"/>
      <c r="D38" s="142"/>
      <c r="E38" s="143"/>
      <c r="F38" s="144"/>
      <c r="G38" s="143"/>
      <c r="H38" s="145"/>
      <c r="I38" s="146"/>
      <c r="J38" s="147"/>
      <c r="K38" s="77"/>
    </row>
    <row r="39" spans="1:11" s="148" customFormat="1" x14ac:dyDescent="0.35">
      <c r="B39" s="149"/>
      <c r="C39" s="149"/>
      <c r="D39" s="149"/>
      <c r="E39" s="150">
        <f>SUM(E32:E38)</f>
        <v>0</v>
      </c>
      <c r="F39" s="113" t="e">
        <f>G39/E39</f>
        <v>#DIV/0!</v>
      </c>
      <c r="G39" s="150">
        <f>SUM(G32:G38)</f>
        <v>0</v>
      </c>
      <c r="H39" s="151"/>
      <c r="I39" s="152"/>
      <c r="K39" s="150">
        <f>SUM(J33:J38)</f>
        <v>0</v>
      </c>
    </row>
    <row r="40" spans="1:11" x14ac:dyDescent="0.35">
      <c r="J40" s="189"/>
      <c r="K40" s="189"/>
    </row>
    <row r="41" spans="1:11" x14ac:dyDescent="0.35">
      <c r="A41" s="65" t="s">
        <v>802</v>
      </c>
      <c r="B41" s="138" t="str">
        <f>B32</f>
        <v>SALDO MAR 2019</v>
      </c>
      <c r="C41" s="138"/>
      <c r="D41" s="138"/>
      <c r="E41" s="174">
        <v>0</v>
      </c>
      <c r="F41" s="188"/>
      <c r="G41" s="174">
        <v>0</v>
      </c>
      <c r="H41" s="113"/>
      <c r="I41" s="117"/>
      <c r="J41" s="150"/>
      <c r="K41" s="150"/>
    </row>
    <row r="42" spans="1:11" x14ac:dyDescent="0.35">
      <c r="A42" s="65"/>
      <c r="B42" s="138"/>
      <c r="C42" s="138"/>
      <c r="D42" s="138"/>
      <c r="E42" s="139"/>
      <c r="F42" s="190"/>
      <c r="G42" s="139"/>
      <c r="H42" s="113"/>
      <c r="I42" s="117"/>
      <c r="J42" s="150"/>
      <c r="K42" s="150"/>
    </row>
    <row r="43" spans="1:11" x14ac:dyDescent="0.35">
      <c r="A43" s="65"/>
      <c r="B43" s="138"/>
      <c r="C43" s="138"/>
      <c r="D43" s="138"/>
      <c r="E43" s="139"/>
      <c r="F43" s="190"/>
      <c r="G43" s="139"/>
      <c r="H43" s="113"/>
      <c r="I43" s="117"/>
      <c r="J43" s="150"/>
      <c r="K43" s="150"/>
    </row>
    <row r="44" spans="1:11" x14ac:dyDescent="0.35">
      <c r="A44" s="65"/>
      <c r="B44" s="138"/>
      <c r="C44" s="138"/>
      <c r="D44" s="138"/>
      <c r="E44" s="139"/>
      <c r="F44" s="190"/>
      <c r="G44" s="139"/>
      <c r="H44" s="113"/>
      <c r="I44" s="117"/>
      <c r="J44" s="150"/>
      <c r="K44" s="150"/>
    </row>
    <row r="45" spans="1:11" x14ac:dyDescent="0.35">
      <c r="A45" s="65"/>
      <c r="B45" s="138"/>
      <c r="C45" s="138"/>
      <c r="D45" s="138"/>
      <c r="E45" s="139"/>
      <c r="F45" s="190"/>
      <c r="G45" s="139"/>
      <c r="H45" s="113"/>
      <c r="I45" s="117"/>
      <c r="J45" s="150"/>
      <c r="K45" s="150"/>
    </row>
    <row r="46" spans="1:11" x14ac:dyDescent="0.35">
      <c r="A46" s="65"/>
      <c r="B46" s="138"/>
      <c r="C46" s="138"/>
      <c r="D46" s="138"/>
      <c r="E46" s="139"/>
      <c r="F46" s="190"/>
      <c r="G46" s="139"/>
      <c r="H46" s="113"/>
      <c r="I46" s="117"/>
      <c r="J46" s="150"/>
      <c r="K46" s="150"/>
    </row>
    <row r="47" spans="1:11" s="148" customFormat="1" x14ac:dyDescent="0.35">
      <c r="A47" s="141"/>
      <c r="B47" s="142"/>
      <c r="C47" s="142"/>
      <c r="D47" s="142"/>
      <c r="E47" s="143"/>
      <c r="F47" s="144"/>
      <c r="G47" s="143"/>
      <c r="H47" s="145"/>
      <c r="I47" s="146"/>
      <c r="J47" s="147"/>
      <c r="K47" s="77"/>
    </row>
    <row r="48" spans="1:11" s="148" customFormat="1" x14ac:dyDescent="0.35">
      <c r="B48" s="149"/>
      <c r="C48" s="149"/>
      <c r="D48" s="149"/>
      <c r="E48" s="150">
        <f>SUM(E41:E47)</f>
        <v>0</v>
      </c>
      <c r="F48" s="113" t="e">
        <f>G48/E48</f>
        <v>#DIV/0!</v>
      </c>
      <c r="G48" s="150">
        <f>SUM(G41:G47)</f>
        <v>0</v>
      </c>
      <c r="H48" s="151"/>
      <c r="I48" s="152"/>
      <c r="K48" s="150">
        <f>SUM(J42:J47)</f>
        <v>0</v>
      </c>
    </row>
    <row r="49" spans="1:11" s="148" customFormat="1" x14ac:dyDescent="0.35">
      <c r="B49" s="149"/>
      <c r="C49" s="149"/>
      <c r="D49" s="149"/>
      <c r="E49" s="150"/>
      <c r="F49" s="113"/>
      <c r="G49" s="150"/>
      <c r="H49" s="151"/>
      <c r="I49" s="152"/>
      <c r="K49" s="150"/>
    </row>
    <row r="50" spans="1:11" x14ac:dyDescent="0.35">
      <c r="A50" s="65" t="s">
        <v>624</v>
      </c>
      <c r="B50" s="138" t="str">
        <f>B41</f>
        <v>SALDO MAR 2019</v>
      </c>
      <c r="C50" s="138"/>
      <c r="D50" s="138"/>
      <c r="E50" s="174"/>
      <c r="F50" s="229" t="e">
        <f>+G50/E50</f>
        <v>#DIV/0!</v>
      </c>
      <c r="G50" s="174"/>
      <c r="H50" s="113"/>
      <c r="I50" s="117"/>
      <c r="J50" s="150"/>
      <c r="K50" s="150"/>
    </row>
    <row r="51" spans="1:11" x14ac:dyDescent="0.35">
      <c r="A51" s="65"/>
      <c r="B51" s="138"/>
      <c r="C51" s="138"/>
      <c r="D51" s="138"/>
      <c r="E51" s="139"/>
      <c r="F51" s="190"/>
      <c r="G51" s="139"/>
      <c r="H51" s="113"/>
      <c r="I51" s="117"/>
      <c r="J51" s="150"/>
      <c r="K51" s="150"/>
    </row>
    <row r="52" spans="1:11" x14ac:dyDescent="0.35">
      <c r="A52" s="65"/>
      <c r="B52" s="138"/>
      <c r="C52" s="138"/>
      <c r="D52" s="138"/>
      <c r="E52" s="139"/>
      <c r="F52" s="190"/>
      <c r="G52" s="139"/>
      <c r="H52" s="113"/>
      <c r="I52" s="117"/>
      <c r="J52" s="150"/>
      <c r="K52" s="150"/>
    </row>
    <row r="53" spans="1:11" x14ac:dyDescent="0.35">
      <c r="A53" s="65"/>
      <c r="B53" s="138"/>
      <c r="C53" s="138"/>
      <c r="D53" s="138"/>
      <c r="E53" s="139"/>
      <c r="F53" s="190"/>
      <c r="G53" s="139"/>
      <c r="H53" s="113"/>
      <c r="I53" s="117"/>
      <c r="J53" s="150"/>
      <c r="K53" s="150"/>
    </row>
    <row r="54" spans="1:11" x14ac:dyDescent="0.35">
      <c r="A54" s="65"/>
      <c r="B54" s="138"/>
      <c r="C54" s="138"/>
      <c r="D54" s="138"/>
      <c r="E54" s="139"/>
      <c r="F54" s="190"/>
      <c r="G54" s="139"/>
      <c r="H54" s="113"/>
      <c r="I54" s="117"/>
      <c r="J54" s="150"/>
      <c r="K54" s="150"/>
    </row>
    <row r="55" spans="1:11" x14ac:dyDescent="0.35">
      <c r="A55" s="65"/>
      <c r="B55" s="138"/>
      <c r="C55" s="138"/>
      <c r="D55" s="138"/>
      <c r="E55" s="139"/>
      <c r="F55" s="190"/>
      <c r="G55" s="139"/>
      <c r="H55" s="113"/>
      <c r="I55" s="117"/>
      <c r="J55" s="150"/>
      <c r="K55" s="150"/>
    </row>
    <row r="56" spans="1:11" x14ac:dyDescent="0.35">
      <c r="A56" s="65"/>
      <c r="B56" s="138"/>
      <c r="C56" s="138"/>
      <c r="D56" s="138"/>
      <c r="E56" s="139"/>
      <c r="F56" s="190"/>
      <c r="G56" s="139"/>
      <c r="H56" s="113"/>
      <c r="I56" s="117"/>
      <c r="J56" s="150"/>
      <c r="K56" s="150"/>
    </row>
    <row r="57" spans="1:11" s="148" customFormat="1" x14ac:dyDescent="0.35">
      <c r="A57" s="141"/>
      <c r="B57" s="142"/>
      <c r="C57" s="142"/>
      <c r="D57" s="142"/>
      <c r="E57" s="143"/>
      <c r="F57" s="144"/>
      <c r="G57" s="143"/>
      <c r="H57" s="145"/>
      <c r="I57" s="146"/>
      <c r="J57" s="147"/>
      <c r="K57" s="77"/>
    </row>
    <row r="58" spans="1:11" s="148" customFormat="1" x14ac:dyDescent="0.35">
      <c r="B58" s="149"/>
      <c r="C58" s="149"/>
      <c r="D58" s="149"/>
      <c r="E58" s="150">
        <f>SUM(E50:E57)</f>
        <v>0</v>
      </c>
      <c r="F58" s="113" t="e">
        <f>G58/E58</f>
        <v>#DIV/0!</v>
      </c>
      <c r="G58" s="150">
        <f>SUM(G50:G57)</f>
        <v>0</v>
      </c>
      <c r="H58" s="151"/>
      <c r="I58" s="152"/>
      <c r="K58" s="150">
        <f>SUM(J51:J57)</f>
        <v>0</v>
      </c>
    </row>
    <row r="59" spans="1:11" s="148" customFormat="1" x14ac:dyDescent="0.35">
      <c r="B59" s="149"/>
      <c r="C59" s="149"/>
      <c r="D59" s="149"/>
      <c r="E59" s="150"/>
      <c r="F59" s="113"/>
      <c r="G59" s="150"/>
      <c r="H59" s="151"/>
      <c r="I59" s="152"/>
      <c r="K59" s="150"/>
    </row>
    <row r="60" spans="1:11" x14ac:dyDescent="0.35">
      <c r="A60" s="65" t="s">
        <v>629</v>
      </c>
      <c r="B60" s="138" t="str">
        <f>B50</f>
        <v>SALDO MAR 2019</v>
      </c>
      <c r="C60" s="138"/>
      <c r="D60" s="138"/>
      <c r="E60" s="174">
        <v>0</v>
      </c>
      <c r="F60" s="229" t="e">
        <f>+G60/E60</f>
        <v>#DIV/0!</v>
      </c>
      <c r="G60" s="174">
        <v>0</v>
      </c>
      <c r="H60" s="113"/>
      <c r="I60" s="117"/>
      <c r="J60" s="150"/>
      <c r="K60" s="150"/>
    </row>
    <row r="61" spans="1:11" x14ac:dyDescent="0.35">
      <c r="A61" s="65"/>
      <c r="B61" s="138"/>
      <c r="C61" s="138"/>
      <c r="D61" s="138"/>
      <c r="E61" s="139"/>
      <c r="F61" s="190"/>
      <c r="G61" s="139"/>
      <c r="H61" s="113"/>
      <c r="I61" s="117"/>
      <c r="J61" s="150"/>
      <c r="K61" s="150"/>
    </row>
    <row r="62" spans="1:11" x14ac:dyDescent="0.35">
      <c r="A62" s="65"/>
      <c r="B62" s="138"/>
      <c r="C62" s="138"/>
      <c r="D62" s="138"/>
      <c r="E62" s="139"/>
      <c r="F62" s="190"/>
      <c r="G62" s="139"/>
      <c r="H62" s="113"/>
      <c r="I62" s="117"/>
      <c r="J62" s="150"/>
      <c r="K62" s="150"/>
    </row>
    <row r="63" spans="1:11" s="148" customFormat="1" x14ac:dyDescent="0.35">
      <c r="A63" s="141"/>
      <c r="B63" s="142"/>
      <c r="C63" s="142"/>
      <c r="D63" s="142"/>
      <c r="E63" s="143"/>
      <c r="F63" s="144"/>
      <c r="G63" s="143"/>
      <c r="H63" s="145"/>
      <c r="I63" s="146"/>
      <c r="J63" s="147"/>
      <c r="K63" s="77"/>
    </row>
    <row r="64" spans="1:11" s="148" customFormat="1" x14ac:dyDescent="0.35">
      <c r="B64" s="149"/>
      <c r="C64" s="149"/>
      <c r="D64" s="149"/>
      <c r="E64" s="150">
        <f>SUM(E60:E63)</f>
        <v>0</v>
      </c>
      <c r="F64" s="113" t="e">
        <f>G64/E64</f>
        <v>#DIV/0!</v>
      </c>
      <c r="G64" s="150">
        <f>SUM(G60:G63)</f>
        <v>0</v>
      </c>
      <c r="H64" s="151"/>
      <c r="I64" s="152"/>
      <c r="K64" s="150">
        <f>SUM(J61:J63)</f>
        <v>0</v>
      </c>
    </row>
    <row r="65" spans="1:11" s="148" customFormat="1" x14ac:dyDescent="0.35">
      <c r="B65" s="149"/>
      <c r="C65" s="149"/>
      <c r="D65" s="149"/>
      <c r="E65" s="150"/>
      <c r="F65" s="113"/>
      <c r="G65" s="150"/>
      <c r="H65" s="151"/>
      <c r="I65" s="152"/>
      <c r="K65" s="150"/>
    </row>
    <row r="66" spans="1:11" x14ac:dyDescent="0.35">
      <c r="A66" s="65" t="s">
        <v>631</v>
      </c>
      <c r="B66" s="138" t="str">
        <f>B60</f>
        <v>SALDO MAR 2019</v>
      </c>
      <c r="C66" s="138"/>
      <c r="D66" s="138"/>
      <c r="E66" s="174"/>
      <c r="F66" s="229" t="e">
        <f>+G66/E66</f>
        <v>#DIV/0!</v>
      </c>
      <c r="G66" s="174"/>
      <c r="H66" s="113"/>
      <c r="I66" s="117"/>
      <c r="J66" s="150"/>
      <c r="K66" s="150"/>
    </row>
    <row r="67" spans="1:11" x14ac:dyDescent="0.35">
      <c r="A67" s="65"/>
      <c r="B67" s="138"/>
      <c r="C67" s="138"/>
      <c r="D67" s="138"/>
      <c r="E67" s="139"/>
      <c r="F67" s="190"/>
      <c r="G67" s="139"/>
      <c r="H67" s="113"/>
      <c r="I67" s="117"/>
      <c r="J67" s="150"/>
      <c r="K67" s="150"/>
    </row>
    <row r="68" spans="1:11" x14ac:dyDescent="0.35">
      <c r="A68" s="65"/>
      <c r="B68" s="138"/>
      <c r="C68" s="138"/>
      <c r="D68" s="138"/>
      <c r="E68" s="139"/>
      <c r="F68" s="190"/>
      <c r="G68" s="139"/>
      <c r="H68" s="113"/>
      <c r="I68" s="117"/>
      <c r="J68" s="150"/>
      <c r="K68" s="150"/>
    </row>
    <row r="69" spans="1:11" x14ac:dyDescent="0.35">
      <c r="A69" s="65"/>
      <c r="B69" s="138"/>
      <c r="C69" s="138"/>
      <c r="D69" s="138"/>
      <c r="E69" s="139"/>
      <c r="F69" s="190"/>
      <c r="G69" s="139"/>
      <c r="H69" s="113"/>
      <c r="I69" s="117"/>
      <c r="J69" s="150"/>
      <c r="K69" s="150"/>
    </row>
    <row r="70" spans="1:11" x14ac:dyDescent="0.35">
      <c r="A70" s="65"/>
      <c r="B70" s="138"/>
      <c r="C70" s="138"/>
      <c r="D70" s="138"/>
      <c r="E70" s="139"/>
      <c r="F70" s="190"/>
      <c r="G70" s="139"/>
      <c r="H70" s="113"/>
      <c r="I70" s="117"/>
      <c r="J70" s="150"/>
      <c r="K70" s="150"/>
    </row>
    <row r="71" spans="1:11" x14ac:dyDescent="0.35">
      <c r="A71" s="65"/>
      <c r="B71" s="138"/>
      <c r="C71" s="138"/>
      <c r="D71" s="138"/>
      <c r="E71" s="139"/>
      <c r="F71" s="190"/>
      <c r="G71" s="139"/>
      <c r="H71" s="113"/>
      <c r="I71" s="117"/>
      <c r="J71" s="150"/>
      <c r="K71" s="150"/>
    </row>
    <row r="72" spans="1:11" s="148" customFormat="1" x14ac:dyDescent="0.35">
      <c r="A72" s="141"/>
      <c r="B72" s="142"/>
      <c r="C72" s="142"/>
      <c r="D72" s="142"/>
      <c r="E72" s="143"/>
      <c r="F72" s="144"/>
      <c r="G72" s="143"/>
      <c r="H72" s="145"/>
      <c r="I72" s="146"/>
      <c r="J72" s="147"/>
      <c r="K72" s="77"/>
    </row>
    <row r="73" spans="1:11" s="148" customFormat="1" x14ac:dyDescent="0.35">
      <c r="B73" s="149"/>
      <c r="C73" s="149"/>
      <c r="D73" s="149"/>
      <c r="E73" s="150">
        <f>SUM(E66:E72)</f>
        <v>0</v>
      </c>
      <c r="F73" s="113" t="e">
        <f>G73/E73</f>
        <v>#DIV/0!</v>
      </c>
      <c r="G73" s="150">
        <f>SUM(G66:G72)</f>
        <v>0</v>
      </c>
      <c r="H73" s="151"/>
      <c r="I73" s="152"/>
      <c r="K73" s="150">
        <f>SUM(J67:J72)</f>
        <v>0</v>
      </c>
    </row>
    <row r="74" spans="1:11" s="148" customFormat="1" x14ac:dyDescent="0.35">
      <c r="B74" s="149"/>
      <c r="C74" s="149"/>
      <c r="D74" s="149"/>
      <c r="E74" s="150"/>
      <c r="F74" s="113"/>
      <c r="G74" s="150"/>
      <c r="H74" s="151"/>
      <c r="I74" s="152"/>
      <c r="J74" s="150"/>
      <c r="K74" s="150"/>
    </row>
    <row r="75" spans="1:11" x14ac:dyDescent="0.35">
      <c r="A75" s="160" t="s">
        <v>640</v>
      </c>
      <c r="B75" s="138" t="str">
        <f>B66</f>
        <v>SALDO MAR 2019</v>
      </c>
      <c r="C75" s="138"/>
      <c r="D75" s="138"/>
      <c r="E75" s="174"/>
      <c r="F75" s="188" t="e">
        <f>+G75/E75</f>
        <v>#DIV/0!</v>
      </c>
      <c r="G75" s="174"/>
      <c r="H75" s="113"/>
      <c r="I75" s="117"/>
      <c r="J75" s="150"/>
      <c r="K75" s="150"/>
    </row>
    <row r="76" spans="1:11" x14ac:dyDescent="0.35">
      <c r="A76" s="160"/>
      <c r="B76" s="138"/>
      <c r="C76" s="138"/>
      <c r="D76" s="138"/>
      <c r="E76" s="191"/>
      <c r="F76" s="190"/>
      <c r="G76" s="139"/>
      <c r="H76" s="113"/>
      <c r="I76" s="117"/>
      <c r="J76" s="150"/>
      <c r="K76" s="150"/>
    </row>
    <row r="77" spans="1:11" x14ac:dyDescent="0.35">
      <c r="A77" s="160"/>
      <c r="B77" s="138"/>
      <c r="C77" s="138"/>
      <c r="D77" s="138"/>
      <c r="E77" s="139"/>
      <c r="F77" s="140"/>
      <c r="G77" s="139"/>
      <c r="H77" s="113"/>
      <c r="I77" s="117"/>
      <c r="J77" s="150"/>
      <c r="K77" s="150"/>
    </row>
    <row r="78" spans="1:11" x14ac:dyDescent="0.35">
      <c r="A78" s="160"/>
      <c r="B78" s="138"/>
      <c r="C78" s="138"/>
      <c r="D78" s="138"/>
      <c r="E78" s="139"/>
      <c r="F78" s="140"/>
      <c r="G78" s="139"/>
      <c r="H78" s="113"/>
      <c r="I78" s="117"/>
      <c r="J78" s="150"/>
      <c r="K78" s="150"/>
    </row>
    <row r="79" spans="1:11" s="148" customFormat="1" x14ac:dyDescent="0.35">
      <c r="A79" s="253"/>
      <c r="B79" s="142"/>
      <c r="C79" s="142"/>
      <c r="D79" s="142"/>
      <c r="E79" s="143"/>
      <c r="F79" s="144"/>
      <c r="G79" s="143"/>
      <c r="H79" s="145"/>
      <c r="I79" s="146"/>
      <c r="J79" s="147"/>
      <c r="K79" s="77"/>
    </row>
    <row r="80" spans="1:11" s="148" customFormat="1" x14ac:dyDescent="0.35">
      <c r="B80" s="149"/>
      <c r="C80" s="149"/>
      <c r="D80" s="149"/>
      <c r="E80" s="150">
        <f>SUM(E75:E79)</f>
        <v>0</v>
      </c>
      <c r="F80" s="113" t="e">
        <f>G80/E80</f>
        <v>#DIV/0!</v>
      </c>
      <c r="G80" s="150">
        <f>SUM(G75:G79)</f>
        <v>0</v>
      </c>
      <c r="H80" s="151"/>
      <c r="I80" s="152"/>
      <c r="K80" s="150">
        <f>SUM(J75:J79)</f>
        <v>0</v>
      </c>
    </row>
    <row r="81" spans="1:11" s="148" customFormat="1" x14ac:dyDescent="0.35">
      <c r="B81" s="149"/>
      <c r="C81" s="149"/>
      <c r="D81" s="149"/>
      <c r="E81" s="150"/>
      <c r="F81" s="113"/>
      <c r="G81" s="150"/>
      <c r="H81" s="151"/>
      <c r="I81" s="152"/>
      <c r="J81" s="150"/>
      <c r="K81" s="150"/>
    </row>
    <row r="82" spans="1:11" x14ac:dyDescent="0.35">
      <c r="A82" s="160" t="s">
        <v>641</v>
      </c>
      <c r="B82" s="138" t="str">
        <f>B75</f>
        <v>SALDO MAR 2019</v>
      </c>
      <c r="C82" s="138"/>
      <c r="D82" s="138"/>
      <c r="E82" s="174"/>
      <c r="F82" s="188" t="e">
        <f>+G82/E82</f>
        <v>#DIV/0!</v>
      </c>
      <c r="G82" s="174"/>
      <c r="H82" s="113"/>
      <c r="I82" s="117"/>
      <c r="J82" s="150"/>
      <c r="K82" s="150"/>
    </row>
    <row r="83" spans="1:11" x14ac:dyDescent="0.35">
      <c r="A83" s="160"/>
      <c r="B83" s="138"/>
      <c r="C83" s="138"/>
      <c r="D83" s="138"/>
      <c r="E83" s="139"/>
      <c r="F83" s="140"/>
      <c r="G83" s="139"/>
      <c r="H83" s="113"/>
      <c r="I83" s="117"/>
      <c r="J83" s="150"/>
      <c r="K83" s="150"/>
    </row>
    <row r="84" spans="1:11" x14ac:dyDescent="0.35">
      <c r="A84" s="160"/>
      <c r="B84" s="138"/>
      <c r="C84" s="138"/>
      <c r="D84" s="138"/>
      <c r="E84" s="139"/>
      <c r="F84" s="140"/>
      <c r="G84" s="139"/>
      <c r="H84" s="113"/>
      <c r="I84" s="117"/>
      <c r="J84" s="150"/>
      <c r="K84" s="150"/>
    </row>
    <row r="85" spans="1:11" x14ac:dyDescent="0.35">
      <c r="A85" s="160"/>
      <c r="B85" s="138"/>
      <c r="C85" s="138"/>
      <c r="D85" s="138"/>
      <c r="E85" s="139"/>
      <c r="F85" s="140"/>
      <c r="G85" s="139"/>
      <c r="H85" s="113"/>
      <c r="I85" s="117"/>
      <c r="J85" s="150"/>
      <c r="K85" s="150"/>
    </row>
    <row r="86" spans="1:11" s="148" customFormat="1" x14ac:dyDescent="0.35">
      <c r="A86" s="253"/>
      <c r="B86" s="142"/>
      <c r="C86" s="142"/>
      <c r="D86" s="142"/>
      <c r="E86" s="143"/>
      <c r="F86" s="144"/>
      <c r="G86" s="143"/>
      <c r="H86" s="145"/>
      <c r="I86" s="146"/>
      <c r="J86" s="147"/>
      <c r="K86" s="77"/>
    </row>
    <row r="87" spans="1:11" s="148" customFormat="1" x14ac:dyDescent="0.35">
      <c r="B87" s="149"/>
      <c r="C87" s="149"/>
      <c r="D87" s="149"/>
      <c r="E87" s="150">
        <f>SUM(E82:E86)</f>
        <v>0</v>
      </c>
      <c r="F87" s="113" t="e">
        <f>G87/E87</f>
        <v>#DIV/0!</v>
      </c>
      <c r="G87" s="150">
        <f>SUM(G82:G86)</f>
        <v>0</v>
      </c>
      <c r="H87" s="151"/>
      <c r="I87" s="152"/>
      <c r="K87" s="150">
        <f>SUM(J82:J86)</f>
        <v>0</v>
      </c>
    </row>
    <row r="88" spans="1:11" s="148" customFormat="1" x14ac:dyDescent="0.35">
      <c r="B88" s="149"/>
      <c r="C88" s="149"/>
      <c r="D88" s="149"/>
      <c r="E88" s="150"/>
      <c r="F88" s="113"/>
      <c r="G88" s="150"/>
      <c r="H88" s="151"/>
      <c r="I88" s="152"/>
      <c r="K88" s="150"/>
    </row>
    <row r="89" spans="1:11" x14ac:dyDescent="0.35">
      <c r="A89" s="65" t="s">
        <v>642</v>
      </c>
      <c r="B89" s="138" t="str">
        <f>B82</f>
        <v>SALDO MAR 2019</v>
      </c>
      <c r="C89" s="138"/>
      <c r="D89" s="138"/>
      <c r="E89" s="139"/>
      <c r="F89" s="229" t="e">
        <f>+G89/E89</f>
        <v>#DIV/0!</v>
      </c>
      <c r="G89" s="139"/>
      <c r="H89" s="113"/>
      <c r="I89" s="117"/>
      <c r="J89" s="150"/>
      <c r="K89" s="150"/>
    </row>
    <row r="90" spans="1:11" x14ac:dyDescent="0.35">
      <c r="A90" s="65"/>
      <c r="B90" s="138"/>
      <c r="C90" s="138"/>
      <c r="D90" s="138"/>
      <c r="E90" s="139"/>
      <c r="F90" s="140"/>
      <c r="G90" s="139"/>
      <c r="H90" s="113"/>
      <c r="I90" s="117"/>
      <c r="J90" s="150"/>
      <c r="K90" s="150"/>
    </row>
    <row r="91" spans="1:11" x14ac:dyDescent="0.35">
      <c r="A91" s="65"/>
      <c r="B91" s="138"/>
      <c r="C91" s="138"/>
      <c r="D91" s="138"/>
      <c r="E91" s="139"/>
      <c r="F91" s="140"/>
      <c r="G91" s="139"/>
      <c r="H91" s="113"/>
      <c r="I91" s="117"/>
      <c r="J91" s="150"/>
      <c r="K91" s="150"/>
    </row>
    <row r="92" spans="1:11" x14ac:dyDescent="0.35">
      <c r="A92" s="65"/>
      <c r="B92" s="138"/>
      <c r="C92" s="138"/>
      <c r="D92" s="138"/>
      <c r="E92" s="139"/>
      <c r="F92" s="140"/>
      <c r="G92" s="139"/>
      <c r="H92" s="113"/>
      <c r="I92" s="117"/>
      <c r="J92" s="150"/>
      <c r="K92" s="150"/>
    </row>
    <row r="93" spans="1:11" s="148" customFormat="1" x14ac:dyDescent="0.35">
      <c r="A93" s="141"/>
      <c r="B93" s="142"/>
      <c r="C93" s="142"/>
      <c r="D93" s="142"/>
      <c r="E93" s="143"/>
      <c r="F93" s="144"/>
      <c r="G93" s="143"/>
      <c r="H93" s="145"/>
      <c r="I93" s="146"/>
      <c r="J93" s="147"/>
      <c r="K93" s="77"/>
    </row>
    <row r="94" spans="1:11" s="148" customFormat="1" x14ac:dyDescent="0.35">
      <c r="B94" s="149"/>
      <c r="C94" s="149"/>
      <c r="D94" s="149"/>
      <c r="E94" s="150">
        <f>SUM(E89:E93)</f>
        <v>0</v>
      </c>
      <c r="F94" s="113" t="e">
        <f>G94/E94</f>
        <v>#DIV/0!</v>
      </c>
      <c r="G94" s="150">
        <f>SUM(G89:G93)</f>
        <v>0</v>
      </c>
      <c r="H94" s="151"/>
      <c r="I94" s="152"/>
      <c r="K94" s="150">
        <f>SUM(J89:J93)</f>
        <v>0</v>
      </c>
    </row>
    <row r="95" spans="1:11" s="148" customFormat="1" x14ac:dyDescent="0.35">
      <c r="B95" s="149"/>
      <c r="C95" s="149"/>
      <c r="D95" s="149"/>
      <c r="E95" s="150"/>
      <c r="F95" s="113"/>
      <c r="G95" s="150"/>
      <c r="H95" s="151"/>
      <c r="I95" s="152"/>
      <c r="J95" s="150"/>
      <c r="K95" s="150"/>
    </row>
    <row r="96" spans="1:11" x14ac:dyDescent="0.35">
      <c r="A96" s="65" t="s">
        <v>645</v>
      </c>
      <c r="B96" s="138" t="str">
        <f>B89</f>
        <v>SALDO MAR 2019</v>
      </c>
      <c r="C96" s="138"/>
      <c r="D96" s="138"/>
      <c r="E96" s="174"/>
      <c r="F96" s="229" t="e">
        <f>+G96/E96</f>
        <v>#DIV/0!</v>
      </c>
      <c r="G96" s="174"/>
      <c r="H96" s="113"/>
      <c r="I96" s="117"/>
      <c r="J96" s="150"/>
      <c r="K96" s="150"/>
    </row>
    <row r="97" spans="1:11" x14ac:dyDescent="0.35">
      <c r="A97" s="65"/>
      <c r="B97" s="138"/>
      <c r="C97" s="138"/>
      <c r="D97" s="138"/>
      <c r="E97" s="139"/>
      <c r="F97" s="190"/>
      <c r="G97" s="139"/>
      <c r="H97" s="113"/>
      <c r="I97" s="117"/>
      <c r="J97" s="150"/>
      <c r="K97" s="150"/>
    </row>
    <row r="98" spans="1:11" x14ac:dyDescent="0.35">
      <c r="A98" s="65"/>
      <c r="B98" s="138"/>
      <c r="C98" s="138"/>
      <c r="D98" s="138"/>
      <c r="E98" s="139"/>
      <c r="F98" s="190"/>
      <c r="G98" s="139"/>
      <c r="H98" s="113"/>
      <c r="I98" s="117"/>
      <c r="J98" s="150"/>
      <c r="K98" s="150"/>
    </row>
    <row r="99" spans="1:11" x14ac:dyDescent="0.35">
      <c r="A99" s="65"/>
      <c r="B99" s="138"/>
      <c r="C99" s="138"/>
      <c r="D99" s="138"/>
      <c r="E99" s="139"/>
      <c r="F99" s="190"/>
      <c r="G99" s="139"/>
      <c r="H99" s="113"/>
      <c r="I99" s="117"/>
      <c r="J99" s="150"/>
      <c r="K99" s="150"/>
    </row>
    <row r="100" spans="1:11" x14ac:dyDescent="0.35">
      <c r="A100" s="65"/>
      <c r="B100" s="138"/>
      <c r="C100" s="138"/>
      <c r="D100" s="138"/>
      <c r="E100" s="139"/>
      <c r="F100" s="190"/>
      <c r="G100" s="139"/>
      <c r="H100" s="113"/>
      <c r="I100" s="117"/>
      <c r="J100" s="150"/>
      <c r="K100" s="150"/>
    </row>
    <row r="101" spans="1:11" s="148" customFormat="1" x14ac:dyDescent="0.35">
      <c r="A101" s="141"/>
      <c r="B101" s="142"/>
      <c r="C101" s="142"/>
      <c r="D101" s="142"/>
      <c r="E101" s="143"/>
      <c r="F101" s="144"/>
      <c r="G101" s="143"/>
      <c r="H101" s="145"/>
      <c r="I101" s="146"/>
      <c r="J101" s="147"/>
      <c r="K101" s="77"/>
    </row>
    <row r="102" spans="1:11" s="148" customFormat="1" x14ac:dyDescent="0.35">
      <c r="B102" s="149"/>
      <c r="C102" s="149"/>
      <c r="D102" s="149"/>
      <c r="E102" s="150">
        <f>SUM(E96:E101)</f>
        <v>0</v>
      </c>
      <c r="F102" s="113" t="e">
        <f>G102/E102</f>
        <v>#DIV/0!</v>
      </c>
      <c r="G102" s="150">
        <f>SUM(G96:G101)</f>
        <v>0</v>
      </c>
      <c r="H102" s="151"/>
      <c r="I102" s="152"/>
      <c r="K102" s="150">
        <f>SUM(J96:J101)</f>
        <v>0</v>
      </c>
    </row>
    <row r="103" spans="1:11" s="148" customFormat="1" x14ac:dyDescent="0.35">
      <c r="B103" s="149"/>
      <c r="C103" s="149"/>
      <c r="D103" s="149"/>
      <c r="E103" s="150"/>
      <c r="F103" s="113"/>
      <c r="G103" s="150"/>
      <c r="H103" s="151"/>
      <c r="I103" s="152"/>
      <c r="J103" s="150"/>
      <c r="K103" s="150"/>
    </row>
    <row r="104" spans="1:11" x14ac:dyDescent="0.35">
      <c r="A104" s="65" t="s">
        <v>647</v>
      </c>
      <c r="B104" s="138" t="str">
        <f>B96</f>
        <v>SALDO MAR 2019</v>
      </c>
      <c r="C104" s="138"/>
      <c r="D104" s="138"/>
      <c r="E104" s="174"/>
      <c r="F104" s="188" t="e">
        <f>+G104/E104</f>
        <v>#DIV/0!</v>
      </c>
      <c r="G104" s="174"/>
      <c r="H104" s="113"/>
      <c r="I104" s="117"/>
      <c r="J104" s="150"/>
      <c r="K104" s="150"/>
    </row>
    <row r="105" spans="1:11" x14ac:dyDescent="0.35">
      <c r="A105" s="65"/>
      <c r="B105" s="138"/>
      <c r="C105" s="138"/>
      <c r="D105" s="138"/>
      <c r="E105" s="139"/>
      <c r="F105" s="140"/>
      <c r="G105" s="139"/>
      <c r="H105" s="113"/>
      <c r="I105" s="117"/>
      <c r="J105" s="150"/>
      <c r="K105" s="150"/>
    </row>
    <row r="106" spans="1:11" x14ac:dyDescent="0.35">
      <c r="A106" s="65"/>
      <c r="B106" s="138"/>
      <c r="C106" s="138"/>
      <c r="D106" s="138"/>
      <c r="E106" s="139"/>
      <c r="F106" s="140"/>
      <c r="G106" s="139"/>
      <c r="H106" s="113"/>
      <c r="I106" s="117"/>
      <c r="J106" s="150"/>
      <c r="K106" s="150"/>
    </row>
    <row r="107" spans="1:11" x14ac:dyDescent="0.35">
      <c r="A107" s="65"/>
      <c r="B107" s="138"/>
      <c r="C107" s="138"/>
      <c r="D107" s="138"/>
      <c r="E107" s="139"/>
      <c r="F107" s="140"/>
      <c r="G107" s="139"/>
      <c r="H107" s="113"/>
      <c r="I107" s="117"/>
      <c r="J107" s="150"/>
      <c r="K107" s="150"/>
    </row>
    <row r="108" spans="1:11" s="148" customFormat="1" x14ac:dyDescent="0.35">
      <c r="A108" s="141"/>
      <c r="B108" s="142"/>
      <c r="C108" s="142"/>
      <c r="D108" s="142"/>
      <c r="E108" s="143"/>
      <c r="F108" s="144"/>
      <c r="G108" s="143"/>
      <c r="H108" s="145"/>
      <c r="I108" s="146"/>
      <c r="J108" s="147"/>
      <c r="K108" s="77"/>
    </row>
    <row r="109" spans="1:11" s="148" customFormat="1" x14ac:dyDescent="0.35">
      <c r="B109" s="149"/>
      <c r="C109" s="149"/>
      <c r="D109" s="149"/>
      <c r="E109" s="150">
        <f>SUM(E104:E108)</f>
        <v>0</v>
      </c>
      <c r="F109" s="113" t="e">
        <f>G109/E109</f>
        <v>#DIV/0!</v>
      </c>
      <c r="G109" s="150">
        <f>SUM(G104:G108)</f>
        <v>0</v>
      </c>
      <c r="H109" s="151"/>
      <c r="I109" s="152"/>
      <c r="K109" s="150">
        <f>SUM(J104:J108)</f>
        <v>0</v>
      </c>
    </row>
    <row r="110" spans="1:11" s="148" customFormat="1" x14ac:dyDescent="0.35">
      <c r="B110" s="149"/>
      <c r="C110" s="149"/>
      <c r="D110" s="149"/>
      <c r="E110" s="150"/>
      <c r="F110" s="113"/>
      <c r="G110" s="150"/>
      <c r="H110" s="151"/>
      <c r="I110" s="152"/>
      <c r="K110" s="150"/>
    </row>
    <row r="111" spans="1:11" x14ac:dyDescent="0.35">
      <c r="A111" s="65" t="s">
        <v>649</v>
      </c>
      <c r="B111" s="138" t="str">
        <f>B104</f>
        <v>SALDO MAR 2019</v>
      </c>
      <c r="C111" s="138"/>
      <c r="D111" s="138"/>
      <c r="E111" s="174"/>
      <c r="F111" s="188" t="e">
        <f>+G111/E111</f>
        <v>#DIV/0!</v>
      </c>
      <c r="G111" s="174"/>
      <c r="H111" s="113"/>
      <c r="I111" s="117"/>
      <c r="J111" s="150"/>
      <c r="K111" s="150"/>
    </row>
    <row r="112" spans="1:11" x14ac:dyDescent="0.35">
      <c r="A112" s="65"/>
      <c r="B112" s="138"/>
      <c r="C112" s="138"/>
      <c r="D112" s="138"/>
      <c r="E112" s="139"/>
      <c r="F112" s="140"/>
      <c r="G112" s="139"/>
      <c r="H112" s="113"/>
      <c r="I112" s="117"/>
      <c r="J112" s="150"/>
      <c r="K112" s="150"/>
    </row>
    <row r="113" spans="1:11" x14ac:dyDescent="0.35">
      <c r="A113" s="65"/>
      <c r="B113" s="138"/>
      <c r="C113" s="138"/>
      <c r="D113" s="138"/>
      <c r="E113" s="139"/>
      <c r="F113" s="140"/>
      <c r="G113" s="139"/>
      <c r="H113" s="113"/>
      <c r="I113" s="117"/>
      <c r="J113" s="150"/>
      <c r="K113" s="150"/>
    </row>
    <row r="114" spans="1:11" x14ac:dyDescent="0.35">
      <c r="A114" s="65"/>
      <c r="B114" s="138"/>
      <c r="C114" s="138"/>
      <c r="D114" s="138"/>
      <c r="E114" s="139"/>
      <c r="F114" s="140"/>
      <c r="G114" s="139"/>
      <c r="H114" s="113"/>
      <c r="I114" s="117"/>
      <c r="J114" s="150"/>
      <c r="K114" s="150"/>
    </row>
    <row r="115" spans="1:11" s="148" customFormat="1" x14ac:dyDescent="0.35">
      <c r="A115" s="141"/>
      <c r="B115" s="142"/>
      <c r="C115" s="142"/>
      <c r="D115" s="142"/>
      <c r="E115" s="143"/>
      <c r="F115" s="144"/>
      <c r="G115" s="143"/>
      <c r="H115" s="145"/>
      <c r="I115" s="146"/>
      <c r="J115" s="147"/>
      <c r="K115" s="77"/>
    </row>
    <row r="116" spans="1:11" s="148" customFormat="1" x14ac:dyDescent="0.35">
      <c r="B116" s="149"/>
      <c r="C116" s="149"/>
      <c r="D116" s="149"/>
      <c r="E116" s="150">
        <f>SUM(E111:E115)</f>
        <v>0</v>
      </c>
      <c r="F116" s="113" t="e">
        <f>G116/E116</f>
        <v>#DIV/0!</v>
      </c>
      <c r="G116" s="150">
        <f>SUM(G111:G115)</f>
        <v>0</v>
      </c>
      <c r="H116" s="151"/>
      <c r="I116" s="152"/>
      <c r="K116" s="150">
        <f>SUM(J111:J115)</f>
        <v>0</v>
      </c>
    </row>
    <row r="117" spans="1:11" s="148" customFormat="1" x14ac:dyDescent="0.35">
      <c r="B117" s="149"/>
      <c r="C117" s="149"/>
      <c r="D117" s="149"/>
      <c r="E117" s="150"/>
      <c r="F117" s="113"/>
      <c r="G117" s="150"/>
      <c r="H117" s="151"/>
      <c r="I117" s="152"/>
      <c r="J117" s="150"/>
      <c r="K117" s="150"/>
    </row>
    <row r="118" spans="1:11" x14ac:dyDescent="0.35">
      <c r="A118" s="65" t="s">
        <v>860</v>
      </c>
      <c r="B118" s="138" t="str">
        <f>B111</f>
        <v>SALDO MAR 2019</v>
      </c>
      <c r="C118" s="138"/>
      <c r="D118" s="138"/>
      <c r="E118" s="139"/>
      <c r="F118" s="140"/>
      <c r="G118" s="139"/>
      <c r="H118" s="113"/>
      <c r="I118" s="117"/>
      <c r="J118" s="150"/>
      <c r="K118" s="150"/>
    </row>
    <row r="119" spans="1:11" x14ac:dyDescent="0.35">
      <c r="A119" s="65"/>
      <c r="B119" s="138"/>
      <c r="C119" s="138"/>
      <c r="D119" s="138"/>
      <c r="E119" s="139"/>
      <c r="F119" s="140"/>
      <c r="G119" s="139"/>
      <c r="H119" s="113"/>
      <c r="I119" s="117"/>
      <c r="J119" s="150"/>
      <c r="K119" s="150"/>
    </row>
    <row r="120" spans="1:11" x14ac:dyDescent="0.35">
      <c r="A120" s="65"/>
      <c r="B120" s="138"/>
      <c r="C120" s="138"/>
      <c r="D120" s="138"/>
      <c r="E120" s="139"/>
      <c r="F120" s="140"/>
      <c r="G120" s="139"/>
      <c r="H120" s="113"/>
      <c r="I120" s="117"/>
      <c r="J120" s="150"/>
      <c r="K120" s="150"/>
    </row>
    <row r="121" spans="1:11" x14ac:dyDescent="0.35">
      <c r="A121" s="65"/>
      <c r="B121" s="138"/>
      <c r="C121" s="138"/>
      <c r="D121" s="138"/>
      <c r="E121" s="139"/>
      <c r="F121" s="140"/>
      <c r="G121" s="139"/>
      <c r="H121" s="113"/>
      <c r="I121" s="117"/>
      <c r="J121" s="150"/>
      <c r="K121" s="150"/>
    </row>
    <row r="122" spans="1:11" s="148" customFormat="1" x14ac:dyDescent="0.35">
      <c r="A122" s="141"/>
      <c r="B122" s="142"/>
      <c r="C122" s="142"/>
      <c r="D122" s="142"/>
      <c r="E122" s="143"/>
      <c r="F122" s="144"/>
      <c r="G122" s="143"/>
      <c r="H122" s="145"/>
      <c r="I122" s="146"/>
      <c r="J122" s="147"/>
      <c r="K122" s="77"/>
    </row>
    <row r="123" spans="1:11" s="148" customFormat="1" x14ac:dyDescent="0.35">
      <c r="B123" s="149"/>
      <c r="C123" s="149"/>
      <c r="D123" s="149"/>
      <c r="E123" s="150">
        <f>SUM(E118:E122)</f>
        <v>0</v>
      </c>
      <c r="F123" s="113" t="e">
        <f>G123/E123</f>
        <v>#DIV/0!</v>
      </c>
      <c r="G123" s="150">
        <f>SUM(G118:G122)</f>
        <v>0</v>
      </c>
      <c r="H123" s="151"/>
      <c r="I123" s="152"/>
      <c r="K123" s="150">
        <f>SUM(J118:J122)</f>
        <v>0</v>
      </c>
    </row>
    <row r="124" spans="1:11" s="148" customFormat="1" x14ac:dyDescent="0.35">
      <c r="B124" s="149"/>
      <c r="C124" s="149"/>
      <c r="D124" s="149"/>
      <c r="E124" s="150"/>
      <c r="F124" s="113"/>
      <c r="G124" s="150"/>
      <c r="H124" s="151"/>
      <c r="I124" s="152"/>
      <c r="K124" s="150"/>
    </row>
    <row r="125" spans="1:11" x14ac:dyDescent="0.35">
      <c r="A125" s="160" t="s">
        <v>478</v>
      </c>
      <c r="B125" s="138" t="str">
        <f>B118</f>
        <v>SALDO MAR 2019</v>
      </c>
      <c r="C125" s="138"/>
      <c r="D125" s="138"/>
      <c r="E125" s="174">
        <v>25245000</v>
      </c>
      <c r="F125" s="140">
        <f>+G125/E125</f>
        <v>122.83960212564837</v>
      </c>
      <c r="G125" s="174">
        <v>3101085755.661993</v>
      </c>
      <c r="H125" s="113"/>
      <c r="I125" s="117"/>
      <c r="J125" s="150"/>
      <c r="K125" s="150"/>
    </row>
    <row r="126" spans="1:11" x14ac:dyDescent="0.35">
      <c r="A126" s="160"/>
      <c r="B126" s="138"/>
      <c r="C126" s="138"/>
      <c r="D126" s="138"/>
      <c r="E126" s="139"/>
      <c r="F126" s="140"/>
      <c r="G126" s="139"/>
      <c r="H126" s="113"/>
      <c r="I126" s="117"/>
      <c r="J126" s="150"/>
      <c r="K126" s="150"/>
    </row>
    <row r="127" spans="1:11" x14ac:dyDescent="0.35">
      <c r="A127" s="160"/>
      <c r="B127" s="138"/>
      <c r="C127" s="138"/>
      <c r="D127" s="138"/>
      <c r="E127" s="139"/>
      <c r="F127" s="140"/>
      <c r="G127" s="139"/>
      <c r="H127" s="113"/>
      <c r="I127" s="117"/>
      <c r="J127" s="150"/>
      <c r="K127" s="150"/>
    </row>
    <row r="128" spans="1:11" x14ac:dyDescent="0.35">
      <c r="A128" s="160"/>
      <c r="B128" s="138"/>
      <c r="C128" s="138"/>
      <c r="D128" s="138"/>
      <c r="E128" s="139"/>
      <c r="F128" s="140"/>
      <c r="G128" s="139"/>
      <c r="H128" s="113"/>
      <c r="I128" s="117"/>
      <c r="J128" s="150"/>
      <c r="K128" s="150"/>
    </row>
    <row r="129" spans="1:11" s="148" customFormat="1" x14ac:dyDescent="0.35">
      <c r="A129" s="253"/>
      <c r="B129" s="142"/>
      <c r="C129" s="142"/>
      <c r="D129" s="142"/>
      <c r="E129" s="143"/>
      <c r="F129" s="144"/>
      <c r="G129" s="143"/>
      <c r="H129" s="145"/>
      <c r="I129" s="146"/>
      <c r="J129" s="147"/>
      <c r="K129" s="77"/>
    </row>
    <row r="130" spans="1:11" s="148" customFormat="1" x14ac:dyDescent="0.35">
      <c r="B130" s="149"/>
      <c r="C130" s="149"/>
      <c r="D130" s="149"/>
      <c r="E130" s="150">
        <f>SUM(E125:E129)</f>
        <v>25245000</v>
      </c>
      <c r="F130" s="113">
        <f>G130/E130</f>
        <v>122.83960212564837</v>
      </c>
      <c r="G130" s="150">
        <f>SUM(G125:G129)</f>
        <v>3101085755.661993</v>
      </c>
      <c r="H130" s="151"/>
      <c r="I130" s="152"/>
      <c r="K130" s="150">
        <f>SUM(J125:J129)</f>
        <v>0</v>
      </c>
    </row>
    <row r="131" spans="1:11" s="148" customFormat="1" x14ac:dyDescent="0.35">
      <c r="B131" s="149"/>
      <c r="C131" s="149"/>
      <c r="D131" s="149"/>
      <c r="E131" s="150"/>
      <c r="F131" s="113"/>
      <c r="G131" s="150"/>
      <c r="H131" s="151"/>
      <c r="I131" s="152"/>
      <c r="J131" s="150"/>
      <c r="K131" s="150"/>
    </row>
    <row r="132" spans="1:11" x14ac:dyDescent="0.35">
      <c r="A132" s="65" t="s">
        <v>771</v>
      </c>
      <c r="B132" s="138" t="str">
        <f>B125</f>
        <v>SALDO MAR 2019</v>
      </c>
      <c r="C132" s="138"/>
      <c r="D132" s="138"/>
      <c r="E132" s="174"/>
      <c r="F132" s="140"/>
      <c r="G132" s="174"/>
      <c r="H132" s="113"/>
      <c r="I132" s="117"/>
      <c r="J132" s="150"/>
      <c r="K132" s="150"/>
    </row>
    <row r="133" spans="1:11" x14ac:dyDescent="0.35">
      <c r="A133" s="65"/>
      <c r="B133" s="138"/>
      <c r="C133" s="138"/>
      <c r="D133" s="138"/>
      <c r="E133" s="139"/>
      <c r="F133" s="140"/>
      <c r="G133" s="139"/>
      <c r="H133" s="113"/>
      <c r="I133" s="117"/>
      <c r="J133" s="150"/>
      <c r="K133" s="150"/>
    </row>
    <row r="134" spans="1:11" x14ac:dyDescent="0.35">
      <c r="A134" s="65"/>
      <c r="B134" s="138"/>
      <c r="C134" s="138"/>
      <c r="D134" s="138"/>
      <c r="E134" s="139"/>
      <c r="F134" s="140"/>
      <c r="G134" s="139"/>
      <c r="H134" s="113"/>
      <c r="I134" s="117"/>
      <c r="J134" s="150"/>
      <c r="K134" s="150"/>
    </row>
    <row r="135" spans="1:11" x14ac:dyDescent="0.35">
      <c r="A135" s="65"/>
      <c r="B135" s="138"/>
      <c r="C135" s="138"/>
      <c r="D135" s="138"/>
      <c r="E135" s="139"/>
      <c r="F135" s="140"/>
      <c r="G135" s="139"/>
      <c r="H135" s="113"/>
      <c r="I135" s="117"/>
      <c r="J135" s="150"/>
      <c r="K135" s="150"/>
    </row>
    <row r="136" spans="1:11" x14ac:dyDescent="0.35">
      <c r="A136" s="65"/>
      <c r="B136" s="138"/>
      <c r="C136" s="138"/>
      <c r="D136" s="138"/>
      <c r="E136" s="139"/>
      <c r="F136" s="140"/>
      <c r="G136" s="139"/>
      <c r="H136" s="113"/>
      <c r="I136" s="117"/>
      <c r="J136" s="150"/>
      <c r="K136" s="150"/>
    </row>
    <row r="137" spans="1:11" s="148" customFormat="1" x14ac:dyDescent="0.35">
      <c r="A137" s="141"/>
      <c r="B137" s="142"/>
      <c r="C137" s="142"/>
      <c r="D137" s="142"/>
      <c r="E137" s="143"/>
      <c r="F137" s="144"/>
      <c r="G137" s="143"/>
      <c r="H137" s="145"/>
      <c r="I137" s="146"/>
      <c r="J137" s="147"/>
      <c r="K137" s="77"/>
    </row>
    <row r="138" spans="1:11" s="148" customFormat="1" x14ac:dyDescent="0.35">
      <c r="B138" s="149"/>
      <c r="C138" s="149"/>
      <c r="D138" s="149"/>
      <c r="E138" s="150">
        <f>SUM(E132:E137)</f>
        <v>0</v>
      </c>
      <c r="F138" s="113" t="e">
        <f>G138/E138</f>
        <v>#DIV/0!</v>
      </c>
      <c r="G138" s="150">
        <f>SUM(G132:G137)</f>
        <v>0</v>
      </c>
      <c r="H138" s="151"/>
      <c r="I138" s="152"/>
      <c r="K138" s="150">
        <f>SUM(J132:J137)</f>
        <v>0</v>
      </c>
    </row>
    <row r="139" spans="1:11" s="148" customFormat="1" x14ac:dyDescent="0.35">
      <c r="B139" s="149"/>
      <c r="C139" s="149"/>
      <c r="D139" s="149"/>
      <c r="E139" s="150"/>
      <c r="F139" s="113"/>
      <c r="G139" s="150"/>
      <c r="H139" s="151"/>
      <c r="I139" s="152"/>
      <c r="K139" s="150"/>
    </row>
    <row r="140" spans="1:11" x14ac:dyDescent="0.35">
      <c r="A140" s="65" t="s">
        <v>777</v>
      </c>
      <c r="B140" s="138" t="str">
        <f>B132</f>
        <v>SALDO MAR 2019</v>
      </c>
      <c r="C140" s="138"/>
      <c r="D140" s="138"/>
      <c r="E140" s="174"/>
      <c r="F140" s="188" t="e">
        <f>+G140/E140</f>
        <v>#DIV/0!</v>
      </c>
      <c r="G140" s="174"/>
      <c r="H140" s="113"/>
      <c r="I140" s="117"/>
      <c r="J140" s="150"/>
      <c r="K140" s="150"/>
    </row>
    <row r="141" spans="1:11" x14ac:dyDescent="0.35">
      <c r="A141" s="65"/>
      <c r="B141" s="138"/>
      <c r="C141" s="138"/>
      <c r="D141" s="138"/>
      <c r="E141" s="139"/>
      <c r="F141" s="190"/>
      <c r="G141" s="139"/>
      <c r="H141" s="113"/>
      <c r="I141" s="117"/>
      <c r="J141" s="150"/>
      <c r="K141" s="150"/>
    </row>
    <row r="142" spans="1:11" x14ac:dyDescent="0.35">
      <c r="A142" s="65"/>
      <c r="B142" s="138"/>
      <c r="C142" s="138"/>
      <c r="D142" s="138"/>
      <c r="E142" s="139"/>
      <c r="F142" s="140"/>
      <c r="G142" s="192"/>
      <c r="H142" s="113"/>
      <c r="I142" s="117"/>
      <c r="J142" s="150"/>
      <c r="K142" s="150"/>
    </row>
    <row r="143" spans="1:11" x14ac:dyDescent="0.35">
      <c r="A143" s="65"/>
      <c r="B143" s="138"/>
      <c r="C143" s="138"/>
      <c r="D143" s="138"/>
      <c r="E143" s="139"/>
      <c r="F143" s="140"/>
      <c r="G143" s="192"/>
      <c r="H143" s="113"/>
      <c r="I143" s="117"/>
      <c r="J143" s="150"/>
      <c r="K143" s="150"/>
    </row>
    <row r="144" spans="1:11" x14ac:dyDescent="0.35">
      <c r="A144" s="65"/>
      <c r="B144" s="138"/>
      <c r="C144" s="138"/>
      <c r="D144" s="138"/>
      <c r="E144" s="139"/>
      <c r="F144" s="140"/>
      <c r="G144" s="192"/>
      <c r="H144" s="113"/>
      <c r="I144" s="117"/>
      <c r="J144" s="150"/>
      <c r="K144" s="150"/>
    </row>
    <row r="145" spans="1:11" x14ac:dyDescent="0.35">
      <c r="A145" s="65"/>
      <c r="B145" s="138"/>
      <c r="C145" s="138"/>
      <c r="D145" s="138"/>
      <c r="E145" s="139"/>
      <c r="F145" s="140"/>
      <c r="G145" s="192"/>
      <c r="H145" s="113"/>
      <c r="I145" s="117"/>
      <c r="J145" s="150"/>
      <c r="K145" s="150"/>
    </row>
    <row r="146" spans="1:11" s="148" customFormat="1" x14ac:dyDescent="0.35">
      <c r="A146" s="141"/>
      <c r="B146" s="142"/>
      <c r="C146" s="142"/>
      <c r="D146" s="142"/>
      <c r="E146" s="143"/>
      <c r="F146" s="144"/>
      <c r="G146" s="143"/>
      <c r="H146" s="145"/>
      <c r="I146" s="146"/>
      <c r="J146" s="147"/>
      <c r="K146" s="77"/>
    </row>
    <row r="147" spans="1:11" s="148" customFormat="1" x14ac:dyDescent="0.35">
      <c r="B147" s="149"/>
      <c r="C147" s="149"/>
      <c r="D147" s="149"/>
      <c r="E147" s="150">
        <f>SUM(E140:E146)</f>
        <v>0</v>
      </c>
      <c r="F147" s="113" t="e">
        <f>G147/E147</f>
        <v>#DIV/0!</v>
      </c>
      <c r="G147" s="150">
        <f>SUM(G140:G146)</f>
        <v>0</v>
      </c>
      <c r="H147" s="151"/>
      <c r="I147" s="152"/>
      <c r="K147" s="150">
        <f>SUM(J141:J146)</f>
        <v>0</v>
      </c>
    </row>
    <row r="148" spans="1:11" s="148" customFormat="1" x14ac:dyDescent="0.35">
      <c r="B148" s="149"/>
      <c r="C148" s="149"/>
      <c r="D148" s="149"/>
      <c r="E148" s="150"/>
      <c r="F148" s="113"/>
      <c r="G148" s="150"/>
      <c r="H148" s="151"/>
      <c r="I148" s="152"/>
      <c r="J148" s="150"/>
      <c r="K148" s="150"/>
    </row>
    <row r="149" spans="1:11" x14ac:dyDescent="0.35">
      <c r="A149" s="65" t="s">
        <v>778</v>
      </c>
      <c r="B149" s="138" t="str">
        <f>B140</f>
        <v>SALDO MAR 2019</v>
      </c>
      <c r="C149" s="138"/>
      <c r="D149" s="138"/>
      <c r="E149" s="174"/>
      <c r="F149" s="188"/>
      <c r="G149" s="174"/>
      <c r="H149" s="113"/>
      <c r="I149" s="117"/>
      <c r="J149" s="150"/>
      <c r="K149" s="150"/>
    </row>
    <row r="150" spans="1:11" x14ac:dyDescent="0.35">
      <c r="A150" s="65"/>
      <c r="B150" s="138"/>
      <c r="C150" s="138"/>
      <c r="D150" s="138"/>
      <c r="E150" s="139"/>
      <c r="F150" s="140"/>
      <c r="G150" s="139"/>
      <c r="H150" s="113"/>
      <c r="I150" s="117"/>
      <c r="J150" s="150"/>
      <c r="K150" s="150"/>
    </row>
    <row r="151" spans="1:11" x14ac:dyDescent="0.35">
      <c r="A151" s="65"/>
      <c r="B151" s="138"/>
      <c r="C151" s="138"/>
      <c r="D151" s="138"/>
      <c r="E151" s="139"/>
      <c r="F151" s="140"/>
      <c r="G151" s="192"/>
      <c r="H151" s="113"/>
      <c r="I151" s="117"/>
      <c r="J151" s="150"/>
      <c r="K151" s="150"/>
    </row>
    <row r="152" spans="1:11" x14ac:dyDescent="0.35">
      <c r="A152" s="65"/>
      <c r="B152" s="138"/>
      <c r="C152" s="138"/>
      <c r="D152" s="138"/>
      <c r="E152" s="139"/>
      <c r="F152" s="140"/>
      <c r="G152" s="139"/>
      <c r="H152" s="113"/>
      <c r="I152" s="117"/>
      <c r="J152" s="150"/>
      <c r="K152" s="150"/>
    </row>
    <row r="153" spans="1:11" x14ac:dyDescent="0.35">
      <c r="A153" s="65"/>
      <c r="B153" s="138"/>
      <c r="C153" s="138"/>
      <c r="D153" s="138"/>
      <c r="E153" s="139"/>
      <c r="F153" s="140"/>
      <c r="G153" s="139"/>
      <c r="H153" s="113"/>
      <c r="I153" s="117"/>
      <c r="J153" s="150"/>
      <c r="K153" s="150"/>
    </row>
    <row r="154" spans="1:11" s="148" customFormat="1" x14ac:dyDescent="0.35">
      <c r="A154" s="141"/>
      <c r="B154" s="142"/>
      <c r="C154" s="142"/>
      <c r="D154" s="142"/>
      <c r="E154" s="143"/>
      <c r="F154" s="144"/>
      <c r="G154" s="143"/>
      <c r="H154" s="145"/>
      <c r="I154" s="146"/>
      <c r="J154" s="147"/>
      <c r="K154" s="77"/>
    </row>
    <row r="155" spans="1:11" s="148" customFormat="1" x14ac:dyDescent="0.35">
      <c r="B155" s="149"/>
      <c r="C155" s="149"/>
      <c r="D155" s="149"/>
      <c r="E155" s="150">
        <f>SUM(E149:E154)</f>
        <v>0</v>
      </c>
      <c r="F155" s="113" t="e">
        <f>G155/E155</f>
        <v>#DIV/0!</v>
      </c>
      <c r="G155" s="150">
        <f>SUM(G149:G154)</f>
        <v>0</v>
      </c>
      <c r="H155" s="151"/>
      <c r="I155" s="152"/>
      <c r="K155" s="150">
        <f>SUM(J149:J154)</f>
        <v>0</v>
      </c>
    </row>
    <row r="156" spans="1:11" s="148" customFormat="1" x14ac:dyDescent="0.35">
      <c r="B156" s="149"/>
      <c r="C156" s="149"/>
      <c r="D156" s="149"/>
      <c r="E156" s="150"/>
      <c r="F156" s="113"/>
      <c r="G156" s="150"/>
      <c r="H156" s="151"/>
      <c r="I156" s="152"/>
      <c r="J156" s="150"/>
      <c r="K156" s="150"/>
    </row>
    <row r="157" spans="1:11" x14ac:dyDescent="0.35">
      <c r="A157" s="160" t="s">
        <v>869</v>
      </c>
      <c r="B157" s="138" t="str">
        <f>B149</f>
        <v>SALDO MAR 2019</v>
      </c>
      <c r="C157" s="138"/>
      <c r="D157" s="138"/>
      <c r="E157" s="174">
        <v>200900000</v>
      </c>
      <c r="F157" s="140">
        <f>+G157/E157</f>
        <v>50.049390909292526</v>
      </c>
      <c r="G157" s="174">
        <v>10054922633.676868</v>
      </c>
      <c r="H157" s="113"/>
      <c r="I157" s="117"/>
      <c r="J157" s="150"/>
      <c r="K157" s="150"/>
    </row>
    <row r="158" spans="1:11" x14ac:dyDescent="0.35">
      <c r="A158" s="160"/>
      <c r="B158" s="138"/>
      <c r="C158" s="138"/>
      <c r="D158" s="138"/>
      <c r="E158" s="139"/>
      <c r="F158" s="140"/>
      <c r="G158" s="139"/>
      <c r="H158" s="113"/>
      <c r="I158" s="117"/>
      <c r="J158" s="150"/>
      <c r="K158" s="150"/>
    </row>
    <row r="159" spans="1:11" x14ac:dyDescent="0.35">
      <c r="A159" s="160"/>
      <c r="B159" s="138"/>
      <c r="C159" s="138"/>
      <c r="D159" s="138"/>
      <c r="E159" s="139"/>
      <c r="F159" s="140"/>
      <c r="G159" s="139"/>
      <c r="H159" s="113"/>
      <c r="I159" s="117"/>
      <c r="J159" s="150"/>
      <c r="K159" s="150"/>
    </row>
    <row r="160" spans="1:11" x14ac:dyDescent="0.35">
      <c r="A160" s="160"/>
      <c r="B160" s="138"/>
      <c r="C160" s="138"/>
      <c r="D160" s="138"/>
      <c r="E160" s="139"/>
      <c r="F160" s="140"/>
      <c r="G160" s="139"/>
      <c r="H160" s="113"/>
      <c r="I160" s="117"/>
      <c r="J160" s="150"/>
      <c r="K160" s="150"/>
    </row>
    <row r="161" spans="1:11" s="148" customFormat="1" x14ac:dyDescent="0.35">
      <c r="A161" s="253"/>
      <c r="B161" s="142"/>
      <c r="C161" s="142"/>
      <c r="D161" s="142"/>
      <c r="E161" s="143"/>
      <c r="F161" s="144"/>
      <c r="G161" s="143"/>
      <c r="H161" s="145"/>
      <c r="I161" s="146"/>
      <c r="J161" s="147"/>
      <c r="K161" s="77"/>
    </row>
    <row r="162" spans="1:11" s="148" customFormat="1" x14ac:dyDescent="0.35">
      <c r="B162" s="149"/>
      <c r="C162" s="149"/>
      <c r="D162" s="149"/>
      <c r="E162" s="150">
        <f>SUM(E157:E161)</f>
        <v>200900000</v>
      </c>
      <c r="F162" s="113">
        <f>G162/E162</f>
        <v>50.049390909292526</v>
      </c>
      <c r="G162" s="150">
        <f>SUM(G157:G161)</f>
        <v>10054922633.676868</v>
      </c>
      <c r="H162" s="151"/>
      <c r="I162" s="152"/>
      <c r="K162" s="150">
        <f>SUM(J160:J161)</f>
        <v>0</v>
      </c>
    </row>
    <row r="163" spans="1:11" s="148" customFormat="1" x14ac:dyDescent="0.35">
      <c r="B163" s="149"/>
      <c r="C163" s="149"/>
      <c r="D163" s="149"/>
      <c r="E163" s="150"/>
      <c r="F163" s="113"/>
      <c r="G163" s="150"/>
      <c r="H163" s="151"/>
      <c r="I163" s="152"/>
      <c r="K163" s="150"/>
    </row>
    <row r="164" spans="1:11" x14ac:dyDescent="0.35">
      <c r="A164" s="65" t="s">
        <v>779</v>
      </c>
      <c r="B164" s="138" t="str">
        <f>B157</f>
        <v>SALDO MAR 2019</v>
      </c>
      <c r="C164" s="138"/>
      <c r="D164" s="138"/>
      <c r="E164" s="174"/>
      <c r="F164" s="140"/>
      <c r="G164" s="174"/>
      <c r="H164" s="113"/>
      <c r="I164" s="117"/>
      <c r="J164" s="150"/>
      <c r="K164" s="150"/>
    </row>
    <row r="165" spans="1:11" x14ac:dyDescent="0.35">
      <c r="A165" s="65"/>
      <c r="B165" s="138"/>
      <c r="C165" s="138"/>
      <c r="D165" s="138"/>
      <c r="E165" s="139"/>
      <c r="F165" s="140"/>
      <c r="G165" s="139"/>
      <c r="H165" s="113"/>
      <c r="I165" s="117"/>
      <c r="J165" s="150"/>
      <c r="K165" s="150"/>
    </row>
    <row r="166" spans="1:11" x14ac:dyDescent="0.35">
      <c r="A166" s="65"/>
      <c r="B166" s="138"/>
      <c r="C166" s="138"/>
      <c r="D166" s="138"/>
      <c r="E166" s="139"/>
      <c r="F166" s="140"/>
      <c r="G166" s="139"/>
      <c r="H166" s="113"/>
      <c r="I166" s="117"/>
      <c r="J166" s="150"/>
      <c r="K166" s="150"/>
    </row>
    <row r="167" spans="1:11" s="148" customFormat="1" x14ac:dyDescent="0.35">
      <c r="A167" s="154"/>
      <c r="B167" s="138"/>
      <c r="C167" s="155"/>
      <c r="D167" s="138"/>
      <c r="E167" s="156"/>
      <c r="F167" s="140"/>
      <c r="G167" s="156"/>
      <c r="H167" s="113"/>
      <c r="I167" s="117"/>
      <c r="J167" s="150"/>
      <c r="K167" s="77"/>
    </row>
    <row r="168" spans="1:11" s="148" customFormat="1" x14ac:dyDescent="0.35">
      <c r="A168" s="154"/>
      <c r="B168" s="138"/>
      <c r="C168" s="155"/>
      <c r="D168" s="138"/>
      <c r="E168" s="156"/>
      <c r="F168" s="140"/>
      <c r="G168" s="156"/>
      <c r="H168" s="113"/>
      <c r="I168" s="117"/>
      <c r="J168" s="150"/>
      <c r="K168" s="77"/>
    </row>
    <row r="169" spans="1:11" s="148" customFormat="1" x14ac:dyDescent="0.35">
      <c r="A169" s="141"/>
      <c r="B169" s="142"/>
      <c r="C169" s="142"/>
      <c r="D169" s="142"/>
      <c r="E169" s="143"/>
      <c r="F169" s="144"/>
      <c r="G169" s="143"/>
      <c r="H169" s="145"/>
      <c r="I169" s="146"/>
      <c r="J169" s="147"/>
      <c r="K169" s="77"/>
    </row>
    <row r="170" spans="1:11" s="148" customFormat="1" x14ac:dyDescent="0.35">
      <c r="B170" s="149"/>
      <c r="C170" s="149"/>
      <c r="D170" s="149"/>
      <c r="E170" s="150">
        <f>SUM(E164:E169)</f>
        <v>0</v>
      </c>
      <c r="F170" s="113" t="e">
        <f>G170/E170</f>
        <v>#DIV/0!</v>
      </c>
      <c r="G170" s="150">
        <f>SUM(G164:G169)</f>
        <v>0</v>
      </c>
      <c r="H170" s="151"/>
      <c r="I170" s="152"/>
      <c r="K170" s="150">
        <f>SUM(J167:J169)</f>
        <v>0</v>
      </c>
    </row>
    <row r="171" spans="1:11" s="148" customFormat="1" x14ac:dyDescent="0.35">
      <c r="B171" s="149"/>
      <c r="C171" s="149"/>
      <c r="D171" s="149"/>
      <c r="E171" s="150"/>
      <c r="F171" s="113"/>
      <c r="G171" s="150"/>
      <c r="H171" s="151"/>
      <c r="I171" s="152"/>
      <c r="K171" s="150"/>
    </row>
    <row r="172" spans="1:11" x14ac:dyDescent="0.35">
      <c r="A172" s="65" t="s">
        <v>939</v>
      </c>
      <c r="B172" s="138" t="str">
        <f>B164</f>
        <v>SALDO MAR 2019</v>
      </c>
      <c r="C172" s="138"/>
      <c r="D172" s="138"/>
      <c r="E172" s="174"/>
      <c r="F172" s="190"/>
      <c r="G172" s="174"/>
      <c r="H172" s="113"/>
      <c r="I172" s="117"/>
      <c r="J172" s="150"/>
      <c r="K172" s="150"/>
    </row>
    <row r="173" spans="1:11" x14ac:dyDescent="0.35">
      <c r="A173" s="65"/>
      <c r="B173" s="138"/>
      <c r="C173" s="138"/>
      <c r="D173" s="138"/>
      <c r="E173" s="139"/>
      <c r="F173" s="190"/>
      <c r="G173" s="139"/>
      <c r="H173" s="113"/>
      <c r="I173" s="117"/>
      <c r="J173" s="150"/>
      <c r="K173" s="150"/>
    </row>
    <row r="174" spans="1:11" x14ac:dyDescent="0.35">
      <c r="A174" s="65"/>
      <c r="B174" s="138"/>
      <c r="C174" s="138"/>
      <c r="D174" s="138"/>
      <c r="E174" s="139"/>
      <c r="F174" s="140"/>
      <c r="G174" s="139"/>
      <c r="H174" s="113"/>
      <c r="I174" s="117"/>
      <c r="J174" s="150"/>
      <c r="K174" s="150"/>
    </row>
    <row r="175" spans="1:11" x14ac:dyDescent="0.35">
      <c r="A175" s="65"/>
      <c r="B175" s="138"/>
      <c r="C175" s="138"/>
      <c r="D175" s="138"/>
      <c r="E175" s="139"/>
      <c r="F175" s="140"/>
      <c r="G175" s="139"/>
      <c r="H175" s="113"/>
      <c r="I175" s="117"/>
      <c r="J175" s="150"/>
      <c r="K175" s="150"/>
    </row>
    <row r="176" spans="1:11" x14ac:dyDescent="0.35">
      <c r="A176" s="65"/>
      <c r="B176" s="138"/>
      <c r="C176" s="138"/>
      <c r="D176" s="138"/>
      <c r="E176" s="139"/>
      <c r="F176" s="140"/>
      <c r="G176" s="139"/>
      <c r="H176" s="113"/>
      <c r="I176" s="117"/>
      <c r="J176" s="150"/>
      <c r="K176" s="150"/>
    </row>
    <row r="177" spans="1:11" s="148" customFormat="1" x14ac:dyDescent="0.35">
      <c r="A177" s="141"/>
      <c r="B177" s="142"/>
      <c r="C177" s="142"/>
      <c r="D177" s="142"/>
      <c r="E177" s="143"/>
      <c r="F177" s="144"/>
      <c r="G177" s="143"/>
      <c r="H177" s="145"/>
      <c r="I177" s="146"/>
      <c r="J177" s="147"/>
      <c r="K177" s="77"/>
    </row>
    <row r="178" spans="1:11" s="148" customFormat="1" x14ac:dyDescent="0.35">
      <c r="B178" s="149"/>
      <c r="C178" s="149"/>
      <c r="D178" s="149"/>
      <c r="E178" s="150">
        <f>SUM(E172:E177)</f>
        <v>0</v>
      </c>
      <c r="F178" s="113" t="e">
        <f>G178/E178</f>
        <v>#DIV/0!</v>
      </c>
      <c r="G178" s="150">
        <f>SUM(G172:G177)</f>
        <v>0</v>
      </c>
      <c r="H178" s="151"/>
      <c r="I178" s="152"/>
      <c r="K178" s="150">
        <f>SUM(J172:J177)</f>
        <v>0</v>
      </c>
    </row>
    <row r="179" spans="1:11" s="148" customFormat="1" x14ac:dyDescent="0.35">
      <c r="B179" s="149"/>
      <c r="C179" s="149"/>
      <c r="D179" s="149"/>
      <c r="E179" s="150"/>
      <c r="F179" s="113"/>
      <c r="G179" s="150"/>
      <c r="H179" s="151"/>
      <c r="I179" s="152"/>
      <c r="K179" s="150"/>
    </row>
    <row r="180" spans="1:11" x14ac:dyDescent="0.35">
      <c r="A180" s="65" t="s">
        <v>716</v>
      </c>
      <c r="B180" s="138" t="str">
        <f>B172</f>
        <v>SALDO MAR 2019</v>
      </c>
      <c r="C180" s="138"/>
      <c r="D180" s="138"/>
      <c r="E180" s="174">
        <v>0</v>
      </c>
      <c r="F180" s="226" t="e">
        <f>+G180/E180</f>
        <v>#DIV/0!</v>
      </c>
      <c r="G180" s="174">
        <v>0</v>
      </c>
      <c r="H180" s="113"/>
      <c r="I180" s="117"/>
      <c r="J180" s="150"/>
      <c r="K180" s="150"/>
    </row>
    <row r="181" spans="1:11" x14ac:dyDescent="0.35">
      <c r="A181" s="65"/>
      <c r="B181" s="138"/>
      <c r="C181" s="138"/>
      <c r="D181" s="138"/>
      <c r="E181" s="139"/>
      <c r="F181" s="190"/>
      <c r="G181" s="139"/>
      <c r="H181" s="113"/>
      <c r="I181" s="117"/>
      <c r="J181" s="150"/>
      <c r="K181" s="150"/>
    </row>
    <row r="182" spans="1:11" x14ac:dyDescent="0.35">
      <c r="A182" s="65"/>
      <c r="B182" s="138"/>
      <c r="C182" s="138"/>
      <c r="D182" s="138"/>
      <c r="E182" s="139"/>
      <c r="F182" s="190"/>
      <c r="G182" s="139"/>
      <c r="H182" s="113"/>
      <c r="I182" s="117"/>
      <c r="J182" s="150"/>
      <c r="K182" s="150"/>
    </row>
    <row r="183" spans="1:11" x14ac:dyDescent="0.35">
      <c r="A183" s="65"/>
      <c r="B183" s="138"/>
      <c r="C183" s="138"/>
      <c r="D183" s="138"/>
      <c r="E183" s="139"/>
      <c r="F183" s="140"/>
      <c r="G183" s="139"/>
      <c r="H183" s="113"/>
      <c r="I183" s="117"/>
      <c r="J183" s="150"/>
      <c r="K183" s="150"/>
    </row>
    <row r="184" spans="1:11" x14ac:dyDescent="0.35">
      <c r="A184" s="65"/>
      <c r="B184" s="138"/>
      <c r="C184" s="138"/>
      <c r="D184" s="138"/>
      <c r="E184" s="139"/>
      <c r="F184" s="140"/>
      <c r="G184" s="139"/>
      <c r="H184" s="113"/>
      <c r="I184" s="117"/>
      <c r="J184" s="150"/>
      <c r="K184" s="150"/>
    </row>
    <row r="185" spans="1:11" x14ac:dyDescent="0.35">
      <c r="A185" s="65"/>
      <c r="B185" s="138"/>
      <c r="C185" s="138"/>
      <c r="D185" s="138"/>
      <c r="E185" s="139"/>
      <c r="F185" s="140"/>
      <c r="G185" s="139"/>
      <c r="H185" s="113"/>
      <c r="I185" s="117"/>
      <c r="J185" s="150"/>
      <c r="K185" s="150"/>
    </row>
    <row r="186" spans="1:11" s="148" customFormat="1" x14ac:dyDescent="0.35">
      <c r="A186" s="141"/>
      <c r="B186" s="142"/>
      <c r="C186" s="142"/>
      <c r="D186" s="142"/>
      <c r="E186" s="143"/>
      <c r="F186" s="144"/>
      <c r="G186" s="143"/>
      <c r="H186" s="145"/>
      <c r="I186" s="146"/>
      <c r="J186" s="147"/>
      <c r="K186" s="77"/>
    </row>
    <row r="187" spans="1:11" s="148" customFormat="1" x14ac:dyDescent="0.35">
      <c r="B187" s="149"/>
      <c r="C187" s="149"/>
      <c r="D187" s="149"/>
      <c r="E187" s="150">
        <f>SUM(E180:E186)</f>
        <v>0</v>
      </c>
      <c r="F187" s="113" t="e">
        <f>G187/E187</f>
        <v>#DIV/0!</v>
      </c>
      <c r="G187" s="150">
        <f>SUM(G180:G186)</f>
        <v>0</v>
      </c>
      <c r="H187" s="151"/>
      <c r="I187" s="152"/>
      <c r="K187" s="150">
        <f>SUM(J180:J186)</f>
        <v>0</v>
      </c>
    </row>
    <row r="188" spans="1:11" s="148" customFormat="1" x14ac:dyDescent="0.35">
      <c r="B188" s="149"/>
      <c r="C188" s="149"/>
      <c r="D188" s="149"/>
      <c r="E188" s="150"/>
      <c r="F188" s="113"/>
      <c r="G188" s="150"/>
      <c r="H188" s="151"/>
      <c r="I188" s="152"/>
      <c r="K188" s="150"/>
    </row>
    <row r="189" spans="1:11" x14ac:dyDescent="0.35">
      <c r="A189" s="160" t="s">
        <v>780</v>
      </c>
      <c r="B189" s="138" t="str">
        <f>B180</f>
        <v>SALDO MAR 2019</v>
      </c>
      <c r="C189" s="138"/>
      <c r="D189" s="138"/>
      <c r="E189" s="174">
        <v>1302800</v>
      </c>
      <c r="F189" s="188">
        <f>+G189/E189</f>
        <v>3991.1992173237509</v>
      </c>
      <c r="G189" s="174">
        <v>5199734340.3293829</v>
      </c>
      <c r="H189" s="113"/>
      <c r="I189" s="117"/>
      <c r="J189" s="150"/>
      <c r="K189" s="150"/>
    </row>
    <row r="190" spans="1:11" x14ac:dyDescent="0.35">
      <c r="A190" s="160"/>
      <c r="B190" s="138"/>
      <c r="C190" s="138"/>
      <c r="D190" s="138"/>
      <c r="E190" s="139"/>
      <c r="F190" s="190"/>
      <c r="G190" s="139"/>
      <c r="H190" s="113"/>
      <c r="I190" s="117"/>
      <c r="J190" s="150"/>
      <c r="K190" s="150"/>
    </row>
    <row r="191" spans="1:11" x14ac:dyDescent="0.35">
      <c r="A191" s="160"/>
      <c r="B191" s="138"/>
      <c r="C191" s="138"/>
      <c r="D191" s="138"/>
      <c r="E191" s="139"/>
      <c r="F191" s="140"/>
      <c r="G191" s="139"/>
      <c r="H191" s="113"/>
      <c r="I191" s="117"/>
      <c r="J191" s="150"/>
      <c r="K191" s="150"/>
    </row>
    <row r="192" spans="1:11" x14ac:dyDescent="0.35">
      <c r="A192" s="160"/>
      <c r="B192" s="138"/>
      <c r="C192" s="138"/>
      <c r="D192" s="138"/>
      <c r="E192" s="139"/>
      <c r="F192" s="140"/>
      <c r="G192" s="139"/>
      <c r="H192" s="113"/>
      <c r="I192" s="117"/>
      <c r="J192" s="150"/>
      <c r="K192" s="150"/>
    </row>
    <row r="193" spans="1:11" s="148" customFormat="1" x14ac:dyDescent="0.35">
      <c r="A193" s="253"/>
      <c r="B193" s="142"/>
      <c r="C193" s="142"/>
      <c r="D193" s="142"/>
      <c r="E193" s="143"/>
      <c r="F193" s="144"/>
      <c r="G193" s="143"/>
      <c r="H193" s="145"/>
      <c r="I193" s="146"/>
      <c r="J193" s="147"/>
      <c r="K193" s="77"/>
    </row>
    <row r="194" spans="1:11" s="148" customFormat="1" x14ac:dyDescent="0.35">
      <c r="B194" s="149"/>
      <c r="C194" s="149"/>
      <c r="D194" s="149"/>
      <c r="E194" s="150">
        <f>SUM(E189:E193)</f>
        <v>1302800</v>
      </c>
      <c r="F194" s="113">
        <f>G194/E194</f>
        <v>3991.1992173237509</v>
      </c>
      <c r="G194" s="150">
        <f>SUM(G189:G193)</f>
        <v>5199734340.3293829</v>
      </c>
      <c r="H194" s="151"/>
      <c r="I194" s="152"/>
      <c r="K194" s="150">
        <f>SUM(J190:J193)</f>
        <v>0</v>
      </c>
    </row>
    <row r="195" spans="1:11" s="148" customFormat="1" x14ac:dyDescent="0.35">
      <c r="B195" s="149"/>
      <c r="C195" s="149"/>
      <c r="D195" s="149"/>
      <c r="E195" s="150"/>
      <c r="F195" s="113"/>
      <c r="G195" s="150"/>
      <c r="H195" s="151"/>
      <c r="I195" s="152"/>
      <c r="J195" s="150"/>
      <c r="K195" s="150"/>
    </row>
    <row r="196" spans="1:11" x14ac:dyDescent="0.35">
      <c r="A196" s="65" t="s">
        <v>574</v>
      </c>
      <c r="B196" s="138" t="str">
        <f>B189</f>
        <v>SALDO MAR 2019</v>
      </c>
      <c r="C196" s="138"/>
      <c r="D196" s="138"/>
      <c r="E196" s="174">
        <v>0</v>
      </c>
      <c r="F196" s="227" t="e">
        <f>+G196/E196</f>
        <v>#DIV/0!</v>
      </c>
      <c r="G196" s="174">
        <v>0</v>
      </c>
      <c r="H196" s="113"/>
      <c r="I196" s="117"/>
      <c r="J196" s="150"/>
      <c r="K196" s="150"/>
    </row>
    <row r="197" spans="1:11" x14ac:dyDescent="0.35">
      <c r="A197" s="65"/>
      <c r="B197" s="138"/>
      <c r="C197" s="138"/>
      <c r="D197" s="138"/>
      <c r="E197" s="139"/>
      <c r="F197" s="140"/>
      <c r="G197" s="139"/>
      <c r="H197" s="113"/>
      <c r="I197" s="117"/>
      <c r="J197" s="150"/>
      <c r="K197" s="150"/>
    </row>
    <row r="198" spans="1:11" x14ac:dyDescent="0.35">
      <c r="A198" s="65"/>
      <c r="B198" s="138"/>
      <c r="C198" s="138"/>
      <c r="D198" s="138"/>
      <c r="E198" s="139"/>
      <c r="F198" s="140"/>
      <c r="G198" s="139"/>
      <c r="H198" s="113"/>
      <c r="I198" s="117"/>
      <c r="J198" s="150"/>
      <c r="K198" s="150"/>
    </row>
    <row r="199" spans="1:11" x14ac:dyDescent="0.35">
      <c r="A199" s="65"/>
      <c r="B199" s="138"/>
      <c r="C199" s="138"/>
      <c r="D199" s="138"/>
      <c r="E199" s="139"/>
      <c r="F199" s="140"/>
      <c r="G199" s="139"/>
      <c r="H199" s="113"/>
      <c r="I199" s="117"/>
      <c r="J199" s="150"/>
      <c r="K199" s="150"/>
    </row>
    <row r="200" spans="1:11" x14ac:dyDescent="0.35">
      <c r="A200" s="65"/>
      <c r="B200" s="138"/>
      <c r="C200" s="138"/>
      <c r="D200" s="138"/>
      <c r="E200" s="139"/>
      <c r="F200" s="140"/>
      <c r="G200" s="139"/>
      <c r="H200" s="113"/>
      <c r="I200" s="117"/>
      <c r="J200" s="150"/>
      <c r="K200" s="150"/>
    </row>
    <row r="201" spans="1:11" x14ac:dyDescent="0.35">
      <c r="A201" s="65"/>
      <c r="B201" s="138"/>
      <c r="C201" s="138"/>
      <c r="D201" s="138"/>
      <c r="E201" s="139"/>
      <c r="F201" s="140"/>
      <c r="G201" s="139"/>
      <c r="H201" s="113"/>
      <c r="I201" s="117"/>
      <c r="J201" s="150"/>
      <c r="K201" s="150"/>
    </row>
    <row r="202" spans="1:11" x14ac:dyDescent="0.35">
      <c r="A202" s="65"/>
      <c r="B202" s="138"/>
      <c r="C202" s="138"/>
      <c r="D202" s="138"/>
      <c r="E202" s="139"/>
      <c r="F202" s="140"/>
      <c r="G202" s="139"/>
      <c r="H202" s="113"/>
      <c r="I202" s="117"/>
      <c r="J202" s="150"/>
      <c r="K202" s="150"/>
    </row>
    <row r="203" spans="1:11" s="148" customFormat="1" x14ac:dyDescent="0.35">
      <c r="A203" s="141"/>
      <c r="B203" s="142"/>
      <c r="C203" s="142"/>
      <c r="D203" s="142"/>
      <c r="E203" s="143"/>
      <c r="F203" s="144"/>
      <c r="G203" s="143"/>
      <c r="H203" s="145"/>
      <c r="I203" s="146"/>
      <c r="J203" s="147"/>
      <c r="K203" s="77"/>
    </row>
    <row r="204" spans="1:11" s="148" customFormat="1" x14ac:dyDescent="0.35">
      <c r="B204" s="149"/>
      <c r="C204" s="149"/>
      <c r="D204" s="149"/>
      <c r="E204" s="150">
        <f>SUM(E196:E203)</f>
        <v>0</v>
      </c>
      <c r="F204" s="113" t="e">
        <f>G204/E204</f>
        <v>#DIV/0!</v>
      </c>
      <c r="G204" s="150">
        <f>SUM(G196:G203)</f>
        <v>0</v>
      </c>
      <c r="H204" s="151"/>
      <c r="I204" s="152"/>
      <c r="K204" s="150">
        <f>SUM(J196:J203)</f>
        <v>0</v>
      </c>
    </row>
    <row r="205" spans="1:11" s="148" customFormat="1" x14ac:dyDescent="0.35">
      <c r="B205" s="149"/>
      <c r="C205" s="149"/>
      <c r="D205" s="149"/>
      <c r="E205" s="150"/>
      <c r="F205" s="113"/>
      <c r="G205" s="150"/>
      <c r="H205" s="151"/>
      <c r="I205" s="152"/>
      <c r="K205" s="150"/>
    </row>
    <row r="206" spans="1:11" x14ac:dyDescent="0.35">
      <c r="A206" s="65" t="s">
        <v>575</v>
      </c>
      <c r="B206" s="138" t="str">
        <f>B196</f>
        <v>SALDO MAR 2019</v>
      </c>
      <c r="C206" s="138"/>
      <c r="D206" s="138"/>
      <c r="E206" s="174"/>
      <c r="F206" s="227" t="e">
        <f>+G206/E206</f>
        <v>#DIV/0!</v>
      </c>
      <c r="G206" s="174"/>
      <c r="H206" s="113"/>
      <c r="I206" s="117"/>
      <c r="J206" s="150"/>
      <c r="K206" s="150"/>
    </row>
    <row r="207" spans="1:11" x14ac:dyDescent="0.35">
      <c r="A207" s="65"/>
      <c r="B207" s="138"/>
      <c r="C207" s="138"/>
      <c r="D207" s="138"/>
      <c r="E207" s="139"/>
      <c r="F207" s="140"/>
      <c r="G207" s="139"/>
      <c r="H207" s="113"/>
      <c r="I207" s="117"/>
      <c r="J207" s="150"/>
      <c r="K207" s="150"/>
    </row>
    <row r="208" spans="1:11" x14ac:dyDescent="0.35">
      <c r="A208" s="65"/>
      <c r="B208" s="138"/>
      <c r="C208" s="138"/>
      <c r="D208" s="138"/>
      <c r="E208" s="139"/>
      <c r="F208" s="140"/>
      <c r="G208" s="139"/>
      <c r="H208" s="113"/>
      <c r="I208" s="117"/>
      <c r="J208" s="150"/>
      <c r="K208" s="150"/>
    </row>
    <row r="209" spans="1:11" x14ac:dyDescent="0.35">
      <c r="A209" s="65"/>
      <c r="B209" s="138"/>
      <c r="C209" s="138"/>
      <c r="D209" s="138"/>
      <c r="E209" s="139"/>
      <c r="F209" s="140"/>
      <c r="G209" s="139"/>
      <c r="H209" s="113"/>
      <c r="I209" s="117"/>
      <c r="J209" s="150"/>
      <c r="K209" s="150"/>
    </row>
    <row r="210" spans="1:11" x14ac:dyDescent="0.35">
      <c r="A210" s="65"/>
      <c r="B210" s="138"/>
      <c r="C210" s="138"/>
      <c r="D210" s="138"/>
      <c r="E210" s="139"/>
      <c r="F210" s="140"/>
      <c r="G210" s="139"/>
      <c r="H210" s="113"/>
      <c r="I210" s="117"/>
      <c r="J210" s="150"/>
      <c r="K210" s="150"/>
    </row>
    <row r="211" spans="1:11" x14ac:dyDescent="0.35">
      <c r="A211" s="65"/>
      <c r="B211" s="138"/>
      <c r="C211" s="138"/>
      <c r="D211" s="138"/>
      <c r="E211" s="139"/>
      <c r="F211" s="140"/>
      <c r="G211" s="139"/>
      <c r="H211" s="113"/>
      <c r="I211" s="117"/>
      <c r="J211" s="150"/>
      <c r="K211" s="150"/>
    </row>
    <row r="212" spans="1:11" x14ac:dyDescent="0.35">
      <c r="A212" s="65"/>
      <c r="B212" s="138"/>
      <c r="C212" s="138"/>
      <c r="D212" s="138"/>
      <c r="E212" s="139"/>
      <c r="F212" s="140"/>
      <c r="G212" s="139"/>
      <c r="H212" s="113"/>
      <c r="I212" s="117"/>
      <c r="J212" s="150"/>
      <c r="K212" s="150"/>
    </row>
    <row r="213" spans="1:11" s="148" customFormat="1" x14ac:dyDescent="0.35">
      <c r="A213" s="141"/>
      <c r="B213" s="142"/>
      <c r="C213" s="142"/>
      <c r="D213" s="142"/>
      <c r="E213" s="143"/>
      <c r="F213" s="144"/>
      <c r="G213" s="143"/>
      <c r="H213" s="145"/>
      <c r="I213" s="146"/>
      <c r="J213" s="147"/>
      <c r="K213" s="77"/>
    </row>
    <row r="214" spans="1:11" s="148" customFormat="1" x14ac:dyDescent="0.35">
      <c r="B214" s="149"/>
      <c r="C214" s="149"/>
      <c r="D214" s="149"/>
      <c r="E214" s="150">
        <f>SUM(E206:E213)</f>
        <v>0</v>
      </c>
      <c r="F214" s="113" t="e">
        <f>G214/E214</f>
        <v>#DIV/0!</v>
      </c>
      <c r="G214" s="150">
        <f>SUM(G206:G213)</f>
        <v>0</v>
      </c>
      <c r="H214" s="151"/>
      <c r="I214" s="152"/>
      <c r="K214" s="150">
        <f>SUM(J206:J213)</f>
        <v>0</v>
      </c>
    </row>
    <row r="215" spans="1:11" s="148" customFormat="1" x14ac:dyDescent="0.35">
      <c r="B215" s="149"/>
      <c r="C215" s="149"/>
      <c r="D215" s="149"/>
      <c r="E215" s="150"/>
      <c r="F215" s="113"/>
      <c r="G215" s="150"/>
      <c r="H215" s="151"/>
      <c r="I215" s="152"/>
      <c r="J215" s="150"/>
      <c r="K215" s="150"/>
    </row>
    <row r="216" spans="1:11" x14ac:dyDescent="0.35">
      <c r="A216" s="65" t="s">
        <v>783</v>
      </c>
      <c r="B216" s="138" t="str">
        <f>B206</f>
        <v>SALDO MAR 2019</v>
      </c>
      <c r="C216" s="138"/>
      <c r="D216" s="138"/>
      <c r="E216" s="139"/>
      <c r="F216" s="227" t="e">
        <f>+G216/E216</f>
        <v>#DIV/0!</v>
      </c>
      <c r="G216" s="139"/>
      <c r="H216" s="113"/>
      <c r="I216" s="117"/>
      <c r="J216" s="150"/>
      <c r="K216" s="150"/>
    </row>
    <row r="217" spans="1:11" x14ac:dyDescent="0.35">
      <c r="A217" s="65"/>
      <c r="B217" s="138"/>
      <c r="C217" s="138"/>
      <c r="D217" s="138"/>
      <c r="E217" s="139"/>
      <c r="F217" s="140"/>
      <c r="G217" s="139"/>
      <c r="H217" s="113"/>
      <c r="I217" s="117"/>
      <c r="J217" s="150"/>
      <c r="K217" s="150"/>
    </row>
    <row r="218" spans="1:11" x14ac:dyDescent="0.35">
      <c r="A218" s="65"/>
      <c r="B218" s="138"/>
      <c r="C218" s="138"/>
      <c r="D218" s="138"/>
      <c r="E218" s="139"/>
      <c r="F218" s="140"/>
      <c r="G218" s="139"/>
      <c r="H218" s="113"/>
      <c r="I218" s="117"/>
      <c r="J218" s="150"/>
      <c r="K218" s="150"/>
    </row>
    <row r="219" spans="1:11" x14ac:dyDescent="0.35">
      <c r="A219" s="65"/>
      <c r="B219" s="138"/>
      <c r="C219" s="138"/>
      <c r="D219" s="138"/>
      <c r="E219" s="139"/>
      <c r="F219" s="140"/>
      <c r="G219" s="139"/>
      <c r="H219" s="113"/>
      <c r="I219" s="117"/>
      <c r="J219" s="150"/>
      <c r="K219" s="150"/>
    </row>
    <row r="220" spans="1:11" s="148" customFormat="1" x14ac:dyDescent="0.35">
      <c r="A220" s="141"/>
      <c r="B220" s="142"/>
      <c r="C220" s="142"/>
      <c r="D220" s="142"/>
      <c r="E220" s="143"/>
      <c r="F220" s="144"/>
      <c r="G220" s="143"/>
      <c r="H220" s="145"/>
      <c r="I220" s="146"/>
      <c r="J220" s="147"/>
      <c r="K220" s="77"/>
    </row>
    <row r="221" spans="1:11" s="148" customFormat="1" x14ac:dyDescent="0.35">
      <c r="B221" s="149"/>
      <c r="C221" s="149"/>
      <c r="D221" s="149"/>
      <c r="E221" s="150">
        <f>SUM(E216:E220)</f>
        <v>0</v>
      </c>
      <c r="F221" s="113" t="e">
        <f>G221/E221</f>
        <v>#DIV/0!</v>
      </c>
      <c r="G221" s="150">
        <f>SUM(G216:G220)</f>
        <v>0</v>
      </c>
      <c r="H221" s="151"/>
      <c r="I221" s="152"/>
      <c r="K221" s="150">
        <f>SUM(J216:J220)</f>
        <v>0</v>
      </c>
    </row>
    <row r="222" spans="1:11" s="148" customFormat="1" x14ac:dyDescent="0.35">
      <c r="B222" s="149"/>
      <c r="C222" s="149"/>
      <c r="D222" s="149"/>
      <c r="E222" s="150"/>
      <c r="F222" s="113"/>
      <c r="G222" s="150"/>
      <c r="H222" s="151"/>
      <c r="I222" s="152"/>
      <c r="J222" s="150"/>
      <c r="K222" s="150"/>
    </row>
    <row r="223" spans="1:11" x14ac:dyDescent="0.35">
      <c r="A223" s="160" t="s">
        <v>486</v>
      </c>
      <c r="B223" s="138" t="str">
        <f>B216</f>
        <v>SALDO MAR 2019</v>
      </c>
      <c r="C223" s="138"/>
      <c r="D223" s="138"/>
      <c r="E223" s="174">
        <v>73755500</v>
      </c>
      <c r="F223" s="140">
        <f>+G223/E223</f>
        <v>212.69224369413897</v>
      </c>
      <c r="G223" s="174">
        <v>15687222779.783066</v>
      </c>
      <c r="H223" s="113"/>
      <c r="I223" s="117"/>
      <c r="J223" s="150"/>
      <c r="K223" s="150"/>
    </row>
    <row r="224" spans="1:11" x14ac:dyDescent="0.35">
      <c r="A224" s="160"/>
      <c r="B224" s="138">
        <v>43528</v>
      </c>
      <c r="C224" s="138">
        <v>43530</v>
      </c>
      <c r="D224" s="138" t="s">
        <v>4968</v>
      </c>
      <c r="E224" s="139">
        <v>-15385000</v>
      </c>
      <c r="F224" s="140">
        <v>212.69224369413897</v>
      </c>
      <c r="G224" s="139">
        <f>+E224*F224</f>
        <v>-3272270169.2343278</v>
      </c>
      <c r="H224" s="113">
        <f>+I224/-E224</f>
        <v>259.53436366590836</v>
      </c>
      <c r="I224" s="117">
        <v>3992936185</v>
      </c>
      <c r="J224" s="150">
        <f>+I224+G224</f>
        <v>720666015.76567221</v>
      </c>
      <c r="K224" s="150"/>
    </row>
    <row r="225" spans="1:11" x14ac:dyDescent="0.35">
      <c r="A225" s="160"/>
      <c r="B225" s="138">
        <v>43546</v>
      </c>
      <c r="C225" s="138">
        <v>43550</v>
      </c>
      <c r="D225" s="138" t="s">
        <v>4968</v>
      </c>
      <c r="E225" s="139">
        <v>-10000000</v>
      </c>
      <c r="F225" s="140">
        <v>212.69224369413897</v>
      </c>
      <c r="G225" s="139">
        <f>+E225*F225</f>
        <v>-2126922436.9413896</v>
      </c>
      <c r="H225" s="113">
        <f>+I225/-E225</f>
        <v>211.57858250000001</v>
      </c>
      <c r="I225" s="117">
        <v>2115785825</v>
      </c>
      <c r="J225" s="150">
        <f>+I225+G225</f>
        <v>-11136611.941389561</v>
      </c>
      <c r="K225" s="150"/>
    </row>
    <row r="226" spans="1:11" x14ac:dyDescent="0.35">
      <c r="A226" s="160"/>
      <c r="B226" s="138"/>
      <c r="C226" s="138"/>
      <c r="D226" s="138"/>
      <c r="E226" s="139"/>
      <c r="F226" s="140"/>
      <c r="G226" s="139"/>
      <c r="H226" s="113"/>
      <c r="I226" s="117"/>
      <c r="J226" s="150"/>
      <c r="K226" s="150"/>
    </row>
    <row r="227" spans="1:11" x14ac:dyDescent="0.35">
      <c r="A227" s="160"/>
      <c r="B227" s="138"/>
      <c r="C227" s="138"/>
      <c r="D227" s="138"/>
      <c r="E227" s="139"/>
      <c r="F227" s="140"/>
      <c r="G227" s="139"/>
      <c r="H227" s="113"/>
      <c r="I227" s="117"/>
      <c r="J227" s="150"/>
      <c r="K227" s="150"/>
    </row>
    <row r="228" spans="1:11" x14ac:dyDescent="0.35">
      <c r="A228" s="160"/>
      <c r="B228" s="138"/>
      <c r="C228" s="138"/>
      <c r="D228" s="138"/>
      <c r="E228" s="139"/>
      <c r="F228" s="140"/>
      <c r="G228" s="139"/>
      <c r="H228" s="113"/>
      <c r="I228" s="117"/>
      <c r="J228" s="150"/>
      <c r="K228" s="150"/>
    </row>
    <row r="229" spans="1:11" s="148" customFormat="1" x14ac:dyDescent="0.35">
      <c r="A229" s="253"/>
      <c r="B229" s="142"/>
      <c r="C229" s="142"/>
      <c r="D229" s="142"/>
      <c r="E229" s="143"/>
      <c r="F229" s="144"/>
      <c r="G229" s="143"/>
      <c r="H229" s="145"/>
      <c r="I229" s="146"/>
      <c r="J229" s="147"/>
      <c r="K229" s="77"/>
    </row>
    <row r="230" spans="1:11" s="148" customFormat="1" x14ac:dyDescent="0.35">
      <c r="B230" s="149"/>
      <c r="C230" s="149"/>
      <c r="D230" s="149"/>
      <c r="E230" s="150">
        <f>SUM(E223:E229)</f>
        <v>48370500</v>
      </c>
      <c r="F230" s="113">
        <f>G230/E230</f>
        <v>212.69224369413897</v>
      </c>
      <c r="G230" s="150">
        <f>SUM(G223:G229)</f>
        <v>10288030173.607349</v>
      </c>
      <c r="H230" s="151"/>
      <c r="I230" s="152"/>
      <c r="K230" s="150">
        <f>SUM(J223:J229)</f>
        <v>709529403.82428265</v>
      </c>
    </row>
    <row r="231" spans="1:11" s="148" customFormat="1" x14ac:dyDescent="0.35">
      <c r="B231" s="149"/>
      <c r="C231" s="149"/>
      <c r="D231" s="149"/>
      <c r="E231" s="150"/>
      <c r="F231" s="113"/>
      <c r="G231" s="150"/>
      <c r="H231" s="151"/>
      <c r="I231" s="152"/>
      <c r="J231" s="150"/>
      <c r="K231" s="150"/>
    </row>
    <row r="232" spans="1:11" x14ac:dyDescent="0.35">
      <c r="A232" s="160" t="s">
        <v>579</v>
      </c>
      <c r="B232" s="138" t="str">
        <f>B223</f>
        <v>SALDO MAR 2019</v>
      </c>
      <c r="C232" s="138"/>
      <c r="D232" s="138"/>
      <c r="E232" s="174">
        <v>2216300</v>
      </c>
      <c r="F232" s="188">
        <f>+G232/E232</f>
        <v>3273.7302147723685</v>
      </c>
      <c r="G232" s="174">
        <v>7255568275</v>
      </c>
      <c r="H232" s="113"/>
      <c r="I232" s="117"/>
      <c r="J232" s="150"/>
      <c r="K232" s="150"/>
    </row>
    <row r="233" spans="1:11" x14ac:dyDescent="0.35">
      <c r="A233" s="160"/>
      <c r="B233" s="138"/>
      <c r="C233" s="138"/>
      <c r="D233" s="138"/>
      <c r="E233" s="139"/>
      <c r="F233" s="140"/>
      <c r="G233" s="139"/>
      <c r="H233" s="113"/>
      <c r="I233" s="117"/>
      <c r="J233" s="150"/>
      <c r="K233" s="150"/>
    </row>
    <row r="234" spans="1:11" x14ac:dyDescent="0.35">
      <c r="A234" s="160"/>
      <c r="B234" s="138"/>
      <c r="C234" s="138"/>
      <c r="D234" s="138"/>
      <c r="E234" s="139"/>
      <c r="F234" s="140"/>
      <c r="G234" s="139"/>
      <c r="H234" s="113"/>
      <c r="I234" s="117"/>
      <c r="J234" s="150"/>
      <c r="K234" s="150"/>
    </row>
    <row r="235" spans="1:11" x14ac:dyDescent="0.35">
      <c r="A235" s="160"/>
      <c r="B235" s="138"/>
      <c r="C235" s="138"/>
      <c r="D235" s="138"/>
      <c r="E235" s="139"/>
      <c r="F235" s="140"/>
      <c r="G235" s="139"/>
      <c r="H235" s="113"/>
      <c r="I235" s="117"/>
      <c r="J235" s="150"/>
      <c r="K235" s="150"/>
    </row>
    <row r="236" spans="1:11" s="148" customFormat="1" x14ac:dyDescent="0.35">
      <c r="A236" s="253"/>
      <c r="B236" s="142"/>
      <c r="C236" s="142"/>
      <c r="D236" s="142"/>
      <c r="E236" s="143"/>
      <c r="F236" s="144"/>
      <c r="G236" s="143"/>
      <c r="H236" s="145"/>
      <c r="I236" s="146"/>
      <c r="J236" s="147"/>
      <c r="K236" s="77"/>
    </row>
    <row r="237" spans="1:11" s="148" customFormat="1" x14ac:dyDescent="0.35">
      <c r="B237" s="149"/>
      <c r="C237" s="149"/>
      <c r="D237" s="149"/>
      <c r="E237" s="150">
        <f>SUM(E232:E236)</f>
        <v>2216300</v>
      </c>
      <c r="F237" s="113">
        <f>G237/E237</f>
        <v>3273.7302147723685</v>
      </c>
      <c r="G237" s="150">
        <f>SUM(G232:G236)</f>
        <v>7255568275</v>
      </c>
      <c r="H237" s="151"/>
      <c r="I237" s="152"/>
      <c r="K237" s="150">
        <f>SUM(J232:J236)</f>
        <v>0</v>
      </c>
    </row>
    <row r="238" spans="1:11" s="148" customFormat="1" x14ac:dyDescent="0.35">
      <c r="B238" s="149"/>
      <c r="C238" s="149"/>
      <c r="D238" s="149"/>
      <c r="E238" s="150"/>
      <c r="F238" s="113"/>
      <c r="G238" s="150"/>
      <c r="H238" s="151"/>
      <c r="I238" s="152"/>
      <c r="J238" s="150"/>
      <c r="K238" s="150"/>
    </row>
    <row r="239" spans="1:11" x14ac:dyDescent="0.35">
      <c r="A239" s="65" t="s">
        <v>784</v>
      </c>
      <c r="B239" s="138" t="str">
        <f>B232</f>
        <v>SALDO MAR 2019</v>
      </c>
      <c r="C239" s="138"/>
      <c r="D239" s="138"/>
      <c r="E239" s="174"/>
      <c r="F239" s="140"/>
      <c r="G239" s="174"/>
      <c r="H239" s="113"/>
      <c r="I239" s="117"/>
      <c r="J239" s="150"/>
      <c r="K239" s="150"/>
    </row>
    <row r="240" spans="1:11" x14ac:dyDescent="0.35">
      <c r="A240" s="65"/>
      <c r="B240" s="138"/>
      <c r="C240" s="138"/>
      <c r="D240" s="138"/>
      <c r="E240" s="139"/>
      <c r="F240" s="140"/>
      <c r="G240" s="139"/>
      <c r="H240" s="113"/>
      <c r="I240" s="117"/>
      <c r="J240" s="150"/>
      <c r="K240" s="150"/>
    </row>
    <row r="241" spans="1:11" x14ac:dyDescent="0.35">
      <c r="A241" s="65"/>
      <c r="B241" s="138"/>
      <c r="C241" s="138"/>
      <c r="D241" s="138"/>
      <c r="E241" s="139"/>
      <c r="F241" s="140"/>
      <c r="G241" s="139"/>
      <c r="H241" s="113"/>
      <c r="I241" s="117"/>
      <c r="J241" s="150"/>
      <c r="K241" s="150"/>
    </row>
    <row r="242" spans="1:11" x14ac:dyDescent="0.35">
      <c r="A242" s="65"/>
      <c r="B242" s="138"/>
      <c r="C242" s="138"/>
      <c r="D242" s="138"/>
      <c r="E242" s="139"/>
      <c r="F242" s="140"/>
      <c r="G242" s="139"/>
      <c r="H242" s="113"/>
      <c r="I242" s="117"/>
      <c r="J242" s="150"/>
      <c r="K242" s="150"/>
    </row>
    <row r="243" spans="1:11" s="148" customFormat="1" x14ac:dyDescent="0.35">
      <c r="A243" s="141"/>
      <c r="B243" s="142"/>
      <c r="C243" s="142"/>
      <c r="D243" s="142"/>
      <c r="E243" s="143"/>
      <c r="F243" s="144"/>
      <c r="G243" s="143"/>
      <c r="H243" s="145"/>
      <c r="I243" s="146"/>
      <c r="J243" s="147"/>
      <c r="K243" s="77"/>
    </row>
    <row r="244" spans="1:11" s="148" customFormat="1" x14ac:dyDescent="0.35">
      <c r="B244" s="149"/>
      <c r="C244" s="149"/>
      <c r="D244" s="149"/>
      <c r="E244" s="150">
        <f>SUM(E239:E243)</f>
        <v>0</v>
      </c>
      <c r="F244" s="113" t="e">
        <f>G244/E244</f>
        <v>#DIV/0!</v>
      </c>
      <c r="G244" s="150">
        <f>SUM(G239:G243)</f>
        <v>0</v>
      </c>
      <c r="H244" s="151"/>
      <c r="I244" s="152"/>
      <c r="K244" s="150">
        <f>SUM(J239:J243)</f>
        <v>0</v>
      </c>
    </row>
    <row r="245" spans="1:11" s="148" customFormat="1" x14ac:dyDescent="0.35">
      <c r="B245" s="149"/>
      <c r="C245" s="149"/>
      <c r="D245" s="149"/>
      <c r="E245" s="150"/>
      <c r="F245" s="113"/>
      <c r="G245" s="150"/>
      <c r="H245" s="151"/>
      <c r="I245" s="152"/>
      <c r="K245" s="150"/>
    </row>
    <row r="246" spans="1:11" s="148" customFormat="1" x14ac:dyDescent="0.35">
      <c r="B246" s="149"/>
      <c r="C246" s="149"/>
      <c r="D246" s="149"/>
      <c r="E246" s="150"/>
      <c r="F246" s="113"/>
      <c r="G246" s="150"/>
      <c r="H246" s="151"/>
      <c r="I246" s="152"/>
      <c r="K246" s="150"/>
    </row>
    <row r="247" spans="1:11" x14ac:dyDescent="0.35">
      <c r="A247" s="65" t="s">
        <v>580</v>
      </c>
      <c r="B247" s="138" t="str">
        <f>B239</f>
        <v>SALDO MAR 2019</v>
      </c>
      <c r="C247" s="138"/>
      <c r="D247" s="138"/>
      <c r="E247" s="174"/>
      <c r="F247" s="227" t="e">
        <f>+G247/E247</f>
        <v>#DIV/0!</v>
      </c>
      <c r="G247" s="174"/>
      <c r="H247" s="113"/>
      <c r="I247" s="117"/>
      <c r="J247" s="150"/>
      <c r="K247" s="150"/>
    </row>
    <row r="248" spans="1:11" x14ac:dyDescent="0.35">
      <c r="A248" s="65"/>
      <c r="B248" s="138"/>
      <c r="C248" s="138"/>
      <c r="D248" s="138"/>
      <c r="E248" s="139"/>
      <c r="F248" s="140"/>
      <c r="G248" s="139"/>
      <c r="H248" s="113"/>
      <c r="I248" s="117"/>
      <c r="J248" s="150"/>
      <c r="K248" s="150"/>
    </row>
    <row r="249" spans="1:11" x14ac:dyDescent="0.35">
      <c r="A249" s="65"/>
      <c r="B249" s="138"/>
      <c r="C249" s="138"/>
      <c r="D249" s="138"/>
      <c r="E249" s="139"/>
      <c r="F249" s="140"/>
      <c r="G249" s="139"/>
      <c r="H249" s="113"/>
      <c r="I249" s="117"/>
      <c r="J249" s="150"/>
      <c r="K249" s="150"/>
    </row>
    <row r="250" spans="1:11" x14ac:dyDescent="0.35">
      <c r="A250" s="65"/>
      <c r="B250" s="138"/>
      <c r="C250" s="138"/>
      <c r="D250" s="138"/>
      <c r="E250" s="139"/>
      <c r="F250" s="140"/>
      <c r="G250" s="139"/>
      <c r="H250" s="113"/>
      <c r="I250" s="117"/>
      <c r="J250" s="150"/>
      <c r="K250" s="150"/>
    </row>
    <row r="251" spans="1:11" s="148" customFormat="1" x14ac:dyDescent="0.35">
      <c r="A251" s="141"/>
      <c r="B251" s="142"/>
      <c r="C251" s="142"/>
      <c r="D251" s="142"/>
      <c r="E251" s="143"/>
      <c r="F251" s="144"/>
      <c r="G251" s="143"/>
      <c r="H251" s="145"/>
      <c r="I251" s="146"/>
      <c r="J251" s="147"/>
      <c r="K251" s="77"/>
    </row>
    <row r="252" spans="1:11" s="148" customFormat="1" x14ac:dyDescent="0.35">
      <c r="B252" s="149"/>
      <c r="C252" s="149"/>
      <c r="D252" s="149"/>
      <c r="E252" s="150">
        <f>SUM(E247:E251)</f>
        <v>0</v>
      </c>
      <c r="F252" s="113" t="e">
        <f>G252/E252</f>
        <v>#DIV/0!</v>
      </c>
      <c r="G252" s="150">
        <f>SUM(G247:G251)</f>
        <v>0</v>
      </c>
      <c r="H252" s="151"/>
      <c r="I252" s="152"/>
      <c r="K252" s="150">
        <f>SUM(J247:J251)</f>
        <v>0</v>
      </c>
    </row>
    <row r="253" spans="1:11" s="148" customFormat="1" x14ac:dyDescent="0.35">
      <c r="B253" s="149"/>
      <c r="C253" s="149"/>
      <c r="D253" s="149"/>
      <c r="E253" s="150"/>
      <c r="F253" s="113"/>
      <c r="G253" s="150"/>
      <c r="H253" s="151"/>
      <c r="I253" s="152"/>
      <c r="K253" s="150"/>
    </row>
    <row r="254" spans="1:11" x14ac:dyDescent="0.35">
      <c r="A254" s="65" t="s">
        <v>526</v>
      </c>
      <c r="B254" s="138" t="str">
        <f>B247</f>
        <v>SALDO MAR 2019</v>
      </c>
      <c r="C254" s="138"/>
      <c r="D254" s="138"/>
      <c r="E254" s="174"/>
      <c r="F254" s="227" t="e">
        <f>+G254/E254</f>
        <v>#DIV/0!</v>
      </c>
      <c r="G254" s="174"/>
      <c r="H254" s="113"/>
      <c r="I254" s="117"/>
      <c r="J254" s="150"/>
      <c r="K254" s="150"/>
    </row>
    <row r="255" spans="1:11" x14ac:dyDescent="0.35">
      <c r="A255" s="65"/>
      <c r="B255" s="138"/>
      <c r="C255" s="138"/>
      <c r="D255" s="138"/>
      <c r="E255" s="139"/>
      <c r="F255" s="140"/>
      <c r="G255" s="139"/>
      <c r="H255" s="113"/>
      <c r="I255" s="117"/>
      <c r="J255" s="150"/>
      <c r="K255" s="150"/>
    </row>
    <row r="256" spans="1:11" x14ac:dyDescent="0.35">
      <c r="A256" s="65"/>
      <c r="B256" s="138"/>
      <c r="C256" s="138"/>
      <c r="D256" s="138"/>
      <c r="E256" s="139"/>
      <c r="F256" s="140"/>
      <c r="G256" s="139"/>
      <c r="H256" s="113"/>
      <c r="I256" s="117"/>
      <c r="J256" s="150"/>
      <c r="K256" s="150"/>
    </row>
    <row r="257" spans="1:11" x14ac:dyDescent="0.35">
      <c r="A257" s="65"/>
      <c r="B257" s="138"/>
      <c r="C257" s="138"/>
      <c r="D257" s="138"/>
      <c r="E257" s="139"/>
      <c r="F257" s="140"/>
      <c r="G257" s="139"/>
      <c r="H257" s="113"/>
      <c r="I257" s="117"/>
      <c r="J257" s="150"/>
      <c r="K257" s="150"/>
    </row>
    <row r="258" spans="1:11" x14ac:dyDescent="0.35">
      <c r="A258" s="65"/>
      <c r="B258" s="138"/>
      <c r="C258" s="138"/>
      <c r="D258" s="138"/>
      <c r="E258" s="139"/>
      <c r="F258" s="140"/>
      <c r="G258" s="139"/>
      <c r="H258" s="113"/>
      <c r="I258" s="117"/>
      <c r="J258" s="150"/>
      <c r="K258" s="150"/>
    </row>
    <row r="259" spans="1:11" x14ac:dyDescent="0.35">
      <c r="A259" s="65"/>
      <c r="B259" s="138"/>
      <c r="C259" s="138"/>
      <c r="D259" s="138"/>
      <c r="E259" s="139"/>
      <c r="F259" s="140"/>
      <c r="G259" s="139"/>
      <c r="H259" s="113"/>
      <c r="I259" s="117"/>
      <c r="J259" s="150"/>
      <c r="K259" s="150"/>
    </row>
    <row r="260" spans="1:11" s="148" customFormat="1" x14ac:dyDescent="0.35">
      <c r="A260" s="141"/>
      <c r="B260" s="142"/>
      <c r="C260" s="142"/>
      <c r="D260" s="142"/>
      <c r="E260" s="143"/>
      <c r="F260" s="144"/>
      <c r="G260" s="143"/>
      <c r="H260" s="145"/>
      <c r="I260" s="146"/>
      <c r="J260" s="147"/>
      <c r="K260" s="77"/>
    </row>
    <row r="261" spans="1:11" s="148" customFormat="1" x14ac:dyDescent="0.35">
      <c r="B261" s="149"/>
      <c r="C261" s="149"/>
      <c r="D261" s="149"/>
      <c r="E261" s="150">
        <f>SUM(E254:E260)</f>
        <v>0</v>
      </c>
      <c r="F261" s="113" t="e">
        <f>G261/E261</f>
        <v>#DIV/0!</v>
      </c>
      <c r="G261" s="150">
        <f>SUM(G254:G260)</f>
        <v>0</v>
      </c>
      <c r="H261" s="151"/>
      <c r="I261" s="152"/>
      <c r="K261" s="150">
        <f>SUM(J254:J260)</f>
        <v>0</v>
      </c>
    </row>
    <row r="262" spans="1:11" s="148" customFormat="1" x14ac:dyDescent="0.35">
      <c r="B262" s="149"/>
      <c r="C262" s="149"/>
      <c r="D262" s="149"/>
      <c r="E262" s="150"/>
      <c r="F262" s="113"/>
      <c r="G262" s="150"/>
      <c r="H262" s="151"/>
      <c r="I262" s="152"/>
      <c r="K262" s="150"/>
    </row>
    <row r="263" spans="1:11" x14ac:dyDescent="0.35">
      <c r="A263" s="65" t="s">
        <v>725</v>
      </c>
      <c r="B263" s="138" t="str">
        <f>B254</f>
        <v>SALDO MAR 2019</v>
      </c>
      <c r="C263" s="138"/>
      <c r="D263" s="138"/>
      <c r="E263" s="174"/>
      <c r="F263" s="140" t="e">
        <f>+G263/E263</f>
        <v>#DIV/0!</v>
      </c>
      <c r="G263" s="174"/>
      <c r="H263" s="113"/>
      <c r="I263" s="117"/>
      <c r="J263" s="150"/>
      <c r="K263" s="150"/>
    </row>
    <row r="264" spans="1:11" x14ac:dyDescent="0.35">
      <c r="A264" s="65"/>
      <c r="B264" s="138"/>
      <c r="C264" s="138"/>
      <c r="D264" s="138"/>
      <c r="E264" s="139"/>
      <c r="F264" s="140"/>
      <c r="G264" s="139"/>
      <c r="H264" s="113"/>
      <c r="I264" s="117"/>
      <c r="J264" s="150"/>
      <c r="K264" s="150"/>
    </row>
    <row r="265" spans="1:11" x14ac:dyDescent="0.35">
      <c r="A265" s="65"/>
      <c r="B265" s="138"/>
      <c r="C265" s="138"/>
      <c r="D265" s="138"/>
      <c r="E265" s="139"/>
      <c r="F265" s="140"/>
      <c r="G265" s="139"/>
      <c r="H265" s="113"/>
      <c r="I265" s="117"/>
      <c r="J265" s="150"/>
      <c r="K265" s="150"/>
    </row>
    <row r="266" spans="1:11" x14ac:dyDescent="0.35">
      <c r="A266" s="65"/>
      <c r="B266" s="138"/>
      <c r="C266" s="138"/>
      <c r="D266" s="138"/>
      <c r="E266" s="139"/>
      <c r="F266" s="140"/>
      <c r="G266" s="139"/>
      <c r="H266" s="113"/>
      <c r="I266" s="117"/>
      <c r="J266" s="150"/>
      <c r="K266" s="150"/>
    </row>
    <row r="267" spans="1:11" s="148" customFormat="1" x14ac:dyDescent="0.35">
      <c r="A267" s="141"/>
      <c r="B267" s="142"/>
      <c r="C267" s="142"/>
      <c r="D267" s="142"/>
      <c r="E267" s="143"/>
      <c r="F267" s="144"/>
      <c r="G267" s="143"/>
      <c r="H267" s="145"/>
      <c r="I267" s="146"/>
      <c r="J267" s="147"/>
      <c r="K267" s="77"/>
    </row>
    <row r="268" spans="1:11" s="148" customFormat="1" x14ac:dyDescent="0.35">
      <c r="B268" s="149"/>
      <c r="C268" s="149"/>
      <c r="D268" s="149"/>
      <c r="E268" s="150">
        <f>SUM(E263:E267)</f>
        <v>0</v>
      </c>
      <c r="F268" s="113" t="e">
        <f>G268/E268</f>
        <v>#DIV/0!</v>
      </c>
      <c r="G268" s="150">
        <f>SUM(G263:G267)</f>
        <v>0</v>
      </c>
      <c r="H268" s="151"/>
      <c r="I268" s="152"/>
      <c r="K268" s="150">
        <f>SUM(J263:J267)</f>
        <v>0</v>
      </c>
    </row>
    <row r="269" spans="1:11" s="148" customFormat="1" x14ac:dyDescent="0.35">
      <c r="B269" s="149"/>
      <c r="C269" s="149"/>
      <c r="D269" s="149"/>
      <c r="E269" s="150"/>
      <c r="F269" s="113"/>
      <c r="G269" s="150"/>
      <c r="H269" s="151"/>
      <c r="I269" s="152"/>
      <c r="K269" s="150"/>
    </row>
    <row r="270" spans="1:11" x14ac:dyDescent="0.35">
      <c r="A270" s="65" t="s">
        <v>585</v>
      </c>
      <c r="B270" s="138" t="str">
        <f>B263</f>
        <v>SALDO MAR 2019</v>
      </c>
      <c r="C270" s="138"/>
      <c r="D270" s="138"/>
      <c r="E270" s="174"/>
      <c r="F270" s="229" t="e">
        <f>+G270/E270</f>
        <v>#DIV/0!</v>
      </c>
      <c r="G270" s="174"/>
      <c r="H270" s="113"/>
      <c r="I270" s="117"/>
      <c r="J270" s="150"/>
      <c r="K270" s="150"/>
    </row>
    <row r="271" spans="1:11" x14ac:dyDescent="0.35">
      <c r="A271" s="65"/>
      <c r="B271" s="138"/>
      <c r="C271" s="138"/>
      <c r="D271" s="138"/>
      <c r="E271" s="191"/>
      <c r="F271" s="140"/>
      <c r="G271" s="139"/>
      <c r="H271" s="113"/>
      <c r="I271" s="117"/>
      <c r="J271" s="150"/>
      <c r="K271" s="150"/>
    </row>
    <row r="272" spans="1:11" x14ac:dyDescent="0.35">
      <c r="A272" s="65"/>
      <c r="B272" s="138"/>
      <c r="C272" s="138"/>
      <c r="D272" s="138"/>
      <c r="E272" s="139"/>
      <c r="F272" s="140"/>
      <c r="G272" s="139"/>
      <c r="H272" s="113"/>
      <c r="I272" s="117"/>
      <c r="J272" s="150"/>
      <c r="K272" s="150"/>
    </row>
    <row r="273" spans="1:11" x14ac:dyDescent="0.35">
      <c r="A273" s="65"/>
      <c r="B273" s="138"/>
      <c r="C273" s="138"/>
      <c r="D273" s="138"/>
      <c r="E273" s="139"/>
      <c r="F273" s="140"/>
      <c r="G273" s="139"/>
      <c r="H273" s="113"/>
      <c r="I273" s="117"/>
      <c r="J273" s="150"/>
      <c r="K273" s="150"/>
    </row>
    <row r="274" spans="1:11" x14ac:dyDescent="0.35">
      <c r="A274" s="65"/>
      <c r="B274" s="138"/>
      <c r="C274" s="138"/>
      <c r="D274" s="138"/>
      <c r="E274" s="139"/>
      <c r="F274" s="140"/>
      <c r="G274" s="139"/>
      <c r="H274" s="113"/>
      <c r="I274" s="117"/>
      <c r="J274" s="150"/>
      <c r="K274" s="150"/>
    </row>
    <row r="275" spans="1:11" s="148" customFormat="1" x14ac:dyDescent="0.35">
      <c r="A275" s="141"/>
      <c r="B275" s="142"/>
      <c r="C275" s="142"/>
      <c r="D275" s="142"/>
      <c r="E275" s="143"/>
      <c r="F275" s="144"/>
      <c r="G275" s="143"/>
      <c r="H275" s="145"/>
      <c r="I275" s="146"/>
      <c r="J275" s="147"/>
      <c r="K275" s="77"/>
    </row>
    <row r="276" spans="1:11" s="148" customFormat="1" x14ac:dyDescent="0.35">
      <c r="B276" s="149"/>
      <c r="C276" s="149"/>
      <c r="D276" s="149"/>
      <c r="E276" s="150">
        <f>SUM(E270:E275)</f>
        <v>0</v>
      </c>
      <c r="F276" s="113" t="e">
        <f>G276/E276</f>
        <v>#DIV/0!</v>
      </c>
      <c r="G276" s="150">
        <f>SUM(G270:G275)</f>
        <v>0</v>
      </c>
      <c r="H276" s="151"/>
      <c r="I276" s="152"/>
      <c r="K276" s="150">
        <f>SUM(J270:J275)</f>
        <v>0</v>
      </c>
    </row>
    <row r="277" spans="1:11" s="148" customFormat="1" x14ac:dyDescent="0.35">
      <c r="B277" s="149"/>
      <c r="C277" s="149"/>
      <c r="D277" s="149"/>
      <c r="E277" s="150"/>
      <c r="F277" s="113"/>
      <c r="G277" s="150"/>
      <c r="H277" s="151"/>
      <c r="I277" s="152"/>
      <c r="K277" s="150"/>
    </row>
    <row r="278" spans="1:11" x14ac:dyDescent="0.35">
      <c r="A278" s="65" t="s">
        <v>536</v>
      </c>
      <c r="B278" s="138" t="str">
        <f>B270</f>
        <v>SALDO MAR 2019</v>
      </c>
      <c r="C278" s="138"/>
      <c r="D278" s="138"/>
      <c r="E278" s="139"/>
      <c r="F278" s="227" t="e">
        <f>+G278/E278</f>
        <v>#DIV/0!</v>
      </c>
      <c r="G278" s="139"/>
      <c r="H278" s="113"/>
      <c r="I278" s="117"/>
      <c r="J278" s="150"/>
      <c r="K278" s="150"/>
    </row>
    <row r="279" spans="1:11" x14ac:dyDescent="0.35">
      <c r="A279" s="65"/>
      <c r="B279" s="138"/>
      <c r="C279" s="138"/>
      <c r="D279" s="138"/>
      <c r="E279" s="139"/>
      <c r="F279" s="140"/>
      <c r="G279" s="139"/>
      <c r="H279" s="113"/>
      <c r="I279" s="117"/>
      <c r="J279" s="150"/>
      <c r="K279" s="150"/>
    </row>
    <row r="280" spans="1:11" x14ac:dyDescent="0.35">
      <c r="A280" s="65"/>
      <c r="B280" s="138"/>
      <c r="C280" s="138"/>
      <c r="D280" s="138"/>
      <c r="E280" s="139"/>
      <c r="F280" s="140"/>
      <c r="G280" s="139"/>
      <c r="H280" s="113"/>
      <c r="I280" s="117"/>
      <c r="J280" s="150"/>
      <c r="K280" s="150"/>
    </row>
    <row r="281" spans="1:11" x14ac:dyDescent="0.35">
      <c r="A281" s="65"/>
      <c r="B281" s="138"/>
      <c r="C281" s="138"/>
      <c r="D281" s="138"/>
      <c r="E281" s="139"/>
      <c r="F281" s="140"/>
      <c r="G281" s="139"/>
      <c r="H281" s="113"/>
      <c r="I281" s="117"/>
      <c r="J281" s="150"/>
      <c r="K281" s="150"/>
    </row>
    <row r="282" spans="1:11" s="148" customFormat="1" x14ac:dyDescent="0.35">
      <c r="A282" s="141"/>
      <c r="B282" s="142"/>
      <c r="C282" s="142"/>
      <c r="D282" s="142"/>
      <c r="E282" s="143"/>
      <c r="F282" s="144"/>
      <c r="G282" s="143"/>
      <c r="H282" s="145"/>
      <c r="I282" s="146"/>
      <c r="J282" s="147"/>
      <c r="K282" s="77"/>
    </row>
    <row r="283" spans="1:11" s="148" customFormat="1" x14ac:dyDescent="0.35">
      <c r="B283" s="149"/>
      <c r="C283" s="149"/>
      <c r="D283" s="149"/>
      <c r="E283" s="150">
        <f>SUM(E278:E282)</f>
        <v>0</v>
      </c>
      <c r="F283" s="113" t="e">
        <f>G283/E283</f>
        <v>#DIV/0!</v>
      </c>
      <c r="G283" s="150">
        <f>SUM(G278:G282)</f>
        <v>0</v>
      </c>
      <c r="H283" s="151"/>
      <c r="I283" s="152"/>
      <c r="K283" s="150">
        <f>SUM(J278:J282)</f>
        <v>0</v>
      </c>
    </row>
    <row r="284" spans="1:11" s="148" customFormat="1" x14ac:dyDescent="0.35">
      <c r="B284" s="149"/>
      <c r="C284" s="149"/>
      <c r="D284" s="149"/>
      <c r="E284" s="150"/>
      <c r="F284" s="113"/>
      <c r="G284" s="150"/>
      <c r="H284" s="151"/>
      <c r="I284" s="152"/>
      <c r="J284" s="150"/>
      <c r="K284" s="150"/>
    </row>
    <row r="285" spans="1:11" x14ac:dyDescent="0.35">
      <c r="A285" s="65" t="s">
        <v>968</v>
      </c>
      <c r="B285" s="138" t="str">
        <f>B278</f>
        <v>SALDO MAR 2019</v>
      </c>
      <c r="C285" s="138"/>
      <c r="D285" s="138"/>
      <c r="E285" s="174"/>
      <c r="F285" s="140" t="e">
        <f>+G285/E285</f>
        <v>#DIV/0!</v>
      </c>
      <c r="G285" s="174"/>
      <c r="H285" s="113"/>
      <c r="I285" s="117"/>
      <c r="J285" s="150"/>
      <c r="K285" s="150"/>
    </row>
    <row r="286" spans="1:11" x14ac:dyDescent="0.35">
      <c r="A286" s="65"/>
      <c r="B286" s="138"/>
      <c r="C286" s="138"/>
      <c r="D286" s="138"/>
      <c r="E286" s="139"/>
      <c r="F286" s="140"/>
      <c r="G286" s="139"/>
      <c r="H286" s="113"/>
      <c r="I286" s="117"/>
      <c r="J286" s="150"/>
      <c r="K286" s="150"/>
    </row>
    <row r="287" spans="1:11" x14ac:dyDescent="0.35">
      <c r="A287" s="65"/>
      <c r="B287" s="138"/>
      <c r="C287" s="138"/>
      <c r="D287" s="138"/>
      <c r="E287" s="139"/>
      <c r="F287" s="140"/>
      <c r="G287" s="139"/>
      <c r="H287" s="113"/>
      <c r="I287" s="117"/>
      <c r="J287" s="150"/>
      <c r="K287" s="150"/>
    </row>
    <row r="288" spans="1:11" x14ac:dyDescent="0.35">
      <c r="A288" s="65"/>
      <c r="B288" s="138"/>
      <c r="C288" s="138"/>
      <c r="D288" s="138"/>
      <c r="E288" s="139"/>
      <c r="F288" s="140"/>
      <c r="G288" s="139"/>
      <c r="H288" s="113"/>
      <c r="I288" s="117"/>
      <c r="J288" s="150"/>
      <c r="K288" s="150"/>
    </row>
    <row r="289" spans="1:11" x14ac:dyDescent="0.35">
      <c r="A289" s="65"/>
      <c r="B289" s="138"/>
      <c r="C289" s="138"/>
      <c r="D289" s="138"/>
      <c r="E289" s="139"/>
      <c r="F289" s="140"/>
      <c r="G289" s="139"/>
      <c r="H289" s="113"/>
      <c r="I289" s="117"/>
      <c r="J289" s="150"/>
      <c r="K289" s="150"/>
    </row>
    <row r="290" spans="1:11" s="148" customFormat="1" x14ac:dyDescent="0.35">
      <c r="A290" s="141"/>
      <c r="B290" s="142"/>
      <c r="C290" s="142"/>
      <c r="D290" s="142"/>
      <c r="E290" s="143"/>
      <c r="F290" s="144"/>
      <c r="G290" s="143"/>
      <c r="H290" s="145"/>
      <c r="I290" s="146"/>
      <c r="J290" s="147"/>
      <c r="K290" s="77"/>
    </row>
    <row r="291" spans="1:11" s="148" customFormat="1" x14ac:dyDescent="0.35">
      <c r="B291" s="149"/>
      <c r="C291" s="149"/>
      <c r="D291" s="149"/>
      <c r="E291" s="150">
        <f>SUM(E285:E290)</f>
        <v>0</v>
      </c>
      <c r="F291" s="113" t="e">
        <f>G291/E291</f>
        <v>#DIV/0!</v>
      </c>
      <c r="G291" s="150">
        <f>SUM(G285:G290)</f>
        <v>0</v>
      </c>
      <c r="H291" s="151"/>
      <c r="I291" s="152"/>
      <c r="K291" s="150">
        <f>SUM(J285:J290)</f>
        <v>0</v>
      </c>
    </row>
    <row r="292" spans="1:11" s="148" customFormat="1" x14ac:dyDescent="0.35">
      <c r="B292" s="149"/>
      <c r="C292" s="149"/>
      <c r="D292" s="149"/>
      <c r="E292" s="150"/>
      <c r="F292" s="113"/>
      <c r="G292" s="150"/>
      <c r="H292" s="151"/>
      <c r="I292" s="152"/>
      <c r="J292" s="150"/>
      <c r="K292" s="150"/>
    </row>
    <row r="293" spans="1:11" x14ac:dyDescent="0.35">
      <c r="A293" s="65" t="s">
        <v>488</v>
      </c>
      <c r="B293" s="138" t="str">
        <f>B285</f>
        <v>SALDO MAR 2019</v>
      </c>
      <c r="C293" s="138"/>
      <c r="D293" s="138"/>
      <c r="E293" s="174"/>
      <c r="F293" s="229" t="e">
        <f>+G293/E293</f>
        <v>#DIV/0!</v>
      </c>
      <c r="G293" s="174"/>
      <c r="H293" s="113"/>
      <c r="I293" s="117"/>
      <c r="J293" s="150"/>
      <c r="K293" s="150"/>
    </row>
    <row r="294" spans="1:11" x14ac:dyDescent="0.35">
      <c r="A294" s="65"/>
      <c r="B294" s="138"/>
      <c r="C294" s="138"/>
      <c r="D294" s="138"/>
      <c r="E294" s="191"/>
      <c r="F294" s="190"/>
      <c r="G294" s="191"/>
      <c r="H294" s="113"/>
      <c r="I294" s="117"/>
      <c r="J294" s="150"/>
      <c r="K294" s="150"/>
    </row>
    <row r="295" spans="1:11" x14ac:dyDescent="0.35">
      <c r="A295" s="65"/>
      <c r="B295" s="138"/>
      <c r="C295" s="138"/>
      <c r="D295" s="138"/>
      <c r="E295" s="139"/>
      <c r="F295" s="140"/>
      <c r="G295" s="139"/>
      <c r="H295" s="113"/>
      <c r="I295" s="117"/>
      <c r="J295" s="150"/>
      <c r="K295" s="150"/>
    </row>
    <row r="296" spans="1:11" x14ac:dyDescent="0.35">
      <c r="A296" s="65"/>
      <c r="B296" s="138"/>
      <c r="C296" s="138"/>
      <c r="D296" s="138"/>
      <c r="E296" s="139"/>
      <c r="F296" s="140"/>
      <c r="G296" s="139"/>
      <c r="H296" s="113"/>
      <c r="I296" s="117"/>
      <c r="J296" s="150"/>
      <c r="K296" s="150"/>
    </row>
    <row r="297" spans="1:11" s="148" customFormat="1" x14ac:dyDescent="0.35">
      <c r="A297" s="141"/>
      <c r="B297" s="142"/>
      <c r="C297" s="142"/>
      <c r="D297" s="142"/>
      <c r="E297" s="143"/>
      <c r="F297" s="144"/>
      <c r="G297" s="143"/>
      <c r="H297" s="145"/>
      <c r="I297" s="146"/>
      <c r="J297" s="147"/>
      <c r="K297" s="77"/>
    </row>
    <row r="298" spans="1:11" s="148" customFormat="1" x14ac:dyDescent="0.35">
      <c r="B298" s="149"/>
      <c r="C298" s="149"/>
      <c r="D298" s="149"/>
      <c r="E298" s="150">
        <f>SUM(E293:E297)</f>
        <v>0</v>
      </c>
      <c r="F298" s="113" t="e">
        <f>G298/E298</f>
        <v>#DIV/0!</v>
      </c>
      <c r="G298" s="150">
        <f>SUM(G293:G297)</f>
        <v>0</v>
      </c>
      <c r="H298" s="151"/>
      <c r="I298" s="152"/>
      <c r="K298" s="150">
        <f>SUM(J293:J297)</f>
        <v>0</v>
      </c>
    </row>
    <row r="299" spans="1:11" s="148" customFormat="1" x14ac:dyDescent="0.35">
      <c r="B299" s="149"/>
      <c r="C299" s="149"/>
      <c r="D299" s="149"/>
      <c r="E299" s="150"/>
      <c r="F299" s="113"/>
      <c r="G299" s="150"/>
      <c r="H299" s="151"/>
      <c r="I299" s="152"/>
      <c r="J299" s="150"/>
      <c r="K299" s="150"/>
    </row>
    <row r="300" spans="1:11" x14ac:dyDescent="0.35">
      <c r="A300" s="65" t="s">
        <v>789</v>
      </c>
      <c r="B300" s="138" t="str">
        <f>B293</f>
        <v>SALDO MAR 2019</v>
      </c>
      <c r="C300" s="138"/>
      <c r="D300" s="138"/>
      <c r="E300" s="174"/>
      <c r="F300" s="140" t="e">
        <f>+G300/E300</f>
        <v>#DIV/0!</v>
      </c>
      <c r="G300" s="174"/>
      <c r="H300" s="113"/>
      <c r="I300" s="117"/>
      <c r="J300" s="150"/>
      <c r="K300" s="150"/>
    </row>
    <row r="301" spans="1:11" x14ac:dyDescent="0.35">
      <c r="A301" s="65"/>
      <c r="B301" s="138"/>
      <c r="C301" s="138"/>
      <c r="D301" s="138"/>
      <c r="E301" s="139"/>
      <c r="F301" s="140"/>
      <c r="G301" s="139"/>
      <c r="H301" s="113"/>
      <c r="I301" s="117"/>
      <c r="J301" s="150"/>
      <c r="K301" s="150"/>
    </row>
    <row r="302" spans="1:11" x14ac:dyDescent="0.35">
      <c r="A302" s="65"/>
      <c r="B302" s="138"/>
      <c r="C302" s="138"/>
      <c r="D302" s="138"/>
      <c r="E302" s="139"/>
      <c r="F302" s="140"/>
      <c r="G302" s="139"/>
      <c r="H302" s="113"/>
      <c r="I302" s="117"/>
      <c r="J302" s="150"/>
      <c r="K302" s="150"/>
    </row>
    <row r="303" spans="1:11" x14ac:dyDescent="0.35">
      <c r="A303" s="65"/>
      <c r="B303" s="138"/>
      <c r="C303" s="138"/>
      <c r="D303" s="138"/>
      <c r="E303" s="139"/>
      <c r="F303" s="140"/>
      <c r="G303" s="139"/>
      <c r="H303" s="113"/>
      <c r="I303" s="117"/>
      <c r="J303" s="150"/>
      <c r="K303" s="150"/>
    </row>
    <row r="304" spans="1:11" s="148" customFormat="1" x14ac:dyDescent="0.35">
      <c r="A304" s="141"/>
      <c r="B304" s="142"/>
      <c r="C304" s="142"/>
      <c r="D304" s="142"/>
      <c r="E304" s="143"/>
      <c r="F304" s="144"/>
      <c r="G304" s="143"/>
      <c r="H304" s="145"/>
      <c r="I304" s="146"/>
      <c r="J304" s="147"/>
      <c r="K304" s="77"/>
    </row>
    <row r="305" spans="1:11" s="148" customFormat="1" x14ac:dyDescent="0.35">
      <c r="B305" s="149"/>
      <c r="C305" s="149"/>
      <c r="D305" s="149"/>
      <c r="E305" s="150">
        <f>SUM(E300:E304)</f>
        <v>0</v>
      </c>
      <c r="F305" s="113" t="e">
        <f>G305/E305</f>
        <v>#DIV/0!</v>
      </c>
      <c r="G305" s="150">
        <f>SUM(G300:G304)</f>
        <v>0</v>
      </c>
      <c r="H305" s="151"/>
      <c r="I305" s="152"/>
      <c r="K305" s="150">
        <f>SUM(J301:J304)</f>
        <v>0</v>
      </c>
    </row>
    <row r="306" spans="1:11" s="148" customFormat="1" x14ac:dyDescent="0.35">
      <c r="B306" s="149"/>
      <c r="C306" s="149"/>
      <c r="D306" s="149"/>
      <c r="E306" s="150"/>
      <c r="F306" s="113"/>
      <c r="G306" s="150"/>
      <c r="H306" s="151"/>
      <c r="I306" s="152"/>
      <c r="J306" s="150"/>
      <c r="K306" s="150"/>
    </row>
    <row r="307" spans="1:11" x14ac:dyDescent="0.35">
      <c r="A307" s="160" t="s">
        <v>730</v>
      </c>
      <c r="B307" s="138" t="str">
        <f>B300</f>
        <v>SALDO MAR 2019</v>
      </c>
      <c r="C307" s="138"/>
      <c r="D307" s="138"/>
      <c r="E307" s="174">
        <v>20800000</v>
      </c>
      <c r="F307" s="188">
        <f>+G307/E307</f>
        <v>217.5608523076923</v>
      </c>
      <c r="G307" s="174">
        <v>4525265728</v>
      </c>
      <c r="H307" s="113"/>
      <c r="I307" s="117"/>
      <c r="J307" s="150"/>
      <c r="K307" s="150"/>
    </row>
    <row r="308" spans="1:11" x14ac:dyDescent="0.35">
      <c r="A308" s="160"/>
      <c r="B308" s="138"/>
      <c r="C308" s="138"/>
      <c r="D308" s="138"/>
      <c r="E308" s="174"/>
      <c r="F308" s="188"/>
      <c r="G308" s="174"/>
      <c r="H308" s="113"/>
      <c r="I308" s="117"/>
      <c r="J308" s="150"/>
      <c r="K308" s="150"/>
    </row>
    <row r="309" spans="1:11" x14ac:dyDescent="0.35">
      <c r="A309" s="160"/>
      <c r="B309" s="138"/>
      <c r="C309" s="138"/>
      <c r="D309" s="138"/>
      <c r="E309" s="139"/>
      <c r="F309" s="140"/>
      <c r="G309" s="139"/>
      <c r="H309" s="113"/>
      <c r="I309" s="117"/>
      <c r="J309" s="150"/>
      <c r="K309" s="150"/>
    </row>
    <row r="310" spans="1:11" x14ac:dyDescent="0.35">
      <c r="A310" s="160"/>
      <c r="B310" s="138"/>
      <c r="C310" s="138"/>
      <c r="D310" s="138"/>
      <c r="E310" s="139"/>
      <c r="F310" s="140"/>
      <c r="G310" s="139"/>
      <c r="H310" s="113"/>
      <c r="I310" s="117"/>
      <c r="J310" s="150"/>
      <c r="K310" s="150"/>
    </row>
    <row r="311" spans="1:11" s="148" customFormat="1" x14ac:dyDescent="0.35">
      <c r="A311" s="253"/>
      <c r="B311" s="142"/>
      <c r="C311" s="142"/>
      <c r="D311" s="142"/>
      <c r="E311" s="143"/>
      <c r="F311" s="144"/>
      <c r="G311" s="143"/>
      <c r="H311" s="145"/>
      <c r="I311" s="146"/>
      <c r="J311" s="147"/>
      <c r="K311" s="77"/>
    </row>
    <row r="312" spans="1:11" s="148" customFormat="1" x14ac:dyDescent="0.35">
      <c r="B312" s="149"/>
      <c r="C312" s="149"/>
      <c r="D312" s="149"/>
      <c r="E312" s="150">
        <f>SUM(E307:E311)</f>
        <v>20800000</v>
      </c>
      <c r="F312" s="113">
        <f>G312/E312</f>
        <v>217.5608523076923</v>
      </c>
      <c r="G312" s="150">
        <f>SUM(G307:G311)</f>
        <v>4525265728</v>
      </c>
      <c r="H312" s="151"/>
      <c r="I312" s="152"/>
      <c r="K312" s="150">
        <f>SUM(J309:J311)</f>
        <v>0</v>
      </c>
    </row>
    <row r="313" spans="1:11" s="148" customFormat="1" x14ac:dyDescent="0.35">
      <c r="B313" s="149"/>
      <c r="C313" s="149"/>
      <c r="D313" s="149"/>
      <c r="E313" s="150"/>
      <c r="F313" s="113"/>
      <c r="G313" s="150"/>
      <c r="H313" s="151"/>
      <c r="I313" s="152"/>
      <c r="J313" s="150"/>
      <c r="K313" s="150"/>
    </row>
    <row r="314" spans="1:11" x14ac:dyDescent="0.35">
      <c r="A314" s="65" t="s">
        <v>5051</v>
      </c>
      <c r="B314" s="138" t="str">
        <f>B307</f>
        <v>SALDO MAR 2019</v>
      </c>
      <c r="C314" s="138"/>
      <c r="D314" s="138"/>
      <c r="E314" s="174"/>
      <c r="F314" s="188" t="e">
        <f>+G314/E314</f>
        <v>#DIV/0!</v>
      </c>
      <c r="G314" s="174">
        <v>0</v>
      </c>
      <c r="H314" s="113"/>
      <c r="I314" s="117"/>
      <c r="J314" s="150"/>
      <c r="K314" s="150"/>
    </row>
    <row r="315" spans="1:11" x14ac:dyDescent="0.35">
      <c r="A315" s="65"/>
      <c r="B315" s="138"/>
      <c r="C315" s="138"/>
      <c r="D315" s="138"/>
      <c r="E315" s="174"/>
      <c r="F315" s="188"/>
      <c r="G315" s="174"/>
      <c r="H315" s="113"/>
      <c r="I315" s="117"/>
      <c r="J315" s="150"/>
      <c r="K315" s="150"/>
    </row>
    <row r="316" spans="1:11" x14ac:dyDescent="0.35">
      <c r="A316" s="65"/>
      <c r="B316" s="138"/>
      <c r="C316" s="138"/>
      <c r="D316" s="138"/>
      <c r="E316" s="139"/>
      <c r="F316" s="140"/>
      <c r="G316" s="139"/>
      <c r="H316" s="113"/>
      <c r="I316" s="117"/>
      <c r="J316" s="150"/>
      <c r="K316" s="150"/>
    </row>
    <row r="317" spans="1:11" x14ac:dyDescent="0.35">
      <c r="A317" s="65"/>
      <c r="B317" s="138"/>
      <c r="C317" s="138"/>
      <c r="D317" s="138"/>
      <c r="E317" s="139"/>
      <c r="F317" s="140"/>
      <c r="G317" s="139"/>
      <c r="H317" s="113"/>
      <c r="I317" s="117"/>
      <c r="J317" s="150"/>
      <c r="K317" s="150"/>
    </row>
    <row r="318" spans="1:11" s="148" customFormat="1" x14ac:dyDescent="0.35">
      <c r="A318" s="141"/>
      <c r="B318" s="142"/>
      <c r="C318" s="142"/>
      <c r="D318" s="142"/>
      <c r="E318" s="143"/>
      <c r="F318" s="144"/>
      <c r="G318" s="143"/>
      <c r="H318" s="145"/>
      <c r="I318" s="146"/>
      <c r="J318" s="147"/>
      <c r="K318" s="77"/>
    </row>
    <row r="319" spans="1:11" s="148" customFormat="1" x14ac:dyDescent="0.35">
      <c r="B319" s="149"/>
      <c r="C319" s="149"/>
      <c r="D319" s="149"/>
      <c r="E319" s="150">
        <f>SUM(E314:E318)</f>
        <v>0</v>
      </c>
      <c r="F319" s="113" t="e">
        <f>G319/E319</f>
        <v>#DIV/0!</v>
      </c>
      <c r="G319" s="150">
        <f>SUM(G314:G318)</f>
        <v>0</v>
      </c>
      <c r="H319" s="151"/>
      <c r="I319" s="152"/>
      <c r="K319" s="150">
        <f>SUM(J316:J318)</f>
        <v>0</v>
      </c>
    </row>
    <row r="320" spans="1:11" s="148" customFormat="1" x14ac:dyDescent="0.35">
      <c r="B320" s="149"/>
      <c r="C320" s="149"/>
      <c r="D320" s="149"/>
      <c r="E320" s="150"/>
      <c r="F320" s="113"/>
      <c r="G320" s="150"/>
      <c r="H320" s="151"/>
      <c r="I320" s="152"/>
      <c r="K320" s="150"/>
    </row>
    <row r="321" spans="1:11" x14ac:dyDescent="0.35">
      <c r="A321" s="160" t="s">
        <v>544</v>
      </c>
      <c r="B321" s="138" t="str">
        <f>B307</f>
        <v>SALDO MAR 2019</v>
      </c>
      <c r="C321" s="138"/>
      <c r="D321" s="138"/>
      <c r="E321" s="174">
        <v>5065400</v>
      </c>
      <c r="F321" s="188">
        <f>+G321/E321</f>
        <v>3946.3463513246734</v>
      </c>
      <c r="G321" s="174">
        <v>19989822808</v>
      </c>
      <c r="H321" s="113"/>
      <c r="I321" s="117"/>
      <c r="J321" s="150"/>
      <c r="K321" s="150"/>
    </row>
    <row r="322" spans="1:11" x14ac:dyDescent="0.35">
      <c r="A322" s="160"/>
      <c r="B322" s="138">
        <v>43528</v>
      </c>
      <c r="C322" s="138">
        <v>43530</v>
      </c>
      <c r="D322" s="138" t="s">
        <v>4968</v>
      </c>
      <c r="E322" s="191">
        <v>-1130000</v>
      </c>
      <c r="F322" s="140">
        <v>3946.3463513246734</v>
      </c>
      <c r="G322" s="139">
        <f>+E322*F322</f>
        <v>-4459371376.9968805</v>
      </c>
      <c r="H322" s="113">
        <f>+I322/-E322</f>
        <v>3553.6243637168141</v>
      </c>
      <c r="I322" s="117">
        <v>4015595531</v>
      </c>
      <c r="J322" s="254">
        <f>+I322+G322</f>
        <v>-443775845.99688053</v>
      </c>
      <c r="K322" s="150"/>
    </row>
    <row r="323" spans="1:11" x14ac:dyDescent="0.35">
      <c r="A323" s="160"/>
      <c r="B323" s="138">
        <v>43543</v>
      </c>
      <c r="C323" s="138">
        <v>43545</v>
      </c>
      <c r="D323" s="138" t="s">
        <v>4968</v>
      </c>
      <c r="E323" s="139">
        <v>-2500000</v>
      </c>
      <c r="F323" s="140">
        <v>3946.3463513246734</v>
      </c>
      <c r="G323" s="139">
        <f>+E323*F323</f>
        <v>-9865865878.3116837</v>
      </c>
      <c r="H323" s="113">
        <f>+I323/-E323</f>
        <v>3123.7781292</v>
      </c>
      <c r="I323" s="117">
        <v>7809445323</v>
      </c>
      <c r="J323" s="254">
        <f>+I323+G323</f>
        <v>-2056420555.3116837</v>
      </c>
      <c r="K323" s="150"/>
    </row>
    <row r="324" spans="1:11" x14ac:dyDescent="0.35">
      <c r="A324" s="160"/>
      <c r="B324" s="138"/>
      <c r="C324" s="138"/>
      <c r="D324" s="138"/>
      <c r="E324" s="139"/>
      <c r="F324" s="140"/>
      <c r="G324" s="139"/>
      <c r="H324" s="113"/>
      <c r="I324" s="117"/>
      <c r="J324" s="150"/>
      <c r="K324" s="150"/>
    </row>
    <row r="325" spans="1:11" s="148" customFormat="1" x14ac:dyDescent="0.35">
      <c r="A325" s="253"/>
      <c r="B325" s="142"/>
      <c r="C325" s="142"/>
      <c r="D325" s="142"/>
      <c r="E325" s="143"/>
      <c r="F325" s="144"/>
      <c r="G325" s="143"/>
      <c r="H325" s="145"/>
      <c r="I325" s="146"/>
      <c r="J325" s="147"/>
      <c r="K325" s="77"/>
    </row>
    <row r="326" spans="1:11" s="148" customFormat="1" x14ac:dyDescent="0.35">
      <c r="B326" s="149"/>
      <c r="C326" s="149"/>
      <c r="D326" s="149"/>
      <c r="E326" s="150">
        <f>SUM(E321:E325)</f>
        <v>1435400</v>
      </c>
      <c r="F326" s="113">
        <f>G326/E326</f>
        <v>3946.3463513246738</v>
      </c>
      <c r="G326" s="150">
        <f>SUM(G321:G325)</f>
        <v>5664585552.6914368</v>
      </c>
      <c r="H326" s="151"/>
      <c r="I326" s="152"/>
      <c r="K326" s="150">
        <f>SUM(J323:J325)</f>
        <v>-2056420555.3116837</v>
      </c>
    </row>
    <row r="327" spans="1:11" s="148" customFormat="1" x14ac:dyDescent="0.35">
      <c r="B327" s="149"/>
      <c r="C327" s="149"/>
      <c r="D327" s="149"/>
      <c r="E327" s="150"/>
      <c r="F327" s="113"/>
      <c r="G327" s="150"/>
      <c r="H327" s="151"/>
      <c r="I327" s="152"/>
      <c r="J327" s="150"/>
      <c r="K327" s="150"/>
    </row>
    <row r="328" spans="1:11" x14ac:dyDescent="0.35">
      <c r="A328" s="65" t="s">
        <v>735</v>
      </c>
      <c r="B328" s="138" t="str">
        <f>B321</f>
        <v>SALDO MAR 2019</v>
      </c>
      <c r="C328" s="138"/>
      <c r="D328" s="138"/>
      <c r="E328" s="174"/>
      <c r="F328" s="229" t="e">
        <f>+G328/E328</f>
        <v>#DIV/0!</v>
      </c>
      <c r="G328" s="174"/>
      <c r="H328" s="113"/>
      <c r="I328" s="117"/>
      <c r="J328" s="150"/>
      <c r="K328" s="150"/>
    </row>
    <row r="329" spans="1:11" s="148" customFormat="1" x14ac:dyDescent="0.35">
      <c r="A329" s="154"/>
      <c r="B329" s="155"/>
      <c r="C329" s="155"/>
      <c r="D329" s="155"/>
      <c r="E329" s="156"/>
      <c r="F329" s="140"/>
      <c r="G329" s="139"/>
      <c r="H329" s="113"/>
      <c r="I329" s="117"/>
      <c r="J329" s="150"/>
      <c r="K329" s="77"/>
    </row>
    <row r="330" spans="1:11" s="148" customFormat="1" x14ac:dyDescent="0.35">
      <c r="A330" s="154"/>
      <c r="B330" s="155"/>
      <c r="C330" s="155"/>
      <c r="D330" s="155"/>
      <c r="E330" s="156"/>
      <c r="F330" s="140"/>
      <c r="G330" s="139"/>
      <c r="H330" s="113"/>
      <c r="I330" s="117"/>
      <c r="J330" s="150"/>
      <c r="K330" s="77"/>
    </row>
    <row r="331" spans="1:11" s="148" customFormat="1" x14ac:dyDescent="0.35">
      <c r="A331" s="154"/>
      <c r="B331" s="155"/>
      <c r="C331" s="155"/>
      <c r="D331" s="155"/>
      <c r="E331" s="156"/>
      <c r="F331" s="140"/>
      <c r="G331" s="139"/>
      <c r="H331" s="113"/>
      <c r="I331" s="117"/>
      <c r="J331" s="150"/>
      <c r="K331" s="77"/>
    </row>
    <row r="332" spans="1:11" s="148" customFormat="1" x14ac:dyDescent="0.35">
      <c r="A332" s="154"/>
      <c r="B332" s="155"/>
      <c r="C332" s="155"/>
      <c r="D332" s="155"/>
      <c r="E332" s="156"/>
      <c r="F332" s="140"/>
      <c r="G332" s="139"/>
      <c r="H332" s="113"/>
      <c r="I332" s="117"/>
      <c r="J332" s="150"/>
      <c r="K332" s="77"/>
    </row>
    <row r="333" spans="1:11" s="148" customFormat="1" x14ac:dyDescent="0.35">
      <c r="A333" s="141"/>
      <c r="B333" s="142"/>
      <c r="C333" s="142"/>
      <c r="D333" s="142"/>
      <c r="E333" s="143"/>
      <c r="F333" s="144"/>
      <c r="G333" s="143"/>
      <c r="H333" s="193"/>
      <c r="I333" s="194"/>
      <c r="J333" s="147"/>
      <c r="K333" s="77"/>
    </row>
    <row r="334" spans="1:11" s="148" customFormat="1" x14ac:dyDescent="0.35">
      <c r="B334" s="149"/>
      <c r="C334" s="149"/>
      <c r="D334" s="149"/>
      <c r="E334" s="150">
        <f>SUM(E328:E333)</f>
        <v>0</v>
      </c>
      <c r="F334" s="113" t="e">
        <f>G334/E334</f>
        <v>#DIV/0!</v>
      </c>
      <c r="G334" s="150">
        <f>SUM(G328:G333)</f>
        <v>0</v>
      </c>
      <c r="H334" s="151"/>
      <c r="I334" s="152"/>
      <c r="K334" s="150">
        <f>SUM(J329:J333)</f>
        <v>0</v>
      </c>
    </row>
    <row r="335" spans="1:11" s="148" customFormat="1" x14ac:dyDescent="0.35">
      <c r="B335" s="149"/>
      <c r="C335" s="149"/>
      <c r="D335" s="149"/>
      <c r="E335" s="150"/>
      <c r="F335" s="113"/>
      <c r="G335" s="150"/>
      <c r="H335" s="151"/>
      <c r="I335" s="152"/>
      <c r="K335" s="150"/>
    </row>
    <row r="336" spans="1:11" x14ac:dyDescent="0.35">
      <c r="A336" s="160" t="s">
        <v>3634</v>
      </c>
      <c r="B336" s="138" t="str">
        <f>B328</f>
        <v>SALDO MAR 2019</v>
      </c>
      <c r="C336" s="138"/>
      <c r="D336" s="138"/>
      <c r="E336" s="174">
        <v>3210500</v>
      </c>
      <c r="F336" s="188">
        <v>2635.3420084255954</v>
      </c>
      <c r="G336" s="174">
        <v>8261511379.4190235</v>
      </c>
      <c r="H336" s="113"/>
      <c r="I336" s="117"/>
      <c r="J336" s="150"/>
      <c r="K336" s="150"/>
    </row>
    <row r="337" spans="1:11" x14ac:dyDescent="0.35">
      <c r="A337" s="160"/>
      <c r="B337" s="138">
        <v>43532</v>
      </c>
      <c r="C337" s="138">
        <v>43536</v>
      </c>
      <c r="D337" s="138" t="s">
        <v>4968</v>
      </c>
      <c r="E337" s="139">
        <v>-727000</v>
      </c>
      <c r="F337" s="140">
        <v>2635.3420084255954</v>
      </c>
      <c r="G337" s="139">
        <f>+E337*F337</f>
        <v>-1915893640.1254079</v>
      </c>
      <c r="H337" s="113">
        <f>+I337/-E337</f>
        <v>5489.067</v>
      </c>
      <c r="I337" s="117">
        <v>3990551709</v>
      </c>
      <c r="J337" s="150">
        <f>+I337+G337</f>
        <v>2074658068.8745921</v>
      </c>
      <c r="K337" s="150"/>
    </row>
    <row r="338" spans="1:11" x14ac:dyDescent="0.35">
      <c r="A338" s="160"/>
      <c r="B338" s="138">
        <v>43546</v>
      </c>
      <c r="C338" s="138">
        <v>43550</v>
      </c>
      <c r="D338" s="138" t="s">
        <v>4968</v>
      </c>
      <c r="E338" s="139">
        <v>-450000</v>
      </c>
      <c r="F338" s="140">
        <v>2555.110827176813</v>
      </c>
      <c r="G338" s="139">
        <f>+E338*F338</f>
        <v>-1149799872.2295659</v>
      </c>
      <c r="H338" s="113">
        <f>+I338/-E338</f>
        <v>4530.9753044444442</v>
      </c>
      <c r="I338" s="117">
        <v>2038938887</v>
      </c>
      <c r="J338" s="150">
        <f>+I338+G338</f>
        <v>889139014.77043414</v>
      </c>
      <c r="K338" s="150"/>
    </row>
    <row r="339" spans="1:11" x14ac:dyDescent="0.35">
      <c r="A339" s="160"/>
      <c r="B339" s="138"/>
      <c r="C339" s="138"/>
      <c r="D339" s="138"/>
      <c r="E339" s="139"/>
      <c r="F339" s="140"/>
      <c r="G339" s="139"/>
      <c r="H339" s="113"/>
      <c r="I339" s="117"/>
      <c r="J339" s="150"/>
      <c r="K339" s="150"/>
    </row>
    <row r="340" spans="1:11" s="148" customFormat="1" x14ac:dyDescent="0.35">
      <c r="A340" s="253"/>
      <c r="B340" s="142"/>
      <c r="C340" s="142"/>
      <c r="D340" s="142"/>
      <c r="E340" s="143"/>
      <c r="F340" s="144"/>
      <c r="G340" s="143"/>
      <c r="H340" s="145"/>
      <c r="I340" s="146"/>
      <c r="J340" s="147"/>
      <c r="K340" s="77"/>
    </row>
    <row r="341" spans="1:11" s="148" customFormat="1" x14ac:dyDescent="0.35">
      <c r="B341" s="149"/>
      <c r="C341" s="149"/>
      <c r="D341" s="149"/>
      <c r="E341" s="150">
        <f>SUM(E336:E340)</f>
        <v>2033500</v>
      </c>
      <c r="F341" s="113">
        <f>G341/E341</f>
        <v>2555.110827176813</v>
      </c>
      <c r="G341" s="150">
        <f>SUM(G336:G340)</f>
        <v>5195817867.0640497</v>
      </c>
      <c r="H341" s="151"/>
      <c r="I341" s="152"/>
      <c r="K341" s="150">
        <f>SUM(J337:J340)</f>
        <v>2963797083.6450262</v>
      </c>
    </row>
    <row r="342" spans="1:11" s="148" customFormat="1" x14ac:dyDescent="0.35">
      <c r="B342" s="149"/>
      <c r="C342" s="149"/>
      <c r="D342" s="149"/>
      <c r="E342" s="150"/>
      <c r="F342" s="113"/>
      <c r="G342" s="150"/>
      <c r="H342" s="151"/>
      <c r="I342" s="152"/>
      <c r="K342" s="150"/>
    </row>
    <row r="343" spans="1:11" x14ac:dyDescent="0.35">
      <c r="A343" s="160" t="s">
        <v>999</v>
      </c>
      <c r="B343" s="138" t="str">
        <f>B336</f>
        <v>SALDO MAR 2019</v>
      </c>
      <c r="C343" s="138"/>
      <c r="D343" s="138"/>
      <c r="E343" s="174">
        <v>3035500</v>
      </c>
      <c r="F343" s="188">
        <f>+G343/E343</f>
        <v>4034.8959863321556</v>
      </c>
      <c r="G343" s="174">
        <v>12247926766.511259</v>
      </c>
      <c r="H343" s="113"/>
      <c r="I343" s="117"/>
      <c r="J343" s="150"/>
      <c r="K343" s="150"/>
    </row>
    <row r="344" spans="1:11" x14ac:dyDescent="0.35">
      <c r="A344" s="160"/>
      <c r="B344" s="138">
        <v>43528</v>
      </c>
      <c r="C344" s="138">
        <v>43530</v>
      </c>
      <c r="D344" s="138" t="s">
        <v>4968</v>
      </c>
      <c r="E344" s="139">
        <v>-410000</v>
      </c>
      <c r="F344" s="190">
        <v>4034.8959863321556</v>
      </c>
      <c r="G344" s="139">
        <f>+E344*F344</f>
        <v>-1654307354.3961837</v>
      </c>
      <c r="H344" s="113">
        <f>+I344/-E344</f>
        <v>5839.5231829268296</v>
      </c>
      <c r="I344" s="117">
        <v>2394204505</v>
      </c>
      <c r="J344" s="150">
        <f>+I344+G344</f>
        <v>739897150.60381627</v>
      </c>
      <c r="K344" s="150"/>
    </row>
    <row r="345" spans="1:11" x14ac:dyDescent="0.35">
      <c r="A345" s="160"/>
      <c r="B345" s="138">
        <v>43532</v>
      </c>
      <c r="C345" s="138">
        <v>43536</v>
      </c>
      <c r="D345" s="138" t="s">
        <v>4968</v>
      </c>
      <c r="E345" s="139">
        <v>-342000</v>
      </c>
      <c r="F345" s="190">
        <v>4034.8959863321556</v>
      </c>
      <c r="G345" s="139">
        <f>+E345*F345</f>
        <v>-1379934427.3255973</v>
      </c>
      <c r="H345" s="113">
        <f>+I345/-E345</f>
        <v>5888.2718713450295</v>
      </c>
      <c r="I345" s="117">
        <v>2013788980</v>
      </c>
      <c r="J345" s="150">
        <f>+I345+G345</f>
        <v>633854552.67440271</v>
      </c>
      <c r="K345" s="150"/>
    </row>
    <row r="346" spans="1:11" x14ac:dyDescent="0.35">
      <c r="A346" s="160"/>
      <c r="B346" s="138"/>
      <c r="C346" s="138"/>
      <c r="D346" s="138"/>
      <c r="E346" s="139"/>
      <c r="F346" s="140"/>
      <c r="G346" s="139"/>
      <c r="H346" s="113"/>
      <c r="I346" s="117"/>
      <c r="J346" s="150"/>
      <c r="K346" s="150"/>
    </row>
    <row r="347" spans="1:11" x14ac:dyDescent="0.35">
      <c r="A347" s="160"/>
      <c r="B347" s="138"/>
      <c r="C347" s="138"/>
      <c r="D347" s="138"/>
      <c r="E347" s="139"/>
      <c r="F347" s="140"/>
      <c r="G347" s="139"/>
      <c r="H347" s="113"/>
      <c r="I347" s="117"/>
      <c r="J347" s="150"/>
      <c r="K347" s="150"/>
    </row>
    <row r="348" spans="1:11" x14ac:dyDescent="0.35">
      <c r="A348" s="160"/>
      <c r="B348" s="138"/>
      <c r="C348" s="138"/>
      <c r="D348" s="138"/>
      <c r="E348" s="139"/>
      <c r="F348" s="140"/>
      <c r="G348" s="139"/>
      <c r="H348" s="113"/>
      <c r="I348" s="117"/>
      <c r="J348" s="150"/>
      <c r="K348" s="150"/>
    </row>
    <row r="349" spans="1:11" x14ac:dyDescent="0.35">
      <c r="A349" s="160"/>
      <c r="B349" s="138"/>
      <c r="C349" s="138"/>
      <c r="D349" s="138"/>
      <c r="E349" s="139"/>
      <c r="F349" s="140"/>
      <c r="G349" s="139"/>
      <c r="H349" s="113"/>
      <c r="I349" s="117"/>
      <c r="J349" s="150"/>
      <c r="K349" s="150"/>
    </row>
    <row r="350" spans="1:11" s="148" customFormat="1" x14ac:dyDescent="0.35">
      <c r="A350" s="253"/>
      <c r="B350" s="142"/>
      <c r="C350" s="142"/>
      <c r="D350" s="142"/>
      <c r="E350" s="143"/>
      <c r="F350" s="144"/>
      <c r="G350" s="143"/>
      <c r="H350" s="145"/>
      <c r="I350" s="146"/>
      <c r="J350" s="147"/>
      <c r="K350" s="77"/>
    </row>
    <row r="351" spans="1:11" s="148" customFormat="1" x14ac:dyDescent="0.35">
      <c r="B351" s="149"/>
      <c r="C351" s="149"/>
      <c r="D351" s="149"/>
      <c r="E351" s="150">
        <f>SUM(E343:E350)</f>
        <v>2283500</v>
      </c>
      <c r="F351" s="113">
        <f>G351/E351</f>
        <v>4034.8959863321561</v>
      </c>
      <c r="G351" s="150">
        <f>SUM(G343:G350)</f>
        <v>9213684984.7894783</v>
      </c>
      <c r="H351" s="151"/>
      <c r="I351" s="152"/>
      <c r="K351" s="150">
        <f>SUM(J344:J350)</f>
        <v>1373751703.278219</v>
      </c>
    </row>
    <row r="352" spans="1:11" s="148" customFormat="1" x14ac:dyDescent="0.35">
      <c r="B352" s="149"/>
      <c r="C352" s="149"/>
      <c r="D352" s="149"/>
      <c r="E352" s="150"/>
      <c r="F352" s="113"/>
      <c r="G352" s="150"/>
      <c r="H352" s="151"/>
      <c r="I352" s="152"/>
      <c r="J352" s="150"/>
      <c r="K352" s="150"/>
    </row>
    <row r="353" spans="1:11" x14ac:dyDescent="0.35">
      <c r="A353" s="65" t="s">
        <v>792</v>
      </c>
      <c r="B353" s="138" t="str">
        <f>B343</f>
        <v>SALDO MAR 2019</v>
      </c>
      <c r="C353" s="138"/>
      <c r="D353" s="138"/>
      <c r="E353" s="174"/>
      <c r="F353" s="229" t="e">
        <f>+G353/E353</f>
        <v>#DIV/0!</v>
      </c>
      <c r="G353" s="174"/>
      <c r="H353" s="113"/>
      <c r="I353" s="117"/>
      <c r="J353" s="150"/>
      <c r="K353" s="150"/>
    </row>
    <row r="354" spans="1:11" x14ac:dyDescent="0.35">
      <c r="A354" s="65"/>
      <c r="B354" s="138"/>
      <c r="C354" s="138"/>
      <c r="D354" s="138"/>
      <c r="E354" s="139"/>
      <c r="F354" s="190"/>
      <c r="G354" s="139"/>
      <c r="H354" s="113"/>
      <c r="I354" s="117"/>
      <c r="J354" s="150"/>
      <c r="K354" s="150"/>
    </row>
    <row r="355" spans="1:11" x14ac:dyDescent="0.35">
      <c r="A355" s="65"/>
      <c r="B355" s="138"/>
      <c r="C355" s="138"/>
      <c r="D355" s="138"/>
      <c r="E355" s="139"/>
      <c r="F355" s="140"/>
      <c r="G355" s="139"/>
      <c r="H355" s="113"/>
      <c r="I355" s="117"/>
      <c r="J355" s="150"/>
      <c r="K355" s="150"/>
    </row>
    <row r="356" spans="1:11" x14ac:dyDescent="0.35">
      <c r="A356" s="65"/>
      <c r="B356" s="138"/>
      <c r="C356" s="138"/>
      <c r="D356" s="138"/>
      <c r="E356" s="139"/>
      <c r="F356" s="140"/>
      <c r="G356" s="139"/>
      <c r="H356" s="113"/>
      <c r="I356" s="117"/>
      <c r="J356" s="150"/>
      <c r="K356" s="150"/>
    </row>
    <row r="357" spans="1:11" x14ac:dyDescent="0.35">
      <c r="A357" s="65"/>
      <c r="B357" s="138"/>
      <c r="C357" s="138"/>
      <c r="D357" s="138"/>
      <c r="E357" s="139"/>
      <c r="F357" s="140"/>
      <c r="G357" s="139"/>
      <c r="H357" s="113"/>
      <c r="I357" s="117"/>
      <c r="J357" s="150"/>
      <c r="K357" s="150"/>
    </row>
    <row r="358" spans="1:11" s="148" customFormat="1" x14ac:dyDescent="0.35">
      <c r="A358" s="141"/>
      <c r="B358" s="142"/>
      <c r="C358" s="142"/>
      <c r="D358" s="142"/>
      <c r="E358" s="143"/>
      <c r="F358" s="144"/>
      <c r="G358" s="143"/>
      <c r="H358" s="145"/>
      <c r="I358" s="146"/>
      <c r="J358" s="147"/>
      <c r="K358" s="77"/>
    </row>
    <row r="359" spans="1:11" s="148" customFormat="1" x14ac:dyDescent="0.35">
      <c r="B359" s="149"/>
      <c r="C359" s="149"/>
      <c r="D359" s="149"/>
      <c r="E359" s="150">
        <f>SUM(E353:E358)</f>
        <v>0</v>
      </c>
      <c r="F359" s="113" t="e">
        <f>G359/E359</f>
        <v>#DIV/0!</v>
      </c>
      <c r="G359" s="150">
        <f>SUM(G353:G358)</f>
        <v>0</v>
      </c>
      <c r="H359" s="151"/>
      <c r="I359" s="152"/>
      <c r="K359" s="150">
        <f>SUM(J354:J358)</f>
        <v>0</v>
      </c>
    </row>
    <row r="360" spans="1:11" s="148" customFormat="1" x14ac:dyDescent="0.35">
      <c r="B360" s="149"/>
      <c r="C360" s="149"/>
      <c r="D360" s="149"/>
      <c r="E360" s="150"/>
      <c r="F360" s="151"/>
      <c r="G360" s="150"/>
      <c r="H360" s="151"/>
      <c r="I360" s="152"/>
      <c r="J360" s="150"/>
      <c r="K360" s="150"/>
    </row>
    <row r="361" spans="1:11" x14ac:dyDescent="0.35">
      <c r="A361" s="65" t="s">
        <v>897</v>
      </c>
      <c r="B361" s="138" t="str">
        <f>B353</f>
        <v>SALDO MAR 2019</v>
      </c>
      <c r="C361" s="138"/>
      <c r="D361" s="138"/>
      <c r="E361" s="174"/>
      <c r="F361" s="188" t="e">
        <f>+G361/E361</f>
        <v>#DIV/0!</v>
      </c>
      <c r="G361" s="174"/>
      <c r="H361" s="113"/>
      <c r="I361" s="117"/>
      <c r="J361" s="150"/>
      <c r="K361" s="150"/>
    </row>
    <row r="362" spans="1:11" x14ac:dyDescent="0.35">
      <c r="A362" s="65"/>
      <c r="B362" s="138"/>
      <c r="C362" s="138"/>
      <c r="D362" s="138"/>
      <c r="E362" s="139"/>
      <c r="F362" s="190"/>
      <c r="G362" s="139"/>
      <c r="H362" s="113"/>
      <c r="I362" s="117"/>
      <c r="J362" s="150"/>
      <c r="K362" s="150"/>
    </row>
    <row r="363" spans="1:11" x14ac:dyDescent="0.35">
      <c r="A363" s="65"/>
      <c r="B363" s="138"/>
      <c r="C363" s="138"/>
      <c r="D363" s="138"/>
      <c r="E363" s="139"/>
      <c r="F363" s="190"/>
      <c r="G363" s="139"/>
      <c r="H363" s="113"/>
      <c r="I363" s="117"/>
      <c r="J363" s="150"/>
      <c r="K363" s="150"/>
    </row>
    <row r="364" spans="1:11" x14ac:dyDescent="0.35">
      <c r="A364" s="65"/>
      <c r="B364" s="138"/>
      <c r="C364" s="138"/>
      <c r="D364" s="138"/>
      <c r="E364" s="139"/>
      <c r="F364" s="190"/>
      <c r="G364" s="139"/>
      <c r="H364" s="113"/>
      <c r="I364" s="117"/>
      <c r="J364" s="150"/>
      <c r="K364" s="150"/>
    </row>
    <row r="365" spans="1:11" x14ac:dyDescent="0.35">
      <c r="A365" s="65"/>
      <c r="B365" s="138"/>
      <c r="C365" s="138"/>
      <c r="D365" s="138"/>
      <c r="E365" s="139"/>
      <c r="F365" s="190"/>
      <c r="G365" s="139"/>
      <c r="H365" s="113"/>
      <c r="I365" s="117"/>
      <c r="J365" s="150"/>
      <c r="K365" s="150"/>
    </row>
    <row r="366" spans="1:11" x14ac:dyDescent="0.35">
      <c r="A366" s="65"/>
      <c r="B366" s="138"/>
      <c r="C366" s="138"/>
      <c r="D366" s="138"/>
      <c r="E366" s="139"/>
      <c r="F366" s="190"/>
      <c r="G366" s="139"/>
      <c r="H366" s="113"/>
      <c r="I366" s="117"/>
      <c r="J366" s="150"/>
      <c r="K366" s="150"/>
    </row>
    <row r="367" spans="1:11" s="148" customFormat="1" x14ac:dyDescent="0.35">
      <c r="A367" s="141"/>
      <c r="B367" s="142"/>
      <c r="C367" s="142"/>
      <c r="D367" s="142"/>
      <c r="E367" s="143"/>
      <c r="F367" s="144"/>
      <c r="G367" s="143"/>
      <c r="H367" s="145"/>
      <c r="I367" s="146"/>
      <c r="J367" s="147"/>
      <c r="K367" s="77"/>
    </row>
    <row r="368" spans="1:11" s="148" customFormat="1" x14ac:dyDescent="0.35">
      <c r="B368" s="149"/>
      <c r="C368" s="149"/>
      <c r="D368" s="149"/>
      <c r="E368" s="150">
        <f>SUM(E361:E367)</f>
        <v>0</v>
      </c>
      <c r="F368" s="113" t="e">
        <f>G368/E368</f>
        <v>#DIV/0!</v>
      </c>
      <c r="G368" s="150">
        <f>SUM(G361:G367)</f>
        <v>0</v>
      </c>
      <c r="H368" s="151"/>
      <c r="I368" s="152"/>
      <c r="K368" s="150">
        <f>SUM(J362:J367)</f>
        <v>0</v>
      </c>
    </row>
    <row r="369" spans="1:11" s="148" customFormat="1" x14ac:dyDescent="0.35">
      <c r="B369" s="149"/>
      <c r="C369" s="149"/>
      <c r="D369" s="149"/>
      <c r="E369" s="150"/>
      <c r="F369" s="113"/>
      <c r="G369" s="150"/>
      <c r="H369" s="151"/>
      <c r="I369" s="152"/>
      <c r="J369" s="150"/>
      <c r="K369" s="150"/>
    </row>
    <row r="370" spans="1:11" x14ac:dyDescent="0.35">
      <c r="A370" s="65" t="s">
        <v>899</v>
      </c>
      <c r="B370" s="138" t="str">
        <f>B361</f>
        <v>SALDO MAR 2019</v>
      </c>
      <c r="C370" s="138"/>
      <c r="D370" s="138"/>
      <c r="E370" s="174"/>
      <c r="F370" s="188" t="e">
        <f>+G370/E370</f>
        <v>#DIV/0!</v>
      </c>
      <c r="G370" s="174"/>
      <c r="H370" s="113"/>
      <c r="I370" s="117"/>
      <c r="J370" s="150"/>
      <c r="K370" s="150"/>
    </row>
    <row r="371" spans="1:11" x14ac:dyDescent="0.35">
      <c r="A371" s="65"/>
      <c r="B371" s="138"/>
      <c r="C371" s="138"/>
      <c r="D371" s="138"/>
      <c r="E371" s="139"/>
      <c r="F371" s="190"/>
      <c r="G371" s="139"/>
      <c r="H371" s="113"/>
      <c r="I371" s="117"/>
      <c r="J371" s="150"/>
      <c r="K371" s="150"/>
    </row>
    <row r="372" spans="1:11" x14ac:dyDescent="0.35">
      <c r="A372" s="65"/>
      <c r="B372" s="138"/>
      <c r="C372" s="138"/>
      <c r="D372" s="138"/>
      <c r="E372" s="139"/>
      <c r="F372" s="140"/>
      <c r="G372" s="139"/>
      <c r="H372" s="113"/>
      <c r="I372" s="117"/>
      <c r="J372" s="150"/>
      <c r="K372" s="150"/>
    </row>
    <row r="373" spans="1:11" x14ac:dyDescent="0.35">
      <c r="A373" s="65"/>
      <c r="B373" s="138"/>
      <c r="C373" s="138"/>
      <c r="D373" s="138"/>
      <c r="E373" s="139"/>
      <c r="F373" s="140"/>
      <c r="G373" s="139"/>
      <c r="H373" s="113"/>
      <c r="I373" s="117"/>
      <c r="J373" s="150"/>
      <c r="K373" s="150"/>
    </row>
    <row r="374" spans="1:11" x14ac:dyDescent="0.35">
      <c r="A374" s="65"/>
      <c r="B374" s="138"/>
      <c r="C374" s="138"/>
      <c r="D374" s="138"/>
      <c r="E374" s="139"/>
      <c r="F374" s="140"/>
      <c r="G374" s="139"/>
      <c r="H374" s="113"/>
      <c r="I374" s="117"/>
      <c r="J374" s="150"/>
      <c r="K374" s="150"/>
    </row>
    <row r="375" spans="1:11" s="148" customFormat="1" x14ac:dyDescent="0.35">
      <c r="A375" s="141"/>
      <c r="B375" s="142"/>
      <c r="C375" s="142"/>
      <c r="D375" s="142"/>
      <c r="E375" s="143"/>
      <c r="F375" s="144"/>
      <c r="G375" s="143"/>
      <c r="H375" s="145"/>
      <c r="I375" s="146"/>
      <c r="J375" s="147"/>
      <c r="K375" s="77"/>
    </row>
    <row r="376" spans="1:11" s="148" customFormat="1" x14ac:dyDescent="0.35">
      <c r="B376" s="149"/>
      <c r="C376" s="149"/>
      <c r="D376" s="149"/>
      <c r="E376" s="150">
        <f>SUM(E370:E375)</f>
        <v>0</v>
      </c>
      <c r="F376" s="113" t="e">
        <f>G376/E376</f>
        <v>#DIV/0!</v>
      </c>
      <c r="G376" s="150">
        <f>SUM(G370:G375)</f>
        <v>0</v>
      </c>
      <c r="H376" s="151"/>
      <c r="I376" s="152"/>
      <c r="K376" s="150">
        <f>SUM(J372:J375)</f>
        <v>0</v>
      </c>
    </row>
    <row r="377" spans="1:11" s="148" customFormat="1" x14ac:dyDescent="0.35">
      <c r="B377" s="149"/>
      <c r="C377" s="149"/>
      <c r="D377" s="149"/>
      <c r="E377" s="150"/>
      <c r="F377" s="113"/>
      <c r="G377" s="150"/>
      <c r="H377" s="151"/>
      <c r="I377" s="152"/>
      <c r="J377" s="150"/>
      <c r="K377" s="150"/>
    </row>
    <row r="378" spans="1:11" x14ac:dyDescent="0.35">
      <c r="A378" s="160" t="s">
        <v>1006</v>
      </c>
      <c r="B378" s="138" t="str">
        <f>B370</f>
        <v>SALDO MAR 2019</v>
      </c>
      <c r="C378" s="138"/>
      <c r="D378" s="138"/>
      <c r="E378" s="174">
        <v>109866000</v>
      </c>
      <c r="F378" s="140">
        <f>+G378/E378</f>
        <v>158.15632183518107</v>
      </c>
      <c r="G378" s="174">
        <v>17376002454.744003</v>
      </c>
      <c r="H378" s="113"/>
      <c r="I378" s="117"/>
      <c r="J378" s="150"/>
      <c r="K378" s="150"/>
    </row>
    <row r="379" spans="1:11" x14ac:dyDescent="0.35">
      <c r="A379" s="160"/>
      <c r="B379" s="138">
        <v>43532</v>
      </c>
      <c r="C379" s="138">
        <v>43536</v>
      </c>
      <c r="D379" s="138" t="s">
        <v>4968</v>
      </c>
      <c r="E379" s="139">
        <v>-22600000</v>
      </c>
      <c r="F379" s="140">
        <v>158.15632183518107</v>
      </c>
      <c r="G379" s="139">
        <f>E379*F379</f>
        <v>-3574332873.4750924</v>
      </c>
      <c r="H379" s="113">
        <f>I379/-E379</f>
        <v>176.64815619469027</v>
      </c>
      <c r="I379" s="117">
        <v>3992248330</v>
      </c>
      <c r="J379" s="150">
        <f>G379+I379</f>
        <v>417915456.52490759</v>
      </c>
      <c r="K379" s="150"/>
    </row>
    <row r="380" spans="1:11" x14ac:dyDescent="0.35">
      <c r="A380" s="160"/>
      <c r="B380" s="138">
        <v>43543</v>
      </c>
      <c r="C380" s="138">
        <v>43545</v>
      </c>
      <c r="D380" s="138" t="s">
        <v>4968</v>
      </c>
      <c r="E380" s="139">
        <v>-18000000</v>
      </c>
      <c r="F380" s="140">
        <v>158.15632183518107</v>
      </c>
      <c r="G380" s="139">
        <f>+E380*F380</f>
        <v>-2846813793.0332594</v>
      </c>
      <c r="H380" s="113">
        <f>+I380/-E380</f>
        <v>135.72965672222222</v>
      </c>
      <c r="I380" s="117">
        <v>2443133821</v>
      </c>
      <c r="J380" s="254">
        <f>+I380+G380</f>
        <v>-403679972.03325939</v>
      </c>
      <c r="K380" s="150"/>
    </row>
    <row r="381" spans="1:11" x14ac:dyDescent="0.35">
      <c r="A381" s="160"/>
      <c r="B381" s="138"/>
      <c r="C381" s="138"/>
      <c r="D381" s="138"/>
      <c r="E381" s="139"/>
      <c r="F381" s="140"/>
      <c r="G381" s="139"/>
      <c r="H381" s="113"/>
      <c r="I381" s="117"/>
      <c r="J381" s="150"/>
      <c r="K381" s="150"/>
    </row>
    <row r="382" spans="1:11" s="148" customFormat="1" x14ac:dyDescent="0.35">
      <c r="A382" s="253"/>
      <c r="B382" s="142"/>
      <c r="C382" s="142"/>
      <c r="D382" s="142"/>
      <c r="E382" s="143"/>
      <c r="F382" s="144"/>
      <c r="G382" s="143"/>
      <c r="H382" s="145"/>
      <c r="I382" s="146"/>
      <c r="J382" s="147"/>
      <c r="K382" s="77"/>
    </row>
    <row r="383" spans="1:11" s="148" customFormat="1" x14ac:dyDescent="0.35">
      <c r="B383" s="149"/>
      <c r="C383" s="149"/>
      <c r="D383" s="149"/>
      <c r="E383" s="150">
        <f>SUM(E378:E382)</f>
        <v>69266000</v>
      </c>
      <c r="F383" s="113">
        <f>G383/E383</f>
        <v>158.15632183518107</v>
      </c>
      <c r="G383" s="150">
        <f>SUM(G378:G382)</f>
        <v>10954855788.235653</v>
      </c>
      <c r="H383" s="151"/>
      <c r="I383" s="152"/>
      <c r="K383" s="150">
        <f>SUM(J379:J382)</f>
        <v>14235484.491648197</v>
      </c>
    </row>
    <row r="384" spans="1:11" x14ac:dyDescent="0.35">
      <c r="J384" s="189"/>
      <c r="K384" s="189"/>
    </row>
    <row r="385" spans="1:11" x14ac:dyDescent="0.35">
      <c r="A385" s="160" t="s">
        <v>549</v>
      </c>
      <c r="B385" s="138" t="str">
        <f>B378</f>
        <v>SALDO MAR 2019</v>
      </c>
      <c r="C385" s="138"/>
      <c r="D385" s="138"/>
      <c r="E385" s="174">
        <v>4315100</v>
      </c>
      <c r="F385" s="188">
        <f>+G385/E385</f>
        <v>3520.9084599545117</v>
      </c>
      <c r="G385" s="174">
        <v>15193072095.549713</v>
      </c>
      <c r="H385" s="113"/>
      <c r="I385" s="117"/>
      <c r="J385" s="150"/>
      <c r="K385" s="150"/>
    </row>
    <row r="386" spans="1:11" x14ac:dyDescent="0.35">
      <c r="A386" s="160"/>
      <c r="B386" s="138"/>
      <c r="C386" s="138"/>
      <c r="D386" s="138"/>
      <c r="E386" s="191"/>
      <c r="F386" s="140"/>
      <c r="G386" s="139"/>
      <c r="H386" s="113"/>
      <c r="I386" s="117"/>
      <c r="J386" s="150"/>
      <c r="K386" s="150"/>
    </row>
    <row r="387" spans="1:11" x14ac:dyDescent="0.35">
      <c r="A387" s="160"/>
      <c r="B387" s="138"/>
      <c r="C387" s="138"/>
      <c r="D387" s="138"/>
      <c r="E387" s="139"/>
      <c r="F387" s="140"/>
      <c r="G387" s="139"/>
      <c r="H387" s="113"/>
      <c r="I387" s="117"/>
      <c r="J387" s="150"/>
      <c r="K387" s="150"/>
    </row>
    <row r="388" spans="1:11" x14ac:dyDescent="0.35">
      <c r="A388" s="160"/>
      <c r="B388" s="138"/>
      <c r="C388" s="138"/>
      <c r="D388" s="138"/>
      <c r="E388" s="139"/>
      <c r="F388" s="140"/>
      <c r="G388" s="139"/>
      <c r="H388" s="113"/>
      <c r="I388" s="117"/>
      <c r="J388" s="150"/>
      <c r="K388" s="150"/>
    </row>
    <row r="389" spans="1:11" x14ac:dyDescent="0.35">
      <c r="A389" s="160"/>
      <c r="B389" s="138"/>
      <c r="C389" s="138"/>
      <c r="D389" s="138"/>
      <c r="E389" s="139"/>
      <c r="F389" s="140"/>
      <c r="G389" s="139"/>
      <c r="H389" s="113"/>
      <c r="I389" s="117"/>
      <c r="J389" s="150"/>
      <c r="K389" s="150"/>
    </row>
    <row r="390" spans="1:11" x14ac:dyDescent="0.35">
      <c r="A390" s="160"/>
      <c r="B390" s="138"/>
      <c r="C390" s="138"/>
      <c r="D390" s="138"/>
      <c r="E390" s="139"/>
      <c r="F390" s="140"/>
      <c r="G390" s="139"/>
      <c r="H390" s="113"/>
      <c r="I390" s="117"/>
      <c r="J390" s="150"/>
      <c r="K390" s="150"/>
    </row>
    <row r="391" spans="1:11" s="148" customFormat="1" x14ac:dyDescent="0.35">
      <c r="A391" s="253"/>
      <c r="B391" s="142"/>
      <c r="C391" s="142"/>
      <c r="D391" s="142"/>
      <c r="E391" s="143"/>
      <c r="F391" s="144"/>
      <c r="G391" s="143"/>
      <c r="H391" s="145"/>
      <c r="I391" s="146"/>
      <c r="J391" s="147"/>
      <c r="K391" s="77"/>
    </row>
    <row r="392" spans="1:11" s="148" customFormat="1" x14ac:dyDescent="0.35">
      <c r="B392" s="149"/>
      <c r="C392" s="149"/>
      <c r="D392" s="149"/>
      <c r="E392" s="150">
        <f>SUM(E385:E391)</f>
        <v>4315100</v>
      </c>
      <c r="F392" s="113">
        <f>G392/E392</f>
        <v>3520.9084599545117</v>
      </c>
      <c r="G392" s="150">
        <f>SUM(G385:G391)</f>
        <v>15193072095.549713</v>
      </c>
      <c r="H392" s="151"/>
      <c r="I392" s="152"/>
      <c r="K392" s="150">
        <f>SUM(J387:J391)</f>
        <v>0</v>
      </c>
    </row>
    <row r="393" spans="1:11" s="148" customFormat="1" x14ac:dyDescent="0.35">
      <c r="B393" s="149"/>
      <c r="C393" s="149"/>
      <c r="D393" s="149"/>
      <c r="E393" s="150"/>
      <c r="F393" s="113"/>
      <c r="G393" s="150"/>
      <c r="H393" s="151"/>
      <c r="I393" s="152"/>
      <c r="J393" s="150"/>
      <c r="K393" s="150"/>
    </row>
    <row r="394" spans="1:11" x14ac:dyDescent="0.35">
      <c r="A394" s="65" t="s">
        <v>551</v>
      </c>
      <c r="B394" s="138" t="str">
        <f>B385</f>
        <v>SALDO MAR 2019</v>
      </c>
      <c r="C394" s="138"/>
      <c r="D394" s="138"/>
      <c r="E394" s="174"/>
      <c r="F394" s="227" t="e">
        <f>+G394/E394</f>
        <v>#DIV/0!</v>
      </c>
      <c r="G394" s="174"/>
      <c r="H394" s="113"/>
      <c r="I394" s="117"/>
      <c r="J394" s="150"/>
      <c r="K394" s="150"/>
    </row>
    <row r="395" spans="1:11" x14ac:dyDescent="0.35">
      <c r="A395" s="65"/>
      <c r="B395" s="155"/>
      <c r="C395" s="155"/>
      <c r="D395" s="138"/>
      <c r="E395" s="139"/>
      <c r="F395" s="140"/>
      <c r="G395" s="139"/>
      <c r="H395" s="113"/>
      <c r="I395" s="117"/>
      <c r="J395" s="150"/>
      <c r="K395" s="150"/>
    </row>
    <row r="396" spans="1:11" x14ac:dyDescent="0.35">
      <c r="A396" s="65"/>
      <c r="B396" s="138"/>
      <c r="C396" s="138"/>
      <c r="D396" s="138"/>
      <c r="E396" s="139"/>
      <c r="F396" s="140"/>
      <c r="G396" s="139"/>
      <c r="H396" s="113"/>
      <c r="I396" s="117"/>
      <c r="J396" s="150"/>
      <c r="K396" s="150"/>
    </row>
    <row r="397" spans="1:11" x14ac:dyDescent="0.35">
      <c r="A397" s="65"/>
      <c r="B397" s="138"/>
      <c r="C397" s="138"/>
      <c r="D397" s="138"/>
      <c r="E397" s="139"/>
      <c r="F397" s="140"/>
      <c r="G397" s="139"/>
      <c r="H397" s="113"/>
      <c r="I397" s="117"/>
      <c r="J397" s="150"/>
      <c r="K397" s="150"/>
    </row>
    <row r="398" spans="1:11" x14ac:dyDescent="0.35">
      <c r="A398" s="65"/>
      <c r="B398" s="138"/>
      <c r="C398" s="138"/>
      <c r="D398" s="138"/>
      <c r="E398" s="139"/>
      <c r="F398" s="140"/>
      <c r="G398" s="139"/>
      <c r="H398" s="113"/>
      <c r="I398" s="117"/>
      <c r="J398" s="150"/>
      <c r="K398" s="150"/>
    </row>
    <row r="399" spans="1:11" x14ac:dyDescent="0.35">
      <c r="A399" s="65"/>
      <c r="B399" s="138"/>
      <c r="C399" s="138"/>
      <c r="D399" s="138"/>
      <c r="E399" s="139"/>
      <c r="F399" s="140"/>
      <c r="G399" s="139"/>
      <c r="H399" s="113"/>
      <c r="I399" s="117"/>
      <c r="J399" s="150"/>
      <c r="K399" s="150"/>
    </row>
    <row r="400" spans="1:11" s="148" customFormat="1" x14ac:dyDescent="0.35">
      <c r="A400" s="141"/>
      <c r="B400" s="142"/>
      <c r="C400" s="142"/>
      <c r="D400" s="142"/>
      <c r="E400" s="143"/>
      <c r="F400" s="144"/>
      <c r="G400" s="143"/>
      <c r="H400" s="145"/>
      <c r="I400" s="146"/>
      <c r="J400" s="147"/>
      <c r="K400" s="77"/>
    </row>
    <row r="401" spans="1:11" s="148" customFormat="1" x14ac:dyDescent="0.35">
      <c r="B401" s="149"/>
      <c r="C401" s="149"/>
      <c r="D401" s="149"/>
      <c r="E401" s="150">
        <f>SUM(E394:E400)</f>
        <v>0</v>
      </c>
      <c r="F401" s="113" t="e">
        <f>G401/E401</f>
        <v>#DIV/0!</v>
      </c>
      <c r="G401" s="150">
        <f>SUM(G394:G400)</f>
        <v>0</v>
      </c>
      <c r="H401" s="151"/>
      <c r="I401" s="152"/>
      <c r="K401" s="150">
        <f>SUM(J394:J400)</f>
        <v>0</v>
      </c>
    </row>
    <row r="402" spans="1:11" s="148" customFormat="1" x14ac:dyDescent="0.35">
      <c r="B402" s="149"/>
      <c r="C402" s="149"/>
      <c r="D402" s="149"/>
      <c r="E402" s="150"/>
      <c r="F402" s="113"/>
      <c r="G402" s="150"/>
      <c r="H402" s="151"/>
      <c r="I402" s="152"/>
      <c r="J402" s="150"/>
      <c r="K402" s="150"/>
    </row>
    <row r="403" spans="1:11" x14ac:dyDescent="0.35">
      <c r="A403" s="65" t="s">
        <v>904</v>
      </c>
      <c r="B403" s="138" t="str">
        <f>B394</f>
        <v>SALDO MAR 2019</v>
      </c>
      <c r="C403" s="138"/>
      <c r="D403" s="138"/>
      <c r="E403" s="174"/>
      <c r="F403" s="188"/>
      <c r="G403" s="174"/>
      <c r="H403" s="113"/>
      <c r="I403" s="117"/>
      <c r="J403" s="150"/>
      <c r="K403" s="150"/>
    </row>
    <row r="404" spans="1:11" x14ac:dyDescent="0.35">
      <c r="A404" s="65"/>
      <c r="B404" s="138"/>
      <c r="C404" s="138"/>
      <c r="D404" s="138"/>
      <c r="E404" s="139"/>
      <c r="F404" s="190"/>
      <c r="G404" s="139"/>
      <c r="H404" s="113"/>
      <c r="I404" s="117"/>
      <c r="J404" s="150"/>
      <c r="K404" s="150"/>
    </row>
    <row r="405" spans="1:11" x14ac:dyDescent="0.35">
      <c r="A405" s="65"/>
      <c r="B405" s="138"/>
      <c r="C405" s="138"/>
      <c r="D405" s="138"/>
      <c r="E405" s="139"/>
      <c r="F405" s="190"/>
      <c r="G405" s="139"/>
      <c r="H405" s="113"/>
      <c r="I405" s="117"/>
      <c r="J405" s="150"/>
      <c r="K405" s="150"/>
    </row>
    <row r="406" spans="1:11" x14ac:dyDescent="0.35">
      <c r="A406" s="65"/>
      <c r="B406" s="138"/>
      <c r="C406" s="138"/>
      <c r="D406" s="138"/>
      <c r="E406" s="139"/>
      <c r="F406" s="140"/>
      <c r="G406" s="139"/>
      <c r="H406" s="113"/>
      <c r="I406" s="117"/>
      <c r="J406" s="150"/>
      <c r="K406" s="150"/>
    </row>
    <row r="407" spans="1:11" s="148" customFormat="1" x14ac:dyDescent="0.35">
      <c r="A407" s="141"/>
      <c r="B407" s="142"/>
      <c r="C407" s="142"/>
      <c r="D407" s="142"/>
      <c r="E407" s="143"/>
      <c r="F407" s="144"/>
      <c r="G407" s="143"/>
      <c r="H407" s="145"/>
      <c r="I407" s="146"/>
      <c r="J407" s="147"/>
      <c r="K407" s="77"/>
    </row>
    <row r="408" spans="1:11" s="148" customFormat="1" x14ac:dyDescent="0.35">
      <c r="B408" s="149"/>
      <c r="C408" s="149"/>
      <c r="D408" s="149"/>
      <c r="E408" s="150">
        <f>SUM(E403:E407)</f>
        <v>0</v>
      </c>
      <c r="F408" s="113" t="e">
        <f>G408/E408</f>
        <v>#DIV/0!</v>
      </c>
      <c r="G408" s="150">
        <f>SUM(G403:G407)</f>
        <v>0</v>
      </c>
      <c r="H408" s="151"/>
      <c r="I408" s="152"/>
      <c r="K408" s="150">
        <f>SUM(J403:J407)</f>
        <v>0</v>
      </c>
    </row>
    <row r="409" spans="1:11" s="148" customFormat="1" x14ac:dyDescent="0.35">
      <c r="B409" s="149"/>
      <c r="C409" s="149"/>
      <c r="D409" s="149"/>
      <c r="E409" s="150"/>
      <c r="F409" s="113"/>
      <c r="G409" s="150"/>
      <c r="H409" s="151"/>
      <c r="I409" s="152"/>
      <c r="J409" s="150"/>
      <c r="K409" s="150"/>
    </row>
    <row r="410" spans="1:11" x14ac:dyDescent="0.35">
      <c r="A410" s="160" t="s">
        <v>795</v>
      </c>
      <c r="B410" s="138" t="str">
        <f>B403</f>
        <v>SALDO MAR 2019</v>
      </c>
      <c r="C410" s="138"/>
      <c r="D410" s="138"/>
      <c r="E410" s="174">
        <v>2127400</v>
      </c>
      <c r="F410" s="188">
        <f>+G410/E410</f>
        <v>477.33723789247364</v>
      </c>
      <c r="G410" s="174">
        <v>1015487239.8924484</v>
      </c>
      <c r="H410" s="113"/>
      <c r="I410" s="117"/>
      <c r="J410" s="150"/>
      <c r="K410" s="150"/>
    </row>
    <row r="411" spans="1:11" x14ac:dyDescent="0.35">
      <c r="A411" s="160"/>
      <c r="B411" s="138"/>
      <c r="C411" s="138"/>
      <c r="D411" s="138"/>
      <c r="E411" s="139"/>
      <c r="F411" s="140"/>
      <c r="G411" s="139"/>
      <c r="H411" s="113"/>
      <c r="I411" s="117"/>
      <c r="J411" s="150"/>
      <c r="K411" s="150"/>
    </row>
    <row r="412" spans="1:11" x14ac:dyDescent="0.35">
      <c r="A412" s="160"/>
      <c r="B412" s="138"/>
      <c r="C412" s="138"/>
      <c r="D412" s="138"/>
      <c r="E412" s="139"/>
      <c r="F412" s="140"/>
      <c r="G412" s="139"/>
      <c r="H412" s="113"/>
      <c r="I412" s="117"/>
      <c r="J412" s="150"/>
      <c r="K412" s="150"/>
    </row>
    <row r="413" spans="1:11" x14ac:dyDescent="0.35">
      <c r="A413" s="160"/>
      <c r="B413" s="138"/>
      <c r="C413" s="138"/>
      <c r="D413" s="138"/>
      <c r="E413" s="139"/>
      <c r="F413" s="140"/>
      <c r="G413" s="139"/>
      <c r="H413" s="113"/>
      <c r="I413" s="117"/>
      <c r="J413" s="150"/>
      <c r="K413" s="150"/>
    </row>
    <row r="414" spans="1:11" s="148" customFormat="1" x14ac:dyDescent="0.35">
      <c r="A414" s="253"/>
      <c r="B414" s="142"/>
      <c r="C414" s="142"/>
      <c r="D414" s="142"/>
      <c r="E414" s="143"/>
      <c r="F414" s="144"/>
      <c r="G414" s="143"/>
      <c r="H414" s="145"/>
      <c r="I414" s="146"/>
      <c r="J414" s="147"/>
      <c r="K414" s="77"/>
    </row>
    <row r="415" spans="1:11" s="148" customFormat="1" x14ac:dyDescent="0.35">
      <c r="B415" s="149"/>
      <c r="C415" s="149"/>
      <c r="D415" s="149"/>
      <c r="E415" s="150">
        <f>SUM(E410:E414)</f>
        <v>2127400</v>
      </c>
      <c r="F415" s="113">
        <f>G415/E415</f>
        <v>477.33723789247364</v>
      </c>
      <c r="G415" s="150">
        <f>SUM(G410:G414)</f>
        <v>1015487239.8924484</v>
      </c>
      <c r="H415" s="151"/>
      <c r="I415" s="152"/>
      <c r="K415" s="150">
        <f>SUM(J412:J414)</f>
        <v>0</v>
      </c>
    </row>
    <row r="416" spans="1:11" s="148" customFormat="1" x14ac:dyDescent="0.35">
      <c r="B416" s="149"/>
      <c r="C416" s="149"/>
      <c r="D416" s="149"/>
      <c r="E416" s="150"/>
      <c r="F416" s="113"/>
      <c r="G416" s="150"/>
      <c r="H416" s="151"/>
      <c r="I416" s="152"/>
      <c r="J416" s="150"/>
      <c r="K416" s="150"/>
    </row>
    <row r="417" spans="1:11" x14ac:dyDescent="0.35">
      <c r="A417" s="65" t="s">
        <v>751</v>
      </c>
      <c r="B417" s="138" t="str">
        <f>B410</f>
        <v>SALDO MAR 2019</v>
      </c>
      <c r="C417" s="138"/>
      <c r="D417" s="138"/>
      <c r="E417" s="174"/>
      <c r="F417" s="229" t="e">
        <f>+G417/E417</f>
        <v>#DIV/0!</v>
      </c>
      <c r="G417" s="174"/>
      <c r="H417" s="113"/>
      <c r="I417" s="117"/>
      <c r="J417" s="150"/>
      <c r="K417" s="150"/>
    </row>
    <row r="418" spans="1:11" x14ac:dyDescent="0.35">
      <c r="A418" s="65"/>
      <c r="B418" s="138"/>
      <c r="C418" s="138"/>
      <c r="D418" s="138"/>
      <c r="E418" s="139"/>
      <c r="F418" s="190"/>
      <c r="G418" s="139"/>
      <c r="H418" s="113"/>
      <c r="I418" s="117"/>
      <c r="J418" s="150"/>
      <c r="K418" s="150"/>
    </row>
    <row r="419" spans="1:11" x14ac:dyDescent="0.35">
      <c r="A419" s="65"/>
      <c r="B419" s="138"/>
      <c r="C419" s="138"/>
      <c r="D419" s="138"/>
      <c r="E419" s="139"/>
      <c r="F419" s="140"/>
      <c r="G419" s="139"/>
      <c r="H419" s="113"/>
      <c r="I419" s="117"/>
      <c r="J419" s="150"/>
      <c r="K419" s="150"/>
    </row>
    <row r="420" spans="1:11" x14ac:dyDescent="0.35">
      <c r="A420" s="65"/>
      <c r="B420" s="138"/>
      <c r="C420" s="138"/>
      <c r="D420" s="138"/>
      <c r="E420" s="139"/>
      <c r="F420" s="190"/>
      <c r="G420" s="139"/>
      <c r="H420" s="113"/>
      <c r="I420" s="117"/>
      <c r="J420" s="150"/>
      <c r="K420" s="150"/>
    </row>
    <row r="421" spans="1:11" x14ac:dyDescent="0.35">
      <c r="A421" s="65"/>
      <c r="B421" s="138"/>
      <c r="C421" s="138"/>
      <c r="D421" s="138"/>
      <c r="E421" s="139"/>
      <c r="F421" s="190"/>
      <c r="G421" s="139"/>
      <c r="H421" s="113"/>
      <c r="I421" s="117"/>
      <c r="J421" s="150"/>
      <c r="K421" s="150"/>
    </row>
    <row r="422" spans="1:11" s="148" customFormat="1" x14ac:dyDescent="0.35">
      <c r="A422" s="141"/>
      <c r="B422" s="142"/>
      <c r="C422" s="142"/>
      <c r="D422" s="142"/>
      <c r="E422" s="143"/>
      <c r="F422" s="144"/>
      <c r="G422" s="143"/>
      <c r="H422" s="145"/>
      <c r="I422" s="146"/>
      <c r="J422" s="147"/>
      <c r="K422" s="77"/>
    </row>
    <row r="423" spans="1:11" s="148" customFormat="1" x14ac:dyDescent="0.35">
      <c r="B423" s="149"/>
      <c r="C423" s="149"/>
      <c r="D423" s="149"/>
      <c r="E423" s="150">
        <f>SUM(E417:E422)</f>
        <v>0</v>
      </c>
      <c r="F423" s="113" t="e">
        <f>G423/E423</f>
        <v>#DIV/0!</v>
      </c>
      <c r="G423" s="150">
        <f>SUM(G417:G422)</f>
        <v>0</v>
      </c>
      <c r="H423" s="151"/>
      <c r="I423" s="152"/>
      <c r="K423" s="150">
        <f>SUM(J418:J422)</f>
        <v>0</v>
      </c>
    </row>
    <row r="424" spans="1:11" s="148" customFormat="1" x14ac:dyDescent="0.35">
      <c r="B424" s="149"/>
      <c r="C424" s="149"/>
      <c r="D424" s="149"/>
      <c r="E424" s="150"/>
      <c r="F424" s="113"/>
      <c r="G424" s="150"/>
      <c r="H424" s="151"/>
      <c r="I424" s="152"/>
      <c r="J424" s="150"/>
      <c r="K424" s="150"/>
    </row>
    <row r="425" spans="1:11" x14ac:dyDescent="0.35">
      <c r="A425" s="160" t="s">
        <v>755</v>
      </c>
      <c r="B425" s="138" t="str">
        <f>B417</f>
        <v>SALDO MAR 2019</v>
      </c>
      <c r="C425" s="138"/>
      <c r="D425" s="138"/>
      <c r="E425" s="174">
        <v>74365000</v>
      </c>
      <c r="F425" s="188">
        <f>+G425/E425</f>
        <v>280.6748239275642</v>
      </c>
      <c r="G425" s="174">
        <v>20872383281.373314</v>
      </c>
      <c r="H425" s="113"/>
      <c r="I425" s="117"/>
      <c r="J425" s="150"/>
      <c r="K425" s="150"/>
    </row>
    <row r="426" spans="1:11" x14ac:dyDescent="0.35">
      <c r="A426" s="160"/>
      <c r="B426" s="138">
        <v>43528</v>
      </c>
      <c r="C426" s="138">
        <v>43530</v>
      </c>
      <c r="D426" s="138" t="s">
        <v>4968</v>
      </c>
      <c r="E426" s="139">
        <v>-17100000</v>
      </c>
      <c r="F426" s="140">
        <v>280.6748239275642</v>
      </c>
      <c r="G426" s="139">
        <f>+E426*F426</f>
        <v>-4799539489.1613483</v>
      </c>
      <c r="H426" s="113">
        <f>+I426/-E426</f>
        <v>209.62390906432748</v>
      </c>
      <c r="I426" s="117">
        <v>3584568845</v>
      </c>
      <c r="J426" s="150">
        <f>+I426+G426</f>
        <v>-1214970644.1613483</v>
      </c>
      <c r="K426" s="150"/>
    </row>
    <row r="427" spans="1:11" x14ac:dyDescent="0.35">
      <c r="A427" s="160"/>
      <c r="B427" s="138"/>
      <c r="C427" s="138"/>
      <c r="D427" s="138"/>
      <c r="E427" s="139"/>
      <c r="F427" s="140"/>
      <c r="G427" s="139"/>
      <c r="H427" s="113"/>
      <c r="I427" s="117"/>
      <c r="J427" s="150"/>
      <c r="K427" s="150"/>
    </row>
    <row r="428" spans="1:11" x14ac:dyDescent="0.35">
      <c r="A428" s="160"/>
      <c r="B428" s="138"/>
      <c r="C428" s="138"/>
      <c r="D428" s="138"/>
      <c r="E428" s="139"/>
      <c r="F428" s="140"/>
      <c r="G428" s="139"/>
      <c r="H428" s="113"/>
      <c r="I428" s="117"/>
      <c r="J428" s="150"/>
      <c r="K428" s="150"/>
    </row>
    <row r="429" spans="1:11" s="148" customFormat="1" x14ac:dyDescent="0.35">
      <c r="A429" s="253"/>
      <c r="B429" s="142"/>
      <c r="C429" s="142"/>
      <c r="D429" s="142"/>
      <c r="E429" s="143"/>
      <c r="F429" s="144"/>
      <c r="G429" s="143"/>
      <c r="H429" s="145"/>
      <c r="I429" s="146"/>
      <c r="J429" s="147"/>
      <c r="K429" s="77"/>
    </row>
    <row r="430" spans="1:11" s="148" customFormat="1" x14ac:dyDescent="0.35">
      <c r="B430" s="149"/>
      <c r="C430" s="149"/>
      <c r="D430" s="149"/>
      <c r="E430" s="150">
        <f>SUM(E425:E429)</f>
        <v>57265000</v>
      </c>
      <c r="F430" s="113">
        <f>G430/E430</f>
        <v>280.6748239275642</v>
      </c>
      <c r="G430" s="150">
        <f>SUM(G425:G429)</f>
        <v>16072843792.211966</v>
      </c>
      <c r="H430" s="151"/>
      <c r="I430" s="152"/>
      <c r="K430" s="150">
        <f>SUM(J426:J429)</f>
        <v>-1214970644.1613483</v>
      </c>
    </row>
    <row r="431" spans="1:11" x14ac:dyDescent="0.35">
      <c r="J431" s="189"/>
      <c r="K431" s="189"/>
    </row>
    <row r="432" spans="1:11" x14ac:dyDescent="0.35">
      <c r="A432" s="65" t="s">
        <v>1026</v>
      </c>
      <c r="B432" s="138" t="str">
        <f>B425</f>
        <v>SALDO MAR 2019</v>
      </c>
      <c r="C432" s="138"/>
      <c r="D432" s="138"/>
      <c r="E432" s="174">
        <v>0</v>
      </c>
      <c r="F432" s="227" t="e">
        <f>+G432/E432</f>
        <v>#DIV/0!</v>
      </c>
      <c r="G432" s="174">
        <v>0</v>
      </c>
      <c r="H432" s="113"/>
      <c r="I432" s="117"/>
      <c r="J432" s="150"/>
      <c r="K432" s="150"/>
    </row>
    <row r="433" spans="1:11" x14ac:dyDescent="0.35">
      <c r="A433" s="65"/>
      <c r="B433" s="138"/>
      <c r="C433" s="138"/>
      <c r="D433" s="138"/>
      <c r="E433" s="139"/>
      <c r="F433" s="140"/>
      <c r="G433" s="139"/>
      <c r="H433" s="113"/>
      <c r="I433" s="117"/>
      <c r="J433" s="150"/>
      <c r="K433" s="150"/>
    </row>
    <row r="434" spans="1:11" x14ac:dyDescent="0.35">
      <c r="A434" s="65"/>
      <c r="B434" s="138"/>
      <c r="C434" s="138"/>
      <c r="D434" s="138"/>
      <c r="E434" s="139"/>
      <c r="F434" s="140"/>
      <c r="G434" s="139"/>
      <c r="H434" s="113"/>
      <c r="I434" s="117"/>
      <c r="J434" s="150"/>
      <c r="K434" s="150"/>
    </row>
    <row r="435" spans="1:11" x14ac:dyDescent="0.35">
      <c r="A435" s="65"/>
      <c r="B435" s="138"/>
      <c r="C435" s="138"/>
      <c r="D435" s="138"/>
      <c r="E435" s="139"/>
      <c r="F435" s="140"/>
      <c r="G435" s="139"/>
      <c r="H435" s="113"/>
      <c r="I435" s="117"/>
      <c r="J435" s="150"/>
      <c r="K435" s="150"/>
    </row>
    <row r="436" spans="1:11" x14ac:dyDescent="0.35">
      <c r="A436" s="65"/>
      <c r="B436" s="138"/>
      <c r="C436" s="138"/>
      <c r="D436" s="138"/>
      <c r="E436" s="139"/>
      <c r="F436" s="140"/>
      <c r="G436" s="139"/>
      <c r="H436" s="113"/>
      <c r="I436" s="117"/>
      <c r="J436" s="150"/>
      <c r="K436" s="150"/>
    </row>
    <row r="437" spans="1:11" s="148" customFormat="1" x14ac:dyDescent="0.35">
      <c r="A437" s="141"/>
      <c r="B437" s="142"/>
      <c r="C437" s="142"/>
      <c r="D437" s="142"/>
      <c r="E437" s="143"/>
      <c r="F437" s="144"/>
      <c r="G437" s="143"/>
      <c r="H437" s="145"/>
      <c r="I437" s="146"/>
      <c r="J437" s="147"/>
      <c r="K437" s="77"/>
    </row>
    <row r="438" spans="1:11" s="148" customFormat="1" x14ac:dyDescent="0.35">
      <c r="B438" s="149"/>
      <c r="C438" s="149"/>
      <c r="D438" s="149"/>
      <c r="E438" s="150">
        <f>SUM(E432:E437)</f>
        <v>0</v>
      </c>
      <c r="F438" s="113" t="e">
        <f>G438/E438</f>
        <v>#DIV/0!</v>
      </c>
      <c r="G438" s="150">
        <f>SUM(G432:G437)</f>
        <v>0</v>
      </c>
      <c r="H438" s="151"/>
      <c r="I438" s="152"/>
      <c r="K438" s="150">
        <f>SUM(J433:J437)</f>
        <v>0</v>
      </c>
    </row>
    <row r="439" spans="1:11" x14ac:dyDescent="0.35">
      <c r="J439" s="189"/>
      <c r="K439" s="189"/>
    </row>
    <row r="440" spans="1:11" x14ac:dyDescent="0.35">
      <c r="A440" s="65" t="s">
        <v>604</v>
      </c>
      <c r="B440" s="138" t="str">
        <f>B432</f>
        <v>SALDO MAR 2019</v>
      </c>
      <c r="C440" s="138"/>
      <c r="D440" s="138"/>
      <c r="E440" s="174"/>
      <c r="F440" s="227" t="e">
        <f>+G440/E440</f>
        <v>#DIV/0!</v>
      </c>
      <c r="G440" s="174"/>
      <c r="H440" s="113"/>
      <c r="I440" s="117"/>
      <c r="J440" s="150"/>
      <c r="K440" s="150"/>
    </row>
    <row r="441" spans="1:11" x14ac:dyDescent="0.35">
      <c r="A441" s="65"/>
      <c r="B441" s="138"/>
      <c r="C441" s="138"/>
      <c r="D441" s="138"/>
      <c r="E441" s="139"/>
      <c r="F441" s="140"/>
      <c r="G441" s="139"/>
      <c r="H441" s="113"/>
      <c r="I441" s="117"/>
      <c r="J441" s="150"/>
      <c r="K441" s="150"/>
    </row>
    <row r="442" spans="1:11" x14ac:dyDescent="0.35">
      <c r="A442" s="65"/>
      <c r="B442" s="138"/>
      <c r="C442" s="138"/>
      <c r="D442" s="138"/>
      <c r="E442" s="139"/>
      <c r="F442" s="140"/>
      <c r="G442" s="139"/>
      <c r="H442" s="113"/>
      <c r="I442" s="117"/>
      <c r="J442" s="150"/>
      <c r="K442" s="150"/>
    </row>
    <row r="443" spans="1:11" x14ac:dyDescent="0.35">
      <c r="A443" s="65"/>
      <c r="B443" s="138"/>
      <c r="C443" s="138"/>
      <c r="D443" s="138"/>
      <c r="E443" s="139"/>
      <c r="F443" s="140"/>
      <c r="G443" s="139"/>
      <c r="H443" s="113"/>
      <c r="I443" s="117"/>
      <c r="J443" s="150"/>
      <c r="K443" s="150"/>
    </row>
    <row r="444" spans="1:11" x14ac:dyDescent="0.35">
      <c r="A444" s="65"/>
      <c r="B444" s="138"/>
      <c r="C444" s="138"/>
      <c r="D444" s="138"/>
      <c r="E444" s="139"/>
      <c r="F444" s="140"/>
      <c r="G444" s="139"/>
      <c r="H444" s="113"/>
      <c r="I444" s="117"/>
      <c r="J444" s="150"/>
      <c r="K444" s="150"/>
    </row>
    <row r="445" spans="1:11" x14ac:dyDescent="0.35">
      <c r="A445" s="65"/>
      <c r="B445" s="138"/>
      <c r="C445" s="138"/>
      <c r="D445" s="138"/>
      <c r="E445" s="139"/>
      <c r="F445" s="140"/>
      <c r="G445" s="139"/>
      <c r="H445" s="113"/>
      <c r="I445" s="117"/>
      <c r="J445" s="150"/>
      <c r="K445" s="150"/>
    </row>
    <row r="446" spans="1:11" s="148" customFormat="1" x14ac:dyDescent="0.35">
      <c r="A446" s="141"/>
      <c r="B446" s="142"/>
      <c r="C446" s="142"/>
      <c r="D446" s="142"/>
      <c r="E446" s="143"/>
      <c r="F446" s="144"/>
      <c r="G446" s="143"/>
      <c r="H446" s="145"/>
      <c r="I446" s="146"/>
      <c r="J446" s="147"/>
      <c r="K446" s="77"/>
    </row>
    <row r="447" spans="1:11" s="148" customFormat="1" x14ac:dyDescent="0.35">
      <c r="B447" s="149"/>
      <c r="C447" s="149"/>
      <c r="D447" s="149"/>
      <c r="E447" s="150">
        <f>SUM(E440:E446)</f>
        <v>0</v>
      </c>
      <c r="F447" s="113" t="e">
        <f>G447/E447</f>
        <v>#DIV/0!</v>
      </c>
      <c r="G447" s="150">
        <f>SUM(G440:G446)</f>
        <v>0</v>
      </c>
      <c r="H447" s="151"/>
      <c r="I447" s="152"/>
      <c r="K447" s="150">
        <f>SUM(J441:J446)</f>
        <v>0</v>
      </c>
    </row>
    <row r="448" spans="1:11" s="148" customFormat="1" x14ac:dyDescent="0.35">
      <c r="B448" s="149"/>
      <c r="C448" s="149"/>
      <c r="D448" s="149"/>
      <c r="E448" s="150"/>
      <c r="F448" s="113"/>
      <c r="G448" s="150"/>
      <c r="H448" s="151"/>
      <c r="I448" s="152"/>
      <c r="K448" s="150"/>
    </row>
    <row r="449" spans="1:11" x14ac:dyDescent="0.35">
      <c r="A449" s="65" t="s">
        <v>606</v>
      </c>
      <c r="B449" s="138" t="str">
        <f>B440</f>
        <v>SALDO MAR 2019</v>
      </c>
      <c r="C449" s="138"/>
      <c r="D449" s="138"/>
      <c r="E449" s="174"/>
      <c r="F449" s="227" t="e">
        <f>+G449/E449</f>
        <v>#DIV/0!</v>
      </c>
      <c r="G449" s="174"/>
      <c r="H449" s="113"/>
      <c r="I449" s="117"/>
      <c r="J449" s="150"/>
      <c r="K449" s="150"/>
    </row>
    <row r="450" spans="1:11" x14ac:dyDescent="0.35">
      <c r="A450" s="65"/>
      <c r="B450" s="138"/>
      <c r="C450" s="138"/>
      <c r="D450" s="138"/>
      <c r="E450" s="139"/>
      <c r="F450" s="190"/>
      <c r="G450" s="139"/>
      <c r="H450" s="113"/>
      <c r="I450" s="117"/>
      <c r="J450" s="150"/>
      <c r="K450" s="150"/>
    </row>
    <row r="451" spans="1:11" x14ac:dyDescent="0.35">
      <c r="A451" s="65"/>
      <c r="B451" s="138"/>
      <c r="C451" s="138"/>
      <c r="D451" s="138"/>
      <c r="E451" s="139"/>
      <c r="F451" s="140"/>
      <c r="G451" s="139"/>
      <c r="H451" s="113"/>
      <c r="I451" s="117"/>
      <c r="J451" s="150"/>
      <c r="K451" s="150"/>
    </row>
    <row r="452" spans="1:11" x14ac:dyDescent="0.35">
      <c r="A452" s="65"/>
      <c r="B452" s="138"/>
      <c r="C452" s="138"/>
      <c r="D452" s="138"/>
      <c r="E452" s="139"/>
      <c r="F452" s="140"/>
      <c r="G452" s="139"/>
      <c r="H452" s="113"/>
      <c r="I452" s="117"/>
      <c r="J452" s="150"/>
      <c r="K452" s="150"/>
    </row>
    <row r="453" spans="1:11" x14ac:dyDescent="0.35">
      <c r="A453" s="65"/>
      <c r="B453" s="138"/>
      <c r="C453" s="138"/>
      <c r="D453" s="138"/>
      <c r="E453" s="139"/>
      <c r="F453" s="140"/>
      <c r="G453" s="139"/>
      <c r="H453" s="113"/>
      <c r="I453" s="117"/>
      <c r="J453" s="150"/>
      <c r="K453" s="150"/>
    </row>
    <row r="454" spans="1:11" x14ac:dyDescent="0.35">
      <c r="A454" s="65"/>
      <c r="B454" s="138"/>
      <c r="C454" s="138"/>
      <c r="D454" s="138"/>
      <c r="E454" s="139"/>
      <c r="F454" s="140"/>
      <c r="G454" s="139"/>
      <c r="H454" s="113"/>
      <c r="I454" s="117"/>
      <c r="J454" s="150"/>
      <c r="K454" s="150"/>
    </row>
    <row r="455" spans="1:11" s="148" customFormat="1" x14ac:dyDescent="0.35">
      <c r="A455" s="141"/>
      <c r="B455" s="142"/>
      <c r="C455" s="142"/>
      <c r="D455" s="142"/>
      <c r="E455" s="143"/>
      <c r="F455" s="144"/>
      <c r="G455" s="143"/>
      <c r="H455" s="145"/>
      <c r="I455" s="146"/>
      <c r="J455" s="147"/>
      <c r="K455" s="77"/>
    </row>
    <row r="456" spans="1:11" s="148" customFormat="1" x14ac:dyDescent="0.35">
      <c r="B456" s="149"/>
      <c r="C456" s="149"/>
      <c r="D456" s="149"/>
      <c r="E456" s="150">
        <f>SUM(E449:E455)</f>
        <v>0</v>
      </c>
      <c r="F456" s="113" t="e">
        <f>G456/E456</f>
        <v>#DIV/0!</v>
      </c>
      <c r="G456" s="150">
        <f>SUM(G449:G455)</f>
        <v>0</v>
      </c>
      <c r="H456" s="151"/>
      <c r="I456" s="152"/>
      <c r="K456" s="150">
        <f>SUM(J450:J455)</f>
        <v>0</v>
      </c>
    </row>
    <row r="458" spans="1:11" x14ac:dyDescent="0.35">
      <c r="A458" s="65" t="s">
        <v>563</v>
      </c>
      <c r="B458" s="138" t="str">
        <f>B449</f>
        <v>SALDO MAR 2019</v>
      </c>
      <c r="C458" s="138"/>
      <c r="D458" s="138"/>
      <c r="E458" s="174"/>
      <c r="F458" s="188" t="e">
        <f>+G458/E458</f>
        <v>#DIV/0!</v>
      </c>
      <c r="G458" s="174"/>
      <c r="H458" s="113"/>
      <c r="I458" s="117"/>
      <c r="J458" s="150"/>
      <c r="K458" s="150"/>
    </row>
    <row r="459" spans="1:11" x14ac:dyDescent="0.35">
      <c r="A459" s="65"/>
      <c r="B459" s="138"/>
      <c r="C459" s="138"/>
      <c r="D459" s="138"/>
      <c r="E459" s="139"/>
      <c r="F459" s="140"/>
      <c r="G459" s="139"/>
      <c r="H459" s="113"/>
      <c r="I459" s="117"/>
      <c r="J459" s="150"/>
      <c r="K459" s="150"/>
    </row>
    <row r="460" spans="1:11" x14ac:dyDescent="0.35">
      <c r="A460" s="65"/>
      <c r="B460" s="138"/>
      <c r="C460" s="138"/>
      <c r="D460" s="138"/>
      <c r="E460" s="139"/>
      <c r="F460" s="140"/>
      <c r="G460" s="139"/>
      <c r="H460" s="113"/>
      <c r="I460" s="117"/>
      <c r="J460" s="150"/>
      <c r="K460" s="150"/>
    </row>
    <row r="461" spans="1:11" x14ac:dyDescent="0.35">
      <c r="A461" s="65"/>
      <c r="B461" s="138"/>
      <c r="C461" s="138"/>
      <c r="D461" s="138"/>
      <c r="E461" s="139"/>
      <c r="F461" s="140"/>
      <c r="G461" s="139"/>
      <c r="H461" s="113"/>
      <c r="I461" s="117"/>
      <c r="J461" s="150"/>
      <c r="K461" s="150"/>
    </row>
    <row r="462" spans="1:11" s="148" customFormat="1" x14ac:dyDescent="0.35">
      <c r="A462" s="141"/>
      <c r="B462" s="142"/>
      <c r="C462" s="142"/>
      <c r="D462" s="142"/>
      <c r="E462" s="143"/>
      <c r="F462" s="144"/>
      <c r="G462" s="143"/>
      <c r="H462" s="145"/>
      <c r="I462" s="146"/>
      <c r="J462" s="147"/>
      <c r="K462" s="77"/>
    </row>
    <row r="463" spans="1:11" s="148" customFormat="1" x14ac:dyDescent="0.35">
      <c r="B463" s="149"/>
      <c r="C463" s="149"/>
      <c r="D463" s="149"/>
      <c r="E463" s="150">
        <f>SUM(E458:E462)</f>
        <v>0</v>
      </c>
      <c r="F463" s="113" t="e">
        <f>G463/E463</f>
        <v>#DIV/0!</v>
      </c>
      <c r="G463" s="150">
        <f>SUM(G458:G462)</f>
        <v>0</v>
      </c>
      <c r="H463" s="151"/>
      <c r="I463" s="152"/>
      <c r="K463" s="150">
        <f>SUM(J459:J462)</f>
        <v>0</v>
      </c>
    </row>
    <row r="464" spans="1:11" s="148" customFormat="1" x14ac:dyDescent="0.35">
      <c r="B464" s="149"/>
      <c r="C464" s="149"/>
      <c r="D464" s="149"/>
      <c r="E464" s="150"/>
      <c r="F464" s="113"/>
      <c r="G464" s="150"/>
      <c r="H464" s="151"/>
      <c r="I464" s="152"/>
      <c r="K464" s="150"/>
    </row>
    <row r="465" spans="1:11" x14ac:dyDescent="0.35">
      <c r="A465" s="65" t="s">
        <v>910</v>
      </c>
      <c r="B465" s="138" t="str">
        <f>B458</f>
        <v>SALDO MAR 2019</v>
      </c>
      <c r="C465" s="138"/>
      <c r="D465" s="138"/>
      <c r="E465" s="174"/>
      <c r="F465" s="188" t="e">
        <f>+G465/E465</f>
        <v>#DIV/0!</v>
      </c>
      <c r="G465" s="174"/>
      <c r="H465" s="113"/>
      <c r="I465" s="117"/>
      <c r="J465" s="150"/>
      <c r="K465" s="150"/>
    </row>
    <row r="466" spans="1:11" x14ac:dyDescent="0.35">
      <c r="A466" s="65"/>
      <c r="B466" s="138"/>
      <c r="C466" s="138"/>
      <c r="D466" s="138"/>
      <c r="E466" s="139"/>
      <c r="F466" s="190"/>
      <c r="G466" s="139"/>
      <c r="H466" s="113"/>
      <c r="I466" s="117"/>
      <c r="J466" s="150"/>
      <c r="K466" s="150"/>
    </row>
    <row r="467" spans="1:11" x14ac:dyDescent="0.35">
      <c r="A467" s="65"/>
      <c r="B467" s="138"/>
      <c r="C467" s="138"/>
      <c r="D467" s="138"/>
      <c r="E467" s="139"/>
      <c r="F467" s="140"/>
      <c r="G467" s="139"/>
      <c r="H467" s="113"/>
      <c r="I467" s="117"/>
      <c r="J467" s="150"/>
      <c r="K467" s="150"/>
    </row>
    <row r="468" spans="1:11" x14ac:dyDescent="0.35">
      <c r="A468" s="65"/>
      <c r="B468" s="138"/>
      <c r="C468" s="138"/>
      <c r="D468" s="138"/>
      <c r="E468" s="139"/>
      <c r="F468" s="140"/>
      <c r="G468" s="139"/>
      <c r="H468" s="113"/>
      <c r="I468" s="117"/>
      <c r="J468" s="150"/>
      <c r="K468" s="150"/>
    </row>
    <row r="469" spans="1:11" s="148" customFormat="1" x14ac:dyDescent="0.35">
      <c r="A469" s="141"/>
      <c r="B469" s="142"/>
      <c r="C469" s="142"/>
      <c r="D469" s="142"/>
      <c r="E469" s="143"/>
      <c r="F469" s="144"/>
      <c r="G469" s="143"/>
      <c r="H469" s="145"/>
      <c r="I469" s="146"/>
      <c r="J469" s="147"/>
      <c r="K469" s="77"/>
    </row>
    <row r="470" spans="1:11" s="148" customFormat="1" x14ac:dyDescent="0.35">
      <c r="B470" s="149"/>
      <c r="C470" s="149"/>
      <c r="D470" s="149"/>
      <c r="E470" s="150">
        <f>SUM(E465:E469)</f>
        <v>0</v>
      </c>
      <c r="F470" s="113" t="e">
        <f>G470/E470</f>
        <v>#DIV/0!</v>
      </c>
      <c r="G470" s="150">
        <f>SUM(G465:G469)</f>
        <v>0</v>
      </c>
      <c r="H470" s="151"/>
      <c r="I470" s="152"/>
      <c r="K470" s="150">
        <f>SUM(J466:J469)</f>
        <v>0</v>
      </c>
    </row>
    <row r="471" spans="1:11" s="148" customFormat="1" x14ac:dyDescent="0.35">
      <c r="B471" s="149"/>
      <c r="C471" s="149"/>
      <c r="D471" s="149"/>
      <c r="E471" s="150"/>
      <c r="F471" s="113"/>
      <c r="G471" s="150"/>
      <c r="H471" s="151"/>
      <c r="I471" s="152"/>
      <c r="J471" s="150"/>
      <c r="K471" s="150"/>
    </row>
    <row r="472" spans="1:11" x14ac:dyDescent="0.35">
      <c r="A472" s="65" t="s">
        <v>564</v>
      </c>
      <c r="B472" s="138" t="str">
        <f>B465</f>
        <v>SALDO MAR 2019</v>
      </c>
      <c r="C472" s="138"/>
      <c r="D472" s="138"/>
      <c r="E472" s="174"/>
      <c r="F472" s="188" t="e">
        <f>+G472/E472</f>
        <v>#DIV/0!</v>
      </c>
      <c r="G472" s="174"/>
      <c r="H472" s="113"/>
      <c r="I472" s="117"/>
      <c r="J472" s="150"/>
      <c r="K472" s="150"/>
    </row>
    <row r="473" spans="1:11" x14ac:dyDescent="0.35">
      <c r="A473" s="65"/>
      <c r="B473" s="138"/>
      <c r="C473" s="138"/>
      <c r="D473" s="138"/>
      <c r="E473" s="139"/>
      <c r="F473" s="140"/>
      <c r="G473" s="139"/>
      <c r="H473" s="113"/>
      <c r="I473" s="117"/>
      <c r="J473" s="150"/>
      <c r="K473" s="150"/>
    </row>
    <row r="474" spans="1:11" x14ac:dyDescent="0.35">
      <c r="A474" s="65"/>
      <c r="B474" s="138"/>
      <c r="C474" s="138"/>
      <c r="D474" s="138"/>
      <c r="E474" s="139"/>
      <c r="F474" s="140"/>
      <c r="G474" s="139"/>
      <c r="H474" s="113"/>
      <c r="I474" s="117"/>
      <c r="J474" s="150"/>
      <c r="K474" s="150"/>
    </row>
    <row r="475" spans="1:11" x14ac:dyDescent="0.35">
      <c r="A475" s="65"/>
      <c r="B475" s="138"/>
      <c r="C475" s="138"/>
      <c r="D475" s="138"/>
      <c r="E475" s="139"/>
      <c r="F475" s="140"/>
      <c r="G475" s="139"/>
      <c r="H475" s="113"/>
      <c r="I475" s="117"/>
      <c r="J475" s="150"/>
      <c r="K475" s="150"/>
    </row>
    <row r="476" spans="1:11" s="148" customFormat="1" x14ac:dyDescent="0.35">
      <c r="A476" s="141"/>
      <c r="B476" s="142"/>
      <c r="C476" s="142"/>
      <c r="D476" s="142"/>
      <c r="E476" s="143"/>
      <c r="F476" s="144"/>
      <c r="G476" s="143"/>
      <c r="H476" s="145"/>
      <c r="I476" s="146"/>
      <c r="J476" s="147"/>
      <c r="K476" s="77"/>
    </row>
    <row r="477" spans="1:11" s="148" customFormat="1" x14ac:dyDescent="0.35">
      <c r="B477" s="149"/>
      <c r="C477" s="149"/>
      <c r="D477" s="149"/>
      <c r="E477" s="150">
        <f>SUM(E472:E476)</f>
        <v>0</v>
      </c>
      <c r="F477" s="113" t="e">
        <f>G477/E477</f>
        <v>#DIV/0!</v>
      </c>
      <c r="G477" s="150">
        <f>SUM(G472:G476)</f>
        <v>0</v>
      </c>
      <c r="H477" s="151"/>
      <c r="I477" s="152"/>
      <c r="K477" s="150">
        <f>SUM(J473:J476)</f>
        <v>0</v>
      </c>
    </row>
    <row r="478" spans="1:11" s="148" customFormat="1" x14ac:dyDescent="0.35">
      <c r="B478" s="149"/>
      <c r="C478" s="149"/>
      <c r="D478" s="149"/>
      <c r="E478" s="150"/>
      <c r="F478" s="113"/>
      <c r="G478" s="150"/>
      <c r="H478" s="151"/>
      <c r="I478" s="152"/>
      <c r="K478" s="150"/>
    </row>
    <row r="479" spans="1:11" x14ac:dyDescent="0.35">
      <c r="C479" s="160" t="s">
        <v>3653</v>
      </c>
      <c r="E479" s="161">
        <f>+E13+E21+E30+E39+E48+E73+E80+E87+E94+E102+E116+E123+E130+E138+E147+E155+E162+E170+E187+E194+E204+E214+E221+E230+E237+E244+E252+E261+E268+E276+E283+E291+E298+E305+E312+E326+E334+E341+E351+E359+E368+E376+E383+E392+E401+E408+E415+E423+E430+E438+E456+E463+E470+E477+E447+E58+E64+E109+E178+E319</f>
        <v>437560500</v>
      </c>
      <c r="F479" s="176" t="str">
        <f>IF(E479-RD!D19=0,"BALANCE","TIDAK BALANCE")</f>
        <v>TIDAK BALANCE</v>
      </c>
      <c r="I479" s="160" t="s">
        <v>3653</v>
      </c>
      <c r="J479" s="118"/>
      <c r="K479" s="161">
        <f>SUM(K5:K478)</f>
        <v>1789922475.7661443</v>
      </c>
    </row>
    <row r="482" spans="5:5" x14ac:dyDescent="0.35">
      <c r="E482" s="15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596"/>
  <sheetViews>
    <sheetView zoomScale="85" zoomScaleNormal="85" workbookViewId="0">
      <pane xSplit="1" ySplit="4" topLeftCell="B395" activePane="bottomRight" state="frozen"/>
      <selection activeCell="F68" sqref="F68"/>
      <selection pane="topRight" activeCell="F68" sqref="F68"/>
      <selection pane="bottomLeft" activeCell="F68" sqref="F68"/>
      <selection pane="bottomRight" activeCell="A2" sqref="A2"/>
    </sheetView>
  </sheetViews>
  <sheetFormatPr defaultColWidth="9.1796875" defaultRowHeight="14.5" x14ac:dyDescent="0.35"/>
  <cols>
    <col min="1" max="1" width="10" style="48" bestFit="1" customWidth="1"/>
    <col min="2" max="2" width="9.1796875" style="49"/>
    <col min="3" max="3" width="18.81640625" style="71" customWidth="1"/>
    <col min="4" max="4" width="15.1796875" style="71" customWidth="1"/>
    <col min="5" max="5" width="15.1796875" style="71" bestFit="1" customWidth="1"/>
    <col min="6" max="6" width="17" style="71" bestFit="1" customWidth="1"/>
    <col min="7" max="7" width="19" style="50" bestFit="1" customWidth="1"/>
    <col min="8" max="8" width="17.453125" style="50" bestFit="1" customWidth="1"/>
    <col min="9" max="9" width="11.1796875" style="50" customWidth="1"/>
    <col min="10" max="10" width="9.1796875" style="51"/>
    <col min="11" max="11" width="12.1796875" style="51" bestFit="1" customWidth="1"/>
    <col min="12" max="15" width="9.1796875" style="51"/>
    <col min="16" max="16" width="14.81640625" style="51" bestFit="1" customWidth="1"/>
    <col min="17" max="17" width="9.1796875" style="52"/>
    <col min="18" max="21" width="13.1796875" style="52" customWidth="1"/>
    <col min="22" max="22" width="13.1796875" style="84" customWidth="1"/>
    <col min="23" max="23" width="15.1796875" style="52" bestFit="1" customWidth="1"/>
    <col min="24" max="24" width="16" style="52" customWidth="1"/>
    <col min="25" max="25" width="14.1796875" style="52" bestFit="1" customWidth="1"/>
    <col min="26" max="26" width="14.1796875" style="52" customWidth="1"/>
    <col min="27" max="27" width="15.1796875" style="52" bestFit="1" customWidth="1"/>
    <col min="28" max="28" width="16.81640625" style="52" bestFit="1" customWidth="1"/>
    <col min="29" max="29" width="5" style="52" customWidth="1"/>
    <col min="30" max="30" width="13.81640625" style="52" bestFit="1" customWidth="1"/>
    <col min="31" max="31" width="12.81640625" style="52" customWidth="1"/>
    <col min="32" max="32" width="3.54296875" style="52" customWidth="1"/>
    <col min="33" max="33" width="14.54296875" style="52" customWidth="1"/>
    <col min="34" max="34" width="15.1796875" style="52" bestFit="1" customWidth="1"/>
    <col min="35" max="35" width="5.81640625" style="52" customWidth="1"/>
    <col min="36" max="36" width="12.1796875" style="52" customWidth="1"/>
    <col min="37" max="37" width="11.81640625" style="52" customWidth="1"/>
    <col min="38" max="38" width="9.54296875" style="52" customWidth="1"/>
    <col min="39" max="39" width="11.54296875" style="52" bestFit="1" customWidth="1"/>
    <col min="40" max="40" width="15.1796875" style="52" bestFit="1" customWidth="1"/>
    <col min="41" max="41" width="11.54296875" style="52" bestFit="1" customWidth="1"/>
    <col min="42" max="16384" width="9.1796875" style="52"/>
  </cols>
  <sheetData>
    <row r="1" spans="1:40" x14ac:dyDescent="0.35">
      <c r="A1" s="48">
        <f>+CM!A1</f>
        <v>0</v>
      </c>
    </row>
    <row r="2" spans="1:40" x14ac:dyDescent="0.35">
      <c r="A2" s="48" t="s">
        <v>16</v>
      </c>
    </row>
    <row r="3" spans="1:40" x14ac:dyDescent="0.35">
      <c r="J3" s="51" t="s">
        <v>23</v>
      </c>
      <c r="R3" s="299" t="s">
        <v>2297</v>
      </c>
      <c r="S3" s="299"/>
      <c r="T3" s="299"/>
      <c r="U3" s="299"/>
      <c r="X3" s="61" t="s">
        <v>3635</v>
      </c>
    </row>
    <row r="4" spans="1:40" s="83" customFormat="1" ht="29.25" customHeight="1" x14ac:dyDescent="0.35">
      <c r="A4" s="78" t="s">
        <v>17</v>
      </c>
      <c r="B4" s="79" t="s">
        <v>18</v>
      </c>
      <c r="C4" s="80" t="s">
        <v>1031</v>
      </c>
      <c r="D4" s="80" t="s">
        <v>2298</v>
      </c>
      <c r="E4" s="80" t="s">
        <v>19</v>
      </c>
      <c r="F4" s="80" t="s">
        <v>3</v>
      </c>
      <c r="G4" s="81" t="s">
        <v>20</v>
      </c>
      <c r="H4" s="81" t="s">
        <v>21</v>
      </c>
      <c r="I4" s="81" t="s">
        <v>22</v>
      </c>
      <c r="J4" s="82" t="s">
        <v>24</v>
      </c>
      <c r="K4" s="82" t="s">
        <v>25</v>
      </c>
      <c r="L4" s="82" t="s">
        <v>26</v>
      </c>
      <c r="M4" s="82" t="s">
        <v>27</v>
      </c>
      <c r="N4" s="82" t="s">
        <v>28</v>
      </c>
      <c r="O4" s="82" t="s">
        <v>29</v>
      </c>
      <c r="P4" s="82" t="s">
        <v>30</v>
      </c>
      <c r="R4" s="85" t="s">
        <v>36</v>
      </c>
      <c r="S4" s="85" t="s">
        <v>2298</v>
      </c>
      <c r="T4" s="85" t="s">
        <v>2299</v>
      </c>
      <c r="U4" s="85" t="s">
        <v>3</v>
      </c>
      <c r="V4" s="86" t="s">
        <v>2300</v>
      </c>
      <c r="X4" s="124" t="s">
        <v>3636</v>
      </c>
      <c r="Y4" s="124" t="s">
        <v>3637</v>
      </c>
      <c r="Z4" s="124" t="s">
        <v>3638</v>
      </c>
      <c r="AA4" s="124" t="s">
        <v>3639</v>
      </c>
      <c r="AB4" s="125" t="s">
        <v>3642</v>
      </c>
      <c r="AC4" s="123"/>
      <c r="AD4" s="127" t="s">
        <v>3640</v>
      </c>
      <c r="AE4" s="127" t="s">
        <v>3637</v>
      </c>
      <c r="AF4" s="127"/>
      <c r="AG4" s="127" t="s">
        <v>3641</v>
      </c>
      <c r="AH4" s="126" t="s">
        <v>3642</v>
      </c>
      <c r="AJ4" s="183" t="s">
        <v>4437</v>
      </c>
      <c r="AK4" s="183" t="s">
        <v>3637</v>
      </c>
      <c r="AL4" s="183"/>
      <c r="AM4" s="183" t="s">
        <v>3641</v>
      </c>
      <c r="AN4" s="184" t="s">
        <v>3642</v>
      </c>
    </row>
    <row r="5" spans="1:40" x14ac:dyDescent="0.35">
      <c r="A5" s="48">
        <v>42955</v>
      </c>
      <c r="B5" s="53">
        <v>0</v>
      </c>
      <c r="C5" s="71">
        <v>0</v>
      </c>
      <c r="D5" s="71">
        <v>0</v>
      </c>
      <c r="E5" s="71">
        <v>0</v>
      </c>
      <c r="F5" s="71">
        <f t="shared" ref="F5:F68" si="0">G5-C5-E5-D5</f>
        <v>50000000</v>
      </c>
      <c r="G5" s="28">
        <v>50000000</v>
      </c>
      <c r="H5" s="54">
        <v>50000</v>
      </c>
      <c r="I5" s="50">
        <f>G5/H5</f>
        <v>1000</v>
      </c>
      <c r="R5" s="84">
        <f t="shared" ref="R5:R68" si="1">C5/G5</f>
        <v>0</v>
      </c>
      <c r="S5" s="84">
        <f t="shared" ref="S5:S68" si="2">D5/G5</f>
        <v>0</v>
      </c>
      <c r="T5" s="84">
        <f t="shared" ref="T5:T68" si="3">E5/G5</f>
        <v>0</v>
      </c>
      <c r="U5" s="84">
        <f t="shared" ref="U5:U68" si="4">F5/G5</f>
        <v>1</v>
      </c>
      <c r="V5" s="84">
        <f t="shared" ref="V5:V68" si="5">SUM(R5:U5)</f>
        <v>1</v>
      </c>
      <c r="X5" s="119">
        <v>0.02</v>
      </c>
      <c r="AD5" s="120">
        <v>2E-3</v>
      </c>
      <c r="AJ5" s="181">
        <v>2.5000000000000001E-5</v>
      </c>
    </row>
    <row r="6" spans="1:40" x14ac:dyDescent="0.35">
      <c r="A6" s="48">
        <v>42956</v>
      </c>
      <c r="B6" s="53">
        <f t="shared" ref="B6:B69" si="6">A6-A5</f>
        <v>1</v>
      </c>
      <c r="C6" s="71">
        <v>0</v>
      </c>
      <c r="D6" s="71">
        <v>0</v>
      </c>
      <c r="E6" s="71">
        <v>0</v>
      </c>
      <c r="F6" s="72">
        <f t="shared" si="0"/>
        <v>49998191.780000001</v>
      </c>
      <c r="G6" s="28">
        <v>49998191.780000001</v>
      </c>
      <c r="H6" s="54">
        <v>50000</v>
      </c>
      <c r="I6" s="50">
        <f t="shared" ref="I6:I69" si="7">G6/H6</f>
        <v>999.96383560000004</v>
      </c>
      <c r="J6" s="51">
        <f>(I6-I5)/I5</f>
        <v>-3.6164399999961459E-5</v>
      </c>
      <c r="R6" s="84">
        <f t="shared" si="1"/>
        <v>0</v>
      </c>
      <c r="S6" s="84">
        <f t="shared" si="2"/>
        <v>0</v>
      </c>
      <c r="T6" s="84">
        <f t="shared" si="3"/>
        <v>0</v>
      </c>
      <c r="U6" s="84">
        <f t="shared" si="4"/>
        <v>1</v>
      </c>
      <c r="V6" s="84">
        <f t="shared" si="5"/>
        <v>1</v>
      </c>
      <c r="X6" s="70">
        <f>(G5*$X$5*B6)/365</f>
        <v>2739.7260273972602</v>
      </c>
      <c r="Y6" s="121">
        <f>X6*10%</f>
        <v>273.97260273972603</v>
      </c>
      <c r="Z6" s="121">
        <f>X6*2%</f>
        <v>54.794520547945204</v>
      </c>
      <c r="AA6" s="121">
        <f>X6+Y6-Z6</f>
        <v>2958.9041095890411</v>
      </c>
      <c r="AD6" s="70">
        <f>(G5*$AD$5*B6)/365</f>
        <v>273.97260273972603</v>
      </c>
      <c r="AE6" s="121">
        <f>AD6*10%</f>
        <v>27.397260273972606</v>
      </c>
      <c r="AG6" s="121">
        <f>AD6+AE6-AF6</f>
        <v>301.36986301369865</v>
      </c>
    </row>
    <row r="7" spans="1:40" x14ac:dyDescent="0.35">
      <c r="A7" s="48">
        <v>42957</v>
      </c>
      <c r="B7" s="53">
        <f t="shared" si="6"/>
        <v>1</v>
      </c>
      <c r="C7" s="71">
        <v>0</v>
      </c>
      <c r="D7" s="71">
        <v>0</v>
      </c>
      <c r="E7" s="71">
        <v>0</v>
      </c>
      <c r="F7" s="71">
        <f t="shared" si="0"/>
        <v>49996383.630000003</v>
      </c>
      <c r="G7" s="28">
        <v>49996383.630000003</v>
      </c>
      <c r="H7" s="54">
        <v>50000</v>
      </c>
      <c r="I7" s="50">
        <f t="shared" si="7"/>
        <v>999.92767260000005</v>
      </c>
      <c r="J7" s="51">
        <f t="shared" ref="J7:J70" si="8">(I7-I6)/I6</f>
        <v>-3.6164307860482924E-5</v>
      </c>
      <c r="R7" s="84">
        <f t="shared" si="1"/>
        <v>0</v>
      </c>
      <c r="S7" s="84">
        <f t="shared" si="2"/>
        <v>0</v>
      </c>
      <c r="T7" s="84">
        <f t="shared" si="3"/>
        <v>0</v>
      </c>
      <c r="U7" s="84">
        <f t="shared" si="4"/>
        <v>1</v>
      </c>
      <c r="V7" s="84">
        <f t="shared" si="5"/>
        <v>1</v>
      </c>
      <c r="X7" s="70">
        <f t="shared" ref="X7:X70" si="9">(G6*$X$5*B7)/365</f>
        <v>2739.6269468493151</v>
      </c>
      <c r="Y7" s="121">
        <f t="shared" ref="Y7:Y70" si="10">X7*10%</f>
        <v>273.96269468493153</v>
      </c>
      <c r="Z7" s="121">
        <f t="shared" ref="Z7:Z70" si="11">X7*2%</f>
        <v>54.792538936986304</v>
      </c>
      <c r="AA7" s="121">
        <f t="shared" ref="AA7:AA70" si="12">X7+Y7-Z7</f>
        <v>2958.7971025972606</v>
      </c>
      <c r="AD7" s="70">
        <f t="shared" ref="AD7:AD70" si="13">(G6*$AD$5*B7)/365</f>
        <v>273.96269468493153</v>
      </c>
      <c r="AE7" s="121">
        <f t="shared" ref="AE7:AE70" si="14">AD7*10%</f>
        <v>27.396269468493156</v>
      </c>
      <c r="AG7" s="121">
        <f t="shared" ref="AG7:AG70" si="15">AD7+AE7-AF7</f>
        <v>301.35896415342467</v>
      </c>
    </row>
    <row r="8" spans="1:40" x14ac:dyDescent="0.35">
      <c r="A8" s="48">
        <v>42958</v>
      </c>
      <c r="B8" s="53">
        <f t="shared" si="6"/>
        <v>1</v>
      </c>
      <c r="C8" s="71">
        <v>0</v>
      </c>
      <c r="D8" s="71">
        <v>0</v>
      </c>
      <c r="E8" s="71">
        <v>0</v>
      </c>
      <c r="F8" s="71">
        <f t="shared" si="0"/>
        <v>49994575.539999999</v>
      </c>
      <c r="G8" s="28">
        <v>49994575.539999999</v>
      </c>
      <c r="H8" s="54">
        <v>50000</v>
      </c>
      <c r="I8" s="50">
        <f t="shared" si="7"/>
        <v>999.89151079999999</v>
      </c>
      <c r="J8" s="51">
        <f t="shared" si="8"/>
        <v>-3.6164415678217495E-5</v>
      </c>
      <c r="R8" s="84">
        <f t="shared" si="1"/>
        <v>0</v>
      </c>
      <c r="S8" s="84">
        <f t="shared" si="2"/>
        <v>0</v>
      </c>
      <c r="T8" s="84">
        <f t="shared" si="3"/>
        <v>0</v>
      </c>
      <c r="U8" s="84">
        <f t="shared" si="4"/>
        <v>1</v>
      </c>
      <c r="V8" s="84">
        <f t="shared" si="5"/>
        <v>1</v>
      </c>
      <c r="X8" s="70">
        <f t="shared" si="9"/>
        <v>2739.5278701369866</v>
      </c>
      <c r="Y8" s="121">
        <f t="shared" si="10"/>
        <v>273.9527870136987</v>
      </c>
      <c r="Z8" s="121">
        <f t="shared" si="11"/>
        <v>54.790557402739736</v>
      </c>
      <c r="AA8" s="121">
        <f t="shared" si="12"/>
        <v>2958.6900997479456</v>
      </c>
      <c r="AD8" s="70">
        <f t="shared" si="13"/>
        <v>273.95278701369864</v>
      </c>
      <c r="AE8" s="121">
        <f t="shared" si="14"/>
        <v>27.395278701369865</v>
      </c>
      <c r="AG8" s="121">
        <f t="shared" si="15"/>
        <v>301.34806571506851</v>
      </c>
    </row>
    <row r="9" spans="1:40" x14ac:dyDescent="0.35">
      <c r="A9" s="48">
        <v>42961</v>
      </c>
      <c r="B9" s="53">
        <f t="shared" si="6"/>
        <v>3</v>
      </c>
      <c r="C9" s="71">
        <v>0</v>
      </c>
      <c r="D9" s="71">
        <v>0</v>
      </c>
      <c r="E9" s="71">
        <v>0</v>
      </c>
      <c r="F9" s="71">
        <f t="shared" si="0"/>
        <v>49989151.469999999</v>
      </c>
      <c r="G9" s="28">
        <v>49989151.469999999</v>
      </c>
      <c r="H9" s="54">
        <v>50000</v>
      </c>
      <c r="I9" s="50">
        <f t="shared" si="7"/>
        <v>999.78302940000003</v>
      </c>
      <c r="J9" s="51">
        <f t="shared" si="8"/>
        <v>-1.08493170337215E-4</v>
      </c>
      <c r="R9" s="84">
        <f t="shared" si="1"/>
        <v>0</v>
      </c>
      <c r="S9" s="84">
        <f t="shared" si="2"/>
        <v>0</v>
      </c>
      <c r="T9" s="84">
        <f t="shared" si="3"/>
        <v>0</v>
      </c>
      <c r="U9" s="84">
        <f t="shared" si="4"/>
        <v>1</v>
      </c>
      <c r="V9" s="84">
        <f t="shared" si="5"/>
        <v>1</v>
      </c>
      <c r="X9" s="70">
        <f t="shared" si="9"/>
        <v>8218.2863901369856</v>
      </c>
      <c r="Y9" s="121">
        <f t="shared" si="10"/>
        <v>821.82863901369865</v>
      </c>
      <c r="Z9" s="121">
        <f t="shared" si="11"/>
        <v>164.36572780273971</v>
      </c>
      <c r="AA9" s="121">
        <f t="shared" si="12"/>
        <v>8875.7493013479434</v>
      </c>
      <c r="AD9" s="70">
        <f t="shared" si="13"/>
        <v>821.82863901369865</v>
      </c>
      <c r="AE9" s="121">
        <f t="shared" si="14"/>
        <v>82.182863901369871</v>
      </c>
      <c r="AG9" s="121">
        <f t="shared" si="15"/>
        <v>904.01150291506849</v>
      </c>
    </row>
    <row r="10" spans="1:40" x14ac:dyDescent="0.35">
      <c r="A10" s="48">
        <v>42962</v>
      </c>
      <c r="B10" s="53">
        <f t="shared" si="6"/>
        <v>1</v>
      </c>
      <c r="C10" s="71">
        <v>0</v>
      </c>
      <c r="D10" s="71">
        <v>0</v>
      </c>
      <c r="E10" s="71">
        <v>0</v>
      </c>
      <c r="F10" s="72">
        <f t="shared" si="0"/>
        <v>49987343.640000001</v>
      </c>
      <c r="G10" s="28">
        <v>49987343.640000001</v>
      </c>
      <c r="H10" s="54">
        <v>50000</v>
      </c>
      <c r="I10" s="50">
        <f t="shared" si="7"/>
        <v>999.74687280000001</v>
      </c>
      <c r="J10" s="51">
        <f t="shared" si="8"/>
        <v>-3.6164446621708808E-5</v>
      </c>
      <c r="R10" s="84">
        <f t="shared" si="1"/>
        <v>0</v>
      </c>
      <c r="S10" s="84">
        <f t="shared" si="2"/>
        <v>0</v>
      </c>
      <c r="T10" s="84">
        <f t="shared" si="3"/>
        <v>0</v>
      </c>
      <c r="U10" s="84">
        <f t="shared" si="4"/>
        <v>1</v>
      </c>
      <c r="V10" s="84">
        <f t="shared" si="5"/>
        <v>1</v>
      </c>
      <c r="X10" s="70">
        <f t="shared" si="9"/>
        <v>2739.1315873972603</v>
      </c>
      <c r="Y10" s="121">
        <f t="shared" si="10"/>
        <v>273.91315873972604</v>
      </c>
      <c r="Z10" s="121">
        <f t="shared" si="11"/>
        <v>54.78263174794521</v>
      </c>
      <c r="AA10" s="121">
        <f t="shared" si="12"/>
        <v>2958.262114389041</v>
      </c>
      <c r="AD10" s="70">
        <f t="shared" si="13"/>
        <v>273.91315873972599</v>
      </c>
      <c r="AE10" s="121">
        <f t="shared" si="14"/>
        <v>27.391315873972601</v>
      </c>
      <c r="AG10" s="121">
        <f t="shared" si="15"/>
        <v>301.30447461369857</v>
      </c>
    </row>
    <row r="11" spans="1:40" x14ac:dyDescent="0.35">
      <c r="A11" s="48">
        <v>42963</v>
      </c>
      <c r="B11" s="53">
        <f t="shared" si="6"/>
        <v>1</v>
      </c>
      <c r="C11" s="71">
        <v>0</v>
      </c>
      <c r="D11" s="71">
        <v>0</v>
      </c>
      <c r="E11" s="71">
        <v>0</v>
      </c>
      <c r="F11" s="71">
        <f t="shared" si="0"/>
        <v>49985535.880000003</v>
      </c>
      <c r="G11" s="28">
        <v>49985535.880000003</v>
      </c>
      <c r="H11" s="54">
        <v>50000</v>
      </c>
      <c r="I11" s="50">
        <f t="shared" si="7"/>
        <v>999.71071760000007</v>
      </c>
      <c r="J11" s="51">
        <f t="shared" si="8"/>
        <v>-3.6164354181653022E-5</v>
      </c>
      <c r="R11" s="84">
        <f t="shared" si="1"/>
        <v>0</v>
      </c>
      <c r="S11" s="84">
        <f t="shared" si="2"/>
        <v>0</v>
      </c>
      <c r="T11" s="84">
        <f t="shared" si="3"/>
        <v>0</v>
      </c>
      <c r="U11" s="84">
        <f t="shared" si="4"/>
        <v>1</v>
      </c>
      <c r="V11" s="84">
        <f t="shared" si="5"/>
        <v>1</v>
      </c>
      <c r="X11" s="70">
        <f t="shared" si="9"/>
        <v>2739.0325282191779</v>
      </c>
      <c r="Y11" s="121">
        <f t="shared" si="10"/>
        <v>273.90325282191782</v>
      </c>
      <c r="Z11" s="121">
        <f t="shared" si="11"/>
        <v>54.780650564383564</v>
      </c>
      <c r="AA11" s="121">
        <f t="shared" si="12"/>
        <v>2958.1551304767122</v>
      </c>
      <c r="AD11" s="70">
        <f t="shared" si="13"/>
        <v>273.90325282191782</v>
      </c>
      <c r="AE11" s="121">
        <f t="shared" si="14"/>
        <v>27.390325282191782</v>
      </c>
      <c r="AG11" s="121">
        <f t="shared" si="15"/>
        <v>301.2935781041096</v>
      </c>
    </row>
    <row r="12" spans="1:40" x14ac:dyDescent="0.35">
      <c r="A12" s="48">
        <v>42965</v>
      </c>
      <c r="B12" s="53">
        <f t="shared" si="6"/>
        <v>2</v>
      </c>
      <c r="C12" s="71">
        <v>0</v>
      </c>
      <c r="D12" s="71">
        <v>0</v>
      </c>
      <c r="E12" s="71">
        <v>0</v>
      </c>
      <c r="F12" s="71">
        <f t="shared" si="0"/>
        <v>49981920.490000002</v>
      </c>
      <c r="G12" s="28">
        <v>49981920.490000002</v>
      </c>
      <c r="H12" s="54">
        <v>50000</v>
      </c>
      <c r="I12" s="50">
        <f t="shared" si="7"/>
        <v>999.63840980000009</v>
      </c>
      <c r="J12" s="51">
        <f t="shared" si="8"/>
        <v>-7.2328723426677737E-5</v>
      </c>
      <c r="R12" s="84">
        <f t="shared" si="1"/>
        <v>0</v>
      </c>
      <c r="S12" s="84">
        <f t="shared" si="2"/>
        <v>0</v>
      </c>
      <c r="T12" s="84">
        <f t="shared" si="3"/>
        <v>0</v>
      </c>
      <c r="U12" s="84">
        <f t="shared" si="4"/>
        <v>1</v>
      </c>
      <c r="V12" s="84">
        <f t="shared" si="5"/>
        <v>1</v>
      </c>
      <c r="X12" s="70">
        <f t="shared" si="9"/>
        <v>5477.8669457534252</v>
      </c>
      <c r="Y12" s="121">
        <f t="shared" si="10"/>
        <v>547.78669457534249</v>
      </c>
      <c r="Z12" s="121">
        <f t="shared" si="11"/>
        <v>109.5573389150685</v>
      </c>
      <c r="AA12" s="121">
        <f t="shared" si="12"/>
        <v>5916.0963014136987</v>
      </c>
      <c r="AD12" s="70">
        <f t="shared" si="13"/>
        <v>547.78669457534249</v>
      </c>
      <c r="AE12" s="121">
        <f t="shared" si="14"/>
        <v>54.778669457534249</v>
      </c>
      <c r="AG12" s="121">
        <f t="shared" si="15"/>
        <v>602.56536403287669</v>
      </c>
    </row>
    <row r="13" spans="1:40" x14ac:dyDescent="0.35">
      <c r="A13" s="48">
        <v>42968</v>
      </c>
      <c r="B13" s="53">
        <f t="shared" si="6"/>
        <v>3</v>
      </c>
      <c r="C13" s="71">
        <v>0</v>
      </c>
      <c r="D13" s="71">
        <v>0</v>
      </c>
      <c r="E13" s="71">
        <v>0</v>
      </c>
      <c r="F13" s="71">
        <f t="shared" si="0"/>
        <v>49976497.789999999</v>
      </c>
      <c r="G13" s="28">
        <v>49976497.789999999</v>
      </c>
      <c r="H13" s="54">
        <v>50000</v>
      </c>
      <c r="I13" s="50">
        <f t="shared" si="7"/>
        <v>999.52995580000004</v>
      </c>
      <c r="J13" s="51">
        <f t="shared" si="8"/>
        <v>-1.0849323008881801E-4</v>
      </c>
      <c r="R13" s="84">
        <f t="shared" si="1"/>
        <v>0</v>
      </c>
      <c r="S13" s="84">
        <f t="shared" si="2"/>
        <v>0</v>
      </c>
      <c r="T13" s="84">
        <f t="shared" si="3"/>
        <v>0</v>
      </c>
      <c r="U13" s="84">
        <f t="shared" si="4"/>
        <v>1</v>
      </c>
      <c r="V13" s="84">
        <f t="shared" si="5"/>
        <v>1</v>
      </c>
      <c r="X13" s="70">
        <f t="shared" si="9"/>
        <v>8216.2061079452051</v>
      </c>
      <c r="Y13" s="121">
        <f t="shared" si="10"/>
        <v>821.62061079452053</v>
      </c>
      <c r="Z13" s="121">
        <f t="shared" si="11"/>
        <v>164.32412215890412</v>
      </c>
      <c r="AA13" s="121">
        <f t="shared" si="12"/>
        <v>8873.5025965808218</v>
      </c>
      <c r="AD13" s="70">
        <f t="shared" si="13"/>
        <v>821.62061079452064</v>
      </c>
      <c r="AE13" s="121">
        <f t="shared" si="14"/>
        <v>82.162061079452073</v>
      </c>
      <c r="AG13" s="121">
        <f t="shared" si="15"/>
        <v>903.78267187397273</v>
      </c>
    </row>
    <row r="14" spans="1:40" x14ac:dyDescent="0.35">
      <c r="A14" s="48">
        <v>42969</v>
      </c>
      <c r="B14" s="53">
        <f t="shared" si="6"/>
        <v>1</v>
      </c>
      <c r="C14" s="71">
        <v>0</v>
      </c>
      <c r="D14" s="71">
        <v>0</v>
      </c>
      <c r="E14" s="71">
        <v>0</v>
      </c>
      <c r="F14" s="71">
        <f t="shared" si="0"/>
        <v>49974690.420000002</v>
      </c>
      <c r="G14" s="28">
        <v>49974690.420000002</v>
      </c>
      <c r="H14" s="54">
        <v>50000</v>
      </c>
      <c r="I14" s="50">
        <f t="shared" si="7"/>
        <v>999.49380840000003</v>
      </c>
      <c r="J14" s="51">
        <f t="shared" si="8"/>
        <v>-3.6164398865937798E-5</v>
      </c>
      <c r="R14" s="84">
        <f t="shared" si="1"/>
        <v>0</v>
      </c>
      <c r="S14" s="84">
        <f t="shared" si="2"/>
        <v>0</v>
      </c>
      <c r="T14" s="84">
        <f t="shared" si="3"/>
        <v>0</v>
      </c>
      <c r="U14" s="84">
        <f t="shared" si="4"/>
        <v>1</v>
      </c>
      <c r="V14" s="84">
        <f t="shared" si="5"/>
        <v>1</v>
      </c>
      <c r="X14" s="70">
        <f t="shared" si="9"/>
        <v>2738.4382350684932</v>
      </c>
      <c r="Y14" s="121">
        <f t="shared" si="10"/>
        <v>273.84382350684933</v>
      </c>
      <c r="Z14" s="121">
        <f t="shared" si="11"/>
        <v>54.768764701369868</v>
      </c>
      <c r="AA14" s="121">
        <f t="shared" si="12"/>
        <v>2957.5132938739725</v>
      </c>
      <c r="AD14" s="70">
        <f t="shared" si="13"/>
        <v>273.84382350684933</v>
      </c>
      <c r="AE14" s="121">
        <f t="shared" si="14"/>
        <v>27.384382350684934</v>
      </c>
      <c r="AG14" s="121">
        <f t="shared" si="15"/>
        <v>301.22820585753425</v>
      </c>
    </row>
    <row r="15" spans="1:40" x14ac:dyDescent="0.35">
      <c r="A15" s="48">
        <v>42970</v>
      </c>
      <c r="B15" s="53">
        <f t="shared" si="6"/>
        <v>1</v>
      </c>
      <c r="C15" s="71">
        <v>0</v>
      </c>
      <c r="D15" s="71">
        <v>0</v>
      </c>
      <c r="E15" s="71">
        <v>0</v>
      </c>
      <c r="F15" s="71">
        <f t="shared" si="0"/>
        <v>49972883.119999997</v>
      </c>
      <c r="G15" s="28">
        <v>49972883.119999997</v>
      </c>
      <c r="H15" s="54">
        <v>50000</v>
      </c>
      <c r="I15" s="50">
        <f t="shared" si="7"/>
        <v>999.45766239999989</v>
      </c>
      <c r="J15" s="51">
        <f t="shared" si="8"/>
        <v>-3.6164306068095837E-5</v>
      </c>
      <c r="R15" s="84">
        <f t="shared" si="1"/>
        <v>0</v>
      </c>
      <c r="S15" s="84">
        <f t="shared" si="2"/>
        <v>0</v>
      </c>
      <c r="T15" s="84">
        <f t="shared" si="3"/>
        <v>0</v>
      </c>
      <c r="U15" s="84">
        <f t="shared" si="4"/>
        <v>1</v>
      </c>
      <c r="V15" s="84">
        <f t="shared" si="5"/>
        <v>1</v>
      </c>
      <c r="X15" s="70">
        <f t="shared" si="9"/>
        <v>2738.3392010958905</v>
      </c>
      <c r="Y15" s="121">
        <f t="shared" si="10"/>
        <v>273.83392010958909</v>
      </c>
      <c r="Z15" s="121">
        <f t="shared" si="11"/>
        <v>54.766784021917815</v>
      </c>
      <c r="AA15" s="121">
        <f t="shared" si="12"/>
        <v>2957.4063371835618</v>
      </c>
      <c r="AD15" s="70">
        <f t="shared" si="13"/>
        <v>273.83392010958909</v>
      </c>
      <c r="AE15" s="121">
        <f t="shared" si="14"/>
        <v>27.383392010958911</v>
      </c>
      <c r="AG15" s="121">
        <f t="shared" si="15"/>
        <v>301.217312120548</v>
      </c>
    </row>
    <row r="16" spans="1:40" x14ac:dyDescent="0.35">
      <c r="A16" s="48">
        <v>42971</v>
      </c>
      <c r="B16" s="53">
        <f t="shared" si="6"/>
        <v>1</v>
      </c>
      <c r="C16" s="71">
        <v>0</v>
      </c>
      <c r="D16" s="71">
        <v>0</v>
      </c>
      <c r="E16" s="71">
        <v>0</v>
      </c>
      <c r="F16" s="71">
        <f t="shared" si="0"/>
        <v>49971075.880000003</v>
      </c>
      <c r="G16" s="28">
        <v>49971075.880000003</v>
      </c>
      <c r="H16" s="54">
        <v>50000</v>
      </c>
      <c r="I16" s="50">
        <f t="shared" si="7"/>
        <v>999.42151760000002</v>
      </c>
      <c r="J16" s="51">
        <f t="shared" si="8"/>
        <v>-3.6164413321000446E-5</v>
      </c>
      <c r="R16" s="84">
        <f t="shared" si="1"/>
        <v>0</v>
      </c>
      <c r="S16" s="84">
        <f t="shared" si="2"/>
        <v>0</v>
      </c>
      <c r="T16" s="84">
        <f t="shared" si="3"/>
        <v>0</v>
      </c>
      <c r="U16" s="84">
        <f t="shared" si="4"/>
        <v>1</v>
      </c>
      <c r="V16" s="84">
        <f t="shared" si="5"/>
        <v>1</v>
      </c>
      <c r="X16" s="70">
        <f t="shared" si="9"/>
        <v>2738.2401709589039</v>
      </c>
      <c r="Y16" s="121">
        <f t="shared" si="10"/>
        <v>273.82401709589038</v>
      </c>
      <c r="Z16" s="121">
        <f t="shared" si="11"/>
        <v>54.764803419178079</v>
      </c>
      <c r="AA16" s="121">
        <f t="shared" si="12"/>
        <v>2957.2993846356162</v>
      </c>
      <c r="AD16" s="70">
        <f t="shared" si="13"/>
        <v>273.82401709589038</v>
      </c>
      <c r="AE16" s="121">
        <f t="shared" si="14"/>
        <v>27.38240170958904</v>
      </c>
      <c r="AG16" s="121">
        <f t="shared" si="15"/>
        <v>301.20641880547942</v>
      </c>
    </row>
    <row r="17" spans="1:34" x14ac:dyDescent="0.35">
      <c r="A17" s="48">
        <v>42972</v>
      </c>
      <c r="B17" s="53">
        <f t="shared" si="6"/>
        <v>1</v>
      </c>
      <c r="C17" s="71">
        <v>0</v>
      </c>
      <c r="D17" s="71">
        <v>0</v>
      </c>
      <c r="E17" s="71">
        <v>0</v>
      </c>
      <c r="F17" s="71">
        <f t="shared" si="0"/>
        <v>49969268.710000001</v>
      </c>
      <c r="G17" s="28">
        <v>49969268.710000001</v>
      </c>
      <c r="H17" s="54">
        <v>50000</v>
      </c>
      <c r="I17" s="50">
        <f t="shared" si="7"/>
        <v>999.3853742</v>
      </c>
      <c r="J17" s="51">
        <f t="shared" si="8"/>
        <v>-3.6164320422887084E-5</v>
      </c>
      <c r="R17" s="84">
        <f t="shared" si="1"/>
        <v>0</v>
      </c>
      <c r="S17" s="84">
        <f t="shared" si="2"/>
        <v>0</v>
      </c>
      <c r="T17" s="84">
        <f t="shared" si="3"/>
        <v>0</v>
      </c>
      <c r="U17" s="84">
        <f t="shared" si="4"/>
        <v>1</v>
      </c>
      <c r="V17" s="84">
        <f t="shared" si="5"/>
        <v>1</v>
      </c>
      <c r="X17" s="70">
        <f t="shared" si="9"/>
        <v>2738.1411441095893</v>
      </c>
      <c r="Y17" s="121">
        <f t="shared" si="10"/>
        <v>273.81411441095895</v>
      </c>
      <c r="Z17" s="121">
        <f t="shared" si="11"/>
        <v>54.762822882191784</v>
      </c>
      <c r="AA17" s="121">
        <f t="shared" si="12"/>
        <v>2957.1924356383565</v>
      </c>
      <c r="AD17" s="70">
        <f t="shared" si="13"/>
        <v>273.81411441095895</v>
      </c>
      <c r="AE17" s="121">
        <f t="shared" si="14"/>
        <v>27.381411441095896</v>
      </c>
      <c r="AG17" s="121">
        <f t="shared" si="15"/>
        <v>301.19552585205486</v>
      </c>
    </row>
    <row r="18" spans="1:34" x14ac:dyDescent="0.35">
      <c r="A18" s="48">
        <v>42975</v>
      </c>
      <c r="B18" s="53">
        <f t="shared" si="6"/>
        <v>3</v>
      </c>
      <c r="C18" s="71">
        <v>0</v>
      </c>
      <c r="D18" s="71">
        <v>0</v>
      </c>
      <c r="E18" s="71">
        <v>0</v>
      </c>
      <c r="F18" s="71">
        <f t="shared" si="0"/>
        <v>49933162.380000003</v>
      </c>
      <c r="G18" s="28">
        <v>49933162.380000003</v>
      </c>
      <c r="H18" s="54">
        <v>50000</v>
      </c>
      <c r="I18" s="50">
        <f t="shared" si="7"/>
        <v>998.66324760000009</v>
      </c>
      <c r="J18" s="51">
        <f t="shared" si="8"/>
        <v>-7.2257071060097017E-4</v>
      </c>
      <c r="R18" s="84">
        <f t="shared" si="1"/>
        <v>0</v>
      </c>
      <c r="S18" s="84">
        <f t="shared" si="2"/>
        <v>0</v>
      </c>
      <c r="T18" s="84">
        <f t="shared" si="3"/>
        <v>0</v>
      </c>
      <c r="U18" s="84">
        <f t="shared" si="4"/>
        <v>1</v>
      </c>
      <c r="V18" s="84">
        <f t="shared" si="5"/>
        <v>1</v>
      </c>
      <c r="X18" s="70">
        <f t="shared" si="9"/>
        <v>8214.1263632876726</v>
      </c>
      <c r="Y18" s="121">
        <f t="shared" si="10"/>
        <v>821.41263632876735</v>
      </c>
      <c r="Z18" s="121">
        <f t="shared" si="11"/>
        <v>164.28252726575346</v>
      </c>
      <c r="AA18" s="121">
        <f t="shared" si="12"/>
        <v>8871.2564723506857</v>
      </c>
      <c r="AD18" s="70">
        <f t="shared" si="13"/>
        <v>821.41263632876723</v>
      </c>
      <c r="AE18" s="121">
        <f t="shared" si="14"/>
        <v>82.141263632876729</v>
      </c>
      <c r="AG18" s="121">
        <f t="shared" si="15"/>
        <v>903.55389996164399</v>
      </c>
    </row>
    <row r="19" spans="1:34" x14ac:dyDescent="0.35">
      <c r="A19" s="48">
        <v>42976</v>
      </c>
      <c r="B19" s="53">
        <f t="shared" si="6"/>
        <v>1</v>
      </c>
      <c r="C19" s="71">
        <v>0</v>
      </c>
      <c r="D19" s="71">
        <v>0</v>
      </c>
      <c r="E19" s="71">
        <v>0</v>
      </c>
      <c r="F19" s="71">
        <f t="shared" si="0"/>
        <v>49931356.579999998</v>
      </c>
      <c r="G19" s="28">
        <v>49931356.579999998</v>
      </c>
      <c r="H19" s="54">
        <v>50000</v>
      </c>
      <c r="I19" s="50">
        <f t="shared" si="7"/>
        <v>998.62713159999998</v>
      </c>
      <c r="J19" s="51">
        <f t="shared" si="8"/>
        <v>-3.6164342772101421E-5</v>
      </c>
      <c r="R19" s="84">
        <f t="shared" si="1"/>
        <v>0</v>
      </c>
      <c r="S19" s="84">
        <f t="shared" si="2"/>
        <v>0</v>
      </c>
      <c r="T19" s="84">
        <f t="shared" si="3"/>
        <v>0</v>
      </c>
      <c r="U19" s="84">
        <f t="shared" si="4"/>
        <v>1</v>
      </c>
      <c r="V19" s="84">
        <f t="shared" si="5"/>
        <v>1</v>
      </c>
      <c r="X19" s="70">
        <f t="shared" si="9"/>
        <v>2736.063692054795</v>
      </c>
      <c r="Y19" s="121">
        <f t="shared" si="10"/>
        <v>273.6063692054795</v>
      </c>
      <c r="Z19" s="121">
        <f t="shared" si="11"/>
        <v>54.721273841095901</v>
      </c>
      <c r="AA19" s="121">
        <f t="shared" si="12"/>
        <v>2954.9487874191786</v>
      </c>
      <c r="AD19" s="70">
        <f t="shared" si="13"/>
        <v>273.60636920547944</v>
      </c>
      <c r="AE19" s="121">
        <f t="shared" si="14"/>
        <v>27.360636920547947</v>
      </c>
      <c r="AG19" s="121">
        <f t="shared" si="15"/>
        <v>300.9670061260274</v>
      </c>
    </row>
    <row r="20" spans="1:34" x14ac:dyDescent="0.35">
      <c r="A20" s="48">
        <v>42977</v>
      </c>
      <c r="B20" s="53">
        <f t="shared" si="6"/>
        <v>1</v>
      </c>
      <c r="C20" s="71">
        <v>0</v>
      </c>
      <c r="D20" s="71">
        <v>0</v>
      </c>
      <c r="E20" s="71">
        <v>0</v>
      </c>
      <c r="F20" s="71">
        <f t="shared" si="0"/>
        <v>49929550.850000001</v>
      </c>
      <c r="G20" s="28">
        <v>49929550.850000001</v>
      </c>
      <c r="H20" s="54">
        <v>50000</v>
      </c>
      <c r="I20" s="50">
        <f t="shared" si="7"/>
        <v>998.59101700000008</v>
      </c>
      <c r="J20" s="51">
        <f t="shared" si="8"/>
        <v>-3.6164248754229713E-5</v>
      </c>
      <c r="R20" s="84">
        <f t="shared" si="1"/>
        <v>0</v>
      </c>
      <c r="S20" s="84">
        <f t="shared" si="2"/>
        <v>0</v>
      </c>
      <c r="T20" s="84">
        <f t="shared" si="3"/>
        <v>0</v>
      </c>
      <c r="U20" s="84">
        <f t="shared" si="4"/>
        <v>1</v>
      </c>
      <c r="V20" s="84">
        <f t="shared" si="5"/>
        <v>1</v>
      </c>
      <c r="X20" s="70">
        <f t="shared" si="9"/>
        <v>2735.964744109589</v>
      </c>
      <c r="Y20" s="121">
        <f t="shared" si="10"/>
        <v>273.59647441095893</v>
      </c>
      <c r="Z20" s="121">
        <f t="shared" si="11"/>
        <v>54.719294882191782</v>
      </c>
      <c r="AA20" s="121">
        <f t="shared" si="12"/>
        <v>2954.8419236383561</v>
      </c>
      <c r="AD20" s="70">
        <f t="shared" si="13"/>
        <v>273.59647441095888</v>
      </c>
      <c r="AE20" s="121">
        <f t="shared" si="14"/>
        <v>27.359647441095888</v>
      </c>
      <c r="AG20" s="121">
        <f t="shared" si="15"/>
        <v>300.95612185205476</v>
      </c>
    </row>
    <row r="21" spans="1:34" s="61" customFormat="1" x14ac:dyDescent="0.35">
      <c r="A21" s="55">
        <v>42978</v>
      </c>
      <c r="B21" s="56">
        <f t="shared" si="6"/>
        <v>1</v>
      </c>
      <c r="C21" s="71">
        <v>0</v>
      </c>
      <c r="D21" s="71">
        <v>0</v>
      </c>
      <c r="E21" s="71">
        <v>0</v>
      </c>
      <c r="F21" s="73">
        <f t="shared" si="0"/>
        <v>49927745.170000002</v>
      </c>
      <c r="G21" s="58">
        <v>49927745.170000002</v>
      </c>
      <c r="H21" s="59">
        <v>50000</v>
      </c>
      <c r="I21" s="57">
        <f t="shared" si="7"/>
        <v>998.55490340000006</v>
      </c>
      <c r="J21" s="60">
        <f t="shared" si="8"/>
        <v>-3.6164555243562243E-5</v>
      </c>
      <c r="K21" s="60"/>
      <c r="L21" s="60"/>
      <c r="M21" s="60"/>
      <c r="N21" s="60"/>
      <c r="O21" s="60"/>
      <c r="P21" s="60"/>
      <c r="R21" s="84">
        <f t="shared" si="1"/>
        <v>0</v>
      </c>
      <c r="S21" s="84">
        <f t="shared" si="2"/>
        <v>0</v>
      </c>
      <c r="T21" s="84">
        <f t="shared" si="3"/>
        <v>0</v>
      </c>
      <c r="U21" s="84">
        <f t="shared" si="4"/>
        <v>1</v>
      </c>
      <c r="V21" s="60">
        <f t="shared" si="5"/>
        <v>1</v>
      </c>
      <c r="X21" s="58">
        <f t="shared" si="9"/>
        <v>2735.8658</v>
      </c>
      <c r="Y21" s="122">
        <f t="shared" si="10"/>
        <v>273.58658000000003</v>
      </c>
      <c r="Z21" s="122">
        <f t="shared" si="11"/>
        <v>54.717316000000004</v>
      </c>
      <c r="AA21" s="122">
        <f t="shared" si="12"/>
        <v>2954.735064</v>
      </c>
      <c r="AB21" s="122">
        <f>SUM(AA6:AA21)</f>
        <v>68023.35045488218</v>
      </c>
      <c r="AC21" s="122"/>
      <c r="AD21" s="58">
        <f t="shared" si="13"/>
        <v>273.58658000000003</v>
      </c>
      <c r="AE21" s="122">
        <f t="shared" si="14"/>
        <v>27.358658000000005</v>
      </c>
      <c r="AG21" s="122">
        <f t="shared" si="15"/>
        <v>300.94523800000002</v>
      </c>
      <c r="AH21" s="122">
        <f>SUM(AG6:AG21)</f>
        <v>6928.3042129972609</v>
      </c>
    </row>
    <row r="22" spans="1:34" x14ac:dyDescent="0.35">
      <c r="A22" s="48">
        <v>42982</v>
      </c>
      <c r="B22" s="53">
        <f t="shared" si="6"/>
        <v>4</v>
      </c>
      <c r="C22" s="71">
        <v>0</v>
      </c>
      <c r="D22" s="71">
        <v>0</v>
      </c>
      <c r="E22" s="71">
        <v>0</v>
      </c>
      <c r="F22" s="71">
        <f t="shared" si="0"/>
        <v>49914522.75</v>
      </c>
      <c r="G22" s="28">
        <v>49914522.75</v>
      </c>
      <c r="H22" s="43">
        <v>50000</v>
      </c>
      <c r="I22" s="50">
        <f t="shared" si="7"/>
        <v>998.29045499999995</v>
      </c>
      <c r="J22" s="51">
        <f t="shared" si="8"/>
        <v>-2.6483110653172895E-4</v>
      </c>
      <c r="R22" s="84">
        <f t="shared" si="1"/>
        <v>0</v>
      </c>
      <c r="S22" s="84">
        <f t="shared" si="2"/>
        <v>0</v>
      </c>
      <c r="T22" s="84">
        <f t="shared" si="3"/>
        <v>0</v>
      </c>
      <c r="U22" s="84">
        <f t="shared" si="4"/>
        <v>1</v>
      </c>
      <c r="V22" s="84">
        <f t="shared" si="5"/>
        <v>1</v>
      </c>
      <c r="X22" s="70">
        <f t="shared" si="9"/>
        <v>10943.067434520548</v>
      </c>
      <c r="Y22" s="121">
        <f t="shared" si="10"/>
        <v>1094.3067434520549</v>
      </c>
      <c r="Z22" s="121">
        <f t="shared" si="11"/>
        <v>218.86134869041098</v>
      </c>
      <c r="AA22" s="121">
        <f t="shared" si="12"/>
        <v>11818.512829282192</v>
      </c>
      <c r="AD22" s="70">
        <f t="shared" si="13"/>
        <v>1094.3067434520549</v>
      </c>
      <c r="AE22" s="121">
        <f t="shared" si="14"/>
        <v>109.43067434520549</v>
      </c>
      <c r="AG22" s="121">
        <f t="shared" si="15"/>
        <v>1203.7374177972604</v>
      </c>
    </row>
    <row r="23" spans="1:34" x14ac:dyDescent="0.35">
      <c r="A23" s="48">
        <v>42983</v>
      </c>
      <c r="B23" s="53">
        <f t="shared" si="6"/>
        <v>1</v>
      </c>
      <c r="C23" s="71">
        <v>0</v>
      </c>
      <c r="D23" s="71">
        <v>0</v>
      </c>
      <c r="E23" s="71">
        <v>0</v>
      </c>
      <c r="F23" s="74">
        <f t="shared" si="0"/>
        <v>49912717.619999997</v>
      </c>
      <c r="G23" s="45">
        <v>49912717.619999997</v>
      </c>
      <c r="H23" s="44">
        <v>50000</v>
      </c>
      <c r="I23" s="50">
        <f t="shared" si="7"/>
        <v>998.2543523999999</v>
      </c>
      <c r="J23" s="51">
        <f t="shared" si="8"/>
        <v>-3.6164424711492688E-5</v>
      </c>
      <c r="R23" s="84">
        <f t="shared" si="1"/>
        <v>0</v>
      </c>
      <c r="S23" s="84">
        <f t="shared" si="2"/>
        <v>0</v>
      </c>
      <c r="T23" s="84">
        <f t="shared" si="3"/>
        <v>0</v>
      </c>
      <c r="U23" s="84">
        <f t="shared" si="4"/>
        <v>1</v>
      </c>
      <c r="V23" s="84">
        <f t="shared" si="5"/>
        <v>1</v>
      </c>
      <c r="X23" s="70">
        <f t="shared" si="9"/>
        <v>2735.0423424657538</v>
      </c>
      <c r="Y23" s="121">
        <f t="shared" si="10"/>
        <v>273.50423424657538</v>
      </c>
      <c r="Z23" s="121">
        <f t="shared" si="11"/>
        <v>54.700846849315077</v>
      </c>
      <c r="AA23" s="121">
        <f t="shared" si="12"/>
        <v>2953.8457298630142</v>
      </c>
      <c r="AD23" s="70">
        <f t="shared" si="13"/>
        <v>273.50423424657538</v>
      </c>
      <c r="AE23" s="121">
        <f t="shared" si="14"/>
        <v>27.350423424657539</v>
      </c>
      <c r="AG23" s="121">
        <f t="shared" si="15"/>
        <v>300.85465767123293</v>
      </c>
    </row>
    <row r="24" spans="1:34" x14ac:dyDescent="0.35">
      <c r="A24" s="48">
        <v>42984</v>
      </c>
      <c r="B24" s="53">
        <f t="shared" si="6"/>
        <v>1</v>
      </c>
      <c r="C24" s="71">
        <v>0</v>
      </c>
      <c r="D24" s="71">
        <v>0</v>
      </c>
      <c r="E24" s="71">
        <v>0</v>
      </c>
      <c r="F24" s="74">
        <f t="shared" si="0"/>
        <v>49910912.560000002</v>
      </c>
      <c r="G24" s="45">
        <v>49910912.560000002</v>
      </c>
      <c r="H24" s="44">
        <v>50000</v>
      </c>
      <c r="I24" s="50">
        <f t="shared" si="7"/>
        <v>998.21825120000005</v>
      </c>
      <c r="J24" s="51">
        <f t="shared" si="8"/>
        <v>-3.6164330176025567E-5</v>
      </c>
      <c r="R24" s="84">
        <f t="shared" si="1"/>
        <v>0</v>
      </c>
      <c r="S24" s="84">
        <f t="shared" si="2"/>
        <v>0</v>
      </c>
      <c r="T24" s="84">
        <f t="shared" si="3"/>
        <v>0</v>
      </c>
      <c r="U24" s="84">
        <f t="shared" si="4"/>
        <v>1</v>
      </c>
      <c r="V24" s="84">
        <f t="shared" si="5"/>
        <v>1</v>
      </c>
      <c r="X24" s="70">
        <f t="shared" si="9"/>
        <v>2734.9434312328767</v>
      </c>
      <c r="Y24" s="121">
        <f t="shared" si="10"/>
        <v>273.49434312328771</v>
      </c>
      <c r="Z24" s="121">
        <f t="shared" si="11"/>
        <v>54.698868624657536</v>
      </c>
      <c r="AA24" s="121">
        <f t="shared" si="12"/>
        <v>2953.7389057315067</v>
      </c>
      <c r="AD24" s="70">
        <f t="shared" si="13"/>
        <v>273.49434312328765</v>
      </c>
      <c r="AE24" s="121">
        <f t="shared" si="14"/>
        <v>27.349434312328768</v>
      </c>
      <c r="AG24" s="121">
        <f t="shared" si="15"/>
        <v>300.8437774356164</v>
      </c>
    </row>
    <row r="25" spans="1:34" x14ac:dyDescent="0.35">
      <c r="A25" s="48">
        <v>42985</v>
      </c>
      <c r="B25" s="53">
        <f t="shared" si="6"/>
        <v>1</v>
      </c>
      <c r="C25" s="71">
        <v>0</v>
      </c>
      <c r="D25" s="71">
        <v>0</v>
      </c>
      <c r="E25" s="71">
        <v>0</v>
      </c>
      <c r="F25" s="74">
        <f t="shared" si="0"/>
        <v>49909107.560000002</v>
      </c>
      <c r="G25" s="45">
        <v>49909107.560000002</v>
      </c>
      <c r="H25" s="44">
        <v>50000</v>
      </c>
      <c r="I25" s="50">
        <f t="shared" si="7"/>
        <v>998.18215120000002</v>
      </c>
      <c r="J25" s="51">
        <f t="shared" si="8"/>
        <v>-3.616443594037254E-5</v>
      </c>
      <c r="R25" s="84">
        <f t="shared" si="1"/>
        <v>0</v>
      </c>
      <c r="S25" s="84">
        <f t="shared" si="2"/>
        <v>0</v>
      </c>
      <c r="T25" s="84">
        <f t="shared" si="3"/>
        <v>0</v>
      </c>
      <c r="U25" s="84">
        <f t="shared" si="4"/>
        <v>1</v>
      </c>
      <c r="V25" s="84">
        <f t="shared" si="5"/>
        <v>1</v>
      </c>
      <c r="X25" s="70">
        <f t="shared" si="9"/>
        <v>2734.8445238356167</v>
      </c>
      <c r="Y25" s="121">
        <f t="shared" si="10"/>
        <v>273.48445238356169</v>
      </c>
      <c r="Z25" s="121">
        <f t="shared" si="11"/>
        <v>54.696890476712333</v>
      </c>
      <c r="AA25" s="121">
        <f t="shared" si="12"/>
        <v>2953.6320857424662</v>
      </c>
      <c r="AD25" s="70">
        <f t="shared" si="13"/>
        <v>273.48445238356169</v>
      </c>
      <c r="AE25" s="121">
        <f t="shared" si="14"/>
        <v>27.34844523835617</v>
      </c>
      <c r="AG25" s="121">
        <f t="shared" si="15"/>
        <v>300.83289762191788</v>
      </c>
    </row>
    <row r="26" spans="1:34" x14ac:dyDescent="0.35">
      <c r="A26" s="48">
        <v>42986</v>
      </c>
      <c r="B26" s="53">
        <f t="shared" si="6"/>
        <v>1</v>
      </c>
      <c r="C26" s="71">
        <v>0</v>
      </c>
      <c r="D26" s="71">
        <v>0</v>
      </c>
      <c r="E26" s="71">
        <v>0</v>
      </c>
      <c r="F26" s="74">
        <f t="shared" si="0"/>
        <v>49907302.630000003</v>
      </c>
      <c r="G26" s="45">
        <v>49907302.630000003</v>
      </c>
      <c r="H26" s="44">
        <v>50000</v>
      </c>
      <c r="I26" s="50">
        <f t="shared" si="7"/>
        <v>998.14605260000008</v>
      </c>
      <c r="J26" s="51">
        <f t="shared" si="8"/>
        <v>-3.6164341304388663E-5</v>
      </c>
      <c r="K26" s="51">
        <f>(I26-I5)/I5</f>
        <v>-1.8539473999999246E-3</v>
      </c>
      <c r="R26" s="84">
        <f t="shared" si="1"/>
        <v>0</v>
      </c>
      <c r="S26" s="84">
        <f t="shared" si="2"/>
        <v>0</v>
      </c>
      <c r="T26" s="84">
        <f t="shared" si="3"/>
        <v>0</v>
      </c>
      <c r="U26" s="84">
        <f t="shared" si="4"/>
        <v>1</v>
      </c>
      <c r="V26" s="84">
        <f t="shared" si="5"/>
        <v>1</v>
      </c>
      <c r="X26" s="70">
        <f t="shared" si="9"/>
        <v>2734.7456197260276</v>
      </c>
      <c r="Y26" s="121">
        <f t="shared" si="10"/>
        <v>273.47456197260277</v>
      </c>
      <c r="Z26" s="121">
        <f t="shared" si="11"/>
        <v>54.69491239452055</v>
      </c>
      <c r="AA26" s="121">
        <f t="shared" si="12"/>
        <v>2953.5252693041098</v>
      </c>
      <c r="AD26" s="70">
        <f t="shared" si="13"/>
        <v>273.47456197260277</v>
      </c>
      <c r="AE26" s="121">
        <f t="shared" si="14"/>
        <v>27.347456197260279</v>
      </c>
      <c r="AG26" s="121">
        <f t="shared" si="15"/>
        <v>300.82201816986304</v>
      </c>
    </row>
    <row r="27" spans="1:34" x14ac:dyDescent="0.35">
      <c r="A27" s="48">
        <v>42989</v>
      </c>
      <c r="B27" s="53">
        <f t="shared" si="6"/>
        <v>3</v>
      </c>
      <c r="C27" s="71">
        <v>0</v>
      </c>
      <c r="D27" s="71">
        <v>0</v>
      </c>
      <c r="E27" s="71">
        <v>0</v>
      </c>
      <c r="F27" s="74">
        <f t="shared" si="0"/>
        <v>49901888.030000001</v>
      </c>
      <c r="G27" s="45">
        <v>49901888.030000001</v>
      </c>
      <c r="H27" s="44">
        <v>50000</v>
      </c>
      <c r="I27" s="50">
        <f t="shared" si="7"/>
        <v>998.03776060000007</v>
      </c>
      <c r="J27" s="51">
        <f t="shared" si="8"/>
        <v>-1.0849314057589433E-4</v>
      </c>
      <c r="K27" s="51">
        <f>(I27-I8)/I8</f>
        <v>-1.8539513336969539E-3</v>
      </c>
      <c r="R27" s="84">
        <f t="shared" si="1"/>
        <v>0</v>
      </c>
      <c r="S27" s="84">
        <f t="shared" si="2"/>
        <v>0</v>
      </c>
      <c r="T27" s="84">
        <f t="shared" si="3"/>
        <v>0</v>
      </c>
      <c r="U27" s="84">
        <f t="shared" si="4"/>
        <v>1</v>
      </c>
      <c r="V27" s="84">
        <f t="shared" si="5"/>
        <v>1</v>
      </c>
      <c r="X27" s="70">
        <f t="shared" si="9"/>
        <v>8203.9401583561648</v>
      </c>
      <c r="Y27" s="121">
        <f t="shared" si="10"/>
        <v>820.39401583561653</v>
      </c>
      <c r="Z27" s="121">
        <f t="shared" si="11"/>
        <v>164.07880316712331</v>
      </c>
      <c r="AA27" s="121">
        <f t="shared" si="12"/>
        <v>8860.2553710246575</v>
      </c>
      <c r="AD27" s="70">
        <f t="shared" si="13"/>
        <v>820.39401583561664</v>
      </c>
      <c r="AE27" s="121">
        <f t="shared" si="14"/>
        <v>82.03940158356167</v>
      </c>
      <c r="AG27" s="121">
        <f t="shared" si="15"/>
        <v>902.43341741917834</v>
      </c>
    </row>
    <row r="28" spans="1:34" x14ac:dyDescent="0.35">
      <c r="A28" s="48">
        <v>42990</v>
      </c>
      <c r="B28" s="53">
        <f t="shared" si="6"/>
        <v>1</v>
      </c>
      <c r="C28" s="71">
        <v>0</v>
      </c>
      <c r="D28" s="71">
        <v>0</v>
      </c>
      <c r="E28" s="71">
        <v>0</v>
      </c>
      <c r="F28" s="74">
        <f t="shared" si="0"/>
        <v>49900083.359999999</v>
      </c>
      <c r="G28" s="45">
        <v>49900083.359999999</v>
      </c>
      <c r="H28" s="44">
        <v>50000</v>
      </c>
      <c r="I28" s="50">
        <f t="shared" si="7"/>
        <v>998.00166720000004</v>
      </c>
      <c r="J28" s="51">
        <f t="shared" si="8"/>
        <v>-3.6164363138252814E-5</v>
      </c>
      <c r="K28" s="51">
        <f t="shared" ref="K28:K88" si="16">(I28-I9)/I9</f>
        <v>-1.7817487871033765E-3</v>
      </c>
      <c r="R28" s="84">
        <f t="shared" si="1"/>
        <v>0</v>
      </c>
      <c r="S28" s="84">
        <f t="shared" si="2"/>
        <v>0</v>
      </c>
      <c r="T28" s="84">
        <f t="shared" si="3"/>
        <v>0</v>
      </c>
      <c r="U28" s="84">
        <f t="shared" si="4"/>
        <v>1</v>
      </c>
      <c r="V28" s="84">
        <f t="shared" si="5"/>
        <v>1</v>
      </c>
      <c r="X28" s="70">
        <f t="shared" si="9"/>
        <v>2734.3500290410961</v>
      </c>
      <c r="Y28" s="121">
        <f t="shared" si="10"/>
        <v>273.43500290410964</v>
      </c>
      <c r="Z28" s="121">
        <f t="shared" si="11"/>
        <v>54.687000580821923</v>
      </c>
      <c r="AA28" s="121">
        <f t="shared" si="12"/>
        <v>2953.098031364384</v>
      </c>
      <c r="AD28" s="70">
        <f t="shared" si="13"/>
        <v>273.43500290410958</v>
      </c>
      <c r="AE28" s="121">
        <f t="shared" si="14"/>
        <v>27.343500290410958</v>
      </c>
      <c r="AG28" s="121">
        <f t="shared" si="15"/>
        <v>300.77850319452057</v>
      </c>
    </row>
    <row r="29" spans="1:34" x14ac:dyDescent="0.35">
      <c r="A29" s="48">
        <v>42991</v>
      </c>
      <c r="B29" s="53">
        <f t="shared" si="6"/>
        <v>1</v>
      </c>
      <c r="C29" s="71">
        <v>0</v>
      </c>
      <c r="D29" s="71">
        <v>0</v>
      </c>
      <c r="E29" s="71">
        <v>0</v>
      </c>
      <c r="F29" s="74">
        <f t="shared" si="0"/>
        <v>49898278.75</v>
      </c>
      <c r="G29" s="45">
        <v>49898278.75</v>
      </c>
      <c r="H29" s="44">
        <v>50000</v>
      </c>
      <c r="I29" s="50">
        <f t="shared" si="7"/>
        <v>997.96557499999994</v>
      </c>
      <c r="J29" s="51">
        <f t="shared" si="8"/>
        <v>-3.6164468643984115E-5</v>
      </c>
      <c r="K29" s="51">
        <f t="shared" si="16"/>
        <v>-1.7817488090872088E-3</v>
      </c>
      <c r="R29" s="84">
        <f t="shared" si="1"/>
        <v>0</v>
      </c>
      <c r="S29" s="84">
        <f t="shared" si="2"/>
        <v>0</v>
      </c>
      <c r="T29" s="84">
        <f t="shared" si="3"/>
        <v>0</v>
      </c>
      <c r="U29" s="84">
        <f t="shared" si="4"/>
        <v>1</v>
      </c>
      <c r="V29" s="84">
        <f t="shared" si="5"/>
        <v>1</v>
      </c>
      <c r="X29" s="70">
        <f t="shared" si="9"/>
        <v>2734.2511430136988</v>
      </c>
      <c r="Y29" s="121">
        <f t="shared" si="10"/>
        <v>273.42511430136989</v>
      </c>
      <c r="Z29" s="121">
        <f t="shared" si="11"/>
        <v>54.685022860273975</v>
      </c>
      <c r="AA29" s="121">
        <f t="shared" si="12"/>
        <v>2952.9912344547947</v>
      </c>
      <c r="AD29" s="70">
        <f t="shared" si="13"/>
        <v>273.42511430136983</v>
      </c>
      <c r="AE29" s="121">
        <f t="shared" si="14"/>
        <v>27.342511430136984</v>
      </c>
      <c r="AG29" s="121">
        <f t="shared" si="15"/>
        <v>300.76762573150683</v>
      </c>
    </row>
    <row r="30" spans="1:34" x14ac:dyDescent="0.35">
      <c r="A30" s="48">
        <v>42992</v>
      </c>
      <c r="B30" s="53">
        <f t="shared" si="6"/>
        <v>1</v>
      </c>
      <c r="C30" s="71">
        <v>0</v>
      </c>
      <c r="D30" s="71">
        <v>0</v>
      </c>
      <c r="E30" s="71">
        <v>0</v>
      </c>
      <c r="F30" s="74">
        <f t="shared" si="0"/>
        <v>49896474.210000001</v>
      </c>
      <c r="G30" s="45">
        <v>49896474.210000001</v>
      </c>
      <c r="H30" s="44">
        <v>50000</v>
      </c>
      <c r="I30" s="50">
        <f t="shared" si="7"/>
        <v>997.92948420000005</v>
      </c>
      <c r="J30" s="51">
        <f t="shared" si="8"/>
        <v>-3.6164373705873743E-5</v>
      </c>
      <c r="K30" s="51">
        <f t="shared" si="16"/>
        <v>-1.781748828577347E-3</v>
      </c>
      <c r="R30" s="84">
        <f t="shared" si="1"/>
        <v>0</v>
      </c>
      <c r="S30" s="84">
        <f t="shared" si="2"/>
        <v>0</v>
      </c>
      <c r="T30" s="84">
        <f t="shared" si="3"/>
        <v>0</v>
      </c>
      <c r="U30" s="84">
        <f t="shared" si="4"/>
        <v>1</v>
      </c>
      <c r="V30" s="84">
        <f t="shared" si="5"/>
        <v>1</v>
      </c>
      <c r="X30" s="70">
        <f t="shared" si="9"/>
        <v>2734.1522602739728</v>
      </c>
      <c r="Y30" s="121">
        <f t="shared" si="10"/>
        <v>273.4152260273973</v>
      </c>
      <c r="Z30" s="121">
        <f t="shared" si="11"/>
        <v>54.683045205479459</v>
      </c>
      <c r="AA30" s="121">
        <f t="shared" si="12"/>
        <v>2952.8844410958905</v>
      </c>
      <c r="AD30" s="70">
        <f t="shared" si="13"/>
        <v>273.41522602739724</v>
      </c>
      <c r="AE30" s="121">
        <f t="shared" si="14"/>
        <v>27.341522602739726</v>
      </c>
      <c r="AG30" s="121">
        <f t="shared" si="15"/>
        <v>300.75674863013694</v>
      </c>
    </row>
    <row r="31" spans="1:34" x14ac:dyDescent="0.35">
      <c r="A31" s="48">
        <v>42993</v>
      </c>
      <c r="B31" s="53">
        <f t="shared" si="6"/>
        <v>1</v>
      </c>
      <c r="C31" s="71">
        <v>0</v>
      </c>
      <c r="D31" s="71">
        <v>0</v>
      </c>
      <c r="E31" s="71">
        <v>0</v>
      </c>
      <c r="F31" s="74">
        <f t="shared" si="0"/>
        <v>49894669.740000002</v>
      </c>
      <c r="G31" s="45">
        <v>49894669.740000002</v>
      </c>
      <c r="H31" s="44">
        <v>50000</v>
      </c>
      <c r="I31" s="50">
        <f t="shared" si="7"/>
        <v>997.89339480000001</v>
      </c>
      <c r="J31" s="51">
        <f t="shared" si="8"/>
        <v>-3.6164278710502825E-5</v>
      </c>
      <c r="K31" s="51">
        <f t="shared" si="16"/>
        <v>-1.7456462085617633E-3</v>
      </c>
      <c r="R31" s="84">
        <f t="shared" si="1"/>
        <v>0</v>
      </c>
      <c r="S31" s="84">
        <f t="shared" si="2"/>
        <v>0</v>
      </c>
      <c r="T31" s="84">
        <f t="shared" si="3"/>
        <v>0</v>
      </c>
      <c r="U31" s="84">
        <f t="shared" si="4"/>
        <v>1</v>
      </c>
      <c r="V31" s="84">
        <f t="shared" si="5"/>
        <v>1</v>
      </c>
      <c r="X31" s="70">
        <f t="shared" si="9"/>
        <v>2734.053381369863</v>
      </c>
      <c r="Y31" s="121">
        <f t="shared" si="10"/>
        <v>273.4053381369863</v>
      </c>
      <c r="Z31" s="121">
        <f t="shared" si="11"/>
        <v>54.681067627397262</v>
      </c>
      <c r="AA31" s="121">
        <f t="shared" si="12"/>
        <v>2952.7776518794522</v>
      </c>
      <c r="AD31" s="70">
        <f t="shared" si="13"/>
        <v>273.4053381369863</v>
      </c>
      <c r="AE31" s="121">
        <f t="shared" si="14"/>
        <v>27.340533813698631</v>
      </c>
      <c r="AG31" s="121">
        <f t="shared" si="15"/>
        <v>300.74587195068494</v>
      </c>
    </row>
    <row r="32" spans="1:34" x14ac:dyDescent="0.35">
      <c r="A32" s="48">
        <v>42996</v>
      </c>
      <c r="B32" s="53">
        <f t="shared" si="6"/>
        <v>3</v>
      </c>
      <c r="C32" s="71">
        <v>0</v>
      </c>
      <c r="D32" s="71">
        <v>0</v>
      </c>
      <c r="E32" s="71">
        <v>0</v>
      </c>
      <c r="F32" s="74">
        <f t="shared" si="0"/>
        <v>49889256.509999998</v>
      </c>
      <c r="G32" s="45">
        <v>49889256.509999998</v>
      </c>
      <c r="H32" s="44">
        <v>50000</v>
      </c>
      <c r="I32" s="50">
        <f t="shared" si="7"/>
        <v>997.78513019999991</v>
      </c>
      <c r="J32" s="51">
        <f t="shared" si="8"/>
        <v>-1.0849315223876832E-4</v>
      </c>
      <c r="K32" s="51">
        <f t="shared" si="16"/>
        <v>-1.7456461308391798E-3</v>
      </c>
      <c r="R32" s="84">
        <f t="shared" si="1"/>
        <v>0</v>
      </c>
      <c r="S32" s="84">
        <f t="shared" si="2"/>
        <v>0</v>
      </c>
      <c r="T32" s="84">
        <f t="shared" si="3"/>
        <v>0</v>
      </c>
      <c r="U32" s="84">
        <f t="shared" si="4"/>
        <v>1</v>
      </c>
      <c r="V32" s="84">
        <f t="shared" si="5"/>
        <v>1</v>
      </c>
      <c r="X32" s="70">
        <f t="shared" si="9"/>
        <v>8201.8635189041106</v>
      </c>
      <c r="Y32" s="121">
        <f t="shared" si="10"/>
        <v>820.18635189041106</v>
      </c>
      <c r="Z32" s="121">
        <f t="shared" si="11"/>
        <v>164.03727037808221</v>
      </c>
      <c r="AA32" s="121">
        <f t="shared" si="12"/>
        <v>8858.0126004164413</v>
      </c>
      <c r="AD32" s="70">
        <f t="shared" si="13"/>
        <v>820.18635189041095</v>
      </c>
      <c r="AE32" s="121">
        <f t="shared" si="14"/>
        <v>82.018635189041106</v>
      </c>
      <c r="AG32" s="121">
        <f t="shared" si="15"/>
        <v>902.20498707945205</v>
      </c>
    </row>
    <row r="33" spans="1:34" x14ac:dyDescent="0.35">
      <c r="A33" s="48">
        <v>42997</v>
      </c>
      <c r="B33" s="53">
        <f t="shared" si="6"/>
        <v>1</v>
      </c>
      <c r="C33" s="71">
        <v>0</v>
      </c>
      <c r="D33" s="71">
        <v>0</v>
      </c>
      <c r="E33" s="71">
        <v>0</v>
      </c>
      <c r="F33" s="74">
        <f t="shared" si="0"/>
        <v>49887452.289999999</v>
      </c>
      <c r="G33" s="45">
        <v>49887452.289999999</v>
      </c>
      <c r="H33" s="44">
        <v>50000</v>
      </c>
      <c r="I33" s="50">
        <f t="shared" si="7"/>
        <v>997.74904579999998</v>
      </c>
      <c r="J33" s="51">
        <f t="shared" si="8"/>
        <v>-3.6164499658060818E-5</v>
      </c>
      <c r="K33" s="51">
        <f t="shared" si="16"/>
        <v>-1.7456462314589943E-3</v>
      </c>
      <c r="R33" s="84">
        <f t="shared" si="1"/>
        <v>0</v>
      </c>
      <c r="S33" s="84">
        <f t="shared" si="2"/>
        <v>0</v>
      </c>
      <c r="T33" s="84">
        <f t="shared" si="3"/>
        <v>0</v>
      </c>
      <c r="U33" s="84">
        <f t="shared" si="4"/>
        <v>1</v>
      </c>
      <c r="V33" s="84">
        <f t="shared" si="5"/>
        <v>1</v>
      </c>
      <c r="X33" s="70">
        <f t="shared" si="9"/>
        <v>2733.6578909589043</v>
      </c>
      <c r="Y33" s="121">
        <f t="shared" si="10"/>
        <v>273.36578909589042</v>
      </c>
      <c r="Z33" s="121">
        <f t="shared" si="11"/>
        <v>54.673157819178087</v>
      </c>
      <c r="AA33" s="121">
        <f t="shared" si="12"/>
        <v>2952.3505222356166</v>
      </c>
      <c r="AD33" s="70">
        <f t="shared" si="13"/>
        <v>273.36578909589042</v>
      </c>
      <c r="AE33" s="121">
        <f t="shared" si="14"/>
        <v>27.336578909589043</v>
      </c>
      <c r="AG33" s="121">
        <f t="shared" si="15"/>
        <v>300.70236800547946</v>
      </c>
    </row>
    <row r="34" spans="1:34" x14ac:dyDescent="0.35">
      <c r="A34" s="48">
        <v>42998</v>
      </c>
      <c r="B34" s="53">
        <f t="shared" si="6"/>
        <v>1</v>
      </c>
      <c r="C34" s="71">
        <v>0</v>
      </c>
      <c r="D34" s="71">
        <v>0</v>
      </c>
      <c r="E34" s="71">
        <v>0</v>
      </c>
      <c r="F34" s="74">
        <f t="shared" si="0"/>
        <v>49885648.140000001</v>
      </c>
      <c r="G34" s="45">
        <v>49885648.140000001</v>
      </c>
      <c r="H34" s="44">
        <v>50000</v>
      </c>
      <c r="I34" s="50">
        <f t="shared" si="7"/>
        <v>997.71296280000001</v>
      </c>
      <c r="J34" s="51">
        <f t="shared" si="8"/>
        <v>-3.6164404417977488E-5</v>
      </c>
      <c r="K34" s="51">
        <f t="shared" si="16"/>
        <v>-1.7456463296407427E-3</v>
      </c>
      <c r="R34" s="84">
        <f t="shared" si="1"/>
        <v>0</v>
      </c>
      <c r="S34" s="84">
        <f t="shared" si="2"/>
        <v>0</v>
      </c>
      <c r="T34" s="84">
        <f t="shared" si="3"/>
        <v>0</v>
      </c>
      <c r="U34" s="84">
        <f t="shared" si="4"/>
        <v>1</v>
      </c>
      <c r="V34" s="84">
        <f t="shared" si="5"/>
        <v>1</v>
      </c>
      <c r="X34" s="70">
        <f t="shared" si="9"/>
        <v>2733.5590295890411</v>
      </c>
      <c r="Y34" s="121">
        <f t="shared" si="10"/>
        <v>273.3559029589041</v>
      </c>
      <c r="Z34" s="121">
        <f t="shared" si="11"/>
        <v>54.671180591780825</v>
      </c>
      <c r="AA34" s="121">
        <f t="shared" si="12"/>
        <v>2952.2437519561645</v>
      </c>
      <c r="AD34" s="70">
        <f t="shared" si="13"/>
        <v>273.3559029589041</v>
      </c>
      <c r="AE34" s="121">
        <f t="shared" si="14"/>
        <v>27.335590295890412</v>
      </c>
      <c r="AG34" s="121">
        <f t="shared" si="15"/>
        <v>300.69149325479452</v>
      </c>
    </row>
    <row r="35" spans="1:34" x14ac:dyDescent="0.35">
      <c r="A35" s="48">
        <v>43000</v>
      </c>
      <c r="B35" s="53">
        <f t="shared" si="6"/>
        <v>2</v>
      </c>
      <c r="C35" s="71">
        <v>0</v>
      </c>
      <c r="D35" s="71">
        <v>0</v>
      </c>
      <c r="E35" s="71">
        <v>0</v>
      </c>
      <c r="F35" s="74">
        <f t="shared" si="0"/>
        <v>49882039.979999997</v>
      </c>
      <c r="G35" s="45">
        <v>49882039.979999997</v>
      </c>
      <c r="H35" s="44">
        <v>50000</v>
      </c>
      <c r="I35" s="50">
        <f t="shared" si="7"/>
        <v>997.64079959999992</v>
      </c>
      <c r="J35" s="51">
        <f t="shared" si="8"/>
        <v>-7.2328618240631828E-5</v>
      </c>
      <c r="K35" s="51">
        <f t="shared" si="16"/>
        <v>-1.7817487102702067E-3</v>
      </c>
      <c r="R35" s="84">
        <f t="shared" si="1"/>
        <v>0</v>
      </c>
      <c r="S35" s="84">
        <f t="shared" si="2"/>
        <v>0</v>
      </c>
      <c r="T35" s="84">
        <f t="shared" si="3"/>
        <v>0</v>
      </c>
      <c r="U35" s="84">
        <f t="shared" si="4"/>
        <v>1</v>
      </c>
      <c r="V35" s="84">
        <f t="shared" si="5"/>
        <v>1</v>
      </c>
      <c r="X35" s="70">
        <f t="shared" si="9"/>
        <v>5466.9203441095888</v>
      </c>
      <c r="Y35" s="121">
        <f t="shared" si="10"/>
        <v>546.69203441095885</v>
      </c>
      <c r="Z35" s="121">
        <f t="shared" si="11"/>
        <v>109.33840688219178</v>
      </c>
      <c r="AA35" s="121">
        <f t="shared" si="12"/>
        <v>5904.2739716383558</v>
      </c>
      <c r="AD35" s="70">
        <f t="shared" si="13"/>
        <v>546.69203441095897</v>
      </c>
      <c r="AE35" s="121">
        <f t="shared" si="14"/>
        <v>54.669203441095902</v>
      </c>
      <c r="AG35" s="121">
        <f t="shared" si="15"/>
        <v>601.36123785205484</v>
      </c>
    </row>
    <row r="36" spans="1:34" x14ac:dyDescent="0.35">
      <c r="A36" s="48">
        <v>43003</v>
      </c>
      <c r="B36" s="53">
        <f t="shared" si="6"/>
        <v>3</v>
      </c>
      <c r="C36" s="71">
        <v>0</v>
      </c>
      <c r="D36" s="71">
        <v>0</v>
      </c>
      <c r="E36" s="71">
        <v>0</v>
      </c>
      <c r="F36" s="74">
        <f t="shared" si="0"/>
        <v>49876628.119999997</v>
      </c>
      <c r="G36" s="45">
        <v>49876628.119999997</v>
      </c>
      <c r="H36" s="44">
        <v>50000</v>
      </c>
      <c r="I36" s="50">
        <f t="shared" si="7"/>
        <v>997.53256239999996</v>
      </c>
      <c r="J36" s="51">
        <f t="shared" si="8"/>
        <v>-1.0849315709958891E-4</v>
      </c>
      <c r="K36" s="51">
        <f t="shared" si="16"/>
        <v>-1.8539512862925391E-3</v>
      </c>
      <c r="R36" s="84">
        <f t="shared" si="1"/>
        <v>0</v>
      </c>
      <c r="S36" s="84">
        <f t="shared" si="2"/>
        <v>0</v>
      </c>
      <c r="T36" s="84">
        <f t="shared" si="3"/>
        <v>0</v>
      </c>
      <c r="U36" s="84">
        <f t="shared" si="4"/>
        <v>1</v>
      </c>
      <c r="V36" s="84">
        <f t="shared" si="5"/>
        <v>1</v>
      </c>
      <c r="X36" s="70">
        <f t="shared" si="9"/>
        <v>8199.7873939726014</v>
      </c>
      <c r="Y36" s="121">
        <f t="shared" si="10"/>
        <v>819.97873939726014</v>
      </c>
      <c r="Z36" s="121">
        <f t="shared" si="11"/>
        <v>163.99574787945204</v>
      </c>
      <c r="AA36" s="121">
        <f t="shared" si="12"/>
        <v>8855.7703854904103</v>
      </c>
      <c r="AD36" s="70">
        <f t="shared" si="13"/>
        <v>819.97873939726026</v>
      </c>
      <c r="AE36" s="121">
        <f t="shared" si="14"/>
        <v>81.997873939726034</v>
      </c>
      <c r="AG36" s="121">
        <f t="shared" si="15"/>
        <v>901.97661333698625</v>
      </c>
    </row>
    <row r="37" spans="1:34" x14ac:dyDescent="0.35">
      <c r="A37" s="48">
        <v>43004</v>
      </c>
      <c r="B37" s="53">
        <f t="shared" si="6"/>
        <v>1</v>
      </c>
      <c r="C37" s="71">
        <v>0</v>
      </c>
      <c r="D37" s="71">
        <v>0</v>
      </c>
      <c r="E37" s="71">
        <v>0</v>
      </c>
      <c r="F37" s="74">
        <f t="shared" si="0"/>
        <v>49861798.359999999</v>
      </c>
      <c r="G37" s="45">
        <v>49861798.359999999</v>
      </c>
      <c r="H37" s="44">
        <v>50000</v>
      </c>
      <c r="I37" s="50">
        <f t="shared" si="7"/>
        <v>997.2359672</v>
      </c>
      <c r="J37" s="51">
        <f t="shared" si="8"/>
        <v>-2.9732884036022533E-4</v>
      </c>
      <c r="K37" s="51">
        <f t="shared" si="16"/>
        <v>-1.4291908743314064E-3</v>
      </c>
      <c r="R37" s="84">
        <f t="shared" si="1"/>
        <v>0</v>
      </c>
      <c r="S37" s="84">
        <f t="shared" si="2"/>
        <v>0</v>
      </c>
      <c r="T37" s="84">
        <f t="shared" si="3"/>
        <v>0</v>
      </c>
      <c r="U37" s="84">
        <f t="shared" si="4"/>
        <v>1</v>
      </c>
      <c r="V37" s="84">
        <f t="shared" si="5"/>
        <v>1</v>
      </c>
      <c r="X37" s="70">
        <f t="shared" si="9"/>
        <v>2732.9659243835613</v>
      </c>
      <c r="Y37" s="121">
        <f t="shared" si="10"/>
        <v>273.29659243835613</v>
      </c>
      <c r="Z37" s="121">
        <f t="shared" si="11"/>
        <v>54.659318487671229</v>
      </c>
      <c r="AA37" s="121">
        <f t="shared" si="12"/>
        <v>2951.6031983342464</v>
      </c>
      <c r="AD37" s="70">
        <f t="shared" si="13"/>
        <v>273.29659243835619</v>
      </c>
      <c r="AE37" s="121">
        <f t="shared" si="14"/>
        <v>27.329659243835621</v>
      </c>
      <c r="AG37" s="121">
        <f t="shared" si="15"/>
        <v>300.62625168219182</v>
      </c>
    </row>
    <row r="38" spans="1:34" x14ac:dyDescent="0.35">
      <c r="A38" s="48">
        <v>43005</v>
      </c>
      <c r="B38" s="53">
        <f t="shared" si="6"/>
        <v>1</v>
      </c>
      <c r="C38" s="71">
        <v>0</v>
      </c>
      <c r="D38" s="71">
        <v>0</v>
      </c>
      <c r="E38" s="71">
        <v>0</v>
      </c>
      <c r="F38" s="74">
        <f t="shared" si="0"/>
        <v>49859995.140000001</v>
      </c>
      <c r="G38" s="45">
        <v>49859995.140000001</v>
      </c>
      <c r="H38" s="44">
        <v>50000</v>
      </c>
      <c r="I38" s="50">
        <f t="shared" si="7"/>
        <v>997.19990280000002</v>
      </c>
      <c r="J38" s="51">
        <f t="shared" si="8"/>
        <v>-3.6164359475768578E-5</v>
      </c>
      <c r="K38" s="51">
        <f t="shared" si="16"/>
        <v>-1.4291908910118042E-3</v>
      </c>
      <c r="R38" s="84">
        <f t="shared" si="1"/>
        <v>0</v>
      </c>
      <c r="S38" s="84">
        <f t="shared" si="2"/>
        <v>0</v>
      </c>
      <c r="T38" s="84">
        <f t="shared" si="3"/>
        <v>0</v>
      </c>
      <c r="U38" s="84">
        <f t="shared" si="4"/>
        <v>1</v>
      </c>
      <c r="V38" s="84">
        <f t="shared" si="5"/>
        <v>1</v>
      </c>
      <c r="X38" s="70">
        <f t="shared" si="9"/>
        <v>2732.1533347945206</v>
      </c>
      <c r="Y38" s="121">
        <f t="shared" si="10"/>
        <v>273.21533347945206</v>
      </c>
      <c r="Z38" s="121">
        <f t="shared" si="11"/>
        <v>54.643066695890411</v>
      </c>
      <c r="AA38" s="121">
        <f t="shared" si="12"/>
        <v>2950.7256015780822</v>
      </c>
      <c r="AD38" s="70">
        <f t="shared" si="13"/>
        <v>273.21533347945206</v>
      </c>
      <c r="AE38" s="121">
        <f t="shared" si="14"/>
        <v>27.321533347945206</v>
      </c>
      <c r="AG38" s="121">
        <f t="shared" si="15"/>
        <v>300.53686682739726</v>
      </c>
    </row>
    <row r="39" spans="1:34" x14ac:dyDescent="0.35">
      <c r="A39" s="48">
        <v>43006</v>
      </c>
      <c r="B39" s="53">
        <f t="shared" si="6"/>
        <v>1</v>
      </c>
      <c r="C39" s="71">
        <v>0</v>
      </c>
      <c r="D39" s="71">
        <v>0</v>
      </c>
      <c r="E39" s="71">
        <v>0</v>
      </c>
      <c r="F39" s="74">
        <f t="shared" si="0"/>
        <v>49858191.979999997</v>
      </c>
      <c r="G39" s="45">
        <v>49858191.979999997</v>
      </c>
      <c r="H39" s="44">
        <v>50000</v>
      </c>
      <c r="I39" s="50">
        <f t="shared" si="7"/>
        <v>997.16383959999996</v>
      </c>
      <c r="J39" s="51">
        <f t="shared" si="8"/>
        <v>-3.6164464014484261E-5</v>
      </c>
      <c r="K39" s="51">
        <f t="shared" si="16"/>
        <v>-1.4291911059721846E-3</v>
      </c>
      <c r="R39" s="84">
        <f t="shared" si="1"/>
        <v>0</v>
      </c>
      <c r="S39" s="84">
        <f t="shared" si="2"/>
        <v>0</v>
      </c>
      <c r="T39" s="84">
        <f t="shared" si="3"/>
        <v>0</v>
      </c>
      <c r="U39" s="84">
        <f t="shared" si="4"/>
        <v>1</v>
      </c>
      <c r="V39" s="84">
        <f t="shared" si="5"/>
        <v>1</v>
      </c>
      <c r="X39" s="70">
        <f t="shared" si="9"/>
        <v>2732.0545282191783</v>
      </c>
      <c r="Y39" s="121">
        <f t="shared" si="10"/>
        <v>273.20545282191785</v>
      </c>
      <c r="Z39" s="121">
        <f t="shared" si="11"/>
        <v>54.641090564383568</v>
      </c>
      <c r="AA39" s="121">
        <f t="shared" si="12"/>
        <v>2950.6188904767127</v>
      </c>
      <c r="AD39" s="70">
        <f t="shared" si="13"/>
        <v>273.20545282191779</v>
      </c>
      <c r="AE39" s="121">
        <f t="shared" si="14"/>
        <v>27.32054528219178</v>
      </c>
      <c r="AG39" s="121">
        <f t="shared" si="15"/>
        <v>300.52599810410959</v>
      </c>
    </row>
    <row r="40" spans="1:34" s="61" customFormat="1" x14ac:dyDescent="0.35">
      <c r="A40" s="55">
        <v>43007</v>
      </c>
      <c r="B40" s="56">
        <f t="shared" si="6"/>
        <v>1</v>
      </c>
      <c r="C40" s="71">
        <v>0</v>
      </c>
      <c r="D40" s="71">
        <v>0</v>
      </c>
      <c r="E40" s="71">
        <v>0</v>
      </c>
      <c r="F40" s="77">
        <f t="shared" si="0"/>
        <v>49856388.890000001</v>
      </c>
      <c r="G40" s="62">
        <v>49856388.890000001</v>
      </c>
      <c r="H40" s="63">
        <v>50000</v>
      </c>
      <c r="I40" s="57">
        <f t="shared" si="7"/>
        <v>997.12777779999999</v>
      </c>
      <c r="J40" s="60">
        <f t="shared" si="8"/>
        <v>-3.6164367948236205E-5</v>
      </c>
      <c r="K40" s="60">
        <f>(I40-I21)/I21</f>
        <v>-1.4291909189377754E-3</v>
      </c>
      <c r="L40" s="60"/>
      <c r="M40" s="60"/>
      <c r="N40" s="60"/>
      <c r="O40" s="60"/>
      <c r="P40" s="60"/>
      <c r="R40" s="84">
        <f t="shared" si="1"/>
        <v>0</v>
      </c>
      <c r="S40" s="84">
        <f t="shared" si="2"/>
        <v>0</v>
      </c>
      <c r="T40" s="84">
        <f t="shared" si="3"/>
        <v>0</v>
      </c>
      <c r="U40" s="84">
        <f t="shared" si="4"/>
        <v>1</v>
      </c>
      <c r="V40" s="60">
        <f t="shared" si="5"/>
        <v>1</v>
      </c>
      <c r="X40" s="58">
        <f t="shared" si="9"/>
        <v>2731.9557249315067</v>
      </c>
      <c r="Y40" s="122">
        <f t="shared" si="10"/>
        <v>273.19557249315068</v>
      </c>
      <c r="Z40" s="122">
        <f t="shared" si="11"/>
        <v>54.639114498630136</v>
      </c>
      <c r="AA40" s="122">
        <f t="shared" si="12"/>
        <v>2950.5121829260274</v>
      </c>
      <c r="AB40" s="122">
        <f>SUM(AA22:AA40)</f>
        <v>85631.372654794526</v>
      </c>
      <c r="AC40" s="122"/>
      <c r="AD40" s="58">
        <f t="shared" si="13"/>
        <v>273.19557249315068</v>
      </c>
      <c r="AE40" s="122">
        <f t="shared" si="14"/>
        <v>27.319557249315068</v>
      </c>
      <c r="AG40" s="122">
        <f t="shared" si="15"/>
        <v>300.51512974246577</v>
      </c>
      <c r="AH40" s="122">
        <f>SUM(AG22:AG40)</f>
        <v>8721.7138815068483</v>
      </c>
    </row>
    <row r="41" spans="1:34" x14ac:dyDescent="0.35">
      <c r="A41" s="48">
        <v>43010</v>
      </c>
      <c r="B41" s="53">
        <f t="shared" si="6"/>
        <v>3</v>
      </c>
      <c r="C41" s="71">
        <v>0</v>
      </c>
      <c r="D41" s="71">
        <v>0</v>
      </c>
      <c r="E41" s="71">
        <v>0</v>
      </c>
      <c r="F41" s="74">
        <f t="shared" si="0"/>
        <v>49844979.810000002</v>
      </c>
      <c r="G41" s="45">
        <v>49844979.810000002</v>
      </c>
      <c r="H41" s="44">
        <v>50000</v>
      </c>
      <c r="I41" s="50">
        <f t="shared" si="7"/>
        <v>996.89959620000002</v>
      </c>
      <c r="J41" s="51">
        <f t="shared" si="8"/>
        <v>-2.2883887610012862E-4</v>
      </c>
      <c r="K41" s="51">
        <f t="shared" si="16"/>
        <v>-1.3932406075143058E-3</v>
      </c>
      <c r="R41" s="84">
        <f t="shared" si="1"/>
        <v>0</v>
      </c>
      <c r="S41" s="84">
        <f t="shared" si="2"/>
        <v>0</v>
      </c>
      <c r="T41" s="84">
        <f t="shared" si="3"/>
        <v>0</v>
      </c>
      <c r="U41" s="84">
        <f t="shared" si="4"/>
        <v>1</v>
      </c>
      <c r="V41" s="84">
        <f t="shared" si="5"/>
        <v>1</v>
      </c>
      <c r="X41" s="70">
        <f t="shared" si="9"/>
        <v>8195.5707764383551</v>
      </c>
      <c r="Y41" s="121">
        <f t="shared" si="10"/>
        <v>819.55707764383556</v>
      </c>
      <c r="Z41" s="121">
        <f t="shared" si="11"/>
        <v>163.91141552876709</v>
      </c>
      <c r="AA41" s="121">
        <f t="shared" si="12"/>
        <v>8851.2164385534234</v>
      </c>
      <c r="AD41" s="70">
        <f t="shared" si="13"/>
        <v>819.55707764383567</v>
      </c>
      <c r="AE41" s="121">
        <f t="shared" si="14"/>
        <v>81.955707764383575</v>
      </c>
      <c r="AG41" s="121">
        <f t="shared" si="15"/>
        <v>901.5127854082192</v>
      </c>
    </row>
    <row r="42" spans="1:34" x14ac:dyDescent="0.35">
      <c r="A42" s="48">
        <v>43011</v>
      </c>
      <c r="B42" s="53">
        <f t="shared" si="6"/>
        <v>1</v>
      </c>
      <c r="C42" s="71">
        <v>0</v>
      </c>
      <c r="D42" s="71">
        <v>0</v>
      </c>
      <c r="E42" s="71">
        <v>0</v>
      </c>
      <c r="F42" s="74">
        <f t="shared" si="0"/>
        <v>49843177.200000003</v>
      </c>
      <c r="G42" s="45">
        <v>49843177.200000003</v>
      </c>
      <c r="H42" s="44">
        <v>50000</v>
      </c>
      <c r="I42" s="50">
        <f t="shared" si="7"/>
        <v>996.86354400000005</v>
      </c>
      <c r="J42" s="51">
        <f t="shared" si="8"/>
        <v>-3.6164324007549328E-5</v>
      </c>
      <c r="K42" s="51">
        <f t="shared" si="16"/>
        <v>-1.3932405069470304E-3</v>
      </c>
      <c r="R42" s="84">
        <f t="shared" si="1"/>
        <v>0</v>
      </c>
      <c r="S42" s="84">
        <f t="shared" si="2"/>
        <v>0</v>
      </c>
      <c r="T42" s="84">
        <f t="shared" si="3"/>
        <v>0</v>
      </c>
      <c r="U42" s="84">
        <f t="shared" si="4"/>
        <v>1</v>
      </c>
      <c r="V42" s="84">
        <f t="shared" si="5"/>
        <v>1</v>
      </c>
      <c r="X42" s="70">
        <f t="shared" si="9"/>
        <v>2731.2317704109591</v>
      </c>
      <c r="Y42" s="121">
        <f t="shared" si="10"/>
        <v>273.12317704109591</v>
      </c>
      <c r="Z42" s="121">
        <f t="shared" si="11"/>
        <v>54.624635408219184</v>
      </c>
      <c r="AA42" s="121">
        <f t="shared" si="12"/>
        <v>2949.730312043836</v>
      </c>
      <c r="AD42" s="70">
        <f t="shared" si="13"/>
        <v>273.12317704109591</v>
      </c>
      <c r="AE42" s="121">
        <f t="shared" si="14"/>
        <v>27.312317704109592</v>
      </c>
      <c r="AG42" s="121">
        <f t="shared" si="15"/>
        <v>300.43549474520552</v>
      </c>
    </row>
    <row r="43" spans="1:34" x14ac:dyDescent="0.35">
      <c r="A43" s="48">
        <v>43012</v>
      </c>
      <c r="B43" s="53">
        <f t="shared" si="6"/>
        <v>1</v>
      </c>
      <c r="C43" s="71">
        <v>0</v>
      </c>
      <c r="D43" s="71">
        <v>0</v>
      </c>
      <c r="E43" s="71">
        <v>0</v>
      </c>
      <c r="F43" s="74">
        <f t="shared" si="0"/>
        <v>49841374.649999999</v>
      </c>
      <c r="G43" s="45">
        <v>49841374.649999999</v>
      </c>
      <c r="H43" s="44">
        <v>50000</v>
      </c>
      <c r="I43" s="50">
        <f t="shared" si="7"/>
        <v>996.827493</v>
      </c>
      <c r="J43" s="51">
        <f t="shared" si="8"/>
        <v>-3.616442813766207E-5</v>
      </c>
      <c r="K43" s="51">
        <f t="shared" si="16"/>
        <v>-1.3932406047757206E-3</v>
      </c>
      <c r="R43" s="84">
        <f t="shared" si="1"/>
        <v>0</v>
      </c>
      <c r="S43" s="84">
        <f t="shared" si="2"/>
        <v>0</v>
      </c>
      <c r="T43" s="84">
        <f t="shared" si="3"/>
        <v>0</v>
      </c>
      <c r="U43" s="84">
        <f t="shared" si="4"/>
        <v>1</v>
      </c>
      <c r="V43" s="84">
        <f t="shared" si="5"/>
        <v>1</v>
      </c>
      <c r="X43" s="70">
        <f t="shared" si="9"/>
        <v>2731.1329972602744</v>
      </c>
      <c r="Y43" s="121">
        <f t="shared" si="10"/>
        <v>273.11329972602744</v>
      </c>
      <c r="Z43" s="121">
        <f t="shared" si="11"/>
        <v>54.622659945205491</v>
      </c>
      <c r="AA43" s="121">
        <f t="shared" si="12"/>
        <v>2949.6236370410961</v>
      </c>
      <c r="AD43" s="70">
        <f t="shared" si="13"/>
        <v>273.11329972602744</v>
      </c>
      <c r="AE43" s="121">
        <f t="shared" si="14"/>
        <v>27.311329972602746</v>
      </c>
      <c r="AG43" s="121">
        <f t="shared" si="15"/>
        <v>300.42462969863016</v>
      </c>
    </row>
    <row r="44" spans="1:34" x14ac:dyDescent="0.35">
      <c r="A44" s="48">
        <v>43013</v>
      </c>
      <c r="B44" s="53">
        <f t="shared" si="6"/>
        <v>1</v>
      </c>
      <c r="C44" s="71">
        <v>0</v>
      </c>
      <c r="D44" s="71">
        <v>0</v>
      </c>
      <c r="E44" s="71">
        <v>0</v>
      </c>
      <c r="F44" s="74">
        <f t="shared" si="0"/>
        <v>49839572.170000002</v>
      </c>
      <c r="G44" s="45">
        <v>49839572.170000002</v>
      </c>
      <c r="H44" s="44">
        <v>50000</v>
      </c>
      <c r="I44" s="50">
        <f t="shared" si="7"/>
        <v>996.79144340000005</v>
      </c>
      <c r="J44" s="51">
        <f t="shared" si="8"/>
        <v>-3.6164331595091468E-5</v>
      </c>
      <c r="K44" s="51">
        <f t="shared" si="16"/>
        <v>-1.3932405005720491E-3</v>
      </c>
      <c r="R44" s="84">
        <f t="shared" si="1"/>
        <v>0</v>
      </c>
      <c r="S44" s="84">
        <f t="shared" si="2"/>
        <v>0</v>
      </c>
      <c r="T44" s="84">
        <f t="shared" si="3"/>
        <v>0</v>
      </c>
      <c r="U44" s="84">
        <f t="shared" si="4"/>
        <v>1</v>
      </c>
      <c r="V44" s="84">
        <f t="shared" si="5"/>
        <v>1</v>
      </c>
      <c r="X44" s="70">
        <f t="shared" si="9"/>
        <v>2731.0342273972601</v>
      </c>
      <c r="Y44" s="121">
        <f t="shared" si="10"/>
        <v>273.103422739726</v>
      </c>
      <c r="Z44" s="121">
        <f t="shared" si="11"/>
        <v>54.620684547945203</v>
      </c>
      <c r="AA44" s="121">
        <f t="shared" si="12"/>
        <v>2949.5169655890409</v>
      </c>
      <c r="AD44" s="70">
        <f t="shared" si="13"/>
        <v>273.103422739726</v>
      </c>
      <c r="AE44" s="121">
        <f t="shared" si="14"/>
        <v>27.310342273972601</v>
      </c>
      <c r="AG44" s="121">
        <f t="shared" si="15"/>
        <v>300.41376501369859</v>
      </c>
    </row>
    <row r="45" spans="1:34" x14ac:dyDescent="0.35">
      <c r="A45" s="48">
        <v>43014</v>
      </c>
      <c r="B45" s="53">
        <f t="shared" si="6"/>
        <v>1</v>
      </c>
      <c r="C45" s="71">
        <v>0</v>
      </c>
      <c r="D45" s="71">
        <v>0</v>
      </c>
      <c r="E45" s="71">
        <v>0</v>
      </c>
      <c r="F45" s="74">
        <f t="shared" si="0"/>
        <v>49837769.75</v>
      </c>
      <c r="G45" s="45">
        <v>49837769.75</v>
      </c>
      <c r="H45" s="44">
        <v>50000</v>
      </c>
      <c r="I45" s="50">
        <f t="shared" si="7"/>
        <v>996.75539500000002</v>
      </c>
      <c r="J45" s="51">
        <f t="shared" si="8"/>
        <v>-3.6164435638680723E-5</v>
      </c>
      <c r="K45" s="51">
        <f t="shared" si="16"/>
        <v>-1.3932405947783178E-3</v>
      </c>
      <c r="R45" s="84">
        <f t="shared" si="1"/>
        <v>0</v>
      </c>
      <c r="S45" s="84">
        <f t="shared" si="2"/>
        <v>0</v>
      </c>
      <c r="T45" s="84">
        <f t="shared" si="3"/>
        <v>0</v>
      </c>
      <c r="U45" s="84">
        <f t="shared" si="4"/>
        <v>1</v>
      </c>
      <c r="V45" s="84">
        <f t="shared" si="5"/>
        <v>1</v>
      </c>
      <c r="X45" s="70">
        <f t="shared" si="9"/>
        <v>2730.9354613698633</v>
      </c>
      <c r="Y45" s="121">
        <f t="shared" si="10"/>
        <v>273.09354613698633</v>
      </c>
      <c r="Z45" s="121">
        <f t="shared" si="11"/>
        <v>54.618709227397268</v>
      </c>
      <c r="AA45" s="121">
        <f t="shared" si="12"/>
        <v>2949.4102982794525</v>
      </c>
      <c r="AD45" s="70">
        <f t="shared" si="13"/>
        <v>273.09354613698628</v>
      </c>
      <c r="AE45" s="121">
        <f t="shared" si="14"/>
        <v>27.30935461369863</v>
      </c>
      <c r="AG45" s="121">
        <f t="shared" si="15"/>
        <v>300.40290075068492</v>
      </c>
    </row>
    <row r="46" spans="1:34" x14ac:dyDescent="0.35">
      <c r="A46" s="48">
        <v>43017</v>
      </c>
      <c r="B46" s="53">
        <f t="shared" si="6"/>
        <v>3</v>
      </c>
      <c r="C46" s="71">
        <v>0</v>
      </c>
      <c r="D46" s="71">
        <v>0</v>
      </c>
      <c r="E46" s="71">
        <v>0</v>
      </c>
      <c r="F46" s="74">
        <f t="shared" si="0"/>
        <v>49832362.700000003</v>
      </c>
      <c r="G46" s="45">
        <v>49832362.700000003</v>
      </c>
      <c r="H46" s="44">
        <v>50000</v>
      </c>
      <c r="I46" s="50">
        <f t="shared" si="7"/>
        <v>996.64725400000009</v>
      </c>
      <c r="J46" s="51">
        <f t="shared" si="8"/>
        <v>-1.0849301698530793E-4</v>
      </c>
      <c r="K46" s="51">
        <f t="shared" si="16"/>
        <v>-1.3932404713465313E-3</v>
      </c>
      <c r="R46" s="84">
        <f t="shared" si="1"/>
        <v>0</v>
      </c>
      <c r="S46" s="84">
        <f t="shared" si="2"/>
        <v>0</v>
      </c>
      <c r="T46" s="84">
        <f t="shared" si="3"/>
        <v>0</v>
      </c>
      <c r="U46" s="84">
        <f t="shared" si="4"/>
        <v>1</v>
      </c>
      <c r="V46" s="84">
        <f t="shared" si="5"/>
        <v>1</v>
      </c>
      <c r="X46" s="70">
        <f t="shared" si="9"/>
        <v>8192.5100958904113</v>
      </c>
      <c r="Y46" s="121">
        <f t="shared" si="10"/>
        <v>819.25100958904113</v>
      </c>
      <c r="Z46" s="121">
        <f t="shared" si="11"/>
        <v>163.85020191780822</v>
      </c>
      <c r="AA46" s="121">
        <f t="shared" si="12"/>
        <v>8847.9109035616439</v>
      </c>
      <c r="AD46" s="70">
        <f t="shared" si="13"/>
        <v>819.25100958904102</v>
      </c>
      <c r="AE46" s="121">
        <f t="shared" si="14"/>
        <v>81.92510095890411</v>
      </c>
      <c r="AG46" s="121">
        <f t="shared" si="15"/>
        <v>901.17611054794509</v>
      </c>
    </row>
    <row r="47" spans="1:34" x14ac:dyDescent="0.35">
      <c r="A47" s="48">
        <v>43018</v>
      </c>
      <c r="B47" s="53">
        <f t="shared" si="6"/>
        <v>1</v>
      </c>
      <c r="C47" s="71">
        <v>0</v>
      </c>
      <c r="D47" s="71">
        <v>0</v>
      </c>
      <c r="E47" s="71">
        <v>0</v>
      </c>
      <c r="F47" s="74">
        <f t="shared" si="0"/>
        <v>49830560.539999999</v>
      </c>
      <c r="G47" s="45">
        <v>49830560.539999999</v>
      </c>
      <c r="H47" s="44">
        <v>50000</v>
      </c>
      <c r="I47" s="50">
        <f t="shared" si="7"/>
        <v>996.61121079999998</v>
      </c>
      <c r="J47" s="51">
        <f t="shared" si="8"/>
        <v>-3.6164450215911896E-5</v>
      </c>
      <c r="K47" s="51">
        <f t="shared" si="16"/>
        <v>-1.3932405583060149E-3</v>
      </c>
      <c r="R47" s="84">
        <f t="shared" si="1"/>
        <v>0</v>
      </c>
      <c r="S47" s="84">
        <f t="shared" si="2"/>
        <v>0</v>
      </c>
      <c r="T47" s="84">
        <f t="shared" si="3"/>
        <v>0</v>
      </c>
      <c r="U47" s="84">
        <f t="shared" si="4"/>
        <v>1</v>
      </c>
      <c r="V47" s="84">
        <f t="shared" si="5"/>
        <v>1</v>
      </c>
      <c r="X47" s="70">
        <f t="shared" si="9"/>
        <v>2730.5404219178085</v>
      </c>
      <c r="Y47" s="121">
        <f t="shared" si="10"/>
        <v>273.05404219178087</v>
      </c>
      <c r="Z47" s="121">
        <f t="shared" si="11"/>
        <v>54.610808438356173</v>
      </c>
      <c r="AA47" s="121">
        <f t="shared" si="12"/>
        <v>2948.983655671233</v>
      </c>
      <c r="AD47" s="70">
        <f t="shared" si="13"/>
        <v>273.05404219178087</v>
      </c>
      <c r="AE47" s="121">
        <f t="shared" si="14"/>
        <v>27.305404219178087</v>
      </c>
      <c r="AG47" s="121">
        <f t="shared" si="15"/>
        <v>300.35944641095898</v>
      </c>
    </row>
    <row r="48" spans="1:34" x14ac:dyDescent="0.35">
      <c r="A48" s="48">
        <v>43019</v>
      </c>
      <c r="B48" s="53">
        <f t="shared" si="6"/>
        <v>1</v>
      </c>
      <c r="C48" s="71">
        <v>0</v>
      </c>
      <c r="D48" s="71">
        <v>0</v>
      </c>
      <c r="E48" s="71">
        <v>0</v>
      </c>
      <c r="F48" s="74">
        <f t="shared" si="0"/>
        <v>49828758.450000003</v>
      </c>
      <c r="G48" s="45">
        <v>49828758.450000003</v>
      </c>
      <c r="H48" s="44">
        <v>50000</v>
      </c>
      <c r="I48" s="50">
        <f t="shared" si="7"/>
        <v>996.57516900000007</v>
      </c>
      <c r="J48" s="51">
        <f t="shared" si="8"/>
        <v>-3.616435337003255E-5</v>
      </c>
      <c r="K48" s="51">
        <f t="shared" si="16"/>
        <v>-1.3932404431885046E-3</v>
      </c>
      <c r="R48" s="84">
        <f t="shared" si="1"/>
        <v>0</v>
      </c>
      <c r="S48" s="84">
        <f t="shared" si="2"/>
        <v>0</v>
      </c>
      <c r="T48" s="84">
        <f t="shared" si="3"/>
        <v>0</v>
      </c>
      <c r="U48" s="84">
        <f t="shared" si="4"/>
        <v>1</v>
      </c>
      <c r="V48" s="84">
        <f t="shared" si="5"/>
        <v>1</v>
      </c>
      <c r="X48" s="70">
        <f t="shared" si="9"/>
        <v>2730.4416734246574</v>
      </c>
      <c r="Y48" s="121">
        <f t="shared" si="10"/>
        <v>273.04416734246576</v>
      </c>
      <c r="Z48" s="121">
        <f t="shared" si="11"/>
        <v>54.608833468493152</v>
      </c>
      <c r="AA48" s="121">
        <f t="shared" si="12"/>
        <v>2948.8770072986299</v>
      </c>
      <c r="AD48" s="70">
        <f t="shared" si="13"/>
        <v>273.04416734246576</v>
      </c>
      <c r="AE48" s="121">
        <f t="shared" si="14"/>
        <v>27.304416734246576</v>
      </c>
      <c r="AG48" s="121">
        <f t="shared" si="15"/>
        <v>300.34858407671231</v>
      </c>
    </row>
    <row r="49" spans="1:34" x14ac:dyDescent="0.35">
      <c r="A49" s="48">
        <v>43020</v>
      </c>
      <c r="B49" s="53">
        <f t="shared" si="6"/>
        <v>1</v>
      </c>
      <c r="C49" s="71">
        <v>0</v>
      </c>
      <c r="D49" s="71">
        <v>0</v>
      </c>
      <c r="E49" s="71">
        <v>0</v>
      </c>
      <c r="F49" s="74">
        <f t="shared" si="0"/>
        <v>49826956.420000002</v>
      </c>
      <c r="G49" s="45">
        <v>49826956.420000002</v>
      </c>
      <c r="H49" s="44">
        <v>50000</v>
      </c>
      <c r="I49" s="50">
        <f t="shared" si="7"/>
        <v>996.53912839999998</v>
      </c>
      <c r="J49" s="51">
        <f t="shared" si="8"/>
        <v>-3.6164457154051493E-5</v>
      </c>
      <c r="K49" s="51">
        <f t="shared" si="16"/>
        <v>-1.3932405265234327E-3</v>
      </c>
      <c r="R49" s="84">
        <f t="shared" si="1"/>
        <v>0</v>
      </c>
      <c r="S49" s="84">
        <f t="shared" si="2"/>
        <v>0</v>
      </c>
      <c r="T49" s="84">
        <f t="shared" si="3"/>
        <v>0</v>
      </c>
      <c r="U49" s="84">
        <f t="shared" si="4"/>
        <v>1</v>
      </c>
      <c r="V49" s="84">
        <f t="shared" si="5"/>
        <v>1</v>
      </c>
      <c r="X49" s="70">
        <f t="shared" si="9"/>
        <v>2730.3429287671238</v>
      </c>
      <c r="Y49" s="121">
        <f t="shared" si="10"/>
        <v>273.03429287671241</v>
      </c>
      <c r="Z49" s="121">
        <f t="shared" si="11"/>
        <v>54.606858575342478</v>
      </c>
      <c r="AA49" s="121">
        <f t="shared" si="12"/>
        <v>2948.7703630684937</v>
      </c>
      <c r="AD49" s="70">
        <f t="shared" si="13"/>
        <v>273.03429287671236</v>
      </c>
      <c r="AE49" s="121">
        <f t="shared" si="14"/>
        <v>27.303429287671236</v>
      </c>
      <c r="AG49" s="121">
        <f t="shared" si="15"/>
        <v>300.33772216438359</v>
      </c>
    </row>
    <row r="50" spans="1:34" x14ac:dyDescent="0.35">
      <c r="A50" s="48">
        <v>43021</v>
      </c>
      <c r="B50" s="53">
        <f t="shared" si="6"/>
        <v>1</v>
      </c>
      <c r="C50" s="71">
        <v>0</v>
      </c>
      <c r="D50" s="71">
        <v>0</v>
      </c>
      <c r="E50" s="71">
        <v>0</v>
      </c>
      <c r="F50" s="74">
        <f t="shared" si="0"/>
        <v>49825154.460000001</v>
      </c>
      <c r="G50" s="45">
        <v>49825154.460000001</v>
      </c>
      <c r="H50" s="44">
        <v>50000</v>
      </c>
      <c r="I50" s="50">
        <f t="shared" si="7"/>
        <v>996.50308919999998</v>
      </c>
      <c r="J50" s="51">
        <f t="shared" si="8"/>
        <v>-3.6164360207177902E-5</v>
      </c>
      <c r="K50" s="51">
        <f t="shared" si="16"/>
        <v>-1.3932406079095066E-3</v>
      </c>
      <c r="R50" s="84">
        <f t="shared" si="1"/>
        <v>0</v>
      </c>
      <c r="S50" s="84">
        <f t="shared" si="2"/>
        <v>0</v>
      </c>
      <c r="T50" s="84">
        <f t="shared" si="3"/>
        <v>0</v>
      </c>
      <c r="U50" s="84">
        <f t="shared" si="4"/>
        <v>1</v>
      </c>
      <c r="V50" s="84">
        <f t="shared" si="5"/>
        <v>1</v>
      </c>
      <c r="X50" s="70">
        <f t="shared" si="9"/>
        <v>2730.2441873972602</v>
      </c>
      <c r="Y50" s="121">
        <f t="shared" si="10"/>
        <v>273.02441873972606</v>
      </c>
      <c r="Z50" s="121">
        <f t="shared" si="11"/>
        <v>54.604883747945209</v>
      </c>
      <c r="AA50" s="121">
        <f t="shared" si="12"/>
        <v>2948.6637223890411</v>
      </c>
      <c r="AD50" s="70">
        <f t="shared" si="13"/>
        <v>273.02441873972606</v>
      </c>
      <c r="AE50" s="121">
        <f t="shared" si="14"/>
        <v>27.302441873972608</v>
      </c>
      <c r="AG50" s="121">
        <f t="shared" si="15"/>
        <v>300.32686061369867</v>
      </c>
    </row>
    <row r="51" spans="1:34" x14ac:dyDescent="0.35">
      <c r="A51" s="48">
        <v>43024</v>
      </c>
      <c r="B51" s="53">
        <f t="shared" si="6"/>
        <v>3</v>
      </c>
      <c r="C51" s="71">
        <v>0</v>
      </c>
      <c r="D51" s="71">
        <v>0</v>
      </c>
      <c r="E51" s="71">
        <v>0</v>
      </c>
      <c r="F51" s="74">
        <f t="shared" si="0"/>
        <v>49819748.770000003</v>
      </c>
      <c r="G51" s="45">
        <v>49819748.770000003</v>
      </c>
      <c r="H51" s="44">
        <v>50000</v>
      </c>
      <c r="I51" s="50">
        <f t="shared" si="7"/>
        <v>996.39497540000002</v>
      </c>
      <c r="J51" s="51">
        <f t="shared" si="8"/>
        <v>-1.0849319101132949E-4</v>
      </c>
      <c r="K51" s="51">
        <f t="shared" si="16"/>
        <v>-1.3932406466322495E-3</v>
      </c>
      <c r="R51" s="84">
        <f t="shared" si="1"/>
        <v>0</v>
      </c>
      <c r="S51" s="84">
        <f t="shared" si="2"/>
        <v>0</v>
      </c>
      <c r="T51" s="84">
        <f t="shared" si="3"/>
        <v>0</v>
      </c>
      <c r="U51" s="84">
        <f t="shared" si="4"/>
        <v>1</v>
      </c>
      <c r="V51" s="84">
        <f t="shared" si="5"/>
        <v>1</v>
      </c>
      <c r="X51" s="70">
        <f t="shared" si="9"/>
        <v>8190.4363495890411</v>
      </c>
      <c r="Y51" s="121">
        <f t="shared" si="10"/>
        <v>819.04363495890414</v>
      </c>
      <c r="Z51" s="121">
        <f t="shared" si="11"/>
        <v>163.80872699178082</v>
      </c>
      <c r="AA51" s="121">
        <f t="shared" si="12"/>
        <v>8845.6712575561633</v>
      </c>
      <c r="AD51" s="70">
        <f t="shared" si="13"/>
        <v>819.04363495890425</v>
      </c>
      <c r="AE51" s="121">
        <f t="shared" si="14"/>
        <v>81.904363495890436</v>
      </c>
      <c r="AG51" s="121">
        <f t="shared" si="15"/>
        <v>900.94799845479474</v>
      </c>
    </row>
    <row r="52" spans="1:34" x14ac:dyDescent="0.35">
      <c r="A52" s="48">
        <v>43025</v>
      </c>
      <c r="B52" s="53">
        <f t="shared" si="6"/>
        <v>1</v>
      </c>
      <c r="C52" s="71">
        <v>0</v>
      </c>
      <c r="D52" s="71">
        <v>0</v>
      </c>
      <c r="E52" s="71">
        <v>0</v>
      </c>
      <c r="F52" s="74">
        <f t="shared" si="0"/>
        <v>49817947.07</v>
      </c>
      <c r="G52" s="45">
        <v>49817947.07</v>
      </c>
      <c r="H52" s="44">
        <v>50000</v>
      </c>
      <c r="I52" s="50">
        <f t="shared" si="7"/>
        <v>996.35894140000005</v>
      </c>
      <c r="J52" s="51">
        <f t="shared" si="8"/>
        <v>-3.6164373455924559E-5</v>
      </c>
      <c r="K52" s="51">
        <f t="shared" si="16"/>
        <v>-1.3932405206013854E-3</v>
      </c>
      <c r="R52" s="84">
        <f t="shared" si="1"/>
        <v>0</v>
      </c>
      <c r="S52" s="84">
        <f t="shared" si="2"/>
        <v>0</v>
      </c>
      <c r="T52" s="84">
        <f t="shared" si="3"/>
        <v>0</v>
      </c>
      <c r="U52" s="84">
        <f t="shared" si="4"/>
        <v>1</v>
      </c>
      <c r="V52" s="84">
        <f t="shared" si="5"/>
        <v>1</v>
      </c>
      <c r="X52" s="70">
        <f t="shared" si="9"/>
        <v>2729.8492476712331</v>
      </c>
      <c r="Y52" s="121">
        <f t="shared" si="10"/>
        <v>272.98492476712335</v>
      </c>
      <c r="Z52" s="121">
        <f t="shared" si="11"/>
        <v>54.596984953424666</v>
      </c>
      <c r="AA52" s="121">
        <f t="shared" si="12"/>
        <v>2948.2371874849318</v>
      </c>
      <c r="AD52" s="70">
        <f t="shared" si="13"/>
        <v>272.98492476712335</v>
      </c>
      <c r="AE52" s="121">
        <f t="shared" si="14"/>
        <v>27.298492476712337</v>
      </c>
      <c r="AG52" s="121">
        <f t="shared" si="15"/>
        <v>300.28341724383569</v>
      </c>
    </row>
    <row r="53" spans="1:34" x14ac:dyDescent="0.35">
      <c r="A53" s="48">
        <v>43026</v>
      </c>
      <c r="B53" s="53">
        <f t="shared" si="6"/>
        <v>1</v>
      </c>
      <c r="C53" s="71">
        <v>0</v>
      </c>
      <c r="D53" s="71">
        <v>0</v>
      </c>
      <c r="E53" s="71">
        <v>0</v>
      </c>
      <c r="F53" s="74">
        <f t="shared" si="0"/>
        <v>49816145.439999998</v>
      </c>
      <c r="G53" s="45">
        <v>49816145.439999998</v>
      </c>
      <c r="H53" s="44">
        <v>50000</v>
      </c>
      <c r="I53" s="50">
        <f t="shared" si="7"/>
        <v>996.32290879999994</v>
      </c>
      <c r="J53" s="51">
        <f t="shared" si="8"/>
        <v>-3.616427624916211E-5</v>
      </c>
      <c r="K53" s="51">
        <f t="shared" si="16"/>
        <v>-1.3932403926065111E-3</v>
      </c>
      <c r="R53" s="84">
        <f t="shared" si="1"/>
        <v>0</v>
      </c>
      <c r="S53" s="84">
        <f t="shared" si="2"/>
        <v>0</v>
      </c>
      <c r="T53" s="84">
        <f t="shared" si="3"/>
        <v>0</v>
      </c>
      <c r="U53" s="84">
        <f t="shared" si="4"/>
        <v>1</v>
      </c>
      <c r="V53" s="84">
        <f t="shared" si="5"/>
        <v>1</v>
      </c>
      <c r="X53" s="70">
        <f t="shared" si="9"/>
        <v>2729.7505243835617</v>
      </c>
      <c r="Y53" s="121">
        <f t="shared" si="10"/>
        <v>272.97505243835616</v>
      </c>
      <c r="Z53" s="121">
        <f t="shared" si="11"/>
        <v>54.595010487671232</v>
      </c>
      <c r="AA53" s="121">
        <f t="shared" si="12"/>
        <v>2948.1305663342469</v>
      </c>
      <c r="AD53" s="70">
        <f t="shared" si="13"/>
        <v>272.97505243835616</v>
      </c>
      <c r="AE53" s="121">
        <f t="shared" si="14"/>
        <v>27.297505243835616</v>
      </c>
      <c r="AG53" s="121">
        <f t="shared" si="15"/>
        <v>300.27255768219175</v>
      </c>
    </row>
    <row r="54" spans="1:34" x14ac:dyDescent="0.35">
      <c r="A54" s="48">
        <v>43027</v>
      </c>
      <c r="B54" s="53">
        <f t="shared" si="6"/>
        <v>1</v>
      </c>
      <c r="C54" s="71">
        <v>0</v>
      </c>
      <c r="D54" s="71">
        <v>0</v>
      </c>
      <c r="E54" s="71">
        <v>0</v>
      </c>
      <c r="F54" s="74">
        <f t="shared" si="0"/>
        <v>49814343.869999997</v>
      </c>
      <c r="G54" s="45">
        <v>49814343.869999997</v>
      </c>
      <c r="H54" s="44">
        <v>50000</v>
      </c>
      <c r="I54" s="50">
        <f t="shared" si="7"/>
        <v>996.28687739999998</v>
      </c>
      <c r="J54" s="51">
        <f t="shared" si="8"/>
        <v>-3.6164379722386843E-5</v>
      </c>
      <c r="K54" s="51">
        <f t="shared" si="16"/>
        <v>-1.3571239273121071E-3</v>
      </c>
      <c r="R54" s="84">
        <f t="shared" si="1"/>
        <v>0</v>
      </c>
      <c r="S54" s="84">
        <f t="shared" si="2"/>
        <v>0</v>
      </c>
      <c r="T54" s="84">
        <f t="shared" si="3"/>
        <v>0</v>
      </c>
      <c r="U54" s="84">
        <f t="shared" si="4"/>
        <v>1</v>
      </c>
      <c r="V54" s="84">
        <f t="shared" si="5"/>
        <v>1</v>
      </c>
      <c r="X54" s="70">
        <f t="shared" si="9"/>
        <v>2729.6518049315068</v>
      </c>
      <c r="Y54" s="121">
        <f t="shared" si="10"/>
        <v>272.96518049315068</v>
      </c>
      <c r="Z54" s="121">
        <f t="shared" si="11"/>
        <v>54.593036098630137</v>
      </c>
      <c r="AA54" s="121">
        <f t="shared" si="12"/>
        <v>2948.0239493260269</v>
      </c>
      <c r="AD54" s="70">
        <f t="shared" si="13"/>
        <v>272.96518049315068</v>
      </c>
      <c r="AE54" s="121">
        <f t="shared" si="14"/>
        <v>27.296518049315068</v>
      </c>
      <c r="AG54" s="121">
        <f t="shared" si="15"/>
        <v>300.26169854246575</v>
      </c>
    </row>
    <row r="55" spans="1:34" x14ac:dyDescent="0.35">
      <c r="A55" s="48">
        <v>43028</v>
      </c>
      <c r="B55" s="53">
        <f t="shared" si="6"/>
        <v>1</v>
      </c>
      <c r="C55" s="71">
        <v>0</v>
      </c>
      <c r="D55" s="71">
        <v>0</v>
      </c>
      <c r="E55" s="71">
        <v>0</v>
      </c>
      <c r="F55" s="74">
        <f t="shared" si="0"/>
        <v>49812542.359999999</v>
      </c>
      <c r="G55" s="45">
        <v>49812542.359999999</v>
      </c>
      <c r="H55" s="44">
        <v>50000</v>
      </c>
      <c r="I55" s="50">
        <f t="shared" si="7"/>
        <v>996.25084719999995</v>
      </c>
      <c r="J55" s="51">
        <f t="shared" si="8"/>
        <v>-3.6164483159765277E-5</v>
      </c>
      <c r="K55" s="51">
        <f t="shared" si="16"/>
        <v>-1.2848855749794097E-3</v>
      </c>
      <c r="R55" s="84">
        <f t="shared" si="1"/>
        <v>0</v>
      </c>
      <c r="S55" s="84">
        <f t="shared" si="2"/>
        <v>0</v>
      </c>
      <c r="T55" s="84">
        <f t="shared" si="3"/>
        <v>0</v>
      </c>
      <c r="U55" s="84">
        <f t="shared" si="4"/>
        <v>1</v>
      </c>
      <c r="V55" s="84">
        <f t="shared" si="5"/>
        <v>1</v>
      </c>
      <c r="X55" s="70">
        <f t="shared" si="9"/>
        <v>2729.5530887671234</v>
      </c>
      <c r="Y55" s="121">
        <f t="shared" si="10"/>
        <v>272.95530887671237</v>
      </c>
      <c r="Z55" s="121">
        <f t="shared" si="11"/>
        <v>54.591061775342467</v>
      </c>
      <c r="AA55" s="121">
        <f t="shared" si="12"/>
        <v>2947.9173358684934</v>
      </c>
      <c r="AD55" s="70">
        <f t="shared" si="13"/>
        <v>272.95530887671231</v>
      </c>
      <c r="AE55" s="121">
        <f t="shared" si="14"/>
        <v>27.295530887671234</v>
      </c>
      <c r="AG55" s="121">
        <f t="shared" si="15"/>
        <v>300.25083976438356</v>
      </c>
    </row>
    <row r="56" spans="1:34" x14ac:dyDescent="0.35">
      <c r="A56" s="48">
        <v>43031</v>
      </c>
      <c r="B56" s="53">
        <f t="shared" si="6"/>
        <v>3</v>
      </c>
      <c r="C56" s="71">
        <v>0</v>
      </c>
      <c r="D56" s="71">
        <v>0</v>
      </c>
      <c r="E56" s="71">
        <v>0</v>
      </c>
      <c r="F56" s="74">
        <f t="shared" si="0"/>
        <v>49807138.039999999</v>
      </c>
      <c r="G56" s="45">
        <v>49807138.039999999</v>
      </c>
      <c r="H56" s="44">
        <v>50000</v>
      </c>
      <c r="I56" s="50">
        <f t="shared" si="7"/>
        <v>996.14276080000002</v>
      </c>
      <c r="J56" s="51">
        <f t="shared" si="8"/>
        <v>-1.0849315742487406E-4</v>
      </c>
      <c r="K56" s="51">
        <f t="shared" si="16"/>
        <v>-1.0962364334586201E-3</v>
      </c>
      <c r="R56" s="84">
        <f t="shared" si="1"/>
        <v>0</v>
      </c>
      <c r="S56" s="84">
        <f t="shared" si="2"/>
        <v>0</v>
      </c>
      <c r="T56" s="84">
        <f t="shared" si="3"/>
        <v>0</v>
      </c>
      <c r="U56" s="84">
        <f t="shared" si="4"/>
        <v>1</v>
      </c>
      <c r="V56" s="84">
        <f t="shared" si="5"/>
        <v>1</v>
      </c>
      <c r="X56" s="70">
        <f t="shared" si="9"/>
        <v>8188.3631276712331</v>
      </c>
      <c r="Y56" s="121">
        <f t="shared" si="10"/>
        <v>818.83631276712333</v>
      </c>
      <c r="Z56" s="121">
        <f t="shared" si="11"/>
        <v>163.76726255342467</v>
      </c>
      <c r="AA56" s="121">
        <f t="shared" si="12"/>
        <v>8843.4321778849317</v>
      </c>
      <c r="AD56" s="70">
        <f t="shared" si="13"/>
        <v>818.83631276712333</v>
      </c>
      <c r="AE56" s="121">
        <f t="shared" si="14"/>
        <v>81.883631276712336</v>
      </c>
      <c r="AG56" s="121">
        <f t="shared" si="15"/>
        <v>900.71994404383565</v>
      </c>
    </row>
    <row r="57" spans="1:34" x14ac:dyDescent="0.35">
      <c r="A57" s="48">
        <v>43032</v>
      </c>
      <c r="B57" s="53">
        <f t="shared" si="6"/>
        <v>1</v>
      </c>
      <c r="C57" s="71">
        <v>0</v>
      </c>
      <c r="D57" s="71">
        <v>0</v>
      </c>
      <c r="E57" s="71">
        <v>0</v>
      </c>
      <c r="F57" s="74">
        <f t="shared" si="0"/>
        <v>49805336.799999997</v>
      </c>
      <c r="G57" s="45">
        <v>49805336.799999997</v>
      </c>
      <c r="H57" s="44">
        <v>50000</v>
      </c>
      <c r="I57" s="50">
        <f t="shared" si="7"/>
        <v>996.10673599999996</v>
      </c>
      <c r="J57" s="51">
        <f t="shared" si="8"/>
        <v>-3.6164294333808507E-5</v>
      </c>
      <c r="K57" s="51">
        <f t="shared" si="16"/>
        <v>-1.0962363683857178E-3</v>
      </c>
      <c r="R57" s="84">
        <f t="shared" si="1"/>
        <v>0</v>
      </c>
      <c r="S57" s="84">
        <f t="shared" si="2"/>
        <v>0</v>
      </c>
      <c r="T57" s="84">
        <f t="shared" si="3"/>
        <v>0</v>
      </c>
      <c r="U57" s="84">
        <f t="shared" si="4"/>
        <v>1</v>
      </c>
      <c r="V57" s="84">
        <f t="shared" si="5"/>
        <v>1</v>
      </c>
      <c r="X57" s="70">
        <f t="shared" si="9"/>
        <v>2729.1582487671235</v>
      </c>
      <c r="Y57" s="121">
        <f t="shared" si="10"/>
        <v>272.91582487671235</v>
      </c>
      <c r="Z57" s="121">
        <f t="shared" si="11"/>
        <v>54.58316497534247</v>
      </c>
      <c r="AA57" s="121">
        <f t="shared" si="12"/>
        <v>2947.4909086684929</v>
      </c>
      <c r="AD57" s="70">
        <f t="shared" si="13"/>
        <v>272.91582487671229</v>
      </c>
      <c r="AE57" s="121">
        <f t="shared" si="14"/>
        <v>27.291582487671231</v>
      </c>
      <c r="AG57" s="121">
        <f t="shared" si="15"/>
        <v>300.20740736438353</v>
      </c>
    </row>
    <row r="58" spans="1:34" x14ac:dyDescent="0.35">
      <c r="A58" s="48">
        <v>43033</v>
      </c>
      <c r="B58" s="53">
        <f t="shared" si="6"/>
        <v>1</v>
      </c>
      <c r="C58" s="71">
        <v>0</v>
      </c>
      <c r="D58" s="71">
        <v>0</v>
      </c>
      <c r="E58" s="71">
        <v>0</v>
      </c>
      <c r="F58" s="74">
        <f t="shared" si="0"/>
        <v>49803535.619999997</v>
      </c>
      <c r="G58" s="45">
        <v>49803535.619999997</v>
      </c>
      <c r="H58" s="44">
        <v>50000</v>
      </c>
      <c r="I58" s="50">
        <f t="shared" si="7"/>
        <v>996.07071239999993</v>
      </c>
      <c r="J58" s="51">
        <f t="shared" si="8"/>
        <v>-3.6164397547073069E-5</v>
      </c>
      <c r="K58" s="51">
        <f t="shared" si="16"/>
        <v>-1.0962363019887693E-3</v>
      </c>
      <c r="R58" s="84">
        <f t="shared" si="1"/>
        <v>0</v>
      </c>
      <c r="S58" s="84">
        <f t="shared" si="2"/>
        <v>0</v>
      </c>
      <c r="T58" s="84">
        <f t="shared" si="3"/>
        <v>0</v>
      </c>
      <c r="U58" s="84">
        <f t="shared" si="4"/>
        <v>1</v>
      </c>
      <c r="V58" s="84">
        <f t="shared" si="5"/>
        <v>1</v>
      </c>
      <c r="X58" s="70">
        <f t="shared" si="9"/>
        <v>2729.0595506849313</v>
      </c>
      <c r="Y58" s="121">
        <f t="shared" si="10"/>
        <v>272.90595506849314</v>
      </c>
      <c r="Z58" s="121">
        <f t="shared" si="11"/>
        <v>54.581191013698628</v>
      </c>
      <c r="AA58" s="121">
        <f t="shared" si="12"/>
        <v>2947.3843147397261</v>
      </c>
      <c r="AD58" s="70">
        <f t="shared" si="13"/>
        <v>272.90595506849314</v>
      </c>
      <c r="AE58" s="121">
        <f t="shared" si="14"/>
        <v>27.290595506849314</v>
      </c>
      <c r="AG58" s="121">
        <f t="shared" si="15"/>
        <v>300.19655057534248</v>
      </c>
    </row>
    <row r="59" spans="1:34" x14ac:dyDescent="0.35">
      <c r="A59" s="48">
        <v>43034</v>
      </c>
      <c r="B59" s="53">
        <f t="shared" si="6"/>
        <v>1</v>
      </c>
      <c r="C59" s="71">
        <v>0</v>
      </c>
      <c r="D59" s="71">
        <v>0</v>
      </c>
      <c r="E59" s="71">
        <v>0</v>
      </c>
      <c r="F59" s="74">
        <f t="shared" si="0"/>
        <v>49758154.5</v>
      </c>
      <c r="G59" s="45">
        <v>49758154.5</v>
      </c>
      <c r="H59" s="44">
        <v>50000</v>
      </c>
      <c r="I59" s="50">
        <f t="shared" si="7"/>
        <v>995.16309000000001</v>
      </c>
      <c r="J59" s="51">
        <f t="shared" si="8"/>
        <v>-9.1120277777572269E-4</v>
      </c>
      <c r="K59" s="51">
        <f t="shared" si="16"/>
        <v>-1.9703470746093767E-3</v>
      </c>
      <c r="R59" s="84">
        <f t="shared" si="1"/>
        <v>0</v>
      </c>
      <c r="S59" s="84">
        <f t="shared" si="2"/>
        <v>0</v>
      </c>
      <c r="T59" s="84">
        <f t="shared" si="3"/>
        <v>0</v>
      </c>
      <c r="U59" s="84">
        <f t="shared" si="4"/>
        <v>1</v>
      </c>
      <c r="V59" s="84">
        <f t="shared" si="5"/>
        <v>1</v>
      </c>
      <c r="X59" s="70">
        <f t="shared" si="9"/>
        <v>2728.960855890411</v>
      </c>
      <c r="Y59" s="121">
        <f t="shared" si="10"/>
        <v>272.89608558904109</v>
      </c>
      <c r="Z59" s="121">
        <f t="shared" si="11"/>
        <v>54.57921711780822</v>
      </c>
      <c r="AA59" s="121">
        <f t="shared" si="12"/>
        <v>2947.2777243616438</v>
      </c>
      <c r="AD59" s="70">
        <f t="shared" si="13"/>
        <v>272.89608558904109</v>
      </c>
      <c r="AE59" s="121">
        <f t="shared" si="14"/>
        <v>27.28960855890411</v>
      </c>
      <c r="AG59" s="121">
        <f t="shared" si="15"/>
        <v>300.18569414794518</v>
      </c>
    </row>
    <row r="60" spans="1:34" x14ac:dyDescent="0.35">
      <c r="A60" s="48">
        <v>43035</v>
      </c>
      <c r="B60" s="53">
        <f t="shared" si="6"/>
        <v>1</v>
      </c>
      <c r="C60" s="71">
        <v>0</v>
      </c>
      <c r="D60" s="71">
        <v>0</v>
      </c>
      <c r="E60" s="71">
        <v>0</v>
      </c>
      <c r="F60" s="74">
        <f t="shared" si="0"/>
        <v>49756355.030000001</v>
      </c>
      <c r="G60" s="45">
        <v>49756355.030000001</v>
      </c>
      <c r="H60" s="44">
        <v>50000</v>
      </c>
      <c r="I60" s="50">
        <f t="shared" si="7"/>
        <v>995.12710060000006</v>
      </c>
      <c r="J60" s="51">
        <f t="shared" si="8"/>
        <v>-3.6164323578307698E-5</v>
      </c>
      <c r="K60" s="51">
        <f t="shared" si="16"/>
        <v>-1.7780081432035757E-3</v>
      </c>
      <c r="R60" s="84">
        <f t="shared" si="1"/>
        <v>0</v>
      </c>
      <c r="S60" s="84">
        <f t="shared" si="2"/>
        <v>0</v>
      </c>
      <c r="T60" s="84">
        <f t="shared" si="3"/>
        <v>0</v>
      </c>
      <c r="U60" s="84">
        <f t="shared" si="4"/>
        <v>1</v>
      </c>
      <c r="V60" s="84">
        <f t="shared" si="5"/>
        <v>1</v>
      </c>
      <c r="X60" s="70">
        <f t="shared" si="9"/>
        <v>2726.474219178082</v>
      </c>
      <c r="Y60" s="121">
        <f t="shared" si="10"/>
        <v>272.64742191780823</v>
      </c>
      <c r="Z60" s="121">
        <f t="shared" si="11"/>
        <v>54.529484383561638</v>
      </c>
      <c r="AA60" s="121">
        <f t="shared" si="12"/>
        <v>2944.5921567123282</v>
      </c>
      <c r="AD60" s="70">
        <f t="shared" si="13"/>
        <v>272.64742191780823</v>
      </c>
      <c r="AE60" s="121">
        <f t="shared" si="14"/>
        <v>27.264742191780826</v>
      </c>
      <c r="AG60" s="121">
        <f t="shared" si="15"/>
        <v>299.91216410958907</v>
      </c>
    </row>
    <row r="61" spans="1:34" x14ac:dyDescent="0.35">
      <c r="A61" s="48">
        <v>43038</v>
      </c>
      <c r="B61" s="53">
        <f t="shared" si="6"/>
        <v>3</v>
      </c>
      <c r="C61" s="71">
        <v>0</v>
      </c>
      <c r="D61" s="71">
        <v>0</v>
      </c>
      <c r="E61" s="71">
        <v>0</v>
      </c>
      <c r="F61" s="74">
        <f t="shared" si="0"/>
        <v>49750956.810000002</v>
      </c>
      <c r="G61" s="45">
        <v>49750956.810000002</v>
      </c>
      <c r="H61" s="44">
        <v>50000</v>
      </c>
      <c r="I61" s="50">
        <f t="shared" si="7"/>
        <v>995.01913620000005</v>
      </c>
      <c r="J61" s="51">
        <f t="shared" si="8"/>
        <v>-1.0849307584419974E-4</v>
      </c>
      <c r="K61" s="51">
        <f t="shared" si="16"/>
        <v>-1.8502109050945483E-3</v>
      </c>
      <c r="R61" s="84">
        <f t="shared" si="1"/>
        <v>0</v>
      </c>
      <c r="S61" s="84">
        <f t="shared" si="2"/>
        <v>0</v>
      </c>
      <c r="T61" s="84">
        <f t="shared" si="3"/>
        <v>0</v>
      </c>
      <c r="U61" s="84">
        <f t="shared" si="4"/>
        <v>1</v>
      </c>
      <c r="V61" s="84">
        <f t="shared" si="5"/>
        <v>1</v>
      </c>
      <c r="X61" s="70">
        <f t="shared" si="9"/>
        <v>8179.126854246575</v>
      </c>
      <c r="Y61" s="121">
        <f t="shared" si="10"/>
        <v>817.91268542465752</v>
      </c>
      <c r="Z61" s="121">
        <f t="shared" si="11"/>
        <v>163.58253708493152</v>
      </c>
      <c r="AA61" s="121">
        <f t="shared" si="12"/>
        <v>8833.4570025863013</v>
      </c>
      <c r="AD61" s="70">
        <f t="shared" si="13"/>
        <v>817.91268542465752</v>
      </c>
      <c r="AE61" s="121">
        <f t="shared" si="14"/>
        <v>81.791268542465758</v>
      </c>
      <c r="AG61" s="121">
        <f t="shared" si="15"/>
        <v>899.70395396712331</v>
      </c>
    </row>
    <row r="62" spans="1:34" s="61" customFormat="1" x14ac:dyDescent="0.35">
      <c r="A62" s="55">
        <v>43039</v>
      </c>
      <c r="B62" s="56">
        <f t="shared" si="6"/>
        <v>1</v>
      </c>
      <c r="C62" s="71">
        <v>0</v>
      </c>
      <c r="D62" s="71">
        <v>0</v>
      </c>
      <c r="E62" s="71">
        <v>0</v>
      </c>
      <c r="F62" s="77">
        <f t="shared" si="0"/>
        <v>49749157.600000001</v>
      </c>
      <c r="G62" s="62">
        <v>49749157.600000001</v>
      </c>
      <c r="H62" s="63">
        <v>50000</v>
      </c>
      <c r="I62" s="57">
        <f t="shared" si="7"/>
        <v>994.98315200000002</v>
      </c>
      <c r="J62" s="60">
        <f t="shared" si="8"/>
        <v>-3.6164329600186724E-5</v>
      </c>
      <c r="K62" s="60">
        <f>(I62-I40)/I40</f>
        <v>-2.1508033852308669E-3</v>
      </c>
      <c r="L62" s="60"/>
      <c r="M62" s="60"/>
      <c r="N62" s="60"/>
      <c r="O62" s="60"/>
      <c r="P62" s="60"/>
      <c r="R62" s="84">
        <f t="shared" si="1"/>
        <v>0</v>
      </c>
      <c r="S62" s="84">
        <f t="shared" si="2"/>
        <v>0</v>
      </c>
      <c r="T62" s="84">
        <f t="shared" si="3"/>
        <v>0</v>
      </c>
      <c r="U62" s="84">
        <f t="shared" si="4"/>
        <v>1</v>
      </c>
      <c r="V62" s="60">
        <f t="shared" si="5"/>
        <v>1</v>
      </c>
      <c r="X62" s="58">
        <f t="shared" si="9"/>
        <v>2726.0798252054797</v>
      </c>
      <c r="Y62" s="122">
        <f t="shared" si="10"/>
        <v>272.60798252054798</v>
      </c>
      <c r="Z62" s="122">
        <f t="shared" si="11"/>
        <v>54.521596504109596</v>
      </c>
      <c r="AA62" s="122">
        <f t="shared" si="12"/>
        <v>2944.1662112219178</v>
      </c>
      <c r="AB62" s="122">
        <f>SUM(AA41:AA62)</f>
        <v>94338.484096241111</v>
      </c>
      <c r="AC62" s="122"/>
      <c r="AD62" s="58">
        <f t="shared" si="13"/>
        <v>272.60798252054798</v>
      </c>
      <c r="AE62" s="122">
        <f t="shared" si="14"/>
        <v>27.260798252054798</v>
      </c>
      <c r="AG62" s="122">
        <f t="shared" si="15"/>
        <v>299.8687807726028</v>
      </c>
      <c r="AH62" s="122">
        <f>SUM(AG41:AG62)</f>
        <v>9608.54930609863</v>
      </c>
    </row>
    <row r="63" spans="1:34" x14ac:dyDescent="0.35">
      <c r="A63" s="48">
        <v>43040</v>
      </c>
      <c r="B63" s="53">
        <f t="shared" si="6"/>
        <v>1</v>
      </c>
      <c r="C63" s="71">
        <v>0</v>
      </c>
      <c r="D63" s="71">
        <v>0</v>
      </c>
      <c r="E63" s="71">
        <v>0</v>
      </c>
      <c r="F63" s="74">
        <f t="shared" si="0"/>
        <v>49741358.450000003</v>
      </c>
      <c r="G63" s="45">
        <v>49741358.450000003</v>
      </c>
      <c r="H63" s="44">
        <v>50000</v>
      </c>
      <c r="I63" s="50">
        <f t="shared" si="7"/>
        <v>994.82716900000003</v>
      </c>
      <c r="J63" s="51">
        <f t="shared" si="8"/>
        <v>-1.567694886958166E-4</v>
      </c>
      <c r="K63" s="51">
        <f t="shared" si="16"/>
        <v>-1.9705971725639936E-3</v>
      </c>
      <c r="R63" s="84">
        <f t="shared" si="1"/>
        <v>0</v>
      </c>
      <c r="S63" s="84">
        <f t="shared" si="2"/>
        <v>0</v>
      </c>
      <c r="T63" s="84">
        <f t="shared" si="3"/>
        <v>0</v>
      </c>
      <c r="U63" s="84">
        <f t="shared" si="4"/>
        <v>1</v>
      </c>
      <c r="V63" s="84">
        <f t="shared" si="5"/>
        <v>1</v>
      </c>
      <c r="X63" s="70">
        <f t="shared" si="9"/>
        <v>2725.9812383561643</v>
      </c>
      <c r="Y63" s="121">
        <f t="shared" si="10"/>
        <v>272.59812383561643</v>
      </c>
      <c r="Z63" s="121">
        <f t="shared" si="11"/>
        <v>54.51962476712329</v>
      </c>
      <c r="AA63" s="121">
        <f t="shared" si="12"/>
        <v>2944.0597374246577</v>
      </c>
      <c r="AD63" s="70">
        <f t="shared" si="13"/>
        <v>272.59812383561649</v>
      </c>
      <c r="AE63" s="121">
        <f t="shared" si="14"/>
        <v>27.259812383561652</v>
      </c>
      <c r="AG63" s="121">
        <f t="shared" si="15"/>
        <v>299.85793621917816</v>
      </c>
    </row>
    <row r="64" spans="1:34" x14ac:dyDescent="0.35">
      <c r="A64" s="48">
        <v>43041</v>
      </c>
      <c r="B64" s="53">
        <f t="shared" si="6"/>
        <v>1</v>
      </c>
      <c r="C64" s="71">
        <v>0</v>
      </c>
      <c r="D64" s="71">
        <v>0</v>
      </c>
      <c r="E64" s="71">
        <v>0</v>
      </c>
      <c r="F64" s="74">
        <f t="shared" si="0"/>
        <v>49739559.579999998</v>
      </c>
      <c r="G64" s="45">
        <v>49739559.579999998</v>
      </c>
      <c r="H64" s="44">
        <v>50000</v>
      </c>
      <c r="I64" s="50">
        <f t="shared" si="7"/>
        <v>994.79119159999993</v>
      </c>
      <c r="J64" s="51">
        <f t="shared" si="8"/>
        <v>-3.6164472705602724E-5</v>
      </c>
      <c r="K64" s="51">
        <f t="shared" si="16"/>
        <v>-1.9705972095592095E-3</v>
      </c>
      <c r="R64" s="84">
        <f t="shared" si="1"/>
        <v>0</v>
      </c>
      <c r="S64" s="84">
        <f t="shared" si="2"/>
        <v>0</v>
      </c>
      <c r="T64" s="84">
        <f t="shared" si="3"/>
        <v>0</v>
      </c>
      <c r="U64" s="84">
        <f t="shared" si="4"/>
        <v>1</v>
      </c>
      <c r="V64" s="84">
        <f t="shared" si="5"/>
        <v>1</v>
      </c>
      <c r="X64" s="70">
        <f t="shared" si="9"/>
        <v>2725.553887671233</v>
      </c>
      <c r="Y64" s="121">
        <f t="shared" si="10"/>
        <v>272.5553887671233</v>
      </c>
      <c r="Z64" s="121">
        <f t="shared" si="11"/>
        <v>54.511077753424665</v>
      </c>
      <c r="AA64" s="121">
        <f t="shared" si="12"/>
        <v>2943.598198684932</v>
      </c>
      <c r="AD64" s="70">
        <f t="shared" si="13"/>
        <v>272.5553887671233</v>
      </c>
      <c r="AE64" s="121">
        <f t="shared" si="14"/>
        <v>27.255538876712333</v>
      </c>
      <c r="AG64" s="121">
        <f t="shared" si="15"/>
        <v>299.81092764383561</v>
      </c>
    </row>
    <row r="65" spans="1:33" x14ac:dyDescent="0.35">
      <c r="A65" s="48">
        <v>43042</v>
      </c>
      <c r="B65" s="53">
        <f t="shared" si="6"/>
        <v>1</v>
      </c>
      <c r="C65" s="71">
        <v>0</v>
      </c>
      <c r="D65" s="71">
        <v>0</v>
      </c>
      <c r="E65" s="71">
        <v>0</v>
      </c>
      <c r="F65" s="74">
        <f t="shared" si="0"/>
        <v>49737760.780000001</v>
      </c>
      <c r="G65" s="45">
        <v>49737760.780000001</v>
      </c>
      <c r="H65" s="44">
        <v>50000</v>
      </c>
      <c r="I65" s="50">
        <f t="shared" si="7"/>
        <v>994.75521560000004</v>
      </c>
      <c r="J65" s="51">
        <f t="shared" si="8"/>
        <v>-3.6164373291271742E-5</v>
      </c>
      <c r="K65" s="51">
        <f t="shared" si="16"/>
        <v>-1.8984032639496407E-3</v>
      </c>
      <c r="R65" s="84">
        <f t="shared" si="1"/>
        <v>0</v>
      </c>
      <c r="S65" s="84">
        <f t="shared" si="2"/>
        <v>0</v>
      </c>
      <c r="T65" s="84">
        <f t="shared" si="3"/>
        <v>0</v>
      </c>
      <c r="U65" s="84">
        <f t="shared" si="4"/>
        <v>1</v>
      </c>
      <c r="V65" s="84">
        <f t="shared" si="5"/>
        <v>1</v>
      </c>
      <c r="X65" s="70">
        <f t="shared" si="9"/>
        <v>2725.4553194520549</v>
      </c>
      <c r="Y65" s="121">
        <f t="shared" si="10"/>
        <v>272.54553194520548</v>
      </c>
      <c r="Z65" s="121">
        <f t="shared" si="11"/>
        <v>54.509106389041101</v>
      </c>
      <c r="AA65" s="121">
        <f t="shared" si="12"/>
        <v>2943.4917450082194</v>
      </c>
      <c r="AD65" s="70">
        <f t="shared" si="13"/>
        <v>272.54553194520548</v>
      </c>
      <c r="AE65" s="121">
        <f t="shared" si="14"/>
        <v>27.25455319452055</v>
      </c>
      <c r="AG65" s="121">
        <f t="shared" si="15"/>
        <v>299.80008513972604</v>
      </c>
    </row>
    <row r="66" spans="1:33" x14ac:dyDescent="0.35">
      <c r="A66" s="48">
        <v>43045</v>
      </c>
      <c r="B66" s="53">
        <f t="shared" si="6"/>
        <v>3</v>
      </c>
      <c r="C66" s="71">
        <v>0</v>
      </c>
      <c r="D66" s="71">
        <v>0</v>
      </c>
      <c r="E66" s="71">
        <v>0</v>
      </c>
      <c r="F66" s="74">
        <f t="shared" si="0"/>
        <v>49732364.579999998</v>
      </c>
      <c r="G66" s="45">
        <v>49732364.579999998</v>
      </c>
      <c r="H66" s="44">
        <v>50000</v>
      </c>
      <c r="I66" s="50">
        <f t="shared" si="7"/>
        <v>994.64729160000002</v>
      </c>
      <c r="J66" s="51">
        <f t="shared" si="8"/>
        <v>-1.0849302251200526E-4</v>
      </c>
      <c r="K66" s="51">
        <f t="shared" si="16"/>
        <v>-1.970597138299785E-3</v>
      </c>
      <c r="R66" s="84">
        <f t="shared" si="1"/>
        <v>0</v>
      </c>
      <c r="S66" s="84">
        <f t="shared" si="2"/>
        <v>0</v>
      </c>
      <c r="T66" s="84">
        <f t="shared" si="3"/>
        <v>0</v>
      </c>
      <c r="U66" s="84">
        <f t="shared" si="4"/>
        <v>1</v>
      </c>
      <c r="V66" s="84">
        <f t="shared" si="5"/>
        <v>1</v>
      </c>
      <c r="X66" s="70">
        <f t="shared" si="9"/>
        <v>8176.0702652054797</v>
      </c>
      <c r="Y66" s="121">
        <f t="shared" si="10"/>
        <v>817.60702652054806</v>
      </c>
      <c r="Z66" s="121">
        <f t="shared" si="11"/>
        <v>163.52140530410961</v>
      </c>
      <c r="AA66" s="121">
        <f t="shared" si="12"/>
        <v>8830.1558864219187</v>
      </c>
      <c r="AD66" s="70">
        <f t="shared" si="13"/>
        <v>817.60702652054795</v>
      </c>
      <c r="AE66" s="121">
        <f t="shared" si="14"/>
        <v>81.760702652054803</v>
      </c>
      <c r="AG66" s="121">
        <f t="shared" si="15"/>
        <v>899.36772917260271</v>
      </c>
    </row>
    <row r="67" spans="1:33" x14ac:dyDescent="0.35">
      <c r="A67" s="48">
        <v>43046</v>
      </c>
      <c r="B67" s="53">
        <f t="shared" si="6"/>
        <v>1</v>
      </c>
      <c r="C67" s="71">
        <v>0</v>
      </c>
      <c r="D67" s="71">
        <v>0</v>
      </c>
      <c r="E67" s="71">
        <v>0</v>
      </c>
      <c r="F67" s="74">
        <f t="shared" si="0"/>
        <v>49730566.039999999</v>
      </c>
      <c r="G67" s="45">
        <v>49730566.039999999</v>
      </c>
      <c r="H67" s="44">
        <v>50000</v>
      </c>
      <c r="I67" s="50">
        <f t="shared" si="7"/>
        <v>994.61132079999993</v>
      </c>
      <c r="J67" s="51">
        <f t="shared" si="8"/>
        <v>-3.6164377366597411E-5</v>
      </c>
      <c r="K67" s="51">
        <f t="shared" si="16"/>
        <v>-1.9705971622499285E-3</v>
      </c>
      <c r="R67" s="84">
        <f t="shared" si="1"/>
        <v>0</v>
      </c>
      <c r="S67" s="84">
        <f t="shared" si="2"/>
        <v>0</v>
      </c>
      <c r="T67" s="84">
        <f t="shared" si="3"/>
        <v>0</v>
      </c>
      <c r="U67" s="84">
        <f t="shared" si="4"/>
        <v>1</v>
      </c>
      <c r="V67" s="84">
        <f t="shared" si="5"/>
        <v>1</v>
      </c>
      <c r="X67" s="70">
        <f t="shared" si="9"/>
        <v>2725.0610728767124</v>
      </c>
      <c r="Y67" s="121">
        <f t="shared" si="10"/>
        <v>272.50610728767123</v>
      </c>
      <c r="Z67" s="121">
        <f t="shared" si="11"/>
        <v>54.50122145753425</v>
      </c>
      <c r="AA67" s="121">
        <f t="shared" si="12"/>
        <v>2943.0659587068494</v>
      </c>
      <c r="AD67" s="70">
        <f t="shared" si="13"/>
        <v>272.50610728767123</v>
      </c>
      <c r="AE67" s="121">
        <f t="shared" si="14"/>
        <v>27.250610728767125</v>
      </c>
      <c r="AG67" s="121">
        <f t="shared" si="15"/>
        <v>299.75671801643836</v>
      </c>
    </row>
    <row r="68" spans="1:33" x14ac:dyDescent="0.35">
      <c r="A68" s="48">
        <v>43047</v>
      </c>
      <c r="B68" s="53">
        <f t="shared" si="6"/>
        <v>1</v>
      </c>
      <c r="C68" s="71">
        <v>0</v>
      </c>
      <c r="D68" s="71">
        <v>0</v>
      </c>
      <c r="E68" s="71">
        <v>0</v>
      </c>
      <c r="F68" s="74">
        <f t="shared" si="0"/>
        <v>49728767.560000002</v>
      </c>
      <c r="G68" s="45">
        <v>49728767.560000002</v>
      </c>
      <c r="H68" s="44">
        <v>50000</v>
      </c>
      <c r="I68" s="50">
        <f t="shared" si="7"/>
        <v>994.5753512</v>
      </c>
      <c r="J68" s="51">
        <f t="shared" si="8"/>
        <v>-3.6164478774481217E-5</v>
      </c>
      <c r="K68" s="51">
        <f t="shared" si="16"/>
        <v>-1.9705971838285337E-3</v>
      </c>
      <c r="L68" s="51">
        <f t="shared" ref="L68:L83" si="17">(I68-I5)/I5</f>
        <v>-5.4246488000000001E-3</v>
      </c>
      <c r="R68" s="84">
        <f t="shared" si="1"/>
        <v>0</v>
      </c>
      <c r="S68" s="84">
        <f t="shared" si="2"/>
        <v>0</v>
      </c>
      <c r="T68" s="84">
        <f t="shared" si="3"/>
        <v>0</v>
      </c>
      <c r="U68" s="84">
        <f t="shared" si="4"/>
        <v>1</v>
      </c>
      <c r="V68" s="84">
        <f t="shared" si="5"/>
        <v>1</v>
      </c>
      <c r="X68" s="70">
        <f t="shared" si="9"/>
        <v>2724.962522739726</v>
      </c>
      <c r="Y68" s="121">
        <f t="shared" si="10"/>
        <v>272.49625227397263</v>
      </c>
      <c r="Z68" s="121">
        <f t="shared" si="11"/>
        <v>54.49925045479452</v>
      </c>
      <c r="AA68" s="121">
        <f t="shared" si="12"/>
        <v>2942.9595245589039</v>
      </c>
      <c r="AD68" s="70">
        <f t="shared" si="13"/>
        <v>272.49625227397257</v>
      </c>
      <c r="AE68" s="121">
        <f t="shared" si="14"/>
        <v>27.24962522739726</v>
      </c>
      <c r="AG68" s="121">
        <f t="shared" si="15"/>
        <v>299.74587750136982</v>
      </c>
    </row>
    <row r="69" spans="1:33" x14ac:dyDescent="0.35">
      <c r="A69" s="48">
        <v>43048</v>
      </c>
      <c r="B69" s="53">
        <f t="shared" si="6"/>
        <v>1</v>
      </c>
      <c r="C69" s="71">
        <v>0</v>
      </c>
      <c r="D69" s="71">
        <v>0</v>
      </c>
      <c r="E69" s="71">
        <v>0</v>
      </c>
      <c r="F69" s="74">
        <f t="shared" ref="F69:F90" si="18">G69-C69-E69-D69</f>
        <v>49726969.149999999</v>
      </c>
      <c r="G69" s="45">
        <v>49726969.149999999</v>
      </c>
      <c r="H69" s="44">
        <v>50000</v>
      </c>
      <c r="I69" s="50">
        <f t="shared" si="7"/>
        <v>994.53938299999993</v>
      </c>
      <c r="J69" s="51">
        <f t="shared" si="8"/>
        <v>-3.6164379055516536E-5</v>
      </c>
      <c r="K69" s="51">
        <f t="shared" si="16"/>
        <v>-1.9705972026404098E-3</v>
      </c>
      <c r="L69" s="51">
        <f t="shared" si="17"/>
        <v>-5.424648779168418E-3</v>
      </c>
      <c r="R69" s="84">
        <f t="shared" ref="R69:R84" si="19">C69/G69</f>
        <v>0</v>
      </c>
      <c r="S69" s="84">
        <f t="shared" ref="S69:S84" si="20">D69/G69</f>
        <v>0</v>
      </c>
      <c r="T69" s="84">
        <f t="shared" ref="T69:T84" si="21">E69/G69</f>
        <v>0</v>
      </c>
      <c r="U69" s="84">
        <f t="shared" ref="U69:U84" si="22">F69/G69</f>
        <v>1</v>
      </c>
      <c r="V69" s="84">
        <f t="shared" ref="V69:V84" si="23">SUM(R69:U69)</f>
        <v>1</v>
      </c>
      <c r="X69" s="70">
        <f t="shared" si="9"/>
        <v>2724.863975890411</v>
      </c>
      <c r="Y69" s="121">
        <f t="shared" si="10"/>
        <v>272.48639758904113</v>
      </c>
      <c r="Z69" s="121">
        <f t="shared" si="11"/>
        <v>54.497279517808224</v>
      </c>
      <c r="AA69" s="121">
        <f t="shared" si="12"/>
        <v>2942.8530939616439</v>
      </c>
      <c r="AD69" s="70">
        <f t="shared" si="13"/>
        <v>272.48639758904108</v>
      </c>
      <c r="AE69" s="121">
        <f t="shared" si="14"/>
        <v>27.248639758904108</v>
      </c>
      <c r="AG69" s="121">
        <f t="shared" si="15"/>
        <v>299.73503734794519</v>
      </c>
    </row>
    <row r="70" spans="1:33" x14ac:dyDescent="0.35">
      <c r="A70" s="48">
        <v>43049</v>
      </c>
      <c r="B70" s="53">
        <f t="shared" ref="B70:B129" si="24">A70-A69</f>
        <v>1</v>
      </c>
      <c r="C70" s="71">
        <v>0</v>
      </c>
      <c r="D70" s="71">
        <v>0</v>
      </c>
      <c r="E70" s="71">
        <v>0</v>
      </c>
      <c r="F70" s="74">
        <f t="shared" si="18"/>
        <v>49725170.799999997</v>
      </c>
      <c r="G70" s="45">
        <v>49725170.799999997</v>
      </c>
      <c r="H70" s="44">
        <v>50000</v>
      </c>
      <c r="I70" s="50">
        <f t="shared" ref="I70:I95" si="25">G70/H70</f>
        <v>994.5034159999999</v>
      </c>
      <c r="J70" s="51">
        <f t="shared" si="8"/>
        <v>-3.6164480376367199E-5</v>
      </c>
      <c r="K70" s="51">
        <f t="shared" si="16"/>
        <v>-1.8984031902015142E-3</v>
      </c>
      <c r="L70" s="51">
        <f t="shared" si="17"/>
        <v>-5.4246489507546692E-3</v>
      </c>
      <c r="R70" s="84">
        <f t="shared" si="19"/>
        <v>0</v>
      </c>
      <c r="S70" s="84">
        <f t="shared" si="20"/>
        <v>0</v>
      </c>
      <c r="T70" s="84">
        <f t="shared" si="21"/>
        <v>0</v>
      </c>
      <c r="U70" s="84">
        <f t="shared" si="22"/>
        <v>1</v>
      </c>
      <c r="V70" s="84">
        <f t="shared" si="23"/>
        <v>1</v>
      </c>
      <c r="X70" s="70">
        <f t="shared" si="9"/>
        <v>2724.7654328767126</v>
      </c>
      <c r="Y70" s="121">
        <f t="shared" si="10"/>
        <v>272.47654328767129</v>
      </c>
      <c r="Z70" s="121">
        <f t="shared" si="11"/>
        <v>54.495308657534252</v>
      </c>
      <c r="AA70" s="121">
        <f t="shared" si="12"/>
        <v>2942.7466675068495</v>
      </c>
      <c r="AD70" s="70">
        <f t="shared" si="13"/>
        <v>272.47654328767123</v>
      </c>
      <c r="AE70" s="121">
        <f t="shared" si="14"/>
        <v>27.247654328767126</v>
      </c>
      <c r="AG70" s="121">
        <f t="shared" si="15"/>
        <v>299.72419761643835</v>
      </c>
    </row>
    <row r="71" spans="1:33" x14ac:dyDescent="0.35">
      <c r="A71" s="48">
        <v>43052</v>
      </c>
      <c r="B71" s="53">
        <f t="shared" si="24"/>
        <v>3</v>
      </c>
      <c r="C71" s="71">
        <v>0</v>
      </c>
      <c r="D71" s="71">
        <v>0</v>
      </c>
      <c r="E71" s="71">
        <v>0</v>
      </c>
      <c r="F71" s="74">
        <f t="shared" si="18"/>
        <v>49719775.960000001</v>
      </c>
      <c r="G71" s="45">
        <v>49719775.960000001</v>
      </c>
      <c r="H71" s="44">
        <v>50000</v>
      </c>
      <c r="I71" s="50">
        <f t="shared" si="25"/>
        <v>994.39551919999997</v>
      </c>
      <c r="J71" s="51">
        <f t="shared" ref="J71:J97" si="26">(I71-I70)/I70</f>
        <v>-1.0849314166652894E-4</v>
      </c>
      <c r="K71" s="51">
        <f t="shared" si="16"/>
        <v>-1.9705972601011092E-3</v>
      </c>
      <c r="L71" s="51">
        <f t="shared" si="17"/>
        <v>-5.496587920426242E-3</v>
      </c>
      <c r="R71" s="84">
        <f t="shared" si="19"/>
        <v>0</v>
      </c>
      <c r="S71" s="84">
        <f t="shared" si="20"/>
        <v>0</v>
      </c>
      <c r="T71" s="84">
        <f t="shared" si="21"/>
        <v>0</v>
      </c>
      <c r="U71" s="84">
        <f t="shared" si="22"/>
        <v>1</v>
      </c>
      <c r="V71" s="84">
        <f t="shared" si="23"/>
        <v>1</v>
      </c>
      <c r="X71" s="70">
        <f t="shared" ref="X71:X102" si="27">(G70*$X$5*B71)/365</f>
        <v>8174.0006794520541</v>
      </c>
      <c r="Y71" s="121">
        <f t="shared" ref="Y71:Y134" si="28">X71*10%</f>
        <v>817.40006794520548</v>
      </c>
      <c r="Z71" s="121">
        <f t="shared" ref="Z71:Z134" si="29">X71*2%</f>
        <v>163.48001358904108</v>
      </c>
      <c r="AA71" s="121">
        <f t="shared" ref="AA71:AA134" si="30">X71+Y71-Z71</f>
        <v>8827.9207338082178</v>
      </c>
      <c r="AD71" s="70">
        <f t="shared" ref="AD71:AD134" si="31">(G70*$AD$5*B71)/365</f>
        <v>817.40006794520548</v>
      </c>
      <c r="AE71" s="121">
        <f t="shared" ref="AE71:AE134" si="32">AD71*10%</f>
        <v>81.740006794520554</v>
      </c>
      <c r="AG71" s="121">
        <f t="shared" ref="AG71:AG134" si="33">AD71+AE71-AF71</f>
        <v>899.14007473972606</v>
      </c>
    </row>
    <row r="72" spans="1:33" x14ac:dyDescent="0.35">
      <c r="A72" s="48">
        <v>43053</v>
      </c>
      <c r="B72" s="53">
        <f t="shared" si="24"/>
        <v>1</v>
      </c>
      <c r="C72" s="71">
        <v>0</v>
      </c>
      <c r="D72" s="71">
        <v>0</v>
      </c>
      <c r="E72" s="71">
        <v>0</v>
      </c>
      <c r="F72" s="74">
        <f t="shared" si="18"/>
        <v>49717977.880000003</v>
      </c>
      <c r="G72" s="45">
        <v>49717977.880000003</v>
      </c>
      <c r="H72" s="44">
        <v>50000</v>
      </c>
      <c r="I72" s="50">
        <f t="shared" si="25"/>
        <v>994.35955760000002</v>
      </c>
      <c r="J72" s="51">
        <f t="shared" si="26"/>
        <v>-3.6164282024200944E-5</v>
      </c>
      <c r="K72" s="51">
        <f t="shared" si="16"/>
        <v>-1.9705972658649764E-3</v>
      </c>
      <c r="L72" s="51">
        <f t="shared" si="17"/>
        <v>-5.4246487893026196E-3</v>
      </c>
      <c r="R72" s="84">
        <f t="shared" si="19"/>
        <v>0</v>
      </c>
      <c r="S72" s="84">
        <f t="shared" si="20"/>
        <v>0</v>
      </c>
      <c r="T72" s="84">
        <f t="shared" si="21"/>
        <v>0</v>
      </c>
      <c r="U72" s="84">
        <f t="shared" si="22"/>
        <v>1</v>
      </c>
      <c r="V72" s="84">
        <f t="shared" si="23"/>
        <v>1</v>
      </c>
      <c r="X72" s="70">
        <f t="shared" si="27"/>
        <v>2724.3712854794521</v>
      </c>
      <c r="Y72" s="121">
        <f t="shared" si="28"/>
        <v>272.43712854794524</v>
      </c>
      <c r="Z72" s="121">
        <f t="shared" si="29"/>
        <v>54.487425709589047</v>
      </c>
      <c r="AA72" s="121">
        <f t="shared" si="30"/>
        <v>2942.3209883178083</v>
      </c>
      <c r="AD72" s="70">
        <f t="shared" si="31"/>
        <v>272.43712854794518</v>
      </c>
      <c r="AE72" s="121">
        <f t="shared" si="32"/>
        <v>27.24371285479452</v>
      </c>
      <c r="AG72" s="121">
        <f t="shared" si="33"/>
        <v>299.6808414027397</v>
      </c>
    </row>
    <row r="73" spans="1:33" x14ac:dyDescent="0.35">
      <c r="A73" s="48">
        <v>43054</v>
      </c>
      <c r="B73" s="53">
        <f t="shared" si="24"/>
        <v>1</v>
      </c>
      <c r="C73" s="71">
        <v>0</v>
      </c>
      <c r="D73" s="71">
        <v>0</v>
      </c>
      <c r="E73" s="71">
        <v>0</v>
      </c>
      <c r="F73" s="71">
        <f t="shared" si="18"/>
        <v>49716179.859999999</v>
      </c>
      <c r="G73" s="45">
        <v>49716179.859999999</v>
      </c>
      <c r="H73" s="44">
        <v>50000</v>
      </c>
      <c r="I73" s="50">
        <f t="shared" si="25"/>
        <v>994.32359719999999</v>
      </c>
      <c r="J73" s="51">
        <f t="shared" si="26"/>
        <v>-3.6164383119941325E-5</v>
      </c>
      <c r="K73" s="51">
        <f t="shared" si="16"/>
        <v>-1.9705972692559584E-3</v>
      </c>
      <c r="L73" s="51">
        <f t="shared" si="17"/>
        <v>-5.4246487261430431E-3</v>
      </c>
      <c r="R73" s="84">
        <f t="shared" si="19"/>
        <v>0</v>
      </c>
      <c r="S73" s="84">
        <f t="shared" si="20"/>
        <v>0</v>
      </c>
      <c r="T73" s="84">
        <f t="shared" si="21"/>
        <v>0</v>
      </c>
      <c r="U73" s="84">
        <f t="shared" si="22"/>
        <v>1</v>
      </c>
      <c r="V73" s="84">
        <f t="shared" si="23"/>
        <v>1</v>
      </c>
      <c r="X73" s="70">
        <f t="shared" si="27"/>
        <v>2724.2727605479454</v>
      </c>
      <c r="Y73" s="121">
        <f t="shared" si="28"/>
        <v>272.42727605479456</v>
      </c>
      <c r="Z73" s="121">
        <f t="shared" si="29"/>
        <v>54.485455210958911</v>
      </c>
      <c r="AA73" s="121">
        <f t="shared" si="30"/>
        <v>2942.2145813917809</v>
      </c>
      <c r="AD73" s="70">
        <f t="shared" si="31"/>
        <v>272.42727605479456</v>
      </c>
      <c r="AE73" s="121">
        <f t="shared" si="32"/>
        <v>27.242727605479459</v>
      </c>
      <c r="AG73" s="121">
        <f t="shared" si="33"/>
        <v>299.67000366027401</v>
      </c>
    </row>
    <row r="74" spans="1:33" x14ac:dyDescent="0.35">
      <c r="A74" s="48">
        <v>43055</v>
      </c>
      <c r="B74" s="53">
        <f t="shared" si="24"/>
        <v>1</v>
      </c>
      <c r="C74" s="71">
        <v>0</v>
      </c>
      <c r="D74" s="71">
        <v>0</v>
      </c>
      <c r="E74" s="71">
        <v>0</v>
      </c>
      <c r="F74" s="74">
        <f t="shared" si="18"/>
        <v>49684381.899999999</v>
      </c>
      <c r="G74" s="45">
        <v>49684381.899999999</v>
      </c>
      <c r="H74" s="44">
        <v>50000</v>
      </c>
      <c r="I74" s="50">
        <f t="shared" si="25"/>
        <v>993.68763799999999</v>
      </c>
      <c r="J74" s="51">
        <f t="shared" si="26"/>
        <v>-6.3958976915649336E-4</v>
      </c>
      <c r="K74" s="51">
        <f t="shared" si="16"/>
        <v>-2.5728552273796856E-3</v>
      </c>
      <c r="L74" s="51">
        <f t="shared" si="17"/>
        <v>-6.0248224751052459E-3</v>
      </c>
      <c r="R74" s="84">
        <f t="shared" si="19"/>
        <v>0</v>
      </c>
      <c r="S74" s="84">
        <f t="shared" si="20"/>
        <v>0</v>
      </c>
      <c r="T74" s="84">
        <f t="shared" si="21"/>
        <v>0</v>
      </c>
      <c r="U74" s="84">
        <f t="shared" si="22"/>
        <v>1</v>
      </c>
      <c r="V74" s="84">
        <f t="shared" si="23"/>
        <v>1</v>
      </c>
      <c r="X74" s="70">
        <f t="shared" si="27"/>
        <v>2724.1742389041096</v>
      </c>
      <c r="Y74" s="121">
        <f t="shared" si="28"/>
        <v>272.41742389041099</v>
      </c>
      <c r="Z74" s="121">
        <f t="shared" si="29"/>
        <v>54.483484778082193</v>
      </c>
      <c r="AA74" s="121">
        <f t="shared" si="30"/>
        <v>2942.1081780164386</v>
      </c>
      <c r="AD74" s="70">
        <f t="shared" si="31"/>
        <v>272.41742389041099</v>
      </c>
      <c r="AE74" s="121">
        <f t="shared" si="32"/>
        <v>27.2417423890411</v>
      </c>
      <c r="AG74" s="121">
        <f t="shared" si="33"/>
        <v>299.65916627945211</v>
      </c>
    </row>
    <row r="75" spans="1:33" x14ac:dyDescent="0.35">
      <c r="A75" s="48">
        <v>43056</v>
      </c>
      <c r="B75" s="53">
        <f t="shared" si="24"/>
        <v>1</v>
      </c>
      <c r="C75" s="71">
        <v>0</v>
      </c>
      <c r="D75" s="71">
        <v>0</v>
      </c>
      <c r="E75" s="71">
        <v>0</v>
      </c>
      <c r="F75" s="74">
        <f t="shared" si="18"/>
        <v>49682585.100000001</v>
      </c>
      <c r="G75" s="45">
        <v>49682585.100000001</v>
      </c>
      <c r="H75" s="44">
        <v>50000</v>
      </c>
      <c r="I75" s="50">
        <f t="shared" si="25"/>
        <v>993.651702</v>
      </c>
      <c r="J75" s="51">
        <f t="shared" si="26"/>
        <v>-3.6164282039697086E-5</v>
      </c>
      <c r="K75" s="51">
        <f t="shared" si="16"/>
        <v>-2.5007046158719813E-3</v>
      </c>
      <c r="L75" s="51">
        <f t="shared" si="17"/>
        <v>-5.988873317900884E-3</v>
      </c>
      <c r="R75" s="84">
        <f t="shared" si="19"/>
        <v>0</v>
      </c>
      <c r="S75" s="84">
        <f t="shared" si="20"/>
        <v>0</v>
      </c>
      <c r="T75" s="84">
        <f t="shared" si="21"/>
        <v>0</v>
      </c>
      <c r="U75" s="84">
        <f t="shared" si="22"/>
        <v>1</v>
      </c>
      <c r="V75" s="84">
        <f t="shared" si="23"/>
        <v>1</v>
      </c>
      <c r="X75" s="70">
        <f t="shared" si="27"/>
        <v>2722.4318849315068</v>
      </c>
      <c r="Y75" s="121">
        <f t="shared" si="28"/>
        <v>272.24318849315068</v>
      </c>
      <c r="Z75" s="121">
        <f t="shared" si="29"/>
        <v>54.448637698630137</v>
      </c>
      <c r="AA75" s="121">
        <f t="shared" si="30"/>
        <v>2940.2264357260274</v>
      </c>
      <c r="AD75" s="70">
        <f t="shared" si="31"/>
        <v>272.24318849315068</v>
      </c>
      <c r="AE75" s="121">
        <f t="shared" si="32"/>
        <v>27.224318849315068</v>
      </c>
      <c r="AG75" s="121">
        <f t="shared" si="33"/>
        <v>299.46750734246575</v>
      </c>
    </row>
    <row r="76" spans="1:33" x14ac:dyDescent="0.35">
      <c r="A76" s="48">
        <v>43059</v>
      </c>
      <c r="B76" s="53">
        <f t="shared" si="24"/>
        <v>3</v>
      </c>
      <c r="C76" s="71">
        <v>0</v>
      </c>
      <c r="D76" s="71">
        <v>0</v>
      </c>
      <c r="E76" s="71">
        <v>0</v>
      </c>
      <c r="F76" s="74">
        <f t="shared" si="18"/>
        <v>49677194.880000003</v>
      </c>
      <c r="G76" s="45">
        <v>49677194.880000003</v>
      </c>
      <c r="H76" s="44">
        <v>50000</v>
      </c>
      <c r="I76" s="50">
        <f t="shared" si="25"/>
        <v>993.54389760000004</v>
      </c>
      <c r="J76" s="51">
        <f t="shared" si="26"/>
        <v>-1.0849314682697902E-4</v>
      </c>
      <c r="K76" s="51">
        <f t="shared" si="16"/>
        <v>-2.5728552045449866E-3</v>
      </c>
      <c r="L76" s="51">
        <f t="shared" si="17"/>
        <v>-5.9888732351287095E-3</v>
      </c>
      <c r="R76" s="84">
        <f t="shared" si="19"/>
        <v>0</v>
      </c>
      <c r="S76" s="84">
        <f t="shared" si="20"/>
        <v>0</v>
      </c>
      <c r="T76" s="84">
        <f t="shared" si="21"/>
        <v>0</v>
      </c>
      <c r="U76" s="84">
        <f t="shared" si="22"/>
        <v>1</v>
      </c>
      <c r="V76" s="84">
        <f t="shared" si="23"/>
        <v>1</v>
      </c>
      <c r="X76" s="70">
        <f t="shared" si="27"/>
        <v>8167.0002904109597</v>
      </c>
      <c r="Y76" s="121">
        <f t="shared" si="28"/>
        <v>816.70002904109606</v>
      </c>
      <c r="Z76" s="121">
        <f t="shared" si="29"/>
        <v>163.34000580821919</v>
      </c>
      <c r="AA76" s="121">
        <f t="shared" si="30"/>
        <v>8820.360313643836</v>
      </c>
      <c r="AD76" s="70">
        <f t="shared" si="31"/>
        <v>816.70002904109595</v>
      </c>
      <c r="AE76" s="121">
        <f t="shared" si="32"/>
        <v>81.670002904109595</v>
      </c>
      <c r="AG76" s="121">
        <f t="shared" si="33"/>
        <v>898.37003194520548</v>
      </c>
    </row>
    <row r="77" spans="1:33" x14ac:dyDescent="0.35">
      <c r="A77" s="48">
        <v>43060</v>
      </c>
      <c r="B77" s="53">
        <f t="shared" si="24"/>
        <v>1</v>
      </c>
      <c r="C77" s="71">
        <v>0</v>
      </c>
      <c r="D77" s="71">
        <v>0</v>
      </c>
      <c r="E77" s="71">
        <v>0</v>
      </c>
      <c r="F77" s="74">
        <f t="shared" si="18"/>
        <v>49675398.329999998</v>
      </c>
      <c r="G77" s="45">
        <v>49675398.329999998</v>
      </c>
      <c r="H77" s="44">
        <v>50000</v>
      </c>
      <c r="I77" s="50">
        <f t="shared" si="25"/>
        <v>993.50796659999992</v>
      </c>
      <c r="J77" s="51">
        <f t="shared" si="26"/>
        <v>-3.6164481596548964E-5</v>
      </c>
      <c r="K77" s="51">
        <f t="shared" si="16"/>
        <v>-2.572855288381247E-3</v>
      </c>
      <c r="L77" s="51">
        <f t="shared" si="17"/>
        <v>-5.9888733173668312E-3</v>
      </c>
      <c r="R77" s="84">
        <f t="shared" si="19"/>
        <v>0</v>
      </c>
      <c r="S77" s="84">
        <f t="shared" si="20"/>
        <v>0</v>
      </c>
      <c r="T77" s="84">
        <f t="shared" si="21"/>
        <v>0</v>
      </c>
      <c r="U77" s="84">
        <f t="shared" si="22"/>
        <v>1</v>
      </c>
      <c r="V77" s="84">
        <f t="shared" si="23"/>
        <v>1</v>
      </c>
      <c r="X77" s="70">
        <f t="shared" si="27"/>
        <v>2722.0380756164386</v>
      </c>
      <c r="Y77" s="121">
        <f t="shared" si="28"/>
        <v>272.20380756164388</v>
      </c>
      <c r="Z77" s="121">
        <f t="shared" si="29"/>
        <v>54.440761512328777</v>
      </c>
      <c r="AA77" s="121">
        <f t="shared" si="30"/>
        <v>2939.8011216657537</v>
      </c>
      <c r="AD77" s="70">
        <f t="shared" si="31"/>
        <v>272.20380756164383</v>
      </c>
      <c r="AE77" s="121">
        <f t="shared" si="32"/>
        <v>27.220380756164385</v>
      </c>
      <c r="AG77" s="121">
        <f t="shared" si="33"/>
        <v>299.42418831780822</v>
      </c>
    </row>
    <row r="78" spans="1:33" x14ac:dyDescent="0.35">
      <c r="A78" s="48">
        <v>43061</v>
      </c>
      <c r="B78" s="53">
        <f t="shared" si="24"/>
        <v>1</v>
      </c>
      <c r="C78" s="71">
        <v>0</v>
      </c>
      <c r="D78" s="71">
        <v>0</v>
      </c>
      <c r="E78" s="71">
        <v>0</v>
      </c>
      <c r="F78" s="74">
        <f t="shared" si="18"/>
        <v>49673601.850000001</v>
      </c>
      <c r="G78" s="45">
        <v>49673601.850000001</v>
      </c>
      <c r="H78" s="44">
        <v>50000</v>
      </c>
      <c r="I78" s="50">
        <f t="shared" si="25"/>
        <v>993.472037</v>
      </c>
      <c r="J78" s="51">
        <f t="shared" si="26"/>
        <v>-3.6164380365138415E-5</v>
      </c>
      <c r="K78" s="51">
        <f t="shared" si="16"/>
        <v>-1.6992722268266709E-3</v>
      </c>
      <c r="L78" s="51">
        <f t="shared" si="17"/>
        <v>-5.9888733912215894E-3</v>
      </c>
      <c r="R78" s="84">
        <f t="shared" si="19"/>
        <v>0</v>
      </c>
      <c r="S78" s="84">
        <f t="shared" si="20"/>
        <v>0</v>
      </c>
      <c r="T78" s="84">
        <f t="shared" si="21"/>
        <v>0</v>
      </c>
      <c r="U78" s="84">
        <f t="shared" si="22"/>
        <v>1</v>
      </c>
      <c r="V78" s="84">
        <f t="shared" si="23"/>
        <v>1</v>
      </c>
      <c r="X78" s="70">
        <f t="shared" si="27"/>
        <v>2721.9396345205478</v>
      </c>
      <c r="Y78" s="121">
        <f t="shared" si="28"/>
        <v>272.19396345205479</v>
      </c>
      <c r="Z78" s="121">
        <f t="shared" si="29"/>
        <v>54.438792690410956</v>
      </c>
      <c r="AA78" s="121">
        <f t="shared" si="30"/>
        <v>2939.6948052821917</v>
      </c>
      <c r="AD78" s="70">
        <f t="shared" si="31"/>
        <v>272.19396345205479</v>
      </c>
      <c r="AE78" s="121">
        <f t="shared" si="32"/>
        <v>27.219396345205482</v>
      </c>
      <c r="AG78" s="121">
        <f t="shared" si="33"/>
        <v>299.41335979726028</v>
      </c>
    </row>
    <row r="79" spans="1:33" x14ac:dyDescent="0.35">
      <c r="A79" s="48">
        <v>43062</v>
      </c>
      <c r="B79" s="53">
        <f t="shared" si="24"/>
        <v>1</v>
      </c>
      <c r="C79" s="71">
        <v>0</v>
      </c>
      <c r="D79" s="71">
        <v>0</v>
      </c>
      <c r="E79" s="71">
        <v>0</v>
      </c>
      <c r="F79" s="74">
        <f t="shared" si="18"/>
        <v>11049671805.440001</v>
      </c>
      <c r="G79" s="45">
        <v>11049671805.440001</v>
      </c>
      <c r="H79" s="44">
        <v>11122279.842800001</v>
      </c>
      <c r="I79" s="50">
        <f t="shared" si="25"/>
        <v>993.47183865302554</v>
      </c>
      <c r="J79" s="51">
        <f t="shared" si="26"/>
        <v>-1.9965028412501612E-7</v>
      </c>
      <c r="K79" s="51">
        <f t="shared" si="16"/>
        <v>-1.6633673688280612E-3</v>
      </c>
      <c r="L79" s="51">
        <f t="shared" si="17"/>
        <v>-5.9531227236951706E-3</v>
      </c>
      <c r="R79" s="84">
        <f t="shared" si="19"/>
        <v>0</v>
      </c>
      <c r="S79" s="84">
        <f t="shared" si="20"/>
        <v>0</v>
      </c>
      <c r="T79" s="84">
        <f t="shared" si="21"/>
        <v>0</v>
      </c>
      <c r="U79" s="84">
        <f t="shared" si="22"/>
        <v>1</v>
      </c>
      <c r="V79" s="84">
        <f t="shared" si="23"/>
        <v>1</v>
      </c>
      <c r="X79" s="70">
        <f t="shared" si="27"/>
        <v>2721.8411972602739</v>
      </c>
      <c r="Y79" s="121">
        <f t="shared" si="28"/>
        <v>272.1841197260274</v>
      </c>
      <c r="Z79" s="121">
        <f t="shared" si="29"/>
        <v>54.436823945205482</v>
      </c>
      <c r="AA79" s="121">
        <f t="shared" si="30"/>
        <v>2939.5884930410957</v>
      </c>
      <c r="AD79" s="70">
        <f t="shared" si="31"/>
        <v>272.1841197260274</v>
      </c>
      <c r="AE79" s="121">
        <f t="shared" si="32"/>
        <v>27.218411972602741</v>
      </c>
      <c r="AG79" s="121">
        <f t="shared" si="33"/>
        <v>299.40253169863013</v>
      </c>
    </row>
    <row r="80" spans="1:33" x14ac:dyDescent="0.35">
      <c r="A80" s="48">
        <v>43063</v>
      </c>
      <c r="B80" s="53">
        <f t="shared" si="24"/>
        <v>1</v>
      </c>
      <c r="C80" s="71">
        <v>0</v>
      </c>
      <c r="D80" s="71">
        <v>0</v>
      </c>
      <c r="E80" s="71">
        <v>0</v>
      </c>
      <c r="F80" s="74">
        <f t="shared" si="18"/>
        <v>14599272200.870001</v>
      </c>
      <c r="G80" s="28">
        <v>14599272200.870001</v>
      </c>
      <c r="H80" s="44">
        <v>14695607.238700001</v>
      </c>
      <c r="I80" s="50">
        <f t="shared" si="25"/>
        <v>993.44463714460824</v>
      </c>
      <c r="J80" s="51">
        <f t="shared" si="26"/>
        <v>-2.7380251114301122E-5</v>
      </c>
      <c r="K80" s="51">
        <f t="shared" si="16"/>
        <v>-1.5823806780288247E-3</v>
      </c>
      <c r="L80" s="51">
        <f t="shared" si="17"/>
        <v>-5.944390631239002E-3</v>
      </c>
      <c r="R80" s="84">
        <f t="shared" si="19"/>
        <v>0</v>
      </c>
      <c r="S80" s="84">
        <f t="shared" si="20"/>
        <v>0</v>
      </c>
      <c r="T80" s="84">
        <f t="shared" si="21"/>
        <v>0</v>
      </c>
      <c r="U80" s="84">
        <f t="shared" si="22"/>
        <v>1</v>
      </c>
      <c r="V80" s="84">
        <f t="shared" si="23"/>
        <v>1</v>
      </c>
      <c r="X80" s="70">
        <f t="shared" si="27"/>
        <v>605461.46879123291</v>
      </c>
      <c r="Y80" s="121">
        <f t="shared" si="28"/>
        <v>60546.146879123291</v>
      </c>
      <c r="Z80" s="121">
        <f t="shared" si="29"/>
        <v>12109.229375824658</v>
      </c>
      <c r="AA80" s="121">
        <f t="shared" si="30"/>
        <v>653898.38629453152</v>
      </c>
      <c r="AD80" s="70">
        <f t="shared" si="31"/>
        <v>60546.146879123291</v>
      </c>
      <c r="AE80" s="121">
        <f t="shared" si="32"/>
        <v>6054.6146879123298</v>
      </c>
      <c r="AG80" s="121">
        <f t="shared" si="33"/>
        <v>66600.761567035617</v>
      </c>
    </row>
    <row r="81" spans="1:34" x14ac:dyDescent="0.35">
      <c r="A81" s="48">
        <v>43066</v>
      </c>
      <c r="B81" s="53">
        <f t="shared" si="24"/>
        <v>3</v>
      </c>
      <c r="C81" s="71">
        <v>3783250000</v>
      </c>
      <c r="D81" s="75">
        <v>0</v>
      </c>
      <c r="E81" s="75">
        <v>0</v>
      </c>
      <c r="F81" s="74">
        <f t="shared" si="18"/>
        <v>26584722039.630001</v>
      </c>
      <c r="G81" s="46">
        <v>30367972039.630001</v>
      </c>
      <c r="H81" s="44">
        <v>30549536.083900001</v>
      </c>
      <c r="I81" s="50">
        <f t="shared" si="25"/>
        <v>994.05673317685216</v>
      </c>
      <c r="J81" s="51">
        <f t="shared" si="26"/>
        <v>6.1613502087366724E-4</v>
      </c>
      <c r="K81" s="51">
        <f t="shared" si="16"/>
        <v>-9.3108995995125712E-4</v>
      </c>
      <c r="L81" s="51">
        <f t="shared" si="17"/>
        <v>-4.6126804347895655E-3</v>
      </c>
      <c r="R81" s="84">
        <f t="shared" si="19"/>
        <v>0.1245802648613771</v>
      </c>
      <c r="S81" s="84">
        <f t="shared" si="20"/>
        <v>0</v>
      </c>
      <c r="T81" s="84">
        <f t="shared" si="21"/>
        <v>0</v>
      </c>
      <c r="U81" s="84">
        <f t="shared" si="22"/>
        <v>0.87541973513862292</v>
      </c>
      <c r="V81" s="84">
        <f t="shared" si="23"/>
        <v>1</v>
      </c>
      <c r="X81" s="70">
        <f t="shared" si="27"/>
        <v>2399880.3617868493</v>
      </c>
      <c r="Y81" s="121">
        <f t="shared" si="28"/>
        <v>239988.03617868494</v>
      </c>
      <c r="Z81" s="121">
        <f t="shared" si="29"/>
        <v>47997.607235736985</v>
      </c>
      <c r="AA81" s="121">
        <f t="shared" si="30"/>
        <v>2591870.790729797</v>
      </c>
      <c r="AD81" s="70">
        <f t="shared" si="31"/>
        <v>239988.03617868497</v>
      </c>
      <c r="AE81" s="121">
        <f t="shared" si="32"/>
        <v>23998.8036178685</v>
      </c>
      <c r="AG81" s="121">
        <f t="shared" si="33"/>
        <v>263986.83979655348</v>
      </c>
    </row>
    <row r="82" spans="1:34" x14ac:dyDescent="0.35">
      <c r="A82" s="48">
        <v>43067</v>
      </c>
      <c r="B82" s="53">
        <f t="shared" si="24"/>
        <v>1</v>
      </c>
      <c r="C82" s="71">
        <v>2569750000</v>
      </c>
      <c r="D82" s="75">
        <v>0</v>
      </c>
      <c r="E82" s="75">
        <v>21000000000</v>
      </c>
      <c r="F82" s="74">
        <f t="shared" si="18"/>
        <v>8093691270.6399994</v>
      </c>
      <c r="G82" s="46">
        <v>31663441270.639999</v>
      </c>
      <c r="H82" s="44">
        <v>31807009.626400001</v>
      </c>
      <c r="I82" s="50">
        <f t="shared" si="25"/>
        <v>995.48626678690221</v>
      </c>
      <c r="J82" s="51">
        <f t="shared" si="26"/>
        <v>1.4380805062116267E-3</v>
      </c>
      <c r="K82" s="51">
        <f t="shared" si="16"/>
        <v>6.6252491632763188E-4</v>
      </c>
      <c r="L82" s="51">
        <f t="shared" si="17"/>
        <v>-3.1451827350870046E-3</v>
      </c>
      <c r="R82" s="84">
        <f t="shared" si="19"/>
        <v>8.1158266343677773E-2</v>
      </c>
      <c r="S82" s="84">
        <f t="shared" si="20"/>
        <v>0</v>
      </c>
      <c r="T82" s="84">
        <f t="shared" si="21"/>
        <v>0.66322544730702726</v>
      </c>
      <c r="U82" s="84">
        <f t="shared" si="22"/>
        <v>0.25561628634929501</v>
      </c>
      <c r="V82" s="84">
        <f t="shared" si="23"/>
        <v>1</v>
      </c>
      <c r="X82" s="70">
        <f t="shared" si="27"/>
        <v>1663998.4679249316</v>
      </c>
      <c r="Y82" s="121">
        <f t="shared" si="28"/>
        <v>166399.84679249316</v>
      </c>
      <c r="Z82" s="121">
        <f t="shared" si="29"/>
        <v>33279.969358498631</v>
      </c>
      <c r="AA82" s="121">
        <f t="shared" si="30"/>
        <v>1797118.3453589261</v>
      </c>
      <c r="AD82" s="70">
        <f t="shared" si="31"/>
        <v>166399.84679249316</v>
      </c>
      <c r="AE82" s="121">
        <f t="shared" si="32"/>
        <v>16639.984679249315</v>
      </c>
      <c r="AG82" s="121">
        <f t="shared" si="33"/>
        <v>183039.83147174248</v>
      </c>
    </row>
    <row r="83" spans="1:34" x14ac:dyDescent="0.35">
      <c r="A83" s="48">
        <v>43068</v>
      </c>
      <c r="B83" s="53">
        <f t="shared" si="24"/>
        <v>1</v>
      </c>
      <c r="C83" s="71">
        <v>6233869600</v>
      </c>
      <c r="D83" s="75">
        <v>0</v>
      </c>
      <c r="E83" s="75">
        <v>21000000000</v>
      </c>
      <c r="F83" s="74">
        <f t="shared" si="18"/>
        <v>11755468081.540001</v>
      </c>
      <c r="G83" s="46">
        <v>38989337681.540001</v>
      </c>
      <c r="H83" s="44">
        <v>39190335.745499998</v>
      </c>
      <c r="I83" s="50">
        <f t="shared" si="25"/>
        <v>994.8712339372322</v>
      </c>
      <c r="J83" s="51">
        <f t="shared" si="26"/>
        <v>-6.1782153123530505E-4</v>
      </c>
      <c r="K83" s="51">
        <f t="shared" si="16"/>
        <v>8.0461445485391619E-5</v>
      </c>
      <c r="L83" s="51">
        <f t="shared" si="17"/>
        <v>-3.7250315689229497E-3</v>
      </c>
      <c r="R83" s="84">
        <f t="shared" si="19"/>
        <v>0.15988652207732948</v>
      </c>
      <c r="S83" s="84">
        <f t="shared" si="20"/>
        <v>0</v>
      </c>
      <c r="T83" s="84">
        <f t="shared" si="21"/>
        <v>0.53860879021658059</v>
      </c>
      <c r="U83" s="84">
        <f t="shared" si="22"/>
        <v>0.3015046877060899</v>
      </c>
      <c r="V83" s="84">
        <f t="shared" si="23"/>
        <v>1</v>
      </c>
      <c r="X83" s="70">
        <f t="shared" si="27"/>
        <v>1734983.0833227397</v>
      </c>
      <c r="Y83" s="121">
        <f t="shared" si="28"/>
        <v>173498.30833227397</v>
      </c>
      <c r="Z83" s="121">
        <f t="shared" si="29"/>
        <v>34699.661666454791</v>
      </c>
      <c r="AA83" s="121">
        <f t="shared" si="30"/>
        <v>1873781.7299885589</v>
      </c>
      <c r="AD83" s="70">
        <f t="shared" si="31"/>
        <v>173498.30833227397</v>
      </c>
      <c r="AE83" s="121">
        <f t="shared" si="32"/>
        <v>17349.830833227399</v>
      </c>
      <c r="AG83" s="121">
        <f t="shared" si="33"/>
        <v>190848.13916550137</v>
      </c>
    </row>
    <row r="84" spans="1:34" s="61" customFormat="1" x14ac:dyDescent="0.35">
      <c r="A84" s="55">
        <v>43069</v>
      </c>
      <c r="B84" s="56">
        <f t="shared" si="24"/>
        <v>1</v>
      </c>
      <c r="C84" s="73">
        <v>6051169600</v>
      </c>
      <c r="D84" s="75">
        <v>0</v>
      </c>
      <c r="E84" s="76">
        <v>36000000000</v>
      </c>
      <c r="F84" s="73">
        <f t="shared" si="18"/>
        <v>-1444148676.4300003</v>
      </c>
      <c r="G84" s="58">
        <v>40607020923.57</v>
      </c>
      <c r="H84" s="59">
        <v>40999615.1778</v>
      </c>
      <c r="I84" s="57">
        <f>G84/H84</f>
        <v>990.42444050932022</v>
      </c>
      <c r="J84" s="60">
        <f>(I84-I83)/I83</f>
        <v>-4.4697175636626545E-3</v>
      </c>
      <c r="K84" s="60">
        <f>(I84-I62)/I62</f>
        <v>-4.5816971689584931E-3</v>
      </c>
      <c r="L84" s="60">
        <f>(I84-I20)/I20</f>
        <v>-8.1780992935567912E-3</v>
      </c>
      <c r="M84" s="60"/>
      <c r="N84" s="60"/>
      <c r="O84" s="60"/>
      <c r="P84" s="60"/>
      <c r="R84" s="84">
        <f t="shared" si="19"/>
        <v>0.14901781668222921</v>
      </c>
      <c r="S84" s="84">
        <f t="shared" si="20"/>
        <v>0</v>
      </c>
      <c r="T84" s="84">
        <f t="shared" si="21"/>
        <v>0.88654619770701049</v>
      </c>
      <c r="U84" s="84">
        <f t="shared" si="22"/>
        <v>-3.556401438923968E-2</v>
      </c>
      <c r="V84" s="60">
        <f t="shared" si="23"/>
        <v>1</v>
      </c>
      <c r="X84" s="58">
        <f t="shared" si="27"/>
        <v>2136402.0647419179</v>
      </c>
      <c r="Y84" s="122">
        <f t="shared" si="28"/>
        <v>213640.2064741918</v>
      </c>
      <c r="Z84" s="122">
        <f t="shared" si="29"/>
        <v>42728.04129483836</v>
      </c>
      <c r="AA84" s="122">
        <f t="shared" si="30"/>
        <v>2307314.2299212716</v>
      </c>
      <c r="AB84" s="122">
        <f>SUM(AA63:AA84)</f>
        <v>9291650.6487562526</v>
      </c>
      <c r="AC84" s="122"/>
      <c r="AD84" s="58">
        <f t="shared" si="31"/>
        <v>213640.2064741918</v>
      </c>
      <c r="AE84" s="122">
        <f t="shared" si="32"/>
        <v>21364.02064741918</v>
      </c>
      <c r="AG84" s="122">
        <f t="shared" si="33"/>
        <v>235004.22712161098</v>
      </c>
      <c r="AH84" s="122">
        <f>SUM(AG63:AG84)</f>
        <v>946371.82533628505</v>
      </c>
    </row>
    <row r="85" spans="1:34" x14ac:dyDescent="0.35">
      <c r="A85" s="48">
        <v>43073</v>
      </c>
      <c r="B85" s="53">
        <f t="shared" si="24"/>
        <v>4</v>
      </c>
      <c r="C85" s="71">
        <v>6223107600</v>
      </c>
      <c r="D85" s="75">
        <v>0</v>
      </c>
      <c r="E85" s="75">
        <v>36000000000</v>
      </c>
      <c r="F85" s="74">
        <f t="shared" si="18"/>
        <v>3456083768.4199982</v>
      </c>
      <c r="G85" s="45">
        <v>45679191368.419998</v>
      </c>
      <c r="H85" s="47">
        <v>46047956.070900001</v>
      </c>
      <c r="I85" s="50">
        <f t="shared" si="25"/>
        <v>991.9917248463272</v>
      </c>
      <c r="J85" s="51">
        <f t="shared" si="26"/>
        <v>1.5824370571883445E-3</v>
      </c>
      <c r="K85" s="51">
        <f t="shared" si="16"/>
        <v>-2.6698577235363934E-3</v>
      </c>
      <c r="L85" s="51">
        <f t="shared" ref="L85:L101" si="34">(I85-I21)/I21</f>
        <v>-6.5726767064342223E-3</v>
      </c>
      <c r="R85" s="84">
        <f>C85/G85</f>
        <v>0.13623506488563419</v>
      </c>
      <c r="S85" s="84">
        <f>D85/G85</f>
        <v>0</v>
      </c>
      <c r="T85" s="84">
        <f>E85/G85</f>
        <v>0.78810501940908606</v>
      </c>
      <c r="U85" s="84">
        <f>F85/G85</f>
        <v>7.5659915705279718E-2</v>
      </c>
      <c r="V85" s="60">
        <f>SUM(R85:U85)</f>
        <v>1</v>
      </c>
      <c r="X85" s="70">
        <f t="shared" si="27"/>
        <v>8900168.9695495889</v>
      </c>
      <c r="Y85" s="121">
        <f t="shared" si="28"/>
        <v>890016.89695495891</v>
      </c>
      <c r="Z85" s="121">
        <f t="shared" si="29"/>
        <v>178003.37939099179</v>
      </c>
      <c r="AA85" s="121">
        <f t="shared" si="30"/>
        <v>9612182.4871135559</v>
      </c>
      <c r="AD85" s="70">
        <f t="shared" si="31"/>
        <v>890016.89695495891</v>
      </c>
      <c r="AE85" s="121">
        <f t="shared" si="32"/>
        <v>89001.689695495894</v>
      </c>
      <c r="AG85" s="121">
        <f t="shared" si="33"/>
        <v>979018.58665045479</v>
      </c>
    </row>
    <row r="86" spans="1:34" x14ac:dyDescent="0.35">
      <c r="A86" s="48">
        <v>43074</v>
      </c>
      <c r="B86" s="53">
        <f t="shared" si="24"/>
        <v>1</v>
      </c>
      <c r="C86" s="71">
        <v>7163455800</v>
      </c>
      <c r="D86" s="75">
        <v>0</v>
      </c>
      <c r="E86" s="75">
        <v>15000000000</v>
      </c>
      <c r="F86" s="74">
        <f t="shared" si="18"/>
        <v>25121034774.860001</v>
      </c>
      <c r="G86" s="45">
        <v>47284490574.860001</v>
      </c>
      <c r="H86" s="47">
        <v>47812083.734499998</v>
      </c>
      <c r="I86" s="50">
        <f t="shared" si="25"/>
        <v>988.96527575393452</v>
      </c>
      <c r="J86" s="51">
        <f t="shared" si="26"/>
        <v>-3.0508813900252231E-3</v>
      </c>
      <c r="K86" s="51">
        <f t="shared" si="16"/>
        <v>-5.6766346089084357E-3</v>
      </c>
      <c r="L86" s="51">
        <f t="shared" si="34"/>
        <v>-9.3411483595377386E-3</v>
      </c>
      <c r="R86" s="84">
        <f>C86/G86</f>
        <v>0.15149694356247612</v>
      </c>
      <c r="S86" s="84">
        <f>D86/G86</f>
        <v>0</v>
      </c>
      <c r="T86" s="84">
        <f>E86/G86</f>
        <v>0.31722875339541312</v>
      </c>
      <c r="U86" s="84">
        <f>F86/G86</f>
        <v>0.53127430304211076</v>
      </c>
      <c r="V86" s="84">
        <f>SUM(R86:U86)</f>
        <v>1</v>
      </c>
      <c r="X86" s="70">
        <f t="shared" si="27"/>
        <v>2502969.3900504108</v>
      </c>
      <c r="Y86" s="121">
        <f t="shared" si="28"/>
        <v>250296.93900504109</v>
      </c>
      <c r="Z86" s="121">
        <f t="shared" si="29"/>
        <v>50059.387801008219</v>
      </c>
      <c r="AA86" s="121">
        <f t="shared" si="30"/>
        <v>2703206.9412544435</v>
      </c>
      <c r="AD86" s="70">
        <f t="shared" si="31"/>
        <v>250296.93900504109</v>
      </c>
      <c r="AE86" s="121">
        <f t="shared" si="32"/>
        <v>25029.693900504109</v>
      </c>
      <c r="AG86" s="121">
        <f t="shared" si="33"/>
        <v>275326.63290554518</v>
      </c>
    </row>
    <row r="87" spans="1:34" x14ac:dyDescent="0.35">
      <c r="A87" s="48">
        <v>43075</v>
      </c>
      <c r="B87" s="53">
        <f t="shared" si="24"/>
        <v>1</v>
      </c>
      <c r="C87" s="71">
        <v>6289456000</v>
      </c>
      <c r="D87" s="75">
        <v>0</v>
      </c>
      <c r="E87" s="75">
        <v>30100000000</v>
      </c>
      <c r="F87" s="74">
        <f t="shared" si="18"/>
        <v>13619406379.639999</v>
      </c>
      <c r="G87" s="45">
        <v>50008862379.639999</v>
      </c>
      <c r="H87" s="47">
        <v>50592767.748300001</v>
      </c>
      <c r="I87" s="50">
        <f t="shared" si="25"/>
        <v>988.45871861438889</v>
      </c>
      <c r="J87" s="51">
        <f t="shared" si="26"/>
        <v>-5.1220922712322974E-4</v>
      </c>
      <c r="K87" s="51">
        <f t="shared" si="16"/>
        <v>-6.1499941439641763E-3</v>
      </c>
      <c r="L87" s="51">
        <f t="shared" si="34"/>
        <v>-9.8127634125114369E-3</v>
      </c>
      <c r="R87" s="84">
        <f>C87/G87</f>
        <v>0.12576682813245943</v>
      </c>
      <c r="S87" s="84">
        <f>D87/G87</f>
        <v>0</v>
      </c>
      <c r="T87" s="84">
        <f>E87/G87</f>
        <v>0.6018933158586417</v>
      </c>
      <c r="U87" s="84">
        <f>F87/G87</f>
        <v>0.27233985600889893</v>
      </c>
      <c r="V87" s="84">
        <f>SUM(R87:U87)</f>
        <v>1</v>
      </c>
      <c r="X87" s="70">
        <f t="shared" si="27"/>
        <v>2590930.9904032876</v>
      </c>
      <c r="Y87" s="121">
        <f t="shared" si="28"/>
        <v>259093.09904032876</v>
      </c>
      <c r="Z87" s="121">
        <f t="shared" si="29"/>
        <v>51818.619808065756</v>
      </c>
      <c r="AA87" s="121">
        <f t="shared" si="30"/>
        <v>2798205.4696355509</v>
      </c>
      <c r="AD87" s="70">
        <f t="shared" si="31"/>
        <v>259093.09904032876</v>
      </c>
      <c r="AE87" s="121">
        <f t="shared" si="32"/>
        <v>25909.309904032878</v>
      </c>
      <c r="AG87" s="121">
        <f t="shared" si="33"/>
        <v>285002.40894436161</v>
      </c>
    </row>
    <row r="88" spans="1:34" x14ac:dyDescent="0.35">
      <c r="A88" s="48">
        <v>43076</v>
      </c>
      <c r="B88" s="53">
        <f t="shared" si="24"/>
        <v>1</v>
      </c>
      <c r="C88" s="71">
        <v>6219015800</v>
      </c>
      <c r="D88" s="75">
        <v>0</v>
      </c>
      <c r="E88" s="75">
        <v>25100000000</v>
      </c>
      <c r="F88" s="74">
        <f t="shared" si="18"/>
        <v>24670641994.739998</v>
      </c>
      <c r="G88" s="45">
        <v>55989657794.739998</v>
      </c>
      <c r="H88" s="47">
        <v>56713407.892399997</v>
      </c>
      <c r="I88" s="50">
        <f t="shared" si="25"/>
        <v>987.23846574282504</v>
      </c>
      <c r="J88" s="51">
        <f t="shared" si="26"/>
        <v>-1.2345005902465824E-3</v>
      </c>
      <c r="K88" s="51">
        <f t="shared" si="16"/>
        <v>-7.341003666593752E-3</v>
      </c>
      <c r="L88" s="51">
        <f t="shared" si="34"/>
        <v>-1.0999383595697385E-2</v>
      </c>
      <c r="R88" s="84">
        <f t="shared" ref="R88:R98" si="35">C88/G88</f>
        <v>0.11107436703398196</v>
      </c>
      <c r="S88" s="84">
        <f t="shared" ref="S88:S98" si="36">D88/G88</f>
        <v>0</v>
      </c>
      <c r="T88" s="84">
        <f t="shared" ref="T88:T98" si="37">E88/G88</f>
        <v>0.44829707822143616</v>
      </c>
      <c r="U88" s="84">
        <f t="shared" ref="U88:U98" si="38">F88/G88</f>
        <v>0.44062855474458185</v>
      </c>
      <c r="V88" s="84">
        <f t="shared" ref="V88:V98" si="39">SUM(R88:U88)</f>
        <v>1</v>
      </c>
      <c r="X88" s="70">
        <f t="shared" si="27"/>
        <v>2740211.6372405482</v>
      </c>
      <c r="Y88" s="121">
        <f t="shared" si="28"/>
        <v>274021.16372405482</v>
      </c>
      <c r="Z88" s="121">
        <f t="shared" si="29"/>
        <v>54804.232744810965</v>
      </c>
      <c r="AA88" s="121">
        <f t="shared" si="30"/>
        <v>2959428.5682197921</v>
      </c>
      <c r="AD88" s="70">
        <f t="shared" si="31"/>
        <v>274021.16372405476</v>
      </c>
      <c r="AE88" s="121">
        <f t="shared" si="32"/>
        <v>27402.116372405479</v>
      </c>
      <c r="AG88" s="121">
        <f t="shared" si="33"/>
        <v>301423.28009646025</v>
      </c>
    </row>
    <row r="89" spans="1:34" x14ac:dyDescent="0.35">
      <c r="A89" s="48">
        <v>43077</v>
      </c>
      <c r="B89" s="53">
        <f t="shared" si="24"/>
        <v>1</v>
      </c>
      <c r="C89" s="71">
        <v>6697370000</v>
      </c>
      <c r="D89" s="75">
        <v>0</v>
      </c>
      <c r="E89" s="75">
        <v>25100000000</v>
      </c>
      <c r="F89" s="74">
        <f t="shared" si="18"/>
        <v>25907510118.559998</v>
      </c>
      <c r="G89" s="45">
        <v>57704880118.559998</v>
      </c>
      <c r="H89" s="47">
        <v>58486029.199199997</v>
      </c>
      <c r="I89" s="50">
        <f t="shared" si="25"/>
        <v>986.64383458176906</v>
      </c>
      <c r="J89" s="51">
        <f t="shared" si="26"/>
        <v>-6.0231765848848824E-4</v>
      </c>
      <c r="K89" s="51">
        <f>(I89-I70)/I70</f>
        <v>-7.9030210372156694E-3</v>
      </c>
      <c r="L89" s="51">
        <f t="shared" si="34"/>
        <v>-1.1559329731912926E-2</v>
      </c>
      <c r="R89" s="84">
        <f t="shared" si="35"/>
        <v>0.11606245409815662</v>
      </c>
      <c r="S89" s="84">
        <f t="shared" si="36"/>
        <v>0</v>
      </c>
      <c r="T89" s="84">
        <f t="shared" si="37"/>
        <v>0.4349718767014113</v>
      </c>
      <c r="U89" s="84">
        <f t="shared" si="38"/>
        <v>0.44896566920043207</v>
      </c>
      <c r="V89" s="84">
        <f t="shared" si="39"/>
        <v>1</v>
      </c>
      <c r="X89" s="70">
        <f t="shared" si="27"/>
        <v>3067926.4545063013</v>
      </c>
      <c r="Y89" s="121">
        <f t="shared" si="28"/>
        <v>306792.64545063017</v>
      </c>
      <c r="Z89" s="121">
        <f t="shared" si="29"/>
        <v>61358.52909012603</v>
      </c>
      <c r="AA89" s="121">
        <f t="shared" si="30"/>
        <v>3313360.5708668055</v>
      </c>
      <c r="AD89" s="70">
        <f t="shared" si="31"/>
        <v>306792.64545063011</v>
      </c>
      <c r="AE89" s="121">
        <f t="shared" si="32"/>
        <v>30679.264545063012</v>
      </c>
      <c r="AG89" s="121">
        <f t="shared" si="33"/>
        <v>337471.90999569313</v>
      </c>
    </row>
    <row r="90" spans="1:34" x14ac:dyDescent="0.35">
      <c r="A90" s="48">
        <v>43080</v>
      </c>
      <c r="B90" s="53">
        <f t="shared" si="24"/>
        <v>3</v>
      </c>
      <c r="C90" s="71">
        <v>6778933200</v>
      </c>
      <c r="D90" s="71">
        <v>0</v>
      </c>
      <c r="E90" s="71">
        <v>25100000000</v>
      </c>
      <c r="F90" s="71">
        <f t="shared" si="18"/>
        <v>26824798477.239998</v>
      </c>
      <c r="G90" s="68">
        <v>58703731677.239998</v>
      </c>
      <c r="H90" s="69">
        <v>59413415.556900002</v>
      </c>
      <c r="I90" s="50">
        <f t="shared" si="25"/>
        <v>988.05515769447152</v>
      </c>
      <c r="J90" s="51">
        <f t="shared" si="26"/>
        <v>1.4304281476615228E-3</v>
      </c>
      <c r="K90" s="51">
        <f>(I90-I70)/I70</f>
        <v>-6.4838975932973416E-3</v>
      </c>
      <c r="L90" s="51">
        <f t="shared" si="34"/>
        <v>-1.0109637641949791E-2</v>
      </c>
      <c r="R90" s="84">
        <f t="shared" si="35"/>
        <v>0.11547704049329215</v>
      </c>
      <c r="S90" s="84">
        <f t="shared" si="36"/>
        <v>0</v>
      </c>
      <c r="T90" s="84">
        <f t="shared" si="37"/>
        <v>0.42757077417161049</v>
      </c>
      <c r="U90" s="84">
        <f t="shared" si="38"/>
        <v>0.45695218533509735</v>
      </c>
      <c r="V90" s="84">
        <f t="shared" si="39"/>
        <v>1</v>
      </c>
      <c r="X90" s="70">
        <f t="shared" si="27"/>
        <v>9485733.7181194536</v>
      </c>
      <c r="Y90" s="121">
        <f t="shared" si="28"/>
        <v>948573.37181194546</v>
      </c>
      <c r="Z90" s="121">
        <f t="shared" si="29"/>
        <v>189714.67436238908</v>
      </c>
      <c r="AA90" s="121">
        <f t="shared" si="30"/>
        <v>10244592.415569009</v>
      </c>
      <c r="AD90" s="70">
        <f t="shared" si="31"/>
        <v>948573.37181194511</v>
      </c>
      <c r="AE90" s="121">
        <f t="shared" si="32"/>
        <v>94857.337181194511</v>
      </c>
      <c r="AG90" s="121">
        <f t="shared" si="33"/>
        <v>1043430.7089931397</v>
      </c>
    </row>
    <row r="91" spans="1:34" x14ac:dyDescent="0.35">
      <c r="A91" s="48">
        <v>43081</v>
      </c>
      <c r="B91" s="53">
        <f t="shared" si="24"/>
        <v>1</v>
      </c>
      <c r="C91" s="71">
        <v>7566342400</v>
      </c>
      <c r="D91" s="71">
        <v>0</v>
      </c>
      <c r="E91" s="71">
        <v>25100000000</v>
      </c>
      <c r="F91" s="71">
        <v>28086156096.220001</v>
      </c>
      <c r="G91" s="70">
        <v>60752498496.220001</v>
      </c>
      <c r="H91" s="109">
        <v>61361722.696000002</v>
      </c>
      <c r="I91" s="50">
        <f t="shared" si="25"/>
        <v>990.0715923052187</v>
      </c>
      <c r="J91" s="51">
        <f t="shared" si="26"/>
        <v>2.0408117857026653E-3</v>
      </c>
      <c r="K91" s="51">
        <f>(I91-I70)/I70</f>
        <v>-4.4563182222203662E-3</v>
      </c>
      <c r="L91" s="51">
        <f t="shared" si="34"/>
        <v>-7.9818305571848006E-3</v>
      </c>
      <c r="R91" s="84">
        <f t="shared" si="35"/>
        <v>0.12454372391730975</v>
      </c>
      <c r="S91" s="84">
        <f t="shared" si="36"/>
        <v>0</v>
      </c>
      <c r="T91" s="84">
        <f t="shared" si="37"/>
        <v>0.41315173237791553</v>
      </c>
      <c r="U91" s="84">
        <f t="shared" si="38"/>
        <v>0.46230454370477475</v>
      </c>
      <c r="V91" s="84">
        <f t="shared" si="39"/>
        <v>1</v>
      </c>
      <c r="X91" s="70">
        <f t="shared" si="27"/>
        <v>3216642.8316295892</v>
      </c>
      <c r="Y91" s="121">
        <f t="shared" si="28"/>
        <v>321664.28316295892</v>
      </c>
      <c r="Z91" s="121">
        <f t="shared" si="29"/>
        <v>64332.856632591785</v>
      </c>
      <c r="AA91" s="121">
        <f t="shared" si="30"/>
        <v>3473974.2581599564</v>
      </c>
      <c r="AD91" s="70">
        <f t="shared" si="31"/>
        <v>321664.28316295892</v>
      </c>
      <c r="AE91" s="121">
        <f t="shared" si="32"/>
        <v>32166.428316295893</v>
      </c>
      <c r="AG91" s="121">
        <f t="shared" si="33"/>
        <v>353830.71147925482</v>
      </c>
    </row>
    <row r="92" spans="1:34" x14ac:dyDescent="0.35">
      <c r="A92" s="48">
        <v>43082</v>
      </c>
      <c r="B92" s="53">
        <f t="shared" si="24"/>
        <v>1</v>
      </c>
      <c r="C92" s="71">
        <v>7093127200</v>
      </c>
      <c r="D92" s="71">
        <v>0</v>
      </c>
      <c r="E92" s="71">
        <v>30100000000</v>
      </c>
      <c r="F92" s="71">
        <v>29192565486</v>
      </c>
      <c r="G92" s="70">
        <v>66385692686</v>
      </c>
      <c r="H92" s="109">
        <v>67017879.281099997</v>
      </c>
      <c r="I92" s="50">
        <f t="shared" si="25"/>
        <v>990.56689644791129</v>
      </c>
      <c r="J92" s="51">
        <f t="shared" si="26"/>
        <v>5.0027103751088865E-4</v>
      </c>
      <c r="K92" s="51">
        <f>(I92-I71)/I71</f>
        <v>-3.8502011304001431E-3</v>
      </c>
      <c r="L92" s="51">
        <f t="shared" si="34"/>
        <v>-7.4496576473141512E-3</v>
      </c>
      <c r="R92" s="84">
        <f t="shared" si="35"/>
        <v>0.10684722736192614</v>
      </c>
      <c r="S92" s="84">
        <f t="shared" si="36"/>
        <v>0</v>
      </c>
      <c r="T92" s="84">
        <f t="shared" si="37"/>
        <v>0.45341095019330502</v>
      </c>
      <c r="U92" s="84">
        <f t="shared" si="38"/>
        <v>0.43974182244476884</v>
      </c>
      <c r="V92" s="84">
        <f t="shared" si="39"/>
        <v>1</v>
      </c>
      <c r="X92" s="70">
        <f t="shared" si="27"/>
        <v>3328904.0271901372</v>
      </c>
      <c r="Y92" s="121">
        <f t="shared" si="28"/>
        <v>332890.40271901374</v>
      </c>
      <c r="Z92" s="121">
        <f t="shared" si="29"/>
        <v>66578.080543802746</v>
      </c>
      <c r="AA92" s="121">
        <f t="shared" si="30"/>
        <v>3595216.3493653485</v>
      </c>
      <c r="AD92" s="70">
        <f t="shared" si="31"/>
        <v>332890.40271901368</v>
      </c>
      <c r="AE92" s="121">
        <f t="shared" si="32"/>
        <v>33289.040271901373</v>
      </c>
      <c r="AG92" s="121">
        <f t="shared" si="33"/>
        <v>366179.44299091503</v>
      </c>
    </row>
    <row r="93" spans="1:34" x14ac:dyDescent="0.35">
      <c r="A93" s="48">
        <v>43083</v>
      </c>
      <c r="B93" s="53">
        <f t="shared" si="24"/>
        <v>1</v>
      </c>
      <c r="C93" s="71">
        <v>6298890000</v>
      </c>
      <c r="D93" s="71">
        <v>0</v>
      </c>
      <c r="E93" s="71">
        <v>30100000000</v>
      </c>
      <c r="F93" s="71">
        <v>33425714305.570007</v>
      </c>
      <c r="G93" s="70">
        <v>69824604305.570007</v>
      </c>
      <c r="H93" s="109">
        <v>70298828.805999994</v>
      </c>
      <c r="I93" s="50">
        <f t="shared" si="25"/>
        <v>993.25416214630434</v>
      </c>
      <c r="J93" s="51">
        <f t="shared" si="26"/>
        <v>2.7128563532956276E-3</v>
      </c>
      <c r="K93" s="51">
        <f>(I93-I72)/I72</f>
        <v>-1.1116657402717341E-3</v>
      </c>
      <c r="L93" s="51">
        <f t="shared" si="34"/>
        <v>-4.7210174095390078E-3</v>
      </c>
      <c r="R93" s="84">
        <f t="shared" si="35"/>
        <v>9.021017824081716E-2</v>
      </c>
      <c r="S93" s="84">
        <f t="shared" si="36"/>
        <v>0</v>
      </c>
      <c r="T93" s="84">
        <f t="shared" si="37"/>
        <v>0.43108013714298815</v>
      </c>
      <c r="U93" s="84">
        <f t="shared" si="38"/>
        <v>0.47870968461619468</v>
      </c>
      <c r="V93" s="84">
        <f t="shared" si="39"/>
        <v>1</v>
      </c>
      <c r="X93" s="70">
        <f t="shared" si="27"/>
        <v>3637572.2019726029</v>
      </c>
      <c r="Y93" s="121">
        <f t="shared" si="28"/>
        <v>363757.22019726032</v>
      </c>
      <c r="Z93" s="121">
        <f t="shared" si="29"/>
        <v>72751.444039452064</v>
      </c>
      <c r="AA93" s="121">
        <f t="shared" si="30"/>
        <v>3928577.9781304114</v>
      </c>
      <c r="AD93" s="70">
        <f t="shared" si="31"/>
        <v>363757.22019726032</v>
      </c>
      <c r="AE93" s="121">
        <f t="shared" si="32"/>
        <v>36375.722019726032</v>
      </c>
      <c r="AG93" s="121">
        <f t="shared" si="33"/>
        <v>400132.94221698632</v>
      </c>
    </row>
    <row r="94" spans="1:34" x14ac:dyDescent="0.35">
      <c r="A94" s="48">
        <v>43084</v>
      </c>
      <c r="B94" s="53">
        <f t="shared" si="24"/>
        <v>1</v>
      </c>
      <c r="C94" s="71">
        <v>7894825000</v>
      </c>
      <c r="D94" s="71">
        <v>0</v>
      </c>
      <c r="E94" s="71">
        <v>30100000000</v>
      </c>
      <c r="F94" s="71">
        <v>32098067930.309998</v>
      </c>
      <c r="G94" s="70">
        <v>70092892930.309998</v>
      </c>
      <c r="H94" s="109">
        <v>70550526.709800005</v>
      </c>
      <c r="I94" s="50">
        <f t="shared" si="25"/>
        <v>993.51338961121553</v>
      </c>
      <c r="J94" s="51">
        <f t="shared" si="26"/>
        <v>2.6098804796451255E-4</v>
      </c>
      <c r="K94" s="51">
        <f>(I94-I73)/I73</f>
        <v>-8.1483290858830771E-4</v>
      </c>
      <c r="L94" s="51">
        <f t="shared" si="34"/>
        <v>-4.4252571536401919E-3</v>
      </c>
      <c r="R94" s="84">
        <f t="shared" si="35"/>
        <v>0.11263374459161567</v>
      </c>
      <c r="S94" s="84">
        <f t="shared" si="36"/>
        <v>0</v>
      </c>
      <c r="T94" s="84">
        <f t="shared" si="37"/>
        <v>0.42943012824320131</v>
      </c>
      <c r="U94" s="84">
        <f t="shared" si="38"/>
        <v>0.457936127165183</v>
      </c>
      <c r="V94" s="84">
        <f t="shared" si="39"/>
        <v>1</v>
      </c>
      <c r="X94" s="70">
        <f t="shared" si="27"/>
        <v>3826005.7153736991</v>
      </c>
      <c r="Y94" s="121">
        <f t="shared" si="28"/>
        <v>382600.57153736992</v>
      </c>
      <c r="Z94" s="121">
        <f t="shared" si="29"/>
        <v>76520.114307473981</v>
      </c>
      <c r="AA94" s="121">
        <f t="shared" si="30"/>
        <v>4132086.1726035955</v>
      </c>
      <c r="AD94" s="70">
        <f t="shared" si="31"/>
        <v>382600.57153736992</v>
      </c>
      <c r="AE94" s="121">
        <f t="shared" si="32"/>
        <v>38260.057153736991</v>
      </c>
      <c r="AG94" s="121">
        <f t="shared" si="33"/>
        <v>420860.62869110692</v>
      </c>
    </row>
    <row r="95" spans="1:34" x14ac:dyDescent="0.35">
      <c r="A95" s="48">
        <v>43087</v>
      </c>
      <c r="B95" s="53">
        <f t="shared" si="24"/>
        <v>3</v>
      </c>
      <c r="C95" s="71">
        <v>8647290000</v>
      </c>
      <c r="D95" s="71">
        <v>0</v>
      </c>
      <c r="E95" s="71">
        <v>30100000000</v>
      </c>
      <c r="F95" s="71">
        <v>34125884155.429993</v>
      </c>
      <c r="G95" s="70">
        <v>72873174155.429993</v>
      </c>
      <c r="H95" s="109">
        <v>73368807.771699995</v>
      </c>
      <c r="I95" s="50">
        <f t="shared" si="25"/>
        <v>993.24462763777967</v>
      </c>
      <c r="J95" s="51">
        <f t="shared" si="26"/>
        <v>-2.7051670993687404E-4</v>
      </c>
      <c r="K95" s="51">
        <f>(I95-I75)/I75</f>
        <v>-4.0967510185005261E-4</v>
      </c>
      <c r="L95" s="51">
        <f t="shared" si="34"/>
        <v>-4.6585809530807184E-3</v>
      </c>
      <c r="R95" s="84">
        <f t="shared" si="35"/>
        <v>0.11866218399594256</v>
      </c>
      <c r="S95" s="84">
        <f t="shared" si="36"/>
        <v>0</v>
      </c>
      <c r="T95" s="84">
        <f t="shared" si="37"/>
        <v>0.41304636924144689</v>
      </c>
      <c r="U95" s="84">
        <f t="shared" si="38"/>
        <v>0.46829144676261059</v>
      </c>
      <c r="V95" s="84">
        <f t="shared" si="39"/>
        <v>1</v>
      </c>
      <c r="X95" s="70">
        <f t="shared" si="27"/>
        <v>11522119.385804383</v>
      </c>
      <c r="Y95" s="121">
        <f t="shared" si="28"/>
        <v>1152211.9385804383</v>
      </c>
      <c r="Z95" s="121">
        <f t="shared" si="29"/>
        <v>230442.38771608766</v>
      </c>
      <c r="AA95" s="121">
        <f t="shared" si="30"/>
        <v>12443888.936668733</v>
      </c>
      <c r="AD95" s="70">
        <f t="shared" si="31"/>
        <v>1152211.9385804383</v>
      </c>
      <c r="AE95" s="121">
        <f t="shared" si="32"/>
        <v>115221.19385804383</v>
      </c>
      <c r="AG95" s="121">
        <f t="shared" si="33"/>
        <v>1267433.132438482</v>
      </c>
    </row>
    <row r="96" spans="1:34" x14ac:dyDescent="0.35">
      <c r="A96" s="48">
        <v>43088</v>
      </c>
      <c r="B96" s="53">
        <f t="shared" si="24"/>
        <v>1</v>
      </c>
      <c r="C96" s="71">
        <v>8670584600</v>
      </c>
      <c r="D96" s="71">
        <v>0</v>
      </c>
      <c r="E96" s="71">
        <v>32100000000</v>
      </c>
      <c r="F96" s="71">
        <v>33924525319.539993</v>
      </c>
      <c r="G96" s="70">
        <v>74695109919.539993</v>
      </c>
      <c r="H96" s="109">
        <v>75130710.126900002</v>
      </c>
      <c r="I96" s="50">
        <v>994.20210182195467</v>
      </c>
      <c r="J96" s="51">
        <f t="shared" si="26"/>
        <v>9.6398627038350693E-4</v>
      </c>
      <c r="K96" s="51">
        <f>(I96-I75)/I75</f>
        <v>5.5391624735995283E-4</v>
      </c>
      <c r="L96" s="51">
        <f t="shared" si="34"/>
        <v>-3.5909819354864969E-3</v>
      </c>
      <c r="R96" s="84">
        <f t="shared" si="35"/>
        <v>0.11607968191411422</v>
      </c>
      <c r="S96" s="84">
        <f t="shared" si="36"/>
        <v>0</v>
      </c>
      <c r="T96" s="84">
        <f t="shared" si="37"/>
        <v>0.42974700799794585</v>
      </c>
      <c r="U96" s="84">
        <f t="shared" si="38"/>
        <v>0.45417331008793993</v>
      </c>
      <c r="V96" s="84">
        <f t="shared" si="39"/>
        <v>1</v>
      </c>
      <c r="X96" s="70">
        <f t="shared" si="27"/>
        <v>3993050.6386536984</v>
      </c>
      <c r="Y96" s="121">
        <f t="shared" si="28"/>
        <v>399305.06386536988</v>
      </c>
      <c r="Z96" s="121">
        <f t="shared" si="29"/>
        <v>79861.012773073962</v>
      </c>
      <c r="AA96" s="121">
        <f t="shared" si="30"/>
        <v>4312494.6897459943</v>
      </c>
      <c r="AD96" s="70">
        <f t="shared" si="31"/>
        <v>399305.06386536983</v>
      </c>
      <c r="AE96" s="121">
        <f t="shared" si="32"/>
        <v>39930.506386536988</v>
      </c>
      <c r="AG96" s="121">
        <f t="shared" si="33"/>
        <v>439235.57025190681</v>
      </c>
    </row>
    <row r="97" spans="1:34" x14ac:dyDescent="0.35">
      <c r="A97" s="48">
        <v>43089</v>
      </c>
      <c r="B97" s="53">
        <f t="shared" si="24"/>
        <v>1</v>
      </c>
      <c r="C97" s="71">
        <v>9114552200</v>
      </c>
      <c r="D97" s="71">
        <v>0</v>
      </c>
      <c r="E97" s="71">
        <v>32100000000</v>
      </c>
      <c r="F97" s="71">
        <v>34883111621.5</v>
      </c>
      <c r="G97" s="70">
        <v>76097663821.5</v>
      </c>
      <c r="H97" s="109">
        <v>76639457.694399998</v>
      </c>
      <c r="I97" s="50">
        <f>G97/H97</f>
        <v>992.93061447459081</v>
      </c>
      <c r="J97" s="51">
        <f t="shared" si="26"/>
        <v>-1.2789022926362327E-3</v>
      </c>
      <c r="K97" s="51">
        <f>(I97-I76)/I76</f>
        <v>-6.1726827258530711E-4</v>
      </c>
      <c r="L97" s="51">
        <f t="shared" si="34"/>
        <v>-4.829301862720123E-3</v>
      </c>
      <c r="R97" s="84">
        <f t="shared" si="35"/>
        <v>0.11977440229150439</v>
      </c>
      <c r="S97" s="84">
        <f t="shared" si="36"/>
        <v>0</v>
      </c>
      <c r="T97" s="84">
        <f t="shared" si="37"/>
        <v>0.42182635297840421</v>
      </c>
      <c r="U97" s="84">
        <f t="shared" si="38"/>
        <v>0.45839924473009142</v>
      </c>
      <c r="V97" s="84">
        <f t="shared" si="39"/>
        <v>1</v>
      </c>
      <c r="X97" s="70">
        <f t="shared" si="27"/>
        <v>4092882.7353172605</v>
      </c>
      <c r="Y97" s="121">
        <f t="shared" si="28"/>
        <v>409288.2735317261</v>
      </c>
      <c r="Z97" s="121">
        <f t="shared" si="29"/>
        <v>81857.654706345216</v>
      </c>
      <c r="AA97" s="121">
        <f t="shared" si="30"/>
        <v>4420313.3541426416</v>
      </c>
      <c r="AD97" s="70">
        <f t="shared" si="31"/>
        <v>409288.27353172598</v>
      </c>
      <c r="AE97" s="121">
        <f t="shared" si="32"/>
        <v>40928.827353172601</v>
      </c>
      <c r="AG97" s="121">
        <f t="shared" si="33"/>
        <v>450217.10088489857</v>
      </c>
    </row>
    <row r="98" spans="1:34" x14ac:dyDescent="0.35">
      <c r="A98" s="48">
        <v>43090</v>
      </c>
      <c r="B98" s="53">
        <f t="shared" si="24"/>
        <v>1</v>
      </c>
      <c r="C98" s="71">
        <v>9777399200</v>
      </c>
      <c r="D98" s="71">
        <v>0</v>
      </c>
      <c r="E98" s="71">
        <v>39600000000</v>
      </c>
      <c r="F98" s="71">
        <v>28150111807.149994</v>
      </c>
      <c r="G98" s="70">
        <v>77527511007.149994</v>
      </c>
      <c r="H98" s="109">
        <v>77898357.359699994</v>
      </c>
      <c r="I98" s="50">
        <v>995.23935593612589</v>
      </c>
      <c r="J98" s="51">
        <f>(I98-I97)/I97</f>
        <v>2.3251790486455578E-3</v>
      </c>
      <c r="K98" s="51">
        <f>(I98-I77)/I77</f>
        <v>1.7427030223533706E-3</v>
      </c>
      <c r="L98" s="51">
        <f t="shared" si="34"/>
        <v>-2.4792770627457307E-3</v>
      </c>
      <c r="R98" s="84">
        <f t="shared" si="35"/>
        <v>0.12611522120319685</v>
      </c>
      <c r="S98" s="84">
        <f t="shared" si="36"/>
        <v>0</v>
      </c>
      <c r="T98" s="84">
        <f t="shared" si="37"/>
        <v>0.51078642259452756</v>
      </c>
      <c r="U98" s="84">
        <f t="shared" si="38"/>
        <v>0.36309835620227565</v>
      </c>
      <c r="V98" s="84">
        <f t="shared" si="39"/>
        <v>1</v>
      </c>
      <c r="X98" s="70">
        <f t="shared" si="27"/>
        <v>4169735.0039178082</v>
      </c>
      <c r="Y98" s="121">
        <f t="shared" si="28"/>
        <v>416973.50039178086</v>
      </c>
      <c r="Z98" s="121">
        <f t="shared" si="29"/>
        <v>83394.700078356167</v>
      </c>
      <c r="AA98" s="121">
        <f t="shared" si="30"/>
        <v>4503313.804231233</v>
      </c>
      <c r="AD98" s="70">
        <f t="shared" si="31"/>
        <v>416973.50039178086</v>
      </c>
      <c r="AE98" s="121">
        <f t="shared" si="32"/>
        <v>41697.350039178091</v>
      </c>
      <c r="AG98" s="121">
        <f t="shared" si="33"/>
        <v>458670.85043095896</v>
      </c>
    </row>
    <row r="99" spans="1:34" x14ac:dyDescent="0.35">
      <c r="A99" s="48">
        <v>43091</v>
      </c>
      <c r="B99" s="53">
        <f t="shared" si="24"/>
        <v>1</v>
      </c>
      <c r="C99" s="71">
        <v>10141501600</v>
      </c>
      <c r="D99" s="71">
        <v>0</v>
      </c>
      <c r="E99" s="71">
        <v>39600000000</v>
      </c>
      <c r="F99" s="71">
        <v>35329498095.550003</v>
      </c>
      <c r="G99" s="70">
        <v>85070999695.550003</v>
      </c>
      <c r="H99" s="109">
        <v>85434232.647599995</v>
      </c>
      <c r="I99" s="50">
        <v>995.74839100447878</v>
      </c>
      <c r="J99" s="51">
        <f>(I99-I98)/I98</f>
        <v>5.1146999494818663E-4</v>
      </c>
      <c r="K99" s="51">
        <f>(I99-I78)/I78</f>
        <v>2.2913116018370388E-3</v>
      </c>
      <c r="L99" s="51">
        <f t="shared" si="34"/>
        <v>-1.8968837243624162E-3</v>
      </c>
      <c r="R99" s="84">
        <f>C99/G99</f>
        <v>0.11921220670139243</v>
      </c>
      <c r="S99" s="84">
        <f>D99/G99</f>
        <v>0</v>
      </c>
      <c r="T99" s="84">
        <f>E99/G99</f>
        <v>0.46549353060055138</v>
      </c>
      <c r="U99" s="84">
        <f>F99/G99</f>
        <v>0.41529426269805619</v>
      </c>
      <c r="V99" s="84">
        <f>SUM(R99:U99)</f>
        <v>1</v>
      </c>
      <c r="X99" s="70">
        <f t="shared" si="27"/>
        <v>4248082.794912328</v>
      </c>
      <c r="Y99" s="121">
        <f t="shared" si="28"/>
        <v>424808.27949123282</v>
      </c>
      <c r="Z99" s="121">
        <f t="shared" si="29"/>
        <v>84961.655898246565</v>
      </c>
      <c r="AA99" s="121">
        <f t="shared" si="30"/>
        <v>4587929.4185053138</v>
      </c>
      <c r="AD99" s="70">
        <f t="shared" si="31"/>
        <v>424808.27949123282</v>
      </c>
      <c r="AE99" s="121">
        <f t="shared" si="32"/>
        <v>42480.827949123282</v>
      </c>
      <c r="AG99" s="121">
        <f t="shared" si="33"/>
        <v>467289.10744035611</v>
      </c>
    </row>
    <row r="100" spans="1:34" x14ac:dyDescent="0.35">
      <c r="A100" s="48">
        <v>43096</v>
      </c>
      <c r="B100" s="53">
        <f t="shared" si="24"/>
        <v>5</v>
      </c>
      <c r="C100" s="71">
        <v>10764013300</v>
      </c>
      <c r="D100" s="71">
        <v>0</v>
      </c>
      <c r="E100" s="71">
        <v>39600000000</v>
      </c>
      <c r="F100" s="71">
        <v>39066467471.660004</v>
      </c>
      <c r="G100" s="70">
        <v>89430480771.660004</v>
      </c>
      <c r="H100" s="109">
        <v>89702379.099000007</v>
      </c>
      <c r="I100" s="50">
        <v>996.96888387943511</v>
      </c>
      <c r="J100" s="51">
        <f>(I100-I99)/I99</f>
        <v>1.225704089489054E-3</v>
      </c>
      <c r="K100" s="51">
        <f>(I100-I81)/I81</f>
        <v>2.9295618704539769E-3</v>
      </c>
      <c r="L100" s="51">
        <f t="shared" si="34"/>
        <v>-5.6507280244433788E-4</v>
      </c>
      <c r="R100" s="84">
        <f>C100/G100</f>
        <v>0.12036179619209934</v>
      </c>
      <c r="S100" s="84">
        <f>D100/G100</f>
        <v>0</v>
      </c>
      <c r="T100" s="84">
        <f>E100/G100</f>
        <v>0.44280204756037728</v>
      </c>
      <c r="U100" s="84">
        <f>F100/G100</f>
        <v>0.43683615624752337</v>
      </c>
      <c r="V100" s="84">
        <f>SUM(R100:U100)</f>
        <v>1</v>
      </c>
      <c r="X100" s="70">
        <f t="shared" si="27"/>
        <v>23307123.204260275</v>
      </c>
      <c r="Y100" s="121">
        <f t="shared" si="28"/>
        <v>2330712.3204260278</v>
      </c>
      <c r="Z100" s="121">
        <f t="shared" si="29"/>
        <v>466142.46408520552</v>
      </c>
      <c r="AA100" s="121">
        <f t="shared" si="30"/>
        <v>25171693.060601097</v>
      </c>
      <c r="AD100" s="70">
        <f t="shared" si="31"/>
        <v>2330712.3204260278</v>
      </c>
      <c r="AE100" s="121">
        <f t="shared" si="32"/>
        <v>233071.23204260279</v>
      </c>
      <c r="AG100" s="121">
        <f t="shared" si="33"/>
        <v>2563783.5524686305</v>
      </c>
    </row>
    <row r="101" spans="1:34" x14ac:dyDescent="0.35">
      <c r="A101" s="48">
        <v>43097</v>
      </c>
      <c r="B101" s="53">
        <f t="shared" si="24"/>
        <v>1</v>
      </c>
      <c r="C101" s="71">
        <v>8276696600</v>
      </c>
      <c r="D101" s="71">
        <v>0</v>
      </c>
      <c r="E101" s="71">
        <v>54600000000</v>
      </c>
      <c r="F101" s="71">
        <v>27911539139.979996</v>
      </c>
      <c r="G101" s="70">
        <v>90788235739.979996</v>
      </c>
      <c r="H101" s="109">
        <v>91006331.509200007</v>
      </c>
      <c r="I101" s="50">
        <v>997.60350993603163</v>
      </c>
      <c r="J101" s="51">
        <f>(I101-I100)/I100</f>
        <v>6.3655553032612299E-4</v>
      </c>
      <c r="K101" s="51">
        <f>(I101-I82)/I82</f>
        <v>2.1268431517023102E-3</v>
      </c>
      <c r="L101" s="51">
        <f t="shared" si="34"/>
        <v>3.6856145197369436E-4</v>
      </c>
      <c r="R101" s="84">
        <f>C101/G101</f>
        <v>9.116485778735349E-2</v>
      </c>
      <c r="S101" s="84">
        <f>D101/G101</f>
        <v>0</v>
      </c>
      <c r="T101" s="84">
        <f>E101/G101</f>
        <v>0.60139950462718428</v>
      </c>
      <c r="U101" s="84">
        <f>F101/G101</f>
        <v>0.30743563758546222</v>
      </c>
      <c r="V101" s="84">
        <f>SUM(R101:U101)</f>
        <v>1</v>
      </c>
      <c r="X101" s="70">
        <f t="shared" si="27"/>
        <v>4900300.3162553431</v>
      </c>
      <c r="Y101" s="121">
        <f t="shared" si="28"/>
        <v>490030.03162553435</v>
      </c>
      <c r="Z101" s="121">
        <f t="shared" si="29"/>
        <v>98006.006325106864</v>
      </c>
      <c r="AA101" s="121">
        <f t="shared" si="30"/>
        <v>5292324.3415557705</v>
      </c>
      <c r="AD101" s="70">
        <f t="shared" si="31"/>
        <v>490030.03162553423</v>
      </c>
      <c r="AE101" s="121">
        <f t="shared" si="32"/>
        <v>49003.003162553425</v>
      </c>
      <c r="AG101" s="121">
        <f t="shared" si="33"/>
        <v>539033.03478808771</v>
      </c>
    </row>
    <row r="102" spans="1:34" x14ac:dyDescent="0.35">
      <c r="A102" s="55">
        <v>43098</v>
      </c>
      <c r="B102" s="56">
        <f t="shared" si="24"/>
        <v>1</v>
      </c>
      <c r="C102" s="73">
        <v>10301494900</v>
      </c>
      <c r="D102" s="73">
        <v>0</v>
      </c>
      <c r="E102" s="73">
        <v>78600000000</v>
      </c>
      <c r="F102" s="73">
        <v>3716299767.8099976</v>
      </c>
      <c r="G102" s="58">
        <v>92617794667.809998</v>
      </c>
      <c r="H102" s="59">
        <v>92710415.346100003</v>
      </c>
      <c r="I102" s="57">
        <v>999.0009679285306</v>
      </c>
      <c r="J102" s="60">
        <f>(I102-I101)/I101</f>
        <v>1.4008150318041473E-3</v>
      </c>
      <c r="K102" s="60">
        <f>(I102-I83)/I83</f>
        <v>4.1510236203682865E-3</v>
      </c>
      <c r="L102" s="60">
        <f>(I102-I40)/I40</f>
        <v>1.8785858444977817E-3</v>
      </c>
      <c r="R102" s="60">
        <f>C102/G102</f>
        <v>0.11122587119406289</v>
      </c>
      <c r="S102" s="60">
        <f>D102/G102</f>
        <v>0</v>
      </c>
      <c r="T102" s="60">
        <f>E102/G102</f>
        <v>0.84864901266449622</v>
      </c>
      <c r="U102" s="60">
        <f>F102/G102</f>
        <v>4.0125116141440854E-2</v>
      </c>
      <c r="V102" s="60">
        <f>SUM(R102:U102)</f>
        <v>1</v>
      </c>
      <c r="X102" s="28">
        <f t="shared" si="27"/>
        <v>4974697.848766027</v>
      </c>
      <c r="Y102" s="128">
        <f t="shared" si="28"/>
        <v>497469.7848766027</v>
      </c>
      <c r="Z102" s="128">
        <f t="shared" si="29"/>
        <v>99493.956975320543</v>
      </c>
      <c r="AA102" s="128">
        <f t="shared" si="30"/>
        <v>5372673.6766673094</v>
      </c>
      <c r="AC102" s="122"/>
      <c r="AD102" s="70">
        <f>(G101*$AD$5*B102)/365</f>
        <v>497469.7848766027</v>
      </c>
      <c r="AE102" s="121">
        <f>AD102*10%</f>
        <v>49746.978487660272</v>
      </c>
      <c r="AG102" s="121">
        <f>AD102+AE102-AF102</f>
        <v>547216.763364263</v>
      </c>
      <c r="AH102" s="122"/>
    </row>
    <row r="103" spans="1:34" x14ac:dyDescent="0.35">
      <c r="A103" s="55">
        <v>43100</v>
      </c>
      <c r="B103" s="56">
        <f t="shared" si="24"/>
        <v>2</v>
      </c>
      <c r="C103" s="73"/>
      <c r="D103" s="73"/>
      <c r="E103" s="73"/>
      <c r="F103" s="73"/>
      <c r="G103" s="58"/>
      <c r="H103" s="59"/>
      <c r="I103" s="57"/>
      <c r="J103" s="60"/>
      <c r="K103" s="60"/>
      <c r="L103" s="60"/>
      <c r="R103" s="60"/>
      <c r="S103" s="60"/>
      <c r="T103" s="60"/>
      <c r="U103" s="60"/>
      <c r="V103" s="60"/>
      <c r="X103" s="129">
        <f>(G102*$X$5*B103)/365</f>
        <v>10149895.30606137</v>
      </c>
      <c r="Y103" s="130">
        <f>X103*10%</f>
        <v>1014989.5306061371</v>
      </c>
      <c r="Z103" s="130">
        <f>X103*2%</f>
        <v>202997.90612122742</v>
      </c>
      <c r="AA103" s="130">
        <f t="shared" si="30"/>
        <v>10961886.93054628</v>
      </c>
      <c r="AB103" s="130">
        <f>SUM(AA85:AA103)</f>
        <v>123827349.42358282</v>
      </c>
      <c r="AC103" s="122"/>
      <c r="AD103" s="129">
        <f>(G102*$AD$5*B103)/365</f>
        <v>1014989.5306061369</v>
      </c>
      <c r="AE103" s="130">
        <f>AD103*10%</f>
        <v>101498.9530606137</v>
      </c>
      <c r="AF103" s="131"/>
      <c r="AG103" s="130">
        <f>AD103+AE103-AF103</f>
        <v>1116488.4836667506</v>
      </c>
      <c r="AH103" s="130">
        <f>SUM(AG85:AG103)</f>
        <v>12612044.848698251</v>
      </c>
    </row>
    <row r="104" spans="1:34" x14ac:dyDescent="0.35">
      <c r="A104" s="48">
        <v>43102</v>
      </c>
      <c r="B104" s="53">
        <f t="shared" si="24"/>
        <v>2</v>
      </c>
      <c r="C104" s="71">
        <v>48291712100</v>
      </c>
      <c r="D104" s="71">
        <v>0</v>
      </c>
      <c r="E104" s="71">
        <v>78600000000</v>
      </c>
      <c r="F104" s="195">
        <v>-31285864751.229996</v>
      </c>
      <c r="G104" s="70">
        <v>95605847348.770004</v>
      </c>
      <c r="H104" s="109">
        <v>95813515.342999995</v>
      </c>
      <c r="I104" s="50">
        <v>997.83258141101942</v>
      </c>
      <c r="J104" s="51">
        <f>(I104-I102)/I102</f>
        <v>-1.1695549404059915E-3</v>
      </c>
      <c r="K104" s="51">
        <f>(I104-I84)/I84</f>
        <v>7.4797638251834775E-3</v>
      </c>
      <c r="L104" s="51">
        <f t="shared" ref="L104:L109" si="40">(I104-I41)/I41</f>
        <v>9.3588683812870384E-4</v>
      </c>
      <c r="R104" s="84">
        <f>C104/G104</f>
        <v>0.50511253693335201</v>
      </c>
      <c r="S104" s="84">
        <f>D104/G104</f>
        <v>0</v>
      </c>
      <c r="T104" s="84">
        <f>E104/G104</f>
        <v>0.82212544713156821</v>
      </c>
      <c r="U104" s="84">
        <f>F104/G104</f>
        <v>-0.32723798406492022</v>
      </c>
      <c r="V104" s="84">
        <f>SUM(R104:U104)</f>
        <v>1</v>
      </c>
      <c r="X104" s="70">
        <f>(G102*$X$5*B104)/365</f>
        <v>10149895.30606137</v>
      </c>
      <c r="Y104" s="121">
        <f t="shared" si="28"/>
        <v>1014989.5306061371</v>
      </c>
      <c r="Z104" s="121">
        <f t="shared" si="29"/>
        <v>202997.90612122742</v>
      </c>
      <c r="AA104" s="121">
        <f t="shared" si="30"/>
        <v>10961886.93054628</v>
      </c>
      <c r="AD104" s="70">
        <f>(G102*$AD$5*B104)/365</f>
        <v>1014989.5306061369</v>
      </c>
      <c r="AE104" s="121">
        <f t="shared" si="32"/>
        <v>101498.9530606137</v>
      </c>
      <c r="AG104" s="121">
        <f t="shared" si="33"/>
        <v>1116488.4836667506</v>
      </c>
    </row>
    <row r="105" spans="1:34" x14ac:dyDescent="0.35">
      <c r="A105" s="48">
        <v>43103</v>
      </c>
      <c r="B105" s="53">
        <f t="shared" si="24"/>
        <v>1</v>
      </c>
      <c r="C105" s="71">
        <v>47752285100</v>
      </c>
      <c r="D105" s="71">
        <v>0</v>
      </c>
      <c r="E105" s="71">
        <v>73600000000</v>
      </c>
      <c r="F105" s="195">
        <v>-23578724557.75</v>
      </c>
      <c r="G105" s="70">
        <v>97773560542.25</v>
      </c>
      <c r="H105" s="109">
        <v>98519380.034099996</v>
      </c>
      <c r="I105" s="50">
        <v>992.42971797435337</v>
      </c>
      <c r="J105" s="51">
        <f t="shared" ref="J105:J122" si="41">(I105-I104)/I104</f>
        <v>-5.4145991394928678E-3</v>
      </c>
      <c r="K105" s="51">
        <f>(I105-I85)/I85</f>
        <v>4.4152901385746478E-4</v>
      </c>
      <c r="L105" s="51">
        <f t="shared" si="40"/>
        <v>-4.447776280247521E-3</v>
      </c>
      <c r="R105" s="84">
        <f t="shared" ref="R105:R144" si="42">C105/G105</f>
        <v>0.48839670801765717</v>
      </c>
      <c r="S105" s="84">
        <f t="shared" ref="S105:S144" si="43">D105/G105</f>
        <v>0</v>
      </c>
      <c r="T105" s="84">
        <f t="shared" ref="T105:T144" si="44">E105/G105</f>
        <v>0.75275973987053379</v>
      </c>
      <c r="U105" s="84">
        <f t="shared" ref="U105:U144" si="45">F105/G105</f>
        <v>-0.24115644788819099</v>
      </c>
      <c r="V105" s="84">
        <f t="shared" ref="V105:V144" si="46">SUM(R105:U105)</f>
        <v>0.99999999999999989</v>
      </c>
      <c r="X105" s="70">
        <f t="shared" ref="X105:X125" si="47">(G104*$X$5*B105)/365</f>
        <v>5238676.5670558913</v>
      </c>
      <c r="Y105" s="121">
        <f t="shared" si="28"/>
        <v>523867.65670558915</v>
      </c>
      <c r="Z105" s="121">
        <f t="shared" si="29"/>
        <v>104773.53134111782</v>
      </c>
      <c r="AA105" s="121">
        <f t="shared" si="30"/>
        <v>5657770.6924203625</v>
      </c>
      <c r="AD105" s="70">
        <f t="shared" si="31"/>
        <v>523867.65670558909</v>
      </c>
      <c r="AE105" s="121">
        <f t="shared" si="32"/>
        <v>52386.765670558911</v>
      </c>
      <c r="AG105" s="121">
        <f t="shared" si="33"/>
        <v>576254.42237614805</v>
      </c>
    </row>
    <row r="106" spans="1:34" x14ac:dyDescent="0.35">
      <c r="A106" s="48">
        <v>43104</v>
      </c>
      <c r="B106" s="53">
        <f t="shared" si="24"/>
        <v>1</v>
      </c>
      <c r="C106" s="71">
        <v>47979218800</v>
      </c>
      <c r="D106" s="71">
        <v>0</v>
      </c>
      <c r="E106" s="71">
        <v>61100000000</v>
      </c>
      <c r="F106" s="195">
        <v>-9673229540.0700073</v>
      </c>
      <c r="G106" s="70">
        <v>99405989259.929993</v>
      </c>
      <c r="H106" s="109">
        <v>99930059.299400002</v>
      </c>
      <c r="I106" s="50">
        <v>994.75563165733899</v>
      </c>
      <c r="J106" s="51">
        <f t="shared" si="41"/>
        <v>2.3436558185027422E-3</v>
      </c>
      <c r="K106" s="51">
        <f>(I106-I86)/I86</f>
        <v>5.8549638145689344E-3</v>
      </c>
      <c r="L106" s="51">
        <f t="shared" si="40"/>
        <v>-2.0784552565114786E-3</v>
      </c>
      <c r="R106" s="84">
        <f t="shared" si="42"/>
        <v>0.48265923569798586</v>
      </c>
      <c r="S106" s="84">
        <f t="shared" si="43"/>
        <v>0</v>
      </c>
      <c r="T106" s="84">
        <f t="shared" si="44"/>
        <v>0.61465109350940361</v>
      </c>
      <c r="U106" s="84">
        <f t="shared" si="45"/>
        <v>-9.7310329207389454E-2</v>
      </c>
      <c r="V106" s="84">
        <f t="shared" si="46"/>
        <v>1.0000000000000002</v>
      </c>
      <c r="X106" s="70">
        <f t="shared" si="47"/>
        <v>5357455.3721780824</v>
      </c>
      <c r="Y106" s="121">
        <f t="shared" si="28"/>
        <v>535745.53721780831</v>
      </c>
      <c r="Z106" s="121">
        <f t="shared" si="29"/>
        <v>107149.10744356165</v>
      </c>
      <c r="AA106" s="121">
        <f t="shared" si="30"/>
        <v>5786051.8019523285</v>
      </c>
      <c r="AD106" s="70">
        <f t="shared" si="31"/>
        <v>535745.53721780831</v>
      </c>
      <c r="AE106" s="121">
        <f t="shared" si="32"/>
        <v>53574.553721780831</v>
      </c>
      <c r="AG106" s="121">
        <f t="shared" si="33"/>
        <v>589320.09093958908</v>
      </c>
    </row>
    <row r="107" spans="1:34" x14ac:dyDescent="0.35">
      <c r="A107" s="48">
        <v>43105</v>
      </c>
      <c r="B107" s="53">
        <f t="shared" si="24"/>
        <v>1</v>
      </c>
      <c r="C107" s="71">
        <v>68718455100</v>
      </c>
      <c r="D107" s="71">
        <v>0</v>
      </c>
      <c r="E107" s="71">
        <v>31000000000</v>
      </c>
      <c r="F107" s="71">
        <v>1018869899.2599945</v>
      </c>
      <c r="G107" s="70">
        <v>100737324999.25999</v>
      </c>
      <c r="H107" s="109">
        <v>99930059.299400002</v>
      </c>
      <c r="I107" s="50">
        <v>1008.0783070231286</v>
      </c>
      <c r="J107" s="51">
        <f t="shared" si="41"/>
        <v>1.3392912733344337E-2</v>
      </c>
      <c r="K107" s="51">
        <f>(I107-I87)/I87</f>
        <v>1.9848667465083628E-2</v>
      </c>
      <c r="L107" s="51">
        <f t="shared" si="40"/>
        <v>1.1323194734326419E-2</v>
      </c>
      <c r="R107" s="84">
        <f t="shared" si="42"/>
        <v>0.68215485273710408</v>
      </c>
      <c r="S107" s="84">
        <f t="shared" si="43"/>
        <v>0</v>
      </c>
      <c r="T107" s="84">
        <f t="shared" si="44"/>
        <v>0.30773102224252752</v>
      </c>
      <c r="U107" s="84">
        <f t="shared" si="45"/>
        <v>1.011412502036836E-2</v>
      </c>
      <c r="V107" s="84">
        <f t="shared" si="46"/>
        <v>0.99999999999999989</v>
      </c>
      <c r="X107" s="70">
        <f t="shared" si="47"/>
        <v>5446903.5210920544</v>
      </c>
      <c r="Y107" s="121">
        <f t="shared" si="28"/>
        <v>544690.35210920544</v>
      </c>
      <c r="Z107" s="121">
        <f t="shared" si="29"/>
        <v>108938.0704218411</v>
      </c>
      <c r="AA107" s="121">
        <f t="shared" si="30"/>
        <v>5882655.8027794193</v>
      </c>
      <c r="AD107" s="70">
        <f t="shared" si="31"/>
        <v>544690.35210920544</v>
      </c>
      <c r="AE107" s="121">
        <f t="shared" si="32"/>
        <v>54469.035210920549</v>
      </c>
      <c r="AG107" s="121">
        <f t="shared" si="33"/>
        <v>599159.38732012594</v>
      </c>
    </row>
    <row r="108" spans="1:34" x14ac:dyDescent="0.35">
      <c r="A108" s="48">
        <v>43108</v>
      </c>
      <c r="B108" s="53">
        <f t="shared" si="24"/>
        <v>3</v>
      </c>
      <c r="C108" s="71">
        <v>68121530000</v>
      </c>
      <c r="D108" s="71">
        <v>0</v>
      </c>
      <c r="E108" s="71">
        <v>31000000000</v>
      </c>
      <c r="F108" s="71">
        <v>1905531865.1100006</v>
      </c>
      <c r="G108" s="70">
        <v>101027061865.11</v>
      </c>
      <c r="H108" s="109">
        <v>100426052.51729999</v>
      </c>
      <c r="I108" s="50">
        <v>1005.9845959563777</v>
      </c>
      <c r="J108" s="51">
        <f t="shared" si="41"/>
        <v>-2.0769329645964041E-3</v>
      </c>
      <c r="K108" s="51">
        <f>(I108-I89)/I89</f>
        <v>1.9602576630711969E-2</v>
      </c>
      <c r="L108" s="51">
        <f t="shared" si="40"/>
        <v>9.2592435442776476E-3</v>
      </c>
      <c r="R108" s="84">
        <f t="shared" si="42"/>
        <v>0.67428992531679255</v>
      </c>
      <c r="S108" s="84">
        <f t="shared" si="43"/>
        <v>0</v>
      </c>
      <c r="T108" s="84">
        <f t="shared" si="44"/>
        <v>0.30684847631608636</v>
      </c>
      <c r="U108" s="84">
        <f t="shared" si="45"/>
        <v>1.8861598367121094E-2</v>
      </c>
      <c r="V108" s="84">
        <f t="shared" si="46"/>
        <v>1</v>
      </c>
      <c r="X108" s="70">
        <f t="shared" si="47"/>
        <v>16559560.273850959</v>
      </c>
      <c r="Y108" s="121">
        <f t="shared" si="28"/>
        <v>1655956.0273850961</v>
      </c>
      <c r="Z108" s="121">
        <f t="shared" si="29"/>
        <v>331191.20547701919</v>
      </c>
      <c r="AA108" s="121">
        <f t="shared" si="30"/>
        <v>17884325.095759038</v>
      </c>
      <c r="AD108" s="70">
        <f t="shared" si="31"/>
        <v>1655956.0273850956</v>
      </c>
      <c r="AE108" s="121">
        <f t="shared" si="32"/>
        <v>165595.60273850957</v>
      </c>
      <c r="AG108" s="121">
        <f t="shared" si="33"/>
        <v>1821551.6301236053</v>
      </c>
    </row>
    <row r="109" spans="1:34" x14ac:dyDescent="0.35">
      <c r="A109" s="48">
        <v>43109</v>
      </c>
      <c r="B109" s="53">
        <f t="shared" si="24"/>
        <v>1</v>
      </c>
      <c r="C109" s="71">
        <v>67410190600</v>
      </c>
      <c r="D109" s="71">
        <v>0</v>
      </c>
      <c r="E109" s="71">
        <v>31000000000</v>
      </c>
      <c r="F109" s="71">
        <v>1978847114.4700012</v>
      </c>
      <c r="G109" s="70">
        <v>100389037714.47</v>
      </c>
      <c r="H109" s="109">
        <v>100426052.51729999</v>
      </c>
      <c r="I109" s="50">
        <v>999.63142230624248</v>
      </c>
      <c r="J109" s="51">
        <f t="shared" si="41"/>
        <v>-6.3153786605403403E-3</v>
      </c>
      <c r="K109" s="51">
        <f>(I109-I89)/I89</f>
        <v>1.3163400276026424E-2</v>
      </c>
      <c r="L109" s="51">
        <f t="shared" si="40"/>
        <v>2.9942071221945041E-3</v>
      </c>
      <c r="R109" s="84">
        <f t="shared" si="42"/>
        <v>0.67148955836921564</v>
      </c>
      <c r="S109" s="84">
        <f t="shared" si="43"/>
        <v>0</v>
      </c>
      <c r="T109" s="84">
        <f t="shared" si="44"/>
        <v>0.30879865676341356</v>
      </c>
      <c r="U109" s="84">
        <f t="shared" si="45"/>
        <v>1.9711784867370751E-2</v>
      </c>
      <c r="V109" s="84">
        <f t="shared" si="46"/>
        <v>1</v>
      </c>
      <c r="X109" s="70">
        <f t="shared" si="47"/>
        <v>5535729.4172663018</v>
      </c>
      <c r="Y109" s="121">
        <f t="shared" si="28"/>
        <v>553572.9417266302</v>
      </c>
      <c r="Z109" s="121">
        <f t="shared" si="29"/>
        <v>110714.58834532603</v>
      </c>
      <c r="AA109" s="121">
        <f t="shared" si="30"/>
        <v>5978587.7706476059</v>
      </c>
      <c r="AD109" s="70">
        <f t="shared" si="31"/>
        <v>553572.9417266302</v>
      </c>
      <c r="AE109" s="121">
        <f t="shared" si="32"/>
        <v>55357.294172663023</v>
      </c>
      <c r="AG109" s="121">
        <f t="shared" si="33"/>
        <v>608930.23589929321</v>
      </c>
    </row>
    <row r="110" spans="1:34" x14ac:dyDescent="0.35">
      <c r="A110" s="48">
        <v>43110</v>
      </c>
      <c r="B110" s="53">
        <f t="shared" si="24"/>
        <v>1</v>
      </c>
      <c r="C110" s="71">
        <v>67272910400</v>
      </c>
      <c r="D110" s="71">
        <v>0</v>
      </c>
      <c r="E110" s="71">
        <v>31000000000</v>
      </c>
      <c r="F110" s="71">
        <v>3781584604.0200043</v>
      </c>
      <c r="G110" s="70">
        <v>102054495004.02</v>
      </c>
      <c r="H110" s="109">
        <v>102426789.9892</v>
      </c>
      <c r="I110" s="50">
        <v>996.36525771022161</v>
      </c>
      <c r="J110" s="51">
        <f t="shared" si="41"/>
        <v>-3.2673688753055868E-3</v>
      </c>
      <c r="K110" s="51">
        <f>(I110-I90)/I90</f>
        <v>8.4105628628475433E-3</v>
      </c>
      <c r="L110" s="51">
        <f>(I110-I47)/I47</f>
        <v>-2.4678940705567261E-4</v>
      </c>
      <c r="R110" s="84">
        <f t="shared" si="42"/>
        <v>0.65918615733045438</v>
      </c>
      <c r="S110" s="84">
        <f t="shared" si="43"/>
        <v>0</v>
      </c>
      <c r="T110" s="84">
        <f t="shared" si="44"/>
        <v>0.30375928075268893</v>
      </c>
      <c r="U110" s="84">
        <f t="shared" si="45"/>
        <v>3.7054561916856722E-2</v>
      </c>
      <c r="V110" s="84">
        <f t="shared" si="46"/>
        <v>1</v>
      </c>
      <c r="X110" s="70">
        <f t="shared" si="47"/>
        <v>5500769.1898339726</v>
      </c>
      <c r="Y110" s="121">
        <f t="shared" si="28"/>
        <v>550076.91898339731</v>
      </c>
      <c r="Z110" s="121">
        <f t="shared" si="29"/>
        <v>110015.38379667945</v>
      </c>
      <c r="AA110" s="121">
        <f t="shared" si="30"/>
        <v>5940830.7250206899</v>
      </c>
      <c r="AD110" s="70">
        <f t="shared" si="31"/>
        <v>550076.91898339731</v>
      </c>
      <c r="AE110" s="121">
        <f t="shared" si="32"/>
        <v>55007.691898339734</v>
      </c>
      <c r="AG110" s="121">
        <f t="shared" si="33"/>
        <v>605084.61088173708</v>
      </c>
    </row>
    <row r="111" spans="1:34" x14ac:dyDescent="0.35">
      <c r="A111" s="48">
        <v>43111</v>
      </c>
      <c r="B111" s="53">
        <f t="shared" si="24"/>
        <v>1</v>
      </c>
      <c r="C111" s="71">
        <v>67342360000</v>
      </c>
      <c r="D111" s="71">
        <v>0</v>
      </c>
      <c r="E111" s="71">
        <v>31000000000</v>
      </c>
      <c r="F111" s="71">
        <v>4845446482.3899994</v>
      </c>
      <c r="G111" s="70">
        <v>103187806482.39</v>
      </c>
      <c r="H111" s="109">
        <v>103681349.9382</v>
      </c>
      <c r="I111" s="50">
        <v>995.23980488193706</v>
      </c>
      <c r="J111" s="51">
        <f t="shared" si="41"/>
        <v>-1.1295584822688318E-3</v>
      </c>
      <c r="K111" s="51">
        <f>(I111-I91)/I91</f>
        <v>5.2200392546210006E-3</v>
      </c>
      <c r="L111" s="51">
        <f>(I111-I48)/I48</f>
        <v>-1.3399532314285587E-3</v>
      </c>
      <c r="R111" s="84">
        <f t="shared" si="42"/>
        <v>0.65261935780651203</v>
      </c>
      <c r="S111" s="84">
        <f t="shared" si="43"/>
        <v>0</v>
      </c>
      <c r="T111" s="84">
        <f t="shared" si="44"/>
        <v>0.30042309316159804</v>
      </c>
      <c r="U111" s="84">
        <f t="shared" si="45"/>
        <v>4.6957549031889943E-2</v>
      </c>
      <c r="V111" s="84">
        <f t="shared" si="46"/>
        <v>1</v>
      </c>
      <c r="X111" s="70">
        <f t="shared" si="47"/>
        <v>5592027.1235079458</v>
      </c>
      <c r="Y111" s="121">
        <f t="shared" si="28"/>
        <v>559202.71235079458</v>
      </c>
      <c r="Z111" s="121">
        <f t="shared" si="29"/>
        <v>111840.54247015892</v>
      </c>
      <c r="AA111" s="121">
        <f t="shared" si="30"/>
        <v>6039389.2933885809</v>
      </c>
      <c r="AD111" s="70">
        <f t="shared" si="31"/>
        <v>559202.71235079458</v>
      </c>
      <c r="AE111" s="121">
        <f t="shared" si="32"/>
        <v>55920.271235079461</v>
      </c>
      <c r="AG111" s="121">
        <f t="shared" si="33"/>
        <v>615122.98358587408</v>
      </c>
    </row>
    <row r="112" spans="1:34" x14ac:dyDescent="0.35">
      <c r="A112" s="48">
        <v>43112</v>
      </c>
      <c r="B112" s="53">
        <f t="shared" si="24"/>
        <v>1</v>
      </c>
      <c r="C112" s="71">
        <v>69775670600</v>
      </c>
      <c r="D112" s="71" t="s">
        <v>3664</v>
      </c>
      <c r="E112" s="71">
        <v>31000000000</v>
      </c>
      <c r="F112" s="71">
        <v>7159828728</v>
      </c>
      <c r="G112" s="70">
        <v>107935499328.16</v>
      </c>
      <c r="H112" s="109">
        <v>107951677.5517</v>
      </c>
      <c r="I112" s="50">
        <f>G112/H112</f>
        <v>999.85013457959235</v>
      </c>
      <c r="J112" s="51">
        <f t="shared" si="41"/>
        <v>4.6323807338093763E-3</v>
      </c>
      <c r="K112" s="51">
        <f>(I112-I92)/I92</f>
        <v>9.3716417992262442E-3</v>
      </c>
      <c r="L112" s="51">
        <f>(I112-I49)/I49</f>
        <v>3.3225049425890346E-3</v>
      </c>
      <c r="R112" s="84">
        <f t="shared" si="42"/>
        <v>0.64645710664531819</v>
      </c>
      <c r="S112" s="84" t="e">
        <f t="shared" si="43"/>
        <v>#VALUE!</v>
      </c>
      <c r="T112" s="84">
        <f t="shared" si="44"/>
        <v>0.28720856616181145</v>
      </c>
      <c r="U112" s="84">
        <f t="shared" si="45"/>
        <v>6.6334327191387946E-2</v>
      </c>
      <c r="V112" s="84" t="e">
        <f t="shared" si="46"/>
        <v>#VALUE!</v>
      </c>
      <c r="X112" s="70">
        <f t="shared" si="47"/>
        <v>5654126.3825967126</v>
      </c>
      <c r="Y112" s="121">
        <f t="shared" si="28"/>
        <v>565412.63825967128</v>
      </c>
      <c r="Z112" s="121">
        <f t="shared" si="29"/>
        <v>113082.52765193426</v>
      </c>
      <c r="AA112" s="121">
        <f t="shared" si="30"/>
        <v>6106456.4932044502</v>
      </c>
      <c r="AD112" s="70">
        <f t="shared" si="31"/>
        <v>565412.63825967128</v>
      </c>
      <c r="AE112" s="121">
        <f t="shared" si="32"/>
        <v>56541.263825967129</v>
      </c>
      <c r="AG112" s="121">
        <f t="shared" si="33"/>
        <v>621953.90208563837</v>
      </c>
    </row>
    <row r="113" spans="1:34" x14ac:dyDescent="0.35">
      <c r="A113" s="48">
        <v>43115</v>
      </c>
      <c r="B113" s="53">
        <f t="shared" si="24"/>
        <v>3</v>
      </c>
      <c r="C113" s="71">
        <v>69292975600</v>
      </c>
      <c r="D113" s="71">
        <v>0</v>
      </c>
      <c r="E113" s="71">
        <v>31000000000</v>
      </c>
      <c r="F113" s="71">
        <v>11314930599.899994</v>
      </c>
      <c r="G113" s="70">
        <v>111607906199.89999</v>
      </c>
      <c r="H113" s="109">
        <v>111452202.28039999</v>
      </c>
      <c r="I113" s="50">
        <v>1001.3970465931958</v>
      </c>
      <c r="J113" s="51">
        <f t="shared" si="41"/>
        <v>1.5471438769709997E-3</v>
      </c>
      <c r="K113" s="51">
        <f>(I113-I94)/I94</f>
        <v>7.9351290726593238E-3</v>
      </c>
      <c r="L113" s="51">
        <f>(I113-I49)/I49</f>
        <v>4.8747892127381665E-3</v>
      </c>
      <c r="R113" s="84">
        <f t="shared" si="42"/>
        <v>0.62086081496672763</v>
      </c>
      <c r="S113" s="84">
        <f t="shared" si="43"/>
        <v>0</v>
      </c>
      <c r="T113" s="84">
        <f t="shared" si="44"/>
        <v>0.27775810025927872</v>
      </c>
      <c r="U113" s="84">
        <f t="shared" si="45"/>
        <v>0.10138108477399366</v>
      </c>
      <c r="V113" s="84">
        <f t="shared" si="46"/>
        <v>1</v>
      </c>
      <c r="X113" s="70">
        <f t="shared" si="47"/>
        <v>17742821.807368767</v>
      </c>
      <c r="Y113" s="121">
        <f t="shared" si="28"/>
        <v>1774282.1807368768</v>
      </c>
      <c r="Z113" s="121">
        <f t="shared" si="29"/>
        <v>354856.43614737532</v>
      </c>
      <c r="AA113" s="121">
        <f t="shared" si="30"/>
        <v>19162247.551958267</v>
      </c>
      <c r="AD113" s="70">
        <f t="shared" si="31"/>
        <v>1774282.1807368768</v>
      </c>
      <c r="AE113" s="121">
        <f t="shared" si="32"/>
        <v>177428.21807368769</v>
      </c>
      <c r="AG113" s="121">
        <f t="shared" si="33"/>
        <v>1951710.3988105645</v>
      </c>
    </row>
    <row r="114" spans="1:34" x14ac:dyDescent="0.35">
      <c r="A114" s="48">
        <v>43116</v>
      </c>
      <c r="B114" s="53">
        <f t="shared" si="24"/>
        <v>1</v>
      </c>
      <c r="C114" s="71">
        <v>72534997200</v>
      </c>
      <c r="D114" s="71">
        <v>0</v>
      </c>
      <c r="E114" s="71">
        <v>31000000000</v>
      </c>
      <c r="F114" s="71">
        <v>9568711553.3600006</v>
      </c>
      <c r="G114" s="70">
        <v>113103708753.36</v>
      </c>
      <c r="H114" s="109">
        <v>111951504.75480001</v>
      </c>
      <c r="I114" s="50">
        <v>1010.2919920646318</v>
      </c>
      <c r="J114" s="51">
        <f t="shared" si="41"/>
        <v>8.8825361545623472E-3</v>
      </c>
      <c r="K114" s="51">
        <f>(I114-I94)/I94</f>
        <v>1.6888149298100688E-2</v>
      </c>
      <c r="L114" s="51">
        <f t="shared" ref="L114:L132" si="48">(I114-I51)/I51</f>
        <v>1.3947297013468854E-2</v>
      </c>
      <c r="R114" s="84">
        <f t="shared" si="42"/>
        <v>0.64131404707668516</v>
      </c>
      <c r="S114" s="84">
        <f t="shared" si="43"/>
        <v>0</v>
      </c>
      <c r="T114" s="84">
        <f t="shared" si="44"/>
        <v>0.27408473463589295</v>
      </c>
      <c r="U114" s="84">
        <f t="shared" si="45"/>
        <v>8.4601218287421898E-2</v>
      </c>
      <c r="V114" s="84">
        <f t="shared" si="46"/>
        <v>1</v>
      </c>
      <c r="X114" s="70">
        <f t="shared" si="47"/>
        <v>6115501.7095835619</v>
      </c>
      <c r="Y114" s="121">
        <f t="shared" si="28"/>
        <v>611550.17095835623</v>
      </c>
      <c r="Z114" s="121">
        <f t="shared" si="29"/>
        <v>122310.03419167124</v>
      </c>
      <c r="AA114" s="121">
        <f t="shared" si="30"/>
        <v>6604741.846350247</v>
      </c>
      <c r="AD114" s="70">
        <f t="shared" si="31"/>
        <v>611550.17095835612</v>
      </c>
      <c r="AE114" s="121">
        <f t="shared" si="32"/>
        <v>61155.017095835618</v>
      </c>
      <c r="AG114" s="121">
        <f t="shared" si="33"/>
        <v>672705.18805419176</v>
      </c>
    </row>
    <row r="115" spans="1:34" x14ac:dyDescent="0.35">
      <c r="A115" s="48">
        <v>43117</v>
      </c>
      <c r="B115" s="53">
        <f t="shared" si="24"/>
        <v>1</v>
      </c>
      <c r="C115" s="71">
        <v>71592118200</v>
      </c>
      <c r="D115" s="71">
        <v>0</v>
      </c>
      <c r="E115" s="71">
        <v>31000000000</v>
      </c>
      <c r="F115" s="71">
        <v>18787026290.529999</v>
      </c>
      <c r="G115" s="70">
        <v>121379144490.53</v>
      </c>
      <c r="H115" s="109">
        <v>120612367.15899999</v>
      </c>
      <c r="I115" s="50">
        <v>1006.3573690624875</v>
      </c>
      <c r="J115" s="51">
        <f t="shared" si="41"/>
        <v>-3.8945404230152879E-3</v>
      </c>
      <c r="K115" s="51">
        <f>(I115-I95)/I95</f>
        <v>1.3201925346320422E-2</v>
      </c>
      <c r="L115" s="51">
        <f t="shared" si="48"/>
        <v>1.0034965560140869E-2</v>
      </c>
      <c r="R115" s="84">
        <f t="shared" si="42"/>
        <v>0.58982223429318714</v>
      </c>
      <c r="S115" s="84">
        <f t="shared" si="43"/>
        <v>0</v>
      </c>
      <c r="T115" s="84">
        <f t="shared" si="44"/>
        <v>0.25539807625204197</v>
      </c>
      <c r="U115" s="84">
        <f t="shared" si="45"/>
        <v>0.15477968945477089</v>
      </c>
      <c r="V115" s="84">
        <f t="shared" si="46"/>
        <v>1</v>
      </c>
      <c r="X115" s="70">
        <f t="shared" si="47"/>
        <v>6197463.4933347953</v>
      </c>
      <c r="Y115" s="121">
        <f t="shared" si="28"/>
        <v>619746.34933347953</v>
      </c>
      <c r="Z115" s="121">
        <f t="shared" si="29"/>
        <v>123949.2698666959</v>
      </c>
      <c r="AA115" s="121">
        <f t="shared" si="30"/>
        <v>6693260.5728015788</v>
      </c>
      <c r="AD115" s="70">
        <f t="shared" si="31"/>
        <v>619746.34933347942</v>
      </c>
      <c r="AE115" s="121">
        <f t="shared" si="32"/>
        <v>61974.634933347945</v>
      </c>
      <c r="AG115" s="121">
        <f t="shared" si="33"/>
        <v>681720.98426682735</v>
      </c>
    </row>
    <row r="116" spans="1:34" x14ac:dyDescent="0.35">
      <c r="A116" s="48">
        <v>43118</v>
      </c>
      <c r="B116" s="53">
        <f t="shared" si="24"/>
        <v>1</v>
      </c>
      <c r="C116" s="71">
        <v>75785671200</v>
      </c>
      <c r="D116" s="71">
        <v>0</v>
      </c>
      <c r="E116" s="71">
        <v>31000000000</v>
      </c>
      <c r="F116" s="71">
        <v>15163689944.940002</v>
      </c>
      <c r="G116" s="70">
        <v>121949361144.94</v>
      </c>
      <c r="H116" s="109">
        <v>121109208.5396</v>
      </c>
      <c r="I116" s="50">
        <v>1006.9371488383998</v>
      </c>
      <c r="J116" s="51">
        <f t="shared" si="41"/>
        <v>5.7611718633557968E-4</v>
      </c>
      <c r="K116" s="51">
        <f>(I116-I96)/I96</f>
        <v>1.2809314115416937E-2</v>
      </c>
      <c r="L116" s="51">
        <f t="shared" si="48"/>
        <v>1.0653413611841949E-2</v>
      </c>
      <c r="R116" s="84">
        <f t="shared" si="42"/>
        <v>0.62145197390519125</v>
      </c>
      <c r="S116" s="84">
        <f t="shared" si="43"/>
        <v>0</v>
      </c>
      <c r="T116" s="84">
        <f t="shared" si="44"/>
        <v>0.25420387371407127</v>
      </c>
      <c r="U116" s="84">
        <f t="shared" si="45"/>
        <v>0.12434415238073745</v>
      </c>
      <c r="V116" s="84">
        <f t="shared" si="46"/>
        <v>1</v>
      </c>
      <c r="X116" s="70">
        <f t="shared" si="47"/>
        <v>6650912.026878356</v>
      </c>
      <c r="Y116" s="121">
        <f t="shared" si="28"/>
        <v>665091.20268783567</v>
      </c>
      <c r="Z116" s="121">
        <f t="shared" si="29"/>
        <v>133018.24053756712</v>
      </c>
      <c r="AA116" s="121">
        <f t="shared" si="30"/>
        <v>7182984.9890286243</v>
      </c>
      <c r="AD116" s="70">
        <f t="shared" si="31"/>
        <v>665091.20268783555</v>
      </c>
      <c r="AE116" s="121">
        <f t="shared" si="32"/>
        <v>66509.120268783561</v>
      </c>
      <c r="AG116" s="121">
        <f t="shared" si="33"/>
        <v>731600.32295661909</v>
      </c>
    </row>
    <row r="117" spans="1:34" x14ac:dyDescent="0.35">
      <c r="A117" s="48">
        <v>43119</v>
      </c>
      <c r="B117" s="53">
        <f t="shared" si="24"/>
        <v>1</v>
      </c>
      <c r="C117" s="71">
        <v>77536420000</v>
      </c>
      <c r="D117" s="71">
        <v>0</v>
      </c>
      <c r="E117" s="71">
        <v>29000000000</v>
      </c>
      <c r="F117" s="71">
        <v>17994096403.600006</v>
      </c>
      <c r="G117" s="70">
        <v>124530516403.60001</v>
      </c>
      <c r="H117" s="109">
        <v>123186796.10690001</v>
      </c>
      <c r="I117" s="50">
        <v>1010.9079896479647</v>
      </c>
      <c r="J117" s="51">
        <f t="shared" si="41"/>
        <v>3.9434842722265093E-3</v>
      </c>
      <c r="K117" s="51">
        <f>(I117-I97)/I97</f>
        <v>1.8105369006963867E-2</v>
      </c>
      <c r="L117" s="51">
        <f t="shared" si="48"/>
        <v>1.4675604566950884E-2</v>
      </c>
      <c r="R117" s="84">
        <f t="shared" si="42"/>
        <v>0.62262987610768894</v>
      </c>
      <c r="S117" s="84">
        <f t="shared" si="43"/>
        <v>0</v>
      </c>
      <c r="T117" s="84">
        <f t="shared" si="44"/>
        <v>0.23287464661281732</v>
      </c>
      <c r="U117" s="84">
        <f t="shared" si="45"/>
        <v>0.14449547727949374</v>
      </c>
      <c r="V117" s="84">
        <f t="shared" si="46"/>
        <v>1</v>
      </c>
      <c r="X117" s="70">
        <f t="shared" si="47"/>
        <v>6682156.7750652051</v>
      </c>
      <c r="Y117" s="121">
        <f t="shared" si="28"/>
        <v>668215.67750652053</v>
      </c>
      <c r="Z117" s="121">
        <f t="shared" si="29"/>
        <v>133643.13550130412</v>
      </c>
      <c r="AA117" s="121">
        <f t="shared" si="30"/>
        <v>7216729.3170704218</v>
      </c>
      <c r="AD117" s="70">
        <f t="shared" si="31"/>
        <v>668215.67750652053</v>
      </c>
      <c r="AE117" s="121">
        <f t="shared" si="32"/>
        <v>66821.567750652059</v>
      </c>
      <c r="AG117" s="121">
        <f t="shared" si="33"/>
        <v>735037.24525717262</v>
      </c>
    </row>
    <row r="118" spans="1:34" x14ac:dyDescent="0.35">
      <c r="A118" s="48">
        <v>43122</v>
      </c>
      <c r="B118" s="53">
        <f t="shared" si="24"/>
        <v>3</v>
      </c>
      <c r="C118" s="71">
        <v>79510096300</v>
      </c>
      <c r="D118" s="71">
        <v>0</v>
      </c>
      <c r="E118" s="71">
        <v>29000000000</v>
      </c>
      <c r="F118" s="71">
        <v>21827537163.380005</v>
      </c>
      <c r="G118" s="70">
        <v>130337633463.38</v>
      </c>
      <c r="H118" s="109">
        <v>128726370.43009999</v>
      </c>
      <c r="I118" s="50">
        <v>1012.5169615821254</v>
      </c>
      <c r="J118" s="51">
        <f t="shared" si="41"/>
        <v>1.591610661541083E-3</v>
      </c>
      <c r="K118" s="51">
        <f>(I118-I99)/I99</f>
        <v>1.6840168389055644E-2</v>
      </c>
      <c r="L118" s="51">
        <f t="shared" si="48"/>
        <v>1.6327328029724628E-2</v>
      </c>
      <c r="R118" s="84">
        <f t="shared" si="42"/>
        <v>0.61003176279350935</v>
      </c>
      <c r="S118" s="84">
        <f t="shared" si="43"/>
        <v>0</v>
      </c>
      <c r="T118" s="84">
        <f t="shared" si="44"/>
        <v>0.22249905287829178</v>
      </c>
      <c r="U118" s="84">
        <f t="shared" si="45"/>
        <v>0.16746918432819885</v>
      </c>
      <c r="V118" s="84">
        <f t="shared" si="46"/>
        <v>1</v>
      </c>
      <c r="X118" s="70">
        <f t="shared" si="47"/>
        <v>20470769.819769863</v>
      </c>
      <c r="Y118" s="121">
        <f t="shared" si="28"/>
        <v>2047076.9819769864</v>
      </c>
      <c r="Z118" s="121">
        <f t="shared" si="29"/>
        <v>409415.39639539726</v>
      </c>
      <c r="AA118" s="121">
        <f t="shared" si="30"/>
        <v>22108431.405351453</v>
      </c>
      <c r="AD118" s="70">
        <f t="shared" si="31"/>
        <v>2047076.9819769866</v>
      </c>
      <c r="AE118" s="121">
        <f t="shared" si="32"/>
        <v>204707.69819769869</v>
      </c>
      <c r="AG118" s="121">
        <f t="shared" si="33"/>
        <v>2251784.6801746851</v>
      </c>
    </row>
    <row r="119" spans="1:34" x14ac:dyDescent="0.35">
      <c r="A119" s="48">
        <v>43123</v>
      </c>
      <c r="B119" s="53">
        <f t="shared" si="24"/>
        <v>1</v>
      </c>
      <c r="C119" s="71">
        <v>80827006800</v>
      </c>
      <c r="D119" s="71">
        <v>0</v>
      </c>
      <c r="E119" s="71">
        <v>29000000000</v>
      </c>
      <c r="F119" s="71">
        <v>22310508898.740005</v>
      </c>
      <c r="G119" s="70">
        <v>132137515698.74001</v>
      </c>
      <c r="H119" s="109">
        <v>129960914.6032</v>
      </c>
      <c r="I119" s="50">
        <v>1016.748120788359</v>
      </c>
      <c r="J119" s="51">
        <f t="shared" si="41"/>
        <v>4.178852667931679E-3</v>
      </c>
      <c r="K119" s="51">
        <f>(I119-I99)/I99</f>
        <v>2.1089393639588346E-2</v>
      </c>
      <c r="L119" s="51">
        <f t="shared" si="48"/>
        <v>2.0685147550347928E-2</v>
      </c>
      <c r="R119" s="84">
        <f t="shared" si="42"/>
        <v>0.61168856075875755</v>
      </c>
      <c r="S119" s="84">
        <f t="shared" si="43"/>
        <v>0</v>
      </c>
      <c r="T119" s="84">
        <f t="shared" si="44"/>
        <v>0.21946833075110198</v>
      </c>
      <c r="U119" s="84">
        <f t="shared" si="45"/>
        <v>0.16884310849014053</v>
      </c>
      <c r="V119" s="84">
        <f t="shared" si="46"/>
        <v>1</v>
      </c>
      <c r="X119" s="70">
        <f t="shared" si="47"/>
        <v>7141788.1349797258</v>
      </c>
      <c r="Y119" s="121">
        <f t="shared" si="28"/>
        <v>714178.81349797267</v>
      </c>
      <c r="Z119" s="121">
        <f t="shared" si="29"/>
        <v>142835.76269959452</v>
      </c>
      <c r="AA119" s="121">
        <f t="shared" si="30"/>
        <v>7713131.1857781038</v>
      </c>
      <c r="AD119" s="70">
        <f t="shared" si="31"/>
        <v>714178.81349797267</v>
      </c>
      <c r="AE119" s="121">
        <f t="shared" si="32"/>
        <v>71417.881349797273</v>
      </c>
      <c r="AG119" s="121">
        <f t="shared" si="33"/>
        <v>785596.69484776992</v>
      </c>
    </row>
    <row r="120" spans="1:34" x14ac:dyDescent="0.35">
      <c r="A120" s="48">
        <v>43124</v>
      </c>
      <c r="B120" s="53">
        <f t="shared" si="24"/>
        <v>1</v>
      </c>
      <c r="C120" s="71">
        <v>84539785000</v>
      </c>
      <c r="D120" s="71">
        <v>0</v>
      </c>
      <c r="E120" s="71">
        <v>48000000000</v>
      </c>
      <c r="F120" s="71">
        <v>4190722489.3800049</v>
      </c>
      <c r="G120" s="70">
        <v>136730507489.38</v>
      </c>
      <c r="H120" s="109">
        <v>133599970.38330001</v>
      </c>
      <c r="I120" s="50">
        <v>1023.4321691621521</v>
      </c>
      <c r="J120" s="51">
        <f t="shared" si="41"/>
        <v>6.5739471134803364E-3</v>
      </c>
      <c r="K120" s="51">
        <f>(I120-I99)/I99</f>
        <v>2.7801981311510706E-2</v>
      </c>
      <c r="L120" s="51">
        <f t="shared" si="48"/>
        <v>2.7432234091580517E-2</v>
      </c>
      <c r="R120" s="84">
        <f t="shared" si="42"/>
        <v>0.61829496980815557</v>
      </c>
      <c r="S120" s="84">
        <f t="shared" si="43"/>
        <v>0</v>
      </c>
      <c r="T120" s="84">
        <f t="shared" si="44"/>
        <v>0.35105552434030285</v>
      </c>
      <c r="U120" s="84">
        <f t="shared" si="45"/>
        <v>3.0649505851541598E-2</v>
      </c>
      <c r="V120" s="84">
        <f t="shared" si="46"/>
        <v>1</v>
      </c>
      <c r="X120" s="70">
        <f t="shared" si="47"/>
        <v>7240411.8191090412</v>
      </c>
      <c r="Y120" s="121">
        <f t="shared" si="28"/>
        <v>724041.18191090412</v>
      </c>
      <c r="Z120" s="121">
        <f t="shared" si="29"/>
        <v>144808.23638218082</v>
      </c>
      <c r="AA120" s="121">
        <f t="shared" si="30"/>
        <v>7819644.7646377645</v>
      </c>
      <c r="AD120" s="70">
        <f t="shared" si="31"/>
        <v>724041.18191090412</v>
      </c>
      <c r="AE120" s="121">
        <f t="shared" si="32"/>
        <v>72404.118191090412</v>
      </c>
      <c r="AG120" s="121">
        <f t="shared" si="33"/>
        <v>796445.30010199454</v>
      </c>
    </row>
    <row r="121" spans="1:34" x14ac:dyDescent="0.35">
      <c r="A121" s="48">
        <v>43125</v>
      </c>
      <c r="B121" s="53">
        <f t="shared" si="24"/>
        <v>1</v>
      </c>
      <c r="C121" s="71">
        <v>81452135300</v>
      </c>
      <c r="D121" s="71">
        <v>0</v>
      </c>
      <c r="E121" s="71">
        <v>55000000000</v>
      </c>
      <c r="F121" s="71">
        <v>5542753435.1700134</v>
      </c>
      <c r="G121" s="70">
        <v>141994888735.17001</v>
      </c>
      <c r="H121" s="109">
        <v>137752663.64430001</v>
      </c>
      <c r="I121" s="50">
        <v>1030.7959568885296</v>
      </c>
      <c r="J121" s="51">
        <f t="shared" si="41"/>
        <v>7.1951888442259625E-3</v>
      </c>
      <c r="K121" s="51">
        <f>(I121-I99)/I99</f>
        <v>3.5197210661516626E-2</v>
      </c>
      <c r="L121" s="51">
        <f t="shared" si="48"/>
        <v>3.4862228209541837E-2</v>
      </c>
      <c r="R121" s="84">
        <f t="shared" si="42"/>
        <v>0.5736272342303369</v>
      </c>
      <c r="S121" s="84">
        <f t="shared" si="43"/>
        <v>0</v>
      </c>
      <c r="T121" s="84">
        <f t="shared" si="44"/>
        <v>0.38733788582051493</v>
      </c>
      <c r="U121" s="84">
        <f t="shared" si="45"/>
        <v>3.9034879949148171E-2</v>
      </c>
      <c r="V121" s="84">
        <f t="shared" si="46"/>
        <v>1</v>
      </c>
      <c r="X121" s="70">
        <f t="shared" si="47"/>
        <v>7492082.6021578079</v>
      </c>
      <c r="Y121" s="121">
        <f t="shared" si="28"/>
        <v>749208.26021578081</v>
      </c>
      <c r="Z121" s="121">
        <f t="shared" si="29"/>
        <v>149841.65204315615</v>
      </c>
      <c r="AA121" s="121">
        <f t="shared" si="30"/>
        <v>8091449.2103304323</v>
      </c>
      <c r="AD121" s="70">
        <f t="shared" si="31"/>
        <v>749208.26021578081</v>
      </c>
      <c r="AE121" s="121">
        <f t="shared" si="32"/>
        <v>74920.82602157809</v>
      </c>
      <c r="AG121" s="121">
        <f t="shared" si="33"/>
        <v>824129.08623735886</v>
      </c>
    </row>
    <row r="122" spans="1:34" x14ac:dyDescent="0.35">
      <c r="A122" s="48">
        <v>43126</v>
      </c>
      <c r="B122" s="53">
        <f t="shared" si="24"/>
        <v>1</v>
      </c>
      <c r="C122" s="71">
        <v>99136009800</v>
      </c>
      <c r="D122" s="71">
        <v>0</v>
      </c>
      <c r="E122" s="71">
        <v>55000000000</v>
      </c>
      <c r="F122" s="195">
        <v>-8820557893.5299988</v>
      </c>
      <c r="G122" s="70">
        <v>145315451906.47</v>
      </c>
      <c r="H122" s="109">
        <v>139935442.77810001</v>
      </c>
      <c r="I122" s="50">
        <v>1038.4463651349661</v>
      </c>
      <c r="J122" s="51">
        <f t="shared" si="41"/>
        <v>7.4218454150026736E-3</v>
      </c>
      <c r="K122" s="51">
        <f>(I122-I100)/I100</f>
        <v>4.160358655741847E-2</v>
      </c>
      <c r="L122" s="51">
        <f t="shared" si="48"/>
        <v>4.3493650005614719E-2</v>
      </c>
      <c r="R122" s="84">
        <f t="shared" si="42"/>
        <v>0.68221244540331005</v>
      </c>
      <c r="S122" s="84">
        <f t="shared" si="43"/>
        <v>0</v>
      </c>
      <c r="T122" s="84">
        <f t="shared" si="44"/>
        <v>0.37848693499848785</v>
      </c>
      <c r="U122" s="84">
        <f t="shared" si="45"/>
        <v>-6.069938040179796E-2</v>
      </c>
      <c r="V122" s="84">
        <f t="shared" si="46"/>
        <v>0.99999999999999989</v>
      </c>
      <c r="X122" s="70">
        <f t="shared" si="47"/>
        <v>7780541.8485024665</v>
      </c>
      <c r="Y122" s="121">
        <f t="shared" si="28"/>
        <v>778054.18485024665</v>
      </c>
      <c r="Z122" s="121">
        <f t="shared" si="29"/>
        <v>155610.83697004933</v>
      </c>
      <c r="AA122" s="121">
        <f t="shared" si="30"/>
        <v>8402985.1963826641</v>
      </c>
      <c r="AD122" s="70">
        <f t="shared" si="31"/>
        <v>778054.18485024665</v>
      </c>
      <c r="AE122" s="121">
        <f t="shared" si="32"/>
        <v>77805.418485024667</v>
      </c>
      <c r="AG122" s="121">
        <f t="shared" si="33"/>
        <v>855859.60333527136</v>
      </c>
    </row>
    <row r="123" spans="1:34" x14ac:dyDescent="0.35">
      <c r="A123" s="48">
        <v>43129</v>
      </c>
      <c r="B123" s="53">
        <f t="shared" si="24"/>
        <v>3</v>
      </c>
      <c r="C123" s="71">
        <v>102279043700</v>
      </c>
      <c r="D123" s="71">
        <v>0</v>
      </c>
      <c r="E123" s="71">
        <v>12000000000</v>
      </c>
      <c r="F123" s="71">
        <v>37652822872.529999</v>
      </c>
      <c r="G123" s="70">
        <v>151931866572.53</v>
      </c>
      <c r="H123" s="109">
        <v>145588117.77410001</v>
      </c>
      <c r="I123" s="50">
        <v>1043.5732592427164</v>
      </c>
      <c r="J123" s="51">
        <f>(I123-I122)/I122</f>
        <v>4.9370812782266252E-3</v>
      </c>
      <c r="K123" s="51">
        <f>(I123-I102)/I102</f>
        <v>4.4616864993242474E-2</v>
      </c>
      <c r="L123" s="51">
        <f t="shared" si="48"/>
        <v>4.8683387894376817E-2</v>
      </c>
      <c r="R123" s="84">
        <f t="shared" si="42"/>
        <v>0.67319020036638277</v>
      </c>
      <c r="S123" s="84">
        <f t="shared" si="43"/>
        <v>0</v>
      </c>
      <c r="T123" s="84">
        <f t="shared" si="44"/>
        <v>7.8982772151169348E-2</v>
      </c>
      <c r="U123" s="84">
        <f t="shared" si="45"/>
        <v>0.24782702748244789</v>
      </c>
      <c r="V123" s="84">
        <f t="shared" si="46"/>
        <v>1</v>
      </c>
      <c r="X123" s="70">
        <f t="shared" si="47"/>
        <v>23887471.546269044</v>
      </c>
      <c r="Y123" s="121">
        <f t="shared" si="28"/>
        <v>2388747.1546269045</v>
      </c>
      <c r="Z123" s="121">
        <f t="shared" si="29"/>
        <v>477749.4309253809</v>
      </c>
      <c r="AA123" s="121">
        <f t="shared" si="30"/>
        <v>25798469.26997057</v>
      </c>
      <c r="AD123" s="70">
        <f t="shared" si="31"/>
        <v>2388747.1546269041</v>
      </c>
      <c r="AE123" s="121">
        <f t="shared" si="32"/>
        <v>238874.71546269042</v>
      </c>
      <c r="AG123" s="121">
        <f t="shared" si="33"/>
        <v>2627621.8700895943</v>
      </c>
    </row>
    <row r="124" spans="1:34" x14ac:dyDescent="0.35">
      <c r="A124" s="48">
        <v>43130</v>
      </c>
      <c r="B124" s="53">
        <f t="shared" si="24"/>
        <v>1</v>
      </c>
      <c r="C124" s="71">
        <v>108418710500</v>
      </c>
      <c r="D124" s="71">
        <v>0</v>
      </c>
      <c r="E124" s="71">
        <v>24000000000</v>
      </c>
      <c r="F124" s="71">
        <v>29969224409.880005</v>
      </c>
      <c r="G124" s="70">
        <v>162387934909.88</v>
      </c>
      <c r="H124" s="109">
        <v>156368385.9163</v>
      </c>
      <c r="I124" s="50">
        <v>1038.4959463404714</v>
      </c>
      <c r="J124" s="51">
        <f>(I124-I123)/I123</f>
        <v>-4.865315259160086E-3</v>
      </c>
      <c r="K124" s="51">
        <f>(I124-I102)/I102</f>
        <v>3.953447462001488E-2</v>
      </c>
      <c r="L124" s="51">
        <f t="shared" si="48"/>
        <v>4.3694446225939168E-2</v>
      </c>
      <c r="R124" s="84">
        <f t="shared" si="42"/>
        <v>0.66765249869190613</v>
      </c>
      <c r="S124" s="84">
        <f t="shared" si="43"/>
        <v>0</v>
      </c>
      <c r="T124" s="84">
        <f t="shared" si="44"/>
        <v>0.14779423122363872</v>
      </c>
      <c r="U124" s="84">
        <f t="shared" si="45"/>
        <v>0.18455327008445513</v>
      </c>
      <c r="V124" s="84">
        <f t="shared" si="46"/>
        <v>0.99999999999999989</v>
      </c>
      <c r="X124" s="70">
        <f t="shared" si="47"/>
        <v>8325033.7847961644</v>
      </c>
      <c r="Y124" s="121">
        <f t="shared" si="28"/>
        <v>832503.37847961648</v>
      </c>
      <c r="Z124" s="121">
        <f t="shared" si="29"/>
        <v>166500.6756959233</v>
      </c>
      <c r="AA124" s="121">
        <f t="shared" si="30"/>
        <v>8991036.4875798561</v>
      </c>
      <c r="AD124" s="70">
        <f t="shared" si="31"/>
        <v>832503.37847961648</v>
      </c>
      <c r="AE124" s="121">
        <f t="shared" si="32"/>
        <v>83250.337847961651</v>
      </c>
      <c r="AG124" s="121">
        <f t="shared" si="33"/>
        <v>915753.71632757818</v>
      </c>
    </row>
    <row r="125" spans="1:34" x14ac:dyDescent="0.35">
      <c r="A125" s="55">
        <v>43131</v>
      </c>
      <c r="B125" s="56">
        <f t="shared" si="24"/>
        <v>1</v>
      </c>
      <c r="C125" s="73">
        <v>112480572000</v>
      </c>
      <c r="D125" s="73">
        <v>0</v>
      </c>
      <c r="E125" s="73">
        <v>24000000000</v>
      </c>
      <c r="F125" s="73">
        <v>31362722600.540009</v>
      </c>
      <c r="G125" s="58">
        <v>167843294600.54001</v>
      </c>
      <c r="H125" s="59">
        <v>160589875.86149999</v>
      </c>
      <c r="I125" s="57">
        <v>1045.1673475686332</v>
      </c>
      <c r="J125" s="60">
        <v>6.4240994408028152E-3</v>
      </c>
      <c r="K125" s="60">
        <f>(I125-I102)/I102</f>
        <v>4.6212547457116566E-2</v>
      </c>
      <c r="L125" s="60">
        <f t="shared" si="48"/>
        <v>5.0437231492572232E-2</v>
      </c>
      <c r="R125" s="60">
        <f t="shared" si="42"/>
        <v>0.67015231241557216</v>
      </c>
      <c r="S125" s="60">
        <f t="shared" si="43"/>
        <v>0</v>
      </c>
      <c r="T125" s="60">
        <f t="shared" si="44"/>
        <v>0.14299052015821659</v>
      </c>
      <c r="U125" s="60">
        <f t="shared" si="45"/>
        <v>0.18685716742621128</v>
      </c>
      <c r="V125" s="60">
        <f t="shared" si="46"/>
        <v>1</v>
      </c>
      <c r="X125" s="129">
        <f t="shared" si="47"/>
        <v>8897969.0361578092</v>
      </c>
      <c r="Y125" s="130">
        <f t="shared" si="28"/>
        <v>889796.90361578099</v>
      </c>
      <c r="Z125" s="130">
        <f t="shared" si="29"/>
        <v>177959.38072315618</v>
      </c>
      <c r="AA125" s="130">
        <f t="shared" si="30"/>
        <v>9609806.5590504333</v>
      </c>
      <c r="AB125" s="130">
        <f>SUM(AA104:AA125)</f>
        <v>215632872.96200919</v>
      </c>
      <c r="AD125" s="129">
        <f t="shared" si="31"/>
        <v>889796.90361578087</v>
      </c>
      <c r="AE125" s="130">
        <f t="shared" si="32"/>
        <v>88979.69036157809</v>
      </c>
      <c r="AF125" s="131"/>
      <c r="AG125" s="130">
        <f t="shared" si="33"/>
        <v>978776.59397735901</v>
      </c>
      <c r="AH125" s="130">
        <f>SUM(AG104:AG125)</f>
        <v>21962607.43131575</v>
      </c>
    </row>
    <row r="126" spans="1:34" x14ac:dyDescent="0.35">
      <c r="A126" s="48">
        <v>43132</v>
      </c>
      <c r="B126" s="53">
        <f t="shared" si="24"/>
        <v>1</v>
      </c>
      <c r="C126" s="71">
        <v>109615163500</v>
      </c>
      <c r="D126" s="71">
        <v>0</v>
      </c>
      <c r="E126" s="71">
        <v>24000000000</v>
      </c>
      <c r="F126" s="71">
        <v>38274739667.470001</v>
      </c>
      <c r="G126" s="70">
        <v>171889903167.48987</v>
      </c>
      <c r="H126" s="109">
        <v>165278120.509</v>
      </c>
      <c r="I126" s="50">
        <f t="shared" ref="I126:I131" si="49">G126/H126</f>
        <v>1040.0039801888347</v>
      </c>
      <c r="J126" s="51">
        <f t="shared" ref="J126:J131" si="50">(I126-I125)/I125</f>
        <v>-4.9402302816003709E-3</v>
      </c>
      <c r="K126" s="51">
        <f t="shared" ref="K126:K131" si="51">(I126-I104)/I104</f>
        <v>4.2263000390487721E-2</v>
      </c>
      <c r="L126" s="51">
        <f t="shared" si="48"/>
        <v>4.5411718333191881E-2</v>
      </c>
      <c r="R126" s="84">
        <f t="shared" si="42"/>
        <v>0.63770565623735775</v>
      </c>
      <c r="S126" s="84">
        <f t="shared" si="43"/>
        <v>0</v>
      </c>
      <c r="T126" s="84">
        <f t="shared" si="44"/>
        <v>0.13962425690946112</v>
      </c>
      <c r="U126" s="84">
        <f t="shared" si="45"/>
        <v>0.22267008685306558</v>
      </c>
      <c r="V126" s="84">
        <f t="shared" si="46"/>
        <v>0.99999999999988443</v>
      </c>
      <c r="X126" s="70">
        <f>(G125*$AB$126*B126)/365</f>
        <v>22992232.137060273</v>
      </c>
      <c r="Y126" s="121">
        <f t="shared" si="28"/>
        <v>2299223.2137060273</v>
      </c>
      <c r="Z126" s="121">
        <f>X126*2%</f>
        <v>459844.64274120546</v>
      </c>
      <c r="AA126" s="121">
        <f t="shared" si="30"/>
        <v>24831610.708025094</v>
      </c>
      <c r="AB126" s="119">
        <v>0.05</v>
      </c>
      <c r="AD126" s="70">
        <f t="shared" si="31"/>
        <v>919689.28548241104</v>
      </c>
      <c r="AE126" s="121">
        <f t="shared" si="32"/>
        <v>91968.928548241107</v>
      </c>
      <c r="AG126" s="121">
        <f t="shared" si="33"/>
        <v>1011658.2140306522</v>
      </c>
    </row>
    <row r="127" spans="1:34" x14ac:dyDescent="0.35">
      <c r="A127" s="48">
        <v>43133</v>
      </c>
      <c r="B127" s="53">
        <f t="shared" si="24"/>
        <v>1</v>
      </c>
      <c r="C127" s="71">
        <v>111338879500</v>
      </c>
      <c r="D127" s="71">
        <v>0</v>
      </c>
      <c r="E127" s="71">
        <v>44000000000</v>
      </c>
      <c r="F127" s="71">
        <v>24676841461.899994</v>
      </c>
      <c r="G127" s="70">
        <v>180015720961.89999</v>
      </c>
      <c r="H127" s="109">
        <v>173595396.21180001</v>
      </c>
      <c r="I127" s="50">
        <f t="shared" si="49"/>
        <v>1036.9844183094965</v>
      </c>
      <c r="J127" s="51">
        <f t="shared" si="50"/>
        <v>-2.9034137723106916E-3</v>
      </c>
      <c r="K127" s="51">
        <f t="shared" si="51"/>
        <v>4.4894564852495211E-2</v>
      </c>
      <c r="L127" s="51">
        <f t="shared" si="48"/>
        <v>4.2414153910665338E-2</v>
      </c>
      <c r="R127" s="84">
        <f t="shared" si="42"/>
        <v>0.6184953119931379</v>
      </c>
      <c r="S127" s="84">
        <f t="shared" si="43"/>
        <v>0</v>
      </c>
      <c r="T127" s="84">
        <f t="shared" si="44"/>
        <v>0.24442309685448263</v>
      </c>
      <c r="U127" s="84">
        <f t="shared" si="45"/>
        <v>0.13708159115237942</v>
      </c>
      <c r="V127" s="84">
        <f t="shared" si="46"/>
        <v>0.99999999999999989</v>
      </c>
      <c r="X127" s="70">
        <f>(G126*$AB$126*B127)/365</f>
        <v>23546562.077738341</v>
      </c>
      <c r="Y127" s="121">
        <f t="shared" si="28"/>
        <v>2354656.207773834</v>
      </c>
      <c r="Z127" s="121">
        <f t="shared" si="29"/>
        <v>470931.24155476684</v>
      </c>
      <c r="AA127" s="121">
        <f t="shared" si="30"/>
        <v>25430287.043957409</v>
      </c>
      <c r="AD127" s="70">
        <f t="shared" si="31"/>
        <v>941862.48310953367</v>
      </c>
      <c r="AE127" s="121">
        <f t="shared" si="32"/>
        <v>94186.248310953379</v>
      </c>
      <c r="AG127" s="121">
        <f t="shared" si="33"/>
        <v>1036048.731420487</v>
      </c>
    </row>
    <row r="128" spans="1:34" x14ac:dyDescent="0.35">
      <c r="A128" s="48">
        <v>43136</v>
      </c>
      <c r="B128" s="53">
        <f t="shared" si="24"/>
        <v>3</v>
      </c>
      <c r="C128" s="71">
        <v>110767032000</v>
      </c>
      <c r="D128" s="71">
        <v>0</v>
      </c>
      <c r="E128" s="71">
        <v>44000000000</v>
      </c>
      <c r="F128" s="71">
        <v>32185019317.170013</v>
      </c>
      <c r="G128" s="70">
        <v>186952051317.17001</v>
      </c>
      <c r="H128" s="109">
        <v>182177974.6961</v>
      </c>
      <c r="I128" s="50">
        <f t="shared" si="49"/>
        <v>1026.2055642512983</v>
      </c>
      <c r="J128" s="51">
        <f t="shared" si="50"/>
        <v>-1.0394422392353837E-2</v>
      </c>
      <c r="K128" s="51">
        <f t="shared" si="51"/>
        <v>3.1615737165077686E-2</v>
      </c>
      <c r="L128" s="51">
        <f t="shared" si="48"/>
        <v>3.1616168639365727E-2</v>
      </c>
      <c r="R128" s="84">
        <f t="shared" si="42"/>
        <v>0.592488989661206</v>
      </c>
      <c r="S128" s="84">
        <f t="shared" si="43"/>
        <v>0</v>
      </c>
      <c r="T128" s="84">
        <f t="shared" si="44"/>
        <v>0.23535446490155179</v>
      </c>
      <c r="U128" s="84">
        <f t="shared" si="45"/>
        <v>0.17215654543724218</v>
      </c>
      <c r="V128" s="84">
        <f t="shared" si="46"/>
        <v>1</v>
      </c>
      <c r="X128" s="70">
        <f>(G127*$AB$126*B128)/365</f>
        <v>73979063.408999994</v>
      </c>
      <c r="Y128" s="121">
        <f t="shared" si="28"/>
        <v>7397906.3409000002</v>
      </c>
      <c r="Z128" s="121">
        <f t="shared" si="29"/>
        <v>1479581.2681799999</v>
      </c>
      <c r="AA128" s="121">
        <f t="shared" si="30"/>
        <v>79897388.481720001</v>
      </c>
      <c r="AD128" s="70">
        <f t="shared" si="31"/>
        <v>2959162.5363599998</v>
      </c>
      <c r="AE128" s="121">
        <f t="shared" si="32"/>
        <v>295916.25363599998</v>
      </c>
      <c r="AG128" s="121">
        <f t="shared" si="33"/>
        <v>3255078.789996</v>
      </c>
    </row>
    <row r="129" spans="1:34" x14ac:dyDescent="0.35">
      <c r="A129" s="48">
        <v>43137</v>
      </c>
      <c r="B129" s="53">
        <f t="shared" si="24"/>
        <v>1</v>
      </c>
      <c r="C129" s="71">
        <v>121528976000</v>
      </c>
      <c r="D129" s="71">
        <v>0</v>
      </c>
      <c r="E129" s="71">
        <v>47000000000</v>
      </c>
      <c r="F129" s="71">
        <v>19925834619.109985</v>
      </c>
      <c r="G129" s="70">
        <v>188454810619.10999</v>
      </c>
      <c r="H129" s="109">
        <v>185588597.28479999</v>
      </c>
      <c r="I129" s="50">
        <f t="shared" si="49"/>
        <v>1015.4439086034557</v>
      </c>
      <c r="J129" s="51">
        <f t="shared" si="50"/>
        <v>-1.048684203509854E-2</v>
      </c>
      <c r="K129" s="51">
        <f t="shared" si="51"/>
        <v>7.3065768095713773E-3</v>
      </c>
      <c r="L129" s="51">
        <f t="shared" si="48"/>
        <v>2.0908534290584608E-2</v>
      </c>
      <c r="R129" s="84">
        <f t="shared" si="42"/>
        <v>0.64487064883488054</v>
      </c>
      <c r="S129" s="84">
        <f t="shared" si="43"/>
        <v>0</v>
      </c>
      <c r="T129" s="84">
        <f t="shared" si="44"/>
        <v>0.24939665825242688</v>
      </c>
      <c r="U129" s="84">
        <f t="shared" si="45"/>
        <v>0.10573269291269254</v>
      </c>
      <c r="V129" s="84">
        <f t="shared" si="46"/>
        <v>0.99999999999999989</v>
      </c>
      <c r="X129" s="70">
        <f>(G128*$AB$126*B129)/365</f>
        <v>25609870.043447949</v>
      </c>
      <c r="Y129" s="121">
        <f t="shared" si="28"/>
        <v>2560987.0043447949</v>
      </c>
      <c r="Z129" s="121">
        <f t="shared" si="29"/>
        <v>512197.40086895897</v>
      </c>
      <c r="AA129" s="121">
        <f t="shared" si="30"/>
        <v>27658659.646923784</v>
      </c>
      <c r="AD129" s="70">
        <f t="shared" si="31"/>
        <v>1024394.8017379179</v>
      </c>
      <c r="AE129" s="121">
        <f t="shared" si="32"/>
        <v>102439.4801737918</v>
      </c>
      <c r="AG129" s="121">
        <f t="shared" si="33"/>
        <v>1126834.2819117098</v>
      </c>
    </row>
    <row r="130" spans="1:34" x14ac:dyDescent="0.35">
      <c r="A130" s="48">
        <v>43138</v>
      </c>
      <c r="B130" s="53">
        <f>A130-A129</f>
        <v>1</v>
      </c>
      <c r="C130" s="71">
        <v>118930126000</v>
      </c>
      <c r="D130" s="71">
        <v>0</v>
      </c>
      <c r="E130" s="71">
        <v>47000000000</v>
      </c>
      <c r="F130" s="71">
        <v>25763021190.059998</v>
      </c>
      <c r="G130" s="70">
        <v>191693147190.06</v>
      </c>
      <c r="H130" s="109">
        <v>188789167.99090001</v>
      </c>
      <c r="I130" s="50">
        <f t="shared" si="49"/>
        <v>1015.3821282760247</v>
      </c>
      <c r="J130" s="51">
        <f t="shared" si="50"/>
        <v>-6.0840709080640918E-5</v>
      </c>
      <c r="K130" s="51">
        <f t="shared" si="51"/>
        <v>9.3416264597102113E-3</v>
      </c>
      <c r="L130" s="51">
        <f t="shared" si="48"/>
        <v>2.088334110184677E-2</v>
      </c>
      <c r="R130" s="84">
        <f t="shared" si="42"/>
        <v>0.62041928855225648</v>
      </c>
      <c r="S130" s="84">
        <f t="shared" si="43"/>
        <v>0</v>
      </c>
      <c r="T130" s="84">
        <f t="shared" si="44"/>
        <v>0.24518351693292625</v>
      </c>
      <c r="U130" s="84">
        <f t="shared" si="45"/>
        <v>0.1343971945148173</v>
      </c>
      <c r="V130" s="84">
        <f t="shared" si="46"/>
        <v>1</v>
      </c>
      <c r="X130" s="70">
        <f t="shared" ref="X130:X144" si="52">(G129*$AB$126*B130)/365</f>
        <v>25815727.482069861</v>
      </c>
      <c r="Y130" s="121">
        <f t="shared" si="28"/>
        <v>2581572.7482069861</v>
      </c>
      <c r="Z130" s="121">
        <f t="shared" si="29"/>
        <v>516314.54964139726</v>
      </c>
      <c r="AA130" s="121">
        <f t="shared" si="30"/>
        <v>27880985.680635449</v>
      </c>
      <c r="AD130" s="70">
        <f t="shared" si="31"/>
        <v>1032629.0992827944</v>
      </c>
      <c r="AE130" s="121">
        <f t="shared" si="32"/>
        <v>103262.90992827945</v>
      </c>
      <c r="AG130" s="121">
        <f t="shared" si="33"/>
        <v>1135892.0092110739</v>
      </c>
    </row>
    <row r="131" spans="1:34" x14ac:dyDescent="0.35">
      <c r="A131" s="48">
        <v>43139</v>
      </c>
      <c r="B131" s="53">
        <f>A131-A130</f>
        <v>1</v>
      </c>
      <c r="C131" s="71">
        <v>117711188500</v>
      </c>
      <c r="D131" s="71">
        <v>0</v>
      </c>
      <c r="E131" s="71">
        <v>67000000000</v>
      </c>
      <c r="F131" s="71">
        <v>10005862543.420013</v>
      </c>
      <c r="G131" s="70">
        <v>194717051043.42001</v>
      </c>
      <c r="H131" s="109">
        <v>191679705.45460001</v>
      </c>
      <c r="I131" s="50">
        <f t="shared" si="49"/>
        <v>1015.8459424883633</v>
      </c>
      <c r="J131" s="51">
        <f t="shared" si="50"/>
        <v>4.5678784314054501E-4</v>
      </c>
      <c r="K131" s="51">
        <f t="shared" si="51"/>
        <v>1.6220498696121865E-2</v>
      </c>
      <c r="L131" s="51">
        <f t="shared" si="48"/>
        <v>2.1386606115564203E-2</v>
      </c>
      <c r="R131" s="84">
        <f t="shared" si="42"/>
        <v>0.60452429753443393</v>
      </c>
      <c r="S131" s="84">
        <f t="shared" si="43"/>
        <v>0</v>
      </c>
      <c r="T131" s="84">
        <f t="shared" si="44"/>
        <v>0.34408902374481654</v>
      </c>
      <c r="U131" s="84">
        <f t="shared" si="45"/>
        <v>5.1386678720749542E-2</v>
      </c>
      <c r="V131" s="84">
        <f t="shared" si="46"/>
        <v>1</v>
      </c>
      <c r="X131" s="70">
        <f t="shared" si="52"/>
        <v>26259335.231515069</v>
      </c>
      <c r="Y131" s="121">
        <f t="shared" si="28"/>
        <v>2625933.5231515071</v>
      </c>
      <c r="Z131" s="121">
        <f t="shared" si="29"/>
        <v>525186.70463030133</v>
      </c>
      <c r="AA131" s="121">
        <f t="shared" si="30"/>
        <v>28360082.050036274</v>
      </c>
      <c r="AD131" s="70">
        <f t="shared" si="31"/>
        <v>1050373.4092606027</v>
      </c>
      <c r="AE131" s="121">
        <f t="shared" si="32"/>
        <v>105037.34092606028</v>
      </c>
      <c r="AG131" s="121">
        <f t="shared" si="33"/>
        <v>1155410.7501866629</v>
      </c>
    </row>
    <row r="132" spans="1:34" x14ac:dyDescent="0.35">
      <c r="A132" s="48">
        <v>43140</v>
      </c>
      <c r="B132" s="53">
        <f t="shared" ref="B132:B195" si="53">A132-A131</f>
        <v>1</v>
      </c>
      <c r="C132" s="71">
        <v>122609230500</v>
      </c>
      <c r="D132" s="71">
        <v>0</v>
      </c>
      <c r="E132" s="71">
        <v>67000000000</v>
      </c>
      <c r="F132" s="71">
        <v>4980259227.4400024</v>
      </c>
      <c r="G132" s="70">
        <v>194589489727.44</v>
      </c>
      <c r="H132" s="109">
        <v>193648508.00619999</v>
      </c>
      <c r="I132" s="50">
        <v>1004.8592252578052</v>
      </c>
      <c r="J132" s="51">
        <f t="shared" ref="J132:J137" si="54">(I132-I131)/I131</f>
        <v>-1.0815338006514713E-2</v>
      </c>
      <c r="K132" s="51">
        <f>(I132-I110)/I110</f>
        <v>8.5249535567948447E-3</v>
      </c>
      <c r="L132" s="51">
        <f t="shared" si="48"/>
        <v>1.0376504373990436E-2</v>
      </c>
      <c r="R132" s="84">
        <f t="shared" si="42"/>
        <v>0.63009174170577154</v>
      </c>
      <c r="S132" s="84">
        <f t="shared" si="43"/>
        <v>0</v>
      </c>
      <c r="T132" s="84">
        <f t="shared" si="44"/>
        <v>0.34431458807896759</v>
      </c>
      <c r="U132" s="84">
        <f t="shared" si="45"/>
        <v>2.5593670215260923E-2</v>
      </c>
      <c r="V132" s="84">
        <f t="shared" si="46"/>
        <v>1</v>
      </c>
      <c r="X132" s="70">
        <f t="shared" si="52"/>
        <v>26673568.636084937</v>
      </c>
      <c r="Y132" s="121">
        <f t="shared" si="28"/>
        <v>2667356.8636084939</v>
      </c>
      <c r="Z132" s="121">
        <f t="shared" si="29"/>
        <v>533471.37272169872</v>
      </c>
      <c r="AA132" s="121">
        <f t="shared" si="30"/>
        <v>28807454.126971733</v>
      </c>
      <c r="AD132" s="70">
        <f t="shared" si="31"/>
        <v>1066942.7454433974</v>
      </c>
      <c r="AE132" s="121">
        <f t="shared" si="32"/>
        <v>106694.27454433974</v>
      </c>
      <c r="AG132" s="121">
        <f t="shared" si="33"/>
        <v>1173637.0199877373</v>
      </c>
    </row>
    <row r="133" spans="1:34" x14ac:dyDescent="0.35">
      <c r="A133" s="48">
        <v>43143</v>
      </c>
      <c r="B133" s="53">
        <f t="shared" si="53"/>
        <v>3</v>
      </c>
      <c r="C133" s="71">
        <v>133188907000</v>
      </c>
      <c r="D133" s="71">
        <v>0</v>
      </c>
      <c r="E133" s="71">
        <v>52000000000</v>
      </c>
      <c r="F133" s="71">
        <v>14370895410.51001</v>
      </c>
      <c r="G133" s="70">
        <v>199559802410.51001</v>
      </c>
      <c r="H133" s="109">
        <v>196161297.85780001</v>
      </c>
      <c r="I133" s="50">
        <f t="shared" ref="I133:I138" si="55">G133/H133</f>
        <v>1017.3250513216609</v>
      </c>
      <c r="J133" s="51">
        <f t="shared" si="54"/>
        <v>1.2405544727578648E-2</v>
      </c>
      <c r="K133" s="51">
        <f>(I133-I112)/I112</f>
        <v>1.7477536020351937E-2</v>
      </c>
      <c r="L133" s="51">
        <f t="shared" ref="L133:L138" si="56">(I133-I70)/I70</f>
        <v>2.2947769665238645E-2</v>
      </c>
      <c r="R133" s="84">
        <f t="shared" si="42"/>
        <v>0.66741350407844202</v>
      </c>
      <c r="S133" s="84">
        <f t="shared" si="43"/>
        <v>0</v>
      </c>
      <c r="T133" s="84">
        <f t="shared" si="44"/>
        <v>0.26057351917512905</v>
      </c>
      <c r="U133" s="84">
        <f t="shared" si="45"/>
        <v>7.2012976746428939E-2</v>
      </c>
      <c r="V133" s="84">
        <f t="shared" si="46"/>
        <v>1</v>
      </c>
      <c r="X133" s="70">
        <f t="shared" si="52"/>
        <v>79968283.449632868</v>
      </c>
      <c r="Y133" s="121">
        <f t="shared" si="28"/>
        <v>7996828.344963287</v>
      </c>
      <c r="Z133" s="121">
        <f t="shared" si="29"/>
        <v>1599365.6689926574</v>
      </c>
      <c r="AA133" s="121">
        <f t="shared" si="30"/>
        <v>86365746.125603497</v>
      </c>
      <c r="AD133" s="70">
        <f t="shared" si="31"/>
        <v>3198731.3379853149</v>
      </c>
      <c r="AE133" s="121">
        <f t="shared" si="32"/>
        <v>319873.13379853149</v>
      </c>
      <c r="AG133" s="121">
        <f t="shared" si="33"/>
        <v>3518604.4717838466</v>
      </c>
    </row>
    <row r="134" spans="1:34" x14ac:dyDescent="0.35">
      <c r="A134" s="48">
        <v>43144</v>
      </c>
      <c r="B134" s="53">
        <f t="shared" si="53"/>
        <v>1</v>
      </c>
      <c r="C134" s="71">
        <v>131369260000</v>
      </c>
      <c r="D134" s="71">
        <v>0</v>
      </c>
      <c r="E134" s="71">
        <v>47000000000</v>
      </c>
      <c r="F134" s="71">
        <v>27691581450</v>
      </c>
      <c r="G134" s="70">
        <v>206060841449.95001</v>
      </c>
      <c r="H134" s="109">
        <v>200781256.61039999</v>
      </c>
      <c r="I134" s="50">
        <f t="shared" si="55"/>
        <v>1026.2952076736656</v>
      </c>
      <c r="J134" s="51">
        <f t="shared" si="54"/>
        <v>8.817394539091571E-3</v>
      </c>
      <c r="K134" s="51">
        <f>(I134-I112)/I112</f>
        <v>2.6449036890106137E-2</v>
      </c>
      <c r="L134" s="51">
        <f t="shared" si="56"/>
        <v>3.2079477288201368E-2</v>
      </c>
      <c r="R134" s="84">
        <f t="shared" si="42"/>
        <v>0.63752656291034415</v>
      </c>
      <c r="S134" s="84">
        <f t="shared" si="43"/>
        <v>0</v>
      </c>
      <c r="T134" s="84">
        <f t="shared" si="44"/>
        <v>0.22808797474223555</v>
      </c>
      <c r="U134" s="84">
        <f t="shared" si="45"/>
        <v>0.13438546234766294</v>
      </c>
      <c r="V134" s="84">
        <f t="shared" si="46"/>
        <v>1.0000000000002427</v>
      </c>
      <c r="X134" s="70">
        <f t="shared" si="52"/>
        <v>27336959.234316442</v>
      </c>
      <c r="Y134" s="121">
        <f t="shared" si="28"/>
        <v>2733695.9234316442</v>
      </c>
      <c r="Z134" s="121">
        <f t="shared" si="29"/>
        <v>546739.18468632887</v>
      </c>
      <c r="AA134" s="121">
        <f t="shared" si="30"/>
        <v>29523915.973061759</v>
      </c>
      <c r="AD134" s="70">
        <f t="shared" si="31"/>
        <v>1093478.3693726575</v>
      </c>
      <c r="AE134" s="121">
        <f t="shared" si="32"/>
        <v>109347.83693726576</v>
      </c>
      <c r="AG134" s="121">
        <f t="shared" si="33"/>
        <v>1202826.2063099232</v>
      </c>
    </row>
    <row r="135" spans="1:34" x14ac:dyDescent="0.35">
      <c r="A135" s="48">
        <v>43145</v>
      </c>
      <c r="B135" s="53">
        <f t="shared" si="53"/>
        <v>1</v>
      </c>
      <c r="C135" s="71">
        <v>133385409000</v>
      </c>
      <c r="D135" s="71">
        <v>0</v>
      </c>
      <c r="E135" s="71">
        <v>67000000000</v>
      </c>
      <c r="F135" s="71">
        <v>11262306112.850006</v>
      </c>
      <c r="G135" s="70">
        <v>211647715112.85001</v>
      </c>
      <c r="H135" s="109">
        <v>206773684.52000001</v>
      </c>
      <c r="I135" s="50">
        <f t="shared" si="55"/>
        <v>1023.5718128453553</v>
      </c>
      <c r="J135" s="51">
        <f t="shared" si="54"/>
        <v>-2.6536174074937319E-3</v>
      </c>
      <c r="K135" s="51">
        <f>(I135-I113)/I113</f>
        <v>2.2143830289493301E-2</v>
      </c>
      <c r="L135" s="51">
        <f t="shared" si="56"/>
        <v>2.9377959936204994E-2</v>
      </c>
      <c r="R135" s="84">
        <f t="shared" si="42"/>
        <v>0.63022371363130114</v>
      </c>
      <c r="S135" s="84">
        <f t="shared" si="43"/>
        <v>0</v>
      </c>
      <c r="T135" s="84">
        <f t="shared" si="44"/>
        <v>0.31656377657692064</v>
      </c>
      <c r="U135" s="84">
        <f t="shared" si="45"/>
        <v>5.3212509791778162E-2</v>
      </c>
      <c r="V135" s="84">
        <f t="shared" si="46"/>
        <v>1</v>
      </c>
      <c r="X135" s="70">
        <f t="shared" si="52"/>
        <v>28227512.527390413</v>
      </c>
      <c r="Y135" s="121">
        <f t="shared" ref="Y135:Y144" si="57">X135*10%</f>
        <v>2822751.2527390416</v>
      </c>
      <c r="Z135" s="121">
        <f t="shared" ref="Z135:Z144" si="58">X135*2%</f>
        <v>564550.25054780825</v>
      </c>
      <c r="AA135" s="121">
        <f t="shared" ref="AA135:AA144" si="59">X135+Y135-Z135</f>
        <v>30485713.529581647</v>
      </c>
      <c r="AD135" s="70">
        <f t="shared" ref="AD135:AD144" si="60">(G134*$AD$5*B135)/365</f>
        <v>1129100.5010956165</v>
      </c>
      <c r="AE135" s="121">
        <f t="shared" ref="AE135:AE144" si="61">AD135*10%</f>
        <v>112910.05010956165</v>
      </c>
      <c r="AG135" s="121">
        <f t="shared" ref="AG135:AG144" si="62">AD135+AE135-AF135</f>
        <v>1242010.5512051783</v>
      </c>
    </row>
    <row r="136" spans="1:34" x14ac:dyDescent="0.35">
      <c r="A136" s="48">
        <v>43146</v>
      </c>
      <c r="B136" s="53">
        <f t="shared" si="53"/>
        <v>1</v>
      </c>
      <c r="C136" s="71">
        <v>136414159000</v>
      </c>
      <c r="D136" s="71">
        <v>0</v>
      </c>
      <c r="E136" s="71">
        <v>67000000000</v>
      </c>
      <c r="F136" s="71">
        <v>15707717416.140015</v>
      </c>
      <c r="G136" s="70">
        <v>219121876416.14001</v>
      </c>
      <c r="H136" s="109">
        <v>214052118.72459999</v>
      </c>
      <c r="I136" s="50">
        <f t="shared" si="55"/>
        <v>1023.6846882046648</v>
      </c>
      <c r="J136" s="51">
        <f t="shared" si="54"/>
        <v>1.1027595513368751E-4</v>
      </c>
      <c r="K136" s="51">
        <f>(I136-I113)/I113</f>
        <v>2.2256548176662481E-2</v>
      </c>
      <c r="L136" s="51">
        <f t="shared" si="56"/>
        <v>2.9528707844553994E-2</v>
      </c>
      <c r="R136" s="84">
        <f t="shared" si="42"/>
        <v>0.6225492462511244</v>
      </c>
      <c r="S136" s="84">
        <f t="shared" si="43"/>
        <v>0</v>
      </c>
      <c r="T136" s="84">
        <f t="shared" si="44"/>
        <v>0.30576591025881217</v>
      </c>
      <c r="U136" s="84">
        <f t="shared" si="45"/>
        <v>7.1684843490063418E-2</v>
      </c>
      <c r="V136" s="84">
        <f t="shared" si="46"/>
        <v>1</v>
      </c>
      <c r="X136" s="70">
        <f t="shared" si="52"/>
        <v>28992837.686691787</v>
      </c>
      <c r="Y136" s="121">
        <f t="shared" si="57"/>
        <v>2899283.7686691787</v>
      </c>
      <c r="Z136" s="121">
        <f t="shared" si="58"/>
        <v>579856.75373383577</v>
      </c>
      <c r="AA136" s="121">
        <f t="shared" si="59"/>
        <v>31312264.701627128</v>
      </c>
      <c r="AD136" s="70">
        <f t="shared" si="60"/>
        <v>1159713.5074676713</v>
      </c>
      <c r="AE136" s="121">
        <f t="shared" si="61"/>
        <v>115971.35074676713</v>
      </c>
      <c r="AG136" s="121">
        <f t="shared" si="62"/>
        <v>1275684.8582144384</v>
      </c>
    </row>
    <row r="137" spans="1:34" x14ac:dyDescent="0.35">
      <c r="A137" s="48">
        <v>43150</v>
      </c>
      <c r="B137" s="53">
        <f t="shared" si="53"/>
        <v>4</v>
      </c>
      <c r="C137" s="71">
        <v>134593205500</v>
      </c>
      <c r="D137" s="71">
        <v>0</v>
      </c>
      <c r="E137" s="71">
        <v>67000000000</v>
      </c>
      <c r="F137" s="71">
        <v>21298517668.149994</v>
      </c>
      <c r="G137" s="70">
        <v>222891723168.14999</v>
      </c>
      <c r="H137" s="109">
        <v>215756745.15889999</v>
      </c>
      <c r="I137" s="50">
        <f t="shared" si="55"/>
        <v>1033.0695478558284</v>
      </c>
      <c r="J137" s="51">
        <f t="shared" si="54"/>
        <v>9.1677249443115061E-3</v>
      </c>
      <c r="K137" s="51">
        <f>(I137-I117)/I117</f>
        <v>2.1922428583813297E-2</v>
      </c>
      <c r="L137" s="51">
        <f t="shared" si="56"/>
        <v>3.9632081903617722E-2</v>
      </c>
      <c r="R137" s="84">
        <f t="shared" si="42"/>
        <v>0.6038501725721892</v>
      </c>
      <c r="S137" s="84">
        <f t="shared" si="43"/>
        <v>0</v>
      </c>
      <c r="T137" s="84">
        <f t="shared" si="44"/>
        <v>0.30059438299310492</v>
      </c>
      <c r="U137" s="84">
        <f t="shared" si="45"/>
        <v>9.5555444434705844E-2</v>
      </c>
      <c r="V137" s="84">
        <f t="shared" si="46"/>
        <v>1</v>
      </c>
      <c r="X137" s="70">
        <f t="shared" si="52"/>
        <v>120066781.59788494</v>
      </c>
      <c r="Y137" s="121">
        <f t="shared" si="57"/>
        <v>12006678.159788495</v>
      </c>
      <c r="Z137" s="121">
        <f t="shared" si="58"/>
        <v>2401335.6319576986</v>
      </c>
      <c r="AA137" s="121">
        <f t="shared" si="59"/>
        <v>129672124.12571573</v>
      </c>
      <c r="AD137" s="70">
        <f t="shared" si="60"/>
        <v>4802671.2639153982</v>
      </c>
      <c r="AE137" s="121">
        <f t="shared" si="61"/>
        <v>480267.12639153982</v>
      </c>
      <c r="AG137" s="121">
        <f t="shared" si="62"/>
        <v>5282938.3903069384</v>
      </c>
    </row>
    <row r="138" spans="1:34" x14ac:dyDescent="0.35">
      <c r="A138" s="48">
        <v>43151</v>
      </c>
      <c r="B138" s="53">
        <f t="shared" si="53"/>
        <v>1</v>
      </c>
      <c r="C138" s="71">
        <v>164415134500</v>
      </c>
      <c r="D138" s="71">
        <v>0</v>
      </c>
      <c r="E138" s="71">
        <v>67000000000</v>
      </c>
      <c r="F138" s="195">
        <v>-7826534517.5700073</v>
      </c>
      <c r="G138" s="70">
        <v>223588599982.42999</v>
      </c>
      <c r="H138" s="109">
        <v>216240739.70140001</v>
      </c>
      <c r="I138" s="50">
        <f t="shared" si="55"/>
        <v>1033.9799997501693</v>
      </c>
      <c r="J138" s="51">
        <f t="shared" ref="J138:J143" si="63">(I138-I137)/I137</f>
        <v>8.8130745527304443E-4</v>
      </c>
      <c r="K138" s="51">
        <f>(I138-I118)/I118</f>
        <v>2.1197707280386176E-2</v>
      </c>
      <c r="L138" s="51">
        <f t="shared" si="56"/>
        <v>4.0585949451902942E-2</v>
      </c>
      <c r="R138" s="84">
        <f t="shared" si="42"/>
        <v>0.7353466791818547</v>
      </c>
      <c r="S138" s="84">
        <f t="shared" si="43"/>
        <v>0</v>
      </c>
      <c r="T138" s="84">
        <f t="shared" si="44"/>
        <v>0.29965749597817143</v>
      </c>
      <c r="U138" s="84">
        <f t="shared" si="45"/>
        <v>-3.5004175160026185E-2</v>
      </c>
      <c r="V138" s="84">
        <f t="shared" si="46"/>
        <v>0.99999999999999989</v>
      </c>
      <c r="X138" s="70">
        <f t="shared" si="52"/>
        <v>30533112.762760278</v>
      </c>
      <c r="Y138" s="121">
        <f t="shared" si="57"/>
        <v>3053311.2762760278</v>
      </c>
      <c r="Z138" s="121">
        <f t="shared" si="58"/>
        <v>610662.25525520556</v>
      </c>
      <c r="AA138" s="121">
        <f t="shared" si="59"/>
        <v>32975761.783781096</v>
      </c>
      <c r="AD138" s="70">
        <f t="shared" si="60"/>
        <v>1221324.5105104111</v>
      </c>
      <c r="AE138" s="121">
        <f t="shared" si="61"/>
        <v>122132.45105104112</v>
      </c>
      <c r="AG138" s="121">
        <f t="shared" si="62"/>
        <v>1343456.9615614521</v>
      </c>
    </row>
    <row r="139" spans="1:34" x14ac:dyDescent="0.35">
      <c r="A139" s="48">
        <v>43152</v>
      </c>
      <c r="B139" s="53">
        <f t="shared" si="53"/>
        <v>1</v>
      </c>
      <c r="C139" s="71">
        <v>167576056000</v>
      </c>
      <c r="D139" s="71">
        <v>0</v>
      </c>
      <c r="E139" s="71">
        <v>47000000000</v>
      </c>
      <c r="F139" s="71">
        <v>11271909216.23999</v>
      </c>
      <c r="G139" s="70">
        <v>225847965216.23999</v>
      </c>
      <c r="H139" s="109">
        <v>218127451.16389999</v>
      </c>
      <c r="I139" s="50">
        <f t="shared" ref="I139:I144" si="64">G139/H139</f>
        <v>1035.3945090869779</v>
      </c>
      <c r="J139" s="51">
        <f t="shared" si="63"/>
        <v>1.3680238855203703E-3</v>
      </c>
      <c r="K139" s="51">
        <f>(I139-I119)/I119</f>
        <v>1.8339240483829015E-2</v>
      </c>
      <c r="L139" s="51">
        <f t="shared" ref="L139:L144" si="65">(I139-I76)/I76</f>
        <v>4.2122559041499835E-2</v>
      </c>
      <c r="R139" s="84">
        <f t="shared" si="42"/>
        <v>0.74198612256503138</v>
      </c>
      <c r="S139" s="84">
        <f t="shared" si="43"/>
        <v>0</v>
      </c>
      <c r="T139" s="84">
        <f t="shared" si="44"/>
        <v>0.20810459795375824</v>
      </c>
      <c r="U139" s="84">
        <f t="shared" si="45"/>
        <v>4.9909279481210329E-2</v>
      </c>
      <c r="V139" s="84">
        <f t="shared" si="46"/>
        <v>1</v>
      </c>
      <c r="X139" s="70">
        <f t="shared" si="52"/>
        <v>30628575.340058904</v>
      </c>
      <c r="Y139" s="121">
        <f t="shared" si="57"/>
        <v>3062857.5340058906</v>
      </c>
      <c r="Z139" s="121">
        <f t="shared" si="58"/>
        <v>612571.5068011781</v>
      </c>
      <c r="AA139" s="121">
        <f t="shared" si="59"/>
        <v>33078861.367263619</v>
      </c>
      <c r="AD139" s="70">
        <f t="shared" si="60"/>
        <v>1225143.0136023562</v>
      </c>
      <c r="AE139" s="121">
        <f t="shared" si="61"/>
        <v>122514.30136023562</v>
      </c>
      <c r="AG139" s="121">
        <f t="shared" si="62"/>
        <v>1347657.3149625917</v>
      </c>
    </row>
    <row r="140" spans="1:34" x14ac:dyDescent="0.35">
      <c r="A140" s="48">
        <v>43153</v>
      </c>
      <c r="B140" s="53">
        <f t="shared" si="53"/>
        <v>1</v>
      </c>
      <c r="C140" s="71">
        <v>173008607000</v>
      </c>
      <c r="D140" s="71">
        <v>0</v>
      </c>
      <c r="E140" s="71">
        <v>47000000000</v>
      </c>
      <c r="F140" s="71">
        <v>4759384984.1499939</v>
      </c>
      <c r="G140" s="70">
        <v>224767991984.14999</v>
      </c>
      <c r="H140" s="109">
        <v>218658649.65880001</v>
      </c>
      <c r="I140" s="50">
        <f t="shared" si="64"/>
        <v>1027.9400898838585</v>
      </c>
      <c r="J140" s="51">
        <f t="shared" si="63"/>
        <v>-7.199593138361147E-3</v>
      </c>
      <c r="K140" s="51">
        <f>(I140-I118)/I118</f>
        <v>1.5232464133374521E-2</v>
      </c>
      <c r="L140" s="51">
        <f t="shared" si="65"/>
        <v>3.4657118454412376E-2</v>
      </c>
      <c r="R140" s="84">
        <f t="shared" si="42"/>
        <v>0.76972083735214436</v>
      </c>
      <c r="S140" s="84">
        <f t="shared" si="43"/>
        <v>0</v>
      </c>
      <c r="T140" s="84">
        <f t="shared" si="44"/>
        <v>0.20910450631829422</v>
      </c>
      <c r="U140" s="84">
        <f t="shared" si="45"/>
        <v>2.1174656329561427E-2</v>
      </c>
      <c r="V140" s="84">
        <f t="shared" si="46"/>
        <v>1</v>
      </c>
      <c r="X140" s="70">
        <f t="shared" si="52"/>
        <v>30938077.426882192</v>
      </c>
      <c r="Y140" s="121">
        <f t="shared" si="57"/>
        <v>3093807.7426882195</v>
      </c>
      <c r="Z140" s="121">
        <f t="shared" si="58"/>
        <v>618761.54853764386</v>
      </c>
      <c r="AA140" s="121">
        <f t="shared" si="59"/>
        <v>33413123.621032763</v>
      </c>
      <c r="AD140" s="70">
        <f t="shared" si="60"/>
        <v>1237523.0970752877</v>
      </c>
      <c r="AE140" s="121">
        <f t="shared" si="61"/>
        <v>123752.30970752878</v>
      </c>
      <c r="AG140" s="121">
        <f t="shared" si="62"/>
        <v>1361275.4067828164</v>
      </c>
    </row>
    <row r="141" spans="1:34" x14ac:dyDescent="0.35">
      <c r="A141" s="48">
        <v>43154</v>
      </c>
      <c r="B141" s="53">
        <f t="shared" si="53"/>
        <v>1</v>
      </c>
      <c r="C141" s="71">
        <v>178219833500</v>
      </c>
      <c r="D141" s="71">
        <v>0</v>
      </c>
      <c r="E141" s="71">
        <v>67000000000</v>
      </c>
      <c r="F141" s="195">
        <v>-13817570699.320007</v>
      </c>
      <c r="G141" s="70">
        <v>231402262800.67999</v>
      </c>
      <c r="H141" s="109">
        <v>223600571.8583</v>
      </c>
      <c r="I141" s="50">
        <f t="shared" si="64"/>
        <v>1034.8911940499154</v>
      </c>
      <c r="J141" s="51">
        <f t="shared" si="63"/>
        <v>6.7621685684447442E-3</v>
      </c>
      <c r="K141" s="51">
        <f>(I141-I119)/I119</f>
        <v>1.7844216173705615E-2</v>
      </c>
      <c r="L141" s="51">
        <f t="shared" si="65"/>
        <v>4.1691316420932524E-2</v>
      </c>
      <c r="R141" s="84">
        <f t="shared" si="42"/>
        <v>0.77017325303128492</v>
      </c>
      <c r="S141" s="84">
        <f t="shared" si="43"/>
        <v>0</v>
      </c>
      <c r="T141" s="84">
        <f t="shared" si="44"/>
        <v>0.28953908742764084</v>
      </c>
      <c r="U141" s="84">
        <f t="shared" si="45"/>
        <v>-5.9712340458925726E-2</v>
      </c>
      <c r="V141" s="84">
        <f t="shared" si="46"/>
        <v>1</v>
      </c>
      <c r="X141" s="70">
        <f t="shared" si="52"/>
        <v>30790135.888239726</v>
      </c>
      <c r="Y141" s="121">
        <f t="shared" si="57"/>
        <v>3079013.5888239727</v>
      </c>
      <c r="Z141" s="121">
        <f t="shared" si="58"/>
        <v>615802.71776479459</v>
      </c>
      <c r="AA141" s="121">
        <f t="shared" si="59"/>
        <v>33253346.759298906</v>
      </c>
      <c r="AD141" s="70">
        <f t="shared" si="60"/>
        <v>1231605.435529589</v>
      </c>
      <c r="AE141" s="121">
        <f t="shared" si="61"/>
        <v>123160.5435529589</v>
      </c>
      <c r="AG141" s="121">
        <f t="shared" si="62"/>
        <v>1354765.9790825478</v>
      </c>
    </row>
    <row r="142" spans="1:34" x14ac:dyDescent="0.35">
      <c r="A142" s="48">
        <v>43157</v>
      </c>
      <c r="B142" s="53">
        <f t="shared" si="53"/>
        <v>3</v>
      </c>
      <c r="C142" s="71">
        <v>181847912500</v>
      </c>
      <c r="D142" s="71">
        <v>0</v>
      </c>
      <c r="E142" s="71">
        <v>40000000000</v>
      </c>
      <c r="F142" s="71">
        <v>24784939901</v>
      </c>
      <c r="G142" s="70">
        <v>246632852400.85001</v>
      </c>
      <c r="H142" s="109">
        <v>236959464.0781</v>
      </c>
      <c r="I142" s="50">
        <f t="shared" si="64"/>
        <v>1040.8229667482778</v>
      </c>
      <c r="J142" s="51">
        <f t="shared" si="63"/>
        <v>5.7317839135815098E-3</v>
      </c>
      <c r="K142" s="51">
        <f>(I142-I122)/I122</f>
        <v>2.288612771062945E-3</v>
      </c>
      <c r="L142" s="51">
        <f t="shared" si="65"/>
        <v>4.7662275117382462E-2</v>
      </c>
      <c r="R142" s="84">
        <f t="shared" si="42"/>
        <v>0.73732234262305141</v>
      </c>
      <c r="S142" s="84">
        <f t="shared" si="43"/>
        <v>0</v>
      </c>
      <c r="T142" s="84">
        <f t="shared" si="44"/>
        <v>0.16218439518750075</v>
      </c>
      <c r="U142" s="84">
        <f t="shared" si="45"/>
        <v>0.10049326219005598</v>
      </c>
      <c r="V142" s="84">
        <f t="shared" si="46"/>
        <v>1.0000000000006082</v>
      </c>
      <c r="X142" s="70">
        <f t="shared" si="52"/>
        <v>95096820.329046592</v>
      </c>
      <c r="Y142" s="121">
        <f t="shared" si="57"/>
        <v>9509682.0329046603</v>
      </c>
      <c r="Z142" s="121">
        <f t="shared" si="58"/>
        <v>1901936.406580932</v>
      </c>
      <c r="AA142" s="121">
        <f t="shared" si="59"/>
        <v>102704565.95537032</v>
      </c>
      <c r="AD142" s="70">
        <f t="shared" si="60"/>
        <v>3803872.813161863</v>
      </c>
      <c r="AE142" s="121">
        <f t="shared" si="61"/>
        <v>380387.2813161863</v>
      </c>
      <c r="AG142" s="121">
        <f t="shared" si="62"/>
        <v>4184260.0944780493</v>
      </c>
    </row>
    <row r="143" spans="1:34" x14ac:dyDescent="0.35">
      <c r="A143" s="48">
        <v>43158</v>
      </c>
      <c r="B143" s="53">
        <f t="shared" si="53"/>
        <v>1</v>
      </c>
      <c r="C143" s="71">
        <v>185190173000</v>
      </c>
      <c r="D143" s="71">
        <v>0</v>
      </c>
      <c r="E143" s="71">
        <v>60000000000</v>
      </c>
      <c r="F143" s="71">
        <v>12793856797.880005</v>
      </c>
      <c r="G143" s="70">
        <v>257984029797.88</v>
      </c>
      <c r="H143" s="109">
        <v>248344685.19639999</v>
      </c>
      <c r="I143" s="50">
        <f t="shared" si="64"/>
        <v>1038.8143784669958</v>
      </c>
      <c r="J143" s="51">
        <f t="shared" si="63"/>
        <v>-1.9298078015680914E-3</v>
      </c>
      <c r="K143" s="51">
        <f>(I143-I122)/I122</f>
        <v>3.5438838671448777E-4</v>
      </c>
      <c r="L143" s="51">
        <f t="shared" si="65"/>
        <v>4.5669118968512196E-2</v>
      </c>
      <c r="R143" s="84">
        <f t="shared" si="42"/>
        <v>0.71783580225911259</v>
      </c>
      <c r="S143" s="84">
        <f t="shared" si="43"/>
        <v>0</v>
      </c>
      <c r="T143" s="84">
        <f t="shared" si="44"/>
        <v>0.23257253577675935</v>
      </c>
      <c r="U143" s="84">
        <f t="shared" si="45"/>
        <v>4.9591661964128057E-2</v>
      </c>
      <c r="V143" s="84">
        <f t="shared" si="46"/>
        <v>0.99999999999999989</v>
      </c>
      <c r="X143" s="70">
        <f t="shared" si="52"/>
        <v>33785322.246691786</v>
      </c>
      <c r="Y143" s="121">
        <f t="shared" si="57"/>
        <v>3378532.2246691789</v>
      </c>
      <c r="Z143" s="121">
        <f t="shared" si="58"/>
        <v>675706.44493383577</v>
      </c>
      <c r="AA143" s="121">
        <f t="shared" si="59"/>
        <v>36488148.026427127</v>
      </c>
      <c r="AD143" s="70">
        <f t="shared" si="60"/>
        <v>1351412.8898676713</v>
      </c>
      <c r="AE143" s="121">
        <f t="shared" si="61"/>
        <v>135141.28898676715</v>
      </c>
      <c r="AG143" s="121">
        <f t="shared" si="62"/>
        <v>1486554.1788544385</v>
      </c>
    </row>
    <row r="144" spans="1:34" x14ac:dyDescent="0.35">
      <c r="A144" s="55">
        <v>43159</v>
      </c>
      <c r="B144" s="56">
        <f t="shared" si="53"/>
        <v>1</v>
      </c>
      <c r="C144" s="73">
        <v>195741249500</v>
      </c>
      <c r="D144" s="71">
        <v>0</v>
      </c>
      <c r="E144" s="73">
        <v>55000000000</v>
      </c>
      <c r="F144" s="73">
        <v>20291534653.75</v>
      </c>
      <c r="G144" s="58">
        <v>271032784153.75</v>
      </c>
      <c r="H144" s="59">
        <v>259703788.42019999</v>
      </c>
      <c r="I144" s="57">
        <f t="shared" si="64"/>
        <v>1043.6227588456265</v>
      </c>
      <c r="J144" s="60">
        <f t="shared" ref="J144:J149" si="66">(I144-I143)/I143</f>
        <v>4.6287195078360578E-3</v>
      </c>
      <c r="K144" s="60">
        <f>(I144-I123)/I123</f>
        <v>4.7432801168234086E-5</v>
      </c>
      <c r="L144" s="60">
        <f t="shared" si="65"/>
        <v>4.9862371044325615E-2</v>
      </c>
      <c r="R144" s="84">
        <f t="shared" si="42"/>
        <v>0.72220506501147463</v>
      </c>
      <c r="S144" s="84">
        <f t="shared" si="43"/>
        <v>0</v>
      </c>
      <c r="T144" s="84">
        <f t="shared" si="44"/>
        <v>0.20292748042170389</v>
      </c>
      <c r="U144" s="84">
        <f t="shared" si="45"/>
        <v>7.4867454566821437E-2</v>
      </c>
      <c r="V144" s="84">
        <f t="shared" si="46"/>
        <v>0.99999999999999989</v>
      </c>
      <c r="X144" s="129">
        <f t="shared" si="52"/>
        <v>35340278.054504111</v>
      </c>
      <c r="Y144" s="130">
        <f t="shared" si="57"/>
        <v>3534027.8054504115</v>
      </c>
      <c r="Z144" s="130">
        <f t="shared" si="58"/>
        <v>706805.56109008228</v>
      </c>
      <c r="AA144" s="130">
        <f t="shared" si="59"/>
        <v>38167500.298864439</v>
      </c>
      <c r="AB144" s="130">
        <f>SUM(AA126:AA144)</f>
        <v>860307540.00589788</v>
      </c>
      <c r="AD144" s="129">
        <f t="shared" si="60"/>
        <v>1413611.1221801646</v>
      </c>
      <c r="AE144" s="130">
        <f t="shared" si="61"/>
        <v>141361.11221801647</v>
      </c>
      <c r="AF144" s="131"/>
      <c r="AG144" s="130">
        <f t="shared" si="62"/>
        <v>1554972.2343981811</v>
      </c>
      <c r="AH144" s="130">
        <f>SUM(AG126:AG144)</f>
        <v>35049566.444684729</v>
      </c>
    </row>
    <row r="145" spans="1:41" x14ac:dyDescent="0.35">
      <c r="A145" s="48">
        <v>43160</v>
      </c>
      <c r="B145" s="53">
        <f t="shared" si="53"/>
        <v>1</v>
      </c>
      <c r="C145" s="71">
        <v>200574300500</v>
      </c>
      <c r="D145" s="71">
        <v>0</v>
      </c>
      <c r="E145" s="71">
        <v>55000000000</v>
      </c>
      <c r="F145" s="71">
        <v>19742386864.059998</v>
      </c>
      <c r="G145" s="70">
        <v>275316687364.06</v>
      </c>
      <c r="H145" s="109">
        <v>265740452.24169999</v>
      </c>
      <c r="I145" s="50">
        <f t="shared" ref="I145:I150" si="67">G145/H145</f>
        <v>1036.0360458544342</v>
      </c>
      <c r="J145" s="51">
        <f t="shared" si="66"/>
        <v>-7.2695932767738759E-3</v>
      </c>
      <c r="K145" s="51">
        <f>(I145-I124)/I124</f>
        <v>-2.3687145767930938E-3</v>
      </c>
      <c r="L145" s="51">
        <f t="shared" ref="L145:L150" si="68">(I145-I82)/I82</f>
        <v>4.0733639850616059E-2</v>
      </c>
      <c r="R145" s="84">
        <f t="shared" ref="R145:R165" si="69">C145/G145</f>
        <v>0.7285221336212514</v>
      </c>
      <c r="S145" s="84">
        <f t="shared" ref="S145:S165" si="70">D145/G145</f>
        <v>0</v>
      </c>
      <c r="T145" s="84">
        <f t="shared" ref="T145:T165" si="71">E145/G145</f>
        <v>0.19976994684405655</v>
      </c>
      <c r="U145" s="84">
        <f t="shared" ref="U145:U165" si="72">F145/G145</f>
        <v>7.1707919534692105E-2</v>
      </c>
      <c r="V145" s="84">
        <f t="shared" ref="V145:V165" si="73">SUM(R145:U145)</f>
        <v>1</v>
      </c>
      <c r="X145" s="70">
        <f>(G144*$AB$126*B145)/365</f>
        <v>37127778.651198633</v>
      </c>
      <c r="Y145" s="121">
        <f>X145*10%</f>
        <v>3712777.8651198633</v>
      </c>
      <c r="Z145" s="121">
        <f>X145*2%</f>
        <v>742555.57302397268</v>
      </c>
      <c r="AA145" s="121">
        <f>X145+Y145-Z145</f>
        <v>40098000.943294525</v>
      </c>
      <c r="AD145" s="70">
        <f>(G144*$AD$5*B145)/365</f>
        <v>1485111.1460479451</v>
      </c>
      <c r="AE145" s="121">
        <f>AD145*10%</f>
        <v>148511.11460479451</v>
      </c>
      <c r="AG145" s="121">
        <f>AD145+AE145-AF145</f>
        <v>1633622.2606527396</v>
      </c>
      <c r="AJ145" s="182">
        <f t="shared" ref="AJ145:AJ164" si="74">(G144*$AJ$5*B145)/365</f>
        <v>18563.889325599317</v>
      </c>
      <c r="AK145" s="121">
        <f>AJ145*10%</f>
        <v>1856.3889325599318</v>
      </c>
      <c r="AL145" s="121"/>
      <c r="AM145" s="121">
        <f>AJ145+AK145-AL145</f>
        <v>20420.278258159247</v>
      </c>
    </row>
    <row r="146" spans="1:41" x14ac:dyDescent="0.35">
      <c r="A146" s="48">
        <v>43161</v>
      </c>
      <c r="B146" s="53">
        <f t="shared" si="53"/>
        <v>1</v>
      </c>
      <c r="C146" s="71">
        <v>209366810000</v>
      </c>
      <c r="D146" s="71">
        <v>0</v>
      </c>
      <c r="E146" s="71">
        <v>50000000000</v>
      </c>
      <c r="F146" s="71">
        <v>25491729614.169983</v>
      </c>
      <c r="G146" s="70">
        <v>284858539614.16998</v>
      </c>
      <c r="H146" s="109">
        <v>277323061.34020001</v>
      </c>
      <c r="I146" s="50">
        <f t="shared" si="67"/>
        <v>1027.1722021153012</v>
      </c>
      <c r="J146" s="51">
        <f t="shared" si="66"/>
        <v>-8.5555360497354838E-3</v>
      </c>
      <c r="K146" s="51">
        <f t="shared" ref="K146:K151" si="75">(I146-I127)/I127</f>
        <v>-9.4622600117669348E-3</v>
      </c>
      <c r="L146" s="51">
        <f t="shared" si="68"/>
        <v>3.2467486320050608E-2</v>
      </c>
      <c r="R146" s="84">
        <f t="shared" si="69"/>
        <v>0.73498519750743418</v>
      </c>
      <c r="S146" s="84">
        <f t="shared" si="70"/>
        <v>0</v>
      </c>
      <c r="T146" s="84">
        <f t="shared" si="71"/>
        <v>0.17552571907348499</v>
      </c>
      <c r="U146" s="84">
        <f t="shared" si="72"/>
        <v>8.9489083419080781E-2</v>
      </c>
      <c r="V146" s="84">
        <f t="shared" si="73"/>
        <v>1</v>
      </c>
      <c r="X146" s="70">
        <f t="shared" ref="X146:X164" si="76">(G145*$AB$126*B146)/365</f>
        <v>37714614.707405485</v>
      </c>
      <c r="Y146" s="121">
        <f t="shared" ref="Y146:Y165" si="77">X146*10%</f>
        <v>3771461.4707405488</v>
      </c>
      <c r="Z146" s="121">
        <f t="shared" ref="Z146:Z165" si="78">X146*2%</f>
        <v>754292.29414810974</v>
      </c>
      <c r="AA146" s="121">
        <f t="shared" ref="AA146:AA165" si="79">X146+Y146-Z146</f>
        <v>40731783.883997925</v>
      </c>
      <c r="AD146" s="70">
        <f t="shared" ref="AD146:AD165" si="80">(G145*$AD$5*B146)/365</f>
        <v>1508584.588296219</v>
      </c>
      <c r="AE146" s="121">
        <f t="shared" ref="AE146:AE165" si="81">AD146*10%</f>
        <v>150858.4588296219</v>
      </c>
      <c r="AG146" s="121">
        <f t="shared" ref="AG146:AG165" si="82">AD146+AE146-AF146</f>
        <v>1659443.047125841</v>
      </c>
      <c r="AJ146" s="70">
        <f t="shared" si="74"/>
        <v>18857.307353702741</v>
      </c>
      <c r="AK146" s="121">
        <f t="shared" ref="AK146:AK164" si="83">AJ146*10%</f>
        <v>1885.7307353702743</v>
      </c>
      <c r="AL146" s="121"/>
      <c r="AM146" s="121">
        <f t="shared" ref="AM146:AM165" si="84">AJ146+AK146-AL146</f>
        <v>20743.038089073016</v>
      </c>
    </row>
    <row r="147" spans="1:41" x14ac:dyDescent="0.35">
      <c r="A147" s="48">
        <v>43164</v>
      </c>
      <c r="B147" s="53">
        <f t="shared" si="53"/>
        <v>3</v>
      </c>
      <c r="C147" s="71">
        <v>211282325000</v>
      </c>
      <c r="D147" s="71">
        <v>0</v>
      </c>
      <c r="E147" s="71">
        <v>50000000000</v>
      </c>
      <c r="F147" s="71">
        <v>32026224995.590027</v>
      </c>
      <c r="G147" s="70">
        <v>293308549995.59003</v>
      </c>
      <c r="H147" s="109">
        <v>284868047.46810001</v>
      </c>
      <c r="I147" s="50">
        <f t="shared" si="67"/>
        <v>1029.6295165516419</v>
      </c>
      <c r="J147" s="51">
        <f t="shared" si="66"/>
        <v>2.3923101027075208E-3</v>
      </c>
      <c r="K147" s="51">
        <f t="shared" si="75"/>
        <v>3.3365169899870185E-3</v>
      </c>
      <c r="L147" s="51">
        <f t="shared" si="68"/>
        <v>3.9584116100932161E-2</v>
      </c>
      <c r="R147" s="84">
        <f t="shared" si="69"/>
        <v>0.72034151409216229</v>
      </c>
      <c r="S147" s="84">
        <f t="shared" si="70"/>
        <v>0</v>
      </c>
      <c r="T147" s="84">
        <f t="shared" si="71"/>
        <v>0.17046894814607949</v>
      </c>
      <c r="U147" s="84">
        <f t="shared" si="72"/>
        <v>0.10918953776175823</v>
      </c>
      <c r="V147" s="84">
        <f t="shared" si="73"/>
        <v>1</v>
      </c>
      <c r="X147" s="70">
        <f t="shared" si="76"/>
        <v>117065153.26609728</v>
      </c>
      <c r="Y147" s="121">
        <f t="shared" si="77"/>
        <v>11706515.326609729</v>
      </c>
      <c r="Z147" s="121">
        <f t="shared" si="78"/>
        <v>2341303.0653219456</v>
      </c>
      <c r="AA147" s="121">
        <f t="shared" si="79"/>
        <v>126430365.52738506</v>
      </c>
      <c r="AD147" s="70">
        <f t="shared" si="80"/>
        <v>4682606.1306438902</v>
      </c>
      <c r="AE147" s="121">
        <f t="shared" si="81"/>
        <v>468260.61306438904</v>
      </c>
      <c r="AG147" s="121">
        <f t="shared" si="82"/>
        <v>5150866.743708279</v>
      </c>
      <c r="AJ147" s="70">
        <f t="shared" si="74"/>
        <v>58532.576633048629</v>
      </c>
      <c r="AK147" s="121">
        <f t="shared" si="83"/>
        <v>5853.2576633048629</v>
      </c>
      <c r="AL147" s="121"/>
      <c r="AM147" s="121">
        <f t="shared" si="84"/>
        <v>64385.834296353496</v>
      </c>
    </row>
    <row r="148" spans="1:41" x14ac:dyDescent="0.35">
      <c r="A148" s="48">
        <v>43165</v>
      </c>
      <c r="B148" s="53">
        <f t="shared" si="53"/>
        <v>1</v>
      </c>
      <c r="C148" s="71">
        <v>232318736500</v>
      </c>
      <c r="D148" s="71">
        <v>0</v>
      </c>
      <c r="E148" s="71">
        <v>50000000000</v>
      </c>
      <c r="F148" s="71">
        <v>10520680435.179993</v>
      </c>
      <c r="G148" s="70">
        <v>292839416935.17999</v>
      </c>
      <c r="H148" s="109">
        <v>285839270.61199999</v>
      </c>
      <c r="I148" s="50">
        <f t="shared" si="67"/>
        <v>1024.4897991384887</v>
      </c>
      <c r="J148" s="51">
        <f t="shared" si="66"/>
        <v>-4.9918124243045958E-3</v>
      </c>
      <c r="K148" s="51">
        <f t="shared" si="75"/>
        <v>8.908311388143372E-3</v>
      </c>
      <c r="L148" s="51">
        <f t="shared" si="68"/>
        <v>3.2760428820306838E-2</v>
      </c>
      <c r="R148" s="84">
        <f t="shared" si="69"/>
        <v>0.79333150889118098</v>
      </c>
      <c r="S148" s="84">
        <f t="shared" si="70"/>
        <v>0</v>
      </c>
      <c r="T148" s="84">
        <f t="shared" si="71"/>
        <v>0.17074204191257319</v>
      </c>
      <c r="U148" s="84">
        <f t="shared" si="72"/>
        <v>3.5926449196245824E-2</v>
      </c>
      <c r="V148" s="84">
        <f t="shared" si="73"/>
        <v>1</v>
      </c>
      <c r="X148" s="70">
        <f t="shared" si="76"/>
        <v>40179253.424053431</v>
      </c>
      <c r="Y148" s="121">
        <f t="shared" si="77"/>
        <v>4017925.3424053434</v>
      </c>
      <c r="Z148" s="121">
        <f t="shared" si="78"/>
        <v>803585.06848106859</v>
      </c>
      <c r="AA148" s="121">
        <f t="shared" si="79"/>
        <v>43393593.697977707</v>
      </c>
      <c r="AD148" s="70">
        <f t="shared" si="80"/>
        <v>1607170.1369621372</v>
      </c>
      <c r="AE148" s="121">
        <f t="shared" si="81"/>
        <v>160717.01369621372</v>
      </c>
      <c r="AG148" s="121">
        <f t="shared" si="82"/>
        <v>1767887.1506583509</v>
      </c>
      <c r="AJ148" s="70">
        <f t="shared" si="74"/>
        <v>20089.626712026715</v>
      </c>
      <c r="AK148" s="121">
        <f t="shared" si="83"/>
        <v>2008.9626712026716</v>
      </c>
      <c r="AL148" s="121"/>
      <c r="AM148" s="121">
        <f t="shared" si="84"/>
        <v>22098.589383229388</v>
      </c>
      <c r="AO148" s="70"/>
    </row>
    <row r="149" spans="1:41" x14ac:dyDescent="0.35">
      <c r="A149" s="48">
        <v>43166</v>
      </c>
      <c r="B149" s="53">
        <f t="shared" si="53"/>
        <v>1</v>
      </c>
      <c r="C149" s="71">
        <v>229531219500</v>
      </c>
      <c r="D149" s="71">
        <v>0</v>
      </c>
      <c r="E149" s="71">
        <v>50000000000</v>
      </c>
      <c r="F149" s="71">
        <v>9386270897</v>
      </c>
      <c r="G149" s="70">
        <v>288917490397</v>
      </c>
      <c r="H149" s="109">
        <v>289841262.6279</v>
      </c>
      <c r="I149" s="50">
        <f t="shared" si="67"/>
        <v>996.81283395426703</v>
      </c>
      <c r="J149" s="51">
        <f t="shared" si="66"/>
        <v>-2.7015364337932612E-2</v>
      </c>
      <c r="K149" s="51">
        <f t="shared" si="75"/>
        <v>-1.8287986172541442E-2</v>
      </c>
      <c r="L149" s="51">
        <f t="shared" si="68"/>
        <v>7.9351200620769551E-3</v>
      </c>
      <c r="R149" s="84">
        <f t="shared" si="69"/>
        <v>0.79445248947927094</v>
      </c>
      <c r="S149" s="84">
        <f t="shared" si="70"/>
        <v>0</v>
      </c>
      <c r="T149" s="84">
        <f t="shared" si="71"/>
        <v>0.17305978925434823</v>
      </c>
      <c r="U149" s="84">
        <f t="shared" si="72"/>
        <v>3.2487721266380845E-2</v>
      </c>
      <c r="V149" s="84">
        <f t="shared" si="73"/>
        <v>1</v>
      </c>
      <c r="X149" s="70">
        <f t="shared" si="76"/>
        <v>40114988.621257536</v>
      </c>
      <c r="Y149" s="121">
        <f t="shared" si="77"/>
        <v>4011498.8621257539</v>
      </c>
      <c r="Z149" s="121">
        <f t="shared" si="78"/>
        <v>802299.77242515073</v>
      </c>
      <c r="AA149" s="121">
        <f t="shared" si="79"/>
        <v>43324187.710958138</v>
      </c>
      <c r="AD149" s="70">
        <f t="shared" si="80"/>
        <v>1604599.5448503015</v>
      </c>
      <c r="AE149" s="121">
        <f t="shared" si="81"/>
        <v>160459.95448503015</v>
      </c>
      <c r="AG149" s="121">
        <f t="shared" si="82"/>
        <v>1765059.4993353316</v>
      </c>
      <c r="AJ149" s="70">
        <f t="shared" si="74"/>
        <v>20057.494310628768</v>
      </c>
      <c r="AK149" s="121">
        <f t="shared" si="83"/>
        <v>2005.749431062877</v>
      </c>
      <c r="AL149" s="121"/>
      <c r="AM149" s="121">
        <f t="shared" si="84"/>
        <v>22063.243741691644</v>
      </c>
      <c r="AO149" s="70"/>
    </row>
    <row r="150" spans="1:41" x14ac:dyDescent="0.35">
      <c r="A150" s="48">
        <v>43167</v>
      </c>
      <c r="B150" s="53">
        <f t="shared" si="53"/>
        <v>1</v>
      </c>
      <c r="C150" s="71">
        <v>231766209500</v>
      </c>
      <c r="D150" s="71">
        <v>0</v>
      </c>
      <c r="E150" s="71">
        <v>50000000000</v>
      </c>
      <c r="F150" s="71">
        <v>12561939681.469971</v>
      </c>
      <c r="G150" s="70">
        <v>294328149181.46997</v>
      </c>
      <c r="H150" s="109">
        <v>295358848.27689999</v>
      </c>
      <c r="I150" s="50">
        <f t="shared" si="67"/>
        <v>996.51034969345585</v>
      </c>
      <c r="J150" s="51">
        <f t="shared" ref="J150:J155" si="85">(I150-I149)/I149</f>
        <v>-3.0345141084435685E-4</v>
      </c>
      <c r="K150" s="51">
        <f t="shared" si="75"/>
        <v>-1.9033981420001563E-2</v>
      </c>
      <c r="L150" s="51">
        <f t="shared" si="68"/>
        <v>8.1456422280878436E-3</v>
      </c>
      <c r="R150" s="84">
        <f t="shared" si="69"/>
        <v>0.78744153471064371</v>
      </c>
      <c r="S150" s="84">
        <f t="shared" si="70"/>
        <v>0</v>
      </c>
      <c r="T150" s="84">
        <f t="shared" si="71"/>
        <v>0.16987841679109045</v>
      </c>
      <c r="U150" s="84">
        <f t="shared" si="72"/>
        <v>4.2680048498265871E-2</v>
      </c>
      <c r="V150" s="84">
        <f t="shared" si="73"/>
        <v>1</v>
      </c>
      <c r="X150" s="70">
        <f t="shared" si="76"/>
        <v>39577738.410547949</v>
      </c>
      <c r="Y150" s="121">
        <f t="shared" si="77"/>
        <v>3957773.8410547953</v>
      </c>
      <c r="Z150" s="121">
        <f t="shared" si="78"/>
        <v>791554.76821095904</v>
      </c>
      <c r="AA150" s="121">
        <f t="shared" si="79"/>
        <v>42743957.483391784</v>
      </c>
      <c r="AD150" s="70">
        <f t="shared" si="80"/>
        <v>1583109.5364219178</v>
      </c>
      <c r="AE150" s="121">
        <f t="shared" si="81"/>
        <v>158310.9536421918</v>
      </c>
      <c r="AG150" s="121">
        <f t="shared" si="82"/>
        <v>1741420.4900641097</v>
      </c>
      <c r="AJ150" s="70">
        <f t="shared" si="74"/>
        <v>19788.869205273975</v>
      </c>
      <c r="AK150" s="121">
        <f t="shared" si="83"/>
        <v>1978.8869205273977</v>
      </c>
      <c r="AL150" s="121"/>
      <c r="AM150" s="121">
        <f t="shared" si="84"/>
        <v>21767.756125801374</v>
      </c>
      <c r="AO150" s="70"/>
    </row>
    <row r="151" spans="1:41" x14ac:dyDescent="0.35">
      <c r="A151" s="48">
        <v>43168</v>
      </c>
      <c r="B151" s="53">
        <f t="shared" si="53"/>
        <v>1</v>
      </c>
      <c r="C151" s="71">
        <v>242004403000</v>
      </c>
      <c r="D151" s="71">
        <v>0</v>
      </c>
      <c r="E151" s="71">
        <v>50000000000</v>
      </c>
      <c r="F151" s="71">
        <v>13292397004.799988</v>
      </c>
      <c r="G151" s="70">
        <v>305296800004.79999</v>
      </c>
      <c r="H151" s="109">
        <v>305494217.67549998</v>
      </c>
      <c r="I151" s="50">
        <f>G151/H151</f>
        <v>999.35377608060105</v>
      </c>
      <c r="J151" s="51">
        <f t="shared" si="85"/>
        <v>2.8533836984431606E-3</v>
      </c>
      <c r="K151" s="51">
        <f t="shared" si="75"/>
        <v>-5.4788263259380014E-3</v>
      </c>
      <c r="L151" s="51">
        <f t="shared" ref="L151:L156" si="86">(I151-I88)/I88</f>
        <v>1.2271918850589073E-2</v>
      </c>
      <c r="R151" s="84">
        <f t="shared" si="69"/>
        <v>0.79268568486861024</v>
      </c>
      <c r="S151" s="84">
        <f t="shared" si="70"/>
        <v>0</v>
      </c>
      <c r="T151" s="84">
        <f t="shared" si="71"/>
        <v>0.16377505430523306</v>
      </c>
      <c r="U151" s="84">
        <f t="shared" si="72"/>
        <v>4.3539260826156709E-2</v>
      </c>
      <c r="V151" s="84">
        <f t="shared" si="73"/>
        <v>1</v>
      </c>
      <c r="X151" s="70">
        <f t="shared" si="76"/>
        <v>40318924.545406848</v>
      </c>
      <c r="Y151" s="121">
        <f t="shared" si="77"/>
        <v>4031892.4545406848</v>
      </c>
      <c r="Z151" s="121">
        <f t="shared" si="78"/>
        <v>806378.49090813694</v>
      </c>
      <c r="AA151" s="121">
        <f t="shared" si="79"/>
        <v>43544438.509039395</v>
      </c>
      <c r="AD151" s="70">
        <f t="shared" si="80"/>
        <v>1612756.9818162739</v>
      </c>
      <c r="AE151" s="121">
        <f t="shared" si="81"/>
        <v>161275.69818162741</v>
      </c>
      <c r="AG151" s="121">
        <f t="shared" si="82"/>
        <v>1774032.6799979012</v>
      </c>
      <c r="AJ151" s="70">
        <f t="shared" si="74"/>
        <v>20159.462272703422</v>
      </c>
      <c r="AK151" s="121">
        <f t="shared" si="83"/>
        <v>2015.9462272703422</v>
      </c>
      <c r="AL151" s="121"/>
      <c r="AM151" s="121">
        <f t="shared" si="84"/>
        <v>22175.408499973764</v>
      </c>
      <c r="AO151" s="121"/>
    </row>
    <row r="152" spans="1:41" x14ac:dyDescent="0.35">
      <c r="A152" s="48">
        <v>43171</v>
      </c>
      <c r="B152" s="53">
        <f t="shared" si="53"/>
        <v>3</v>
      </c>
      <c r="C152" s="71">
        <v>248471136500</v>
      </c>
      <c r="D152" s="71">
        <v>0</v>
      </c>
      <c r="E152" s="71">
        <v>50000000000</v>
      </c>
      <c r="F152" s="71">
        <v>13835554074.530029</v>
      </c>
      <c r="G152" s="70">
        <v>312306690574.53003</v>
      </c>
      <c r="H152" s="109">
        <v>310497450.7647</v>
      </c>
      <c r="I152" s="50">
        <v>1005.8269071303941</v>
      </c>
      <c r="J152" s="51">
        <f t="shared" si="85"/>
        <v>6.4773168468730711E-3</v>
      </c>
      <c r="K152" s="51">
        <f>(I152-I133)/I133</f>
        <v>-1.1302330731292729E-2</v>
      </c>
      <c r="L152" s="51">
        <f t="shared" si="86"/>
        <v>1.9442753176232692E-2</v>
      </c>
      <c r="R152" s="84">
        <f t="shared" si="69"/>
        <v>0.79559978700073331</v>
      </c>
      <c r="S152" s="84">
        <f t="shared" si="70"/>
        <v>0</v>
      </c>
      <c r="T152" s="84">
        <f t="shared" si="71"/>
        <v>0.16009903568834308</v>
      </c>
      <c r="U152" s="84">
        <f t="shared" si="72"/>
        <v>4.4301177310923673E-2</v>
      </c>
      <c r="V152" s="84">
        <f t="shared" si="73"/>
        <v>1</v>
      </c>
      <c r="X152" s="70">
        <f t="shared" si="76"/>
        <v>125464438.358137</v>
      </c>
      <c r="Y152" s="121">
        <f t="shared" si="77"/>
        <v>12546443.835813701</v>
      </c>
      <c r="Z152" s="121">
        <f t="shared" si="78"/>
        <v>2509288.7671627398</v>
      </c>
      <c r="AA152" s="121">
        <f t="shared" si="79"/>
        <v>135501593.42678797</v>
      </c>
      <c r="AD152" s="70">
        <f t="shared" si="80"/>
        <v>5018577.5343254795</v>
      </c>
      <c r="AE152" s="121">
        <f t="shared" si="81"/>
        <v>501857.75343254796</v>
      </c>
      <c r="AG152" s="121">
        <f t="shared" si="82"/>
        <v>5520435.2877580272</v>
      </c>
      <c r="AJ152" s="70">
        <f t="shared" si="74"/>
        <v>62732.219179068496</v>
      </c>
      <c r="AK152" s="121">
        <f t="shared" si="83"/>
        <v>6273.2219179068497</v>
      </c>
      <c r="AL152" s="121"/>
      <c r="AM152" s="121">
        <f t="shared" si="84"/>
        <v>69005.441096975352</v>
      </c>
    </row>
    <row r="153" spans="1:41" x14ac:dyDescent="0.35">
      <c r="A153" s="48">
        <v>43172</v>
      </c>
      <c r="B153" s="53">
        <f t="shared" si="53"/>
        <v>1</v>
      </c>
      <c r="C153" s="71">
        <v>249723724800</v>
      </c>
      <c r="D153" s="71">
        <v>0</v>
      </c>
      <c r="E153" s="71">
        <v>50000000000</v>
      </c>
      <c r="F153" s="71">
        <v>8927018917.5</v>
      </c>
      <c r="G153" s="70">
        <v>308650743717.5</v>
      </c>
      <c r="H153" s="109">
        <v>311789919.67760003</v>
      </c>
      <c r="I153" s="50">
        <f t="shared" ref="I153:I158" si="87">G153/H153</f>
        <v>989.93175929694576</v>
      </c>
      <c r="J153" s="51">
        <f t="shared" si="85"/>
        <v>-1.5803064842237077E-2</v>
      </c>
      <c r="K153" s="51">
        <f>(I153-I135)/I135</f>
        <v>-3.2865357492500663E-2</v>
      </c>
      <c r="L153" s="51">
        <f t="shared" si="86"/>
        <v>1.8992883017311521E-3</v>
      </c>
      <c r="R153" s="84">
        <f t="shared" si="69"/>
        <v>0.80908188262318148</v>
      </c>
      <c r="S153" s="84">
        <f t="shared" si="70"/>
        <v>0</v>
      </c>
      <c r="T153" s="84">
        <f t="shared" si="71"/>
        <v>0.16199539776830638</v>
      </c>
      <c r="U153" s="84">
        <f t="shared" si="72"/>
        <v>2.8922719608512164E-2</v>
      </c>
      <c r="V153" s="84">
        <f t="shared" si="73"/>
        <v>1</v>
      </c>
      <c r="X153" s="70">
        <f t="shared" si="76"/>
        <v>42781738.434867129</v>
      </c>
      <c r="Y153" s="121">
        <f t="shared" si="77"/>
        <v>4278173.8434867132</v>
      </c>
      <c r="Z153" s="121">
        <f t="shared" si="78"/>
        <v>855634.7686973426</v>
      </c>
      <c r="AA153" s="121">
        <f t="shared" si="79"/>
        <v>46204277.509656496</v>
      </c>
      <c r="AD153" s="70">
        <f t="shared" si="80"/>
        <v>1711269.5373946852</v>
      </c>
      <c r="AE153" s="121">
        <f t="shared" si="81"/>
        <v>171126.95373946853</v>
      </c>
      <c r="AG153" s="121">
        <f t="shared" si="82"/>
        <v>1882396.4911341537</v>
      </c>
      <c r="AJ153" s="70">
        <f t="shared" si="74"/>
        <v>21390.869217433563</v>
      </c>
      <c r="AK153" s="121">
        <f t="shared" si="83"/>
        <v>2139.0869217433565</v>
      </c>
      <c r="AL153" s="121"/>
      <c r="AM153" s="121">
        <f t="shared" si="84"/>
        <v>23529.95613917692</v>
      </c>
    </row>
    <row r="154" spans="1:41" x14ac:dyDescent="0.35">
      <c r="A154" s="48">
        <v>43173</v>
      </c>
      <c r="B154" s="53">
        <f t="shared" si="53"/>
        <v>1</v>
      </c>
      <c r="C154" s="71">
        <v>250490141200</v>
      </c>
      <c r="D154" s="71">
        <v>0</v>
      </c>
      <c r="E154" s="71">
        <v>50000000000</v>
      </c>
      <c r="F154" s="71">
        <v>10577175534.619995</v>
      </c>
      <c r="G154" s="70">
        <v>311067316734.62</v>
      </c>
      <c r="H154" s="109">
        <v>317598400.62550002</v>
      </c>
      <c r="I154" s="50">
        <f t="shared" si="87"/>
        <v>979.43603028851135</v>
      </c>
      <c r="J154" s="51">
        <f t="shared" si="85"/>
        <v>-1.0602477301959203E-2</v>
      </c>
      <c r="K154" s="51">
        <f>(I154-I135)/I135</f>
        <v>-4.311938058762485E-2</v>
      </c>
      <c r="L154" s="51">
        <f t="shared" si="86"/>
        <v>-1.0742215107843059E-2</v>
      </c>
      <c r="R154" s="84">
        <f t="shared" si="69"/>
        <v>0.80526023701069172</v>
      </c>
      <c r="S154" s="84">
        <f t="shared" si="70"/>
        <v>0</v>
      </c>
      <c r="T154" s="84">
        <f t="shared" si="71"/>
        <v>0.16073691226988132</v>
      </c>
      <c r="U154" s="84">
        <f t="shared" si="72"/>
        <v>3.4002850719426984E-2</v>
      </c>
      <c r="V154" s="84">
        <f t="shared" si="73"/>
        <v>1</v>
      </c>
      <c r="X154" s="70">
        <f t="shared" si="76"/>
        <v>42280923.796917811</v>
      </c>
      <c r="Y154" s="121">
        <f t="shared" si="77"/>
        <v>4228092.3796917815</v>
      </c>
      <c r="Z154" s="121">
        <f t="shared" si="78"/>
        <v>845618.47593835625</v>
      </c>
      <c r="AA154" s="121">
        <f t="shared" si="79"/>
        <v>45663397.700671233</v>
      </c>
      <c r="AD154" s="70">
        <f t="shared" si="80"/>
        <v>1691236.9518767125</v>
      </c>
      <c r="AE154" s="121">
        <f t="shared" si="81"/>
        <v>169123.69518767126</v>
      </c>
      <c r="AG154" s="121">
        <f t="shared" si="82"/>
        <v>1860360.6470643838</v>
      </c>
      <c r="AJ154" s="70">
        <f t="shared" si="74"/>
        <v>21140.461898458903</v>
      </c>
      <c r="AK154" s="121">
        <f t="shared" si="83"/>
        <v>2114.0461898458902</v>
      </c>
      <c r="AL154" s="121"/>
      <c r="AM154" s="121">
        <f t="shared" si="84"/>
        <v>23254.508088304792</v>
      </c>
    </row>
    <row r="155" spans="1:41" x14ac:dyDescent="0.35">
      <c r="A155" s="48">
        <v>43174</v>
      </c>
      <c r="B155" s="53">
        <f t="shared" si="53"/>
        <v>1</v>
      </c>
      <c r="C155" s="71">
        <v>249379760200</v>
      </c>
      <c r="D155" s="71">
        <v>0</v>
      </c>
      <c r="E155" s="71">
        <v>55000000000</v>
      </c>
      <c r="F155" s="71">
        <v>10941966895.859985</v>
      </c>
      <c r="G155" s="70">
        <v>315321727095.85999</v>
      </c>
      <c r="H155" s="109">
        <v>324745370.92269999</v>
      </c>
      <c r="I155" s="50">
        <f t="shared" si="87"/>
        <v>970.98143754885689</v>
      </c>
      <c r="J155" s="51">
        <f t="shared" si="85"/>
        <v>-8.6321030452228709E-3</v>
      </c>
      <c r="K155" s="51">
        <f>(I155-I136)/I136</f>
        <v>-5.1483871218430254E-2</v>
      </c>
      <c r="L155" s="51">
        <f t="shared" si="86"/>
        <v>-1.977196993891699E-2</v>
      </c>
      <c r="R155" s="84">
        <f t="shared" si="69"/>
        <v>0.79087401460346196</v>
      </c>
      <c r="S155" s="84">
        <f t="shared" si="70"/>
        <v>0</v>
      </c>
      <c r="T155" s="84">
        <f t="shared" si="71"/>
        <v>0.17442502458220907</v>
      </c>
      <c r="U155" s="84">
        <f t="shared" si="72"/>
        <v>3.4700960814329017E-2</v>
      </c>
      <c r="V155" s="84">
        <f t="shared" si="73"/>
        <v>1</v>
      </c>
      <c r="X155" s="70">
        <f t="shared" si="76"/>
        <v>42611961.196523294</v>
      </c>
      <c r="Y155" s="121">
        <f t="shared" si="77"/>
        <v>4261196.1196523299</v>
      </c>
      <c r="Z155" s="121">
        <f t="shared" si="78"/>
        <v>852239.22393046587</v>
      </c>
      <c r="AA155" s="121">
        <f t="shared" si="79"/>
        <v>46020918.092245162</v>
      </c>
      <c r="AD155" s="70">
        <f t="shared" si="80"/>
        <v>1704478.4478609313</v>
      </c>
      <c r="AE155" s="121">
        <f t="shared" si="81"/>
        <v>170447.84478609313</v>
      </c>
      <c r="AG155" s="121">
        <f t="shared" si="82"/>
        <v>1874926.2926470244</v>
      </c>
      <c r="AJ155" s="70">
        <f t="shared" si="74"/>
        <v>21305.980598261645</v>
      </c>
      <c r="AK155" s="121">
        <f t="shared" si="83"/>
        <v>2130.5980598261644</v>
      </c>
      <c r="AL155" s="121"/>
      <c r="AM155" s="121">
        <f t="shared" si="84"/>
        <v>23436.578658087808</v>
      </c>
    </row>
    <row r="156" spans="1:41" x14ac:dyDescent="0.35">
      <c r="A156" s="48">
        <v>43175</v>
      </c>
      <c r="B156" s="53">
        <f t="shared" si="53"/>
        <v>1</v>
      </c>
      <c r="C156" s="71">
        <v>251815852700</v>
      </c>
      <c r="D156" s="71">
        <v>0</v>
      </c>
      <c r="E156" s="71">
        <v>55000000000</v>
      </c>
      <c r="F156" s="71">
        <v>11785332918.450012</v>
      </c>
      <c r="G156" s="70">
        <v>318601185618.45001</v>
      </c>
      <c r="H156" s="109">
        <v>324745370.92269999</v>
      </c>
      <c r="I156" s="50">
        <f t="shared" si="87"/>
        <v>981.07999111182869</v>
      </c>
      <c r="J156" s="51">
        <f t="shared" ref="J156:J161" si="88">(I156-I155)/I155</f>
        <v>1.0400356971256387E-2</v>
      </c>
      <c r="K156" s="51">
        <f t="shared" ref="K156:K161" si="89">(I156-I136)/I136</f>
        <v>-4.1618964886107737E-2</v>
      </c>
      <c r="L156" s="51">
        <f t="shared" si="86"/>
        <v>-1.2256853782690133E-2</v>
      </c>
      <c r="R156" s="84">
        <f t="shared" si="69"/>
        <v>0.79037952169320957</v>
      </c>
      <c r="S156" s="84">
        <f t="shared" si="70"/>
        <v>0</v>
      </c>
      <c r="T156" s="84">
        <f t="shared" si="71"/>
        <v>0.17262961496278556</v>
      </c>
      <c r="U156" s="84">
        <f t="shared" si="72"/>
        <v>3.6990863344004865E-2</v>
      </c>
      <c r="V156" s="84">
        <f t="shared" si="73"/>
        <v>1</v>
      </c>
      <c r="X156" s="70">
        <f t="shared" si="76"/>
        <v>43194757.136419177</v>
      </c>
      <c r="Y156" s="121">
        <f t="shared" si="77"/>
        <v>4319475.7136419183</v>
      </c>
      <c r="Z156" s="121">
        <f t="shared" si="78"/>
        <v>863895.14272838354</v>
      </c>
      <c r="AA156" s="121">
        <f t="shared" si="79"/>
        <v>46650337.707332715</v>
      </c>
      <c r="AD156" s="70">
        <f t="shared" si="80"/>
        <v>1727790.2854567671</v>
      </c>
      <c r="AE156" s="121">
        <f t="shared" si="81"/>
        <v>172779.02854567673</v>
      </c>
      <c r="AG156" s="121">
        <f t="shared" si="82"/>
        <v>1900569.3140024438</v>
      </c>
      <c r="AJ156" s="70">
        <f t="shared" si="74"/>
        <v>21597.378568209588</v>
      </c>
      <c r="AK156" s="121">
        <f t="shared" si="83"/>
        <v>2159.7378568209588</v>
      </c>
      <c r="AL156" s="121"/>
      <c r="AM156" s="121">
        <f t="shared" si="84"/>
        <v>23757.116425030545</v>
      </c>
    </row>
    <row r="157" spans="1:41" x14ac:dyDescent="0.35">
      <c r="A157" s="48">
        <v>43178</v>
      </c>
      <c r="B157" s="53">
        <f t="shared" si="53"/>
        <v>3</v>
      </c>
      <c r="C157" s="71">
        <v>254890184400</v>
      </c>
      <c r="D157" s="71">
        <v>0</v>
      </c>
      <c r="E157" s="71">
        <v>55000000000</v>
      </c>
      <c r="F157" s="71">
        <v>29524510329.23999</v>
      </c>
      <c r="G157" s="70">
        <v>339414694729.23999</v>
      </c>
      <c r="H157" s="109">
        <v>348663798.38919997</v>
      </c>
      <c r="I157" s="50">
        <f t="shared" si="87"/>
        <v>973.47271582914505</v>
      </c>
      <c r="J157" s="51">
        <f t="shared" si="88"/>
        <v>-7.7539806657992757E-3</v>
      </c>
      <c r="K157" s="51">
        <f t="shared" si="89"/>
        <v>-5.768908022734643E-2</v>
      </c>
      <c r="L157" s="51">
        <f t="shared" ref="L157:L162" si="90">(I157-I94)/I94</f>
        <v>-2.0171518563944928E-2</v>
      </c>
      <c r="R157" s="84">
        <f t="shared" si="69"/>
        <v>0.75096979700107735</v>
      </c>
      <c r="S157" s="84">
        <f t="shared" si="70"/>
        <v>0</v>
      </c>
      <c r="T157" s="84">
        <f t="shared" si="71"/>
        <v>0.16204366179217711</v>
      </c>
      <c r="U157" s="84">
        <f t="shared" si="72"/>
        <v>8.6986541206745538E-2</v>
      </c>
      <c r="V157" s="84">
        <f t="shared" si="73"/>
        <v>1</v>
      </c>
      <c r="X157" s="70">
        <f t="shared" si="76"/>
        <v>130931994.08977398</v>
      </c>
      <c r="Y157" s="121">
        <f t="shared" si="77"/>
        <v>13093199.408977399</v>
      </c>
      <c r="Z157" s="121">
        <f t="shared" si="78"/>
        <v>2618639.8817954799</v>
      </c>
      <c r="AA157" s="121">
        <f t="shared" si="79"/>
        <v>141406553.61695591</v>
      </c>
      <c r="AD157" s="70">
        <f t="shared" si="80"/>
        <v>5237279.7635909598</v>
      </c>
      <c r="AE157" s="121">
        <f t="shared" si="81"/>
        <v>523727.97635909601</v>
      </c>
      <c r="AG157" s="121">
        <f t="shared" si="82"/>
        <v>5761007.7399500562</v>
      </c>
      <c r="AJ157" s="70">
        <f t="shared" si="74"/>
        <v>65465.997044886994</v>
      </c>
      <c r="AK157" s="121">
        <f t="shared" si="83"/>
        <v>6546.5997044886999</v>
      </c>
      <c r="AL157" s="121"/>
      <c r="AM157" s="121">
        <f t="shared" si="84"/>
        <v>72012.596749375691</v>
      </c>
    </row>
    <row r="158" spans="1:41" x14ac:dyDescent="0.35">
      <c r="A158" s="48">
        <v>43179</v>
      </c>
      <c r="B158" s="53">
        <f t="shared" si="53"/>
        <v>1</v>
      </c>
      <c r="C158" s="71">
        <v>274777940800</v>
      </c>
      <c r="D158" s="71">
        <v>0</v>
      </c>
      <c r="E158" s="71">
        <v>55000000000</v>
      </c>
      <c r="F158" s="71">
        <v>9876831165.960022</v>
      </c>
      <c r="G158" s="70">
        <v>339654771965.96002</v>
      </c>
      <c r="H158" s="109">
        <v>349485598.528</v>
      </c>
      <c r="I158" s="50">
        <f t="shared" si="87"/>
        <v>971.87058178234963</v>
      </c>
      <c r="J158" s="51">
        <f t="shared" si="88"/>
        <v>-1.6457924508246876E-3</v>
      </c>
      <c r="K158" s="51">
        <f t="shared" si="89"/>
        <v>-6.0068297242525576E-2</v>
      </c>
      <c r="L158" s="51">
        <f t="shared" si="90"/>
        <v>-2.1519417533889557E-2</v>
      </c>
      <c r="R158" s="84">
        <f t="shared" si="69"/>
        <v>0.80899184548344305</v>
      </c>
      <c r="S158" s="84">
        <f t="shared" si="70"/>
        <v>0</v>
      </c>
      <c r="T158" s="84">
        <f t="shared" si="71"/>
        <v>0.16192912492191355</v>
      </c>
      <c r="U158" s="84">
        <f t="shared" si="72"/>
        <v>2.9079029594643445E-2</v>
      </c>
      <c r="V158" s="84">
        <f t="shared" si="73"/>
        <v>1</v>
      </c>
      <c r="X158" s="70">
        <f t="shared" si="76"/>
        <v>46495163.661539726</v>
      </c>
      <c r="Y158" s="121">
        <f t="shared" si="77"/>
        <v>4649516.3661539732</v>
      </c>
      <c r="Z158" s="121">
        <f t="shared" si="78"/>
        <v>929903.27323079458</v>
      </c>
      <c r="AA158" s="121">
        <f t="shared" si="79"/>
        <v>50214776.754462905</v>
      </c>
      <c r="AD158" s="70">
        <f t="shared" si="80"/>
        <v>1859806.5464615889</v>
      </c>
      <c r="AE158" s="121">
        <f t="shared" si="81"/>
        <v>185980.65464615892</v>
      </c>
      <c r="AG158" s="121">
        <f t="shared" si="82"/>
        <v>2045787.2011077479</v>
      </c>
      <c r="AJ158" s="70">
        <f t="shared" si="74"/>
        <v>23247.581830769865</v>
      </c>
      <c r="AK158" s="121">
        <f t="shared" si="83"/>
        <v>2324.7581830769864</v>
      </c>
      <c r="AL158" s="121"/>
      <c r="AM158" s="121">
        <f t="shared" si="84"/>
        <v>25572.34001384685</v>
      </c>
    </row>
    <row r="159" spans="1:41" x14ac:dyDescent="0.35">
      <c r="A159" s="48">
        <v>43180</v>
      </c>
      <c r="B159" s="53">
        <f t="shared" si="53"/>
        <v>1</v>
      </c>
      <c r="C159" s="71">
        <v>278815793200</v>
      </c>
      <c r="D159" s="71">
        <v>0</v>
      </c>
      <c r="E159" s="71">
        <v>55000000000</v>
      </c>
      <c r="F159" s="71">
        <v>14281930492.75</v>
      </c>
      <c r="G159" s="70">
        <v>348097723692.75</v>
      </c>
      <c r="H159" s="109">
        <v>354270186.10579997</v>
      </c>
      <c r="I159" s="50">
        <f t="shared" ref="I159:I164" si="91">G159/H159</f>
        <v>982.57696341625933</v>
      </c>
      <c r="J159" s="51">
        <f t="shared" si="88"/>
        <v>1.1016262694437019E-2</v>
      </c>
      <c r="K159" s="51">
        <f t="shared" si="89"/>
        <v>-5.1012000939906141E-2</v>
      </c>
      <c r="L159" s="51">
        <f t="shared" si="90"/>
        <v>-1.1692932839702656E-2</v>
      </c>
      <c r="R159" s="84">
        <f t="shared" si="69"/>
        <v>0.80096988352069198</v>
      </c>
      <c r="S159" s="84">
        <f t="shared" si="70"/>
        <v>0</v>
      </c>
      <c r="T159" s="84">
        <f t="shared" si="71"/>
        <v>0.15800160775698147</v>
      </c>
      <c r="U159" s="84">
        <f t="shared" si="72"/>
        <v>4.1028508722326516E-2</v>
      </c>
      <c r="V159" s="84">
        <f t="shared" si="73"/>
        <v>1</v>
      </c>
      <c r="X159" s="70">
        <f t="shared" si="76"/>
        <v>46528050.954241104</v>
      </c>
      <c r="Y159" s="121">
        <f t="shared" si="77"/>
        <v>4652805.095424111</v>
      </c>
      <c r="Z159" s="121">
        <f t="shared" si="78"/>
        <v>930561.01908482215</v>
      </c>
      <c r="AA159" s="121">
        <f t="shared" si="79"/>
        <v>50250295.030580394</v>
      </c>
      <c r="AD159" s="70">
        <f t="shared" si="80"/>
        <v>1861122.0381696441</v>
      </c>
      <c r="AE159" s="121">
        <f t="shared" si="81"/>
        <v>186112.20381696441</v>
      </c>
      <c r="AG159" s="121">
        <f t="shared" si="82"/>
        <v>2047234.2419866086</v>
      </c>
      <c r="AJ159" s="70">
        <f t="shared" si="74"/>
        <v>23264.025477120551</v>
      </c>
      <c r="AK159" s="121">
        <f t="shared" si="83"/>
        <v>2326.4025477120554</v>
      </c>
      <c r="AL159" s="121"/>
      <c r="AM159" s="121">
        <f t="shared" si="84"/>
        <v>25590.428024832607</v>
      </c>
    </row>
    <row r="160" spans="1:41" x14ac:dyDescent="0.35">
      <c r="A160" s="48">
        <v>43181</v>
      </c>
      <c r="B160" s="53">
        <f t="shared" si="53"/>
        <v>1</v>
      </c>
      <c r="C160" s="71">
        <v>279522548700</v>
      </c>
      <c r="D160" s="71">
        <v>0</v>
      </c>
      <c r="E160" s="71">
        <v>55000000000</v>
      </c>
      <c r="F160" s="71">
        <v>17309416685.340027</v>
      </c>
      <c r="G160" s="70">
        <v>351831965385.34003</v>
      </c>
      <c r="H160" s="109">
        <v>361445196.30860001</v>
      </c>
      <c r="I160" s="50">
        <f t="shared" si="91"/>
        <v>973.40335126475918</v>
      </c>
      <c r="J160" s="51">
        <f t="shared" si="88"/>
        <v>-9.3362784728892919E-3</v>
      </c>
      <c r="K160" s="51">
        <f t="shared" si="89"/>
        <v>-5.3054394079776697E-2</v>
      </c>
      <c r="L160" s="51">
        <f t="shared" si="90"/>
        <v>-1.9666291808480979E-2</v>
      </c>
      <c r="R160" s="84">
        <f t="shared" si="69"/>
        <v>0.79447741024285856</v>
      </c>
      <c r="S160" s="84">
        <f t="shared" si="70"/>
        <v>0</v>
      </c>
      <c r="T160" s="84">
        <f t="shared" si="71"/>
        <v>0.15632462485255388</v>
      </c>
      <c r="U160" s="84">
        <f t="shared" si="72"/>
        <v>4.9197964904587568E-2</v>
      </c>
      <c r="V160" s="84">
        <f t="shared" si="73"/>
        <v>1</v>
      </c>
      <c r="X160" s="70">
        <f t="shared" si="76"/>
        <v>47684619.683938362</v>
      </c>
      <c r="Y160" s="121">
        <f t="shared" si="77"/>
        <v>4768461.9683938362</v>
      </c>
      <c r="Z160" s="121">
        <f t="shared" si="78"/>
        <v>953692.39367876726</v>
      </c>
      <c r="AA160" s="121">
        <f t="shared" si="79"/>
        <v>51499389.258653432</v>
      </c>
      <c r="AD160" s="70">
        <f t="shared" si="80"/>
        <v>1907384.7873575345</v>
      </c>
      <c r="AE160" s="121">
        <f t="shared" si="81"/>
        <v>190738.47873575345</v>
      </c>
      <c r="AG160" s="121">
        <f t="shared" si="82"/>
        <v>2098123.2660932881</v>
      </c>
      <c r="AJ160" s="70">
        <f t="shared" si="74"/>
        <v>23842.309841969181</v>
      </c>
      <c r="AK160" s="121">
        <f t="shared" si="83"/>
        <v>2384.2309841969181</v>
      </c>
      <c r="AL160" s="121"/>
      <c r="AM160" s="121">
        <f t="shared" si="84"/>
        <v>26226.5408261661</v>
      </c>
    </row>
    <row r="161" spans="1:40" x14ac:dyDescent="0.35">
      <c r="A161" s="48">
        <v>43182</v>
      </c>
      <c r="B161" s="53">
        <f t="shared" si="53"/>
        <v>1</v>
      </c>
      <c r="C161" s="71">
        <v>314309587000</v>
      </c>
      <c r="D161" s="71">
        <v>0</v>
      </c>
      <c r="E161" s="71">
        <v>35000000000</v>
      </c>
      <c r="F161" s="71">
        <v>4494719531.6400146</v>
      </c>
      <c r="G161" s="70">
        <v>353804306531.64001</v>
      </c>
      <c r="H161" s="109">
        <v>365554489.53689998</v>
      </c>
      <c r="I161" s="50">
        <f t="shared" si="91"/>
        <v>967.85654849938896</v>
      </c>
      <c r="J161" s="51">
        <f t="shared" si="88"/>
        <v>-5.6983600458773475E-3</v>
      </c>
      <c r="K161" s="51">
        <f t="shared" si="89"/>
        <v>-6.4774583005383246E-2</v>
      </c>
      <c r="L161" s="51">
        <f t="shared" si="90"/>
        <v>-2.7513790801591196E-2</v>
      </c>
      <c r="R161" s="84">
        <f t="shared" si="69"/>
        <v>0.88837128660527465</v>
      </c>
      <c r="S161" s="84">
        <f t="shared" si="70"/>
        <v>0</v>
      </c>
      <c r="T161" s="84">
        <f t="shared" si="71"/>
        <v>9.8924742728845272E-2</v>
      </c>
      <c r="U161" s="84">
        <f t="shared" si="72"/>
        <v>1.2703970665880126E-2</v>
      </c>
      <c r="V161" s="84">
        <f t="shared" si="73"/>
        <v>1</v>
      </c>
      <c r="X161" s="70">
        <f t="shared" si="76"/>
        <v>48196159.641827404</v>
      </c>
      <c r="Y161" s="121">
        <f t="shared" si="77"/>
        <v>4819615.964182741</v>
      </c>
      <c r="Z161" s="121">
        <f t="shared" si="78"/>
        <v>963923.19283654809</v>
      </c>
      <c r="AA161" s="121">
        <f t="shared" si="79"/>
        <v>52051852.413173601</v>
      </c>
      <c r="AD161" s="70">
        <f t="shared" si="80"/>
        <v>1927846.3856730962</v>
      </c>
      <c r="AE161" s="121">
        <f t="shared" si="81"/>
        <v>192784.63856730962</v>
      </c>
      <c r="AG161" s="121">
        <f t="shared" si="82"/>
        <v>2120631.0242404058</v>
      </c>
      <c r="AJ161" s="70">
        <f t="shared" si="74"/>
        <v>24098.079820913703</v>
      </c>
      <c r="AK161" s="121">
        <f t="shared" si="83"/>
        <v>2409.8079820913704</v>
      </c>
      <c r="AL161" s="121"/>
      <c r="AM161" s="121">
        <f t="shared" si="84"/>
        <v>26507.887803005073</v>
      </c>
    </row>
    <row r="162" spans="1:40" x14ac:dyDescent="0.35">
      <c r="A162" s="48">
        <v>43185</v>
      </c>
      <c r="B162" s="53">
        <f t="shared" si="53"/>
        <v>3</v>
      </c>
      <c r="C162" s="71">
        <v>332537823300</v>
      </c>
      <c r="D162" s="71">
        <v>0</v>
      </c>
      <c r="E162" s="71">
        <v>35000000000</v>
      </c>
      <c r="F162" s="195">
        <v>-3919320637.7700195</v>
      </c>
      <c r="G162" s="70">
        <v>363618502662.22998</v>
      </c>
      <c r="H162" s="109">
        <v>372012058.40170002</v>
      </c>
      <c r="I162" s="50">
        <f t="shared" si="91"/>
        <v>977.43740948739185</v>
      </c>
      <c r="J162" s="51">
        <f t="shared" ref="J162:J167" si="92">(I162-I161)/I161</f>
        <v>9.8990506422232793E-3</v>
      </c>
      <c r="K162" s="51">
        <f>(I162-I142)/I142</f>
        <v>-6.0899460605595715E-2</v>
      </c>
      <c r="L162" s="51">
        <f t="shared" si="90"/>
        <v>-1.8389165056661959E-2</v>
      </c>
      <c r="R162" s="84">
        <f t="shared" si="69"/>
        <v>0.91452393336787585</v>
      </c>
      <c r="S162" s="84">
        <f t="shared" si="70"/>
        <v>0</v>
      </c>
      <c r="T162" s="84">
        <f t="shared" si="71"/>
        <v>9.6254727808810003E-2</v>
      </c>
      <c r="U162" s="84">
        <f t="shared" si="72"/>
        <v>-1.0778661176685852E-2</v>
      </c>
      <c r="V162" s="84">
        <f t="shared" si="73"/>
        <v>1</v>
      </c>
      <c r="X162" s="70">
        <f t="shared" si="76"/>
        <v>145399030.08149591</v>
      </c>
      <c r="Y162" s="121">
        <f t="shared" si="77"/>
        <v>14539903.008149592</v>
      </c>
      <c r="Z162" s="121">
        <f t="shared" si="78"/>
        <v>2907980.6016299184</v>
      </c>
      <c r="AA162" s="121">
        <f t="shared" si="79"/>
        <v>157030952.48801559</v>
      </c>
      <c r="AD162" s="70">
        <f t="shared" si="80"/>
        <v>5815961.203259835</v>
      </c>
      <c r="AE162" s="121">
        <f t="shared" si="81"/>
        <v>581596.1203259835</v>
      </c>
      <c r="AG162" s="121">
        <f t="shared" si="82"/>
        <v>6397557.3235858185</v>
      </c>
      <c r="AJ162" s="70">
        <f t="shared" si="74"/>
        <v>72699.515040747967</v>
      </c>
      <c r="AK162" s="121">
        <f t="shared" si="83"/>
        <v>7269.9515040747974</v>
      </c>
      <c r="AL162" s="121"/>
      <c r="AM162" s="121">
        <f t="shared" si="84"/>
        <v>79969.466544822761</v>
      </c>
    </row>
    <row r="163" spans="1:40" x14ac:dyDescent="0.35">
      <c r="A163" s="48">
        <v>43186</v>
      </c>
      <c r="B163" s="53">
        <f t="shared" si="53"/>
        <v>1</v>
      </c>
      <c r="C163" s="71">
        <v>341366232600</v>
      </c>
      <c r="D163" s="71">
        <v>0</v>
      </c>
      <c r="E163" s="71">
        <v>25000000000</v>
      </c>
      <c r="F163" s="71">
        <v>4641626538.0499878</v>
      </c>
      <c r="G163" s="70">
        <v>371007859138.04999</v>
      </c>
      <c r="H163" s="109">
        <v>372012058.40170002</v>
      </c>
      <c r="I163" s="50">
        <f t="shared" si="91"/>
        <v>997.30062711417361</v>
      </c>
      <c r="J163" s="51">
        <f t="shared" si="92"/>
        <v>2.0321728464637798E-2</v>
      </c>
      <c r="K163" s="51">
        <f>(I163-I143)/I143</f>
        <v>-3.9962626830488276E-2</v>
      </c>
      <c r="L163" s="51">
        <f>(I163-I100)/I100</f>
        <v>3.3275184421765238E-4</v>
      </c>
      <c r="R163" s="84">
        <f t="shared" si="69"/>
        <v>0.92010512497790375</v>
      </c>
      <c r="S163" s="84">
        <f t="shared" si="70"/>
        <v>0</v>
      </c>
      <c r="T163" s="84">
        <f t="shared" si="71"/>
        <v>6.7384017303788804E-2</v>
      </c>
      <c r="U163" s="84">
        <f t="shared" si="72"/>
        <v>1.2510857718307428E-2</v>
      </c>
      <c r="V163" s="84">
        <f t="shared" si="73"/>
        <v>1</v>
      </c>
      <c r="X163" s="70">
        <f t="shared" si="76"/>
        <v>49810753.789346576</v>
      </c>
      <c r="Y163" s="121">
        <f t="shared" si="77"/>
        <v>4981075.3789346581</v>
      </c>
      <c r="Z163" s="121">
        <f t="shared" si="78"/>
        <v>996215.07578693156</v>
      </c>
      <c r="AA163" s="121">
        <f t="shared" si="79"/>
        <v>53795614.092494301</v>
      </c>
      <c r="AD163" s="70">
        <f t="shared" si="80"/>
        <v>1992430.1515738631</v>
      </c>
      <c r="AE163" s="121">
        <f t="shared" si="81"/>
        <v>199243.01515738631</v>
      </c>
      <c r="AG163" s="121">
        <f t="shared" si="82"/>
        <v>2191673.1667312495</v>
      </c>
      <c r="AJ163" s="70">
        <f t="shared" si="74"/>
        <v>24905.376894673285</v>
      </c>
      <c r="AK163" s="121">
        <f t="shared" si="83"/>
        <v>2490.5376894673286</v>
      </c>
      <c r="AL163" s="121"/>
      <c r="AM163" s="121">
        <f t="shared" si="84"/>
        <v>27395.914584140613</v>
      </c>
    </row>
    <row r="164" spans="1:40" x14ac:dyDescent="0.35">
      <c r="A164" s="48">
        <v>43187</v>
      </c>
      <c r="B164" s="53">
        <f t="shared" si="53"/>
        <v>1</v>
      </c>
      <c r="C164" s="71">
        <v>339735469100</v>
      </c>
      <c r="D164" s="71">
        <v>0</v>
      </c>
      <c r="E164" s="71">
        <v>47500000000</v>
      </c>
      <c r="F164" s="195">
        <v>-7885006400.0100098</v>
      </c>
      <c r="G164" s="70">
        <v>379350462699.98999</v>
      </c>
      <c r="H164" s="109">
        <v>384445621.56209999</v>
      </c>
      <c r="I164" s="50">
        <f t="shared" si="91"/>
        <v>986.74673718117253</v>
      </c>
      <c r="J164" s="51">
        <f t="shared" si="92"/>
        <v>-1.0582455927597482E-2</v>
      </c>
      <c r="K164" s="51">
        <f>(I164-I144)/I144</f>
        <v>-5.4498640607805258E-2</v>
      </c>
      <c r="L164" s="51">
        <f>(I164-I101)/I101</f>
        <v>-1.0882853404911588E-2</v>
      </c>
      <c r="R164" s="84">
        <f t="shared" si="69"/>
        <v>0.89557151632810961</v>
      </c>
      <c r="S164" s="84">
        <f t="shared" si="70"/>
        <v>0</v>
      </c>
      <c r="T164" s="84">
        <f t="shared" si="71"/>
        <v>0.1252140294278894</v>
      </c>
      <c r="U164" s="84">
        <f t="shared" si="72"/>
        <v>-2.0785545755998936E-2</v>
      </c>
      <c r="V164" s="84">
        <f t="shared" si="73"/>
        <v>1.0000000000000002</v>
      </c>
      <c r="X164" s="70">
        <f t="shared" si="76"/>
        <v>50822994.4024726</v>
      </c>
      <c r="Y164" s="121">
        <f t="shared" si="77"/>
        <v>5082299.44024726</v>
      </c>
      <c r="Z164" s="121">
        <f t="shared" si="78"/>
        <v>1016459.888049452</v>
      </c>
      <c r="AA164" s="121">
        <f t="shared" si="79"/>
        <v>54888833.954670407</v>
      </c>
      <c r="AD164" s="70">
        <f t="shared" si="80"/>
        <v>2032919.7760989042</v>
      </c>
      <c r="AE164" s="121">
        <f t="shared" si="81"/>
        <v>203291.97760989043</v>
      </c>
      <c r="AG164" s="121">
        <f t="shared" si="82"/>
        <v>2236211.7537087947</v>
      </c>
      <c r="AJ164" s="70">
        <f t="shared" si="74"/>
        <v>25411.497201236303</v>
      </c>
      <c r="AK164" s="121">
        <f t="shared" si="83"/>
        <v>2541.1497201236307</v>
      </c>
      <c r="AL164" s="121"/>
      <c r="AM164" s="121">
        <f t="shared" si="84"/>
        <v>27952.646921359934</v>
      </c>
    </row>
    <row r="165" spans="1:40" x14ac:dyDescent="0.35">
      <c r="A165" s="48">
        <v>43188</v>
      </c>
      <c r="B165" s="53">
        <f t="shared" si="53"/>
        <v>1</v>
      </c>
      <c r="C165" s="71">
        <v>370080092600</v>
      </c>
      <c r="D165" s="71">
        <v>0</v>
      </c>
      <c r="E165" s="71">
        <v>32500000000</v>
      </c>
      <c r="F165" s="195">
        <v>-1548208475.0100098</v>
      </c>
      <c r="G165" s="70">
        <v>401031884124.98999</v>
      </c>
      <c r="H165" s="109">
        <v>391894341.68449998</v>
      </c>
      <c r="I165" s="50">
        <f>G165/H165</f>
        <v>1023.3163418517696</v>
      </c>
      <c r="J165" s="51">
        <f t="shared" si="92"/>
        <v>3.7060780940674831E-2</v>
      </c>
      <c r="K165" s="51">
        <f>(I165-I144)/I144</f>
        <v>-1.9457621848260866E-2</v>
      </c>
      <c r="L165" s="51">
        <f>(I165-I102)/I102</f>
        <v>2.4339690054212791E-2</v>
      </c>
      <c r="R165" s="84">
        <f t="shared" si="69"/>
        <v>0.92281962419889985</v>
      </c>
      <c r="S165" s="84">
        <f t="shared" si="70"/>
        <v>0</v>
      </c>
      <c r="T165" s="84">
        <f t="shared" si="71"/>
        <v>8.1040937856877965E-2</v>
      </c>
      <c r="U165" s="84">
        <f t="shared" si="72"/>
        <v>-3.8605620557777848E-3</v>
      </c>
      <c r="V165" s="84">
        <f t="shared" si="73"/>
        <v>1</v>
      </c>
      <c r="X165" s="129">
        <f>(G164*$AB$126*B165)/365</f>
        <v>51965816.808217809</v>
      </c>
      <c r="Y165" s="130">
        <f t="shared" si="77"/>
        <v>5196581.680821781</v>
      </c>
      <c r="Z165" s="130">
        <f t="shared" si="78"/>
        <v>1039316.3361643562</v>
      </c>
      <c r="AA165" s="130">
        <f t="shared" si="79"/>
        <v>56123082.152875237</v>
      </c>
      <c r="AB165" s="130">
        <f>SUM(AA145:AA165)</f>
        <v>1367568201.9546199</v>
      </c>
      <c r="AD165" s="129">
        <f t="shared" si="80"/>
        <v>2078632.6723287122</v>
      </c>
      <c r="AE165" s="130">
        <f t="shared" si="81"/>
        <v>207863.26723287124</v>
      </c>
      <c r="AF165" s="131"/>
      <c r="AG165" s="130">
        <f t="shared" si="82"/>
        <v>2286495.9395615836</v>
      </c>
      <c r="AH165" s="130">
        <f>SUM(AG145:AG165)</f>
        <v>55715741.56111414</v>
      </c>
      <c r="AJ165" s="129">
        <f>(G164*$AJ$5*B165)/365+54935.8745376699</f>
        <v>80918.782941778802</v>
      </c>
      <c r="AK165" s="130">
        <f>2598.29084041089+5493.58745376699</f>
        <v>8091.8782941778791</v>
      </c>
      <c r="AL165" s="130"/>
      <c r="AM165" s="130">
        <f t="shared" si="84"/>
        <v>89010.661235956679</v>
      </c>
      <c r="AN165" s="130">
        <f>SUM(AM145:AM165)</f>
        <v>756876.23150536383</v>
      </c>
    </row>
    <row r="166" spans="1:40" x14ac:dyDescent="0.35">
      <c r="A166" s="48">
        <v>43192</v>
      </c>
      <c r="B166" s="53">
        <f t="shared" si="53"/>
        <v>4</v>
      </c>
      <c r="C166" s="71">
        <v>373964440100</v>
      </c>
      <c r="D166" s="71">
        <v>0</v>
      </c>
      <c r="E166" s="71">
        <v>22500000000</v>
      </c>
      <c r="F166" s="71">
        <v>10461756424.090027</v>
      </c>
      <c r="G166" s="70">
        <v>406926196524.09003</v>
      </c>
      <c r="H166" s="109">
        <v>400953124.38929999</v>
      </c>
      <c r="I166" s="50">
        <f>G166/H166</f>
        <v>1014.8971831654579</v>
      </c>
      <c r="J166" s="51">
        <f t="shared" si="92"/>
        <v>-8.2273275056631654E-3</v>
      </c>
      <c r="K166" s="51">
        <f>(I166-I146)/I146</f>
        <v>-1.1950302903996759E-2</v>
      </c>
      <c r="L166" s="51">
        <f>(I166-I104)/I104</f>
        <v>1.7101668228058586E-2</v>
      </c>
      <c r="R166" s="84">
        <f t="shared" ref="R166:R186" si="93">C166/G166</f>
        <v>0.91899819499052893</v>
      </c>
      <c r="S166" s="84">
        <f t="shared" ref="S166:S186" si="94">D166/G166</f>
        <v>0</v>
      </c>
      <c r="T166" s="84">
        <f t="shared" ref="T166:T186" si="95">E166/G166</f>
        <v>5.5292581780657123E-2</v>
      </c>
      <c r="U166" s="84">
        <f t="shared" ref="U166:U186" si="96">F166/G166</f>
        <v>2.5709223228813905E-2</v>
      </c>
      <c r="V166" s="84">
        <f t="shared" ref="V166:V186" si="97">SUM(R166:U166)</f>
        <v>0.99999999999999989</v>
      </c>
      <c r="X166" s="45">
        <f>(G165*$AB$126*B166)/365</f>
        <v>219743498.15067947</v>
      </c>
      <c r="Y166" s="177">
        <f>X166*10%</f>
        <v>21974349.815067947</v>
      </c>
      <c r="Z166" s="177">
        <f>X166*2%</f>
        <v>4394869.9630135894</v>
      </c>
      <c r="AA166" s="177">
        <f>X166+Y166-Z166</f>
        <v>237322978.00273383</v>
      </c>
      <c r="AD166" s="45">
        <f>(G165*$AD$5*B166)/365</f>
        <v>8789739.9260271769</v>
      </c>
      <c r="AE166" s="177">
        <f>AD166*10%</f>
        <v>878973.99260271771</v>
      </c>
      <c r="AF166" s="178"/>
      <c r="AG166" s="177">
        <f>AD166+AE166-AF166</f>
        <v>9668713.918629894</v>
      </c>
      <c r="AJ166" s="70">
        <f>(G165*$AJ$5*2)/365</f>
        <v>54935.874537669864</v>
      </c>
      <c r="AK166" s="121">
        <f t="shared" ref="AK166:AK186" si="98">AJ166*10%</f>
        <v>5493.587453766987</v>
      </c>
      <c r="AL166" s="121"/>
      <c r="AM166" s="121">
        <f t="shared" ref="AM166:AM186" si="99">AJ166+AK166-AL166</f>
        <v>60429.461991436852</v>
      </c>
    </row>
    <row r="167" spans="1:40" x14ac:dyDescent="0.35">
      <c r="A167" s="48">
        <v>43193</v>
      </c>
      <c r="B167" s="53">
        <f t="shared" si="53"/>
        <v>1</v>
      </c>
      <c r="C167" s="71">
        <v>372908702400</v>
      </c>
      <c r="D167" s="71">
        <v>0</v>
      </c>
      <c r="E167" s="71">
        <v>32600000000</v>
      </c>
      <c r="F167" s="71">
        <v>7836243255.2399902</v>
      </c>
      <c r="G167" s="70">
        <v>413344945655.23999</v>
      </c>
      <c r="H167" s="109">
        <v>407653310.3786</v>
      </c>
      <c r="I167" s="50">
        <f>G167/H167</f>
        <v>1013.9619503429373</v>
      </c>
      <c r="J167" s="51">
        <f t="shared" si="92"/>
        <v>-9.2150499383956259E-4</v>
      </c>
      <c r="K167" s="51">
        <f>(I167-I146)/I146</f>
        <v>-1.2860795634032394E-2</v>
      </c>
      <c r="L167" s="51">
        <f>(I167-I105)/I105</f>
        <v>2.1696480847563992E-2</v>
      </c>
      <c r="R167" s="84">
        <f t="shared" si="93"/>
        <v>0.90217312760135504</v>
      </c>
      <c r="S167" s="84">
        <f t="shared" si="94"/>
        <v>0</v>
      </c>
      <c r="T167" s="84">
        <f t="shared" si="95"/>
        <v>7.8868751977412083E-2</v>
      </c>
      <c r="U167" s="84">
        <f t="shared" si="96"/>
        <v>1.8958120421232856E-2</v>
      </c>
      <c r="V167" s="84">
        <f t="shared" si="97"/>
        <v>1</v>
      </c>
      <c r="X167" s="45">
        <f t="shared" ref="X167:X186" si="100">(G166*$AB$126*B167)/365</f>
        <v>55743314.592341103</v>
      </c>
      <c r="Y167" s="177">
        <f t="shared" ref="Y167:Y186" si="101">X167*10%</f>
        <v>5574331.459234111</v>
      </c>
      <c r="Z167" s="177">
        <f t="shared" ref="Z167:Z186" si="102">X167*2%</f>
        <v>1114866.291846822</v>
      </c>
      <c r="AA167" s="177">
        <f t="shared" ref="AA167:AA186" si="103">X167+Y167-Z167</f>
        <v>60202779.759728394</v>
      </c>
      <c r="AD167" s="45">
        <f t="shared" ref="AD167:AD186" si="104">(G166*$AD$5*B167)/365</f>
        <v>2229732.583693644</v>
      </c>
      <c r="AE167" s="177">
        <f t="shared" ref="AE167:AE186" si="105">AD167*10%</f>
        <v>222973.25836936443</v>
      </c>
      <c r="AF167" s="178"/>
      <c r="AG167" s="177">
        <f t="shared" ref="AG167:AG186" si="106">AD167+AE167-AF167</f>
        <v>2452705.8420630083</v>
      </c>
      <c r="AJ167" s="70">
        <f t="shared" ref="AJ167:AJ186" si="107">(G166*$AJ$5*B167)/365</f>
        <v>27871.65729617055</v>
      </c>
      <c r="AK167" s="121">
        <f t="shared" si="98"/>
        <v>2787.1657296170551</v>
      </c>
      <c r="AL167" s="121"/>
      <c r="AM167" s="121">
        <f t="shared" si="99"/>
        <v>30658.823025787606</v>
      </c>
    </row>
    <row r="168" spans="1:40" x14ac:dyDescent="0.35">
      <c r="A168" s="48">
        <v>43194</v>
      </c>
      <c r="B168" s="53">
        <f t="shared" si="53"/>
        <v>1</v>
      </c>
      <c r="C168" s="71">
        <v>376552129300</v>
      </c>
      <c r="D168" s="71">
        <v>0</v>
      </c>
      <c r="E168" s="71">
        <v>32600000000</v>
      </c>
      <c r="F168" s="71">
        <v>4060447219.8499756</v>
      </c>
      <c r="G168" s="70">
        <v>413212576519.84998</v>
      </c>
      <c r="H168" s="109">
        <v>413570003.41049999</v>
      </c>
      <c r="I168" s="50">
        <f>G168/H168</f>
        <v>999.1357523812112</v>
      </c>
      <c r="J168" s="51">
        <f>(I168-I167)/I167</f>
        <v>-1.4622045685946704E-2</v>
      </c>
      <c r="K168" s="51">
        <f>(I168-I147)/I147</f>
        <v>-2.9616249029610332E-2</v>
      </c>
      <c r="L168" s="51">
        <f>(I168-I106)/I106</f>
        <v>4.4032127936532448E-3</v>
      </c>
      <c r="R168" s="84">
        <f t="shared" si="93"/>
        <v>0.91127944960288765</v>
      </c>
      <c r="S168" s="84">
        <f t="shared" si="94"/>
        <v>0</v>
      </c>
      <c r="T168" s="84">
        <f t="shared" si="95"/>
        <v>7.8894016911496292E-2</v>
      </c>
      <c r="U168" s="84">
        <f t="shared" si="96"/>
        <v>9.8265334856160146E-3</v>
      </c>
      <c r="V168" s="84">
        <f t="shared" si="97"/>
        <v>1</v>
      </c>
      <c r="X168" s="45">
        <f t="shared" si="100"/>
        <v>56622595.295238361</v>
      </c>
      <c r="Y168" s="177">
        <f t="shared" si="101"/>
        <v>5662259.5295238364</v>
      </c>
      <c r="Z168" s="177">
        <f t="shared" si="102"/>
        <v>1132451.9059047673</v>
      </c>
      <c r="AA168" s="177">
        <f t="shared" si="103"/>
        <v>61152402.918857425</v>
      </c>
      <c r="AD168" s="45">
        <f t="shared" si="104"/>
        <v>2264903.8118095342</v>
      </c>
      <c r="AE168" s="177">
        <f t="shared" si="105"/>
        <v>226490.38118095344</v>
      </c>
      <c r="AF168" s="178"/>
      <c r="AG168" s="177">
        <f t="shared" si="106"/>
        <v>2491394.1929904874</v>
      </c>
      <c r="AJ168" s="70">
        <f t="shared" si="107"/>
        <v>28311.29764761918</v>
      </c>
      <c r="AK168" s="121">
        <f t="shared" si="98"/>
        <v>2831.1297647619181</v>
      </c>
      <c r="AL168" s="121"/>
      <c r="AM168" s="121">
        <f t="shared" si="99"/>
        <v>31142.427412381097</v>
      </c>
    </row>
    <row r="169" spans="1:40" x14ac:dyDescent="0.35">
      <c r="A169" s="48">
        <v>43195</v>
      </c>
      <c r="B169" s="53">
        <f t="shared" si="53"/>
        <v>1</v>
      </c>
      <c r="C169" s="71">
        <v>379940173900</v>
      </c>
      <c r="D169" s="71">
        <v>0</v>
      </c>
      <c r="E169" s="71">
        <v>32600000000</v>
      </c>
      <c r="F169" s="71">
        <v>8760077267.5300293</v>
      </c>
      <c r="G169" s="70">
        <v>421300251167.53003</v>
      </c>
      <c r="H169" s="109">
        <v>416302364.71710002</v>
      </c>
      <c r="I169" s="50">
        <v>1012.0054241196211</v>
      </c>
      <c r="J169" s="51">
        <v>1.288080394254535E-2</v>
      </c>
      <c r="K169" s="51">
        <v>-1.7116926184328994E-2</v>
      </c>
      <c r="L169" s="51">
        <v>3.8956468650628994E-3</v>
      </c>
      <c r="R169" s="84">
        <f t="shared" si="93"/>
        <v>0.90182755136530124</v>
      </c>
      <c r="S169" s="84">
        <f t="shared" si="94"/>
        <v>0</v>
      </c>
      <c r="T169" s="84">
        <f t="shared" si="95"/>
        <v>7.7379493388995427E-2</v>
      </c>
      <c r="U169" s="84">
        <f t="shared" si="96"/>
        <v>2.0792955245703341E-2</v>
      </c>
      <c r="V169" s="84">
        <f t="shared" si="97"/>
        <v>1</v>
      </c>
      <c r="X169" s="45">
        <f t="shared" si="100"/>
        <v>56604462.536965758</v>
      </c>
      <c r="Y169" s="177">
        <f t="shared" si="101"/>
        <v>5660446.2536965758</v>
      </c>
      <c r="Z169" s="177">
        <f t="shared" si="102"/>
        <v>1132089.2507393153</v>
      </c>
      <c r="AA169" s="177">
        <f t="shared" si="103"/>
        <v>61132819.53992302</v>
      </c>
      <c r="AD169" s="45">
        <f t="shared" si="104"/>
        <v>2264178.5014786301</v>
      </c>
      <c r="AE169" s="177">
        <f t="shared" si="105"/>
        <v>226417.85014786304</v>
      </c>
      <c r="AF169" s="178"/>
      <c r="AG169" s="177">
        <f t="shared" si="106"/>
        <v>2490596.351626493</v>
      </c>
      <c r="AJ169" s="70">
        <f t="shared" si="107"/>
        <v>28302.231268482876</v>
      </c>
      <c r="AK169" s="121">
        <f t="shared" si="98"/>
        <v>2830.2231268482878</v>
      </c>
      <c r="AL169" s="121"/>
      <c r="AM169" s="121">
        <f t="shared" si="99"/>
        <v>31132.454395331162</v>
      </c>
    </row>
    <row r="170" spans="1:40" x14ac:dyDescent="0.35">
      <c r="A170" s="48">
        <v>43196</v>
      </c>
      <c r="B170" s="53">
        <f t="shared" si="53"/>
        <v>1</v>
      </c>
      <c r="C170" s="71">
        <v>387399837100</v>
      </c>
      <c r="D170" s="71">
        <v>0</v>
      </c>
      <c r="E170" s="71">
        <v>32600000000</v>
      </c>
      <c r="F170" s="71">
        <v>11024446647.97998</v>
      </c>
      <c r="G170" s="70">
        <v>431024283747.97998</v>
      </c>
      <c r="H170" s="109">
        <v>424750936.23659998</v>
      </c>
      <c r="I170" s="50">
        <f t="shared" ref="I170:I175" si="108">G170/H170</f>
        <v>1014.7694730633519</v>
      </c>
      <c r="J170" s="51">
        <f t="shared" ref="J170:J175" si="109">(I170-I169)/I169</f>
        <v>2.7312590208055021E-3</v>
      </c>
      <c r="K170" s="51">
        <f>(I170-I148)/I148</f>
        <v>-9.4879676530803519E-3</v>
      </c>
      <c r="L170" s="51">
        <f t="shared" ref="L170:L175" si="110">(I170-I108)/I108</f>
        <v>8.7326159289969757E-3</v>
      </c>
      <c r="R170" s="84">
        <f t="shared" si="93"/>
        <v>0.89878888894926579</v>
      </c>
      <c r="S170" s="84">
        <f t="shared" si="94"/>
        <v>0</v>
      </c>
      <c r="T170" s="84">
        <f t="shared" si="95"/>
        <v>7.5633789624394404E-2</v>
      </c>
      <c r="U170" s="84">
        <f t="shared" si="96"/>
        <v>2.5577321426339814E-2</v>
      </c>
      <c r="V170" s="84">
        <f t="shared" si="97"/>
        <v>1</v>
      </c>
      <c r="W170" s="121"/>
      <c r="X170" s="45">
        <f t="shared" si="100"/>
        <v>57712363.173634253</v>
      </c>
      <c r="Y170" s="177">
        <f t="shared" si="101"/>
        <v>5771236.3173634261</v>
      </c>
      <c r="Z170" s="177">
        <f t="shared" si="102"/>
        <v>1154247.2634726851</v>
      </c>
      <c r="AA170" s="177">
        <f t="shared" si="103"/>
        <v>62329352.227524996</v>
      </c>
      <c r="AB170" s="121"/>
      <c r="AD170" s="45">
        <f t="shared" si="104"/>
        <v>2308494.5269453702</v>
      </c>
      <c r="AE170" s="177">
        <f t="shared" si="105"/>
        <v>230849.45269453703</v>
      </c>
      <c r="AF170" s="178"/>
      <c r="AG170" s="177">
        <f t="shared" si="106"/>
        <v>2539343.9796399074</v>
      </c>
      <c r="AH170" s="121"/>
      <c r="AJ170" s="70">
        <f t="shared" si="107"/>
        <v>28856.181586817125</v>
      </c>
      <c r="AK170" s="121">
        <f t="shared" si="98"/>
        <v>2885.6181586817129</v>
      </c>
      <c r="AL170" s="121"/>
      <c r="AM170" s="121">
        <f t="shared" si="99"/>
        <v>31741.799745498836</v>
      </c>
    </row>
    <row r="171" spans="1:40" x14ac:dyDescent="0.35">
      <c r="A171" s="48">
        <v>43199</v>
      </c>
      <c r="B171" s="53">
        <f t="shared" si="53"/>
        <v>3</v>
      </c>
      <c r="C171" s="71">
        <v>391121454900</v>
      </c>
      <c r="D171" s="71">
        <v>0</v>
      </c>
      <c r="E171" s="71">
        <v>32600000000</v>
      </c>
      <c r="F171" s="71">
        <v>15091782127.809998</v>
      </c>
      <c r="G171" s="70">
        <v>438813237027.81</v>
      </c>
      <c r="H171" s="109">
        <v>428180286.44859999</v>
      </c>
      <c r="I171" s="50">
        <f t="shared" si="108"/>
        <v>1024.8328821193556</v>
      </c>
      <c r="J171" s="51">
        <f t="shared" si="109"/>
        <v>9.916941062115936E-3</v>
      </c>
      <c r="K171" s="51">
        <f>(I171-I151)/I151</f>
        <v>2.5495581893613242E-2</v>
      </c>
      <c r="L171" s="51">
        <f t="shared" si="110"/>
        <v>2.5210751933918859E-2</v>
      </c>
      <c r="R171" s="84">
        <f t="shared" si="93"/>
        <v>0.89131644603330984</v>
      </c>
      <c r="S171" s="84">
        <f t="shared" si="94"/>
        <v>0</v>
      </c>
      <c r="T171" s="84">
        <f t="shared" si="95"/>
        <v>7.429128670048292E-2</v>
      </c>
      <c r="U171" s="84">
        <f t="shared" si="96"/>
        <v>3.4392267266207262E-2</v>
      </c>
      <c r="V171" s="84">
        <f t="shared" si="97"/>
        <v>1</v>
      </c>
      <c r="X171" s="45">
        <f t="shared" si="100"/>
        <v>177133267.29369041</v>
      </c>
      <c r="Y171" s="177">
        <f t="shared" si="101"/>
        <v>17713326.729369041</v>
      </c>
      <c r="Z171" s="177">
        <f t="shared" si="102"/>
        <v>3542665.3458738085</v>
      </c>
      <c r="AA171" s="177">
        <f t="shared" si="103"/>
        <v>191303928.67718565</v>
      </c>
      <c r="AD171" s="45">
        <f t="shared" si="104"/>
        <v>7085330.691747616</v>
      </c>
      <c r="AE171" s="177">
        <f t="shared" si="105"/>
        <v>708533.06917476165</v>
      </c>
      <c r="AF171" s="178"/>
      <c r="AG171" s="177">
        <f t="shared" si="106"/>
        <v>7793863.7609223779</v>
      </c>
      <c r="AJ171" s="70">
        <f t="shared" si="107"/>
        <v>88566.633646845206</v>
      </c>
      <c r="AK171" s="121">
        <f t="shared" si="98"/>
        <v>8856.6633646845203</v>
      </c>
      <c r="AL171" s="121"/>
      <c r="AM171" s="121">
        <f t="shared" si="99"/>
        <v>97423.297011529721</v>
      </c>
    </row>
    <row r="172" spans="1:40" x14ac:dyDescent="0.35">
      <c r="A172" s="48">
        <v>43200</v>
      </c>
      <c r="B172" s="53">
        <f t="shared" si="53"/>
        <v>1</v>
      </c>
      <c r="C172" s="71">
        <v>392353420200</v>
      </c>
      <c r="D172" s="71">
        <v>0</v>
      </c>
      <c r="E172" s="71">
        <v>32600000000</v>
      </c>
      <c r="F172" s="71">
        <v>18474102464.409973</v>
      </c>
      <c r="G172" s="70">
        <v>443427522664.40997</v>
      </c>
      <c r="H172" s="109">
        <v>428960901.51279998</v>
      </c>
      <c r="I172" s="50">
        <f t="shared" si="108"/>
        <v>1033.724801259488</v>
      </c>
      <c r="J172" s="51">
        <f t="shared" si="109"/>
        <v>8.6764576891247471E-3</v>
      </c>
      <c r="K172" s="51">
        <f>(I172-I151)/I151</f>
        <v>3.439325092029754E-2</v>
      </c>
      <c r="L172" s="51">
        <f t="shared" si="110"/>
        <v>3.7495831232738419E-2</v>
      </c>
      <c r="R172" s="84">
        <f t="shared" si="93"/>
        <v>0.88481972846989176</v>
      </c>
      <c r="S172" s="84">
        <f t="shared" si="94"/>
        <v>0</v>
      </c>
      <c r="T172" s="84">
        <f t="shared" si="95"/>
        <v>7.3518215116908703E-2</v>
      </c>
      <c r="U172" s="84">
        <f t="shared" si="96"/>
        <v>4.1662056413199554E-2</v>
      </c>
      <c r="V172" s="84">
        <f t="shared" si="97"/>
        <v>1</v>
      </c>
      <c r="X172" s="45">
        <f t="shared" si="100"/>
        <v>60111402.332576722</v>
      </c>
      <c r="Y172" s="177">
        <f t="shared" si="101"/>
        <v>6011140.2332576727</v>
      </c>
      <c r="Z172" s="177">
        <f t="shared" si="102"/>
        <v>1202228.0466515345</v>
      </c>
      <c r="AA172" s="177">
        <f t="shared" si="103"/>
        <v>64920314.519182861</v>
      </c>
      <c r="AD172" s="45">
        <f t="shared" si="104"/>
        <v>2404456.0933030685</v>
      </c>
      <c r="AE172" s="177">
        <f t="shared" si="105"/>
        <v>240445.60933030688</v>
      </c>
      <c r="AF172" s="178"/>
      <c r="AG172" s="177">
        <f t="shared" si="106"/>
        <v>2644901.7026333753</v>
      </c>
      <c r="AJ172" s="70">
        <f t="shared" si="107"/>
        <v>30055.701166288356</v>
      </c>
      <c r="AK172" s="121">
        <f t="shared" si="98"/>
        <v>3005.5701166288359</v>
      </c>
      <c r="AL172" s="121"/>
      <c r="AM172" s="121">
        <f t="shared" si="99"/>
        <v>33061.271282917194</v>
      </c>
    </row>
    <row r="173" spans="1:40" x14ac:dyDescent="0.35">
      <c r="A173" s="48">
        <v>43201</v>
      </c>
      <c r="B173" s="53">
        <f t="shared" si="53"/>
        <v>1</v>
      </c>
      <c r="C173" s="71">
        <v>386994545500</v>
      </c>
      <c r="D173" s="71">
        <v>0</v>
      </c>
      <c r="E173" s="71">
        <v>45100000000</v>
      </c>
      <c r="F173" s="71">
        <v>21423922970.960022</v>
      </c>
      <c r="G173" s="70">
        <v>453518468470.96002</v>
      </c>
      <c r="H173" s="109">
        <v>436458061.2985</v>
      </c>
      <c r="I173" s="50">
        <f t="shared" si="108"/>
        <v>1039.0883080993026</v>
      </c>
      <c r="J173" s="51">
        <f t="shared" si="109"/>
        <v>5.188524869752284E-3</v>
      </c>
      <c r="K173" s="51">
        <f>(I173-I152)/I152</f>
        <v>3.3068712651367238E-2</v>
      </c>
      <c r="L173" s="51">
        <f t="shared" si="110"/>
        <v>4.4058228983885124E-2</v>
      </c>
      <c r="R173" s="84">
        <f t="shared" si="93"/>
        <v>0.8533159560287682</v>
      </c>
      <c r="S173" s="84">
        <f t="shared" si="94"/>
        <v>0</v>
      </c>
      <c r="T173" s="84">
        <f t="shared" si="95"/>
        <v>9.9444682268519061E-2</v>
      </c>
      <c r="U173" s="84">
        <f t="shared" si="96"/>
        <v>4.7239361702712777E-2</v>
      </c>
      <c r="V173" s="84">
        <f t="shared" si="97"/>
        <v>1</v>
      </c>
      <c r="X173" s="45">
        <f t="shared" si="100"/>
        <v>60743496.255398631</v>
      </c>
      <c r="Y173" s="177">
        <f t="shared" si="101"/>
        <v>6074349.6255398635</v>
      </c>
      <c r="Z173" s="177">
        <f t="shared" si="102"/>
        <v>1214869.9251079727</v>
      </c>
      <c r="AA173" s="177">
        <f t="shared" si="103"/>
        <v>65602975.955830522</v>
      </c>
      <c r="AD173" s="45">
        <f t="shared" si="104"/>
        <v>2429739.8502159454</v>
      </c>
      <c r="AE173" s="177">
        <f t="shared" si="105"/>
        <v>242973.98502159456</v>
      </c>
      <c r="AF173" s="178"/>
      <c r="AG173" s="177">
        <f t="shared" si="106"/>
        <v>2672713.8352375398</v>
      </c>
      <c r="AJ173" s="70">
        <f t="shared" si="107"/>
        <v>30371.748127699317</v>
      </c>
      <c r="AK173" s="121">
        <f t="shared" si="98"/>
        <v>3037.174812769932</v>
      </c>
      <c r="AL173" s="121"/>
      <c r="AM173" s="121">
        <f t="shared" si="99"/>
        <v>33408.922940469245</v>
      </c>
    </row>
    <row r="174" spans="1:40" x14ac:dyDescent="0.35">
      <c r="A174" s="48">
        <v>43202</v>
      </c>
      <c r="B174" s="53">
        <f t="shared" si="53"/>
        <v>1</v>
      </c>
      <c r="C174" s="71">
        <v>396604811900</v>
      </c>
      <c r="D174" s="71">
        <v>0</v>
      </c>
      <c r="E174" s="71">
        <v>45100000000</v>
      </c>
      <c r="F174" s="71">
        <v>21317143745.530029</v>
      </c>
      <c r="G174" s="70">
        <v>463021955645.53003</v>
      </c>
      <c r="H174" s="109">
        <v>446948026.39569998</v>
      </c>
      <c r="I174" s="50">
        <f t="shared" si="108"/>
        <v>1035.9637548451756</v>
      </c>
      <c r="J174" s="51">
        <f t="shared" si="109"/>
        <v>-3.0070141582503669E-3</v>
      </c>
      <c r="K174" s="51">
        <f>(I174-I152)/I152</f>
        <v>2.9962260405979099E-2</v>
      </c>
      <c r="L174" s="51">
        <f t="shared" si="110"/>
        <v>3.6119033259687405E-2</v>
      </c>
      <c r="R174" s="84">
        <f t="shared" si="93"/>
        <v>0.85655724758681595</v>
      </c>
      <c r="S174" s="84">
        <f t="shared" si="94"/>
        <v>0</v>
      </c>
      <c r="T174" s="84">
        <f t="shared" si="95"/>
        <v>9.740358842621849E-2</v>
      </c>
      <c r="U174" s="84">
        <f t="shared" si="96"/>
        <v>4.603916398696551E-2</v>
      </c>
      <c r="V174" s="84">
        <f t="shared" si="97"/>
        <v>1</v>
      </c>
      <c r="X174" s="45">
        <f t="shared" si="100"/>
        <v>62125817.598761655</v>
      </c>
      <c r="Y174" s="177">
        <f t="shared" si="101"/>
        <v>6212581.7598761655</v>
      </c>
      <c r="Z174" s="177">
        <f t="shared" si="102"/>
        <v>1242516.3519752331</v>
      </c>
      <c r="AA174" s="177">
        <f t="shared" si="103"/>
        <v>67095883.006662592</v>
      </c>
      <c r="AD174" s="45">
        <f t="shared" si="104"/>
        <v>2485032.7039504657</v>
      </c>
      <c r="AE174" s="177">
        <f t="shared" si="105"/>
        <v>248503.27039504657</v>
      </c>
      <c r="AF174" s="178"/>
      <c r="AG174" s="177">
        <f t="shared" si="106"/>
        <v>2733535.9743455122</v>
      </c>
      <c r="AJ174" s="70">
        <f t="shared" si="107"/>
        <v>31062.908799380824</v>
      </c>
      <c r="AK174" s="121">
        <f t="shared" si="98"/>
        <v>3106.2908799380825</v>
      </c>
      <c r="AL174" s="121"/>
      <c r="AM174" s="121">
        <f t="shared" si="99"/>
        <v>34169.19967931891</v>
      </c>
    </row>
    <row r="175" spans="1:40" x14ac:dyDescent="0.35">
      <c r="A175" s="48">
        <v>43203</v>
      </c>
      <c r="B175" s="53">
        <f t="shared" si="53"/>
        <v>1</v>
      </c>
      <c r="C175" s="71">
        <v>411641340200</v>
      </c>
      <c r="D175" s="71">
        <v>0</v>
      </c>
      <c r="E175" s="71">
        <v>45100000000</v>
      </c>
      <c r="F175" s="71">
        <v>21093215544.23999</v>
      </c>
      <c r="G175" s="70">
        <v>477834555744.23999</v>
      </c>
      <c r="H175" s="109">
        <v>462006467.62699997</v>
      </c>
      <c r="I175" s="50">
        <f t="shared" si="108"/>
        <v>1034.2594513850372</v>
      </c>
      <c r="J175" s="51">
        <f t="shared" si="109"/>
        <v>-1.645138116239472E-3</v>
      </c>
      <c r="K175" s="51">
        <f>(I175-I153)/I153</f>
        <v>4.4778533138055084E-2</v>
      </c>
      <c r="L175" s="51">
        <f t="shared" si="110"/>
        <v>3.2816558530545901E-2</v>
      </c>
      <c r="R175" s="84">
        <f t="shared" si="93"/>
        <v>0.86147252276231401</v>
      </c>
      <c r="S175" s="84">
        <f t="shared" si="94"/>
        <v>0</v>
      </c>
      <c r="T175" s="84">
        <f t="shared" si="95"/>
        <v>9.4384132453031899E-2</v>
      </c>
      <c r="U175" s="84">
        <f t="shared" si="96"/>
        <v>4.4143344784654072E-2</v>
      </c>
      <c r="V175" s="84">
        <f t="shared" si="97"/>
        <v>1</v>
      </c>
      <c r="X175" s="45">
        <f t="shared" si="100"/>
        <v>63427665.156921931</v>
      </c>
      <c r="Y175" s="177">
        <f t="shared" si="101"/>
        <v>6342766.5156921931</v>
      </c>
      <c r="Z175" s="177">
        <f t="shared" si="102"/>
        <v>1268553.3031384386</v>
      </c>
      <c r="AA175" s="177">
        <f t="shared" si="103"/>
        <v>68501878.369475693</v>
      </c>
      <c r="AD175" s="45">
        <f t="shared" si="104"/>
        <v>2537106.6062768768</v>
      </c>
      <c r="AE175" s="177">
        <f t="shared" si="105"/>
        <v>253710.6606276877</v>
      </c>
      <c r="AF175" s="178"/>
      <c r="AG175" s="177">
        <f t="shared" si="106"/>
        <v>2790817.2669045646</v>
      </c>
      <c r="AJ175" s="70">
        <f t="shared" si="107"/>
        <v>31713.832578460962</v>
      </c>
      <c r="AK175" s="121">
        <f t="shared" si="98"/>
        <v>3171.3832578460965</v>
      </c>
      <c r="AL175" s="121"/>
      <c r="AM175" s="121">
        <f t="shared" si="99"/>
        <v>34885.215836307056</v>
      </c>
    </row>
    <row r="176" spans="1:40" x14ac:dyDescent="0.35">
      <c r="A176" s="48">
        <v>43206</v>
      </c>
      <c r="B176" s="53">
        <f t="shared" si="53"/>
        <v>3</v>
      </c>
      <c r="C176" s="71">
        <v>409829583700</v>
      </c>
      <c r="D176" s="71">
        <v>0</v>
      </c>
      <c r="E176" s="71">
        <v>45100000000</v>
      </c>
      <c r="F176" s="71">
        <v>24376517444.799988</v>
      </c>
      <c r="G176" s="70">
        <v>479306101144.79999</v>
      </c>
      <c r="H176" s="109">
        <v>462006467.62699997</v>
      </c>
      <c r="I176" s="50">
        <f>G176/H176</f>
        <v>1037.4445700006236</v>
      </c>
      <c r="J176" s="51">
        <f>(I176-I175)/I175</f>
        <v>3.0796127715545488E-3</v>
      </c>
      <c r="K176" s="51">
        <f>(I176-I156)/I156</f>
        <v>5.7451562970842557E-2</v>
      </c>
      <c r="L176" s="51">
        <f>(I176-I114)/I114</f>
        <v>2.6875970659237608E-2</v>
      </c>
      <c r="R176" s="84">
        <f t="shared" si="93"/>
        <v>0.855047709013387</v>
      </c>
      <c r="S176" s="84">
        <f t="shared" si="94"/>
        <v>0</v>
      </c>
      <c r="T176" s="84">
        <f t="shared" si="95"/>
        <v>9.4094358265585973E-2</v>
      </c>
      <c r="U176" s="84">
        <f t="shared" si="96"/>
        <v>5.0857932721026976E-2</v>
      </c>
      <c r="V176" s="84">
        <f t="shared" si="97"/>
        <v>1</v>
      </c>
      <c r="X176" s="45">
        <f t="shared" si="100"/>
        <v>196370365.37434521</v>
      </c>
      <c r="Y176" s="177">
        <f t="shared" si="101"/>
        <v>19637036.537434522</v>
      </c>
      <c r="Z176" s="177">
        <f t="shared" si="102"/>
        <v>3927407.3074869043</v>
      </c>
      <c r="AA176" s="177">
        <f t="shared" si="103"/>
        <v>212079994.60429284</v>
      </c>
      <c r="AD176" s="45">
        <f t="shared" si="104"/>
        <v>7854814.6149738077</v>
      </c>
      <c r="AE176" s="177">
        <f t="shared" si="105"/>
        <v>785481.46149738086</v>
      </c>
      <c r="AF176" s="178"/>
      <c r="AG176" s="177">
        <f t="shared" si="106"/>
        <v>8640296.076471189</v>
      </c>
      <c r="AJ176" s="70">
        <f t="shared" si="107"/>
        <v>98185.182687172593</v>
      </c>
      <c r="AK176" s="121">
        <f t="shared" si="98"/>
        <v>9818.5182687172601</v>
      </c>
      <c r="AL176" s="121"/>
      <c r="AM176" s="121">
        <f t="shared" si="99"/>
        <v>108003.70095588986</v>
      </c>
    </row>
    <row r="177" spans="1:40" x14ac:dyDescent="0.35">
      <c r="A177" s="48">
        <v>43207</v>
      </c>
      <c r="B177" s="53">
        <f t="shared" si="53"/>
        <v>1</v>
      </c>
      <c r="C177" s="71">
        <v>417958984000</v>
      </c>
      <c r="D177" s="71">
        <v>0</v>
      </c>
      <c r="E177" s="71">
        <v>45100000000</v>
      </c>
      <c r="F177" s="71">
        <v>19963331594.700012</v>
      </c>
      <c r="G177" s="70">
        <v>483022315594.70001</v>
      </c>
      <c r="H177" s="109">
        <v>467671722.23320001</v>
      </c>
      <c r="I177" s="50">
        <f>G177/H177</f>
        <v>1032.8234371071201</v>
      </c>
      <c r="J177" s="51">
        <f>(I177-I176)/I176</f>
        <v>-4.4543419736639252E-3</v>
      </c>
      <c r="K177" s="51">
        <f>(I177-I156)/I156</f>
        <v>5.2741312088785013E-2</v>
      </c>
      <c r="L177" s="51">
        <f>(I177-I115)/I115</f>
        <v>2.629887638154638E-2</v>
      </c>
      <c r="R177" s="84">
        <f t="shared" si="93"/>
        <v>0.86529953276673433</v>
      </c>
      <c r="S177" s="84">
        <f t="shared" si="94"/>
        <v>0</v>
      </c>
      <c r="T177" s="84">
        <f t="shared" si="95"/>
        <v>9.3370427294798178E-2</v>
      </c>
      <c r="U177" s="84">
        <f t="shared" si="96"/>
        <v>4.1330039938467518E-2</v>
      </c>
      <c r="V177" s="84">
        <f t="shared" si="97"/>
        <v>1</v>
      </c>
      <c r="X177" s="45">
        <f t="shared" si="100"/>
        <v>65658370.019835621</v>
      </c>
      <c r="Y177" s="177">
        <f t="shared" si="101"/>
        <v>6565837.0019835625</v>
      </c>
      <c r="Z177" s="177">
        <f t="shared" si="102"/>
        <v>1313167.4003967124</v>
      </c>
      <c r="AA177" s="177">
        <f t="shared" si="103"/>
        <v>70911039.62142247</v>
      </c>
      <c r="AD177" s="45">
        <f t="shared" si="104"/>
        <v>2626334.8007934247</v>
      </c>
      <c r="AE177" s="177">
        <f t="shared" si="105"/>
        <v>262633.48007934249</v>
      </c>
      <c r="AF177" s="178"/>
      <c r="AG177" s="177">
        <f t="shared" si="106"/>
        <v>2888968.2808727673</v>
      </c>
      <c r="AJ177" s="70">
        <f t="shared" si="107"/>
        <v>32829.185009917812</v>
      </c>
      <c r="AK177" s="121">
        <f t="shared" si="98"/>
        <v>3282.9185009917815</v>
      </c>
      <c r="AL177" s="121"/>
      <c r="AM177" s="121">
        <f t="shared" si="99"/>
        <v>36112.10351090959</v>
      </c>
    </row>
    <row r="178" spans="1:40" x14ac:dyDescent="0.35">
      <c r="A178" s="48">
        <v>43208</v>
      </c>
      <c r="B178" s="53">
        <f t="shared" si="53"/>
        <v>1</v>
      </c>
      <c r="C178" s="71">
        <v>425268167700</v>
      </c>
      <c r="D178" s="71">
        <v>0</v>
      </c>
      <c r="E178" s="71">
        <v>45100000000</v>
      </c>
      <c r="F178" s="71">
        <v>26798462836.26001</v>
      </c>
      <c r="G178" s="70">
        <v>497166630536.26001</v>
      </c>
      <c r="H178" s="109">
        <v>480306989.792</v>
      </c>
      <c r="I178" s="50">
        <f>G178/H178</f>
        <v>1035.1018017696581</v>
      </c>
      <c r="J178" s="51">
        <f>(I178-I177)/I177</f>
        <v>2.2059575535191131E-3</v>
      </c>
      <c r="K178" s="51">
        <f>(I178-I157)/I157</f>
        <v>6.3308488197351409E-2</v>
      </c>
      <c r="L178" s="51">
        <f>(I178-I116)/I116</f>
        <v>2.7970616600796732E-2</v>
      </c>
      <c r="R178" s="84">
        <f t="shared" si="93"/>
        <v>0.85538357077845706</v>
      </c>
      <c r="S178" s="84">
        <f t="shared" si="94"/>
        <v>0</v>
      </c>
      <c r="T178" s="84">
        <f t="shared" si="95"/>
        <v>9.0714052854580535E-2</v>
      </c>
      <c r="U178" s="84">
        <f t="shared" si="96"/>
        <v>5.3902376366962365E-2</v>
      </c>
      <c r="V178" s="84">
        <f t="shared" si="97"/>
        <v>1</v>
      </c>
      <c r="X178" s="45">
        <f t="shared" si="100"/>
        <v>66167440.492424659</v>
      </c>
      <c r="Y178" s="177">
        <f t="shared" si="101"/>
        <v>6616744.0492424667</v>
      </c>
      <c r="Z178" s="177">
        <f t="shared" si="102"/>
        <v>1323348.8098484932</v>
      </c>
      <c r="AA178" s="177">
        <f t="shared" si="103"/>
        <v>71460835.731818646</v>
      </c>
      <c r="AD178" s="45">
        <f t="shared" si="104"/>
        <v>2646697.6196969864</v>
      </c>
      <c r="AE178" s="177">
        <f t="shared" si="105"/>
        <v>264669.76196969865</v>
      </c>
      <c r="AF178" s="178"/>
      <c r="AG178" s="177">
        <f t="shared" si="106"/>
        <v>2911367.381666685</v>
      </c>
      <c r="AJ178" s="70">
        <f t="shared" si="107"/>
        <v>33083.720246212331</v>
      </c>
      <c r="AK178" s="121">
        <f t="shared" si="98"/>
        <v>3308.3720246212333</v>
      </c>
      <c r="AL178" s="121"/>
      <c r="AM178" s="121">
        <f t="shared" si="99"/>
        <v>36392.092270833564</v>
      </c>
    </row>
    <row r="179" spans="1:40" x14ac:dyDescent="0.35">
      <c r="A179" s="48">
        <v>43209</v>
      </c>
      <c r="B179" s="53">
        <f t="shared" si="53"/>
        <v>1</v>
      </c>
      <c r="C179" s="71">
        <v>423970471400</v>
      </c>
      <c r="D179" s="71">
        <v>0</v>
      </c>
      <c r="E179" s="71">
        <v>47600000000</v>
      </c>
      <c r="F179" s="71">
        <v>30274741828.950012</v>
      </c>
      <c r="G179" s="70">
        <v>501845213228.95001</v>
      </c>
      <c r="H179" s="109">
        <v>483205255.45050001</v>
      </c>
      <c r="I179" s="50">
        <v>1038.5756519992144</v>
      </c>
      <c r="J179" s="51">
        <v>3.3560469353036229E-3</v>
      </c>
      <c r="K179" s="51">
        <v>6.6877001390448457E-2</v>
      </c>
      <c r="L179" s="51">
        <v>2.7369120270663464E-2</v>
      </c>
      <c r="R179" s="84">
        <f t="shared" si="93"/>
        <v>0.84482318496595432</v>
      </c>
      <c r="S179" s="84">
        <f t="shared" si="94"/>
        <v>0</v>
      </c>
      <c r="T179" s="84">
        <f t="shared" si="95"/>
        <v>9.4849963186326339E-2</v>
      </c>
      <c r="U179" s="84">
        <f t="shared" si="96"/>
        <v>6.0326851847719389E-2</v>
      </c>
      <c r="V179" s="84">
        <f t="shared" si="97"/>
        <v>1</v>
      </c>
      <c r="X179" s="45">
        <f t="shared" si="100"/>
        <v>68105017.88167946</v>
      </c>
      <c r="Y179" s="177">
        <f t="shared" si="101"/>
        <v>6810501.788167946</v>
      </c>
      <c r="Z179" s="177">
        <f t="shared" si="102"/>
        <v>1362100.3576335893</v>
      </c>
      <c r="AA179" s="177">
        <f t="shared" si="103"/>
        <v>73553419.312213808</v>
      </c>
      <c r="AD179" s="45">
        <f t="shared" si="104"/>
        <v>2724200.7152671781</v>
      </c>
      <c r="AE179" s="177">
        <f t="shared" si="105"/>
        <v>272420.0715267178</v>
      </c>
      <c r="AF179" s="178"/>
      <c r="AG179" s="177">
        <f t="shared" si="106"/>
        <v>2996620.786793896</v>
      </c>
      <c r="AJ179" s="70">
        <f t="shared" si="107"/>
        <v>34052.508940839725</v>
      </c>
      <c r="AK179" s="121">
        <f t="shared" si="98"/>
        <v>3405.2508940839725</v>
      </c>
      <c r="AL179" s="121"/>
      <c r="AM179" s="121">
        <f t="shared" si="99"/>
        <v>37457.759834923694</v>
      </c>
    </row>
    <row r="180" spans="1:40" x14ac:dyDescent="0.35">
      <c r="A180" s="48">
        <v>43210</v>
      </c>
      <c r="B180" s="53">
        <f t="shared" si="53"/>
        <v>1</v>
      </c>
      <c r="C180" s="71">
        <v>424873766600</v>
      </c>
      <c r="D180" s="71">
        <v>0</v>
      </c>
      <c r="E180" s="71">
        <v>47600000000</v>
      </c>
      <c r="F180" s="71">
        <v>32144723187.719971</v>
      </c>
      <c r="G180" s="70">
        <v>504618489787.71997</v>
      </c>
      <c r="H180" s="109">
        <v>486093826.78920001</v>
      </c>
      <c r="I180" s="50">
        <f t="shared" ref="I180:I185" si="111">G180/H180</f>
        <v>1038.1092331924499</v>
      </c>
      <c r="J180" s="51">
        <f t="shared" ref="J180:J185" si="112">(I180-I179)/I179</f>
        <v>-4.4909468642624747E-4</v>
      </c>
      <c r="K180" s="51">
        <f>(I180-I158)/I158</f>
        <v>6.8155835408272913E-2</v>
      </c>
      <c r="L180" s="51">
        <f t="shared" ref="L180:L185" si="113">(I180-I118)/I118</f>
        <v>2.5275894213500225E-2</v>
      </c>
      <c r="R180" s="84">
        <f t="shared" si="93"/>
        <v>0.84197027100361199</v>
      </c>
      <c r="S180" s="84">
        <f t="shared" si="94"/>
        <v>0</v>
      </c>
      <c r="T180" s="84">
        <f t="shared" si="95"/>
        <v>9.4328687837070921E-2</v>
      </c>
      <c r="U180" s="84">
        <f t="shared" si="96"/>
        <v>6.3701041159317073E-2</v>
      </c>
      <c r="V180" s="84">
        <f t="shared" si="97"/>
        <v>1</v>
      </c>
      <c r="X180" s="45">
        <f t="shared" si="100"/>
        <v>68745919.620404109</v>
      </c>
      <c r="Y180" s="177">
        <f t="shared" si="101"/>
        <v>6874591.9620404113</v>
      </c>
      <c r="Z180" s="177">
        <f t="shared" si="102"/>
        <v>1374918.3924080823</v>
      </c>
      <c r="AA180" s="177">
        <f t="shared" si="103"/>
        <v>74245593.190036431</v>
      </c>
      <c r="AD180" s="45">
        <f t="shared" si="104"/>
        <v>2749836.7848161645</v>
      </c>
      <c r="AE180" s="177">
        <f t="shared" si="105"/>
        <v>274983.67848161649</v>
      </c>
      <c r="AF180" s="178"/>
      <c r="AG180" s="177">
        <f t="shared" si="106"/>
        <v>3024820.4632977811</v>
      </c>
      <c r="AJ180" s="70">
        <f t="shared" si="107"/>
        <v>34372.959810202061</v>
      </c>
      <c r="AK180" s="121">
        <f t="shared" si="98"/>
        <v>3437.2959810202065</v>
      </c>
      <c r="AL180" s="121"/>
      <c r="AM180" s="121">
        <f t="shared" si="99"/>
        <v>37810.255791222269</v>
      </c>
    </row>
    <row r="181" spans="1:40" x14ac:dyDescent="0.35">
      <c r="A181" s="48">
        <v>43213</v>
      </c>
      <c r="B181" s="53">
        <f t="shared" si="53"/>
        <v>3</v>
      </c>
      <c r="C181" s="71">
        <v>421407012800</v>
      </c>
      <c r="D181" s="71">
        <v>0</v>
      </c>
      <c r="E181" s="71">
        <v>47600000000</v>
      </c>
      <c r="F181" s="71">
        <v>33969637608.219971</v>
      </c>
      <c r="G181" s="70">
        <v>502976650408.21997</v>
      </c>
      <c r="H181" s="109">
        <v>488020406.38209999</v>
      </c>
      <c r="I181" s="50">
        <f t="shared" si="111"/>
        <v>1030.6467595013023</v>
      </c>
      <c r="J181" s="51">
        <f t="shared" si="112"/>
        <v>-7.1885245333947901E-3</v>
      </c>
      <c r="K181" s="51">
        <f>(I181-I161)/I161</f>
        <v>6.4875534601967919E-2</v>
      </c>
      <c r="L181" s="51">
        <f t="shared" si="113"/>
        <v>1.3669696976835054E-2</v>
      </c>
      <c r="R181" s="84">
        <f t="shared" si="93"/>
        <v>0.83782619423383298</v>
      </c>
      <c r="S181" s="84">
        <f t="shared" si="94"/>
        <v>0</v>
      </c>
      <c r="T181" s="84">
        <f t="shared" si="95"/>
        <v>9.4636599852831044E-2</v>
      </c>
      <c r="U181" s="84">
        <f t="shared" si="96"/>
        <v>6.7537205913336007E-2</v>
      </c>
      <c r="V181" s="84">
        <f t="shared" si="97"/>
        <v>1</v>
      </c>
      <c r="X181" s="45">
        <f t="shared" si="100"/>
        <v>207377461.55659726</v>
      </c>
      <c r="Y181" s="177">
        <f t="shared" si="101"/>
        <v>20737746.155659728</v>
      </c>
      <c r="Z181" s="177">
        <f t="shared" si="102"/>
        <v>4147549.2311319453</v>
      </c>
      <c r="AA181" s="177">
        <f t="shared" si="103"/>
        <v>223967658.48112506</v>
      </c>
      <c r="AD181" s="45">
        <f t="shared" si="104"/>
        <v>8295098.4622638896</v>
      </c>
      <c r="AE181" s="177">
        <f t="shared" si="105"/>
        <v>829509.84622638905</v>
      </c>
      <c r="AF181" s="178"/>
      <c r="AG181" s="177">
        <f t="shared" si="106"/>
        <v>9124608.3084902782</v>
      </c>
      <c r="AJ181" s="70">
        <f t="shared" si="107"/>
        <v>103688.73077829865</v>
      </c>
      <c r="AK181" s="121">
        <f t="shared" si="98"/>
        <v>10368.873077829865</v>
      </c>
      <c r="AL181" s="121"/>
      <c r="AM181" s="121">
        <f t="shared" si="99"/>
        <v>114057.60385612851</v>
      </c>
    </row>
    <row r="182" spans="1:40" x14ac:dyDescent="0.35">
      <c r="A182" s="48">
        <v>43214</v>
      </c>
      <c r="B182" s="53">
        <f t="shared" si="53"/>
        <v>1</v>
      </c>
      <c r="C182" s="71">
        <v>423728769000</v>
      </c>
      <c r="D182" s="71">
        <v>0</v>
      </c>
      <c r="E182" s="71">
        <v>47600000000</v>
      </c>
      <c r="F182" s="71">
        <v>26757236837.690002</v>
      </c>
      <c r="G182" s="70">
        <v>498086005837.69</v>
      </c>
      <c r="H182" s="109">
        <v>489136210.55479997</v>
      </c>
      <c r="I182" s="50">
        <f t="shared" si="111"/>
        <v>1018.2971431878633</v>
      </c>
      <c r="J182" s="51">
        <f t="shared" si="112"/>
        <v>-1.1982394743485739E-2</v>
      </c>
      <c r="K182" s="51">
        <f>(I182-I161)/I161</f>
        <v>5.2115775593686735E-2</v>
      </c>
      <c r="L182" s="51">
        <f t="shared" si="113"/>
        <v>-5.0174560943230034E-3</v>
      </c>
      <c r="R182" s="84">
        <f t="shared" si="93"/>
        <v>0.85071406149499285</v>
      </c>
      <c r="S182" s="84">
        <f t="shared" si="94"/>
        <v>0</v>
      </c>
      <c r="T182" s="84">
        <f t="shared" si="95"/>
        <v>9.5565824861803664E-2</v>
      </c>
      <c r="U182" s="84">
        <f t="shared" si="96"/>
        <v>5.3720113643203449E-2</v>
      </c>
      <c r="V182" s="84">
        <f t="shared" si="97"/>
        <v>1</v>
      </c>
      <c r="X182" s="45">
        <f t="shared" si="100"/>
        <v>68900911.014824659</v>
      </c>
      <c r="Y182" s="177">
        <f t="shared" si="101"/>
        <v>6890091.1014824659</v>
      </c>
      <c r="Z182" s="177">
        <f t="shared" si="102"/>
        <v>1378018.2202964933</v>
      </c>
      <c r="AA182" s="177">
        <f t="shared" si="103"/>
        <v>74412983.896010637</v>
      </c>
      <c r="AD182" s="45">
        <f t="shared" si="104"/>
        <v>2756036.4405929861</v>
      </c>
      <c r="AE182" s="177">
        <f t="shared" si="105"/>
        <v>275603.64405929862</v>
      </c>
      <c r="AF182" s="178"/>
      <c r="AG182" s="177">
        <f t="shared" si="106"/>
        <v>3031640.0846522846</v>
      </c>
      <c r="AJ182" s="70">
        <f t="shared" si="107"/>
        <v>34450.455507412327</v>
      </c>
      <c r="AK182" s="121">
        <f t="shared" si="98"/>
        <v>3445.045550741233</v>
      </c>
      <c r="AL182" s="121"/>
      <c r="AM182" s="121">
        <f t="shared" si="99"/>
        <v>37895.501058153561</v>
      </c>
    </row>
    <row r="183" spans="1:40" x14ac:dyDescent="0.35">
      <c r="A183" s="48">
        <v>43215</v>
      </c>
      <c r="B183" s="53">
        <f t="shared" si="53"/>
        <v>1</v>
      </c>
      <c r="C183" s="71">
        <v>421258929900</v>
      </c>
      <c r="D183" s="71">
        <v>0</v>
      </c>
      <c r="E183" s="71">
        <v>47600000000</v>
      </c>
      <c r="F183" s="71">
        <v>22682787839.669983</v>
      </c>
      <c r="G183" s="70">
        <v>491541717739.66998</v>
      </c>
      <c r="H183" s="109">
        <v>490314648.55680001</v>
      </c>
      <c r="I183" s="50">
        <f t="shared" si="111"/>
        <v>1002.5026157926991</v>
      </c>
      <c r="J183" s="51">
        <f t="shared" si="112"/>
        <v>-1.551072543100547E-2</v>
      </c>
      <c r="K183" s="51">
        <f>(I183-I162)/I162</f>
        <v>2.5643796791502447E-2</v>
      </c>
      <c r="L183" s="51">
        <f t="shared" si="113"/>
        <v>-2.7448052067680161E-2</v>
      </c>
      <c r="R183" s="84">
        <f t="shared" si="93"/>
        <v>0.85701561982803443</v>
      </c>
      <c r="S183" s="84">
        <f t="shared" si="94"/>
        <v>0</v>
      </c>
      <c r="T183" s="84">
        <f t="shared" si="95"/>
        <v>9.6838169136256064E-2</v>
      </c>
      <c r="U183" s="84">
        <f t="shared" si="96"/>
        <v>4.6146211035709539E-2</v>
      </c>
      <c r="V183" s="84">
        <f t="shared" si="97"/>
        <v>1</v>
      </c>
      <c r="X183" s="45">
        <f t="shared" si="100"/>
        <v>68230959.703793153</v>
      </c>
      <c r="Y183" s="177">
        <f t="shared" si="101"/>
        <v>6823095.9703793153</v>
      </c>
      <c r="Z183" s="177">
        <f t="shared" si="102"/>
        <v>1364619.1940758631</v>
      </c>
      <c r="AA183" s="177">
        <f t="shared" si="103"/>
        <v>73689436.480096593</v>
      </c>
      <c r="AD183" s="45">
        <f t="shared" si="104"/>
        <v>2729238.3881517262</v>
      </c>
      <c r="AE183" s="177">
        <f t="shared" si="105"/>
        <v>272923.83881517261</v>
      </c>
      <c r="AF183" s="178"/>
      <c r="AG183" s="177">
        <f t="shared" si="106"/>
        <v>3002162.2269668989</v>
      </c>
      <c r="AJ183" s="70">
        <f t="shared" si="107"/>
        <v>34115.479851896576</v>
      </c>
      <c r="AK183" s="121">
        <f t="shared" si="98"/>
        <v>3411.547985189658</v>
      </c>
      <c r="AL183" s="121"/>
      <c r="AM183" s="121">
        <f t="shared" si="99"/>
        <v>37527.027837086236</v>
      </c>
    </row>
    <row r="184" spans="1:40" x14ac:dyDescent="0.35">
      <c r="A184" s="48">
        <v>43216</v>
      </c>
      <c r="B184" s="53">
        <f t="shared" si="53"/>
        <v>1</v>
      </c>
      <c r="C184" s="71">
        <v>415318905700</v>
      </c>
      <c r="D184" s="71">
        <v>0</v>
      </c>
      <c r="E184" s="71">
        <v>47600000000</v>
      </c>
      <c r="F184" s="71">
        <v>20463366289.559998</v>
      </c>
      <c r="G184" s="70">
        <v>483382271989.56</v>
      </c>
      <c r="H184" s="109">
        <v>490514149.2863</v>
      </c>
      <c r="I184" s="50">
        <f t="shared" si="111"/>
        <v>985.46040454262754</v>
      </c>
      <c r="J184" s="51">
        <f t="shared" si="112"/>
        <v>-1.6999667613431538E-2</v>
      </c>
      <c r="K184" s="51">
        <f>(I184-I162)/I162</f>
        <v>8.2081931562689864E-3</v>
      </c>
      <c r="L184" s="51">
        <f t="shared" si="113"/>
        <v>-5.1024263140881605E-2</v>
      </c>
      <c r="R184" s="84">
        <f t="shared" si="93"/>
        <v>0.85919349915457799</v>
      </c>
      <c r="S184" s="84">
        <f t="shared" si="94"/>
        <v>0</v>
      </c>
      <c r="T184" s="84">
        <f t="shared" si="95"/>
        <v>9.8472788015337182E-2</v>
      </c>
      <c r="U184" s="84">
        <f t="shared" si="96"/>
        <v>4.2333712830084844E-2</v>
      </c>
      <c r="V184" s="84">
        <f t="shared" si="97"/>
        <v>1</v>
      </c>
      <c r="X184" s="45">
        <f t="shared" si="100"/>
        <v>67334481.882146582</v>
      </c>
      <c r="Y184" s="177">
        <f t="shared" si="101"/>
        <v>6733448.1882146588</v>
      </c>
      <c r="Z184" s="177">
        <f t="shared" si="102"/>
        <v>1346689.6376429317</v>
      </c>
      <c r="AA184" s="177">
        <f t="shared" si="103"/>
        <v>72721240.432718307</v>
      </c>
      <c r="AD184" s="45">
        <f t="shared" si="104"/>
        <v>2693379.2752858629</v>
      </c>
      <c r="AE184" s="177">
        <f t="shared" si="105"/>
        <v>269337.9275285863</v>
      </c>
      <c r="AF184" s="178"/>
      <c r="AG184" s="177">
        <f t="shared" si="106"/>
        <v>2962717.2028144491</v>
      </c>
      <c r="AJ184" s="70">
        <f t="shared" si="107"/>
        <v>33667.240941073287</v>
      </c>
      <c r="AK184" s="121">
        <f t="shared" si="98"/>
        <v>3366.7240941073287</v>
      </c>
      <c r="AL184" s="121"/>
      <c r="AM184" s="121">
        <f t="shared" si="99"/>
        <v>37033.965035180619</v>
      </c>
    </row>
    <row r="185" spans="1:40" x14ac:dyDescent="0.35">
      <c r="A185" s="48">
        <v>43217</v>
      </c>
      <c r="B185" s="53">
        <f t="shared" si="53"/>
        <v>1</v>
      </c>
      <c r="C185" s="71">
        <v>416171820900</v>
      </c>
      <c r="D185" s="71">
        <v>0</v>
      </c>
      <c r="E185" s="71">
        <v>47600000000</v>
      </c>
      <c r="F185" s="71">
        <v>28249207327.02002</v>
      </c>
      <c r="G185" s="70">
        <v>492021028227.02002</v>
      </c>
      <c r="H185" s="109">
        <v>491478165.69940001</v>
      </c>
      <c r="I185" s="50">
        <f t="shared" si="111"/>
        <v>1001.1045506504801</v>
      </c>
      <c r="J185" s="51">
        <f t="shared" si="112"/>
        <v>1.587496162782237E-2</v>
      </c>
      <c r="K185" s="51">
        <f>(I185-I163)/I163</f>
        <v>3.8142195371055083E-3</v>
      </c>
      <c r="L185" s="51">
        <f t="shared" si="113"/>
        <v>-4.06954741472145E-2</v>
      </c>
      <c r="R185" s="84">
        <f t="shared" si="93"/>
        <v>0.8458415332362117</v>
      </c>
      <c r="S185" s="84">
        <f t="shared" si="94"/>
        <v>0</v>
      </c>
      <c r="T185" s="84">
        <f t="shared" si="95"/>
        <v>9.6743832619359538E-2</v>
      </c>
      <c r="U185" s="84">
        <f t="shared" si="96"/>
        <v>5.7414634144428781E-2</v>
      </c>
      <c r="V185" s="84">
        <f t="shared" si="97"/>
        <v>1</v>
      </c>
      <c r="X185" s="45">
        <f t="shared" si="100"/>
        <v>66216749.58761096</v>
      </c>
      <c r="Y185" s="177">
        <f t="shared" si="101"/>
        <v>6621674.958761096</v>
      </c>
      <c r="Z185" s="177">
        <f t="shared" si="102"/>
        <v>1324334.9917522192</v>
      </c>
      <c r="AA185" s="177">
        <f t="shared" si="103"/>
        <v>71514089.554619834</v>
      </c>
      <c r="AD185" s="45">
        <f t="shared" si="104"/>
        <v>2648669.9835044383</v>
      </c>
      <c r="AE185" s="177">
        <f t="shared" si="105"/>
        <v>264866.99835044384</v>
      </c>
      <c r="AF185" s="178"/>
      <c r="AG185" s="177">
        <f t="shared" si="106"/>
        <v>2913536.9818548821</v>
      </c>
      <c r="AJ185" s="70">
        <f t="shared" si="107"/>
        <v>33108.37479380548</v>
      </c>
      <c r="AK185" s="121">
        <f t="shared" si="98"/>
        <v>3310.8374793805483</v>
      </c>
      <c r="AL185" s="121"/>
      <c r="AM185" s="121">
        <f t="shared" si="99"/>
        <v>36419.212273186029</v>
      </c>
    </row>
    <row r="186" spans="1:40" x14ac:dyDescent="0.35">
      <c r="A186" s="48">
        <v>43220</v>
      </c>
      <c r="B186" s="53">
        <f t="shared" si="53"/>
        <v>3</v>
      </c>
      <c r="C186" s="71">
        <v>426530120800</v>
      </c>
      <c r="D186" s="71">
        <v>0</v>
      </c>
      <c r="E186" s="71">
        <v>47600000000</v>
      </c>
      <c r="F186" s="71">
        <v>33599319665.77002</v>
      </c>
      <c r="G186" s="70">
        <v>507729440465.77002</v>
      </c>
      <c r="H186" s="109">
        <v>494225131.40100002</v>
      </c>
      <c r="I186" s="50">
        <f>G186/H186</f>
        <v>1027.3242055224687</v>
      </c>
      <c r="J186" s="51">
        <f t="shared" ref="J186:J191" si="114">(I186-I185)/I185</f>
        <v>2.6190725888671731E-2</v>
      </c>
      <c r="K186" s="51">
        <f>(I186-I165)/I165</f>
        <v>3.9165441875447125E-3</v>
      </c>
      <c r="L186" s="51">
        <f t="shared" ref="L186:L191" si="115">(I186-I124)/I124</f>
        <v>-1.0757616201941397E-2</v>
      </c>
      <c r="R186" s="84">
        <f t="shared" si="93"/>
        <v>0.84007364317641087</v>
      </c>
      <c r="S186" s="84">
        <f t="shared" si="94"/>
        <v>0</v>
      </c>
      <c r="T186" s="84">
        <f t="shared" si="95"/>
        <v>9.3750718800811955E-2</v>
      </c>
      <c r="U186" s="84">
        <f t="shared" si="96"/>
        <v>6.6175638022777233E-2</v>
      </c>
      <c r="V186" s="84">
        <f t="shared" si="97"/>
        <v>1</v>
      </c>
      <c r="X186" s="129">
        <f t="shared" si="100"/>
        <v>202200422.55904934</v>
      </c>
      <c r="Y186" s="130">
        <f t="shared" si="101"/>
        <v>20220042.255904935</v>
      </c>
      <c r="Z186" s="130">
        <f t="shared" si="102"/>
        <v>4044008.4511809871</v>
      </c>
      <c r="AA186" s="130">
        <f t="shared" si="103"/>
        <v>218376456.36377329</v>
      </c>
      <c r="AB186" s="130">
        <f>SUM(AA166:AA186)</f>
        <v>2176498060.6452332</v>
      </c>
      <c r="AD186" s="129">
        <f t="shared" si="104"/>
        <v>8088016.9023619732</v>
      </c>
      <c r="AE186" s="130">
        <f t="shared" si="105"/>
        <v>808801.69023619732</v>
      </c>
      <c r="AF186" s="131"/>
      <c r="AG186" s="130">
        <f t="shared" si="106"/>
        <v>8896818.59259817</v>
      </c>
      <c r="AH186" s="130">
        <f>SUM(AG166:AG186)</f>
        <v>88672143.211472452</v>
      </c>
      <c r="AJ186" s="129">
        <f t="shared" si="107"/>
        <v>101100.21127952468</v>
      </c>
      <c r="AK186" s="130">
        <f t="shared" si="98"/>
        <v>10110.021127952468</v>
      </c>
      <c r="AL186" s="130"/>
      <c r="AM186" s="130">
        <f t="shared" si="99"/>
        <v>111210.23240747715</v>
      </c>
      <c r="AN186" s="130">
        <f>SUM(AM166:AM186)</f>
        <v>1047972.3281519689</v>
      </c>
    </row>
    <row r="187" spans="1:40" x14ac:dyDescent="0.35">
      <c r="A187" s="48">
        <v>43222</v>
      </c>
      <c r="B187" s="53">
        <f t="shared" si="53"/>
        <v>2</v>
      </c>
      <c r="C187" s="71">
        <v>419672552000</v>
      </c>
      <c r="D187" s="71">
        <v>0</v>
      </c>
      <c r="E187" s="71">
        <v>47600000000</v>
      </c>
      <c r="F187" s="71">
        <v>32271874985.119995</v>
      </c>
      <c r="G187" s="70">
        <v>499544426985.12</v>
      </c>
      <c r="H187" s="109">
        <v>494225131.39999998</v>
      </c>
      <c r="I187" s="50">
        <f t="shared" ref="I187:I196" si="116">G187/H187</f>
        <v>1010.7628998348424</v>
      </c>
      <c r="J187" s="51">
        <f t="shared" si="114"/>
        <v>-1.6120817166187219E-2</v>
      </c>
      <c r="K187" s="51">
        <f>(I187-I166)/I166</f>
        <v>-4.0735981922037793E-3</v>
      </c>
      <c r="L187" s="51">
        <f t="shared" si="115"/>
        <v>-3.2917645020030195E-2</v>
      </c>
      <c r="R187" s="84">
        <f t="shared" ref="R187:R206" si="117">C187/G187</f>
        <v>0.84011056740805323</v>
      </c>
      <c r="S187" s="84">
        <f t="shared" ref="S187:S206" si="118">D187/G187</f>
        <v>0</v>
      </c>
      <c r="T187" s="84">
        <f t="shared" ref="T187:T206" si="119">E187/G187</f>
        <v>9.5286820207920897E-2</v>
      </c>
      <c r="U187" s="84">
        <f t="shared" ref="U187:U206" si="120">F187/G187</f>
        <v>6.4602612384025815E-2</v>
      </c>
      <c r="V187" s="84">
        <f t="shared" ref="V187:V206" si="121">SUM(R187:U187)</f>
        <v>1</v>
      </c>
      <c r="X187" s="45">
        <f t="shared" ref="X187:X206" si="122">(G186*$AB$126*B187)/365</f>
        <v>139103956.2919918</v>
      </c>
      <c r="Y187" s="177">
        <f t="shared" ref="Y187:Y206" si="123">X187*10%</f>
        <v>13910395.629199181</v>
      </c>
      <c r="Z187" s="177">
        <f t="shared" ref="Z187:Z206" si="124">X187*2%</f>
        <v>2782079.125839836</v>
      </c>
      <c r="AA187" s="177">
        <f t="shared" ref="AA187:AA206" si="125">X187+Y187-Z187</f>
        <v>150232272.79535115</v>
      </c>
      <c r="AD187" s="45">
        <f t="shared" ref="AD187:AD206" si="126">(G186*$AD$5*B187)/365</f>
        <v>5564158.251679671</v>
      </c>
      <c r="AE187" s="177">
        <f t="shared" ref="AE187:AE206" si="127">AD187*10%</f>
        <v>556415.82516796712</v>
      </c>
      <c r="AF187" s="178"/>
      <c r="AG187" s="177">
        <f t="shared" ref="AG187:AG206" si="128">AD187+AE187-AF187</f>
        <v>6120574.076847638</v>
      </c>
      <c r="AJ187" s="70">
        <f t="shared" ref="AJ187:AJ206" si="129">(G186*$AJ$5*B187)/365</f>
        <v>69551.978145995905</v>
      </c>
      <c r="AK187" s="121">
        <f t="shared" ref="AK187:AK206" si="130">AJ187*10%</f>
        <v>6955.1978145995909</v>
      </c>
      <c r="AL187" s="121"/>
      <c r="AM187" s="121">
        <f t="shared" ref="AM187:AM206" si="131">AJ187+AK187-AL187</f>
        <v>76507.175960595501</v>
      </c>
    </row>
    <row r="188" spans="1:40" x14ac:dyDescent="0.35">
      <c r="A188" s="48">
        <v>43223</v>
      </c>
      <c r="B188" s="53">
        <f t="shared" si="53"/>
        <v>1</v>
      </c>
      <c r="C188" s="71">
        <v>404840821900</v>
      </c>
      <c r="D188" s="71">
        <v>0</v>
      </c>
      <c r="E188" s="71">
        <v>47600000000</v>
      </c>
      <c r="F188" s="71">
        <v>31911146388.349976</v>
      </c>
      <c r="G188" s="70">
        <v>484351968288.34998</v>
      </c>
      <c r="H188" s="109">
        <v>494225131.40100002</v>
      </c>
      <c r="I188" s="50">
        <f t="shared" si="116"/>
        <v>980.02294402823634</v>
      </c>
      <c r="J188" s="51">
        <f t="shared" si="114"/>
        <v>-3.0412627740520504E-2</v>
      </c>
      <c r="K188" s="51">
        <f>(I188-I167)/I167</f>
        <v>-3.3471676430483641E-2</v>
      </c>
      <c r="L188" s="51">
        <f t="shared" si="115"/>
        <v>-5.7673852507475538E-2</v>
      </c>
      <c r="R188" s="84">
        <f t="shared" si="117"/>
        <v>0.83584015015086199</v>
      </c>
      <c r="S188" s="84">
        <f t="shared" si="118"/>
        <v>0</v>
      </c>
      <c r="T188" s="84">
        <f t="shared" si="119"/>
        <v>9.8275640683805829E-2</v>
      </c>
      <c r="U188" s="84">
        <f t="shared" si="120"/>
        <v>6.588420916533215E-2</v>
      </c>
      <c r="V188" s="84">
        <f t="shared" si="121"/>
        <v>0.99999999999999989</v>
      </c>
      <c r="X188" s="45">
        <f t="shared" si="122"/>
        <v>68430743.422619179</v>
      </c>
      <c r="Y188" s="177">
        <f t="shared" si="123"/>
        <v>6843074.3422619179</v>
      </c>
      <c r="Z188" s="177">
        <f t="shared" si="124"/>
        <v>1368614.8684523837</v>
      </c>
      <c r="AA188" s="177">
        <f t="shared" si="125"/>
        <v>73905202.896428719</v>
      </c>
      <c r="AD188" s="45">
        <f t="shared" si="126"/>
        <v>2737229.7369047673</v>
      </c>
      <c r="AE188" s="177">
        <f t="shared" si="127"/>
        <v>273722.97369047673</v>
      </c>
      <c r="AF188" s="178"/>
      <c r="AG188" s="177">
        <f t="shared" si="128"/>
        <v>3010952.7105952441</v>
      </c>
      <c r="AJ188" s="70">
        <f t="shared" si="129"/>
        <v>34215.371711309592</v>
      </c>
      <c r="AK188" s="121">
        <f t="shared" si="130"/>
        <v>3421.5371711309595</v>
      </c>
      <c r="AL188" s="121"/>
      <c r="AM188" s="121">
        <f t="shared" si="131"/>
        <v>37636.908882440548</v>
      </c>
    </row>
    <row r="189" spans="1:40" x14ac:dyDescent="0.35">
      <c r="A189" s="48">
        <v>43224</v>
      </c>
      <c r="B189" s="53">
        <f t="shared" si="53"/>
        <v>1</v>
      </c>
      <c r="C189" s="71">
        <v>392697565200</v>
      </c>
      <c r="D189" s="71">
        <v>0</v>
      </c>
      <c r="E189" s="71">
        <v>47600000000</v>
      </c>
      <c r="F189" s="71">
        <v>38318832977.97998</v>
      </c>
      <c r="G189" s="70">
        <v>478616398177.97998</v>
      </c>
      <c r="H189" s="109">
        <v>494225131.40100002</v>
      </c>
      <c r="I189" s="50">
        <f t="shared" si="116"/>
        <v>968.41776706341636</v>
      </c>
      <c r="J189" s="51">
        <f t="shared" si="114"/>
        <v>-1.1841740068981086E-2</v>
      </c>
      <c r="K189" s="51">
        <f>(I189-I168)/I168</f>
        <v>-3.0744556227305007E-2</v>
      </c>
      <c r="L189" s="51">
        <f t="shared" si="115"/>
        <v>-6.6121197228650994E-2</v>
      </c>
      <c r="R189" s="84">
        <f t="shared" si="117"/>
        <v>0.82048497856517255</v>
      </c>
      <c r="S189" s="84">
        <f t="shared" si="118"/>
        <v>0</v>
      </c>
      <c r="T189" s="84">
        <f t="shared" si="119"/>
        <v>9.9453341300477754E-2</v>
      </c>
      <c r="U189" s="84">
        <f t="shared" si="120"/>
        <v>8.0061680134349694E-2</v>
      </c>
      <c r="V189" s="84">
        <f t="shared" si="121"/>
        <v>1</v>
      </c>
      <c r="X189" s="45">
        <f t="shared" si="122"/>
        <v>66349584.697034247</v>
      </c>
      <c r="Y189" s="177">
        <f t="shared" si="123"/>
        <v>6634958.4697034247</v>
      </c>
      <c r="Z189" s="177">
        <f t="shared" si="124"/>
        <v>1326991.6939406849</v>
      </c>
      <c r="AA189" s="177">
        <f t="shared" si="125"/>
        <v>71657551.472796991</v>
      </c>
      <c r="AD189" s="45">
        <f t="shared" si="126"/>
        <v>2653983.3878813698</v>
      </c>
      <c r="AE189" s="177">
        <f t="shared" si="127"/>
        <v>265398.33878813701</v>
      </c>
      <c r="AF189" s="178"/>
      <c r="AG189" s="177">
        <f t="shared" si="128"/>
        <v>2919381.7266695066</v>
      </c>
      <c r="AJ189" s="70">
        <f t="shared" si="129"/>
        <v>33174.792348517127</v>
      </c>
      <c r="AK189" s="121">
        <f t="shared" si="130"/>
        <v>3317.479234851713</v>
      </c>
      <c r="AL189" s="121"/>
      <c r="AM189" s="121">
        <f t="shared" si="131"/>
        <v>36492.271583368842</v>
      </c>
    </row>
    <row r="190" spans="1:40" x14ac:dyDescent="0.35">
      <c r="A190" s="48">
        <v>43227</v>
      </c>
      <c r="B190" s="53">
        <f t="shared" si="53"/>
        <v>3</v>
      </c>
      <c r="C190" s="71">
        <v>399978478800</v>
      </c>
      <c r="D190" s="71">
        <v>0</v>
      </c>
      <c r="E190" s="71">
        <v>67600000000</v>
      </c>
      <c r="F190" s="71">
        <v>14662352022.869995</v>
      </c>
      <c r="G190" s="70">
        <v>482240830822.87</v>
      </c>
      <c r="H190" s="109">
        <v>494225131.40100002</v>
      </c>
      <c r="I190" s="50">
        <f t="shared" si="116"/>
        <v>975.7513331138025</v>
      </c>
      <c r="J190" s="51">
        <f t="shared" si="114"/>
        <v>7.5727297658159387E-3</v>
      </c>
      <c r="K190" s="51">
        <f>(I190-I170)/I170</f>
        <v>-3.8450250017634829E-2</v>
      </c>
      <c r="L190" s="51">
        <f t="shared" si="115"/>
        <v>-4.9165813259165365E-2</v>
      </c>
      <c r="R190" s="84">
        <f t="shared" si="117"/>
        <v>0.8294164517705771</v>
      </c>
      <c r="S190" s="84">
        <f t="shared" si="118"/>
        <v>0</v>
      </c>
      <c r="T190" s="84">
        <f t="shared" si="119"/>
        <v>0.14017892239578919</v>
      </c>
      <c r="U190" s="84">
        <f t="shared" si="120"/>
        <v>3.0404625833633667E-2</v>
      </c>
      <c r="V190" s="84">
        <f t="shared" si="121"/>
        <v>1</v>
      </c>
      <c r="X190" s="45">
        <f t="shared" si="122"/>
        <v>196691670.48410138</v>
      </c>
      <c r="Y190" s="177">
        <f t="shared" si="123"/>
        <v>19669167.04841014</v>
      </c>
      <c r="Z190" s="177">
        <f t="shared" si="124"/>
        <v>3933833.409682028</v>
      </c>
      <c r="AA190" s="177">
        <f t="shared" si="125"/>
        <v>212427004.1228295</v>
      </c>
      <c r="AD190" s="45">
        <f t="shared" si="126"/>
        <v>7867666.8193640551</v>
      </c>
      <c r="AE190" s="177">
        <f t="shared" si="127"/>
        <v>786766.6819364056</v>
      </c>
      <c r="AF190" s="178"/>
      <c r="AG190" s="177">
        <f t="shared" si="128"/>
        <v>8654433.5013004616</v>
      </c>
      <c r="AJ190" s="70">
        <f t="shared" si="129"/>
        <v>98345.835242050685</v>
      </c>
      <c r="AK190" s="121">
        <f t="shared" si="130"/>
        <v>9834.5835242050689</v>
      </c>
      <c r="AL190" s="121"/>
      <c r="AM190" s="121">
        <f t="shared" si="131"/>
        <v>108180.41876625575</v>
      </c>
    </row>
    <row r="191" spans="1:40" x14ac:dyDescent="0.35">
      <c r="A191" s="48">
        <v>43228</v>
      </c>
      <c r="B191" s="53">
        <f t="shared" si="53"/>
        <v>1</v>
      </c>
      <c r="C191" s="71">
        <v>396448207800</v>
      </c>
      <c r="D191" s="71">
        <v>0</v>
      </c>
      <c r="E191" s="71">
        <v>67600000000</v>
      </c>
      <c r="F191" s="71">
        <v>11746402075.5</v>
      </c>
      <c r="G191" s="70">
        <v>475794609875.5</v>
      </c>
      <c r="H191" s="109">
        <v>494225131.40100002</v>
      </c>
      <c r="I191" s="50">
        <f t="shared" si="116"/>
        <v>962.70824700222295</v>
      </c>
      <c r="J191" s="51">
        <f t="shared" si="114"/>
        <v>-1.3367223460465753E-2</v>
      </c>
      <c r="K191" s="51">
        <f>(I191-I171)/I171</f>
        <v>-6.0619283593495631E-2</v>
      </c>
      <c r="L191" s="51">
        <f t="shared" si="115"/>
        <v>-5.1933603771143158E-2</v>
      </c>
      <c r="R191" s="84">
        <f t="shared" si="117"/>
        <v>0.83323391978681227</v>
      </c>
      <c r="S191" s="84">
        <f t="shared" si="118"/>
        <v>0</v>
      </c>
      <c r="T191" s="84">
        <f t="shared" si="119"/>
        <v>0.14207811227136163</v>
      </c>
      <c r="U191" s="84">
        <f t="shared" si="120"/>
        <v>2.4687967941826101E-2</v>
      </c>
      <c r="V191" s="84">
        <f t="shared" si="121"/>
        <v>1</v>
      </c>
      <c r="X191" s="45">
        <f t="shared" si="122"/>
        <v>66060387.783954799</v>
      </c>
      <c r="Y191" s="177">
        <f t="shared" si="123"/>
        <v>6606038.7783954805</v>
      </c>
      <c r="Z191" s="177">
        <f t="shared" si="124"/>
        <v>1321207.7556790961</v>
      </c>
      <c r="AA191" s="177">
        <f t="shared" si="125"/>
        <v>71345218.806671172</v>
      </c>
      <c r="AD191" s="45">
        <f t="shared" si="126"/>
        <v>2642415.5113581917</v>
      </c>
      <c r="AE191" s="177">
        <f t="shared" si="127"/>
        <v>264241.55113581917</v>
      </c>
      <c r="AF191" s="178"/>
      <c r="AG191" s="177">
        <f t="shared" si="128"/>
        <v>2906657.0624940107</v>
      </c>
      <c r="AJ191" s="70">
        <f t="shared" si="129"/>
        <v>33030.193891977397</v>
      </c>
      <c r="AK191" s="121">
        <f t="shared" si="130"/>
        <v>3303.0193891977397</v>
      </c>
      <c r="AL191" s="121"/>
      <c r="AM191" s="121">
        <f t="shared" si="131"/>
        <v>36333.213281175136</v>
      </c>
    </row>
    <row r="192" spans="1:40" x14ac:dyDescent="0.35">
      <c r="A192" s="48">
        <v>43229</v>
      </c>
      <c r="B192" s="53">
        <f t="shared" si="53"/>
        <v>1</v>
      </c>
      <c r="C192" s="71">
        <v>393996069800</v>
      </c>
      <c r="D192" s="71">
        <v>0</v>
      </c>
      <c r="E192" s="71">
        <v>67600000000</v>
      </c>
      <c r="F192" s="71">
        <v>20034142442.049988</v>
      </c>
      <c r="G192" s="70">
        <v>481630212242.04999</v>
      </c>
      <c r="H192" s="109">
        <v>494225131.40100002</v>
      </c>
      <c r="I192" s="50">
        <f t="shared" si="116"/>
        <v>974.51582617167458</v>
      </c>
      <c r="J192" s="51">
        <f t="shared" ref="J192:J197" si="132">(I192-I191)/I191</f>
        <v>1.226496106813175E-2</v>
      </c>
      <c r="K192" s="51">
        <f>(I192-I171)/I171</f>
        <v>-4.9097815678616145E-2</v>
      </c>
      <c r="L192" s="51">
        <f t="shared" ref="L192:L197" si="133">(I192-I130)/I130</f>
        <v>-4.0247214291367628E-2</v>
      </c>
      <c r="R192" s="84">
        <f t="shared" si="117"/>
        <v>0.81804683299641467</v>
      </c>
      <c r="S192" s="84">
        <f t="shared" si="118"/>
        <v>0</v>
      </c>
      <c r="T192" s="84">
        <f t="shared" si="119"/>
        <v>0.14035664350314195</v>
      </c>
      <c r="U192" s="84">
        <f t="shared" si="120"/>
        <v>4.1596523500443426E-2</v>
      </c>
      <c r="V192" s="84">
        <f t="shared" si="121"/>
        <v>1</v>
      </c>
      <c r="X192" s="45">
        <f t="shared" si="122"/>
        <v>65177343.818561651</v>
      </c>
      <c r="Y192" s="177">
        <f t="shared" si="123"/>
        <v>6517734.3818561658</v>
      </c>
      <c r="Z192" s="177">
        <f t="shared" si="124"/>
        <v>1303546.876371233</v>
      </c>
      <c r="AA192" s="177">
        <f t="shared" si="125"/>
        <v>70391531.324046582</v>
      </c>
      <c r="AD192" s="45">
        <f t="shared" si="126"/>
        <v>2607093.7527424661</v>
      </c>
      <c r="AE192" s="177">
        <f t="shared" si="127"/>
        <v>260709.37527424662</v>
      </c>
      <c r="AF192" s="178"/>
      <c r="AG192" s="177">
        <f t="shared" si="128"/>
        <v>2867803.1280167126</v>
      </c>
      <c r="AJ192" s="70">
        <f t="shared" si="129"/>
        <v>32588.671909280827</v>
      </c>
      <c r="AK192" s="121">
        <f t="shared" si="130"/>
        <v>3258.8671909280829</v>
      </c>
      <c r="AL192" s="121"/>
      <c r="AM192" s="121">
        <f t="shared" si="131"/>
        <v>35847.539100208909</v>
      </c>
    </row>
    <row r="193" spans="1:40" x14ac:dyDescent="0.35">
      <c r="A193" s="48">
        <v>43231</v>
      </c>
      <c r="B193" s="53">
        <f t="shared" si="53"/>
        <v>2</v>
      </c>
      <c r="C193" s="71">
        <v>399528452600</v>
      </c>
      <c r="D193" s="71">
        <v>0</v>
      </c>
      <c r="E193" s="71">
        <v>67600000000</v>
      </c>
      <c r="F193" s="71">
        <v>23181575887.080017</v>
      </c>
      <c r="G193" s="70">
        <v>490310028487.08002</v>
      </c>
      <c r="H193" s="109">
        <v>494225131.40100002</v>
      </c>
      <c r="I193" s="50">
        <f t="shared" si="116"/>
        <v>992.07830062623145</v>
      </c>
      <c r="J193" s="51">
        <f t="shared" si="132"/>
        <v>1.8021743703793891E-2</v>
      </c>
      <c r="K193" s="51">
        <f>(I193-I173)/I173</f>
        <v>-4.524159025430833E-2</v>
      </c>
      <c r="L193" s="51">
        <f t="shared" si="133"/>
        <v>-2.3396895993807783E-2</v>
      </c>
      <c r="R193" s="84">
        <f t="shared" si="117"/>
        <v>0.81484862512969758</v>
      </c>
      <c r="S193" s="84">
        <f t="shared" si="118"/>
        <v>0</v>
      </c>
      <c r="T193" s="84">
        <f t="shared" si="119"/>
        <v>0.13787195054645165</v>
      </c>
      <c r="U193" s="84">
        <f t="shared" si="120"/>
        <v>4.7279424323850773E-2</v>
      </c>
      <c r="V193" s="84">
        <f t="shared" si="121"/>
        <v>1</v>
      </c>
      <c r="X193" s="45">
        <f t="shared" si="122"/>
        <v>131953482.80604111</v>
      </c>
      <c r="Y193" s="177">
        <f t="shared" si="123"/>
        <v>13195348.280604111</v>
      </c>
      <c r="Z193" s="177">
        <f t="shared" si="124"/>
        <v>2639069.6561208223</v>
      </c>
      <c r="AA193" s="177">
        <f t="shared" si="125"/>
        <v>142509761.43052438</v>
      </c>
      <c r="AD193" s="45">
        <f t="shared" si="126"/>
        <v>5278139.3122416437</v>
      </c>
      <c r="AE193" s="177">
        <f t="shared" si="127"/>
        <v>527813.93122416444</v>
      </c>
      <c r="AF193" s="178"/>
      <c r="AG193" s="177">
        <f t="shared" si="128"/>
        <v>5805953.2434658082</v>
      </c>
      <c r="AJ193" s="70">
        <f t="shared" si="129"/>
        <v>65976.741403020555</v>
      </c>
      <c r="AK193" s="121">
        <f t="shared" si="130"/>
        <v>6597.674140302056</v>
      </c>
      <c r="AL193" s="121"/>
      <c r="AM193" s="121">
        <f t="shared" si="131"/>
        <v>72574.415543322611</v>
      </c>
    </row>
    <row r="194" spans="1:40" x14ac:dyDescent="0.35">
      <c r="A194" s="48">
        <v>43234</v>
      </c>
      <c r="B194" s="53">
        <f t="shared" si="53"/>
        <v>3</v>
      </c>
      <c r="C194" s="71">
        <v>397914132800</v>
      </c>
      <c r="D194" s="71">
        <v>0</v>
      </c>
      <c r="E194" s="71">
        <v>52600000000</v>
      </c>
      <c r="F194" s="71">
        <v>38094492002.27002</v>
      </c>
      <c r="G194" s="70">
        <v>488608624802.27002</v>
      </c>
      <c r="H194" s="109">
        <v>494225131.40100002</v>
      </c>
      <c r="I194" s="50">
        <f t="shared" si="116"/>
        <v>988.63573249946103</v>
      </c>
      <c r="J194" s="51">
        <f t="shared" si="132"/>
        <v>-3.4700568741372188E-3</v>
      </c>
      <c r="K194" s="51">
        <f>(I194-I175)/I175</f>
        <v>-4.4112450531130075E-2</v>
      </c>
      <c r="L194" s="51">
        <f t="shared" si="133"/>
        <v>-1.6145040370388077E-2</v>
      </c>
      <c r="R194" s="84">
        <f t="shared" si="117"/>
        <v>0.81438213040350604</v>
      </c>
      <c r="S194" s="84">
        <f t="shared" si="118"/>
        <v>0</v>
      </c>
      <c r="T194" s="84">
        <f t="shared" si="119"/>
        <v>0.10765262283547727</v>
      </c>
      <c r="U194" s="84">
        <f t="shared" si="120"/>
        <v>7.7965246761016724E-2</v>
      </c>
      <c r="V194" s="84">
        <f t="shared" si="121"/>
        <v>1</v>
      </c>
      <c r="X194" s="45">
        <f t="shared" si="122"/>
        <v>201497271.98099181</v>
      </c>
      <c r="Y194" s="177">
        <f t="shared" si="123"/>
        <v>20149727.198099181</v>
      </c>
      <c r="Z194" s="177">
        <f t="shared" si="124"/>
        <v>4029945.4396198364</v>
      </c>
      <c r="AA194" s="177">
        <f t="shared" si="125"/>
        <v>217617053.73947114</v>
      </c>
      <c r="AD194" s="45">
        <f t="shared" si="126"/>
        <v>8059890.8792396719</v>
      </c>
      <c r="AE194" s="177">
        <f t="shared" si="127"/>
        <v>805989.08792396728</v>
      </c>
      <c r="AF194" s="178"/>
      <c r="AG194" s="177">
        <f t="shared" si="128"/>
        <v>8865879.9671636391</v>
      </c>
      <c r="AJ194" s="70">
        <f t="shared" si="129"/>
        <v>100748.6359904959</v>
      </c>
      <c r="AK194" s="121">
        <f t="shared" si="130"/>
        <v>10074.86359904959</v>
      </c>
      <c r="AL194" s="121"/>
      <c r="AM194" s="121">
        <f t="shared" si="131"/>
        <v>110823.49958954548</v>
      </c>
    </row>
    <row r="195" spans="1:40" x14ac:dyDescent="0.35">
      <c r="A195" s="48">
        <v>43235</v>
      </c>
      <c r="B195" s="53">
        <f t="shared" si="53"/>
        <v>1</v>
      </c>
      <c r="C195" s="71">
        <v>399133572400</v>
      </c>
      <c r="D195" s="71">
        <v>0</v>
      </c>
      <c r="E195" s="71">
        <v>47600000000</v>
      </c>
      <c r="F195" s="71">
        <v>38185829612.950012</v>
      </c>
      <c r="G195" s="70">
        <v>484919402012.95001</v>
      </c>
      <c r="H195" s="109">
        <v>494225131.40100002</v>
      </c>
      <c r="I195" s="50">
        <f t="shared" si="116"/>
        <v>981.17107205440834</v>
      </c>
      <c r="J195" s="51">
        <f t="shared" si="132"/>
        <v>-7.5504659599755627E-3</v>
      </c>
      <c r="K195" s="51">
        <f>(I195-I176)/I176</f>
        <v>-5.4242414075367326E-2</v>
      </c>
      <c r="L195" s="51">
        <f t="shared" si="133"/>
        <v>-3.5538276797846484E-2</v>
      </c>
      <c r="R195" s="84">
        <f t="shared" si="117"/>
        <v>0.82309260207604751</v>
      </c>
      <c r="S195" s="84">
        <f t="shared" si="118"/>
        <v>0</v>
      </c>
      <c r="T195" s="84">
        <f t="shared" si="119"/>
        <v>9.8160642371510676E-2</v>
      </c>
      <c r="U195" s="84">
        <f t="shared" si="120"/>
        <v>7.8746755552441761E-2</v>
      </c>
      <c r="V195" s="84">
        <f t="shared" si="121"/>
        <v>1</v>
      </c>
      <c r="X195" s="45">
        <f t="shared" si="122"/>
        <v>66932688.329078086</v>
      </c>
      <c r="Y195" s="177">
        <f t="shared" si="123"/>
        <v>6693268.8329078089</v>
      </c>
      <c r="Z195" s="177">
        <f t="shared" si="124"/>
        <v>1338653.7665815616</v>
      </c>
      <c r="AA195" s="177">
        <f t="shared" si="125"/>
        <v>72287303.395404324</v>
      </c>
      <c r="AD195" s="45">
        <f t="shared" si="126"/>
        <v>2677307.5331631238</v>
      </c>
      <c r="AE195" s="177">
        <f t="shared" si="127"/>
        <v>267730.75331631239</v>
      </c>
      <c r="AF195" s="178"/>
      <c r="AG195" s="177">
        <f t="shared" si="128"/>
        <v>2945038.2864794363</v>
      </c>
      <c r="AJ195" s="70">
        <f t="shared" si="129"/>
        <v>33466.344164539041</v>
      </c>
      <c r="AK195" s="121">
        <f t="shared" si="130"/>
        <v>3346.6344164539041</v>
      </c>
      <c r="AL195" s="121"/>
      <c r="AM195" s="121">
        <f t="shared" si="131"/>
        <v>36812.978580992945</v>
      </c>
    </row>
    <row r="196" spans="1:40" x14ac:dyDescent="0.35">
      <c r="A196" s="48">
        <v>43236</v>
      </c>
      <c r="B196" s="53">
        <f t="shared" ref="B196:B259" si="134">A196-A195</f>
        <v>1</v>
      </c>
      <c r="C196" s="71">
        <v>400200663900</v>
      </c>
      <c r="D196" s="71">
        <v>0</v>
      </c>
      <c r="E196" s="71">
        <v>47600000000</v>
      </c>
      <c r="F196" s="71">
        <v>36986194013.52002</v>
      </c>
      <c r="G196" s="70">
        <v>484786857913.52002</v>
      </c>
      <c r="H196" s="109">
        <v>494225131.40100002</v>
      </c>
      <c r="I196" s="50">
        <f t="shared" si="116"/>
        <v>980.90288638150605</v>
      </c>
      <c r="J196" s="51">
        <f t="shared" si="132"/>
        <v>-2.7333222568492067E-4</v>
      </c>
      <c r="K196" s="51">
        <f>(I196-I176)/I176</f>
        <v>-5.4500920101286508E-2</v>
      </c>
      <c r="L196" s="51">
        <f t="shared" si="133"/>
        <v>-4.4229302595158435E-2</v>
      </c>
      <c r="R196" s="84">
        <f t="shared" si="117"/>
        <v>0.82551879731729616</v>
      </c>
      <c r="S196" s="84">
        <f t="shared" si="118"/>
        <v>0</v>
      </c>
      <c r="T196" s="84">
        <f t="shared" si="119"/>
        <v>9.8187480174001029E-2</v>
      </c>
      <c r="U196" s="84">
        <f t="shared" si="120"/>
        <v>7.6293722508702783E-2</v>
      </c>
      <c r="V196" s="84">
        <f t="shared" si="121"/>
        <v>1</v>
      </c>
      <c r="X196" s="45">
        <f t="shared" si="122"/>
        <v>66427315.344239734</v>
      </c>
      <c r="Y196" s="177">
        <f t="shared" si="123"/>
        <v>6642731.5344239734</v>
      </c>
      <c r="Z196" s="177">
        <f t="shared" si="124"/>
        <v>1328546.3068847947</v>
      </c>
      <c r="AA196" s="177">
        <f t="shared" si="125"/>
        <v>71741500.571778908</v>
      </c>
      <c r="AD196" s="45">
        <f t="shared" si="126"/>
        <v>2657092.613769589</v>
      </c>
      <c r="AE196" s="177">
        <f t="shared" si="127"/>
        <v>265709.26137695892</v>
      </c>
      <c r="AF196" s="178"/>
      <c r="AG196" s="177">
        <f t="shared" si="128"/>
        <v>2922801.8751465478</v>
      </c>
      <c r="AJ196" s="70">
        <f t="shared" si="129"/>
        <v>33213.657672119865</v>
      </c>
      <c r="AK196" s="121">
        <f t="shared" si="130"/>
        <v>3321.3657672119866</v>
      </c>
      <c r="AL196" s="121"/>
      <c r="AM196" s="121">
        <f t="shared" si="131"/>
        <v>36535.023439331853</v>
      </c>
    </row>
    <row r="197" spans="1:40" x14ac:dyDescent="0.35">
      <c r="A197" s="48">
        <v>43237</v>
      </c>
      <c r="B197" s="53">
        <f t="shared" si="134"/>
        <v>1</v>
      </c>
      <c r="C197" s="71">
        <v>399106567300</v>
      </c>
      <c r="D197" s="71">
        <v>0</v>
      </c>
      <c r="E197" s="71">
        <v>47600000000</v>
      </c>
      <c r="F197" s="71">
        <v>40588790956.47998</v>
      </c>
      <c r="G197" s="70">
        <v>487295358256.47998</v>
      </c>
      <c r="H197" s="109">
        <v>494225131.40100002</v>
      </c>
      <c r="I197" s="50">
        <f t="shared" ref="I197:I202" si="135">G197/H197</f>
        <v>985.97850917682808</v>
      </c>
      <c r="J197" s="51">
        <f t="shared" si="132"/>
        <v>5.1744396573708863E-3</v>
      </c>
      <c r="K197" s="51">
        <f>(I197-I177)/I177</f>
        <v>-4.5356182138451447E-2</v>
      </c>
      <c r="L197" s="51">
        <f t="shared" si="133"/>
        <v>-3.6727568302241803E-2</v>
      </c>
      <c r="R197" s="84">
        <f t="shared" si="117"/>
        <v>0.81902394623249575</v>
      </c>
      <c r="S197" s="84">
        <f t="shared" si="118"/>
        <v>0</v>
      </c>
      <c r="T197" s="84">
        <f t="shared" si="119"/>
        <v>9.7682030402076014E-2</v>
      </c>
      <c r="U197" s="84">
        <f t="shared" si="120"/>
        <v>8.3294023365428266E-2</v>
      </c>
      <c r="V197" s="84">
        <f t="shared" si="121"/>
        <v>1</v>
      </c>
      <c r="X197" s="45">
        <f t="shared" si="122"/>
        <v>66409158.618290417</v>
      </c>
      <c r="Y197" s="177">
        <f t="shared" si="123"/>
        <v>6640915.8618290424</v>
      </c>
      <c r="Z197" s="177">
        <f t="shared" si="124"/>
        <v>1328183.1723658084</v>
      </c>
      <c r="AA197" s="177">
        <f t="shared" si="125"/>
        <v>71721891.307753652</v>
      </c>
      <c r="AD197" s="45">
        <f t="shared" si="126"/>
        <v>2656366.3447316168</v>
      </c>
      <c r="AE197" s="177">
        <f t="shared" si="127"/>
        <v>265636.63447316171</v>
      </c>
      <c r="AF197" s="178"/>
      <c r="AG197" s="177">
        <f t="shared" si="128"/>
        <v>2922002.9792047786</v>
      </c>
      <c r="AJ197" s="70">
        <f t="shared" si="129"/>
        <v>33204.579309145207</v>
      </c>
      <c r="AK197" s="121">
        <f t="shared" si="130"/>
        <v>3320.4579309145211</v>
      </c>
      <c r="AL197" s="121"/>
      <c r="AM197" s="121">
        <f t="shared" si="131"/>
        <v>36525.037240059726</v>
      </c>
    </row>
    <row r="198" spans="1:40" x14ac:dyDescent="0.35">
      <c r="A198" s="48">
        <v>43238</v>
      </c>
      <c r="B198" s="53">
        <f t="shared" si="134"/>
        <v>1</v>
      </c>
      <c r="C198" s="71">
        <v>399711390200</v>
      </c>
      <c r="D198" s="71">
        <v>0</v>
      </c>
      <c r="E198" s="71">
        <v>47600000000</v>
      </c>
      <c r="F198" s="71">
        <v>35923891949.960022</v>
      </c>
      <c r="G198" s="70">
        <v>483235282149.96002</v>
      </c>
      <c r="H198" s="109">
        <v>490489811.6124</v>
      </c>
      <c r="I198" s="50">
        <f t="shared" si="135"/>
        <v>985.20962252285733</v>
      </c>
      <c r="J198" s="51">
        <f t="shared" ref="J198:J203" si="136">(I198-I197)/I197</f>
        <v>-7.7982090564294342E-4</v>
      </c>
      <c r="K198" s="51">
        <f>(I198-I178)/I178</f>
        <v>-4.8200263163973613E-2</v>
      </c>
      <c r="L198" s="51">
        <f t="shared" ref="L198:L203" si="137">(I198-I136)/I136</f>
        <v>-3.7584879528954278E-2</v>
      </c>
      <c r="R198" s="84">
        <f t="shared" si="117"/>
        <v>0.82715688395442855</v>
      </c>
      <c r="S198" s="84">
        <f t="shared" si="118"/>
        <v>0</v>
      </c>
      <c r="T198" s="84">
        <f t="shared" si="119"/>
        <v>9.8502741331765023E-2</v>
      </c>
      <c r="U198" s="84">
        <f t="shared" si="120"/>
        <v>7.4340374713806473E-2</v>
      </c>
      <c r="V198" s="84">
        <f t="shared" si="121"/>
        <v>1</v>
      </c>
      <c r="X198" s="45">
        <f t="shared" si="122"/>
        <v>66752788.802257538</v>
      </c>
      <c r="Y198" s="177">
        <f t="shared" si="123"/>
        <v>6675278.8802257543</v>
      </c>
      <c r="Z198" s="177">
        <f t="shared" si="124"/>
        <v>1335055.7760451508</v>
      </c>
      <c r="AA198" s="177">
        <f t="shared" si="125"/>
        <v>72093011.906438142</v>
      </c>
      <c r="AD198" s="45">
        <f t="shared" si="126"/>
        <v>2670111.5520903012</v>
      </c>
      <c r="AE198" s="177">
        <f t="shared" si="127"/>
        <v>267011.15520903014</v>
      </c>
      <c r="AF198" s="178"/>
      <c r="AG198" s="177">
        <f t="shared" si="128"/>
        <v>2937122.7072993312</v>
      </c>
      <c r="AJ198" s="70">
        <f t="shared" si="129"/>
        <v>33376.394401128768</v>
      </c>
      <c r="AK198" s="121">
        <f t="shared" si="130"/>
        <v>3337.6394401128769</v>
      </c>
      <c r="AL198" s="121"/>
      <c r="AM198" s="121">
        <f t="shared" si="131"/>
        <v>36714.033841241646</v>
      </c>
    </row>
    <row r="199" spans="1:40" x14ac:dyDescent="0.35">
      <c r="A199" s="48">
        <v>43241</v>
      </c>
      <c r="B199" s="53">
        <f t="shared" si="134"/>
        <v>3</v>
      </c>
      <c r="C199" s="71">
        <v>398418936700</v>
      </c>
      <c r="D199" s="71">
        <v>0</v>
      </c>
      <c r="E199" s="71">
        <v>47600000000</v>
      </c>
      <c r="F199" s="71">
        <v>34944206630.190002</v>
      </c>
      <c r="G199" s="70">
        <v>480963143330.19</v>
      </c>
      <c r="H199" s="109">
        <v>488808826.02740002</v>
      </c>
      <c r="I199" s="50">
        <f t="shared" si="135"/>
        <v>983.94938413659042</v>
      </c>
      <c r="J199" s="51">
        <f t="shared" si="136"/>
        <v>-1.279157610174141E-3</v>
      </c>
      <c r="K199" s="51">
        <f>(I199-I180)/I180</f>
        <v>-5.2171628306689997E-2</v>
      </c>
      <c r="L199" s="51">
        <f t="shared" si="137"/>
        <v>-4.7547780128829278E-2</v>
      </c>
      <c r="R199" s="84">
        <f t="shared" si="117"/>
        <v>0.82837727219875168</v>
      </c>
      <c r="S199" s="84">
        <f t="shared" si="118"/>
        <v>0</v>
      </c>
      <c r="T199" s="84">
        <f t="shared" si="119"/>
        <v>9.8968082399032667E-2</v>
      </c>
      <c r="U199" s="84">
        <f t="shared" si="120"/>
        <v>7.2654645402215709E-2</v>
      </c>
      <c r="V199" s="84">
        <f t="shared" si="121"/>
        <v>1</v>
      </c>
      <c r="X199" s="45">
        <f t="shared" si="122"/>
        <v>198589841.97943562</v>
      </c>
      <c r="Y199" s="177">
        <f t="shared" si="123"/>
        <v>19858984.197943565</v>
      </c>
      <c r="Z199" s="177">
        <f t="shared" si="124"/>
        <v>3971796.8395887124</v>
      </c>
      <c r="AA199" s="177">
        <f t="shared" si="125"/>
        <v>214477029.33779049</v>
      </c>
      <c r="AD199" s="45">
        <f t="shared" si="126"/>
        <v>7943593.6791774249</v>
      </c>
      <c r="AE199" s="177">
        <f t="shared" si="127"/>
        <v>794359.36791774258</v>
      </c>
      <c r="AF199" s="178"/>
      <c r="AG199" s="177">
        <f t="shared" si="128"/>
        <v>8737953.0470951684</v>
      </c>
      <c r="AJ199" s="70">
        <f t="shared" si="129"/>
        <v>99294.920989717808</v>
      </c>
      <c r="AK199" s="121">
        <f t="shared" si="130"/>
        <v>9929.4920989717812</v>
      </c>
      <c r="AL199" s="121"/>
      <c r="AM199" s="121">
        <f t="shared" si="131"/>
        <v>109224.41308868959</v>
      </c>
    </row>
    <row r="200" spans="1:40" x14ac:dyDescent="0.35">
      <c r="A200" s="48">
        <v>43242</v>
      </c>
      <c r="B200" s="53">
        <f t="shared" si="134"/>
        <v>1</v>
      </c>
      <c r="C200" s="71">
        <v>396887713800</v>
      </c>
      <c r="D200" s="71">
        <v>0</v>
      </c>
      <c r="E200" s="71">
        <v>62600000000</v>
      </c>
      <c r="F200" s="71">
        <v>18305922445.75</v>
      </c>
      <c r="G200" s="70">
        <v>477793636245.75</v>
      </c>
      <c r="H200" s="109">
        <v>485796320.19630003</v>
      </c>
      <c r="I200" s="50">
        <f t="shared" si="135"/>
        <v>983.52666823965171</v>
      </c>
      <c r="J200" s="51">
        <f t="shared" si="136"/>
        <v>-4.2961142489015587E-4</v>
      </c>
      <c r="K200" s="51">
        <f>(I200-I181)/I181</f>
        <v>-4.5718953489409443E-2</v>
      </c>
      <c r="L200" s="51">
        <f t="shared" si="137"/>
        <v>-4.8795268305681122E-2</v>
      </c>
      <c r="R200" s="84">
        <f t="shared" si="117"/>
        <v>0.83066764329163945</v>
      </c>
      <c r="S200" s="84">
        <f t="shared" si="118"/>
        <v>0</v>
      </c>
      <c r="T200" s="84">
        <f t="shared" si="119"/>
        <v>0.13101890701575208</v>
      </c>
      <c r="U200" s="84">
        <f t="shared" si="120"/>
        <v>3.8313449692608442E-2</v>
      </c>
      <c r="V200" s="84">
        <f t="shared" si="121"/>
        <v>0.99999999999999989</v>
      </c>
      <c r="X200" s="45">
        <f t="shared" si="122"/>
        <v>65885362.100026034</v>
      </c>
      <c r="Y200" s="177">
        <f t="shared" si="123"/>
        <v>6588536.2100026039</v>
      </c>
      <c r="Z200" s="177">
        <f t="shared" si="124"/>
        <v>1317707.2420005207</v>
      </c>
      <c r="AA200" s="177">
        <f t="shared" si="125"/>
        <v>71156191.068028122</v>
      </c>
      <c r="AD200" s="45">
        <f t="shared" si="126"/>
        <v>2635414.4840010409</v>
      </c>
      <c r="AE200" s="177">
        <f t="shared" si="127"/>
        <v>263541.44840010413</v>
      </c>
      <c r="AF200" s="178"/>
      <c r="AG200" s="177">
        <f t="shared" si="128"/>
        <v>2898955.9324011449</v>
      </c>
      <c r="AJ200" s="70">
        <f t="shared" si="129"/>
        <v>32942.681050013016</v>
      </c>
      <c r="AK200" s="121">
        <f t="shared" si="130"/>
        <v>3294.2681050013016</v>
      </c>
      <c r="AL200" s="121"/>
      <c r="AM200" s="121">
        <f t="shared" si="131"/>
        <v>36236.949155014314</v>
      </c>
    </row>
    <row r="201" spans="1:40" x14ac:dyDescent="0.35">
      <c r="A201" s="48">
        <v>43243</v>
      </c>
      <c r="B201" s="53">
        <f t="shared" si="134"/>
        <v>1</v>
      </c>
      <c r="C201" s="71">
        <v>393815280800</v>
      </c>
      <c r="D201" s="71">
        <v>0</v>
      </c>
      <c r="E201" s="71">
        <v>62600000000</v>
      </c>
      <c r="F201" s="71">
        <v>24938024353.48999</v>
      </c>
      <c r="G201" s="70">
        <v>481353305153.48999</v>
      </c>
      <c r="H201" s="109">
        <v>485796320.19630003</v>
      </c>
      <c r="I201" s="50">
        <f t="shared" si="135"/>
        <v>990.85416077047535</v>
      </c>
      <c r="J201" s="51">
        <f t="shared" si="136"/>
        <v>7.4502225180519202E-3</v>
      </c>
      <c r="K201" s="51">
        <f>(I201-I181)/I181</f>
        <v>-3.8609347348146091E-2</v>
      </c>
      <c r="L201" s="51">
        <f t="shared" si="137"/>
        <v>-4.3017755962197174E-2</v>
      </c>
      <c r="R201" s="84">
        <f t="shared" si="117"/>
        <v>0.81814184422068825</v>
      </c>
      <c r="S201" s="84">
        <f t="shared" si="118"/>
        <v>0</v>
      </c>
      <c r="T201" s="84">
        <f t="shared" si="119"/>
        <v>0.13005000553603477</v>
      </c>
      <c r="U201" s="84">
        <f t="shared" si="120"/>
        <v>5.1808150243277042E-2</v>
      </c>
      <c r="V201" s="84">
        <f t="shared" si="121"/>
        <v>1</v>
      </c>
      <c r="X201" s="45">
        <f t="shared" si="122"/>
        <v>65451183.04736302</v>
      </c>
      <c r="Y201" s="177">
        <f t="shared" si="123"/>
        <v>6545118.3047363022</v>
      </c>
      <c r="Z201" s="177">
        <f t="shared" si="124"/>
        <v>1309023.6609472604</v>
      </c>
      <c r="AA201" s="177">
        <f t="shared" si="125"/>
        <v>70687277.691152066</v>
      </c>
      <c r="AD201" s="45">
        <f t="shared" si="126"/>
        <v>2618047.3218945204</v>
      </c>
      <c r="AE201" s="177">
        <f t="shared" si="127"/>
        <v>261804.73218945204</v>
      </c>
      <c r="AF201" s="178"/>
      <c r="AG201" s="177">
        <f t="shared" si="128"/>
        <v>2879852.0540839722</v>
      </c>
      <c r="AJ201" s="70">
        <f t="shared" si="129"/>
        <v>32725.591523681509</v>
      </c>
      <c r="AK201" s="121">
        <f t="shared" si="130"/>
        <v>3272.559152368151</v>
      </c>
      <c r="AL201" s="121"/>
      <c r="AM201" s="121">
        <f t="shared" si="131"/>
        <v>35998.150676049663</v>
      </c>
    </row>
    <row r="202" spans="1:40" x14ac:dyDescent="0.35">
      <c r="A202" s="48">
        <v>43244</v>
      </c>
      <c r="B202" s="53">
        <f t="shared" si="134"/>
        <v>1</v>
      </c>
      <c r="C202" s="71">
        <v>395938819000</v>
      </c>
      <c r="D202" s="71">
        <v>0</v>
      </c>
      <c r="E202" s="71">
        <v>62600000000</v>
      </c>
      <c r="F202" s="71">
        <v>25630545815.919983</v>
      </c>
      <c r="G202" s="70">
        <v>484169364815.91998</v>
      </c>
      <c r="H202" s="109">
        <v>478675548.29180002</v>
      </c>
      <c r="I202" s="50">
        <f t="shared" si="135"/>
        <v>1011.4771196141628</v>
      </c>
      <c r="J202" s="51">
        <f t="shared" si="136"/>
        <v>2.0813314067986869E-2</v>
      </c>
      <c r="K202" s="51">
        <f>(I202-I182)/I182</f>
        <v>-6.6974788442888573E-3</v>
      </c>
      <c r="L202" s="51">
        <f t="shared" si="137"/>
        <v>-1.601549587540238E-2</v>
      </c>
      <c r="R202" s="84">
        <f t="shared" si="117"/>
        <v>0.81776925136627543</v>
      </c>
      <c r="S202" s="84">
        <f t="shared" si="118"/>
        <v>0</v>
      </c>
      <c r="T202" s="84">
        <f t="shared" si="119"/>
        <v>0.12929359961425971</v>
      </c>
      <c r="U202" s="84">
        <f t="shared" si="120"/>
        <v>5.2937149019464821E-2</v>
      </c>
      <c r="V202" s="84">
        <f t="shared" si="121"/>
        <v>0.99999999999999989</v>
      </c>
      <c r="X202" s="45">
        <f t="shared" si="122"/>
        <v>65938808.925135612</v>
      </c>
      <c r="Y202" s="177">
        <f t="shared" si="123"/>
        <v>6593880.892513562</v>
      </c>
      <c r="Z202" s="177">
        <f t="shared" si="124"/>
        <v>1318776.1785027122</v>
      </c>
      <c r="AA202" s="177">
        <f t="shared" si="125"/>
        <v>71213913.639146462</v>
      </c>
      <c r="AD202" s="45">
        <f t="shared" si="126"/>
        <v>2637552.3570054248</v>
      </c>
      <c r="AE202" s="177">
        <f t="shared" si="127"/>
        <v>263755.23570054251</v>
      </c>
      <c r="AF202" s="178"/>
      <c r="AG202" s="177">
        <f t="shared" si="128"/>
        <v>2901307.5927059674</v>
      </c>
      <c r="AJ202" s="70">
        <f t="shared" si="129"/>
        <v>32969.404462567807</v>
      </c>
      <c r="AK202" s="121">
        <f t="shared" si="130"/>
        <v>3296.9404462567809</v>
      </c>
      <c r="AL202" s="121"/>
      <c r="AM202" s="121">
        <f t="shared" si="131"/>
        <v>36266.344908824591</v>
      </c>
    </row>
    <row r="203" spans="1:40" x14ac:dyDescent="0.35">
      <c r="A203" s="48">
        <v>43245</v>
      </c>
      <c r="B203" s="53">
        <f t="shared" si="134"/>
        <v>1</v>
      </c>
      <c r="C203" s="71">
        <v>397762652500</v>
      </c>
      <c r="D203" s="71">
        <v>0</v>
      </c>
      <c r="E203" s="71">
        <v>62600000000</v>
      </c>
      <c r="F203" s="71">
        <v>25196012709.549988</v>
      </c>
      <c r="G203" s="70">
        <v>485558665209.54999</v>
      </c>
      <c r="H203" s="109">
        <v>476572110.6961</v>
      </c>
      <c r="I203" s="50">
        <v>1018.8566521450948</v>
      </c>
      <c r="J203" s="51">
        <f t="shared" si="136"/>
        <v>7.2957977870493013E-3</v>
      </c>
      <c r="K203" s="51">
        <f>(I203-I183)/I183</f>
        <v>1.6313210653783938E-2</v>
      </c>
      <c r="L203" s="51">
        <f t="shared" si="137"/>
        <v>-1.5493939843155323E-2</v>
      </c>
      <c r="R203" s="84">
        <f t="shared" si="117"/>
        <v>0.81918557117776836</v>
      </c>
      <c r="S203" s="84">
        <f t="shared" si="118"/>
        <v>0</v>
      </c>
      <c r="T203" s="84">
        <f t="shared" si="119"/>
        <v>0.12892365945726464</v>
      </c>
      <c r="U203" s="84">
        <f t="shared" si="120"/>
        <v>5.1890769364967004E-2</v>
      </c>
      <c r="V203" s="84">
        <f t="shared" si="121"/>
        <v>1</v>
      </c>
      <c r="X203" s="45">
        <f t="shared" si="122"/>
        <v>66324570.522728771</v>
      </c>
      <c r="Y203" s="177">
        <f t="shared" si="123"/>
        <v>6632457.0522728777</v>
      </c>
      <c r="Z203" s="177">
        <f t="shared" si="124"/>
        <v>1326491.4104545754</v>
      </c>
      <c r="AA203" s="177">
        <f t="shared" si="125"/>
        <v>71630536.164547071</v>
      </c>
      <c r="AD203" s="45">
        <f t="shared" si="126"/>
        <v>2652982.8209091509</v>
      </c>
      <c r="AE203" s="177">
        <f t="shared" si="127"/>
        <v>265298.28209091508</v>
      </c>
      <c r="AF203" s="178"/>
      <c r="AG203" s="177">
        <f t="shared" si="128"/>
        <v>2918281.1030000658</v>
      </c>
      <c r="AJ203" s="70">
        <f t="shared" si="129"/>
        <v>33162.285261364384</v>
      </c>
      <c r="AK203" s="121">
        <f t="shared" si="130"/>
        <v>3316.2285261364386</v>
      </c>
      <c r="AL203" s="121"/>
      <c r="AM203" s="121">
        <f t="shared" si="131"/>
        <v>36478.513787500822</v>
      </c>
    </row>
    <row r="204" spans="1:40" x14ac:dyDescent="0.35">
      <c r="A204" s="48">
        <v>43248</v>
      </c>
      <c r="B204" s="53">
        <f t="shared" si="134"/>
        <v>3</v>
      </c>
      <c r="C204" s="71">
        <v>399553201900</v>
      </c>
      <c r="D204" s="71">
        <v>0</v>
      </c>
      <c r="E204" s="71">
        <v>62600000000</v>
      </c>
      <c r="F204" s="71">
        <v>24143669179.73999</v>
      </c>
      <c r="G204" s="70">
        <v>486296871079.73999</v>
      </c>
      <c r="H204" s="109">
        <v>476572110.6961</v>
      </c>
      <c r="I204" s="50">
        <f t="shared" ref="I204:I209" si="138">G204/H204</f>
        <v>1020.4056430608908</v>
      </c>
      <c r="J204" s="51">
        <f t="shared" ref="J204:J209" si="139">(I204-I203)/I203</f>
        <v>1.5203227191330491E-3</v>
      </c>
      <c r="K204" s="51">
        <f>(I204-I185)/I185</f>
        <v>1.9279796898205737E-2</v>
      </c>
      <c r="L204" s="51">
        <f t="shared" ref="L204:L209" si="140">(I204-I142)/I142</f>
        <v>-1.961651917729533E-2</v>
      </c>
      <c r="R204" s="84">
        <f t="shared" si="117"/>
        <v>0.82162404420340951</v>
      </c>
      <c r="S204" s="84">
        <f t="shared" si="118"/>
        <v>0</v>
      </c>
      <c r="T204" s="84">
        <f t="shared" si="119"/>
        <v>0.12872795142812102</v>
      </c>
      <c r="U204" s="84">
        <f t="shared" si="120"/>
        <v>4.9648004368469521E-2</v>
      </c>
      <c r="V204" s="84">
        <f t="shared" si="121"/>
        <v>1</v>
      </c>
      <c r="X204" s="45">
        <f t="shared" si="122"/>
        <v>199544656.93543148</v>
      </c>
      <c r="Y204" s="177">
        <f t="shared" si="123"/>
        <v>19954465.693543147</v>
      </c>
      <c r="Z204" s="177">
        <f t="shared" si="124"/>
        <v>3990893.1387086296</v>
      </c>
      <c r="AA204" s="177">
        <f t="shared" si="125"/>
        <v>215508229.490266</v>
      </c>
      <c r="AD204" s="45">
        <f t="shared" si="126"/>
        <v>7981786.2774172612</v>
      </c>
      <c r="AE204" s="177">
        <f t="shared" si="127"/>
        <v>798178.62774172612</v>
      </c>
      <c r="AF204" s="178"/>
      <c r="AG204" s="177">
        <f t="shared" si="128"/>
        <v>8779964.9051589873</v>
      </c>
      <c r="AJ204" s="70">
        <f t="shared" si="129"/>
        <v>99772.328467715764</v>
      </c>
      <c r="AK204" s="121">
        <f t="shared" si="130"/>
        <v>9977.2328467715779</v>
      </c>
      <c r="AL204" s="121"/>
      <c r="AM204" s="121">
        <f t="shared" si="131"/>
        <v>109749.56131448734</v>
      </c>
    </row>
    <row r="205" spans="1:40" x14ac:dyDescent="0.35">
      <c r="A205" s="48">
        <v>43250</v>
      </c>
      <c r="B205" s="53">
        <f t="shared" si="134"/>
        <v>2</v>
      </c>
      <c r="C205" s="71">
        <v>401799640600</v>
      </c>
      <c r="D205" s="71">
        <v>0</v>
      </c>
      <c r="E205" s="71">
        <v>72600000000</v>
      </c>
      <c r="F205" s="71">
        <v>6567499308.8400269</v>
      </c>
      <c r="G205" s="70">
        <v>480967139908.84003</v>
      </c>
      <c r="H205" s="109">
        <v>475285143.2755</v>
      </c>
      <c r="I205" s="50">
        <f t="shared" si="138"/>
        <v>1011.9549216164884</v>
      </c>
      <c r="J205" s="51">
        <f t="shared" si="139"/>
        <v>-8.281727469727624E-3</v>
      </c>
      <c r="K205" s="51">
        <f>(I205-I186)/I186</f>
        <v>-1.4960500125823379E-2</v>
      </c>
      <c r="L205" s="51">
        <f t="shared" si="140"/>
        <v>-2.5855877052977039E-2</v>
      </c>
      <c r="R205" s="84">
        <f t="shared" si="117"/>
        <v>0.83539935945760246</v>
      </c>
      <c r="S205" s="84">
        <f t="shared" si="118"/>
        <v>0</v>
      </c>
      <c r="T205" s="84">
        <f t="shared" si="119"/>
        <v>0.15094586298298929</v>
      </c>
      <c r="U205" s="84">
        <f t="shared" si="120"/>
        <v>1.3654777559408313E-2</v>
      </c>
      <c r="V205" s="84">
        <f t="shared" si="121"/>
        <v>1</v>
      </c>
      <c r="X205" s="45">
        <f t="shared" si="122"/>
        <v>133232019.47390136</v>
      </c>
      <c r="Y205" s="177">
        <f t="shared" si="123"/>
        <v>13323201.947390137</v>
      </c>
      <c r="Z205" s="177">
        <f t="shared" si="124"/>
        <v>2664640.3894780274</v>
      </c>
      <c r="AA205" s="177">
        <f t="shared" si="125"/>
        <v>143890581.03181347</v>
      </c>
      <c r="AD205" s="45">
        <f t="shared" si="126"/>
        <v>5329280.7789560547</v>
      </c>
      <c r="AE205" s="177">
        <f t="shared" si="127"/>
        <v>532928.07789560547</v>
      </c>
      <c r="AF205" s="178"/>
      <c r="AG205" s="177">
        <f t="shared" si="128"/>
        <v>5862208.8568516597</v>
      </c>
      <c r="AJ205" s="70">
        <f t="shared" si="129"/>
        <v>66616.009736950684</v>
      </c>
      <c r="AK205" s="121">
        <f t="shared" si="130"/>
        <v>6661.6009736950691</v>
      </c>
      <c r="AL205" s="121"/>
      <c r="AM205" s="121">
        <f t="shared" si="131"/>
        <v>73277.610710645749</v>
      </c>
    </row>
    <row r="206" spans="1:40" x14ac:dyDescent="0.35">
      <c r="A206" s="48">
        <v>43251</v>
      </c>
      <c r="B206" s="53">
        <f t="shared" si="134"/>
        <v>1</v>
      </c>
      <c r="C206" s="71">
        <v>414555551600</v>
      </c>
      <c r="D206" s="71">
        <v>0</v>
      </c>
      <c r="E206" s="71">
        <v>89600000000</v>
      </c>
      <c r="F206" s="195">
        <v>-14152947913.409973</v>
      </c>
      <c r="G206" s="70">
        <v>490002603686.57599</v>
      </c>
      <c r="H206" s="109">
        <v>473700654.86019999</v>
      </c>
      <c r="I206" s="50">
        <f t="shared" si="138"/>
        <v>1034.4140305889741</v>
      </c>
      <c r="J206" s="51">
        <f t="shared" si="139"/>
        <v>2.2193784024104313E-2</v>
      </c>
      <c r="K206" s="51">
        <f>(I206-I186)/I186</f>
        <v>6.9012537895958223E-3</v>
      </c>
      <c r="L206" s="51">
        <f t="shared" si="140"/>
        <v>-8.8238093493077825E-3</v>
      </c>
      <c r="R206" s="84">
        <f t="shared" si="117"/>
        <v>0.84602724246984873</v>
      </c>
      <c r="S206" s="84">
        <f t="shared" si="118"/>
        <v>0</v>
      </c>
      <c r="T206" s="84">
        <f t="shared" si="119"/>
        <v>0.18285617122416661</v>
      </c>
      <c r="U206" s="84">
        <f t="shared" si="120"/>
        <v>-2.8883413693986674E-2</v>
      </c>
      <c r="V206" s="84">
        <f t="shared" si="121"/>
        <v>1.0000000000000286</v>
      </c>
      <c r="X206" s="129">
        <f t="shared" si="122"/>
        <v>65885909.576553427</v>
      </c>
      <c r="Y206" s="130">
        <f t="shared" si="123"/>
        <v>6588590.9576553432</v>
      </c>
      <c r="Z206" s="130">
        <f t="shared" si="124"/>
        <v>1317718.1915310686</v>
      </c>
      <c r="AA206" s="130">
        <f t="shared" si="125"/>
        <v>71156782.342677712</v>
      </c>
      <c r="AB206" s="130">
        <f>SUM(AA187:AA206)</f>
        <v>2227649844.5349159</v>
      </c>
      <c r="AD206" s="129">
        <f t="shared" si="126"/>
        <v>2635436.3830621373</v>
      </c>
      <c r="AE206" s="130">
        <f t="shared" si="127"/>
        <v>263543.63830621372</v>
      </c>
      <c r="AF206" s="131"/>
      <c r="AG206" s="130">
        <f t="shared" si="128"/>
        <v>2898980.0213683508</v>
      </c>
      <c r="AH206" s="130">
        <f>SUM(AG187:AG206)</f>
        <v>90756104.777348399</v>
      </c>
      <c r="AJ206" s="129">
        <f t="shared" si="129"/>
        <v>32942.954788276715</v>
      </c>
      <c r="AK206" s="130">
        <f t="shared" si="130"/>
        <v>3294.2954788276716</v>
      </c>
      <c r="AL206" s="130"/>
      <c r="AM206" s="130">
        <f t="shared" si="131"/>
        <v>36237.250267104384</v>
      </c>
      <c r="AN206" s="130">
        <f>SUM(AM187:AM206)</f>
        <v>1134451.3097168554</v>
      </c>
    </row>
    <row r="207" spans="1:40" x14ac:dyDescent="0.35">
      <c r="A207" s="48">
        <v>43255</v>
      </c>
      <c r="B207" s="53">
        <f t="shared" si="134"/>
        <v>4</v>
      </c>
      <c r="C207" s="71">
        <v>404564114700</v>
      </c>
      <c r="D207" s="71">
        <v>0</v>
      </c>
      <c r="E207" s="71">
        <v>52500000000</v>
      </c>
      <c r="F207" s="71">
        <v>27360482895.140015</v>
      </c>
      <c r="G207" s="70">
        <v>484424597595.14001</v>
      </c>
      <c r="H207" s="109">
        <v>472636765.75529999</v>
      </c>
      <c r="I207" s="50">
        <f t="shared" si="138"/>
        <v>1024.9405731714553</v>
      </c>
      <c r="J207" s="51">
        <f t="shared" si="139"/>
        <v>-9.1582839534038781E-3</v>
      </c>
      <c r="K207" s="51">
        <f>(I207-I189)/I189</f>
        <v>5.8366139108988038E-2</v>
      </c>
      <c r="L207" s="51">
        <f t="shared" si="140"/>
        <v>-1.0709543096860379E-2</v>
      </c>
      <c r="R207" s="84">
        <f t="shared" ref="R207:R219" si="141">C207/G207</f>
        <v>0.83514362546494025</v>
      </c>
      <c r="S207" s="84">
        <f t="shared" ref="S207:S219" si="142">D207/G207</f>
        <v>0</v>
      </c>
      <c r="T207" s="84">
        <f t="shared" ref="T207:T219" si="143">E207/G207</f>
        <v>0.10837599960990649</v>
      </c>
      <c r="U207" s="84">
        <f t="shared" ref="U207:U219" si="144">F207/G207</f>
        <v>5.648037492515328E-2</v>
      </c>
      <c r="V207" s="84">
        <f t="shared" ref="V207:V219" si="145">SUM(R207:U207)</f>
        <v>1</v>
      </c>
      <c r="X207" s="45">
        <f t="shared" ref="X207:X219" si="146">(G206*$AB$126*B207)/365</f>
        <v>268494577.3625074</v>
      </c>
      <c r="Y207" s="177">
        <f t="shared" ref="Y207:Y219" si="147">X207*10%</f>
        <v>26849457.736250743</v>
      </c>
      <c r="Z207" s="177">
        <f t="shared" ref="Z207:Z219" si="148">X207*2%</f>
        <v>5369891.5472501479</v>
      </c>
      <c r="AA207" s="177">
        <f t="shared" ref="AA207:AA219" si="149">X207+Y207-Z207</f>
        <v>289974143.55150801</v>
      </c>
      <c r="AD207" s="45">
        <f t="shared" ref="AD207:AD219" si="150">(G206*$AD$5*B207)/365</f>
        <v>10739783.094500296</v>
      </c>
      <c r="AE207" s="177">
        <f t="shared" ref="AE207:AE219" si="151">AD207*10%</f>
        <v>1073978.3094500296</v>
      </c>
      <c r="AF207" s="178"/>
      <c r="AG207" s="177">
        <f t="shared" ref="AG207:AG219" si="152">AD207+AE207-AF207</f>
        <v>11813761.403950326</v>
      </c>
      <c r="AJ207" s="70">
        <f t="shared" ref="AJ207:AJ219" si="153">(G206*$AJ$5*B207)/365</f>
        <v>134247.2886812537</v>
      </c>
      <c r="AK207" s="121">
        <f t="shared" ref="AK207:AK219" si="154">AJ207*10%</f>
        <v>13424.72886812537</v>
      </c>
      <c r="AL207" s="121"/>
      <c r="AM207" s="121">
        <f t="shared" ref="AM207:AM219" si="155">AJ207+AK207-AL207</f>
        <v>147672.01754937909</v>
      </c>
    </row>
    <row r="208" spans="1:40" x14ac:dyDescent="0.35">
      <c r="A208" s="48">
        <v>43256</v>
      </c>
      <c r="B208" s="53">
        <f t="shared" si="134"/>
        <v>1</v>
      </c>
      <c r="C208" s="71">
        <v>404566175500</v>
      </c>
      <c r="D208" s="71">
        <v>0</v>
      </c>
      <c r="E208" s="71">
        <v>52500000000</v>
      </c>
      <c r="F208" s="71">
        <v>27396297637.359985</v>
      </c>
      <c r="G208" s="70">
        <v>484462473137.35999</v>
      </c>
      <c r="H208" s="109">
        <v>471818691.31569999</v>
      </c>
      <c r="I208" s="50">
        <f t="shared" si="138"/>
        <v>1026.797967215758</v>
      </c>
      <c r="J208" s="51">
        <f t="shared" si="139"/>
        <v>1.8121968169875797E-3</v>
      </c>
      <c r="K208" s="51">
        <f>(I208-I189)/I189</f>
        <v>6.0284106857488778E-2</v>
      </c>
      <c r="L208" s="51">
        <f t="shared" si="140"/>
        <v>-3.6433511223575484E-4</v>
      </c>
      <c r="R208" s="84">
        <f t="shared" si="141"/>
        <v>0.83508258726428342</v>
      </c>
      <c r="S208" s="84">
        <f t="shared" si="142"/>
        <v>0</v>
      </c>
      <c r="T208" s="84">
        <f t="shared" si="143"/>
        <v>0.10836752671473615</v>
      </c>
      <c r="U208" s="84">
        <f t="shared" si="144"/>
        <v>5.6549886020980399E-2</v>
      </c>
      <c r="V208" s="84">
        <f t="shared" si="145"/>
        <v>1</v>
      </c>
      <c r="X208" s="45">
        <f t="shared" si="146"/>
        <v>66359533.917142473</v>
      </c>
      <c r="Y208" s="177">
        <f t="shared" si="147"/>
        <v>6635953.3917142479</v>
      </c>
      <c r="Z208" s="177">
        <f t="shared" si="148"/>
        <v>1327190.6783428495</v>
      </c>
      <c r="AA208" s="177">
        <f t="shared" si="149"/>
        <v>71668296.630513877</v>
      </c>
      <c r="AD208" s="45">
        <f t="shared" si="150"/>
        <v>2654381.356685699</v>
      </c>
      <c r="AE208" s="177">
        <f t="shared" si="151"/>
        <v>265438.13566856988</v>
      </c>
      <c r="AF208" s="178"/>
      <c r="AG208" s="177">
        <f t="shared" si="152"/>
        <v>2919819.4923542687</v>
      </c>
      <c r="AJ208" s="70">
        <f t="shared" si="153"/>
        <v>33179.766958571236</v>
      </c>
      <c r="AK208" s="121">
        <f t="shared" si="154"/>
        <v>3317.9766958571236</v>
      </c>
      <c r="AL208" s="121"/>
      <c r="AM208" s="121">
        <f t="shared" si="155"/>
        <v>36497.743654428356</v>
      </c>
    </row>
    <row r="209" spans="1:40" x14ac:dyDescent="0.35">
      <c r="A209" s="48">
        <v>43257</v>
      </c>
      <c r="B209" s="53">
        <f t="shared" si="134"/>
        <v>1</v>
      </c>
      <c r="C209" s="71">
        <v>415479176500</v>
      </c>
      <c r="D209" s="71">
        <v>0</v>
      </c>
      <c r="E209" s="71">
        <v>68000000000</v>
      </c>
      <c r="F209" s="71">
        <v>-998596800.15002441</v>
      </c>
      <c r="G209" s="70">
        <v>482480579699.84998</v>
      </c>
      <c r="H209" s="109">
        <v>467310988.33499998</v>
      </c>
      <c r="I209" s="50">
        <f t="shared" si="138"/>
        <v>1032.4614480367738</v>
      </c>
      <c r="J209" s="51">
        <f t="shared" si="139"/>
        <v>5.5156720229713498E-3</v>
      </c>
      <c r="K209" s="51">
        <f>(I209-I190)/I190</f>
        <v>5.8119433710634966E-2</v>
      </c>
      <c r="L209" s="51">
        <f t="shared" si="140"/>
        <v>2.7504373559689805E-3</v>
      </c>
      <c r="R209" s="84">
        <f t="shared" si="141"/>
        <v>0.86113139881913714</v>
      </c>
      <c r="S209" s="84">
        <f t="shared" si="142"/>
        <v>0</v>
      </c>
      <c r="T209" s="84">
        <f t="shared" si="143"/>
        <v>0.14093831515934307</v>
      </c>
      <c r="U209" s="84">
        <f t="shared" si="144"/>
        <v>-2.0697139784802304E-3</v>
      </c>
      <c r="V209" s="84">
        <f t="shared" si="145"/>
        <v>1</v>
      </c>
      <c r="X209" s="45">
        <f t="shared" si="146"/>
        <v>66364722.347583562</v>
      </c>
      <c r="Y209" s="177">
        <f t="shared" si="147"/>
        <v>6636472.2347583566</v>
      </c>
      <c r="Z209" s="177">
        <f t="shared" si="148"/>
        <v>1327294.4469516713</v>
      </c>
      <c r="AA209" s="177">
        <f t="shared" si="149"/>
        <v>71673900.135390252</v>
      </c>
      <c r="AD209" s="45">
        <f t="shared" si="150"/>
        <v>2654588.8939033425</v>
      </c>
      <c r="AE209" s="177">
        <f t="shared" si="151"/>
        <v>265458.88939033425</v>
      </c>
      <c r="AF209" s="178"/>
      <c r="AG209" s="177">
        <f t="shared" si="152"/>
        <v>2920047.7832936766</v>
      </c>
      <c r="AJ209" s="70">
        <f t="shared" si="153"/>
        <v>33182.361173791782</v>
      </c>
      <c r="AK209" s="121">
        <f t="shared" si="154"/>
        <v>3318.2361173791783</v>
      </c>
      <c r="AL209" s="121"/>
      <c r="AM209" s="121">
        <f t="shared" si="155"/>
        <v>36500.597291170961</v>
      </c>
    </row>
    <row r="210" spans="1:40" x14ac:dyDescent="0.35">
      <c r="A210" s="48">
        <v>43258</v>
      </c>
      <c r="B210" s="53">
        <f t="shared" si="134"/>
        <v>1</v>
      </c>
      <c r="C210" s="71">
        <v>413984788000</v>
      </c>
      <c r="D210" s="71">
        <v>0</v>
      </c>
      <c r="E210" s="71">
        <v>62500000000</v>
      </c>
      <c r="F210" s="71">
        <v>1168751508.7700195</v>
      </c>
      <c r="G210" s="70">
        <v>477653539508.77002</v>
      </c>
      <c r="H210" s="109">
        <v>464146388.92079997</v>
      </c>
      <c r="I210" s="50">
        <f t="shared" ref="I210:I215" si="156">G210/H210</f>
        <v>1029.1010571457334</v>
      </c>
      <c r="J210" s="51">
        <f t="shared" ref="J210:J215" si="157">(I210-I209)/I209</f>
        <v>-3.2547374019923068E-3</v>
      </c>
      <c r="K210" s="51">
        <f>(I210-I190)/I190</f>
        <v>5.4675532813962043E-2</v>
      </c>
      <c r="L210" s="51">
        <f t="shared" ref="L210:L215" si="158">(I210-I148)/I148</f>
        <v>4.5010287180237436E-3</v>
      </c>
      <c r="R210" s="84">
        <f t="shared" si="141"/>
        <v>0.86670516128855979</v>
      </c>
      <c r="S210" s="84">
        <f t="shared" si="142"/>
        <v>0</v>
      </c>
      <c r="T210" s="84">
        <f t="shared" si="143"/>
        <v>0.13084797835744388</v>
      </c>
      <c r="U210" s="84">
        <f t="shared" si="144"/>
        <v>2.4468603539963101E-3</v>
      </c>
      <c r="V210" s="84">
        <f t="shared" si="145"/>
        <v>1</v>
      </c>
      <c r="X210" s="45">
        <f t="shared" si="146"/>
        <v>66093230.095869862</v>
      </c>
      <c r="Y210" s="177">
        <f t="shared" si="147"/>
        <v>6609323.0095869862</v>
      </c>
      <c r="Z210" s="177">
        <f t="shared" si="148"/>
        <v>1321864.6019173972</v>
      </c>
      <c r="AA210" s="177">
        <f t="shared" si="149"/>
        <v>71380688.503539443</v>
      </c>
      <c r="AD210" s="45">
        <f t="shared" si="150"/>
        <v>2643729.2038347945</v>
      </c>
      <c r="AE210" s="177">
        <f t="shared" si="151"/>
        <v>264372.92038347945</v>
      </c>
      <c r="AF210" s="178"/>
      <c r="AG210" s="177">
        <f t="shared" si="152"/>
        <v>2908102.1242182739</v>
      </c>
      <c r="AJ210" s="70">
        <f t="shared" si="153"/>
        <v>33046.615047934931</v>
      </c>
      <c r="AK210" s="121">
        <f t="shared" si="154"/>
        <v>3304.6615047934934</v>
      </c>
      <c r="AL210" s="121"/>
      <c r="AM210" s="121">
        <f t="shared" si="155"/>
        <v>36351.276552728421</v>
      </c>
    </row>
    <row r="211" spans="1:40" x14ac:dyDescent="0.35">
      <c r="A211" s="48">
        <v>43259</v>
      </c>
      <c r="B211" s="53">
        <f t="shared" si="134"/>
        <v>1</v>
      </c>
      <c r="C211" s="71">
        <v>413446797900</v>
      </c>
      <c r="D211" s="71">
        <v>0</v>
      </c>
      <c r="E211" s="71">
        <v>62500000000</v>
      </c>
      <c r="F211" s="71">
        <v>-8059454766.460022</v>
      </c>
      <c r="G211" s="70">
        <v>467887343133.53998</v>
      </c>
      <c r="H211" s="109">
        <v>461817032.51819998</v>
      </c>
      <c r="I211" s="50">
        <f t="shared" si="156"/>
        <v>1013.1444060913902</v>
      </c>
      <c r="J211" s="51">
        <f t="shared" si="157"/>
        <v>-1.5505426744580173E-2</v>
      </c>
      <c r="K211" s="51">
        <f>(I211-I191)/I191</f>
        <v>5.2389869149059895E-2</v>
      </c>
      <c r="L211" s="51">
        <f t="shared" si="158"/>
        <v>1.638378999629983E-2</v>
      </c>
      <c r="R211" s="84">
        <f t="shared" si="141"/>
        <v>0.88364603994427338</v>
      </c>
      <c r="S211" s="84">
        <f t="shared" si="142"/>
        <v>0</v>
      </c>
      <c r="T211" s="84">
        <f t="shared" si="143"/>
        <v>0.13357916369659489</v>
      </c>
      <c r="U211" s="84">
        <f t="shared" si="144"/>
        <v>-1.7225203640868242E-2</v>
      </c>
      <c r="V211" s="84">
        <f t="shared" si="145"/>
        <v>1</v>
      </c>
      <c r="X211" s="45">
        <f t="shared" si="146"/>
        <v>65431991.713530146</v>
      </c>
      <c r="Y211" s="177">
        <f t="shared" si="147"/>
        <v>6543199.1713530151</v>
      </c>
      <c r="Z211" s="177">
        <f t="shared" si="148"/>
        <v>1308639.834270603</v>
      </c>
      <c r="AA211" s="177">
        <f t="shared" si="149"/>
        <v>70666551.050612569</v>
      </c>
      <c r="AD211" s="45">
        <f t="shared" si="150"/>
        <v>2617279.6685412056</v>
      </c>
      <c r="AE211" s="177">
        <f t="shared" si="151"/>
        <v>261727.96685412058</v>
      </c>
      <c r="AF211" s="178"/>
      <c r="AG211" s="177">
        <f t="shared" si="152"/>
        <v>2879007.6353953262</v>
      </c>
      <c r="AJ211" s="70">
        <f t="shared" si="153"/>
        <v>32715.995856765072</v>
      </c>
      <c r="AK211" s="121">
        <f t="shared" si="154"/>
        <v>3271.5995856765076</v>
      </c>
      <c r="AL211" s="121"/>
      <c r="AM211" s="121">
        <f t="shared" si="155"/>
        <v>35987.595442441583</v>
      </c>
    </row>
    <row r="212" spans="1:40" x14ac:dyDescent="0.35">
      <c r="A212" s="48">
        <v>43271</v>
      </c>
      <c r="B212" s="53">
        <f t="shared" si="134"/>
        <v>12</v>
      </c>
      <c r="C212" s="71">
        <v>412566362900</v>
      </c>
      <c r="D212" s="71">
        <v>0</v>
      </c>
      <c r="E212" s="71">
        <v>42500000000</v>
      </c>
      <c r="F212" s="71">
        <v>-2023700552.3800049</v>
      </c>
      <c r="G212" s="70">
        <v>453042662347.62</v>
      </c>
      <c r="H212" s="109">
        <v>457548886.0668</v>
      </c>
      <c r="I212" s="50">
        <f t="shared" si="156"/>
        <v>990.15138304036407</v>
      </c>
      <c r="J212" s="51">
        <f t="shared" si="157"/>
        <v>-2.2694714507412575E-2</v>
      </c>
      <c r="K212" s="51">
        <f>(I212-I199)/I199</f>
        <v>6.3031686423746869E-3</v>
      </c>
      <c r="L212" s="51">
        <f t="shared" si="158"/>
        <v>-6.3812349315267164E-3</v>
      </c>
      <c r="R212" s="84">
        <f t="shared" si="141"/>
        <v>0.91065675970144622</v>
      </c>
      <c r="S212" s="84">
        <f t="shared" si="142"/>
        <v>0</v>
      </c>
      <c r="T212" s="84">
        <f t="shared" si="143"/>
        <v>9.3810149754483207E-2</v>
      </c>
      <c r="U212" s="84">
        <f t="shared" si="144"/>
        <v>-4.46690945592938E-3</v>
      </c>
      <c r="V212" s="84">
        <f t="shared" si="145"/>
        <v>1.0000000000000002</v>
      </c>
      <c r="X212" s="45">
        <f t="shared" si="146"/>
        <v>769129879.12362742</v>
      </c>
      <c r="Y212" s="177">
        <f t="shared" si="147"/>
        <v>76912987.912362739</v>
      </c>
      <c r="Z212" s="177">
        <f t="shared" si="148"/>
        <v>15382597.582472548</v>
      </c>
      <c r="AA212" s="177">
        <f t="shared" si="149"/>
        <v>830660269.45351756</v>
      </c>
      <c r="AD212" s="45">
        <f t="shared" si="150"/>
        <v>30765195.164945096</v>
      </c>
      <c r="AE212" s="177">
        <f t="shared" si="151"/>
        <v>3076519.5164945098</v>
      </c>
      <c r="AF212" s="178"/>
      <c r="AG212" s="177">
        <f t="shared" si="152"/>
        <v>33841714.681439608</v>
      </c>
      <c r="AJ212" s="70">
        <f t="shared" si="153"/>
        <v>384564.93956181366</v>
      </c>
      <c r="AK212" s="121">
        <f t="shared" si="154"/>
        <v>38456.493956181366</v>
      </c>
      <c r="AL212" s="121"/>
      <c r="AM212" s="121">
        <f t="shared" si="155"/>
        <v>423021.43351799506</v>
      </c>
    </row>
    <row r="213" spans="1:40" x14ac:dyDescent="0.35">
      <c r="A213" s="48">
        <v>43272</v>
      </c>
      <c r="B213" s="53">
        <f t="shared" si="134"/>
        <v>1</v>
      </c>
      <c r="C213" s="71">
        <v>412767999700</v>
      </c>
      <c r="D213" s="71">
        <v>0</v>
      </c>
      <c r="E213" s="71">
        <v>32500000000</v>
      </c>
      <c r="F213" s="71">
        <v>7461305753.0300293</v>
      </c>
      <c r="G213" s="70">
        <v>452729305453.03003</v>
      </c>
      <c r="H213" s="109">
        <v>457548886.0668</v>
      </c>
      <c r="I213" s="50">
        <f t="shared" si="156"/>
        <v>989.46652311799892</v>
      </c>
      <c r="J213" s="51">
        <f t="shared" si="157"/>
        <v>-6.9167193430787774E-4</v>
      </c>
      <c r="K213" s="51">
        <f>(I213-I199)/I199</f>
        <v>5.6071369832196693E-3</v>
      </c>
      <c r="L213" s="51">
        <f t="shared" si="158"/>
        <v>-9.8936464736034523E-3</v>
      </c>
      <c r="R213" s="84">
        <f t="shared" si="141"/>
        <v>0.91173245188304708</v>
      </c>
      <c r="S213" s="84">
        <f t="shared" si="142"/>
        <v>0</v>
      </c>
      <c r="T213" s="84">
        <f t="shared" si="143"/>
        <v>7.1786826274650842E-2</v>
      </c>
      <c r="U213" s="84">
        <f t="shared" si="144"/>
        <v>1.6480721842302141E-2</v>
      </c>
      <c r="V213" s="84">
        <f t="shared" si="145"/>
        <v>1</v>
      </c>
      <c r="X213" s="45">
        <f t="shared" si="146"/>
        <v>62060638.677756168</v>
      </c>
      <c r="Y213" s="177">
        <f t="shared" si="147"/>
        <v>6206063.8677756172</v>
      </c>
      <c r="Z213" s="177">
        <f t="shared" si="148"/>
        <v>1241212.7735551235</v>
      </c>
      <c r="AA213" s="177">
        <f t="shared" si="149"/>
        <v>67025489.771976657</v>
      </c>
      <c r="AD213" s="45">
        <f t="shared" si="150"/>
        <v>2482425.5471102465</v>
      </c>
      <c r="AE213" s="177">
        <f t="shared" si="151"/>
        <v>248242.55471102466</v>
      </c>
      <c r="AF213" s="178"/>
      <c r="AG213" s="177">
        <f t="shared" si="152"/>
        <v>2730668.1018212712</v>
      </c>
      <c r="AJ213" s="70">
        <f t="shared" si="153"/>
        <v>31030.319338878082</v>
      </c>
      <c r="AK213" s="121">
        <f t="shared" si="154"/>
        <v>3103.0319338878085</v>
      </c>
      <c r="AL213" s="121"/>
      <c r="AM213" s="121">
        <f t="shared" si="155"/>
        <v>34133.351272765889</v>
      </c>
    </row>
    <row r="214" spans="1:40" x14ac:dyDescent="0.35">
      <c r="A214" s="48">
        <v>43273</v>
      </c>
      <c r="B214" s="53">
        <f t="shared" si="134"/>
        <v>1</v>
      </c>
      <c r="C214" s="71">
        <v>411386030500</v>
      </c>
      <c r="D214" s="71">
        <v>0</v>
      </c>
      <c r="E214" s="71">
        <v>32500000000</v>
      </c>
      <c r="F214" s="71">
        <v>7685975333.4899902</v>
      </c>
      <c r="G214" s="70">
        <v>451572005833.48999</v>
      </c>
      <c r="H214" s="109">
        <v>457548886.0668</v>
      </c>
      <c r="I214" s="50">
        <f t="shared" si="156"/>
        <v>986.93717673604522</v>
      </c>
      <c r="J214" s="51">
        <f t="shared" si="157"/>
        <v>-2.5562728226350144E-3</v>
      </c>
      <c r="K214" s="51">
        <f>(I214-I200)/I200</f>
        <v>3.467631947893944E-3</v>
      </c>
      <c r="L214" s="51">
        <f t="shared" si="158"/>
        <v>-1.8780299334247269E-2</v>
      </c>
      <c r="R214" s="84">
        <f t="shared" si="141"/>
        <v>0.91100870998564976</v>
      </c>
      <c r="S214" s="84">
        <f t="shared" si="142"/>
        <v>0</v>
      </c>
      <c r="T214" s="84">
        <f t="shared" si="143"/>
        <v>7.1970803283106663E-2</v>
      </c>
      <c r="U214" s="84">
        <f t="shared" si="144"/>
        <v>1.7020486731243636E-2</v>
      </c>
      <c r="V214" s="84">
        <f t="shared" si="145"/>
        <v>1</v>
      </c>
      <c r="X214" s="45">
        <f t="shared" si="146"/>
        <v>62017713.075757548</v>
      </c>
      <c r="Y214" s="177">
        <f t="shared" si="147"/>
        <v>6201771.3075757548</v>
      </c>
      <c r="Z214" s="177">
        <f t="shared" si="148"/>
        <v>1240354.261515151</v>
      </c>
      <c r="AA214" s="177">
        <f t="shared" si="149"/>
        <v>66979130.121818148</v>
      </c>
      <c r="AD214" s="45">
        <f t="shared" si="150"/>
        <v>2480708.5230303016</v>
      </c>
      <c r="AE214" s="177">
        <f t="shared" si="151"/>
        <v>248070.85230303017</v>
      </c>
      <c r="AF214" s="178"/>
      <c r="AG214" s="177">
        <f t="shared" si="152"/>
        <v>2728779.3753333315</v>
      </c>
      <c r="AJ214" s="70">
        <f t="shared" si="153"/>
        <v>31008.856537878768</v>
      </c>
      <c r="AK214" s="121">
        <f t="shared" si="154"/>
        <v>3100.8856537878769</v>
      </c>
      <c r="AL214" s="121"/>
      <c r="AM214" s="121">
        <f t="shared" si="155"/>
        <v>34109.742191666643</v>
      </c>
    </row>
    <row r="215" spans="1:40" x14ac:dyDescent="0.35">
      <c r="A215" s="48">
        <v>43276</v>
      </c>
      <c r="B215" s="53">
        <f t="shared" si="134"/>
        <v>3</v>
      </c>
      <c r="C215" s="71">
        <v>410328651500</v>
      </c>
      <c r="D215" s="71">
        <v>0</v>
      </c>
      <c r="E215" s="71">
        <v>32500000000</v>
      </c>
      <c r="F215" s="71">
        <v>6328714048.75</v>
      </c>
      <c r="G215" s="70">
        <v>449157365548.75</v>
      </c>
      <c r="H215" s="109">
        <v>456244933.6566</v>
      </c>
      <c r="I215" s="50">
        <f t="shared" si="156"/>
        <v>984.46543164644856</v>
      </c>
      <c r="J215" s="51">
        <f t="shared" si="157"/>
        <v>-2.5044604133477853E-3</v>
      </c>
      <c r="K215" s="51">
        <f>(I215-I203)/I203</f>
        <v>-3.3754719494876122E-2</v>
      </c>
      <c r="L215" s="51">
        <f t="shared" si="158"/>
        <v>-5.5219237075284904E-3</v>
      </c>
      <c r="R215" s="84">
        <f t="shared" si="141"/>
        <v>0.9135520932595379</v>
      </c>
      <c r="S215" s="84">
        <f t="shared" si="142"/>
        <v>0</v>
      </c>
      <c r="T215" s="84">
        <f t="shared" si="143"/>
        <v>7.235771356057738E-2</v>
      </c>
      <c r="U215" s="84">
        <f t="shared" si="144"/>
        <v>1.4090193179884752E-2</v>
      </c>
      <c r="V215" s="84">
        <f t="shared" si="145"/>
        <v>1</v>
      </c>
      <c r="X215" s="45">
        <f t="shared" si="146"/>
        <v>185577536.64390001</v>
      </c>
      <c r="Y215" s="177">
        <f t="shared" si="147"/>
        <v>18557753.664390001</v>
      </c>
      <c r="Z215" s="177">
        <f t="shared" si="148"/>
        <v>3711550.732878</v>
      </c>
      <c r="AA215" s="177">
        <f t="shared" si="149"/>
        <v>200423739.57541201</v>
      </c>
      <c r="AD215" s="45">
        <f t="shared" si="150"/>
        <v>7423101.465756001</v>
      </c>
      <c r="AE215" s="177">
        <f t="shared" si="151"/>
        <v>742310.14657560014</v>
      </c>
      <c r="AF215" s="178"/>
      <c r="AG215" s="177">
        <f t="shared" si="152"/>
        <v>8165411.6123316009</v>
      </c>
      <c r="AJ215" s="70">
        <f t="shared" si="153"/>
        <v>92788.768321950018</v>
      </c>
      <c r="AK215" s="121">
        <f t="shared" si="154"/>
        <v>9278.8768321950029</v>
      </c>
      <c r="AL215" s="121"/>
      <c r="AM215" s="121">
        <f t="shared" si="155"/>
        <v>102067.64515414502</v>
      </c>
    </row>
    <row r="216" spans="1:40" x14ac:dyDescent="0.35">
      <c r="A216" s="48">
        <v>43277</v>
      </c>
      <c r="B216" s="53">
        <f t="shared" si="134"/>
        <v>1</v>
      </c>
      <c r="C216" s="71">
        <v>402728026400</v>
      </c>
      <c r="D216" s="71">
        <v>0</v>
      </c>
      <c r="E216" s="71">
        <v>32500000000</v>
      </c>
      <c r="F216" s="71">
        <v>4821530259.8400269</v>
      </c>
      <c r="G216" s="70">
        <v>440049556659.84003</v>
      </c>
      <c r="H216" s="109">
        <v>454777521.67799997</v>
      </c>
      <c r="I216" s="50">
        <f t="shared" ref="I216:I221" si="159">G216/H216</f>
        <v>967.61501104140336</v>
      </c>
      <c r="J216" s="51">
        <f t="shared" ref="J216:J221" si="160">(I216-I215)/I215</f>
        <v>-1.7116315173062065E-2</v>
      </c>
      <c r="K216" s="51">
        <f>(I216-I203)/I203</f>
        <v>-5.029327825048558E-2</v>
      </c>
      <c r="L216" s="51">
        <f t="shared" ref="L216:L221" si="161">(I216-I154)/I154</f>
        <v>-1.2069210118424864E-2</v>
      </c>
      <c r="R216" s="84">
        <f t="shared" si="141"/>
        <v>0.91518789260208322</v>
      </c>
      <c r="S216" s="84">
        <f t="shared" si="142"/>
        <v>0</v>
      </c>
      <c r="T216" s="84">
        <f t="shared" si="143"/>
        <v>7.3855318129822878E-2</v>
      </c>
      <c r="U216" s="84">
        <f t="shared" si="144"/>
        <v>1.0956789268093931E-2</v>
      </c>
      <c r="V216" s="84">
        <f t="shared" si="145"/>
        <v>1</v>
      </c>
      <c r="X216" s="45">
        <f t="shared" si="146"/>
        <v>61528406.239554793</v>
      </c>
      <c r="Y216" s="177">
        <f t="shared" si="147"/>
        <v>6152840.6239554798</v>
      </c>
      <c r="Z216" s="177">
        <f t="shared" si="148"/>
        <v>1230568.124791096</v>
      </c>
      <c r="AA216" s="177">
        <f t="shared" si="149"/>
        <v>66450678.738719173</v>
      </c>
      <c r="AD216" s="45">
        <f t="shared" si="150"/>
        <v>2461136.2495821915</v>
      </c>
      <c r="AE216" s="177">
        <f t="shared" si="151"/>
        <v>246113.62495821915</v>
      </c>
      <c r="AF216" s="178"/>
      <c r="AG216" s="177">
        <f t="shared" si="152"/>
        <v>2707249.8745404105</v>
      </c>
      <c r="AJ216" s="70">
        <f t="shared" si="153"/>
        <v>30764.203119777398</v>
      </c>
      <c r="AK216" s="121">
        <f t="shared" si="154"/>
        <v>3076.4203119777399</v>
      </c>
      <c r="AL216" s="121"/>
      <c r="AM216" s="121">
        <f t="shared" si="155"/>
        <v>33840.623431755135</v>
      </c>
    </row>
    <row r="217" spans="1:40" x14ac:dyDescent="0.35">
      <c r="A217" s="48">
        <v>43278</v>
      </c>
      <c r="B217" s="53">
        <f t="shared" si="134"/>
        <v>1</v>
      </c>
      <c r="C217" s="71">
        <v>408834109400</v>
      </c>
      <c r="D217" s="71">
        <v>0</v>
      </c>
      <c r="E217" s="71">
        <v>32500000000</v>
      </c>
      <c r="F217" s="71">
        <v>4853876542.3300171</v>
      </c>
      <c r="G217" s="70">
        <v>446187985942.33002</v>
      </c>
      <c r="H217" s="109">
        <v>454585823.10900003</v>
      </c>
      <c r="I217" s="50">
        <f t="shared" si="159"/>
        <v>981.52639888935471</v>
      </c>
      <c r="J217" s="51">
        <f t="shared" si="160"/>
        <v>1.4376986393564837E-2</v>
      </c>
      <c r="K217" s="51">
        <f>(I217-I204)/I204</f>
        <v>-3.8101753391828391E-2</v>
      </c>
      <c r="L217" s="51">
        <f t="shared" si="161"/>
        <v>1.0860106004824866E-2</v>
      </c>
      <c r="R217" s="84">
        <f t="shared" si="141"/>
        <v>0.91628220006094463</v>
      </c>
      <c r="S217" s="84">
        <f t="shared" si="142"/>
        <v>0</v>
      </c>
      <c r="T217" s="84">
        <f t="shared" si="143"/>
        <v>7.2839253910795876E-2</v>
      </c>
      <c r="U217" s="84">
        <f t="shared" si="144"/>
        <v>1.087854602825945E-2</v>
      </c>
      <c r="V217" s="84">
        <f t="shared" si="145"/>
        <v>1</v>
      </c>
      <c r="X217" s="45">
        <f t="shared" si="146"/>
        <v>60280761.186279461</v>
      </c>
      <c r="Y217" s="177">
        <f t="shared" si="147"/>
        <v>6028076.1186279468</v>
      </c>
      <c r="Z217" s="177">
        <f t="shared" si="148"/>
        <v>1205615.2237255892</v>
      </c>
      <c r="AA217" s="177">
        <f t="shared" si="149"/>
        <v>65103222.081181824</v>
      </c>
      <c r="AD217" s="45">
        <f t="shared" si="150"/>
        <v>2411230.4474511785</v>
      </c>
      <c r="AE217" s="177">
        <f t="shared" si="151"/>
        <v>241123.04474511786</v>
      </c>
      <c r="AF217" s="178"/>
      <c r="AG217" s="177">
        <f t="shared" si="152"/>
        <v>2652353.4921962963</v>
      </c>
      <c r="AJ217" s="70">
        <f t="shared" si="153"/>
        <v>30140.380593139729</v>
      </c>
      <c r="AK217" s="121">
        <f t="shared" si="154"/>
        <v>3014.038059313973</v>
      </c>
      <c r="AL217" s="121"/>
      <c r="AM217" s="121">
        <f t="shared" si="155"/>
        <v>33154.4186524537</v>
      </c>
    </row>
    <row r="218" spans="1:40" x14ac:dyDescent="0.35">
      <c r="A218" s="48">
        <v>43279</v>
      </c>
      <c r="B218" s="53">
        <f t="shared" si="134"/>
        <v>1</v>
      </c>
      <c r="C218" s="71">
        <f>RD!$I$19</f>
        <v>0</v>
      </c>
      <c r="D218" s="71">
        <v>0</v>
      </c>
      <c r="E218" s="71">
        <f>RD!$E$43</f>
        <v>0</v>
      </c>
      <c r="F218" s="71">
        <f>G218-C218-E218-D218</f>
        <v>440038206671.84003</v>
      </c>
      <c r="G218" s="70">
        <v>440038206671.84003</v>
      </c>
      <c r="H218" s="109">
        <v>453015875.41649997</v>
      </c>
      <c r="I218" s="50">
        <f t="shared" si="159"/>
        <v>971.35272857109396</v>
      </c>
      <c r="J218" s="51">
        <f t="shared" si="160"/>
        <v>-1.0365152001793079E-2</v>
      </c>
      <c r="K218" s="51">
        <f>(I218-I205)/I205</f>
        <v>-4.0122531328309376E-2</v>
      </c>
      <c r="L218" s="51">
        <f t="shared" si="161"/>
        <v>-9.9148516215391488E-3</v>
      </c>
      <c r="R218" s="84">
        <f t="shared" si="141"/>
        <v>0</v>
      </c>
      <c r="S218" s="84">
        <f t="shared" si="142"/>
        <v>0</v>
      </c>
      <c r="T218" s="84">
        <f t="shared" si="143"/>
        <v>0</v>
      </c>
      <c r="U218" s="84">
        <f t="shared" si="144"/>
        <v>1</v>
      </c>
      <c r="V218" s="84">
        <f t="shared" si="145"/>
        <v>1</v>
      </c>
      <c r="X218" s="45">
        <f t="shared" si="146"/>
        <v>61121641.90990822</v>
      </c>
      <c r="Y218" s="177">
        <f t="shared" si="147"/>
        <v>6112164.1909908224</v>
      </c>
      <c r="Z218" s="177">
        <f t="shared" si="148"/>
        <v>1222432.8381981645</v>
      </c>
      <c r="AA218" s="177">
        <f t="shared" si="149"/>
        <v>66011373.262700878</v>
      </c>
      <c r="AD218" s="45">
        <f t="shared" si="150"/>
        <v>2444865.676396329</v>
      </c>
      <c r="AE218" s="177">
        <f t="shared" si="151"/>
        <v>244486.56763963291</v>
      </c>
      <c r="AF218" s="178"/>
      <c r="AG218" s="177">
        <f t="shared" si="152"/>
        <v>2689352.244035962</v>
      </c>
      <c r="AJ218" s="70">
        <f t="shared" si="153"/>
        <v>30560.820954954113</v>
      </c>
      <c r="AK218" s="121">
        <f t="shared" si="154"/>
        <v>3056.0820954954115</v>
      </c>
      <c r="AL218" s="121"/>
      <c r="AM218" s="121">
        <f t="shared" si="155"/>
        <v>33616.903050449524</v>
      </c>
    </row>
    <row r="219" spans="1:40" x14ac:dyDescent="0.35">
      <c r="A219" s="48">
        <v>43280</v>
      </c>
      <c r="B219" s="53">
        <f t="shared" si="134"/>
        <v>1</v>
      </c>
      <c r="C219" s="71">
        <v>421921695000</v>
      </c>
      <c r="D219" s="71">
        <v>0</v>
      </c>
      <c r="E219" s="71">
        <v>38500000000</v>
      </c>
      <c r="F219" s="71">
        <v>1715423196.1099854</v>
      </c>
      <c r="G219" s="70">
        <v>462137118196.10999</v>
      </c>
      <c r="H219" s="109">
        <v>452930108.84689999</v>
      </c>
      <c r="I219" s="50">
        <f t="shared" si="159"/>
        <v>1020.3276602049041</v>
      </c>
      <c r="J219" s="51">
        <f t="shared" si="160"/>
        <v>5.0419307212792377E-2</v>
      </c>
      <c r="K219" s="51">
        <f>(I219-I205)/I205</f>
        <v>8.2738256512860844E-3</v>
      </c>
      <c r="L219" s="51">
        <f t="shared" si="161"/>
        <v>4.8131748958008369E-2</v>
      </c>
      <c r="R219" s="84">
        <f t="shared" si="141"/>
        <v>0.912979456501816</v>
      </c>
      <c r="S219" s="84">
        <f t="shared" si="142"/>
        <v>0</v>
      </c>
      <c r="T219" s="84">
        <f t="shared" si="143"/>
        <v>8.3308607952288199E-2</v>
      </c>
      <c r="U219" s="84">
        <f t="shared" si="144"/>
        <v>3.7119355458957912E-3</v>
      </c>
      <c r="V219" s="84">
        <f t="shared" si="145"/>
        <v>1</v>
      </c>
      <c r="X219" s="129">
        <f t="shared" si="146"/>
        <v>60279206.393402748</v>
      </c>
      <c r="Y219" s="130">
        <f t="shared" si="147"/>
        <v>6027920.639340275</v>
      </c>
      <c r="Z219" s="130">
        <f t="shared" si="148"/>
        <v>1205584.1278680549</v>
      </c>
      <c r="AA219" s="130">
        <f t="shared" si="149"/>
        <v>65101542.904874966</v>
      </c>
      <c r="AB219" s="130">
        <f>SUM(AA207:AA219)</f>
        <v>2003119025.7817655</v>
      </c>
      <c r="AD219" s="129">
        <f t="shared" si="150"/>
        <v>2411168.2557361098</v>
      </c>
      <c r="AE219" s="130">
        <f t="shared" si="151"/>
        <v>241116.82557361099</v>
      </c>
      <c r="AF219" s="130"/>
      <c r="AG219" s="130">
        <f t="shared" si="152"/>
        <v>2652285.0813097209</v>
      </c>
      <c r="AH219" s="130">
        <f>SUM(AG207:AG219)</f>
        <v>81608552.90222007</v>
      </c>
      <c r="AJ219" s="129">
        <f t="shared" si="153"/>
        <v>30139.603196701373</v>
      </c>
      <c r="AK219" s="130">
        <f t="shared" si="154"/>
        <v>3013.9603196701373</v>
      </c>
      <c r="AL219" s="130"/>
      <c r="AM219" s="130">
        <f t="shared" si="155"/>
        <v>33153.563516371512</v>
      </c>
      <c r="AN219" s="130">
        <f>SUM(AM207:AM219)</f>
        <v>1020106.9112777509</v>
      </c>
    </row>
    <row r="220" spans="1:40" x14ac:dyDescent="0.35">
      <c r="A220" s="48">
        <v>43283</v>
      </c>
      <c r="B220" s="53">
        <f t="shared" si="134"/>
        <v>3</v>
      </c>
      <c r="C220" s="71">
        <v>405815832900</v>
      </c>
      <c r="D220" s="71">
        <v>0</v>
      </c>
      <c r="E220" s="71">
        <v>26500000000</v>
      </c>
      <c r="F220" s="71">
        <v>14445652067</v>
      </c>
      <c r="G220" s="70">
        <v>446761484966.84003</v>
      </c>
      <c r="H220" s="109">
        <v>452930108.84689999</v>
      </c>
      <c r="I220" s="50">
        <f t="shared" si="159"/>
        <v>986.38062747525339</v>
      </c>
      <c r="J220" s="51">
        <f t="shared" si="160"/>
        <v>-3.3270716901699381E-2</v>
      </c>
      <c r="K220" s="51">
        <f>(I220-I206)/I206</f>
        <v>-4.643537470810552E-2</v>
      </c>
      <c r="L220" s="51">
        <f t="shared" si="161"/>
        <v>1.4930018425182956E-2</v>
      </c>
      <c r="R220" s="84">
        <f t="shared" ref="R220:R241" si="162">C220/G220</f>
        <v>0.90835008512455107</v>
      </c>
      <c r="S220" s="84">
        <f t="shared" ref="S220:S241" si="163">D220/G220</f>
        <v>0</v>
      </c>
      <c r="T220" s="84">
        <f t="shared" ref="T220:T241" si="164">E220/G220</f>
        <v>5.9315766671262878E-2</v>
      </c>
      <c r="U220" s="84">
        <f t="shared" ref="U220:U241" si="165">F220/G220</f>
        <v>3.2334148204544083E-2</v>
      </c>
      <c r="V220" s="84">
        <f t="shared" ref="V220:V241" si="166">SUM(R220:U220)</f>
        <v>1.0000000000003582</v>
      </c>
      <c r="X220" s="45">
        <f t="shared" ref="X220:X241" si="167">(G219*$AB$126*B220)/365</f>
        <v>189919363.64223701</v>
      </c>
      <c r="Y220" s="177">
        <f t="shared" ref="Y220:Y241" si="168">X220*10%</f>
        <v>18991936.3642237</v>
      </c>
      <c r="Z220" s="177">
        <f t="shared" ref="Z220:Z241" si="169">X220*2%</f>
        <v>3798387.2728447402</v>
      </c>
      <c r="AA220" s="177">
        <f t="shared" ref="AA220:AA241" si="170">X220+Y220-Z220</f>
        <v>205112912.73361596</v>
      </c>
      <c r="AD220" s="45">
        <f t="shared" ref="AD220:AD241" si="171">(G219*$AD$5*B220)/365</f>
        <v>7596774.5456894794</v>
      </c>
      <c r="AE220" s="177">
        <f t="shared" ref="AE220:AE241" si="172">AD220*10%</f>
        <v>759677.45456894801</v>
      </c>
      <c r="AF220" s="178"/>
      <c r="AG220" s="177">
        <f t="shared" ref="AG220:AG241" si="173">AD220+AE220-AF220</f>
        <v>8356452.0002584271</v>
      </c>
      <c r="AJ220" s="70">
        <f t="shared" ref="AJ220:AJ241" si="174">(G219*$AJ$5*B220)/365</f>
        <v>94959.681821118473</v>
      </c>
      <c r="AK220" s="121">
        <f t="shared" ref="AK220:AK241" si="175">AJ220*10%</f>
        <v>9495.9681821118484</v>
      </c>
      <c r="AL220" s="121"/>
      <c r="AM220" s="121">
        <f t="shared" ref="AM220:AM241" si="176">AJ220+AK220-AL220</f>
        <v>104455.65000323032</v>
      </c>
    </row>
    <row r="221" spans="1:40" x14ac:dyDescent="0.35">
      <c r="A221" s="48">
        <v>43284</v>
      </c>
      <c r="B221" s="53">
        <f t="shared" si="134"/>
        <v>1</v>
      </c>
      <c r="C221" s="71">
        <v>391105097200</v>
      </c>
      <c r="D221" s="71">
        <v>0</v>
      </c>
      <c r="E221" s="71">
        <v>26500000000</v>
      </c>
      <c r="F221" s="71">
        <v>13890947627</v>
      </c>
      <c r="G221" s="70">
        <v>431496044827.22998</v>
      </c>
      <c r="H221" s="109">
        <v>452434115.62879997</v>
      </c>
      <c r="I221" s="50">
        <f t="shared" si="159"/>
        <v>953.72128210873325</v>
      </c>
      <c r="J221" s="51">
        <f t="shared" si="160"/>
        <v>-3.3110286695426316E-2</v>
      </c>
      <c r="K221" s="51">
        <f>(I221-I207)/I207</f>
        <v>-6.9486263815617594E-2</v>
      </c>
      <c r="L221" s="51">
        <f t="shared" si="161"/>
        <v>-2.9367349715995378E-2</v>
      </c>
      <c r="R221" s="84">
        <f t="shared" si="162"/>
        <v>0.90639323787219783</v>
      </c>
      <c r="S221" s="84">
        <f t="shared" si="163"/>
        <v>0</v>
      </c>
      <c r="T221" s="84">
        <f t="shared" si="164"/>
        <v>6.1414236162026792E-2</v>
      </c>
      <c r="U221" s="84">
        <f t="shared" si="165"/>
        <v>3.21925259652424E-2</v>
      </c>
      <c r="V221" s="84">
        <f t="shared" si="166"/>
        <v>0.99999999999946698</v>
      </c>
      <c r="X221" s="45">
        <f t="shared" si="167"/>
        <v>61200203.420115076</v>
      </c>
      <c r="Y221" s="177">
        <f t="shared" si="168"/>
        <v>6120020.3420115076</v>
      </c>
      <c r="Z221" s="177">
        <f t="shared" si="169"/>
        <v>1224004.0684023015</v>
      </c>
      <c r="AA221" s="177">
        <f t="shared" si="170"/>
        <v>66096219.693724275</v>
      </c>
      <c r="AD221" s="45">
        <f t="shared" si="171"/>
        <v>2448008.136804603</v>
      </c>
      <c r="AE221" s="177">
        <f t="shared" si="172"/>
        <v>244800.81368046033</v>
      </c>
      <c r="AF221" s="178"/>
      <c r="AG221" s="177">
        <f t="shared" si="173"/>
        <v>2692808.9504850633</v>
      </c>
      <c r="AJ221" s="70">
        <f t="shared" si="174"/>
        <v>30600.101710057541</v>
      </c>
      <c r="AK221" s="121">
        <f t="shared" si="175"/>
        <v>3060.0101710057543</v>
      </c>
      <c r="AL221" s="121"/>
      <c r="AM221" s="121">
        <f t="shared" si="176"/>
        <v>33660.111881063298</v>
      </c>
    </row>
    <row r="222" spans="1:40" x14ac:dyDescent="0.35">
      <c r="A222" s="48">
        <v>43285</v>
      </c>
      <c r="B222" s="53">
        <f t="shared" si="134"/>
        <v>1</v>
      </c>
      <c r="C222" s="71">
        <v>395813101900</v>
      </c>
      <c r="D222" s="71">
        <v>0</v>
      </c>
      <c r="E222" s="71">
        <v>34000000000</v>
      </c>
      <c r="F222" s="71">
        <v>6939516056</v>
      </c>
      <c r="G222" s="70">
        <v>436752617956.08002</v>
      </c>
      <c r="H222" s="109">
        <v>452434115.62889999</v>
      </c>
      <c r="I222" s="50">
        <f t="shared" ref="I222:I227" si="177">G222/H222</f>
        <v>965.33970995749928</v>
      </c>
      <c r="J222" s="51">
        <f t="shared" ref="J222:J227" si="178">(I222-I221)/I221</f>
        <v>1.2182204661593596E-2</v>
      </c>
      <c r="K222" s="51">
        <f>(I222-I207)/I207</f>
        <v>-5.8150555040995332E-2</v>
      </c>
      <c r="L222" s="51">
        <f t="shared" ref="L222:L227" si="179">(I222-I160)/I160</f>
        <v>-8.283967069542833E-3</v>
      </c>
      <c r="R222" s="84">
        <f t="shared" si="162"/>
        <v>0.90626383363729046</v>
      </c>
      <c r="S222" s="84">
        <f t="shared" si="163"/>
        <v>0</v>
      </c>
      <c r="T222" s="84">
        <f t="shared" si="164"/>
        <v>7.7847272350910213E-2</v>
      </c>
      <c r="U222" s="84">
        <f t="shared" si="165"/>
        <v>1.5888894011616066E-2</v>
      </c>
      <c r="V222" s="84">
        <f t="shared" si="166"/>
        <v>0.9999999999998167</v>
      </c>
      <c r="X222" s="45">
        <f t="shared" si="167"/>
        <v>59109047.236606851</v>
      </c>
      <c r="Y222" s="177">
        <f t="shared" si="168"/>
        <v>5910904.7236606851</v>
      </c>
      <c r="Z222" s="177">
        <f t="shared" si="169"/>
        <v>1182180.944732137</v>
      </c>
      <c r="AA222" s="177">
        <f t="shared" si="170"/>
        <v>63837771.015535399</v>
      </c>
      <c r="AD222" s="45">
        <f t="shared" si="171"/>
        <v>2364361.889464274</v>
      </c>
      <c r="AE222" s="177">
        <f t="shared" si="172"/>
        <v>236436.18894642743</v>
      </c>
      <c r="AF222" s="178"/>
      <c r="AG222" s="177">
        <f t="shared" si="173"/>
        <v>2600798.0784107014</v>
      </c>
      <c r="AJ222" s="70">
        <f t="shared" si="174"/>
        <v>29554.523618303421</v>
      </c>
      <c r="AK222" s="121">
        <f t="shared" si="175"/>
        <v>2955.4523618303424</v>
      </c>
      <c r="AL222" s="121"/>
      <c r="AM222" s="121">
        <f t="shared" si="176"/>
        <v>32509.975980133764</v>
      </c>
    </row>
    <row r="223" spans="1:40" x14ac:dyDescent="0.35">
      <c r="A223" s="48">
        <v>43286</v>
      </c>
      <c r="B223" s="53">
        <f t="shared" si="134"/>
        <v>1</v>
      </c>
      <c r="C223" s="71">
        <v>398977664900</v>
      </c>
      <c r="D223" s="71">
        <v>0</v>
      </c>
      <c r="E223" s="71">
        <v>33000000000</v>
      </c>
      <c r="F223" s="71">
        <v>8370336407.6900024</v>
      </c>
      <c r="G223" s="70">
        <v>440348001307.69</v>
      </c>
      <c r="H223" s="109">
        <v>452310828.77139997</v>
      </c>
      <c r="I223" s="50">
        <f t="shared" si="177"/>
        <v>973.55175533558577</v>
      </c>
      <c r="J223" s="51">
        <f t="shared" si="178"/>
        <v>8.5068968917149761E-3</v>
      </c>
      <c r="K223" s="51">
        <f>(I223-I208)/I208</f>
        <v>-5.1856561446604228E-2</v>
      </c>
      <c r="L223" s="51">
        <f t="shared" si="179"/>
        <v>5.8843501601832668E-3</v>
      </c>
      <c r="R223" s="84">
        <f t="shared" si="162"/>
        <v>0.90605081370908103</v>
      </c>
      <c r="S223" s="84">
        <f t="shared" si="163"/>
        <v>0</v>
      </c>
      <c r="T223" s="84">
        <f t="shared" si="164"/>
        <v>7.4940728473845142E-2</v>
      </c>
      <c r="U223" s="84">
        <f t="shared" si="165"/>
        <v>1.9008457817073842E-2</v>
      </c>
      <c r="V223" s="84">
        <f t="shared" si="166"/>
        <v>1</v>
      </c>
      <c r="X223" s="45">
        <f t="shared" si="167"/>
        <v>59829125.747408219</v>
      </c>
      <c r="Y223" s="177">
        <f t="shared" si="168"/>
        <v>5982912.5747408224</v>
      </c>
      <c r="Z223" s="177">
        <f t="shared" si="169"/>
        <v>1196582.5149481643</v>
      </c>
      <c r="AA223" s="177">
        <f t="shared" si="170"/>
        <v>64615455.807200871</v>
      </c>
      <c r="AD223" s="45">
        <f t="shared" si="171"/>
        <v>2393165.0298963287</v>
      </c>
      <c r="AE223" s="177">
        <f t="shared" si="172"/>
        <v>239316.50298963289</v>
      </c>
      <c r="AF223" s="178"/>
      <c r="AG223" s="177">
        <f t="shared" si="173"/>
        <v>2632481.5328859617</v>
      </c>
      <c r="AJ223" s="70">
        <f t="shared" si="174"/>
        <v>29914.562873704115</v>
      </c>
      <c r="AK223" s="121">
        <f t="shared" si="175"/>
        <v>2991.4562873704117</v>
      </c>
      <c r="AL223" s="121"/>
      <c r="AM223" s="121">
        <f t="shared" si="176"/>
        <v>32906.019161074524</v>
      </c>
    </row>
    <row r="224" spans="1:40" x14ac:dyDescent="0.35">
      <c r="A224" s="48">
        <v>43287</v>
      </c>
      <c r="B224" s="53">
        <f t="shared" si="134"/>
        <v>1</v>
      </c>
      <c r="C224" s="71">
        <v>400927063200</v>
      </c>
      <c r="D224" s="71">
        <v>0</v>
      </c>
      <c r="E224" s="71">
        <v>33000000000</v>
      </c>
      <c r="F224" s="71">
        <v>6744180926.6199951</v>
      </c>
      <c r="G224" s="70">
        <v>440671244126.62</v>
      </c>
      <c r="H224" s="109">
        <v>451766982.41659999</v>
      </c>
      <c r="I224" s="50">
        <f t="shared" si="177"/>
        <v>975.43924473934226</v>
      </c>
      <c r="J224" s="51">
        <f t="shared" si="178"/>
        <v>1.9387663710861141E-3</v>
      </c>
      <c r="K224" s="51">
        <f>(I224-I209)/I209</f>
        <v>-5.5229377722392781E-2</v>
      </c>
      <c r="L224" s="51">
        <f t="shared" si="179"/>
        <v>-2.0442892083468635E-3</v>
      </c>
      <c r="R224" s="84">
        <f t="shared" si="162"/>
        <v>0.90980990600965983</v>
      </c>
      <c r="S224" s="84">
        <f t="shared" si="163"/>
        <v>0</v>
      </c>
      <c r="T224" s="84">
        <f t="shared" si="164"/>
        <v>7.488575767044596E-2</v>
      </c>
      <c r="U224" s="84">
        <f t="shared" si="165"/>
        <v>1.5304336319894203E-2</v>
      </c>
      <c r="V224" s="84">
        <f t="shared" si="166"/>
        <v>1</v>
      </c>
      <c r="X224" s="45">
        <f t="shared" si="167"/>
        <v>60321644.01475206</v>
      </c>
      <c r="Y224" s="177">
        <f t="shared" si="168"/>
        <v>6032164.401475206</v>
      </c>
      <c r="Z224" s="177">
        <f t="shared" si="169"/>
        <v>1206432.8802950413</v>
      </c>
      <c r="AA224" s="177">
        <f t="shared" si="170"/>
        <v>65147375.535932228</v>
      </c>
      <c r="AD224" s="45">
        <f t="shared" si="171"/>
        <v>2412865.7605900825</v>
      </c>
      <c r="AE224" s="177">
        <f t="shared" si="172"/>
        <v>241286.57605900825</v>
      </c>
      <c r="AF224" s="178"/>
      <c r="AG224" s="177">
        <f t="shared" si="173"/>
        <v>2654152.336649091</v>
      </c>
      <c r="AJ224" s="70">
        <f t="shared" si="174"/>
        <v>30160.822007376028</v>
      </c>
      <c r="AK224" s="121">
        <f t="shared" si="175"/>
        <v>3016.0822007376028</v>
      </c>
      <c r="AL224" s="121"/>
      <c r="AM224" s="121">
        <f t="shared" si="176"/>
        <v>33176.904208113629</v>
      </c>
    </row>
    <row r="225" spans="1:39" x14ac:dyDescent="0.35">
      <c r="A225" s="48">
        <v>43290</v>
      </c>
      <c r="B225" s="53">
        <f t="shared" si="134"/>
        <v>3</v>
      </c>
      <c r="C225" s="71">
        <v>402945108400</v>
      </c>
      <c r="D225" s="71">
        <v>0</v>
      </c>
      <c r="E225" s="71">
        <v>33000000000</v>
      </c>
      <c r="F225" s="71">
        <v>8638732457.1699829</v>
      </c>
      <c r="G225" s="70">
        <v>444583840857.16998</v>
      </c>
      <c r="H225" s="109">
        <v>450327988.15020001</v>
      </c>
      <c r="I225" s="50">
        <f t="shared" si="177"/>
        <v>987.24452522565809</v>
      </c>
      <c r="J225" s="51">
        <f t="shared" si="178"/>
        <v>1.2102527707371928E-2</v>
      </c>
      <c r="K225" s="51">
        <f>(I225-I211)/I211</f>
        <v>-2.5563859120193235E-2</v>
      </c>
      <c r="L225" s="51">
        <f t="shared" si="179"/>
        <v>-1.0083320530554789E-2</v>
      </c>
      <c r="R225" s="84">
        <f t="shared" si="162"/>
        <v>0.90634222697593025</v>
      </c>
      <c r="S225" s="84">
        <f t="shared" si="163"/>
        <v>0</v>
      </c>
      <c r="T225" s="84">
        <f t="shared" si="164"/>
        <v>7.4226719388574905E-2</v>
      </c>
      <c r="U225" s="84">
        <f t="shared" si="165"/>
        <v>1.9431053635494865E-2</v>
      </c>
      <c r="V225" s="84">
        <f t="shared" si="166"/>
        <v>1</v>
      </c>
      <c r="X225" s="45">
        <f t="shared" si="167"/>
        <v>181097771.55888495</v>
      </c>
      <c r="Y225" s="177">
        <f t="shared" si="168"/>
        <v>18109777.155888494</v>
      </c>
      <c r="Z225" s="177">
        <f t="shared" si="169"/>
        <v>3621955.431177699</v>
      </c>
      <c r="AA225" s="177">
        <f t="shared" si="170"/>
        <v>195585593.28359574</v>
      </c>
      <c r="AD225" s="45">
        <f t="shared" si="171"/>
        <v>7243910.8623553971</v>
      </c>
      <c r="AE225" s="177">
        <f t="shared" si="172"/>
        <v>724391.08623553975</v>
      </c>
      <c r="AF225" s="178"/>
      <c r="AG225" s="177">
        <f t="shared" si="173"/>
        <v>7968301.9485909371</v>
      </c>
      <c r="AJ225" s="70">
        <f t="shared" si="174"/>
        <v>90548.885779442469</v>
      </c>
      <c r="AK225" s="121">
        <f t="shared" si="175"/>
        <v>9054.888577944248</v>
      </c>
      <c r="AL225" s="121"/>
      <c r="AM225" s="121">
        <f t="shared" si="176"/>
        <v>99603.774357386719</v>
      </c>
    </row>
    <row r="226" spans="1:39" x14ac:dyDescent="0.35">
      <c r="A226" s="48">
        <v>43291</v>
      </c>
      <c r="B226" s="53">
        <f t="shared" si="134"/>
        <v>1</v>
      </c>
      <c r="C226" s="71">
        <v>394416325900</v>
      </c>
      <c r="D226" s="71">
        <v>0</v>
      </c>
      <c r="E226" s="71">
        <v>33000000000</v>
      </c>
      <c r="F226" s="71">
        <v>21777699166.01001</v>
      </c>
      <c r="G226" s="70">
        <v>449194025066.01001</v>
      </c>
      <c r="H226" s="109">
        <v>448707211.87529999</v>
      </c>
      <c r="I226" s="50">
        <f t="shared" si="177"/>
        <v>1001.0849239277334</v>
      </c>
      <c r="J226" s="51">
        <f t="shared" si="178"/>
        <v>1.4019220515719473E-2</v>
      </c>
      <c r="K226" s="51">
        <f>(I226-I211)/I211</f>
        <v>-1.1903023982712537E-2</v>
      </c>
      <c r="L226" s="51">
        <f t="shared" si="179"/>
        <v>1.4530766818161022E-2</v>
      </c>
      <c r="R226" s="84">
        <f t="shared" si="162"/>
        <v>0.87805336645348231</v>
      </c>
      <c r="S226" s="84">
        <f t="shared" si="163"/>
        <v>0</v>
      </c>
      <c r="T226" s="84">
        <f t="shared" si="164"/>
        <v>7.3464913063237158E-2</v>
      </c>
      <c r="U226" s="84">
        <f t="shared" si="165"/>
        <v>4.848172048328054E-2</v>
      </c>
      <c r="V226" s="84">
        <f t="shared" si="166"/>
        <v>1</v>
      </c>
      <c r="X226" s="45">
        <f t="shared" si="167"/>
        <v>60901896.007831514</v>
      </c>
      <c r="Y226" s="177">
        <f t="shared" si="168"/>
        <v>6090189.6007831516</v>
      </c>
      <c r="Z226" s="177">
        <f t="shared" si="169"/>
        <v>1218037.9201566302</v>
      </c>
      <c r="AA226" s="177">
        <f t="shared" si="170"/>
        <v>65774047.68845804</v>
      </c>
      <c r="AD226" s="45">
        <f t="shared" si="171"/>
        <v>2436075.84031326</v>
      </c>
      <c r="AE226" s="177">
        <f t="shared" si="172"/>
        <v>243607.584031326</v>
      </c>
      <c r="AF226" s="178"/>
      <c r="AG226" s="177">
        <f t="shared" si="173"/>
        <v>2679683.4243445862</v>
      </c>
      <c r="AJ226" s="70">
        <f t="shared" si="174"/>
        <v>30450.948003915753</v>
      </c>
      <c r="AK226" s="121">
        <f t="shared" si="175"/>
        <v>3045.0948003915755</v>
      </c>
      <c r="AL226" s="121"/>
      <c r="AM226" s="121">
        <f t="shared" si="176"/>
        <v>33496.042804307326</v>
      </c>
    </row>
    <row r="227" spans="1:39" x14ac:dyDescent="0.35">
      <c r="A227" s="48">
        <v>43292</v>
      </c>
      <c r="B227" s="53">
        <f t="shared" si="134"/>
        <v>1</v>
      </c>
      <c r="C227" s="71">
        <v>392497827400</v>
      </c>
      <c r="D227" s="71">
        <v>0</v>
      </c>
      <c r="E227" s="71">
        <v>33000000000</v>
      </c>
      <c r="F227" s="71">
        <v>19450792314.109985</v>
      </c>
      <c r="G227" s="70">
        <v>444948619714.10999</v>
      </c>
      <c r="H227" s="109">
        <v>446156245.74550003</v>
      </c>
      <c r="I227" s="50">
        <f t="shared" si="177"/>
        <v>997.29326655649038</v>
      </c>
      <c r="J227" s="51">
        <f t="shared" si="178"/>
        <v>-3.7875481696063424E-3</v>
      </c>
      <c r="K227" s="51">
        <f>(I227-I211)/I211</f>
        <v>-1.5645488875620374E-2</v>
      </c>
      <c r="L227" s="51">
        <f t="shared" si="179"/>
        <v>-2.5430137515627348E-2</v>
      </c>
      <c r="R227" s="84">
        <f t="shared" si="162"/>
        <v>0.88211944033490686</v>
      </c>
      <c r="S227" s="84">
        <f t="shared" si="163"/>
        <v>0</v>
      </c>
      <c r="T227" s="84">
        <f t="shared" si="164"/>
        <v>7.4165866659398297E-2</v>
      </c>
      <c r="U227" s="84">
        <f t="shared" si="165"/>
        <v>4.371469300569486E-2</v>
      </c>
      <c r="V227" s="84">
        <f t="shared" si="166"/>
        <v>1</v>
      </c>
      <c r="X227" s="45">
        <f t="shared" si="167"/>
        <v>61533428.091234252</v>
      </c>
      <c r="Y227" s="177">
        <f t="shared" si="168"/>
        <v>6153342.8091234257</v>
      </c>
      <c r="Z227" s="177">
        <f t="shared" si="169"/>
        <v>1230668.561824685</v>
      </c>
      <c r="AA227" s="177">
        <f t="shared" si="170"/>
        <v>66456102.338532992</v>
      </c>
      <c r="AD227" s="45">
        <f t="shared" si="171"/>
        <v>2461337.1236493699</v>
      </c>
      <c r="AE227" s="177">
        <f t="shared" si="172"/>
        <v>246133.712364937</v>
      </c>
      <c r="AF227" s="178"/>
      <c r="AG227" s="177">
        <f t="shared" si="173"/>
        <v>2707470.8360143071</v>
      </c>
      <c r="AJ227" s="70">
        <f t="shared" si="174"/>
        <v>30766.714045617126</v>
      </c>
      <c r="AK227" s="121">
        <f t="shared" si="175"/>
        <v>3076.6714045617127</v>
      </c>
      <c r="AL227" s="121"/>
      <c r="AM227" s="121">
        <f t="shared" si="176"/>
        <v>33843.385450178837</v>
      </c>
    </row>
    <row r="228" spans="1:39" x14ac:dyDescent="0.35">
      <c r="A228" s="48">
        <v>43293</v>
      </c>
      <c r="B228" s="53">
        <f t="shared" si="134"/>
        <v>1</v>
      </c>
      <c r="C228" s="71">
        <v>393274978600</v>
      </c>
      <c r="D228" s="71">
        <v>0</v>
      </c>
      <c r="E228" s="71">
        <v>33000000000</v>
      </c>
      <c r="F228" s="71">
        <v>20579592502.289978</v>
      </c>
      <c r="G228" s="70">
        <v>446854571102.28998</v>
      </c>
      <c r="H228" s="109">
        <v>445788788.1329</v>
      </c>
      <c r="I228" s="50">
        <f t="shared" ref="I228:I233" si="180">G228/H228</f>
        <v>1002.3907801132769</v>
      </c>
      <c r="J228" s="51">
        <f t="shared" ref="J228:J233" si="181">(I228-I227)/I227</f>
        <v>5.1113486150242892E-3</v>
      </c>
      <c r="K228" s="51">
        <f>(I228-I211)/I211</f>
        <v>-1.0614109808491866E-2</v>
      </c>
      <c r="L228" s="51">
        <f t="shared" ref="L228:L233" si="182">(I228-I166)/I166</f>
        <v>-1.23228276318332E-2</v>
      </c>
      <c r="R228" s="84">
        <f t="shared" si="162"/>
        <v>0.88009612977635843</v>
      </c>
      <c r="S228" s="84">
        <f t="shared" si="163"/>
        <v>0</v>
      </c>
      <c r="T228" s="84">
        <f t="shared" si="164"/>
        <v>7.3849529878583106E-2</v>
      </c>
      <c r="U228" s="84">
        <f t="shared" si="165"/>
        <v>4.6054340345058439E-2</v>
      </c>
      <c r="V228" s="84">
        <f t="shared" si="166"/>
        <v>0.99999999999999989</v>
      </c>
      <c r="X228" s="45">
        <f t="shared" si="167"/>
        <v>60951865.714261651</v>
      </c>
      <c r="Y228" s="177">
        <f t="shared" si="168"/>
        <v>6095186.5714261653</v>
      </c>
      <c r="Z228" s="177">
        <f t="shared" si="169"/>
        <v>1219037.3142852332</v>
      </c>
      <c r="AA228" s="177">
        <f t="shared" si="170"/>
        <v>65828014.971402586</v>
      </c>
      <c r="AD228" s="45">
        <f t="shared" si="171"/>
        <v>2438074.6285704658</v>
      </c>
      <c r="AE228" s="177">
        <f t="shared" si="172"/>
        <v>243807.4628570466</v>
      </c>
      <c r="AF228" s="178"/>
      <c r="AG228" s="177">
        <f t="shared" si="173"/>
        <v>2681882.0914275125</v>
      </c>
      <c r="AJ228" s="70">
        <f t="shared" si="174"/>
        <v>30475.932857130822</v>
      </c>
      <c r="AK228" s="121">
        <f t="shared" si="175"/>
        <v>3047.5932857130824</v>
      </c>
      <c r="AL228" s="121"/>
      <c r="AM228" s="121">
        <f t="shared" si="176"/>
        <v>33523.526142843904</v>
      </c>
    </row>
    <row r="229" spans="1:39" x14ac:dyDescent="0.35">
      <c r="A229" s="48">
        <v>43294</v>
      </c>
      <c r="B229" s="53">
        <f t="shared" si="134"/>
        <v>1</v>
      </c>
      <c r="C229" s="71">
        <v>397122805600</v>
      </c>
      <c r="D229" s="71">
        <v>0</v>
      </c>
      <c r="E229" s="71">
        <v>40000000000</v>
      </c>
      <c r="F229" s="71">
        <v>12555095762.900024</v>
      </c>
      <c r="G229" s="70">
        <v>449677901362.90002</v>
      </c>
      <c r="H229" s="109">
        <v>445761579.21100003</v>
      </c>
      <c r="I229" s="50">
        <f t="shared" si="180"/>
        <v>1008.7856879878071</v>
      </c>
      <c r="J229" s="51">
        <f t="shared" si="181"/>
        <v>6.3796555209810714E-3</v>
      </c>
      <c r="K229" s="51">
        <f>(I229-I211)/I211</f>
        <v>-4.3021686517508394E-3</v>
      </c>
      <c r="L229" s="51">
        <f t="shared" si="182"/>
        <v>-5.1049867831622579E-3</v>
      </c>
      <c r="R229" s="84">
        <f t="shared" si="162"/>
        <v>0.88312724373687446</v>
      </c>
      <c r="S229" s="84">
        <f t="shared" si="163"/>
        <v>0</v>
      </c>
      <c r="T229" s="84">
        <f t="shared" si="164"/>
        <v>8.895255888440716E-2</v>
      </c>
      <c r="U229" s="84">
        <f t="shared" si="165"/>
        <v>2.792019737871838E-2</v>
      </c>
      <c r="V229" s="84">
        <f t="shared" si="166"/>
        <v>1</v>
      </c>
      <c r="X229" s="45">
        <f t="shared" si="167"/>
        <v>61212954.945519187</v>
      </c>
      <c r="Y229" s="177">
        <f t="shared" si="168"/>
        <v>6121295.4945519194</v>
      </c>
      <c r="Z229" s="177">
        <f t="shared" si="169"/>
        <v>1224259.0989103836</v>
      </c>
      <c r="AA229" s="177">
        <f t="shared" si="170"/>
        <v>66109991.341160722</v>
      </c>
      <c r="AD229" s="45">
        <f t="shared" si="171"/>
        <v>2448518.1978207668</v>
      </c>
      <c r="AE229" s="177">
        <f t="shared" si="172"/>
        <v>244851.81978207669</v>
      </c>
      <c r="AF229" s="178"/>
      <c r="AG229" s="177">
        <f t="shared" si="173"/>
        <v>2693370.0176028437</v>
      </c>
      <c r="AJ229" s="70">
        <f t="shared" si="174"/>
        <v>30606.47747275959</v>
      </c>
      <c r="AK229" s="121">
        <f t="shared" si="175"/>
        <v>3060.6477472759593</v>
      </c>
      <c r="AL229" s="121"/>
      <c r="AM229" s="121">
        <f t="shared" si="176"/>
        <v>33667.125220035552</v>
      </c>
    </row>
    <row r="230" spans="1:39" x14ac:dyDescent="0.35">
      <c r="A230" s="48">
        <v>43297</v>
      </c>
      <c r="B230" s="53">
        <f t="shared" si="134"/>
        <v>3</v>
      </c>
      <c r="C230" s="71">
        <v>395894490700</v>
      </c>
      <c r="D230" s="71">
        <v>0</v>
      </c>
      <c r="E230" s="71">
        <v>40000000000</v>
      </c>
      <c r="F230" s="71">
        <v>10740547298.039978</v>
      </c>
      <c r="G230" s="70">
        <v>446635037998.03998</v>
      </c>
      <c r="H230" s="109">
        <v>444153510.55059999</v>
      </c>
      <c r="I230" s="50">
        <f t="shared" si="180"/>
        <v>1005.587094075568</v>
      </c>
      <c r="J230" s="51">
        <f t="shared" si="181"/>
        <v>-3.1707368079530447E-3</v>
      </c>
      <c r="K230" s="51">
        <f>(I230-I212)/I212</f>
        <v>1.5589243523355912E-2</v>
      </c>
      <c r="L230" s="51">
        <f t="shared" si="182"/>
        <v>6.4569220738838152E-3</v>
      </c>
      <c r="R230" s="84">
        <f t="shared" si="162"/>
        <v>0.88639371526811861</v>
      </c>
      <c r="S230" s="84">
        <f t="shared" si="163"/>
        <v>0</v>
      </c>
      <c r="T230" s="84">
        <f t="shared" si="164"/>
        <v>8.955858048954847E-2</v>
      </c>
      <c r="U230" s="84">
        <f t="shared" si="165"/>
        <v>2.4047704242332889E-2</v>
      </c>
      <c r="V230" s="84">
        <f t="shared" si="166"/>
        <v>1</v>
      </c>
      <c r="X230" s="45">
        <f t="shared" si="167"/>
        <v>184799137.5463973</v>
      </c>
      <c r="Y230" s="177">
        <f t="shared" si="168"/>
        <v>18479913.75463973</v>
      </c>
      <c r="Z230" s="177">
        <f t="shared" si="169"/>
        <v>3695982.7509279461</v>
      </c>
      <c r="AA230" s="177">
        <f t="shared" si="170"/>
        <v>199583068.55010906</v>
      </c>
      <c r="AD230" s="45">
        <f t="shared" si="171"/>
        <v>7391965.5018558903</v>
      </c>
      <c r="AE230" s="177">
        <f t="shared" si="172"/>
        <v>739196.55018558912</v>
      </c>
      <c r="AF230" s="178"/>
      <c r="AG230" s="177">
        <f t="shared" si="173"/>
        <v>8131162.0520414794</v>
      </c>
      <c r="AJ230" s="70">
        <f t="shared" si="174"/>
        <v>92399.56877319864</v>
      </c>
      <c r="AK230" s="121">
        <f t="shared" si="175"/>
        <v>9239.9568773198644</v>
      </c>
      <c r="AL230" s="121"/>
      <c r="AM230" s="121">
        <f t="shared" si="176"/>
        <v>101639.52565051851</v>
      </c>
    </row>
    <row r="231" spans="1:39" x14ac:dyDescent="0.35">
      <c r="A231" s="48">
        <v>43298</v>
      </c>
      <c r="B231" s="53">
        <f t="shared" si="134"/>
        <v>1</v>
      </c>
      <c r="C231" s="71">
        <v>403403564700</v>
      </c>
      <c r="D231" s="71">
        <v>0</v>
      </c>
      <c r="E231" s="71">
        <v>40000000000</v>
      </c>
      <c r="F231" s="71">
        <v>-4998725034.2600098</v>
      </c>
      <c r="G231" s="70">
        <v>438404839665.73999</v>
      </c>
      <c r="H231" s="109">
        <v>441497040</v>
      </c>
      <c r="I231" s="50">
        <f t="shared" si="180"/>
        <v>992.99610177622026</v>
      </c>
      <c r="J231" s="51">
        <f t="shared" si="181"/>
        <v>-1.2521036092773795E-2</v>
      </c>
      <c r="K231" s="51">
        <f>(I231-I212)/I212</f>
        <v>2.8730139497671375E-3</v>
      </c>
      <c r="L231" s="51">
        <f t="shared" si="182"/>
        <v>-1.8783814681564322E-2</v>
      </c>
      <c r="R231" s="84">
        <f t="shared" si="162"/>
        <v>0.92016220671189086</v>
      </c>
      <c r="S231" s="84">
        <f t="shared" si="163"/>
        <v>0</v>
      </c>
      <c r="T231" s="84">
        <f t="shared" si="164"/>
        <v>9.1239868680505071E-2</v>
      </c>
      <c r="U231" s="84">
        <f t="shared" si="165"/>
        <v>-1.1402075392395914E-2</v>
      </c>
      <c r="V231" s="84">
        <f t="shared" si="166"/>
        <v>1</v>
      </c>
      <c r="X231" s="45">
        <f t="shared" si="167"/>
        <v>61182881.917539731</v>
      </c>
      <c r="Y231" s="177">
        <f t="shared" si="168"/>
        <v>6118288.1917539733</v>
      </c>
      <c r="Z231" s="177">
        <f t="shared" si="169"/>
        <v>1223657.6383507946</v>
      </c>
      <c r="AA231" s="177">
        <f t="shared" si="170"/>
        <v>66077512.470942907</v>
      </c>
      <c r="AD231" s="45">
        <f t="shared" si="171"/>
        <v>2447315.2767015886</v>
      </c>
      <c r="AE231" s="177">
        <f t="shared" si="172"/>
        <v>244731.52767015889</v>
      </c>
      <c r="AF231" s="178"/>
      <c r="AG231" s="177">
        <f t="shared" si="173"/>
        <v>2692046.8043717477</v>
      </c>
      <c r="AJ231" s="70">
        <f t="shared" si="174"/>
        <v>30591.440958769865</v>
      </c>
      <c r="AK231" s="121">
        <f t="shared" si="175"/>
        <v>3059.1440958769867</v>
      </c>
      <c r="AL231" s="121"/>
      <c r="AM231" s="121">
        <f t="shared" si="176"/>
        <v>33650.58505464685</v>
      </c>
    </row>
    <row r="232" spans="1:39" x14ac:dyDescent="0.35">
      <c r="A232" s="48">
        <v>43299</v>
      </c>
      <c r="B232" s="53">
        <f t="shared" si="134"/>
        <v>1</v>
      </c>
      <c r="C232" s="71">
        <v>406491702900</v>
      </c>
      <c r="D232" s="71">
        <v>0</v>
      </c>
      <c r="E232" s="71">
        <v>40000000000</v>
      </c>
      <c r="F232" s="71">
        <v>-3320460324.7999878</v>
      </c>
      <c r="G232" s="70">
        <v>443171242575.20001</v>
      </c>
      <c r="H232" s="109">
        <v>441497039.99989998</v>
      </c>
      <c r="I232" s="50">
        <f t="shared" si="180"/>
        <v>1003.7921037370951</v>
      </c>
      <c r="J232" s="51">
        <f t="shared" si="181"/>
        <v>1.0872149388666784E-2</v>
      </c>
      <c r="K232" s="51">
        <f>(I232-I212)/I212</f>
        <v>1.3776399175291514E-2</v>
      </c>
      <c r="L232" s="51">
        <f t="shared" si="182"/>
        <v>-1.0817599087917707E-2</v>
      </c>
      <c r="R232" s="84">
        <f t="shared" si="162"/>
        <v>0.91723393543755039</v>
      </c>
      <c r="S232" s="84">
        <f t="shared" si="163"/>
        <v>0</v>
      </c>
      <c r="T232" s="84">
        <f t="shared" si="164"/>
        <v>9.0258564088152804E-2</v>
      </c>
      <c r="U232" s="84">
        <f t="shared" si="165"/>
        <v>-7.4924995257032089E-3</v>
      </c>
      <c r="V232" s="84">
        <f t="shared" si="166"/>
        <v>0.99999999999999989</v>
      </c>
      <c r="X232" s="45">
        <f t="shared" si="167"/>
        <v>60055457.488457538</v>
      </c>
      <c r="Y232" s="177">
        <f t="shared" si="168"/>
        <v>6005545.7488457542</v>
      </c>
      <c r="Z232" s="177">
        <f t="shared" si="169"/>
        <v>1201109.1497691509</v>
      </c>
      <c r="AA232" s="177">
        <f t="shared" si="170"/>
        <v>64859894.087534145</v>
      </c>
      <c r="AD232" s="45">
        <f t="shared" si="171"/>
        <v>2402218.2995383013</v>
      </c>
      <c r="AE232" s="177">
        <f t="shared" si="172"/>
        <v>240221.82995383014</v>
      </c>
      <c r="AF232" s="178"/>
      <c r="AG232" s="177">
        <f t="shared" si="173"/>
        <v>2642440.1294921315</v>
      </c>
      <c r="AJ232" s="70">
        <f t="shared" si="174"/>
        <v>30027.728744228767</v>
      </c>
      <c r="AK232" s="121">
        <f t="shared" si="175"/>
        <v>3002.7728744228771</v>
      </c>
      <c r="AL232" s="121"/>
      <c r="AM232" s="121">
        <f t="shared" si="176"/>
        <v>33030.501618651644</v>
      </c>
    </row>
    <row r="233" spans="1:39" x14ac:dyDescent="0.35">
      <c r="A233" s="48">
        <v>43300</v>
      </c>
      <c r="B233" s="53">
        <f t="shared" si="134"/>
        <v>1</v>
      </c>
      <c r="C233" s="71">
        <v>407046077200</v>
      </c>
      <c r="D233" s="71">
        <v>0</v>
      </c>
      <c r="E233" s="71">
        <v>22500000000</v>
      </c>
      <c r="F233" s="71">
        <v>11583903538.390015</v>
      </c>
      <c r="G233" s="70">
        <v>441129980738.39001</v>
      </c>
      <c r="H233" s="109">
        <v>438475713.94749999</v>
      </c>
      <c r="I233" s="50">
        <f t="shared" si="180"/>
        <v>1006.0533952199867</v>
      </c>
      <c r="J233" s="51">
        <f t="shared" si="181"/>
        <v>2.2527488256510911E-3</v>
      </c>
      <c r="K233" s="51">
        <f>(I233-I212)/I212</f>
        <v>1.6060182768006442E-2</v>
      </c>
      <c r="L233" s="51">
        <f t="shared" si="182"/>
        <v>-1.8324438283569684E-2</v>
      </c>
      <c r="R233" s="84">
        <f t="shared" si="162"/>
        <v>0.92273501002734315</v>
      </c>
      <c r="S233" s="84">
        <f t="shared" si="163"/>
        <v>0</v>
      </c>
      <c r="T233" s="84">
        <f t="shared" si="164"/>
        <v>5.1005374793021641E-2</v>
      </c>
      <c r="U233" s="84">
        <f t="shared" si="165"/>
        <v>2.625961517963521E-2</v>
      </c>
      <c r="V233" s="84">
        <f t="shared" si="166"/>
        <v>1</v>
      </c>
      <c r="X233" s="45">
        <f t="shared" si="167"/>
        <v>60708389.393863022</v>
      </c>
      <c r="Y233" s="177">
        <f t="shared" si="168"/>
        <v>6070838.9393863026</v>
      </c>
      <c r="Z233" s="177">
        <f t="shared" si="169"/>
        <v>1214167.7878772605</v>
      </c>
      <c r="AA233" s="177">
        <f t="shared" si="170"/>
        <v>65565060.545372061</v>
      </c>
      <c r="AD233" s="45">
        <f t="shared" si="171"/>
        <v>2428335.5757545205</v>
      </c>
      <c r="AE233" s="177">
        <f t="shared" si="172"/>
        <v>242833.55757545205</v>
      </c>
      <c r="AF233" s="178"/>
      <c r="AG233" s="177">
        <f t="shared" si="173"/>
        <v>2671169.1333299726</v>
      </c>
      <c r="AJ233" s="70">
        <f t="shared" si="174"/>
        <v>30354.19469693151</v>
      </c>
      <c r="AK233" s="121">
        <f t="shared" si="175"/>
        <v>3035.4194696931513</v>
      </c>
      <c r="AL233" s="121"/>
      <c r="AM233" s="121">
        <f t="shared" si="176"/>
        <v>33389.614166624662</v>
      </c>
    </row>
    <row r="234" spans="1:39" x14ac:dyDescent="0.35">
      <c r="A234" s="48">
        <v>43301</v>
      </c>
      <c r="B234" s="53">
        <f t="shared" si="134"/>
        <v>1</v>
      </c>
      <c r="C234" s="71">
        <v>407695952700</v>
      </c>
      <c r="D234" s="71">
        <v>0</v>
      </c>
      <c r="E234" s="71">
        <v>22500000000</v>
      </c>
      <c r="F234" s="71">
        <v>13479134462.369995</v>
      </c>
      <c r="G234" s="70">
        <v>443675087162.37</v>
      </c>
      <c r="H234" s="109">
        <v>438235603.05080003</v>
      </c>
      <c r="I234" s="50">
        <f t="shared" ref="I234:I239" si="183">G234/H234</f>
        <v>1012.4122368737335</v>
      </c>
      <c r="J234" s="51">
        <f t="shared" ref="J234:J239" si="184">(I234-I233)/I233</f>
        <v>6.3205806808657294E-3</v>
      </c>
      <c r="K234" s="51">
        <f>(I234-I212)/I212</f>
        <v>2.2482273129806808E-2</v>
      </c>
      <c r="L234" s="51">
        <f t="shared" ref="L234:L239" si="185">(I234-I172)/I172</f>
        <v>-2.0617251670645157E-2</v>
      </c>
      <c r="R234" s="84">
        <f t="shared" si="162"/>
        <v>0.91890657036327383</v>
      </c>
      <c r="S234" s="84">
        <f t="shared" si="163"/>
        <v>0</v>
      </c>
      <c r="T234" s="84">
        <f t="shared" si="164"/>
        <v>5.0712786566187711E-2</v>
      </c>
      <c r="U234" s="84">
        <f t="shared" si="165"/>
        <v>3.0380643070538442E-2</v>
      </c>
      <c r="V234" s="84">
        <f t="shared" si="166"/>
        <v>1</v>
      </c>
      <c r="X234" s="45">
        <f t="shared" si="167"/>
        <v>60428764.484710962</v>
      </c>
      <c r="Y234" s="177">
        <f t="shared" si="168"/>
        <v>6042876.4484710963</v>
      </c>
      <c r="Z234" s="177">
        <f t="shared" si="169"/>
        <v>1208575.2896942194</v>
      </c>
      <c r="AA234" s="177">
        <f t="shared" si="170"/>
        <v>65263065.643487841</v>
      </c>
      <c r="AD234" s="45">
        <f t="shared" si="171"/>
        <v>2417150.5793884387</v>
      </c>
      <c r="AE234" s="177">
        <f t="shared" si="172"/>
        <v>241715.05793884388</v>
      </c>
      <c r="AF234" s="178"/>
      <c r="AG234" s="177">
        <f t="shared" si="173"/>
        <v>2658865.6373272827</v>
      </c>
      <c r="AJ234" s="70">
        <f t="shared" si="174"/>
        <v>30214.382242355481</v>
      </c>
      <c r="AK234" s="121">
        <f t="shared" si="175"/>
        <v>3021.4382242355482</v>
      </c>
      <c r="AL234" s="121"/>
      <c r="AM234" s="121">
        <f t="shared" si="176"/>
        <v>33235.820466591031</v>
      </c>
    </row>
    <row r="235" spans="1:39" x14ac:dyDescent="0.35">
      <c r="A235" s="48">
        <v>43304</v>
      </c>
      <c r="B235" s="53">
        <f t="shared" si="134"/>
        <v>3</v>
      </c>
      <c r="C235" s="71">
        <v>407679564500</v>
      </c>
      <c r="D235" s="71">
        <v>0</v>
      </c>
      <c r="E235" s="71">
        <v>22500000000</v>
      </c>
      <c r="F235" s="71">
        <v>13378002525.070007</v>
      </c>
      <c r="G235" s="70">
        <v>443557567025.07001</v>
      </c>
      <c r="H235" s="109">
        <v>436053861.04409999</v>
      </c>
      <c r="I235" s="50">
        <f t="shared" si="183"/>
        <v>1017.2082090111596</v>
      </c>
      <c r="J235" s="51">
        <f t="shared" si="184"/>
        <v>4.7371732212915553E-3</v>
      </c>
      <c r="K235" s="51">
        <f>(I235-I214)/I214</f>
        <v>3.0671691155890409E-2</v>
      </c>
      <c r="L235" s="51">
        <f t="shared" si="185"/>
        <v>-2.1057015960622236E-2</v>
      </c>
      <c r="R235" s="84">
        <f t="shared" si="162"/>
        <v>0.91911308657024404</v>
      </c>
      <c r="S235" s="84">
        <f t="shared" si="163"/>
        <v>0</v>
      </c>
      <c r="T235" s="84">
        <f t="shared" si="164"/>
        <v>5.0726222868672857E-2</v>
      </c>
      <c r="U235" s="84">
        <f t="shared" si="165"/>
        <v>3.0160690561083087E-2</v>
      </c>
      <c r="V235" s="84">
        <f t="shared" si="166"/>
        <v>1</v>
      </c>
      <c r="X235" s="45">
        <f t="shared" si="167"/>
        <v>182332227.60097396</v>
      </c>
      <c r="Y235" s="177">
        <f t="shared" si="168"/>
        <v>18233222.760097396</v>
      </c>
      <c r="Z235" s="177">
        <f t="shared" si="169"/>
        <v>3646644.5520194792</v>
      </c>
      <c r="AA235" s="177">
        <f t="shared" si="170"/>
        <v>196918805.80905187</v>
      </c>
      <c r="AD235" s="45">
        <f t="shared" si="171"/>
        <v>7293289.1040389594</v>
      </c>
      <c r="AE235" s="177">
        <f t="shared" si="172"/>
        <v>729328.91040389601</v>
      </c>
      <c r="AF235" s="178"/>
      <c r="AG235" s="177">
        <f t="shared" si="173"/>
        <v>8022618.0144428555</v>
      </c>
      <c r="AJ235" s="70">
        <f t="shared" si="174"/>
        <v>91166.113800486986</v>
      </c>
      <c r="AK235" s="121">
        <f t="shared" si="175"/>
        <v>9116.6113800486983</v>
      </c>
      <c r="AL235" s="121"/>
      <c r="AM235" s="121">
        <f t="shared" si="176"/>
        <v>100282.72518053568</v>
      </c>
    </row>
    <row r="236" spans="1:39" x14ac:dyDescent="0.35">
      <c r="A236" s="48">
        <v>43305</v>
      </c>
      <c r="B236" s="53">
        <f t="shared" si="134"/>
        <v>1</v>
      </c>
      <c r="C236" s="71">
        <v>410825528400</v>
      </c>
      <c r="D236" s="71">
        <v>0</v>
      </c>
      <c r="E236" s="71">
        <v>22500000000</v>
      </c>
      <c r="F236" s="71">
        <v>10331583726.150024</v>
      </c>
      <c r="G236" s="70">
        <v>443657112126.15002</v>
      </c>
      <c r="H236" s="109">
        <v>433123464.29710001</v>
      </c>
      <c r="I236" s="50">
        <f t="shared" si="183"/>
        <v>1024.320196658347</v>
      </c>
      <c r="J236" s="51">
        <f t="shared" si="184"/>
        <v>6.9916734687984709E-3</v>
      </c>
      <c r="K236" s="51">
        <f>(I236-I215)/I215</f>
        <v>4.0483661214232913E-2</v>
      </c>
      <c r="L236" s="51">
        <f t="shared" si="185"/>
        <v>-1.1239348994954693E-2</v>
      </c>
      <c r="R236" s="84">
        <f t="shared" si="162"/>
        <v>0.92599784196220736</v>
      </c>
      <c r="S236" s="84">
        <f t="shared" si="163"/>
        <v>0</v>
      </c>
      <c r="T236" s="84">
        <f t="shared" si="164"/>
        <v>5.071484122540635E-2</v>
      </c>
      <c r="U236" s="84">
        <f t="shared" si="165"/>
        <v>2.3287316812386247E-2</v>
      </c>
      <c r="V236" s="84">
        <f t="shared" si="166"/>
        <v>1</v>
      </c>
      <c r="X236" s="45">
        <f t="shared" si="167"/>
        <v>60761310.551379457</v>
      </c>
      <c r="Y236" s="177">
        <f t="shared" si="168"/>
        <v>6076131.0551379463</v>
      </c>
      <c r="Z236" s="177">
        <f t="shared" si="169"/>
        <v>1215226.2110275892</v>
      </c>
      <c r="AA236" s="177">
        <f t="shared" si="170"/>
        <v>65622215.395489812</v>
      </c>
      <c r="AD236" s="45">
        <f t="shared" si="171"/>
        <v>2430452.4220551783</v>
      </c>
      <c r="AE236" s="177">
        <f t="shared" si="172"/>
        <v>243045.24220551783</v>
      </c>
      <c r="AF236" s="178"/>
      <c r="AG236" s="177">
        <f t="shared" si="173"/>
        <v>2673497.6642606962</v>
      </c>
      <c r="AJ236" s="70">
        <f t="shared" si="174"/>
        <v>30380.655275689729</v>
      </c>
      <c r="AK236" s="121">
        <f t="shared" si="175"/>
        <v>3038.0655275689733</v>
      </c>
      <c r="AL236" s="121"/>
      <c r="AM236" s="121">
        <f t="shared" si="176"/>
        <v>33418.7208032587</v>
      </c>
    </row>
    <row r="237" spans="1:39" x14ac:dyDescent="0.35">
      <c r="A237" s="48">
        <v>43306</v>
      </c>
      <c r="B237" s="53">
        <f t="shared" si="134"/>
        <v>1</v>
      </c>
      <c r="C237" s="71">
        <v>416915012400</v>
      </c>
      <c r="D237" s="71">
        <v>0</v>
      </c>
      <c r="E237" s="71">
        <v>22500000000</v>
      </c>
      <c r="F237" s="71">
        <v>10267299290.280029</v>
      </c>
      <c r="G237" s="70">
        <v>449682311690.28003</v>
      </c>
      <c r="H237" s="109">
        <v>433124733.43150002</v>
      </c>
      <c r="I237" s="50">
        <f t="shared" si="183"/>
        <v>1038.2281984397425</v>
      </c>
      <c r="J237" s="51">
        <f t="shared" si="184"/>
        <v>1.3577787323502771E-2</v>
      </c>
      <c r="K237" s="51">
        <f>(I237-I215)/I215</f>
        <v>5.4611127079779276E-2</v>
      </c>
      <c r="L237" s="51">
        <f t="shared" si="185"/>
        <v>3.8372838163485356E-3</v>
      </c>
      <c r="R237" s="84">
        <f t="shared" si="162"/>
        <v>0.92713233667761297</v>
      </c>
      <c r="S237" s="84">
        <f t="shared" si="163"/>
        <v>0</v>
      </c>
      <c r="T237" s="84">
        <f t="shared" si="164"/>
        <v>5.0035323638651236E-2</v>
      </c>
      <c r="U237" s="84">
        <f t="shared" si="165"/>
        <v>2.2832339683735794E-2</v>
      </c>
      <c r="V237" s="84">
        <f t="shared" si="166"/>
        <v>1</v>
      </c>
      <c r="X237" s="45">
        <f t="shared" si="167"/>
        <v>60774946.866595902</v>
      </c>
      <c r="Y237" s="177">
        <f t="shared" si="168"/>
        <v>6077494.6866595903</v>
      </c>
      <c r="Z237" s="177">
        <f t="shared" si="169"/>
        <v>1215498.9373319182</v>
      </c>
      <c r="AA237" s="177">
        <f t="shared" si="170"/>
        <v>65636942.615923576</v>
      </c>
      <c r="AD237" s="45">
        <f t="shared" si="171"/>
        <v>2430997.8746638359</v>
      </c>
      <c r="AE237" s="177">
        <f t="shared" si="172"/>
        <v>243099.7874663836</v>
      </c>
      <c r="AF237" s="178"/>
      <c r="AG237" s="177">
        <f t="shared" si="173"/>
        <v>2674097.6621302194</v>
      </c>
      <c r="AJ237" s="70">
        <f t="shared" si="174"/>
        <v>30387.47343329795</v>
      </c>
      <c r="AK237" s="121">
        <f t="shared" si="175"/>
        <v>3038.7473433297951</v>
      </c>
      <c r="AL237" s="121"/>
      <c r="AM237" s="121">
        <f t="shared" si="176"/>
        <v>33426.220776627742</v>
      </c>
    </row>
    <row r="238" spans="1:39" x14ac:dyDescent="0.35">
      <c r="A238" s="48">
        <v>43307</v>
      </c>
      <c r="B238" s="53">
        <f t="shared" si="134"/>
        <v>1</v>
      </c>
      <c r="C238" s="71">
        <v>409105747300</v>
      </c>
      <c r="D238" s="71">
        <v>0</v>
      </c>
      <c r="E238" s="71">
        <v>22500000000</v>
      </c>
      <c r="F238" s="71">
        <v>693911983.14001465</v>
      </c>
      <c r="G238" s="70">
        <v>432299659283.14001</v>
      </c>
      <c r="H238" s="109">
        <v>422372690.52569997</v>
      </c>
      <c r="I238" s="50">
        <f t="shared" si="183"/>
        <v>1023.5028660235694</v>
      </c>
      <c r="J238" s="51">
        <f t="shared" si="184"/>
        <v>-1.4183136653678357E-2</v>
      </c>
      <c r="K238" s="51">
        <f>(I238-I216)/I216</f>
        <v>5.7758358793975569E-2</v>
      </c>
      <c r="L238" s="51">
        <f t="shared" si="185"/>
        <v>-1.3438504938192335E-2</v>
      </c>
      <c r="R238" s="84">
        <f t="shared" si="162"/>
        <v>0.94634760521995032</v>
      </c>
      <c r="S238" s="84">
        <f t="shared" si="163"/>
        <v>0</v>
      </c>
      <c r="T238" s="84">
        <f t="shared" si="164"/>
        <v>5.2047230472747945E-2</v>
      </c>
      <c r="U238" s="84">
        <f t="shared" si="165"/>
        <v>1.6051643073017746E-3</v>
      </c>
      <c r="V238" s="84">
        <f t="shared" si="166"/>
        <v>1</v>
      </c>
      <c r="X238" s="45">
        <f t="shared" si="167"/>
        <v>61600316.669901378</v>
      </c>
      <c r="Y238" s="177">
        <f t="shared" si="168"/>
        <v>6160031.6669901386</v>
      </c>
      <c r="Z238" s="177">
        <f t="shared" si="169"/>
        <v>1232006.3333980276</v>
      </c>
      <c r="AA238" s="177">
        <f t="shared" si="170"/>
        <v>66528342.003493488</v>
      </c>
      <c r="AD238" s="45">
        <f t="shared" si="171"/>
        <v>2464012.6667960547</v>
      </c>
      <c r="AE238" s="177">
        <f t="shared" si="172"/>
        <v>246401.26667960547</v>
      </c>
      <c r="AF238" s="178"/>
      <c r="AG238" s="177">
        <f t="shared" si="173"/>
        <v>2710413.9334756602</v>
      </c>
      <c r="AJ238" s="70">
        <f t="shared" si="174"/>
        <v>30800.158334950691</v>
      </c>
      <c r="AK238" s="121">
        <f t="shared" si="175"/>
        <v>3080.0158334950693</v>
      </c>
      <c r="AL238" s="121"/>
      <c r="AM238" s="121">
        <f t="shared" si="176"/>
        <v>33880.174168445759</v>
      </c>
    </row>
    <row r="239" spans="1:39" x14ac:dyDescent="0.35">
      <c r="A239" s="48">
        <v>43308</v>
      </c>
      <c r="B239" s="53">
        <f t="shared" si="134"/>
        <v>1</v>
      </c>
      <c r="C239" s="71">
        <v>407305707800</v>
      </c>
      <c r="D239" s="71">
        <v>0</v>
      </c>
      <c r="E239" s="71">
        <v>26000000000</v>
      </c>
      <c r="F239" s="71">
        <v>688659848.17999268</v>
      </c>
      <c r="G239" s="70">
        <v>433994367648.17999</v>
      </c>
      <c r="H239" s="109">
        <v>422245430.81300002</v>
      </c>
      <c r="I239" s="50">
        <f t="shared" si="183"/>
        <v>1027.8248998753127</v>
      </c>
      <c r="J239" s="51">
        <f t="shared" si="184"/>
        <v>4.2227862717521408E-3</v>
      </c>
      <c r="K239" s="51">
        <f>(I239-I217)/I217</f>
        <v>4.7169898882339772E-2</v>
      </c>
      <c r="L239" s="51">
        <f t="shared" si="185"/>
        <v>-4.8396822266233847E-3</v>
      </c>
      <c r="R239" s="84">
        <f t="shared" si="162"/>
        <v>0.9385045939817005</v>
      </c>
      <c r="S239" s="84">
        <f t="shared" si="163"/>
        <v>0</v>
      </c>
      <c r="T239" s="84">
        <f t="shared" si="164"/>
        <v>5.990861158151492E-2</v>
      </c>
      <c r="U239" s="84">
        <f t="shared" si="165"/>
        <v>1.5867944367846238E-3</v>
      </c>
      <c r="V239" s="84">
        <f t="shared" si="166"/>
        <v>1</v>
      </c>
      <c r="X239" s="45">
        <f t="shared" si="167"/>
        <v>59219131.408649318</v>
      </c>
      <c r="Y239" s="177">
        <f t="shared" si="168"/>
        <v>5921913.140864932</v>
      </c>
      <c r="Z239" s="177">
        <f t="shared" si="169"/>
        <v>1184382.6281729864</v>
      </c>
      <c r="AA239" s="177">
        <f t="shared" si="170"/>
        <v>63956661.921341263</v>
      </c>
      <c r="AD239" s="45">
        <f t="shared" si="171"/>
        <v>2368765.2563459724</v>
      </c>
      <c r="AE239" s="177">
        <f t="shared" si="172"/>
        <v>236876.52563459726</v>
      </c>
      <c r="AF239" s="178"/>
      <c r="AG239" s="177">
        <f t="shared" si="173"/>
        <v>2605641.7819805695</v>
      </c>
      <c r="AJ239" s="70">
        <f t="shared" si="174"/>
        <v>29609.565704324657</v>
      </c>
      <c r="AK239" s="121">
        <f t="shared" si="175"/>
        <v>2960.9565704324659</v>
      </c>
      <c r="AL239" s="121"/>
      <c r="AM239" s="121">
        <f t="shared" si="176"/>
        <v>32570.522274757124</v>
      </c>
    </row>
    <row r="240" spans="1:39" x14ac:dyDescent="0.35">
      <c r="A240" s="48">
        <v>43311</v>
      </c>
      <c r="B240" s="53">
        <f t="shared" si="134"/>
        <v>3</v>
      </c>
      <c r="C240" s="71">
        <v>412000285600</v>
      </c>
      <c r="D240" s="71">
        <v>0</v>
      </c>
      <c r="E240" s="71">
        <v>3500000000</v>
      </c>
      <c r="F240" s="71">
        <v>17706234380.840027</v>
      </c>
      <c r="G240" s="70">
        <v>433206519980.84003</v>
      </c>
      <c r="H240" s="109">
        <v>417092447.81120002</v>
      </c>
      <c r="I240" s="50">
        <f t="shared" ref="I240:I245" si="186">G240/H240</f>
        <v>1038.6342937979402</v>
      </c>
      <c r="J240" s="51">
        <f t="shared" ref="J240:J245" si="187">(I240-I239)/I239</f>
        <v>1.0516765962703263E-2</v>
      </c>
      <c r="K240" s="51">
        <f>(I240-I219)/I219</f>
        <v>1.7941916412772537E-2</v>
      </c>
      <c r="L240" s="51">
        <f t="shared" ref="L240:L245" si="188">(I240-I178)/I178</f>
        <v>3.4127001056735067E-3</v>
      </c>
      <c r="R240" s="84">
        <f t="shared" si="162"/>
        <v>0.95104821048912669</v>
      </c>
      <c r="S240" s="84">
        <f t="shared" si="163"/>
        <v>0</v>
      </c>
      <c r="T240" s="84">
        <f t="shared" si="164"/>
        <v>8.0792874496782713E-3</v>
      </c>
      <c r="U240" s="84">
        <f t="shared" si="165"/>
        <v>4.0872502061195068E-2</v>
      </c>
      <c r="V240" s="84">
        <f t="shared" si="166"/>
        <v>1</v>
      </c>
      <c r="X240" s="45">
        <f>(G239*$AB$126*B240)/365</f>
        <v>178353849.71843016</v>
      </c>
      <c r="Y240" s="177">
        <f t="shared" si="168"/>
        <v>17835384.971843015</v>
      </c>
      <c r="Z240" s="177">
        <f t="shared" si="169"/>
        <v>3567076.9943686035</v>
      </c>
      <c r="AA240" s="177">
        <f t="shared" si="170"/>
        <v>192622157.69590455</v>
      </c>
      <c r="AD240" s="45">
        <f t="shared" si="171"/>
        <v>7134153.988737206</v>
      </c>
      <c r="AE240" s="177">
        <f t="shared" si="172"/>
        <v>713415.39887372067</v>
      </c>
      <c r="AF240" s="178"/>
      <c r="AG240" s="177">
        <f t="shared" si="173"/>
        <v>7847569.3876109263</v>
      </c>
      <c r="AJ240" s="70">
        <f t="shared" si="174"/>
        <v>89176.924859215069</v>
      </c>
      <c r="AK240" s="121">
        <f t="shared" si="175"/>
        <v>8917.6924859215069</v>
      </c>
      <c r="AL240" s="121"/>
      <c r="AM240" s="121">
        <f t="shared" si="176"/>
        <v>98094.617345136576</v>
      </c>
    </row>
    <row r="241" spans="1:40" x14ac:dyDescent="0.35">
      <c r="A241" s="48">
        <v>43312</v>
      </c>
      <c r="B241" s="53">
        <f t="shared" si="134"/>
        <v>1</v>
      </c>
      <c r="C241" s="71">
        <v>402376954700</v>
      </c>
      <c r="D241" s="71">
        <v>0</v>
      </c>
      <c r="E241" s="71">
        <v>17500000000</v>
      </c>
      <c r="F241" s="71">
        <v>-2703997089.460022</v>
      </c>
      <c r="G241" s="70">
        <v>417172957610.53998</v>
      </c>
      <c r="H241" s="109">
        <v>409559112.14230001</v>
      </c>
      <c r="I241" s="50">
        <f t="shared" si="186"/>
        <v>1018.5903456729699</v>
      </c>
      <c r="J241" s="51">
        <f t="shared" si="187"/>
        <v>-1.9298369257264091E-2</v>
      </c>
      <c r="K241" s="51">
        <f>(I241-I219)/I219</f>
        <v>-1.7027025726082073E-3</v>
      </c>
      <c r="L241" s="51">
        <f t="shared" si="188"/>
        <v>-1.9242995238501565E-2</v>
      </c>
      <c r="R241" s="84">
        <f t="shared" si="162"/>
        <v>0.96453268928243163</v>
      </c>
      <c r="S241" s="84">
        <f t="shared" si="163"/>
        <v>0</v>
      </c>
      <c r="T241" s="84">
        <f t="shared" si="164"/>
        <v>4.1949027809078339E-2</v>
      </c>
      <c r="U241" s="84">
        <f t="shared" si="165"/>
        <v>-6.4817170915100197E-3</v>
      </c>
      <c r="V241" s="84">
        <f t="shared" si="166"/>
        <v>0.99999999999999989</v>
      </c>
      <c r="X241" s="129">
        <f t="shared" si="167"/>
        <v>59343358.901484944</v>
      </c>
      <c r="Y241" s="130">
        <f t="shared" si="168"/>
        <v>5934335.8901484944</v>
      </c>
      <c r="Z241" s="130">
        <f t="shared" si="169"/>
        <v>1186867.178029699</v>
      </c>
      <c r="AA241" s="130">
        <f t="shared" si="170"/>
        <v>64090827.613603741</v>
      </c>
      <c r="AB241" s="130">
        <f>SUM(AA220:AA241)</f>
        <v>2101288038.7614133</v>
      </c>
      <c r="AD241" s="129">
        <f t="shared" si="171"/>
        <v>2373734.3560593976</v>
      </c>
      <c r="AE241" s="130">
        <f t="shared" si="172"/>
        <v>237373.43560593977</v>
      </c>
      <c r="AF241" s="130"/>
      <c r="AG241" s="130">
        <f t="shared" si="173"/>
        <v>2611107.7916653375</v>
      </c>
      <c r="AH241" s="130">
        <f>SUM(AG220:AG241)</f>
        <v>85608031.208798304</v>
      </c>
      <c r="AJ241" s="129">
        <f t="shared" si="174"/>
        <v>29671.679450742467</v>
      </c>
      <c r="AK241" s="130">
        <f t="shared" si="175"/>
        <v>2967.1679450742467</v>
      </c>
      <c r="AL241" s="130"/>
      <c r="AM241" s="130">
        <f t="shared" si="176"/>
        <v>32638.847395816716</v>
      </c>
      <c r="AN241" s="130">
        <f>SUM(AM220:AM241)</f>
        <v>1070100.3901099788</v>
      </c>
    </row>
    <row r="242" spans="1:40" x14ac:dyDescent="0.35">
      <c r="A242" s="48">
        <v>43313</v>
      </c>
      <c r="B242" s="53">
        <f t="shared" si="134"/>
        <v>1</v>
      </c>
      <c r="C242" s="71">
        <v>403143096800</v>
      </c>
      <c r="D242" s="71">
        <v>0</v>
      </c>
      <c r="E242" s="71">
        <v>14000000000</v>
      </c>
      <c r="F242" s="71">
        <v>4737030408.4899902</v>
      </c>
      <c r="G242" s="70">
        <v>421880127208.48999</v>
      </c>
      <c r="H242" s="109">
        <v>409561576.50999999</v>
      </c>
      <c r="I242" s="50">
        <f t="shared" si="186"/>
        <v>1030.0774081481475</v>
      </c>
      <c r="J242" s="51">
        <f t="shared" si="187"/>
        <v>1.1277411497149266E-2</v>
      </c>
      <c r="K242" s="51">
        <f>(I242-I220)/I220</f>
        <v>4.4300120517107737E-2</v>
      </c>
      <c r="L242" s="51">
        <f t="shared" si="188"/>
        <v>-7.736974864969188E-3</v>
      </c>
      <c r="R242" s="84">
        <f t="shared" ref="R242:R262" si="189">C242/G242</f>
        <v>0.95558683806115785</v>
      </c>
      <c r="S242" s="84">
        <f t="shared" ref="S242:S262" si="190">D242/G242</f>
        <v>0</v>
      </c>
      <c r="T242" s="84">
        <f t="shared" ref="T242:T262" si="191">E242/G242</f>
        <v>3.3184781877818356E-2</v>
      </c>
      <c r="U242" s="84">
        <f t="shared" ref="U242:U262" si="192">F242/G242</f>
        <v>1.1228380061023793E-2</v>
      </c>
      <c r="V242" s="84">
        <f t="shared" ref="V242:V262" si="193">SUM(R242:U242)</f>
        <v>1</v>
      </c>
      <c r="X242" s="45">
        <f>(G241*$AB$126*B242)/365</f>
        <v>57146980.494594522</v>
      </c>
      <c r="Y242" s="177">
        <f>X242*10%</f>
        <v>5714698.0494594527</v>
      </c>
      <c r="Z242" s="230">
        <f>X242*2%</f>
        <v>1142939.6098918905</v>
      </c>
      <c r="AA242" s="177">
        <f>X242+Y242-Z242</f>
        <v>61718738.93416208</v>
      </c>
      <c r="AD242" s="45">
        <f>(G241*$AD$5*B242)/365</f>
        <v>2285879.2197837806</v>
      </c>
      <c r="AE242" s="177">
        <f>AD242*10%</f>
        <v>228587.92197837809</v>
      </c>
      <c r="AF242" s="177"/>
      <c r="AG242" s="177">
        <f>AD242+AE242-AF242</f>
        <v>2514467.1417621588</v>
      </c>
      <c r="AJ242" s="45">
        <f>(G241*$AJ$5*B242)/365</f>
        <v>28573.490247297261</v>
      </c>
      <c r="AK242" s="177">
        <f>AJ242*10%</f>
        <v>2857.3490247297264</v>
      </c>
      <c r="AL242" s="177"/>
      <c r="AM242" s="177">
        <f>AJ242+AK242-AL242</f>
        <v>31430.839272026988</v>
      </c>
    </row>
    <row r="243" spans="1:40" x14ac:dyDescent="0.35">
      <c r="A243" s="48">
        <v>43314</v>
      </c>
      <c r="B243" s="53">
        <f t="shared" si="134"/>
        <v>1</v>
      </c>
      <c r="C243" s="71">
        <v>395715805900</v>
      </c>
      <c r="D243" s="71">
        <v>0</v>
      </c>
      <c r="E243" s="71">
        <v>14000000000</v>
      </c>
      <c r="F243" s="71">
        <v>3086846839.6799927</v>
      </c>
      <c r="G243" s="70">
        <v>412802652739.67999</v>
      </c>
      <c r="H243" s="109">
        <v>408021314.40130001</v>
      </c>
      <c r="I243" s="50">
        <f t="shared" si="186"/>
        <v>1011.7183543349831</v>
      </c>
      <c r="J243" s="51">
        <f t="shared" si="187"/>
        <v>-1.78229846300288E-2</v>
      </c>
      <c r="K243" s="51">
        <f>(I243-I220)/I220</f>
        <v>2.5687575519994104E-2</v>
      </c>
      <c r="L243" s="51">
        <f t="shared" si="188"/>
        <v>-1.8365560257986007E-2</v>
      </c>
      <c r="R243" s="84">
        <f t="shared" si="189"/>
        <v>0.95860771066688077</v>
      </c>
      <c r="S243" s="84">
        <f t="shared" si="190"/>
        <v>0</v>
      </c>
      <c r="T243" s="84">
        <f t="shared" si="191"/>
        <v>3.3914510740386705E-2</v>
      </c>
      <c r="U243" s="84">
        <f t="shared" si="192"/>
        <v>7.4777785927325618E-3</v>
      </c>
      <c r="V243" s="84">
        <f t="shared" si="193"/>
        <v>1</v>
      </c>
      <c r="X243" s="45">
        <f>(G242*$AB$126*B243)/365</f>
        <v>57791798.247738354</v>
      </c>
      <c r="Y243" s="177">
        <f t="shared" ref="Y243:Y262" si="194">X243*10%</f>
        <v>5779179.8247738359</v>
      </c>
      <c r="Z243" s="230">
        <f t="shared" ref="Z243:Z262" si="195">X243*2%</f>
        <v>1155835.9649547671</v>
      </c>
      <c r="AA243" s="177">
        <f t="shared" ref="AA243:AA262" si="196">X243+Y243-Z243</f>
        <v>62415142.107557423</v>
      </c>
      <c r="AD243" s="45">
        <f t="shared" ref="AD243:AD262" si="197">(G242*$AD$5*B243)/365</f>
        <v>2311671.9299095343</v>
      </c>
      <c r="AE243" s="177">
        <f t="shared" ref="AE243:AE262" si="198">AD243*10%</f>
        <v>231167.19299095345</v>
      </c>
      <c r="AF243" s="177"/>
      <c r="AG243" s="177">
        <f t="shared" ref="AG243:AG262" si="199">AD243+AE243-AF243</f>
        <v>2542839.1229004879</v>
      </c>
      <c r="AJ243" s="45">
        <f t="shared" ref="AJ243:AJ262" si="200">(G242*$AJ$5*B243)/365</f>
        <v>28895.899123869178</v>
      </c>
      <c r="AK243" s="177">
        <f t="shared" ref="AK243:AK262" si="201">AJ243*10%</f>
        <v>2889.5899123869181</v>
      </c>
      <c r="AL243" s="177"/>
      <c r="AM243" s="177">
        <f t="shared" ref="AM243:AM262" si="202">AJ243+AK243-AL243</f>
        <v>31785.489036256095</v>
      </c>
    </row>
    <row r="244" spans="1:40" x14ac:dyDescent="0.35">
      <c r="A244" s="48">
        <v>43315</v>
      </c>
      <c r="B244" s="53">
        <f t="shared" si="134"/>
        <v>1</v>
      </c>
      <c r="C244" s="71">
        <v>395839152000</v>
      </c>
      <c r="D244" s="71">
        <v>0</v>
      </c>
      <c r="E244" s="71">
        <v>14000000000</v>
      </c>
      <c r="F244" s="71">
        <v>2794119258.7700195</v>
      </c>
      <c r="G244" s="70">
        <v>412633271258.77002</v>
      </c>
      <c r="H244" s="109">
        <v>406924126.2525</v>
      </c>
      <c r="I244" s="50">
        <f t="shared" si="186"/>
        <v>1014.0299988080025</v>
      </c>
      <c r="J244" s="51">
        <f t="shared" si="187"/>
        <v>2.284869561883954E-3</v>
      </c>
      <c r="K244" s="51">
        <f>(I244-I221)/I221</f>
        <v>6.3235158772931149E-2</v>
      </c>
      <c r="L244" s="51">
        <f t="shared" si="188"/>
        <v>-4.1904707367656849E-3</v>
      </c>
      <c r="R244" s="84">
        <f t="shared" si="189"/>
        <v>0.95930013300299743</v>
      </c>
      <c r="S244" s="84">
        <f t="shared" si="190"/>
        <v>0</v>
      </c>
      <c r="T244" s="84">
        <f t="shared" si="191"/>
        <v>3.3928432279083813E-2</v>
      </c>
      <c r="U244" s="84">
        <f t="shared" si="192"/>
        <v>6.7714347179187477E-3</v>
      </c>
      <c r="V244" s="84">
        <f t="shared" si="193"/>
        <v>1</v>
      </c>
      <c r="X244" s="45">
        <f t="shared" ref="X244:X256" si="203">(G243*$AB$126*B244)/365</f>
        <v>56548308.594476715</v>
      </c>
      <c r="Y244" s="177">
        <f t="shared" si="194"/>
        <v>5654830.859447672</v>
      </c>
      <c r="Z244" s="230">
        <f t="shared" si="195"/>
        <v>1130966.1718895342</v>
      </c>
      <c r="AA244" s="177">
        <f t="shared" si="196"/>
        <v>61072173.282034852</v>
      </c>
      <c r="AD244" s="45">
        <f t="shared" si="197"/>
        <v>2261932.3437790684</v>
      </c>
      <c r="AE244" s="177">
        <f t="shared" si="198"/>
        <v>226193.23437790686</v>
      </c>
      <c r="AF244" s="177"/>
      <c r="AG244" s="177">
        <f t="shared" si="199"/>
        <v>2488125.5781569751</v>
      </c>
      <c r="AJ244" s="45">
        <f t="shared" si="200"/>
        <v>28274.154297238358</v>
      </c>
      <c r="AK244" s="177">
        <f t="shared" si="201"/>
        <v>2827.415429723836</v>
      </c>
      <c r="AL244" s="177"/>
      <c r="AM244" s="177">
        <f t="shared" si="202"/>
        <v>31101.569726962192</v>
      </c>
    </row>
    <row r="245" spans="1:40" x14ac:dyDescent="0.35">
      <c r="A245" s="48">
        <v>43318</v>
      </c>
      <c r="B245" s="53">
        <f t="shared" si="134"/>
        <v>3</v>
      </c>
      <c r="C245" s="71">
        <v>385829199200</v>
      </c>
      <c r="D245" s="71">
        <v>0</v>
      </c>
      <c r="E245" s="71">
        <v>8000000000</v>
      </c>
      <c r="F245" s="71">
        <v>12035737753.030029</v>
      </c>
      <c r="G245" s="70">
        <v>405864936953.03003</v>
      </c>
      <c r="H245" s="109">
        <v>404956161.9404</v>
      </c>
      <c r="I245" s="50">
        <f t="shared" si="186"/>
        <v>1002.2441318296665</v>
      </c>
      <c r="J245" s="51">
        <f t="shared" si="187"/>
        <v>-1.1622799120529324E-2</v>
      </c>
      <c r="K245" s="51">
        <f>(I245-I224)/I224</f>
        <v>2.7479812028156636E-2</v>
      </c>
      <c r="L245" s="51">
        <f t="shared" si="188"/>
        <v>-2.5783869185043765E-4</v>
      </c>
      <c r="R245" s="84">
        <f t="shared" si="189"/>
        <v>0.9506344699213356</v>
      </c>
      <c r="S245" s="84">
        <f t="shared" si="190"/>
        <v>0</v>
      </c>
      <c r="T245" s="84">
        <f t="shared" si="191"/>
        <v>1.9710990705575103E-2</v>
      </c>
      <c r="U245" s="84">
        <f t="shared" si="192"/>
        <v>2.9654539373089286E-2</v>
      </c>
      <c r="V245" s="84">
        <f t="shared" si="193"/>
        <v>1</v>
      </c>
      <c r="X245" s="45">
        <f t="shared" si="203"/>
        <v>169575316.95565891</v>
      </c>
      <c r="Y245" s="177">
        <f t="shared" si="194"/>
        <v>16957531.695565891</v>
      </c>
      <c r="Z245" s="230">
        <f t="shared" si="195"/>
        <v>3391506.3391131782</v>
      </c>
      <c r="AA245" s="177">
        <f t="shared" si="196"/>
        <v>183141342.31211162</v>
      </c>
      <c r="AD245" s="45">
        <f t="shared" si="197"/>
        <v>6783012.6782263573</v>
      </c>
      <c r="AE245" s="177">
        <f t="shared" si="198"/>
        <v>678301.26782263583</v>
      </c>
      <c r="AF245" s="177"/>
      <c r="AG245" s="177">
        <f t="shared" si="199"/>
        <v>7461313.9460489936</v>
      </c>
      <c r="AJ245" s="45">
        <f t="shared" si="200"/>
        <v>84787.658477829464</v>
      </c>
      <c r="AK245" s="177">
        <f t="shared" si="201"/>
        <v>8478.7658477829464</v>
      </c>
      <c r="AL245" s="177"/>
      <c r="AM245" s="177">
        <f t="shared" si="202"/>
        <v>93266.424325612403</v>
      </c>
    </row>
    <row r="246" spans="1:40" x14ac:dyDescent="0.35">
      <c r="A246" s="48">
        <v>43319</v>
      </c>
      <c r="B246" s="53">
        <f t="shared" si="134"/>
        <v>1</v>
      </c>
      <c r="C246" s="71">
        <v>381686687600</v>
      </c>
      <c r="D246" s="71">
        <v>0</v>
      </c>
      <c r="E246" s="71">
        <v>8000000000</v>
      </c>
      <c r="F246" s="71">
        <v>10516371205.070007</v>
      </c>
      <c r="G246" s="70">
        <v>400203058805.07001</v>
      </c>
      <c r="H246" s="109">
        <v>402914888.75819999</v>
      </c>
      <c r="I246" s="50">
        <f t="shared" ref="I246:I251" si="204">G246/H246</f>
        <v>993.26947196841513</v>
      </c>
      <c r="J246" s="51">
        <f t="shared" ref="J246:J251" si="205">(I246-I245)/I245</f>
        <v>-8.9545646377269961E-3</v>
      </c>
      <c r="K246" s="51">
        <f>(I246-I224)/I224</f>
        <v>1.8279177637390922E-2</v>
      </c>
      <c r="L246" s="51">
        <f t="shared" ref="L246:L251" si="206">(I246-I184)/I184</f>
        <v>7.924283299248271E-3</v>
      </c>
      <c r="R246" s="84">
        <f t="shared" si="189"/>
        <v>0.95373255951527114</v>
      </c>
      <c r="S246" s="84">
        <f t="shared" si="190"/>
        <v>0</v>
      </c>
      <c r="T246" s="84">
        <f t="shared" si="191"/>
        <v>1.9989852211241148E-2</v>
      </c>
      <c r="U246" s="84">
        <f t="shared" si="192"/>
        <v>2.6277588273487678E-2</v>
      </c>
      <c r="V246" s="84">
        <f t="shared" si="193"/>
        <v>1</v>
      </c>
      <c r="X246" s="45">
        <f t="shared" si="203"/>
        <v>55597936.568908222</v>
      </c>
      <c r="Y246" s="177">
        <f t="shared" si="194"/>
        <v>5559793.6568908226</v>
      </c>
      <c r="Z246" s="230">
        <f t="shared" si="195"/>
        <v>1111958.7313781644</v>
      </c>
      <c r="AA246" s="177">
        <f t="shared" si="196"/>
        <v>60045771.494420879</v>
      </c>
      <c r="AD246" s="45">
        <f t="shared" si="197"/>
        <v>2223917.4627563292</v>
      </c>
      <c r="AE246" s="177">
        <f t="shared" si="198"/>
        <v>222391.74627563293</v>
      </c>
      <c r="AF246" s="177"/>
      <c r="AG246" s="177">
        <f t="shared" si="199"/>
        <v>2446309.2090319623</v>
      </c>
      <c r="AJ246" s="45">
        <f t="shared" si="200"/>
        <v>27798.968284454117</v>
      </c>
      <c r="AK246" s="177">
        <f t="shared" si="201"/>
        <v>2779.8968284454118</v>
      </c>
      <c r="AL246" s="177"/>
      <c r="AM246" s="177">
        <f t="shared" si="202"/>
        <v>30578.86511289953</v>
      </c>
    </row>
    <row r="247" spans="1:40" x14ac:dyDescent="0.35">
      <c r="A247" s="48">
        <v>43320</v>
      </c>
      <c r="B247" s="53">
        <f t="shared" si="134"/>
        <v>1</v>
      </c>
      <c r="C247" s="71">
        <v>378175326500</v>
      </c>
      <c r="D247" s="71">
        <v>0</v>
      </c>
      <c r="E247" s="71">
        <v>8000000000</v>
      </c>
      <c r="F247" s="71">
        <v>10761732933.929993</v>
      </c>
      <c r="G247" s="70">
        <v>396937059433.92999</v>
      </c>
      <c r="H247" s="109">
        <v>402904870.88230002</v>
      </c>
      <c r="I247" s="50">
        <f t="shared" si="204"/>
        <v>985.18803846848152</v>
      </c>
      <c r="J247" s="51">
        <f t="shared" si="205"/>
        <v>-8.1361943843076164E-3</v>
      </c>
      <c r="K247" s="51">
        <f>(I247-I225)/I225</f>
        <v>-2.0830571399790879E-3</v>
      </c>
      <c r="L247" s="51">
        <f t="shared" si="206"/>
        <v>-1.5898950985345727E-2</v>
      </c>
      <c r="R247" s="84">
        <f t="shared" si="189"/>
        <v>0.95273373325059141</v>
      </c>
      <c r="S247" s="84">
        <f t="shared" si="190"/>
        <v>0</v>
      </c>
      <c r="T247" s="84">
        <f t="shared" si="191"/>
        <v>2.0154328777990043E-2</v>
      </c>
      <c r="U247" s="84">
        <f t="shared" si="192"/>
        <v>2.7111937971418559E-2</v>
      </c>
      <c r="V247" s="84">
        <f t="shared" si="193"/>
        <v>1</v>
      </c>
      <c r="X247" s="45">
        <f t="shared" si="203"/>
        <v>54822336.82261233</v>
      </c>
      <c r="Y247" s="177">
        <f t="shared" si="194"/>
        <v>5482233.6822612332</v>
      </c>
      <c r="Z247" s="230">
        <f t="shared" si="195"/>
        <v>1096446.7364522466</v>
      </c>
      <c r="AA247" s="177">
        <f t="shared" si="196"/>
        <v>59208123.768421322</v>
      </c>
      <c r="AD247" s="45">
        <f t="shared" si="197"/>
        <v>2192893.4729044936</v>
      </c>
      <c r="AE247" s="177">
        <f t="shared" si="198"/>
        <v>219289.34729044937</v>
      </c>
      <c r="AF247" s="177"/>
      <c r="AG247" s="177">
        <f t="shared" si="199"/>
        <v>2412182.8201949429</v>
      </c>
      <c r="AJ247" s="45">
        <f t="shared" si="200"/>
        <v>27411.168411306164</v>
      </c>
      <c r="AK247" s="177">
        <f t="shared" si="201"/>
        <v>2741.1168411306166</v>
      </c>
      <c r="AL247" s="177"/>
      <c r="AM247" s="177">
        <f t="shared" si="202"/>
        <v>30152.285252436781</v>
      </c>
    </row>
    <row r="248" spans="1:40" x14ac:dyDescent="0.35">
      <c r="A248" s="48">
        <v>43321</v>
      </c>
      <c r="B248" s="53">
        <f t="shared" si="134"/>
        <v>1</v>
      </c>
      <c r="C248" s="71">
        <v>371905552700</v>
      </c>
      <c r="D248" s="71">
        <v>0</v>
      </c>
      <c r="E248" s="71">
        <v>8000000000</v>
      </c>
      <c r="F248" s="71">
        <v>6850797092.7700195</v>
      </c>
      <c r="G248" s="70">
        <v>386756349792.77002</v>
      </c>
      <c r="H248" s="109">
        <v>396297338.77869999</v>
      </c>
      <c r="I248" s="50">
        <f t="shared" si="204"/>
        <v>975.9246705634381</v>
      </c>
      <c r="J248" s="51">
        <f t="shared" si="205"/>
        <v>-9.4026394387042491E-3</v>
      </c>
      <c r="K248" s="51">
        <f>(I248-I225)/I225</f>
        <v>-1.1466110343465896E-2</v>
      </c>
      <c r="L248" s="51">
        <f t="shared" si="206"/>
        <v>-5.0032438331276533E-2</v>
      </c>
      <c r="R248" s="84">
        <f t="shared" si="189"/>
        <v>0.96160167221371462</v>
      </c>
      <c r="S248" s="84">
        <f t="shared" si="190"/>
        <v>0</v>
      </c>
      <c r="T248" s="84">
        <f t="shared" si="191"/>
        <v>2.0684857544773401E-2</v>
      </c>
      <c r="U248" s="84">
        <f t="shared" si="192"/>
        <v>1.7713470241511955E-2</v>
      </c>
      <c r="V248" s="84">
        <f t="shared" si="193"/>
        <v>1</v>
      </c>
      <c r="X248" s="45">
        <f t="shared" si="203"/>
        <v>54374939.648483559</v>
      </c>
      <c r="Y248" s="177">
        <f t="shared" si="194"/>
        <v>5437493.9648483563</v>
      </c>
      <c r="Z248" s="230">
        <f t="shared" si="195"/>
        <v>1087498.7929696713</v>
      </c>
      <c r="AA248" s="177">
        <f t="shared" si="196"/>
        <v>58724934.82036224</v>
      </c>
      <c r="AD248" s="45">
        <f t="shared" si="197"/>
        <v>2174997.5859393422</v>
      </c>
      <c r="AE248" s="177">
        <f t="shared" si="198"/>
        <v>217499.75859393424</v>
      </c>
      <c r="AF248" s="177"/>
      <c r="AG248" s="177">
        <f t="shared" si="199"/>
        <v>2392497.3445332763</v>
      </c>
      <c r="AJ248" s="45">
        <f t="shared" si="200"/>
        <v>27187.46982424178</v>
      </c>
      <c r="AK248" s="177">
        <f t="shared" si="201"/>
        <v>2718.746982424178</v>
      </c>
      <c r="AL248" s="177"/>
      <c r="AM248" s="177">
        <f t="shared" si="202"/>
        <v>29906.216806665958</v>
      </c>
    </row>
    <row r="249" spans="1:40" x14ac:dyDescent="0.35">
      <c r="A249" s="48">
        <v>43322</v>
      </c>
      <c r="B249" s="53">
        <f t="shared" si="134"/>
        <v>1</v>
      </c>
      <c r="C249" s="71">
        <v>371784276900</v>
      </c>
      <c r="D249" s="71">
        <v>0</v>
      </c>
      <c r="E249" s="71">
        <v>8000000000</v>
      </c>
      <c r="F249" s="71">
        <v>4162300442.8800049</v>
      </c>
      <c r="G249" s="70">
        <v>383946577342.88</v>
      </c>
      <c r="H249" s="109">
        <v>393609439.65350002</v>
      </c>
      <c r="I249" s="50">
        <f t="shared" si="204"/>
        <v>975.45063370653315</v>
      </c>
      <c r="J249" s="51">
        <f t="shared" si="205"/>
        <v>-4.8573099051924342E-4</v>
      </c>
      <c r="K249" s="51">
        <f>(I249-I226)/I226</f>
        <v>-2.5606509106764565E-2</v>
      </c>
      <c r="L249" s="51">
        <f t="shared" si="206"/>
        <v>-3.4936250760766195E-2</v>
      </c>
      <c r="R249" s="84">
        <f t="shared" si="189"/>
        <v>0.96832293563586436</v>
      </c>
      <c r="S249" s="84">
        <f t="shared" si="190"/>
        <v>0</v>
      </c>
      <c r="T249" s="84">
        <f t="shared" si="191"/>
        <v>2.083623210125838E-2</v>
      </c>
      <c r="U249" s="84">
        <f t="shared" si="192"/>
        <v>1.0840832262877291E-2</v>
      </c>
      <c r="V249" s="84">
        <f t="shared" si="193"/>
        <v>1</v>
      </c>
      <c r="X249" s="45">
        <f t="shared" si="203"/>
        <v>52980321.889420547</v>
      </c>
      <c r="Y249" s="177">
        <f t="shared" si="194"/>
        <v>5298032.1889420552</v>
      </c>
      <c r="Z249" s="230">
        <f t="shared" si="195"/>
        <v>1059606.437788411</v>
      </c>
      <c r="AA249" s="177">
        <f t="shared" si="196"/>
        <v>57218747.640574187</v>
      </c>
      <c r="AD249" s="45">
        <f t="shared" si="197"/>
        <v>2119212.8755768221</v>
      </c>
      <c r="AE249" s="177">
        <f t="shared" si="198"/>
        <v>211921.28755768223</v>
      </c>
      <c r="AF249" s="177"/>
      <c r="AG249" s="177">
        <f t="shared" si="199"/>
        <v>2331134.1631345041</v>
      </c>
      <c r="AJ249" s="45">
        <f t="shared" si="200"/>
        <v>26490.160944710278</v>
      </c>
      <c r="AK249" s="177">
        <f t="shared" si="201"/>
        <v>2649.0160944710278</v>
      </c>
      <c r="AL249" s="177"/>
      <c r="AM249" s="177">
        <f t="shared" si="202"/>
        <v>29139.177039181304</v>
      </c>
    </row>
    <row r="250" spans="1:40" x14ac:dyDescent="0.35">
      <c r="A250" s="48">
        <v>43325</v>
      </c>
      <c r="B250" s="53">
        <f t="shared" si="134"/>
        <v>3</v>
      </c>
      <c r="C250" s="71">
        <v>361472378500</v>
      </c>
      <c r="D250" s="71">
        <v>0</v>
      </c>
      <c r="E250" s="71">
        <v>0</v>
      </c>
      <c r="F250" s="71">
        <v>9959650266.9699707</v>
      </c>
      <c r="G250" s="70">
        <v>371432028766.96997</v>
      </c>
      <c r="H250" s="109">
        <v>392366160.99659997</v>
      </c>
      <c r="I250" s="50">
        <f t="shared" si="204"/>
        <v>946.64643817280819</v>
      </c>
      <c r="J250" s="51">
        <f t="shared" si="205"/>
        <v>-2.9529116634302972E-2</v>
      </c>
      <c r="K250" s="51">
        <f>(I250-I229)/I229</f>
        <v>-6.1598068405338047E-2</v>
      </c>
      <c r="L250" s="51">
        <f t="shared" si="206"/>
        <v>-3.4056861687583623E-2</v>
      </c>
      <c r="R250" s="84">
        <f t="shared" si="189"/>
        <v>0.97318580656592091</v>
      </c>
      <c r="S250" s="84">
        <f t="shared" si="190"/>
        <v>0</v>
      </c>
      <c r="T250" s="84">
        <f t="shared" si="191"/>
        <v>0</v>
      </c>
      <c r="U250" s="84">
        <f t="shared" si="192"/>
        <v>2.6814193434079113E-2</v>
      </c>
      <c r="V250" s="84">
        <f t="shared" si="193"/>
        <v>1</v>
      </c>
      <c r="X250" s="45">
        <f t="shared" si="203"/>
        <v>157786264.66145754</v>
      </c>
      <c r="Y250" s="177">
        <f t="shared" si="194"/>
        <v>15778626.466145754</v>
      </c>
      <c r="Z250" s="230">
        <f t="shared" si="195"/>
        <v>3155725.2932291511</v>
      </c>
      <c r="AA250" s="177">
        <f t="shared" si="196"/>
        <v>170409165.83437413</v>
      </c>
      <c r="AD250" s="45">
        <f t="shared" si="197"/>
        <v>6311450.5864583012</v>
      </c>
      <c r="AE250" s="177">
        <f t="shared" si="198"/>
        <v>631145.05864583014</v>
      </c>
      <c r="AF250" s="177"/>
      <c r="AG250" s="177">
        <f t="shared" si="199"/>
        <v>6942595.6451041317</v>
      </c>
      <c r="AJ250" s="45">
        <f t="shared" si="200"/>
        <v>78893.132330728768</v>
      </c>
      <c r="AK250" s="177">
        <f t="shared" si="201"/>
        <v>7889.3132330728768</v>
      </c>
      <c r="AL250" s="177"/>
      <c r="AM250" s="177">
        <f t="shared" si="202"/>
        <v>86782.445563801652</v>
      </c>
    </row>
    <row r="251" spans="1:40" x14ac:dyDescent="0.35">
      <c r="A251" s="48">
        <v>43326</v>
      </c>
      <c r="B251" s="53">
        <f t="shared" si="134"/>
        <v>1</v>
      </c>
      <c r="C251" s="71">
        <v>355454057200</v>
      </c>
      <c r="D251" s="71">
        <v>0</v>
      </c>
      <c r="E251" s="71">
        <v>0</v>
      </c>
      <c r="F251" s="71">
        <v>9903118886.6199951</v>
      </c>
      <c r="G251" s="70">
        <v>365357176086.62</v>
      </c>
      <c r="H251" s="109">
        <v>392367455.03839999</v>
      </c>
      <c r="I251" s="50">
        <f t="shared" si="204"/>
        <v>931.16075605930018</v>
      </c>
      <c r="J251" s="51">
        <f t="shared" si="205"/>
        <v>-1.6358464458386446E-2</v>
      </c>
      <c r="K251" s="51">
        <f>(I251-I229)/I229</f>
        <v>-7.6948883051010511E-2</v>
      </c>
      <c r="L251" s="51">
        <f t="shared" si="206"/>
        <v>-3.8472044061203622E-2</v>
      </c>
      <c r="R251" s="84">
        <f t="shared" si="189"/>
        <v>0.97289469172962917</v>
      </c>
      <c r="S251" s="84">
        <f t="shared" si="190"/>
        <v>0</v>
      </c>
      <c r="T251" s="84">
        <f t="shared" si="191"/>
        <v>0</v>
      </c>
      <c r="U251" s="84">
        <f t="shared" si="192"/>
        <v>2.7105308270370838E-2</v>
      </c>
      <c r="V251" s="84">
        <f t="shared" si="193"/>
        <v>1</v>
      </c>
      <c r="X251" s="45">
        <f t="shared" si="203"/>
        <v>50881099.831091776</v>
      </c>
      <c r="Y251" s="177">
        <f t="shared" si="194"/>
        <v>5088109.983109178</v>
      </c>
      <c r="Z251" s="230">
        <f t="shared" si="195"/>
        <v>1017621.9966218355</v>
      </c>
      <c r="AA251" s="177">
        <f t="shared" si="196"/>
        <v>54951587.81757912</v>
      </c>
      <c r="AD251" s="45">
        <f t="shared" si="197"/>
        <v>2035243.993243671</v>
      </c>
      <c r="AE251" s="177">
        <f t="shared" si="198"/>
        <v>203524.39932436711</v>
      </c>
      <c r="AF251" s="177"/>
      <c r="AG251" s="177">
        <f t="shared" si="199"/>
        <v>2238768.3925680383</v>
      </c>
      <c r="AJ251" s="45">
        <f t="shared" si="200"/>
        <v>25440.549915545889</v>
      </c>
      <c r="AK251" s="177">
        <f t="shared" si="201"/>
        <v>2544.0549915545889</v>
      </c>
      <c r="AL251" s="177"/>
      <c r="AM251" s="177">
        <f t="shared" si="202"/>
        <v>27984.604907100478</v>
      </c>
    </row>
    <row r="252" spans="1:40" x14ac:dyDescent="0.35">
      <c r="A252" s="48">
        <v>43327</v>
      </c>
      <c r="B252" s="53">
        <f t="shared" si="134"/>
        <v>1</v>
      </c>
      <c r="C252" s="71">
        <v>354593086300</v>
      </c>
      <c r="D252" s="71">
        <v>0</v>
      </c>
      <c r="E252" s="71">
        <v>0</v>
      </c>
      <c r="F252" s="71">
        <v>10703230016.549988</v>
      </c>
      <c r="G252" s="70">
        <v>365296316316.54999</v>
      </c>
      <c r="H252" s="109">
        <v>391747850.12440002</v>
      </c>
      <c r="I252" s="50">
        <f t="shared" ref="I252:I257" si="207">G252/H252</f>
        <v>932.47816471883561</v>
      </c>
      <c r="J252" s="51">
        <f t="shared" ref="J252:J257" si="208">(I252-I251)/I251</f>
        <v>1.4148026009072198E-3</v>
      </c>
      <c r="K252" s="51">
        <f>(I252-I230)/I230</f>
        <v>-7.2702732351533489E-2</v>
      </c>
      <c r="L252" s="51">
        <f>(I252-I190)/I190</f>
        <v>-4.4348561899346037E-2</v>
      </c>
      <c r="R252" s="84">
        <f t="shared" si="189"/>
        <v>0.97069986874087433</v>
      </c>
      <c r="S252" s="84">
        <f t="shared" si="190"/>
        <v>0</v>
      </c>
      <c r="T252" s="84">
        <f t="shared" si="191"/>
        <v>0</v>
      </c>
      <c r="U252" s="84">
        <f t="shared" si="192"/>
        <v>2.9300131259125624E-2</v>
      </c>
      <c r="V252" s="84">
        <f t="shared" si="193"/>
        <v>1</v>
      </c>
      <c r="X252" s="45">
        <f t="shared" si="203"/>
        <v>50048928.231043838</v>
      </c>
      <c r="Y252" s="177">
        <f t="shared" si="194"/>
        <v>5004892.8231043844</v>
      </c>
      <c r="Z252" s="230">
        <f t="shared" si="195"/>
        <v>1000978.5646208768</v>
      </c>
      <c r="AA252" s="177">
        <f t="shared" si="196"/>
        <v>54052842.489527345</v>
      </c>
      <c r="AD252" s="45">
        <f t="shared" si="197"/>
        <v>2001957.1292417534</v>
      </c>
      <c r="AE252" s="177">
        <f t="shared" si="198"/>
        <v>200195.71292417534</v>
      </c>
      <c r="AF252" s="177"/>
      <c r="AG252" s="177">
        <f t="shared" si="199"/>
        <v>2202152.8421659288</v>
      </c>
      <c r="AJ252" s="45">
        <f t="shared" si="200"/>
        <v>25024.464115521918</v>
      </c>
      <c r="AK252" s="177">
        <f t="shared" si="201"/>
        <v>2502.4464115521919</v>
      </c>
      <c r="AL252" s="177"/>
      <c r="AM252" s="177">
        <f t="shared" si="202"/>
        <v>27526.910527074109</v>
      </c>
    </row>
    <row r="253" spans="1:40" x14ac:dyDescent="0.35">
      <c r="A253" s="48">
        <v>43328</v>
      </c>
      <c r="B253" s="53">
        <f t="shared" si="134"/>
        <v>1</v>
      </c>
      <c r="C253" s="71">
        <v>339265737400</v>
      </c>
      <c r="D253" s="71">
        <v>0</v>
      </c>
      <c r="E253" s="71">
        <v>0</v>
      </c>
      <c r="F253" s="71">
        <v>17980790010.090027</v>
      </c>
      <c r="G253" s="70">
        <v>357246527410.09003</v>
      </c>
      <c r="H253" s="109">
        <v>389964783.22490001</v>
      </c>
      <c r="I253" s="50">
        <f t="shared" si="207"/>
        <v>916.09946020192103</v>
      </c>
      <c r="J253" s="51">
        <f t="shared" si="208"/>
        <v>-1.7564705680645241E-2</v>
      </c>
      <c r="K253" s="51">
        <f>(I253-I230)/I230</f>
        <v>-8.8990435936245324E-2</v>
      </c>
      <c r="L253" s="51">
        <f>(I253-I191)/I191</f>
        <v>-4.8414238628823436E-2</v>
      </c>
      <c r="R253" s="84">
        <f t="shared" si="189"/>
        <v>0.94966839806549175</v>
      </c>
      <c r="S253" s="84">
        <f t="shared" si="190"/>
        <v>0</v>
      </c>
      <c r="T253" s="84">
        <f t="shared" si="191"/>
        <v>0</v>
      </c>
      <c r="U253" s="84">
        <f t="shared" si="192"/>
        <v>5.0331601934508211E-2</v>
      </c>
      <c r="V253" s="84">
        <f t="shared" si="193"/>
        <v>1</v>
      </c>
      <c r="X253" s="45">
        <f t="shared" si="203"/>
        <v>50040591.276239723</v>
      </c>
      <c r="Y253" s="177">
        <f t="shared" si="194"/>
        <v>5004059.1276239725</v>
      </c>
      <c r="Z253" s="230">
        <f t="shared" si="195"/>
        <v>1000811.8255247945</v>
      </c>
      <c r="AA253" s="177">
        <f t="shared" si="196"/>
        <v>54043838.578338906</v>
      </c>
      <c r="AD253" s="45">
        <f t="shared" si="197"/>
        <v>2001623.651049589</v>
      </c>
      <c r="AE253" s="177">
        <f t="shared" si="198"/>
        <v>200162.36510495891</v>
      </c>
      <c r="AF253" s="177"/>
      <c r="AG253" s="177">
        <f t="shared" si="199"/>
        <v>2201786.0161545482</v>
      </c>
      <c r="AJ253" s="45">
        <f t="shared" si="200"/>
        <v>25020.295638119864</v>
      </c>
      <c r="AK253" s="177">
        <f t="shared" si="201"/>
        <v>2502.0295638119865</v>
      </c>
      <c r="AL253" s="177"/>
      <c r="AM253" s="177">
        <f t="shared" si="202"/>
        <v>27522.32520193185</v>
      </c>
    </row>
    <row r="254" spans="1:40" x14ac:dyDescent="0.35">
      <c r="A254" s="48">
        <v>43332</v>
      </c>
      <c r="B254" s="53">
        <f t="shared" si="134"/>
        <v>4</v>
      </c>
      <c r="C254" s="71">
        <v>339488973000</v>
      </c>
      <c r="D254" s="71">
        <v>0</v>
      </c>
      <c r="E254" s="71">
        <v>0</v>
      </c>
      <c r="F254" s="71">
        <v>19722281220.210022</v>
      </c>
      <c r="G254" s="70">
        <v>359211254220.21002</v>
      </c>
      <c r="H254" s="109">
        <v>385687811.62129998</v>
      </c>
      <c r="I254" s="50">
        <f t="shared" si="207"/>
        <v>931.35236166838786</v>
      </c>
      <c r="J254" s="51">
        <f t="shared" si="208"/>
        <v>1.6649831300091449E-2</v>
      </c>
      <c r="K254" s="51">
        <f>(I254-I234)/I234</f>
        <v>-8.0066076103202308E-2</v>
      </c>
      <c r="L254" s="51">
        <f>(I254-I192)/I192</f>
        <v>-4.4292215009839021E-2</v>
      </c>
      <c r="R254" s="84">
        <f t="shared" si="189"/>
        <v>0.94509559211048677</v>
      </c>
      <c r="S254" s="84">
        <f t="shared" si="190"/>
        <v>0</v>
      </c>
      <c r="T254" s="84">
        <f t="shared" si="191"/>
        <v>0</v>
      </c>
      <c r="U254" s="84">
        <f t="shared" si="192"/>
        <v>5.4904407889513174E-2</v>
      </c>
      <c r="V254" s="84">
        <f t="shared" si="193"/>
        <v>1</v>
      </c>
      <c r="X254" s="45">
        <f t="shared" si="203"/>
        <v>195751521.86854249</v>
      </c>
      <c r="Y254" s="177">
        <f t="shared" si="194"/>
        <v>19575152.186854251</v>
      </c>
      <c r="Z254" s="230">
        <f t="shared" si="195"/>
        <v>3915030.4373708498</v>
      </c>
      <c r="AA254" s="177">
        <f t="shared" si="196"/>
        <v>211411643.6180259</v>
      </c>
      <c r="AD254" s="45">
        <f t="shared" si="197"/>
        <v>7830060.8747416995</v>
      </c>
      <c r="AE254" s="177">
        <f t="shared" si="198"/>
        <v>783006.08747417002</v>
      </c>
      <c r="AF254" s="177"/>
      <c r="AG254" s="177">
        <f t="shared" si="199"/>
        <v>8613066.9622158688</v>
      </c>
      <c r="AJ254" s="45">
        <f t="shared" si="200"/>
        <v>97875.760934271239</v>
      </c>
      <c r="AK254" s="177">
        <f t="shared" si="201"/>
        <v>9787.5760934271239</v>
      </c>
      <c r="AL254" s="177"/>
      <c r="AM254" s="177">
        <f t="shared" si="202"/>
        <v>107663.33702769836</v>
      </c>
    </row>
    <row r="255" spans="1:40" x14ac:dyDescent="0.35">
      <c r="A255" s="48">
        <v>43333</v>
      </c>
      <c r="B255" s="53">
        <f t="shared" si="134"/>
        <v>1</v>
      </c>
      <c r="C255" s="71">
        <v>337681202600</v>
      </c>
      <c r="D255" s="71">
        <v>0</v>
      </c>
      <c r="E255" s="71">
        <v>0</v>
      </c>
      <c r="F255" s="71">
        <v>25275792173.25</v>
      </c>
      <c r="G255" s="70">
        <v>362956994773.25</v>
      </c>
      <c r="H255" s="109">
        <v>388584818.43199998</v>
      </c>
      <c r="I255" s="50">
        <f t="shared" si="207"/>
        <v>934.04831469700173</v>
      </c>
      <c r="J255" s="51">
        <f t="shared" si="208"/>
        <v>2.8946649405434993E-3</v>
      </c>
      <c r="K255" s="51">
        <f>(I255-I234)/I234</f>
        <v>-7.7403175626081636E-2</v>
      </c>
      <c r="L255" s="51">
        <f>(I255-I199)/I199</f>
        <v>-5.0715077669748816E-2</v>
      </c>
      <c r="R255" s="84">
        <f t="shared" si="189"/>
        <v>0.93036146833582711</v>
      </c>
      <c r="S255" s="84">
        <f t="shared" si="190"/>
        <v>0</v>
      </c>
      <c r="T255" s="84">
        <f t="shared" si="191"/>
        <v>0</v>
      </c>
      <c r="U255" s="84">
        <f t="shared" si="192"/>
        <v>6.9638531664172873E-2</v>
      </c>
      <c r="V255" s="84">
        <f t="shared" si="193"/>
        <v>1</v>
      </c>
      <c r="X255" s="45">
        <f t="shared" si="203"/>
        <v>49207021.126056172</v>
      </c>
      <c r="Y255" s="177">
        <f t="shared" si="194"/>
        <v>4920702.1126056174</v>
      </c>
      <c r="Z255" s="230">
        <f t="shared" si="195"/>
        <v>984140.42252112343</v>
      </c>
      <c r="AA255" s="177">
        <f t="shared" si="196"/>
        <v>53143582.816140667</v>
      </c>
      <c r="AD255" s="45">
        <f t="shared" si="197"/>
        <v>1968280.8450422466</v>
      </c>
      <c r="AE255" s="177">
        <f t="shared" si="198"/>
        <v>196828.08450422468</v>
      </c>
      <c r="AF255" s="177"/>
      <c r="AG255" s="177">
        <f t="shared" si="199"/>
        <v>2165108.9295464712</v>
      </c>
      <c r="AJ255" s="45">
        <f t="shared" si="200"/>
        <v>24603.510563028085</v>
      </c>
      <c r="AK255" s="177">
        <f t="shared" si="201"/>
        <v>2460.3510563028085</v>
      </c>
      <c r="AL255" s="177"/>
      <c r="AM255" s="177">
        <f t="shared" si="202"/>
        <v>27063.861619330892</v>
      </c>
    </row>
    <row r="256" spans="1:40" x14ac:dyDescent="0.35">
      <c r="A256" s="48">
        <v>43335</v>
      </c>
      <c r="B256" s="53">
        <f t="shared" si="134"/>
        <v>2</v>
      </c>
      <c r="C256" s="71">
        <v>334911072800</v>
      </c>
      <c r="D256" s="71">
        <v>0</v>
      </c>
      <c r="E256" s="71">
        <v>0</v>
      </c>
      <c r="F256" s="71">
        <v>21535613238.27002</v>
      </c>
      <c r="G256" s="70">
        <v>356446686038.27002</v>
      </c>
      <c r="H256" s="109">
        <v>379513611.63499999</v>
      </c>
      <c r="I256" s="50">
        <f t="shared" si="207"/>
        <v>939.21976738237584</v>
      </c>
      <c r="J256" s="51">
        <f t="shared" si="208"/>
        <v>5.5366008417366361E-3</v>
      </c>
      <c r="K256" s="51">
        <f>(I256-I235)/I235</f>
        <v>-7.6669103668163763E-2</v>
      </c>
      <c r="L256" s="51">
        <f>(I256-I201)/I201</f>
        <v>-5.2110992144342692E-2</v>
      </c>
      <c r="R256" s="84">
        <f t="shared" si="189"/>
        <v>0.93958251238739854</v>
      </c>
      <c r="S256" s="84">
        <f t="shared" si="190"/>
        <v>0</v>
      </c>
      <c r="T256" s="84">
        <f t="shared" si="191"/>
        <v>0</v>
      </c>
      <c r="U256" s="84">
        <f t="shared" si="192"/>
        <v>6.0417487612601455E-2</v>
      </c>
      <c r="V256" s="84">
        <f t="shared" si="193"/>
        <v>1</v>
      </c>
      <c r="X256" s="45">
        <f t="shared" si="203"/>
        <v>99440272.540616453</v>
      </c>
      <c r="Y256" s="177">
        <f t="shared" si="194"/>
        <v>9944027.2540616449</v>
      </c>
      <c r="Z256" s="230">
        <f t="shared" si="195"/>
        <v>1988805.4508123291</v>
      </c>
      <c r="AA256" s="177">
        <f t="shared" si="196"/>
        <v>107395494.34386577</v>
      </c>
      <c r="AD256" s="45">
        <f t="shared" si="197"/>
        <v>3977610.9016246572</v>
      </c>
      <c r="AE256" s="177">
        <f t="shared" si="198"/>
        <v>397761.09016246576</v>
      </c>
      <c r="AF256" s="177"/>
      <c r="AG256" s="177">
        <f t="shared" si="199"/>
        <v>4375371.9917871226</v>
      </c>
      <c r="AJ256" s="45">
        <f t="shared" si="200"/>
        <v>49720.13627030822</v>
      </c>
      <c r="AK256" s="177">
        <f t="shared" si="201"/>
        <v>4972.0136270308221</v>
      </c>
      <c r="AL256" s="177"/>
      <c r="AM256" s="177">
        <f t="shared" si="202"/>
        <v>54692.149897339041</v>
      </c>
    </row>
    <row r="257" spans="1:40" x14ac:dyDescent="0.35">
      <c r="A257" s="48">
        <v>43336</v>
      </c>
      <c r="B257" s="53">
        <f t="shared" si="134"/>
        <v>1</v>
      </c>
      <c r="C257" s="71">
        <v>329018447500</v>
      </c>
      <c r="D257" s="71">
        <v>0</v>
      </c>
      <c r="E257" s="71">
        <v>10000000000</v>
      </c>
      <c r="F257" s="71">
        <v>13161314609.72998</v>
      </c>
      <c r="G257" s="70">
        <v>352179762109.72998</v>
      </c>
      <c r="H257" s="109">
        <v>375779207.68470001</v>
      </c>
      <c r="I257" s="50">
        <f t="shared" si="207"/>
        <v>937.19863927444521</v>
      </c>
      <c r="J257" s="51">
        <f t="shared" si="208"/>
        <v>-2.1519224553413585E-3</v>
      </c>
      <c r="K257" s="51">
        <f>(I257-I236)/I236</f>
        <v>-8.5053050470077163E-2</v>
      </c>
      <c r="L257" s="51">
        <f>(I257-I202)/I202</f>
        <v>-7.3435650593907442E-2</v>
      </c>
      <c r="R257" s="84">
        <f t="shared" si="189"/>
        <v>0.93423439645997175</v>
      </c>
      <c r="S257" s="84">
        <f t="shared" si="190"/>
        <v>0</v>
      </c>
      <c r="T257" s="84">
        <f t="shared" si="191"/>
        <v>2.8394590137988288E-2</v>
      </c>
      <c r="U257" s="84">
        <f t="shared" si="192"/>
        <v>3.7371013402040007E-2</v>
      </c>
      <c r="V257" s="84">
        <f t="shared" si="193"/>
        <v>1</v>
      </c>
      <c r="X257" s="45">
        <f t="shared" ref="X257:X262" si="209">(G256*$AB$126*B257)/365</f>
        <v>48828313.155927405</v>
      </c>
      <c r="Y257" s="177">
        <f t="shared" si="194"/>
        <v>4882831.3155927407</v>
      </c>
      <c r="Z257" s="230">
        <f t="shared" si="195"/>
        <v>976566.26311854809</v>
      </c>
      <c r="AA257" s="177">
        <f t="shared" si="196"/>
        <v>52734578.208401598</v>
      </c>
      <c r="AD257" s="45">
        <f t="shared" si="197"/>
        <v>1953132.5262370962</v>
      </c>
      <c r="AE257" s="177">
        <f t="shared" si="198"/>
        <v>195313.25262370962</v>
      </c>
      <c r="AF257" s="177"/>
      <c r="AG257" s="177">
        <f t="shared" si="199"/>
        <v>2148445.7788608056</v>
      </c>
      <c r="AJ257" s="45">
        <f t="shared" si="200"/>
        <v>24414.156577963702</v>
      </c>
      <c r="AK257" s="177">
        <f t="shared" si="201"/>
        <v>2441.4156577963704</v>
      </c>
      <c r="AL257" s="177"/>
      <c r="AM257" s="177">
        <f t="shared" si="202"/>
        <v>26855.572235760072</v>
      </c>
    </row>
    <row r="258" spans="1:40" x14ac:dyDescent="0.35">
      <c r="A258" s="48">
        <v>43339</v>
      </c>
      <c r="B258" s="53">
        <f t="shared" si="134"/>
        <v>3</v>
      </c>
      <c r="C258" s="71">
        <v>330942762600</v>
      </c>
      <c r="D258" s="71">
        <v>0</v>
      </c>
      <c r="E258" s="71">
        <v>10000000000</v>
      </c>
      <c r="F258" s="71">
        <v>14065906641.059998</v>
      </c>
      <c r="G258" s="70">
        <v>355008669241.06</v>
      </c>
      <c r="H258" s="109">
        <v>374331731.89039999</v>
      </c>
      <c r="I258" s="50">
        <f t="shared" ref="I258:I263" si="210">G258/H258</f>
        <v>948.37984332304063</v>
      </c>
      <c r="J258" s="51">
        <f t="shared" ref="J258:J263" si="211">(I258-I257)/I257</f>
        <v>1.1930452713046633E-2</v>
      </c>
      <c r="K258" s="51">
        <f>(I258-I239)/I239</f>
        <v>-7.729434902959606E-2</v>
      </c>
      <c r="L258" s="51">
        <f>(I258-I204)/I204</f>
        <v>-7.058545807508064E-2</v>
      </c>
      <c r="R258" s="84">
        <f t="shared" si="189"/>
        <v>0.93221036913687694</v>
      </c>
      <c r="S258" s="84">
        <f t="shared" si="190"/>
        <v>0</v>
      </c>
      <c r="T258" s="84">
        <f t="shared" si="191"/>
        <v>2.8168326202788425E-2</v>
      </c>
      <c r="U258" s="84">
        <f t="shared" si="192"/>
        <v>3.9621304660334609E-2</v>
      </c>
      <c r="V258" s="84">
        <f t="shared" si="193"/>
        <v>1</v>
      </c>
      <c r="X258" s="45">
        <f t="shared" si="209"/>
        <v>144731409.08619043</v>
      </c>
      <c r="Y258" s="177">
        <f t="shared" si="194"/>
        <v>14473140.908619044</v>
      </c>
      <c r="Z258" s="230">
        <f t="shared" si="195"/>
        <v>2894628.1817238089</v>
      </c>
      <c r="AA258" s="177">
        <f t="shared" si="196"/>
        <v>156309921.81308568</v>
      </c>
      <c r="AD258" s="45">
        <f t="shared" si="197"/>
        <v>5789256.3634476168</v>
      </c>
      <c r="AE258" s="177">
        <f t="shared" si="198"/>
        <v>578925.6363447617</v>
      </c>
      <c r="AF258" s="177"/>
      <c r="AG258" s="177">
        <f t="shared" si="199"/>
        <v>6368181.9997923784</v>
      </c>
      <c r="AJ258" s="45">
        <f t="shared" si="200"/>
        <v>72365.704543095213</v>
      </c>
      <c r="AK258" s="177">
        <f t="shared" si="201"/>
        <v>7236.5704543095217</v>
      </c>
      <c r="AL258" s="177"/>
      <c r="AM258" s="177">
        <f t="shared" si="202"/>
        <v>79602.274997404733</v>
      </c>
    </row>
    <row r="259" spans="1:40" x14ac:dyDescent="0.35">
      <c r="A259" s="48">
        <v>43340</v>
      </c>
      <c r="B259" s="53">
        <f t="shared" si="134"/>
        <v>1</v>
      </c>
      <c r="C259" s="71">
        <v>323004551600</v>
      </c>
      <c r="D259" s="71">
        <v>0</v>
      </c>
      <c r="E259" s="71">
        <v>10000000000</v>
      </c>
      <c r="F259" s="71">
        <v>21984944933.280029</v>
      </c>
      <c r="G259" s="70">
        <v>354989496533.28003</v>
      </c>
      <c r="H259" s="109">
        <v>374337600.44440001</v>
      </c>
      <c r="I259" s="50">
        <f t="shared" si="210"/>
        <v>948.31375771990145</v>
      </c>
      <c r="J259" s="51">
        <f t="shared" si="211"/>
        <v>-6.9682631494599954E-5</v>
      </c>
      <c r="K259" s="51">
        <f>(I259-I239)/I239</f>
        <v>-7.7358645587450606E-2</v>
      </c>
      <c r="L259" s="51">
        <f>(I259-I204)/I204</f>
        <v>-7.0650222126111314E-2</v>
      </c>
      <c r="R259" s="84">
        <f t="shared" si="189"/>
        <v>0.90989889772617127</v>
      </c>
      <c r="S259" s="84">
        <f t="shared" si="190"/>
        <v>0</v>
      </c>
      <c r="T259" s="84">
        <f t="shared" si="191"/>
        <v>2.8169847552271188E-2</v>
      </c>
      <c r="U259" s="84">
        <f t="shared" si="192"/>
        <v>6.1931254721557527E-2</v>
      </c>
      <c r="V259" s="84">
        <f t="shared" si="193"/>
        <v>1</v>
      </c>
      <c r="X259" s="45">
        <f t="shared" si="209"/>
        <v>48631324.553569868</v>
      </c>
      <c r="Y259" s="177">
        <f t="shared" si="194"/>
        <v>4863132.4553569872</v>
      </c>
      <c r="Z259" s="230">
        <f t="shared" si="195"/>
        <v>972626.49107139744</v>
      </c>
      <c r="AA259" s="177">
        <f t="shared" si="196"/>
        <v>52521830.517855458</v>
      </c>
      <c r="AD259" s="45">
        <f t="shared" si="197"/>
        <v>1945252.9821427946</v>
      </c>
      <c r="AE259" s="177">
        <f t="shared" si="198"/>
        <v>194525.29821427946</v>
      </c>
      <c r="AF259" s="177"/>
      <c r="AG259" s="177">
        <f t="shared" si="199"/>
        <v>2139778.280357074</v>
      </c>
      <c r="AJ259" s="45">
        <f t="shared" si="200"/>
        <v>24315.662276784933</v>
      </c>
      <c r="AK259" s="177">
        <f t="shared" si="201"/>
        <v>2431.5662276784933</v>
      </c>
      <c r="AL259" s="177"/>
      <c r="AM259" s="177">
        <f t="shared" si="202"/>
        <v>26747.228504463426</v>
      </c>
    </row>
    <row r="260" spans="1:40" x14ac:dyDescent="0.35">
      <c r="A260" s="48">
        <v>43341</v>
      </c>
      <c r="B260" s="53">
        <f>A260-A259</f>
        <v>1</v>
      </c>
      <c r="C260" s="71">
        <v>323203535700</v>
      </c>
      <c r="D260" s="71">
        <v>0</v>
      </c>
      <c r="E260" s="71">
        <v>10000000000</v>
      </c>
      <c r="F260" s="71">
        <v>26365411687.01001</v>
      </c>
      <c r="G260" s="70">
        <v>359568947387.01001</v>
      </c>
      <c r="H260" s="109">
        <v>379013444.88319999</v>
      </c>
      <c r="I260" s="50">
        <f t="shared" si="210"/>
        <v>948.69707721798056</v>
      </c>
      <c r="J260" s="51">
        <f t="shared" si="211"/>
        <v>4.0421168095331671E-4</v>
      </c>
      <c r="K260" s="51">
        <f>(I260-I240)/I240</f>
        <v>-8.6591803406653539E-2</v>
      </c>
      <c r="L260" s="51">
        <f>(I260-I205)/I205</f>
        <v>-6.2510535842308326E-2</v>
      </c>
      <c r="R260" s="84">
        <f t="shared" si="189"/>
        <v>0.8988638703334153</v>
      </c>
      <c r="S260" s="84">
        <f t="shared" si="190"/>
        <v>0</v>
      </c>
      <c r="T260" s="84">
        <f t="shared" si="191"/>
        <v>2.7811077882753971E-2</v>
      </c>
      <c r="U260" s="84">
        <f t="shared" si="192"/>
        <v>7.3325051783830711E-2</v>
      </c>
      <c r="V260" s="84">
        <f t="shared" si="193"/>
        <v>1</v>
      </c>
      <c r="X260" s="45">
        <f t="shared" si="209"/>
        <v>48628698.155243836</v>
      </c>
      <c r="Y260" s="177">
        <f t="shared" si="194"/>
        <v>4862869.8155243834</v>
      </c>
      <c r="Z260" s="230">
        <f t="shared" si="195"/>
        <v>972573.96310487669</v>
      </c>
      <c r="AA260" s="177">
        <f t="shared" si="196"/>
        <v>52518994.007663347</v>
      </c>
      <c r="AD260" s="45">
        <f t="shared" si="197"/>
        <v>1945147.9262097536</v>
      </c>
      <c r="AE260" s="177">
        <f t="shared" si="198"/>
        <v>194514.79262097538</v>
      </c>
      <c r="AF260" s="177"/>
      <c r="AG260" s="177">
        <f t="shared" si="199"/>
        <v>2139662.7188307289</v>
      </c>
      <c r="AJ260" s="45">
        <f t="shared" si="200"/>
        <v>24314.349077621919</v>
      </c>
      <c r="AK260" s="177">
        <f t="shared" si="201"/>
        <v>2431.4349077621919</v>
      </c>
      <c r="AL260" s="177"/>
      <c r="AM260" s="177">
        <f t="shared" si="202"/>
        <v>26745.783985384111</v>
      </c>
    </row>
    <row r="261" spans="1:40" x14ac:dyDescent="0.35">
      <c r="A261" s="48">
        <v>43342</v>
      </c>
      <c r="B261" s="53">
        <f>A261-A260</f>
        <v>1</v>
      </c>
      <c r="C261" s="71">
        <v>318601259700</v>
      </c>
      <c r="D261" s="71">
        <v>0</v>
      </c>
      <c r="E261" s="71">
        <v>25000000000</v>
      </c>
      <c r="F261" s="71">
        <v>6606674428.7600098</v>
      </c>
      <c r="G261" s="70">
        <v>350207934128.76001</v>
      </c>
      <c r="H261" s="109">
        <v>373411960.86659998</v>
      </c>
      <c r="I261" s="50">
        <f t="shared" si="210"/>
        <v>937.85944434134092</v>
      </c>
      <c r="J261" s="51">
        <f t="shared" si="211"/>
        <v>-1.1423702187868657E-2</v>
      </c>
      <c r="K261" s="51">
        <f>(I261-I240)/I240</f>
        <v>-9.7026306620494121E-2</v>
      </c>
      <c r="L261" s="51">
        <f>(I261-I205)/I205</f>
        <v>-7.3220136285110371E-2</v>
      </c>
      <c r="R261" s="84">
        <f t="shared" si="189"/>
        <v>0.90974883391094374</v>
      </c>
      <c r="S261" s="84">
        <f t="shared" si="190"/>
        <v>0</v>
      </c>
      <c r="T261" s="84">
        <f t="shared" si="191"/>
        <v>7.1386161087967581E-2</v>
      </c>
      <c r="U261" s="84">
        <f t="shared" si="192"/>
        <v>1.886500500108873E-2</v>
      </c>
      <c r="V261" s="84">
        <f t="shared" si="193"/>
        <v>1</v>
      </c>
      <c r="X261" s="45">
        <f t="shared" si="209"/>
        <v>49256020.190001376</v>
      </c>
      <c r="Y261" s="177">
        <f t="shared" si="194"/>
        <v>4925602.0190001382</v>
      </c>
      <c r="Z261" s="230">
        <f t="shared" si="195"/>
        <v>985120.40380002756</v>
      </c>
      <c r="AA261" s="177">
        <f t="shared" si="196"/>
        <v>53196501.805201486</v>
      </c>
      <c r="AD261" s="45">
        <f t="shared" si="197"/>
        <v>1970240.8076000549</v>
      </c>
      <c r="AE261" s="177">
        <f t="shared" si="198"/>
        <v>197024.08076000551</v>
      </c>
      <c r="AF261" s="177"/>
      <c r="AG261" s="177">
        <f t="shared" si="199"/>
        <v>2167264.8883600603</v>
      </c>
      <c r="AJ261" s="45">
        <f t="shared" si="200"/>
        <v>24628.010095000685</v>
      </c>
      <c r="AK261" s="177">
        <f t="shared" si="201"/>
        <v>2462.8010095000686</v>
      </c>
      <c r="AL261" s="177"/>
      <c r="AM261" s="177">
        <f t="shared" si="202"/>
        <v>27090.811104500754</v>
      </c>
    </row>
    <row r="262" spans="1:40" x14ac:dyDescent="0.35">
      <c r="A262" s="48">
        <v>43343</v>
      </c>
      <c r="B262" s="53">
        <f>A262-A261</f>
        <v>1</v>
      </c>
      <c r="C262" s="71">
        <v>315416462100</v>
      </c>
      <c r="D262" s="71">
        <v>0</v>
      </c>
      <c r="E262" s="71">
        <v>30000000000</v>
      </c>
      <c r="F262" s="71">
        <v>4453770878.789978</v>
      </c>
      <c r="G262" s="70">
        <v>349870232978.78998</v>
      </c>
      <c r="H262" s="109">
        <v>375559713.4199</v>
      </c>
      <c r="I262" s="50">
        <f t="shared" si="210"/>
        <v>931.59681530487399</v>
      </c>
      <c r="J262" s="51">
        <f t="shared" si="211"/>
        <v>-6.6775774069910655E-3</v>
      </c>
      <c r="K262" s="51">
        <f>(I262-I241)/I241</f>
        <v>-8.5405806895430911E-2</v>
      </c>
      <c r="L262" s="51">
        <f>(I262-I206)/I206</f>
        <v>-9.939657839478272E-2</v>
      </c>
      <c r="R262" s="84">
        <f t="shared" si="189"/>
        <v>0.90152414343612175</v>
      </c>
      <c r="S262" s="84">
        <f t="shared" si="190"/>
        <v>0</v>
      </c>
      <c r="T262" s="84">
        <f t="shared" si="191"/>
        <v>8.5746077180045996E-2</v>
      </c>
      <c r="U262" s="84">
        <f t="shared" si="192"/>
        <v>1.2729779383832225E-2</v>
      </c>
      <c r="V262" s="84">
        <f t="shared" si="193"/>
        <v>1</v>
      </c>
      <c r="X262" s="129">
        <f t="shared" si="209"/>
        <v>47973689.606679454</v>
      </c>
      <c r="Y262" s="130">
        <f t="shared" si="194"/>
        <v>4797368.9606679454</v>
      </c>
      <c r="Z262" s="130">
        <f t="shared" si="195"/>
        <v>959473.79213358916</v>
      </c>
      <c r="AA262" s="130">
        <f t="shared" si="196"/>
        <v>51811584.775213808</v>
      </c>
      <c r="AB262" s="130">
        <f>SUM(AA242:AA262)</f>
        <v>1728046540.9849174</v>
      </c>
      <c r="AD262" s="224">
        <f t="shared" si="197"/>
        <v>1918947.5842671783</v>
      </c>
      <c r="AE262" s="225">
        <f t="shared" si="198"/>
        <v>191894.75842671783</v>
      </c>
      <c r="AF262" s="225"/>
      <c r="AG262" s="225">
        <f t="shared" si="199"/>
        <v>2110842.342693896</v>
      </c>
      <c r="AH262" s="130">
        <f>SUM(AG242:AG262)</f>
        <v>70401896.114200354</v>
      </c>
      <c r="AJ262" s="129">
        <f t="shared" si="200"/>
        <v>23986.844803339729</v>
      </c>
      <c r="AK262" s="130">
        <f t="shared" si="201"/>
        <v>2398.6844803339732</v>
      </c>
      <c r="AL262" s="130"/>
      <c r="AM262" s="130">
        <f t="shared" si="202"/>
        <v>26385.529283673703</v>
      </c>
      <c r="AN262" s="130">
        <f>SUM(AM242:AM262)</f>
        <v>880023.70142750465</v>
      </c>
    </row>
    <row r="263" spans="1:40" x14ac:dyDescent="0.35">
      <c r="A263" s="48">
        <v>43346</v>
      </c>
      <c r="B263" s="53">
        <f t="shared" ref="B263:B326" si="212">A263-A262</f>
        <v>3</v>
      </c>
      <c r="C263" s="71">
        <v>308590993600</v>
      </c>
      <c r="D263" s="71">
        <v>0</v>
      </c>
      <c r="E263" s="71">
        <v>20000000000</v>
      </c>
      <c r="F263" s="71">
        <v>14724797204.929993</v>
      </c>
      <c r="G263" s="70">
        <v>343315790804.92999</v>
      </c>
      <c r="H263" s="109">
        <v>376011389.85879999</v>
      </c>
      <c r="I263" s="50">
        <f t="shared" si="210"/>
        <v>913.0462535559152</v>
      </c>
      <c r="J263" s="51">
        <f t="shared" si="211"/>
        <v>-1.9912650455860496E-2</v>
      </c>
      <c r="K263" s="51">
        <f>(I263-I244)/I244</f>
        <v>-9.9586546128609787E-2</v>
      </c>
      <c r="L263" s="51">
        <f>(I263-I207)/I207</f>
        <v>-0.10917151934897797</v>
      </c>
      <c r="R263" s="84">
        <f t="shared" ref="R263:R281" si="213">C263/G263</f>
        <v>0.89885464597036135</v>
      </c>
      <c r="S263" s="84">
        <f t="shared" ref="S263:S281" si="214">D263/G263</f>
        <v>0</v>
      </c>
      <c r="T263" s="84">
        <f t="shared" ref="T263:T281" si="215">E263/G263</f>
        <v>5.8255403729343409E-2</v>
      </c>
      <c r="U263" s="84">
        <f t="shared" ref="U263:U281" si="216">F263/G263</f>
        <v>4.2889950300295202E-2</v>
      </c>
      <c r="V263" s="84">
        <f t="shared" ref="V263:V281" si="217">SUM(R263:U263)</f>
        <v>1</v>
      </c>
      <c r="X263" s="45">
        <f>(G262*$AB$126*B263)/365</f>
        <v>143782287.52553013</v>
      </c>
      <c r="Y263" s="177">
        <f>X263*10%</f>
        <v>14378228.752553014</v>
      </c>
      <c r="Z263" s="177"/>
      <c r="AA263" s="177">
        <f>X263+Y263-Z263</f>
        <v>158160516.27808315</v>
      </c>
      <c r="AD263" s="45">
        <f>(G262*$AD$5*B263)/365</f>
        <v>5751291.5010212045</v>
      </c>
      <c r="AE263" s="177">
        <f>AD263*10%</f>
        <v>575129.15010212047</v>
      </c>
      <c r="AF263" s="177"/>
      <c r="AG263" s="177">
        <f>AD263+AE263-AF263</f>
        <v>6326420.6511233253</v>
      </c>
      <c r="AH263" s="177"/>
      <c r="AI263" s="178"/>
      <c r="AJ263" s="45">
        <f>(G262*$AJ$5*B263)/365</f>
        <v>71891.143762765074</v>
      </c>
      <c r="AK263" s="177">
        <f>AJ263*10%</f>
        <v>7189.1143762765078</v>
      </c>
      <c r="AL263" s="177"/>
      <c r="AM263" s="177">
        <f>AJ263+AK263-AL263</f>
        <v>79080.258139041587</v>
      </c>
      <c r="AN263" s="177"/>
    </row>
    <row r="264" spans="1:40" x14ac:dyDescent="0.35">
      <c r="A264" s="48">
        <v>43347</v>
      </c>
      <c r="B264" s="53">
        <f t="shared" si="212"/>
        <v>1</v>
      </c>
      <c r="C264" s="71">
        <v>302131385500</v>
      </c>
      <c r="D264" s="71">
        <v>0</v>
      </c>
      <c r="E264" s="71">
        <v>20000000000</v>
      </c>
      <c r="F264" s="71">
        <v>14239851895.940002</v>
      </c>
      <c r="G264" s="70">
        <v>336371237395.94</v>
      </c>
      <c r="H264" s="109">
        <v>375023338.88819999</v>
      </c>
      <c r="I264" s="50">
        <f>G264/H264</f>
        <v>896.93414386728944</v>
      </c>
      <c r="J264" s="51">
        <f>(I264-I263)/I263</f>
        <v>-1.7646542687050251E-2</v>
      </c>
      <c r="K264" s="51">
        <f>(I264-I244)/I244</f>
        <v>-0.11547573057834562</v>
      </c>
      <c r="L264" s="51">
        <f>(I264-I207)/I207</f>
        <v>-0.12489156215962634</v>
      </c>
      <c r="R264" s="84">
        <f t="shared" si="213"/>
        <v>0.89820814597284804</v>
      </c>
      <c r="S264" s="84">
        <f t="shared" si="214"/>
        <v>0</v>
      </c>
      <c r="T264" s="84">
        <f t="shared" si="215"/>
        <v>5.9458115844958984E-2</v>
      </c>
      <c r="U264" s="84">
        <f t="shared" si="216"/>
        <v>4.2333738182192972E-2</v>
      </c>
      <c r="V264" s="84">
        <f t="shared" si="217"/>
        <v>1</v>
      </c>
      <c r="X264" s="45">
        <f t="shared" ref="X264:X281" si="218">(G263*$AB$126*B264)/365</f>
        <v>47029560.384236984</v>
      </c>
      <c r="Y264" s="177">
        <f t="shared" ref="Y264:Y281" si="219">X264*10%</f>
        <v>4702956.0384236984</v>
      </c>
      <c r="Z264" s="177"/>
      <c r="AA264" s="177">
        <f t="shared" ref="AA264:AA281" si="220">X264+Y264-Z264</f>
        <v>51732516.422660679</v>
      </c>
      <c r="AD264" s="45">
        <f t="shared" ref="AD264:AD281" si="221">(G263*$AD$5*B264)/365</f>
        <v>1881182.4153694792</v>
      </c>
      <c r="AE264" s="177">
        <f t="shared" ref="AE264:AE281" si="222">AD264*10%</f>
        <v>188118.24153694793</v>
      </c>
      <c r="AF264" s="177"/>
      <c r="AG264" s="177">
        <f t="shared" ref="AG264:AG281" si="223">AD264+AE264-AF264</f>
        <v>2069300.6569064271</v>
      </c>
      <c r="AJ264" s="45">
        <f t="shared" ref="AJ264:AJ281" si="224">(G263*$AJ$5*B264)/365</f>
        <v>23514.780192118495</v>
      </c>
      <c r="AK264" s="177">
        <f t="shared" ref="AK264:AK281" si="225">AJ264*10%</f>
        <v>2351.4780192118496</v>
      </c>
      <c r="AL264" s="177"/>
      <c r="AM264" s="177">
        <f t="shared" ref="AM264:AM281" si="226">AJ264+AK264-AL264</f>
        <v>25866.258211330343</v>
      </c>
    </row>
    <row r="265" spans="1:40" x14ac:dyDescent="0.35">
      <c r="A265" s="48">
        <v>43348</v>
      </c>
      <c r="B265" s="53">
        <f t="shared" si="212"/>
        <v>1</v>
      </c>
      <c r="C265" s="71">
        <v>288747632200</v>
      </c>
      <c r="D265" s="71">
        <v>0</v>
      </c>
      <c r="E265" s="71">
        <v>20000000000</v>
      </c>
      <c r="F265" s="71">
        <v>8316192187.9500122</v>
      </c>
      <c r="G265" s="70">
        <v>317063824387.95001</v>
      </c>
      <c r="H265" s="109">
        <v>368473595.41869998</v>
      </c>
      <c r="I265" s="50">
        <f>G265/H265</f>
        <v>860.47909084955586</v>
      </c>
      <c r="J265" s="51">
        <f>(I265-I264)/I264</f>
        <v>-4.0644068761337589E-2</v>
      </c>
      <c r="K265" s="51">
        <f>(I265-I245)/I245</f>
        <v>-0.14144761388755517</v>
      </c>
      <c r="L265" s="51">
        <f>(I265-I208)/I208</f>
        <v>-0.16197819013723669</v>
      </c>
      <c r="R265" s="84">
        <f t="shared" si="213"/>
        <v>0.91069245366414575</v>
      </c>
      <c r="S265" s="84">
        <f t="shared" si="214"/>
        <v>0</v>
      </c>
      <c r="T265" s="84">
        <f t="shared" si="215"/>
        <v>6.3078782445797371E-2</v>
      </c>
      <c r="U265" s="84">
        <f t="shared" si="216"/>
        <v>2.6228763890056923E-2</v>
      </c>
      <c r="V265" s="84">
        <f t="shared" si="217"/>
        <v>1</v>
      </c>
      <c r="X265" s="45">
        <f t="shared" si="218"/>
        <v>46078251.698073976</v>
      </c>
      <c r="Y265" s="177">
        <f t="shared" si="219"/>
        <v>4607825.1698073978</v>
      </c>
      <c r="Z265" s="177"/>
      <c r="AA265" s="177">
        <f t="shared" si="220"/>
        <v>50686076.867881373</v>
      </c>
      <c r="AD265" s="45">
        <f t="shared" si="221"/>
        <v>1843130.0679229589</v>
      </c>
      <c r="AE265" s="177">
        <f t="shared" si="222"/>
        <v>184313.0067922959</v>
      </c>
      <c r="AF265" s="177"/>
      <c r="AG265" s="177">
        <f t="shared" si="223"/>
        <v>2027443.0747152548</v>
      </c>
      <c r="AJ265" s="45">
        <f t="shared" si="224"/>
        <v>23039.125849036991</v>
      </c>
      <c r="AK265" s="177">
        <f t="shared" si="225"/>
        <v>2303.9125849036991</v>
      </c>
      <c r="AL265" s="177"/>
      <c r="AM265" s="177">
        <f t="shared" si="226"/>
        <v>25343.038433940688</v>
      </c>
    </row>
    <row r="266" spans="1:40" x14ac:dyDescent="0.35">
      <c r="A266" s="48">
        <v>43349</v>
      </c>
      <c r="B266" s="53">
        <f t="shared" si="212"/>
        <v>1</v>
      </c>
      <c r="C266" s="71">
        <v>292272880300</v>
      </c>
      <c r="D266" s="71">
        <v>0</v>
      </c>
      <c r="E266" s="71">
        <v>20000000000</v>
      </c>
      <c r="F266" s="71">
        <v>5167117496.9000244</v>
      </c>
      <c r="G266" s="70">
        <v>317439997796.90002</v>
      </c>
      <c r="H266" s="109">
        <v>364867380.74690002</v>
      </c>
      <c r="I266" s="50">
        <f>G266/H266</f>
        <v>870.01473562006561</v>
      </c>
      <c r="J266" s="51">
        <f>(I266-I265)/I265</f>
        <v>1.1081785567962089E-2</v>
      </c>
      <c r="K266" s="51">
        <f>(I266-I245)/I245</f>
        <v>-0.13193332044579487</v>
      </c>
      <c r="L266" s="51">
        <f>(I266-I209)/I209</f>
        <v>-0.1573392524491842</v>
      </c>
      <c r="R266" s="84">
        <f t="shared" si="213"/>
        <v>0.92071850531891042</v>
      </c>
      <c r="S266" s="84">
        <f t="shared" si="214"/>
        <v>0</v>
      </c>
      <c r="T266" s="84">
        <f t="shared" si="215"/>
        <v>6.3004032695325674E-2</v>
      </c>
      <c r="U266" s="84">
        <f t="shared" si="216"/>
        <v>1.6277461985763925E-2</v>
      </c>
      <c r="V266" s="84">
        <f t="shared" si="217"/>
        <v>1</v>
      </c>
      <c r="X266" s="45">
        <f t="shared" si="218"/>
        <v>43433400.601089045</v>
      </c>
      <c r="Y266" s="177">
        <f t="shared" si="219"/>
        <v>4343340.0601089047</v>
      </c>
      <c r="Z266" s="177"/>
      <c r="AA266" s="177">
        <f t="shared" si="220"/>
        <v>47776740.661197953</v>
      </c>
      <c r="AD266" s="45">
        <f t="shared" si="221"/>
        <v>1737336.0240435617</v>
      </c>
      <c r="AE266" s="177">
        <f t="shared" si="222"/>
        <v>173733.60240435618</v>
      </c>
      <c r="AF266" s="177"/>
      <c r="AG266" s="177">
        <f t="shared" si="223"/>
        <v>1911069.6264479179</v>
      </c>
      <c r="AJ266" s="45">
        <f t="shared" si="224"/>
        <v>21716.700300544522</v>
      </c>
      <c r="AK266" s="177">
        <f t="shared" si="225"/>
        <v>2171.6700300544521</v>
      </c>
      <c r="AL266" s="177"/>
      <c r="AM266" s="177">
        <f t="shared" si="226"/>
        <v>23888.370330598973</v>
      </c>
    </row>
    <row r="267" spans="1:40" x14ac:dyDescent="0.35">
      <c r="A267" s="48">
        <v>43350</v>
      </c>
      <c r="B267" s="53">
        <f t="shared" si="212"/>
        <v>1</v>
      </c>
      <c r="C267" s="71">
        <v>295772772700</v>
      </c>
      <c r="D267" s="71">
        <v>0</v>
      </c>
      <c r="E267" s="71">
        <v>15000000000</v>
      </c>
      <c r="F267" s="71">
        <v>9960557322.2299805</v>
      </c>
      <c r="G267" s="70">
        <v>320733330022.22998</v>
      </c>
      <c r="H267" s="109">
        <v>363691804.6347</v>
      </c>
      <c r="I267" s="50">
        <v>881.88220337926384</v>
      </c>
      <c r="J267" s="51">
        <v>1.3640536502798664E-2</v>
      </c>
      <c r="K267" s="51">
        <v>-0.11214204375818497</v>
      </c>
      <c r="L267" s="51">
        <v>-0.1430557793563918</v>
      </c>
      <c r="R267" s="84">
        <f t="shared" si="213"/>
        <v>0.92217660284791736</v>
      </c>
      <c r="S267" s="84">
        <f t="shared" si="214"/>
        <v>0</v>
      </c>
      <c r="T267" s="84">
        <f t="shared" si="215"/>
        <v>4.6767824220078254E-2</v>
      </c>
      <c r="U267" s="84">
        <f t="shared" si="216"/>
        <v>3.1055572932004342E-2</v>
      </c>
      <c r="V267" s="84">
        <f t="shared" si="217"/>
        <v>1</v>
      </c>
      <c r="X267" s="45">
        <f t="shared" si="218"/>
        <v>43484931.205054797</v>
      </c>
      <c r="Y267" s="177">
        <f t="shared" si="219"/>
        <v>4348493.1205054801</v>
      </c>
      <c r="Z267" s="177"/>
      <c r="AA267" s="177">
        <f t="shared" si="220"/>
        <v>47833424.325560279</v>
      </c>
      <c r="AD267" s="45">
        <f t="shared" si="221"/>
        <v>1739397.2482021919</v>
      </c>
      <c r="AE267" s="177">
        <f t="shared" si="222"/>
        <v>173939.72482021921</v>
      </c>
      <c r="AF267" s="177"/>
      <c r="AG267" s="177">
        <f t="shared" si="223"/>
        <v>1913336.9730224111</v>
      </c>
      <c r="AJ267" s="45">
        <f t="shared" si="224"/>
        <v>21742.465602527402</v>
      </c>
      <c r="AK267" s="177">
        <f t="shared" si="225"/>
        <v>2174.2465602527404</v>
      </c>
      <c r="AL267" s="177"/>
      <c r="AM267" s="177">
        <f t="shared" si="226"/>
        <v>23916.712162780143</v>
      </c>
    </row>
    <row r="268" spans="1:40" x14ac:dyDescent="0.35">
      <c r="A268" s="48">
        <v>43353</v>
      </c>
      <c r="B268" s="53">
        <f t="shared" si="212"/>
        <v>3</v>
      </c>
      <c r="C268" s="71">
        <v>294046051300</v>
      </c>
      <c r="D268" s="71">
        <v>0</v>
      </c>
      <c r="E268" s="71">
        <v>24000000000</v>
      </c>
      <c r="F268" s="71">
        <v>-532416890.4699707</v>
      </c>
      <c r="G268" s="70">
        <v>317513634409.53003</v>
      </c>
      <c r="H268" s="109">
        <v>362160105.68730003</v>
      </c>
      <c r="I268" s="50">
        <f t="shared" ref="I268:I273" si="227">G268/H268</f>
        <v>876.72173003969931</v>
      </c>
      <c r="J268" s="51">
        <f t="shared" ref="J268:J273" si="228">(I268-I267)/I267</f>
        <v>-5.8516583278245497E-3</v>
      </c>
      <c r="K268" s="51">
        <f>(I268-I249)/I249</f>
        <v>-0.10121363424787798</v>
      </c>
      <c r="L268" s="51">
        <f>(I268-I211)/I211</f>
        <v>-0.13465274568113736</v>
      </c>
      <c r="R268" s="84">
        <f t="shared" si="213"/>
        <v>0.9260895263500355</v>
      </c>
      <c r="S268" s="84">
        <f t="shared" si="214"/>
        <v>0</v>
      </c>
      <c r="T268" s="84">
        <f t="shared" si="215"/>
        <v>7.5587305233780072E-2</v>
      </c>
      <c r="U268" s="84">
        <f t="shared" si="216"/>
        <v>-1.6768315838155718E-3</v>
      </c>
      <c r="V268" s="84">
        <f t="shared" si="217"/>
        <v>1</v>
      </c>
      <c r="X268" s="45">
        <f t="shared" si="218"/>
        <v>131808217.8173548</v>
      </c>
      <c r="Y268" s="177">
        <f t="shared" si="219"/>
        <v>13180821.78173548</v>
      </c>
      <c r="Z268" s="177"/>
      <c r="AA268" s="177">
        <f t="shared" si="220"/>
        <v>144989039.59909028</v>
      </c>
      <c r="AD268" s="45">
        <f t="shared" si="221"/>
        <v>5272328.7126941914</v>
      </c>
      <c r="AE268" s="177">
        <f t="shared" si="222"/>
        <v>527232.87126941921</v>
      </c>
      <c r="AF268" s="177"/>
      <c r="AG268" s="177">
        <f t="shared" si="223"/>
        <v>5799561.5839636102</v>
      </c>
      <c r="AJ268" s="45">
        <f t="shared" si="224"/>
        <v>65904.108908677401</v>
      </c>
      <c r="AK268" s="177">
        <f t="shared" si="225"/>
        <v>6590.4108908677408</v>
      </c>
      <c r="AL268" s="177"/>
      <c r="AM268" s="177">
        <f t="shared" si="226"/>
        <v>72494.519799545145</v>
      </c>
    </row>
    <row r="269" spans="1:40" x14ac:dyDescent="0.35">
      <c r="A269" s="48">
        <v>43355</v>
      </c>
      <c r="B269" s="53">
        <f t="shared" si="212"/>
        <v>2</v>
      </c>
      <c r="C269" s="71">
        <v>295922842200</v>
      </c>
      <c r="D269" s="71">
        <v>0</v>
      </c>
      <c r="E269" s="71">
        <v>9000000000</v>
      </c>
      <c r="F269" s="71">
        <v>7123284494.710022</v>
      </c>
      <c r="G269" s="70">
        <v>312046126694.71002</v>
      </c>
      <c r="H269" s="109">
        <v>353892814.50410002</v>
      </c>
      <c r="I269" s="50">
        <f t="shared" si="227"/>
        <v>881.7532142662219</v>
      </c>
      <c r="J269" s="51">
        <f t="shared" si="228"/>
        <v>5.7389751549727875E-3</v>
      </c>
      <c r="K269" s="51">
        <f>(I269-I250)/I250</f>
        <v>-6.8550644981923203E-2</v>
      </c>
      <c r="L269" s="51">
        <f>(I269-I211)/I211</f>
        <v>-0.1296865392881775</v>
      </c>
      <c r="R269" s="84">
        <f t="shared" si="213"/>
        <v>0.94833044503550523</v>
      </c>
      <c r="S269" s="84">
        <f t="shared" si="214"/>
        <v>0</v>
      </c>
      <c r="T269" s="84">
        <f t="shared" si="215"/>
        <v>2.8841889804340177E-2</v>
      </c>
      <c r="U269" s="84">
        <f t="shared" si="216"/>
        <v>2.2827665160154605E-2</v>
      </c>
      <c r="V269" s="84">
        <f t="shared" si="217"/>
        <v>1</v>
      </c>
      <c r="X269" s="45">
        <f t="shared" si="218"/>
        <v>86990036.824528769</v>
      </c>
      <c r="Y269" s="177">
        <f t="shared" si="219"/>
        <v>8699003.682452878</v>
      </c>
      <c r="Z269" s="177"/>
      <c r="AA269" s="177">
        <f t="shared" si="220"/>
        <v>95689040.506981641</v>
      </c>
      <c r="AD269" s="45">
        <f t="shared" si="221"/>
        <v>3479601.4729811512</v>
      </c>
      <c r="AE269" s="177">
        <f t="shared" si="222"/>
        <v>347960.14729811513</v>
      </c>
      <c r="AF269" s="177"/>
      <c r="AG269" s="177">
        <f t="shared" si="223"/>
        <v>3827561.6202792665</v>
      </c>
      <c r="AJ269" s="45">
        <f t="shared" si="224"/>
        <v>43495.018412264391</v>
      </c>
      <c r="AK269" s="177">
        <f t="shared" si="225"/>
        <v>4349.501841226439</v>
      </c>
      <c r="AL269" s="177"/>
      <c r="AM269" s="177">
        <f t="shared" si="226"/>
        <v>47844.520253490831</v>
      </c>
    </row>
    <row r="270" spans="1:40" x14ac:dyDescent="0.35">
      <c r="A270" s="48">
        <v>43356</v>
      </c>
      <c r="B270" s="53">
        <f t="shared" si="212"/>
        <v>1</v>
      </c>
      <c r="C270" s="71">
        <v>300551417200</v>
      </c>
      <c r="D270" s="71">
        <v>0</v>
      </c>
      <c r="E270" s="71">
        <v>9000000000</v>
      </c>
      <c r="F270" s="71">
        <v>3821677093.2700195</v>
      </c>
      <c r="G270" s="70">
        <v>313373094293.27002</v>
      </c>
      <c r="H270" s="109">
        <v>349291508.4145</v>
      </c>
      <c r="I270" s="50">
        <f t="shared" si="227"/>
        <v>897.16780037318847</v>
      </c>
      <c r="J270" s="51">
        <f t="shared" si="228"/>
        <v>1.7481746431504977E-2</v>
      </c>
      <c r="K270" s="51">
        <f>(I270-I250)/I250</f>
        <v>-5.2267283543708326E-2</v>
      </c>
      <c r="L270" s="51">
        <f>(I270-I212)/I212</f>
        <v>-9.3908451030649195E-2</v>
      </c>
      <c r="R270" s="84">
        <f t="shared" si="213"/>
        <v>0.9590849459421974</v>
      </c>
      <c r="S270" s="84">
        <f t="shared" si="214"/>
        <v>0</v>
      </c>
      <c r="T270" s="84">
        <f t="shared" si="215"/>
        <v>2.8719759813129825E-2</v>
      </c>
      <c r="U270" s="84">
        <f t="shared" si="216"/>
        <v>1.219529424467279E-2</v>
      </c>
      <c r="V270" s="84">
        <f t="shared" si="217"/>
        <v>1</v>
      </c>
      <c r="X270" s="45">
        <f t="shared" si="218"/>
        <v>42746044.752700008</v>
      </c>
      <c r="Y270" s="177">
        <f t="shared" si="219"/>
        <v>4274604.4752700012</v>
      </c>
      <c r="Z270" s="177"/>
      <c r="AA270" s="177">
        <f t="shared" si="220"/>
        <v>47020649.227970012</v>
      </c>
      <c r="AD270" s="45">
        <f t="shared" si="221"/>
        <v>1709841.7901080002</v>
      </c>
      <c r="AE270" s="177">
        <f t="shared" si="222"/>
        <v>170984.17901080003</v>
      </c>
      <c r="AF270" s="177"/>
      <c r="AG270" s="177">
        <f t="shared" si="223"/>
        <v>1880825.9691188002</v>
      </c>
      <c r="AJ270" s="45">
        <f t="shared" si="224"/>
        <v>21373.022376350003</v>
      </c>
      <c r="AK270" s="177">
        <f t="shared" si="225"/>
        <v>2137.3022376350004</v>
      </c>
      <c r="AL270" s="177"/>
      <c r="AM270" s="177">
        <f t="shared" si="226"/>
        <v>23510.324613985005</v>
      </c>
    </row>
    <row r="271" spans="1:40" x14ac:dyDescent="0.35">
      <c r="A271" s="48">
        <v>43357</v>
      </c>
      <c r="B271" s="53">
        <f t="shared" si="212"/>
        <v>1</v>
      </c>
      <c r="C271" s="71">
        <v>299616739600</v>
      </c>
      <c r="D271" s="71">
        <v>0</v>
      </c>
      <c r="E271" s="71">
        <v>9000000000</v>
      </c>
      <c r="F271" s="71">
        <v>5948510458.3400269</v>
      </c>
      <c r="G271" s="70">
        <v>314565250058.34003</v>
      </c>
      <c r="H271" s="109">
        <v>349291508.4145</v>
      </c>
      <c r="I271" s="50">
        <f t="shared" si="227"/>
        <v>900.58086864524989</v>
      </c>
      <c r="J271" s="51">
        <f t="shared" si="228"/>
        <v>3.8042696925165097E-3</v>
      </c>
      <c r="K271" s="51">
        <f>(I271-I251)/I251</f>
        <v>-3.2840610190087133E-2</v>
      </c>
      <c r="L271" s="51">
        <f>(I271-I212)/I212</f>
        <v>-9.0461434412259747E-2</v>
      </c>
      <c r="R271" s="84">
        <f t="shared" si="213"/>
        <v>0.95247882448691445</v>
      </c>
      <c r="S271" s="84">
        <f t="shared" si="214"/>
        <v>0</v>
      </c>
      <c r="T271" s="84">
        <f t="shared" si="215"/>
        <v>2.861091617186208E-2</v>
      </c>
      <c r="U271" s="84">
        <f t="shared" si="216"/>
        <v>1.8910259341223489E-2</v>
      </c>
      <c r="V271" s="84">
        <f t="shared" si="217"/>
        <v>1</v>
      </c>
      <c r="X271" s="45">
        <f t="shared" si="218"/>
        <v>42927821.136064388</v>
      </c>
      <c r="Y271" s="177">
        <f t="shared" si="219"/>
        <v>4292782.113606439</v>
      </c>
      <c r="Z271" s="177"/>
      <c r="AA271" s="177">
        <f t="shared" si="220"/>
        <v>47220603.249670826</v>
      </c>
      <c r="AD271" s="45">
        <f t="shared" si="221"/>
        <v>1717112.8454425756</v>
      </c>
      <c r="AE271" s="177">
        <f t="shared" si="222"/>
        <v>171711.28454425756</v>
      </c>
      <c r="AF271" s="177"/>
      <c r="AG271" s="177">
        <f t="shared" si="223"/>
        <v>1888824.1299868333</v>
      </c>
      <c r="AJ271" s="45">
        <f t="shared" si="224"/>
        <v>21463.910568032195</v>
      </c>
      <c r="AK271" s="177">
        <f t="shared" si="225"/>
        <v>2146.3910568032197</v>
      </c>
      <c r="AL271" s="177"/>
      <c r="AM271" s="177">
        <f t="shared" si="226"/>
        <v>23610.301624835414</v>
      </c>
    </row>
    <row r="272" spans="1:40" x14ac:dyDescent="0.35">
      <c r="A272" s="48">
        <v>43360</v>
      </c>
      <c r="B272" s="53">
        <f t="shared" si="212"/>
        <v>3</v>
      </c>
      <c r="C272" s="71">
        <v>296867415500</v>
      </c>
      <c r="D272" s="71">
        <v>0</v>
      </c>
      <c r="E272" s="71">
        <v>0</v>
      </c>
      <c r="F272" s="71">
        <v>13284506385.469971</v>
      </c>
      <c r="G272" s="70">
        <v>310151921885.46997</v>
      </c>
      <c r="H272" s="109">
        <v>348475482.32660002</v>
      </c>
      <c r="I272" s="50">
        <f t="shared" si="227"/>
        <v>890.02508817761748</v>
      </c>
      <c r="J272" s="51">
        <f t="shared" si="228"/>
        <v>-1.1721080066370442E-2</v>
      </c>
      <c r="K272" s="51">
        <f>(I272-I253)/I253</f>
        <v>-2.8462381168259179E-2</v>
      </c>
      <c r="L272" s="51">
        <f>(I272-I212)/I212</f>
        <v>-0.10112220876296538</v>
      </c>
      <c r="R272" s="84">
        <f t="shared" si="213"/>
        <v>0.95716774442437424</v>
      </c>
      <c r="S272" s="84">
        <f t="shared" si="214"/>
        <v>0</v>
      </c>
      <c r="T272" s="84">
        <f t="shared" si="215"/>
        <v>0</v>
      </c>
      <c r="U272" s="84">
        <f t="shared" si="216"/>
        <v>4.2832255575625776E-2</v>
      </c>
      <c r="V272" s="84">
        <f t="shared" si="217"/>
        <v>1</v>
      </c>
      <c r="X272" s="45">
        <f t="shared" si="218"/>
        <v>129273390.43493427</v>
      </c>
      <c r="Y272" s="177">
        <f t="shared" si="219"/>
        <v>12927339.043493427</v>
      </c>
      <c r="Z272" s="177"/>
      <c r="AA272" s="177">
        <f t="shared" si="220"/>
        <v>142200729.47842771</v>
      </c>
      <c r="AD272" s="45">
        <f t="shared" si="221"/>
        <v>5170935.6173973698</v>
      </c>
      <c r="AE272" s="177">
        <f t="shared" si="222"/>
        <v>517093.56173973699</v>
      </c>
      <c r="AF272" s="177"/>
      <c r="AG272" s="177">
        <f t="shared" si="223"/>
        <v>5688029.179137107</v>
      </c>
      <c r="AJ272" s="45">
        <f t="shared" si="224"/>
        <v>64636.695217467131</v>
      </c>
      <c r="AK272" s="177">
        <f t="shared" si="225"/>
        <v>6463.6695217467131</v>
      </c>
      <c r="AL272" s="177"/>
      <c r="AM272" s="177">
        <f t="shared" si="226"/>
        <v>71100.364739213837</v>
      </c>
    </row>
    <row r="273" spans="1:40" x14ac:dyDescent="0.35">
      <c r="A273" s="48">
        <v>43361</v>
      </c>
      <c r="B273" s="53">
        <f t="shared" si="212"/>
        <v>1</v>
      </c>
      <c r="C273" s="71">
        <v>277703570300</v>
      </c>
      <c r="D273" s="71">
        <v>0</v>
      </c>
      <c r="E273" s="71">
        <v>0</v>
      </c>
      <c r="F273" s="71">
        <v>36733919735.679993</v>
      </c>
      <c r="G273" s="70">
        <v>314437490035.67999</v>
      </c>
      <c r="H273" s="109">
        <v>347425155.1846</v>
      </c>
      <c r="I273" s="50">
        <f t="shared" si="227"/>
        <v>905.05101701288027</v>
      </c>
      <c r="J273" s="51">
        <f t="shared" si="228"/>
        <v>1.6882590204315841E-2</v>
      </c>
      <c r="K273" s="51">
        <f>(I273-I253)/I253</f>
        <v>-1.2060309681446092E-2</v>
      </c>
      <c r="L273" s="51">
        <f>(I273-I212)/I212</f>
        <v>-8.5946823369749958E-2</v>
      </c>
      <c r="R273" s="84">
        <f t="shared" si="213"/>
        <v>0.8831757633877827</v>
      </c>
      <c r="S273" s="84">
        <f t="shared" si="214"/>
        <v>0</v>
      </c>
      <c r="T273" s="84">
        <f t="shared" si="215"/>
        <v>0</v>
      </c>
      <c r="U273" s="84">
        <f t="shared" si="216"/>
        <v>0.11682423661221727</v>
      </c>
      <c r="V273" s="84">
        <f t="shared" si="217"/>
        <v>1</v>
      </c>
      <c r="X273" s="45">
        <f t="shared" si="218"/>
        <v>42486564.641845204</v>
      </c>
      <c r="Y273" s="177">
        <f t="shared" si="219"/>
        <v>4248656.4641845208</v>
      </c>
      <c r="Z273" s="177"/>
      <c r="AA273" s="177">
        <f t="shared" si="220"/>
        <v>46735221.106029727</v>
      </c>
      <c r="AD273" s="45">
        <f t="shared" si="221"/>
        <v>1699462.5856738081</v>
      </c>
      <c r="AE273" s="177">
        <f t="shared" si="222"/>
        <v>169946.25856738084</v>
      </c>
      <c r="AF273" s="177"/>
      <c r="AG273" s="177">
        <f t="shared" si="223"/>
        <v>1869408.8442411888</v>
      </c>
      <c r="AJ273" s="45">
        <f t="shared" si="224"/>
        <v>21243.282320922604</v>
      </c>
      <c r="AK273" s="177">
        <f t="shared" si="225"/>
        <v>2124.3282320922604</v>
      </c>
      <c r="AL273" s="177"/>
      <c r="AM273" s="177">
        <f t="shared" si="226"/>
        <v>23367.610553014863</v>
      </c>
    </row>
    <row r="274" spans="1:40" x14ac:dyDescent="0.35">
      <c r="A274" s="48">
        <v>43362</v>
      </c>
      <c r="B274" s="53">
        <f t="shared" si="212"/>
        <v>1</v>
      </c>
      <c r="C274" s="71">
        <v>279243474800</v>
      </c>
      <c r="D274" s="71">
        <v>0</v>
      </c>
      <c r="E274" s="71">
        <v>0</v>
      </c>
      <c r="F274" s="71">
        <v>29568128640.159973</v>
      </c>
      <c r="G274" s="70">
        <v>308811603440.15997</v>
      </c>
      <c r="H274" s="109">
        <v>339561446.78130001</v>
      </c>
      <c r="I274" s="50">
        <f t="shared" ref="I274:I279" si="229">G274/H274</f>
        <v>909.44247754679589</v>
      </c>
      <c r="J274" s="51">
        <f t="shared" ref="J274:J279" si="230">(I274-I273)/I273</f>
        <v>4.8521690505465972E-3</v>
      </c>
      <c r="K274" s="51">
        <f>(I274-I254)/I254</f>
        <v>-2.3524806532238207E-2</v>
      </c>
      <c r="L274" s="51">
        <f>(I274-I212)/I212</f>
        <v>-8.1511682835550853E-2</v>
      </c>
      <c r="R274" s="84">
        <f t="shared" si="213"/>
        <v>0.90425188590463845</v>
      </c>
      <c r="S274" s="84">
        <f t="shared" si="214"/>
        <v>0</v>
      </c>
      <c r="T274" s="84">
        <f t="shared" si="215"/>
        <v>0</v>
      </c>
      <c r="U274" s="84">
        <f t="shared" si="216"/>
        <v>9.574811409536152E-2</v>
      </c>
      <c r="V274" s="84">
        <f t="shared" si="217"/>
        <v>1</v>
      </c>
      <c r="X274" s="45">
        <f t="shared" si="218"/>
        <v>43073628.77201096</v>
      </c>
      <c r="Y274" s="177">
        <f t="shared" si="219"/>
        <v>4307362.8772010962</v>
      </c>
      <c r="Z274" s="177"/>
      <c r="AA274" s="177">
        <f t="shared" si="220"/>
        <v>47380991.649212055</v>
      </c>
      <c r="AD274" s="45">
        <f t="shared" si="221"/>
        <v>1722945.1508804383</v>
      </c>
      <c r="AE274" s="177">
        <f t="shared" si="222"/>
        <v>172294.51508804385</v>
      </c>
      <c r="AF274" s="177"/>
      <c r="AG274" s="177">
        <f t="shared" si="223"/>
        <v>1895239.6659684821</v>
      </c>
      <c r="AJ274" s="45">
        <f t="shared" si="224"/>
        <v>21536.814386005481</v>
      </c>
      <c r="AK274" s="177">
        <f t="shared" si="225"/>
        <v>2153.6814386005481</v>
      </c>
      <c r="AL274" s="177"/>
      <c r="AM274" s="177">
        <f t="shared" si="226"/>
        <v>23690.495824606027</v>
      </c>
    </row>
    <row r="275" spans="1:40" x14ac:dyDescent="0.35">
      <c r="A275" s="48">
        <v>43363</v>
      </c>
      <c r="B275" s="53">
        <f t="shared" si="212"/>
        <v>1</v>
      </c>
      <c r="C275" s="71">
        <v>283936034100</v>
      </c>
      <c r="D275" s="71">
        <v>0</v>
      </c>
      <c r="E275" s="71">
        <v>0</v>
      </c>
      <c r="F275" s="71">
        <v>23919792452.869995</v>
      </c>
      <c r="G275" s="70">
        <v>307855826552.87</v>
      </c>
      <c r="H275" s="109">
        <v>333403226.4404</v>
      </c>
      <c r="I275" s="50">
        <f t="shared" si="229"/>
        <v>923.3738672529106</v>
      </c>
      <c r="J275" s="51">
        <f t="shared" si="230"/>
        <v>1.5318604584749965E-2</v>
      </c>
      <c r="K275" s="51">
        <f>(I275-I254)/I254</f>
        <v>-8.5665691566883424E-3</v>
      </c>
      <c r="L275" s="51">
        <f>(I275-I212)/I212</f>
        <v>-6.7441723489196248E-2</v>
      </c>
      <c r="R275" s="84">
        <f t="shared" si="213"/>
        <v>0.92230196608358783</v>
      </c>
      <c r="S275" s="84">
        <f t="shared" si="214"/>
        <v>0</v>
      </c>
      <c r="T275" s="84">
        <f t="shared" si="215"/>
        <v>0</v>
      </c>
      <c r="U275" s="84">
        <f t="shared" si="216"/>
        <v>7.7698033916412168E-2</v>
      </c>
      <c r="V275" s="84">
        <f t="shared" si="217"/>
        <v>1</v>
      </c>
      <c r="X275" s="45">
        <f t="shared" si="218"/>
        <v>42302959.375364386</v>
      </c>
      <c r="Y275" s="177">
        <f t="shared" si="219"/>
        <v>4230295.9375364389</v>
      </c>
      <c r="Z275" s="177"/>
      <c r="AA275" s="177">
        <f t="shared" si="220"/>
        <v>46533255.312900826</v>
      </c>
      <c r="AD275" s="45">
        <f t="shared" si="221"/>
        <v>1692118.3750145752</v>
      </c>
      <c r="AE275" s="177">
        <f t="shared" si="222"/>
        <v>169211.83750145754</v>
      </c>
      <c r="AF275" s="177"/>
      <c r="AG275" s="177">
        <f t="shared" si="223"/>
        <v>1861330.2125160326</v>
      </c>
      <c r="AJ275" s="45">
        <f t="shared" si="224"/>
        <v>21151.479687682193</v>
      </c>
      <c r="AK275" s="177">
        <f t="shared" si="225"/>
        <v>2115.1479687682195</v>
      </c>
      <c r="AL275" s="177"/>
      <c r="AM275" s="177">
        <f t="shared" si="226"/>
        <v>23266.627656450411</v>
      </c>
    </row>
    <row r="276" spans="1:40" x14ac:dyDescent="0.35">
      <c r="A276" s="48">
        <v>43364</v>
      </c>
      <c r="B276" s="53">
        <f t="shared" si="212"/>
        <v>1</v>
      </c>
      <c r="C276" s="71">
        <v>288470375600</v>
      </c>
      <c r="D276" s="71">
        <v>0</v>
      </c>
      <c r="E276" s="71">
        <v>0</v>
      </c>
      <c r="F276" s="71">
        <v>26321075895.090027</v>
      </c>
      <c r="G276" s="70">
        <v>314791451495.09003</v>
      </c>
      <c r="H276" s="109">
        <v>334429955.40270001</v>
      </c>
      <c r="I276" s="50">
        <f t="shared" si="229"/>
        <v>941.27767686371726</v>
      </c>
      <c r="J276" s="51">
        <f t="shared" si="230"/>
        <v>1.938955632789512E-2</v>
      </c>
      <c r="K276" s="51">
        <f>(I276-I255)/I255</f>
        <v>7.7398160812063377E-3</v>
      </c>
      <c r="L276" s="51">
        <f>(I276-I213)/I213</f>
        <v>-4.8701846023480766E-2</v>
      </c>
      <c r="R276" s="84">
        <f t="shared" si="213"/>
        <v>0.91638567130689519</v>
      </c>
      <c r="S276" s="84">
        <f t="shared" si="214"/>
        <v>0</v>
      </c>
      <c r="T276" s="84">
        <f t="shared" si="215"/>
        <v>0</v>
      </c>
      <c r="U276" s="84">
        <f t="shared" si="216"/>
        <v>8.3614328693104839E-2</v>
      </c>
      <c r="V276" s="84">
        <f t="shared" si="217"/>
        <v>1</v>
      </c>
      <c r="X276" s="45">
        <f>(G275*$AB$126*B276)/365</f>
        <v>42172031.034639731</v>
      </c>
      <c r="Y276" s="177">
        <f t="shared" si="219"/>
        <v>4217203.1034639729</v>
      </c>
      <c r="Z276" s="177"/>
      <c r="AA276" s="177">
        <f t="shared" si="220"/>
        <v>46389234.138103701</v>
      </c>
      <c r="AD276" s="45">
        <f t="shared" si="221"/>
        <v>1686881.2413855889</v>
      </c>
      <c r="AE276" s="177">
        <f t="shared" si="222"/>
        <v>168688.12413855889</v>
      </c>
      <c r="AF276" s="177"/>
      <c r="AG276" s="177">
        <f t="shared" si="223"/>
        <v>1855569.3655241479</v>
      </c>
      <c r="AJ276" s="45">
        <f t="shared" si="224"/>
        <v>21086.015517319865</v>
      </c>
      <c r="AK276" s="177">
        <f t="shared" si="225"/>
        <v>2108.6015517319865</v>
      </c>
      <c r="AL276" s="177"/>
      <c r="AM276" s="177">
        <f t="shared" si="226"/>
        <v>23194.617069051852</v>
      </c>
    </row>
    <row r="277" spans="1:40" x14ac:dyDescent="0.35">
      <c r="A277" s="48">
        <v>43367</v>
      </c>
      <c r="B277" s="53">
        <f t="shared" si="212"/>
        <v>3</v>
      </c>
      <c r="C277" s="71">
        <v>287697245300</v>
      </c>
      <c r="D277" s="71">
        <v>0</v>
      </c>
      <c r="E277" s="71">
        <v>0</v>
      </c>
      <c r="F277" s="71">
        <v>25345186142.219971</v>
      </c>
      <c r="G277" s="70">
        <v>313042431442.21997</v>
      </c>
      <c r="H277" s="109">
        <v>334441376.04939997</v>
      </c>
      <c r="I277" s="50">
        <f t="shared" si="229"/>
        <v>936.01585766702749</v>
      </c>
      <c r="J277" s="51">
        <f t="shared" si="230"/>
        <v>-5.5900817856658919E-3</v>
      </c>
      <c r="K277" s="51">
        <f>(I277-I257)/I257</f>
        <v>-1.262039398961785E-3</v>
      </c>
      <c r="L277" s="51">
        <f>(I277-I215)/I215</f>
        <v>-4.9214093681677173E-2</v>
      </c>
      <c r="R277" s="84">
        <f t="shared" si="213"/>
        <v>0.91903594019043366</v>
      </c>
      <c r="S277" s="84">
        <f t="shared" si="214"/>
        <v>0</v>
      </c>
      <c r="T277" s="84">
        <f t="shared" si="215"/>
        <v>0</v>
      </c>
      <c r="U277" s="84">
        <f t="shared" si="216"/>
        <v>8.0964059809566349E-2</v>
      </c>
      <c r="V277" s="84">
        <f t="shared" si="217"/>
        <v>1</v>
      </c>
      <c r="X277" s="45">
        <f>(G276*$AB$126*B277)/365</f>
        <v>129366349.92948905</v>
      </c>
      <c r="Y277" s="177">
        <f t="shared" si="219"/>
        <v>12936634.992948905</v>
      </c>
      <c r="Z277" s="177"/>
      <c r="AA277" s="177">
        <f t="shared" si="220"/>
        <v>142302984.92243797</v>
      </c>
      <c r="AD277" s="45">
        <f t="shared" si="221"/>
        <v>5174653.9971795622</v>
      </c>
      <c r="AE277" s="177">
        <f t="shared" si="222"/>
        <v>517465.39971795626</v>
      </c>
      <c r="AF277" s="177"/>
      <c r="AG277" s="177">
        <f t="shared" si="223"/>
        <v>5692119.3968975181</v>
      </c>
      <c r="AJ277" s="45">
        <f t="shared" si="224"/>
        <v>64683.174964744525</v>
      </c>
      <c r="AK277" s="177">
        <f t="shared" si="225"/>
        <v>6468.317496474453</v>
      </c>
      <c r="AL277" s="177"/>
      <c r="AM277" s="177">
        <f t="shared" si="226"/>
        <v>71151.492461218979</v>
      </c>
    </row>
    <row r="278" spans="1:40" x14ac:dyDescent="0.35">
      <c r="A278" s="48">
        <v>43368</v>
      </c>
      <c r="B278" s="53">
        <f t="shared" si="212"/>
        <v>1</v>
      </c>
      <c r="C278" s="71">
        <v>291353781300</v>
      </c>
      <c r="D278" s="71">
        <v>0</v>
      </c>
      <c r="E278" s="71">
        <v>7000000000</v>
      </c>
      <c r="F278" s="71">
        <v>17074981451.580017</v>
      </c>
      <c r="G278" s="70">
        <v>315428762751.58002</v>
      </c>
      <c r="H278" s="109">
        <v>331227537.83939999</v>
      </c>
      <c r="I278" s="50">
        <f t="shared" si="229"/>
        <v>952.30235024878812</v>
      </c>
      <c r="J278" s="51">
        <f t="shared" si="230"/>
        <v>1.7399804125491945E-2</v>
      </c>
      <c r="K278" s="51">
        <f>(I278-I257)/I257</f>
        <v>1.6115805488189573E-2</v>
      </c>
      <c r="L278" s="51">
        <f>(I278-I215)/I215</f>
        <v>-3.2670605146460023E-2</v>
      </c>
      <c r="R278" s="84">
        <f t="shared" si="213"/>
        <v>0.923675376837652</v>
      </c>
      <c r="S278" s="84">
        <f t="shared" si="214"/>
        <v>0</v>
      </c>
      <c r="T278" s="84">
        <f t="shared" si="215"/>
        <v>2.2192015524953698E-2</v>
      </c>
      <c r="U278" s="84">
        <f t="shared" si="216"/>
        <v>5.4132607637394303E-2</v>
      </c>
      <c r="V278" s="84">
        <f t="shared" si="217"/>
        <v>1</v>
      </c>
      <c r="X278" s="45">
        <f>(G277*$AB$126*B278)/365</f>
        <v>42882524.855098628</v>
      </c>
      <c r="Y278" s="177">
        <f t="shared" si="219"/>
        <v>4288252.4855098631</v>
      </c>
      <c r="Z278" s="177"/>
      <c r="AA278" s="177">
        <f t="shared" si="220"/>
        <v>47170777.340608492</v>
      </c>
      <c r="AD278" s="45">
        <f t="shared" si="221"/>
        <v>1715300.9942039452</v>
      </c>
      <c r="AE278" s="177">
        <f t="shared" si="222"/>
        <v>171530.09942039452</v>
      </c>
      <c r="AF278" s="177"/>
      <c r="AG278" s="177">
        <f t="shared" si="223"/>
        <v>1886831.0936243397</v>
      </c>
      <c r="AJ278" s="45">
        <f t="shared" si="224"/>
        <v>21441.262427549314</v>
      </c>
      <c r="AK278" s="177">
        <f t="shared" si="225"/>
        <v>2144.1262427549314</v>
      </c>
      <c r="AL278" s="177"/>
      <c r="AM278" s="177">
        <f t="shared" si="226"/>
        <v>23585.388670304244</v>
      </c>
    </row>
    <row r="279" spans="1:40" x14ac:dyDescent="0.35">
      <c r="A279" s="48">
        <v>43369</v>
      </c>
      <c r="B279" s="53">
        <f t="shared" si="212"/>
        <v>1</v>
      </c>
      <c r="C279" s="71">
        <v>294886572500</v>
      </c>
      <c r="D279" s="71">
        <v>0</v>
      </c>
      <c r="E279" s="71">
        <v>9500000000</v>
      </c>
      <c r="F279" s="71">
        <v>1647300098.7299805</v>
      </c>
      <c r="G279" s="70">
        <v>306033872598.72998</v>
      </c>
      <c r="H279" s="109">
        <v>317702908.80699998</v>
      </c>
      <c r="I279" s="50">
        <f t="shared" si="229"/>
        <v>963.27060318053691</v>
      </c>
      <c r="J279" s="51">
        <f t="shared" si="230"/>
        <v>1.1517616152982661E-2</v>
      </c>
      <c r="K279" s="51">
        <f>(I279-I258)/I258</f>
        <v>1.5701261432676961E-2</v>
      </c>
      <c r="L279" s="51">
        <f>(I279-I216)/I216</f>
        <v>-4.4898103184558393E-3</v>
      </c>
      <c r="R279" s="84">
        <f t="shared" si="213"/>
        <v>0.96357494677281597</v>
      </c>
      <c r="S279" s="84">
        <f t="shared" si="214"/>
        <v>0</v>
      </c>
      <c r="T279" s="84">
        <f t="shared" si="215"/>
        <v>3.1042315412112404E-2</v>
      </c>
      <c r="U279" s="84">
        <f t="shared" si="216"/>
        <v>5.3827378150715748E-3</v>
      </c>
      <c r="V279" s="84">
        <f t="shared" si="217"/>
        <v>1</v>
      </c>
      <c r="X279" s="45">
        <f>(G278*$AB$126*B279)/365</f>
        <v>43209419.555010967</v>
      </c>
      <c r="Y279" s="177">
        <f t="shared" si="219"/>
        <v>4320941.9555010973</v>
      </c>
      <c r="Z279" s="177"/>
      <c r="AA279" s="177">
        <f t="shared" si="220"/>
        <v>47530361.510512061</v>
      </c>
      <c r="AD279" s="45">
        <f t="shared" si="221"/>
        <v>1728376.7822004384</v>
      </c>
      <c r="AE279" s="177">
        <f t="shared" si="222"/>
        <v>172837.67822004386</v>
      </c>
      <c r="AF279" s="177"/>
      <c r="AG279" s="177">
        <f t="shared" si="223"/>
        <v>1901214.4604204823</v>
      </c>
      <c r="AJ279" s="45">
        <f t="shared" si="224"/>
        <v>21604.709777505483</v>
      </c>
      <c r="AK279" s="177">
        <f t="shared" si="225"/>
        <v>2160.4709777505482</v>
      </c>
      <c r="AL279" s="177"/>
      <c r="AM279" s="177">
        <f t="shared" si="226"/>
        <v>23765.180755256031</v>
      </c>
    </row>
    <row r="280" spans="1:40" x14ac:dyDescent="0.35">
      <c r="A280" s="48">
        <v>43370</v>
      </c>
      <c r="B280" s="53">
        <f t="shared" si="212"/>
        <v>1</v>
      </c>
      <c r="C280" s="71">
        <v>295555735000</v>
      </c>
      <c r="D280" s="71">
        <v>0</v>
      </c>
      <c r="E280" s="71">
        <v>11500000000</v>
      </c>
      <c r="F280" s="71">
        <v>962675541.84002686</v>
      </c>
      <c r="G280" s="70">
        <v>308018410541.84003</v>
      </c>
      <c r="H280" s="109">
        <v>318261998.48479998</v>
      </c>
      <c r="I280" s="50">
        <f t="shared" ref="I280:I285" si="231">G280/H280</f>
        <v>967.81397718945959</v>
      </c>
      <c r="J280" s="51">
        <f t="shared" ref="J280:J285" si="232">(I280-I279)/I279</f>
        <v>4.7166123350191767E-3</v>
      </c>
      <c r="K280" s="51">
        <f>(I280-I258)/I258</f>
        <v>2.0491930531044863E-2</v>
      </c>
      <c r="L280" s="51">
        <f>(I280-I217)/I217</f>
        <v>-1.3970507278674721E-2</v>
      </c>
      <c r="R280" s="84">
        <f t="shared" si="213"/>
        <v>0.95953918624566392</v>
      </c>
      <c r="S280" s="84">
        <f t="shared" si="214"/>
        <v>0</v>
      </c>
      <c r="T280" s="84">
        <f t="shared" si="215"/>
        <v>3.7335430631468325E-2</v>
      </c>
      <c r="U280" s="84">
        <f t="shared" si="216"/>
        <v>3.125383122867783E-3</v>
      </c>
      <c r="V280" s="84">
        <f t="shared" si="217"/>
        <v>1</v>
      </c>
      <c r="X280" s="45">
        <f>(G279*$AB$126*B280)/365</f>
        <v>41922448.30119589</v>
      </c>
      <c r="Y280" s="177">
        <f t="shared" si="219"/>
        <v>4192244.8301195893</v>
      </c>
      <c r="Z280" s="177"/>
      <c r="AA280" s="177">
        <f t="shared" si="220"/>
        <v>46114693.131315477</v>
      </c>
      <c r="AD280" s="45">
        <f t="shared" si="221"/>
        <v>1676897.9320478356</v>
      </c>
      <c r="AE280" s="177">
        <f t="shared" si="222"/>
        <v>167689.79320478358</v>
      </c>
      <c r="AF280" s="177"/>
      <c r="AG280" s="177">
        <f t="shared" si="223"/>
        <v>1844587.725252619</v>
      </c>
      <c r="AJ280" s="45">
        <f t="shared" si="224"/>
        <v>20961.224150597944</v>
      </c>
      <c r="AK280" s="177">
        <f t="shared" si="225"/>
        <v>2096.1224150597945</v>
      </c>
      <c r="AL280" s="177"/>
      <c r="AM280" s="177">
        <f t="shared" si="226"/>
        <v>23057.346565657739</v>
      </c>
    </row>
    <row r="281" spans="1:40" x14ac:dyDescent="0.35">
      <c r="A281" s="48">
        <v>43371</v>
      </c>
      <c r="B281" s="53">
        <f t="shared" si="212"/>
        <v>1</v>
      </c>
      <c r="C281" s="71">
        <v>304066279500</v>
      </c>
      <c r="D281" s="71">
        <v>0</v>
      </c>
      <c r="E281" s="71">
        <v>15500000000</v>
      </c>
      <c r="F281" s="71">
        <v>965008178.80999756</v>
      </c>
      <c r="G281" s="70">
        <v>320531287678.81</v>
      </c>
      <c r="H281" s="109">
        <v>320212771.95130002</v>
      </c>
      <c r="I281" s="50">
        <f t="shared" si="231"/>
        <v>1000.9947002599835</v>
      </c>
      <c r="J281" s="51">
        <f t="shared" si="232"/>
        <v>3.428419495126634E-2</v>
      </c>
      <c r="K281" s="51">
        <f>(I281-I259)/I259</f>
        <v>5.5552228480525864E-2</v>
      </c>
      <c r="L281" s="51">
        <f>(I281-I218)/I218</f>
        <v>3.0516176891266109E-2</v>
      </c>
      <c r="R281" s="84">
        <f t="shared" si="213"/>
        <v>0.94863213417309566</v>
      </c>
      <c r="S281" s="84">
        <f t="shared" si="214"/>
        <v>0</v>
      </c>
      <c r="T281" s="84">
        <f t="shared" si="215"/>
        <v>4.8357213775436031E-2</v>
      </c>
      <c r="U281" s="84">
        <f t="shared" si="216"/>
        <v>3.0106520514683387E-3</v>
      </c>
      <c r="V281" s="84">
        <f t="shared" si="217"/>
        <v>1</v>
      </c>
      <c r="X281" s="129">
        <f t="shared" si="218"/>
        <v>42194302.813950695</v>
      </c>
      <c r="Y281" s="130">
        <f t="shared" si="219"/>
        <v>4219430.2813950693</v>
      </c>
      <c r="Z281" s="130"/>
      <c r="AA281" s="130">
        <f t="shared" si="220"/>
        <v>46413733.095345765</v>
      </c>
      <c r="AB281" s="130">
        <f>SUM(AA263:AA281)</f>
        <v>1349880588.8239901</v>
      </c>
      <c r="AD281" s="224">
        <f t="shared" si="221"/>
        <v>1687772.1125580275</v>
      </c>
      <c r="AE281" s="225">
        <f t="shared" si="222"/>
        <v>168777.21125580277</v>
      </c>
      <c r="AF281" s="225"/>
      <c r="AG281" s="225">
        <f t="shared" si="223"/>
        <v>1856549.3238138303</v>
      </c>
      <c r="AH281" s="130">
        <f>SUM(AG263:AG281)</f>
        <v>53995223.552959606</v>
      </c>
      <c r="AJ281" s="129">
        <f t="shared" si="224"/>
        <v>21097.151406975347</v>
      </c>
      <c r="AK281" s="130">
        <f t="shared" si="225"/>
        <v>2109.7151406975349</v>
      </c>
      <c r="AL281" s="130"/>
      <c r="AM281" s="130">
        <f t="shared" si="226"/>
        <v>23206.866547672882</v>
      </c>
      <c r="AN281" s="130">
        <f>SUM(AM263:AM281)</f>
        <v>674940.29441199498</v>
      </c>
    </row>
    <row r="282" spans="1:40" x14ac:dyDescent="0.35">
      <c r="A282" s="48">
        <v>43374</v>
      </c>
      <c r="B282" s="53">
        <f t="shared" si="212"/>
        <v>3</v>
      </c>
      <c r="C282" s="71">
        <v>290482217900</v>
      </c>
      <c r="D282" s="71">
        <v>0</v>
      </c>
      <c r="E282" s="71">
        <v>4500000000</v>
      </c>
      <c r="F282" s="71">
        <v>-1483899461.1900024</v>
      </c>
      <c r="G282" s="70">
        <v>293498318438.81</v>
      </c>
      <c r="H282" s="109">
        <v>303677756.5851</v>
      </c>
      <c r="I282" s="50">
        <f t="shared" si="231"/>
        <v>966.47947396358813</v>
      </c>
      <c r="J282" s="51">
        <f t="shared" si="232"/>
        <v>-3.448092810824159E-2</v>
      </c>
      <c r="K282" s="51">
        <f>(I282-I262)/I262</f>
        <v>3.7443943652059893E-2</v>
      </c>
      <c r="L282" s="51">
        <f>(I282-I220)/I220</f>
        <v>-2.0175937115274035E-2</v>
      </c>
      <c r="R282" s="84">
        <f t="shared" ref="R282:R304" si="233">C282/G282</f>
        <v>0.98972361901474126</v>
      </c>
      <c r="S282" s="84">
        <f t="shared" ref="S282:S304" si="234">D282/G282</f>
        <v>0</v>
      </c>
      <c r="T282" s="84">
        <f t="shared" ref="T282:T304" si="235">E282/G282</f>
        <v>1.533228545886263E-2</v>
      </c>
      <c r="U282" s="84">
        <f t="shared" ref="U282:U304" si="236">F282/G282</f>
        <v>-5.0559044736039034E-3</v>
      </c>
      <c r="V282" s="84">
        <f t="shared" ref="V282:V304" si="237">SUM(R282:U282)</f>
        <v>0.99999999999999989</v>
      </c>
      <c r="X282" s="45">
        <f t="shared" ref="X282:X304" si="238">(G281*$AB$126*B282)/365</f>
        <v>131725186.71731919</v>
      </c>
      <c r="Y282" s="177">
        <f t="shared" ref="Y282:Y304" si="239">X282*10%</f>
        <v>13172518.671731919</v>
      </c>
      <c r="Z282" s="177">
        <f t="shared" ref="Z282:Z304" si="240">X282*2%</f>
        <v>2634503.7343463837</v>
      </c>
      <c r="AA282" s="177">
        <f t="shared" ref="AA282:AA304" si="241">X282+Y282-Z282</f>
        <v>142263201.65470472</v>
      </c>
      <c r="AB282" s="177"/>
      <c r="AC282" s="178"/>
      <c r="AD282" s="45">
        <f t="shared" ref="AD282:AD304" si="242">(G281*$AD$5*B282)/365</f>
        <v>5269007.4686927674</v>
      </c>
      <c r="AE282" s="177">
        <f t="shared" ref="AE282:AE304" si="243">AD282*10%</f>
        <v>526900.74686927674</v>
      </c>
      <c r="AF282" s="177"/>
      <c r="AG282" s="177">
        <f t="shared" ref="AG282:AG304" si="244">AD282+AE282-AF282</f>
        <v>5795908.2155620437</v>
      </c>
      <c r="AH282" s="177"/>
      <c r="AI282" s="178"/>
      <c r="AJ282" s="45">
        <f t="shared" ref="AJ282:AJ304" si="245">(G281*$AJ$5*B282)/365</f>
        <v>65862.593358659593</v>
      </c>
      <c r="AK282" s="177">
        <f t="shared" ref="AK282:AK304" si="246">AJ282*10%</f>
        <v>6586.2593358659597</v>
      </c>
      <c r="AL282" s="177"/>
      <c r="AM282" s="177">
        <f t="shared" ref="AM282:AM304" si="247">AJ282+AK282-AL282</f>
        <v>72448.852694525558</v>
      </c>
      <c r="AN282" s="177"/>
    </row>
    <row r="283" spans="1:40" x14ac:dyDescent="0.35">
      <c r="A283" s="48">
        <v>43375</v>
      </c>
      <c r="B283" s="53">
        <f t="shared" si="212"/>
        <v>1</v>
      </c>
      <c r="C283" s="71">
        <v>285448244700</v>
      </c>
      <c r="D283" s="71">
        <v>0</v>
      </c>
      <c r="E283" s="71">
        <v>4500000000</v>
      </c>
      <c r="F283" s="71">
        <v>-1561529804.2999878</v>
      </c>
      <c r="G283" s="70">
        <v>288386714895.70001</v>
      </c>
      <c r="H283" s="109">
        <v>303643593.53759998</v>
      </c>
      <c r="I283" s="50">
        <f t="shared" si="231"/>
        <v>949.75399130227095</v>
      </c>
      <c r="J283" s="51">
        <f t="shared" si="232"/>
        <v>-1.7305574626148051E-2</v>
      </c>
      <c r="K283" s="51">
        <f>(I283-I263)/I263</f>
        <v>4.0203590566628131E-2</v>
      </c>
      <c r="L283" s="51">
        <f>(I283-I220)/I220</f>
        <v>-3.7132355556021242E-2</v>
      </c>
      <c r="R283" s="84">
        <f t="shared" si="233"/>
        <v>0.98981066032544962</v>
      </c>
      <c r="S283" s="84">
        <f t="shared" si="234"/>
        <v>0</v>
      </c>
      <c r="T283" s="84">
        <f t="shared" si="235"/>
        <v>1.5604047508317094E-2</v>
      </c>
      <c r="U283" s="84">
        <f t="shared" si="236"/>
        <v>-5.4147078337666897E-3</v>
      </c>
      <c r="V283" s="84">
        <f t="shared" si="237"/>
        <v>1</v>
      </c>
      <c r="X283" s="45">
        <f t="shared" si="238"/>
        <v>40205249.101206847</v>
      </c>
      <c r="Y283" s="177">
        <f t="shared" si="239"/>
        <v>4020524.9101206847</v>
      </c>
      <c r="Z283" s="177">
        <f t="shared" si="240"/>
        <v>804104.98202413693</v>
      </c>
      <c r="AA283" s="177">
        <f t="shared" si="241"/>
        <v>43421669.029303402</v>
      </c>
      <c r="AB283" s="177"/>
      <c r="AC283" s="178"/>
      <c r="AD283" s="45">
        <f t="shared" si="242"/>
        <v>1608209.9640482739</v>
      </c>
      <c r="AE283" s="177">
        <f t="shared" si="243"/>
        <v>160820.9964048274</v>
      </c>
      <c r="AF283" s="177"/>
      <c r="AG283" s="177">
        <f t="shared" si="244"/>
        <v>1769030.9604531012</v>
      </c>
      <c r="AH283" s="177"/>
      <c r="AI283" s="178"/>
      <c r="AJ283" s="45">
        <f t="shared" si="245"/>
        <v>20102.624550603425</v>
      </c>
      <c r="AK283" s="177">
        <f t="shared" si="246"/>
        <v>2010.2624550603425</v>
      </c>
      <c r="AL283" s="177"/>
      <c r="AM283" s="177">
        <f t="shared" si="247"/>
        <v>22112.887005663768</v>
      </c>
      <c r="AN283" s="177"/>
    </row>
    <row r="284" spans="1:40" x14ac:dyDescent="0.35">
      <c r="A284" s="48">
        <v>43376</v>
      </c>
      <c r="B284" s="53">
        <f t="shared" si="212"/>
        <v>1</v>
      </c>
      <c r="C284" s="71">
        <v>284914495000</v>
      </c>
      <c r="D284" s="71">
        <v>0</v>
      </c>
      <c r="E284" s="71">
        <v>4500000000</v>
      </c>
      <c r="F284" s="71">
        <v>1099326694.9799805</v>
      </c>
      <c r="G284" s="70">
        <v>290513821694.97998</v>
      </c>
      <c r="H284" s="109">
        <v>303547010.3739</v>
      </c>
      <c r="I284" s="50">
        <f t="shared" si="231"/>
        <v>957.06368953241827</v>
      </c>
      <c r="J284" s="51">
        <f t="shared" si="232"/>
        <v>7.696412225785443E-3</v>
      </c>
      <c r="K284" s="51">
        <f>(I284-I263)/I263</f>
        <v>4.8209426198371041E-2</v>
      </c>
      <c r="L284" s="51">
        <f>(I284-I221)/I221</f>
        <v>3.5045956154976013E-3</v>
      </c>
      <c r="R284" s="84">
        <f t="shared" si="233"/>
        <v>0.98072612634293554</v>
      </c>
      <c r="S284" s="84">
        <f t="shared" si="234"/>
        <v>0</v>
      </c>
      <c r="T284" s="84">
        <f t="shared" si="235"/>
        <v>1.5489796574032537E-2</v>
      </c>
      <c r="U284" s="84">
        <f t="shared" si="236"/>
        <v>3.7840770830318694E-3</v>
      </c>
      <c r="V284" s="84">
        <f t="shared" si="237"/>
        <v>0.99999999999999989</v>
      </c>
      <c r="X284" s="45">
        <f t="shared" si="238"/>
        <v>39505029.437767126</v>
      </c>
      <c r="Y284" s="177">
        <f t="shared" si="239"/>
        <v>3950502.9437767128</v>
      </c>
      <c r="Z284" s="177">
        <f t="shared" si="240"/>
        <v>790100.58875534253</v>
      </c>
      <c r="AA284" s="177">
        <f t="shared" si="241"/>
        <v>42665431.792788498</v>
      </c>
      <c r="AB284" s="177"/>
      <c r="AC284" s="178"/>
      <c r="AD284" s="45">
        <f t="shared" si="242"/>
        <v>1580201.1775106851</v>
      </c>
      <c r="AE284" s="177">
        <f t="shared" si="243"/>
        <v>158020.11775106852</v>
      </c>
      <c r="AF284" s="177"/>
      <c r="AG284" s="177">
        <f t="shared" si="244"/>
        <v>1738221.2952617535</v>
      </c>
      <c r="AH284" s="177"/>
      <c r="AI284" s="178"/>
      <c r="AJ284" s="45">
        <f t="shared" si="245"/>
        <v>19752.514718883565</v>
      </c>
      <c r="AK284" s="177">
        <f t="shared" si="246"/>
        <v>1975.2514718883567</v>
      </c>
      <c r="AL284" s="177"/>
      <c r="AM284" s="177">
        <f t="shared" si="247"/>
        <v>21727.766190771923</v>
      </c>
      <c r="AN284" s="177"/>
    </row>
    <row r="285" spans="1:40" x14ac:dyDescent="0.35">
      <c r="A285" s="48">
        <v>43377</v>
      </c>
      <c r="B285" s="53">
        <f t="shared" si="212"/>
        <v>1</v>
      </c>
      <c r="C285" s="71">
        <v>276477584200</v>
      </c>
      <c r="D285" s="71">
        <v>0</v>
      </c>
      <c r="E285" s="71">
        <v>0</v>
      </c>
      <c r="F285" s="71">
        <v>7560472088.8699951</v>
      </c>
      <c r="G285" s="70">
        <v>284038056288.87</v>
      </c>
      <c r="H285" s="109">
        <v>303556500.52359998</v>
      </c>
      <c r="I285" s="50">
        <f t="shared" si="231"/>
        <v>935.70078650576443</v>
      </c>
      <c r="J285" s="51">
        <f t="shared" si="232"/>
        <v>-2.2321297172073127E-2</v>
      </c>
      <c r="K285" s="51">
        <f>(I285-I264)/I264</f>
        <v>4.3221280964202996E-2</v>
      </c>
      <c r="L285" s="51">
        <f>(I285-I222)/I222</f>
        <v>-3.070310186767284E-2</v>
      </c>
      <c r="R285" s="84">
        <f t="shared" si="233"/>
        <v>0.97338218621950823</v>
      </c>
      <c r="S285" s="84">
        <f t="shared" si="234"/>
        <v>0</v>
      </c>
      <c r="T285" s="84">
        <f t="shared" si="235"/>
        <v>0</v>
      </c>
      <c r="U285" s="84">
        <f t="shared" si="236"/>
        <v>2.6617813780491821E-2</v>
      </c>
      <c r="V285" s="84">
        <f t="shared" si="237"/>
        <v>1</v>
      </c>
      <c r="X285" s="45">
        <f t="shared" si="238"/>
        <v>39796413.930819176</v>
      </c>
      <c r="Y285" s="177">
        <f t="shared" si="239"/>
        <v>3979641.3930819179</v>
      </c>
      <c r="Z285" s="177">
        <f t="shared" si="240"/>
        <v>795928.27861638356</v>
      </c>
      <c r="AA285" s="177">
        <f t="shared" si="241"/>
        <v>42980127.045284711</v>
      </c>
      <c r="AB285" s="177"/>
      <c r="AC285" s="178"/>
      <c r="AD285" s="45">
        <f t="shared" si="242"/>
        <v>1591856.5572327669</v>
      </c>
      <c r="AE285" s="177">
        <f t="shared" si="243"/>
        <v>159185.65572327669</v>
      </c>
      <c r="AF285" s="177"/>
      <c r="AG285" s="177">
        <f t="shared" si="244"/>
        <v>1751042.2129560437</v>
      </c>
      <c r="AH285" s="177"/>
      <c r="AI285" s="178"/>
      <c r="AJ285" s="45">
        <f t="shared" si="245"/>
        <v>19898.20696540959</v>
      </c>
      <c r="AK285" s="177">
        <f t="shared" si="246"/>
        <v>1989.820696540959</v>
      </c>
      <c r="AL285" s="177"/>
      <c r="AM285" s="177">
        <f t="shared" si="247"/>
        <v>21888.027661950549</v>
      </c>
      <c r="AN285" s="177"/>
    </row>
    <row r="286" spans="1:40" x14ac:dyDescent="0.35">
      <c r="A286" s="48">
        <v>43378</v>
      </c>
      <c r="B286" s="53">
        <f t="shared" si="212"/>
        <v>1</v>
      </c>
      <c r="C286" s="71">
        <v>273870489400</v>
      </c>
      <c r="D286" s="71">
        <v>0</v>
      </c>
      <c r="E286" s="71">
        <v>0</v>
      </c>
      <c r="F286" s="71">
        <v>9450839276.3400269</v>
      </c>
      <c r="G286" s="70">
        <v>283321328676.34003</v>
      </c>
      <c r="H286" s="109">
        <v>305623675.0413</v>
      </c>
      <c r="I286" s="50">
        <f t="shared" ref="I286:I291" si="248">G286/H286</f>
        <v>927.02677120171995</v>
      </c>
      <c r="J286" s="51">
        <f t="shared" ref="J286:J291" si="249">(I286-I285)/I285</f>
        <v>-9.2700737555605726E-3</v>
      </c>
      <c r="K286" s="51">
        <f>(I286-I265)/I265</f>
        <v>7.7337940061345589E-2</v>
      </c>
      <c r="L286" s="51">
        <f>(I286-I223)/I223</f>
        <v>-4.7788917105725449E-2</v>
      </c>
      <c r="R286" s="84">
        <f t="shared" si="233"/>
        <v>0.96664268334299519</v>
      </c>
      <c r="S286" s="84">
        <f t="shared" si="234"/>
        <v>0</v>
      </c>
      <c r="T286" s="84">
        <f t="shared" si="235"/>
        <v>0</v>
      </c>
      <c r="U286" s="84">
        <f t="shared" si="236"/>
        <v>3.3357316657004865E-2</v>
      </c>
      <c r="V286" s="84">
        <f t="shared" si="237"/>
        <v>1</v>
      </c>
      <c r="X286" s="45">
        <f t="shared" si="238"/>
        <v>38909322.779297262</v>
      </c>
      <c r="Y286" s="177">
        <f t="shared" si="239"/>
        <v>3890932.2779297265</v>
      </c>
      <c r="Z286" s="177">
        <f t="shared" si="240"/>
        <v>778186.45558594528</v>
      </c>
      <c r="AA286" s="177">
        <f t="shared" si="241"/>
        <v>42022068.601641044</v>
      </c>
      <c r="AB286" s="177"/>
      <c r="AC286" s="178"/>
      <c r="AD286" s="45">
        <f t="shared" si="242"/>
        <v>1556372.9111718903</v>
      </c>
      <c r="AE286" s="177">
        <f t="shared" si="243"/>
        <v>155637.29111718904</v>
      </c>
      <c r="AF286" s="177"/>
      <c r="AG286" s="177">
        <f t="shared" si="244"/>
        <v>1712010.2022890793</v>
      </c>
      <c r="AH286" s="177"/>
      <c r="AI286" s="178"/>
      <c r="AJ286" s="45">
        <f t="shared" si="245"/>
        <v>19454.661389648631</v>
      </c>
      <c r="AK286" s="177">
        <f t="shared" si="246"/>
        <v>1945.4661389648631</v>
      </c>
      <c r="AL286" s="177"/>
      <c r="AM286" s="177">
        <f t="shared" si="247"/>
        <v>21400.127528613495</v>
      </c>
      <c r="AN286" s="177"/>
    </row>
    <row r="287" spans="1:40" x14ac:dyDescent="0.35">
      <c r="A287" s="48">
        <v>43381</v>
      </c>
      <c r="B287" s="53">
        <f t="shared" si="212"/>
        <v>3</v>
      </c>
      <c r="C287" s="71">
        <v>274922040200</v>
      </c>
      <c r="D287" s="71">
        <v>0</v>
      </c>
      <c r="E287" s="71">
        <v>0</v>
      </c>
      <c r="F287" s="71">
        <v>8073597182.7399902</v>
      </c>
      <c r="G287" s="70">
        <v>282995637382.73999</v>
      </c>
      <c r="H287" s="109">
        <v>303746146.15899998</v>
      </c>
      <c r="I287" s="50">
        <f t="shared" si="248"/>
        <v>931.68470106153097</v>
      </c>
      <c r="J287" s="51">
        <f t="shared" si="249"/>
        <v>5.0245904482055783E-3</v>
      </c>
      <c r="K287" s="51">
        <f>(I287-I267)/I267</f>
        <v>5.6472959190501978E-2</v>
      </c>
      <c r="L287" s="51">
        <f>(I287-I225)/I225</f>
        <v>-5.6277672597300661E-2</v>
      </c>
      <c r="R287" s="84">
        <f t="shared" si="233"/>
        <v>0.97147094825415703</v>
      </c>
      <c r="S287" s="84">
        <f t="shared" si="234"/>
        <v>0</v>
      </c>
      <c r="T287" s="84">
        <f t="shared" si="235"/>
        <v>0</v>
      </c>
      <c r="U287" s="84">
        <f t="shared" si="236"/>
        <v>2.8529051745842929E-2</v>
      </c>
      <c r="V287" s="84">
        <f t="shared" si="237"/>
        <v>1</v>
      </c>
      <c r="X287" s="45">
        <f t="shared" si="238"/>
        <v>116433422.74370138</v>
      </c>
      <c r="Y287" s="177">
        <f t="shared" si="239"/>
        <v>11643342.274370139</v>
      </c>
      <c r="Z287" s="177">
        <f t="shared" si="240"/>
        <v>2328668.4548740275</v>
      </c>
      <c r="AA287" s="177">
        <f t="shared" si="241"/>
        <v>125748096.56319749</v>
      </c>
      <c r="AB287" s="177"/>
      <c r="AC287" s="178"/>
      <c r="AD287" s="45">
        <f t="shared" si="242"/>
        <v>4657336.909748055</v>
      </c>
      <c r="AE287" s="177">
        <f t="shared" si="243"/>
        <v>465733.6909748055</v>
      </c>
      <c r="AF287" s="177"/>
      <c r="AG287" s="177">
        <f t="shared" si="244"/>
        <v>5123070.6007228605</v>
      </c>
      <c r="AH287" s="177"/>
      <c r="AI287" s="178"/>
      <c r="AJ287" s="45">
        <f t="shared" si="245"/>
        <v>58216.711371850703</v>
      </c>
      <c r="AK287" s="177">
        <f t="shared" si="246"/>
        <v>5821.6711371850706</v>
      </c>
      <c r="AL287" s="177"/>
      <c r="AM287" s="177">
        <f t="shared" si="247"/>
        <v>64038.382509035771</v>
      </c>
      <c r="AN287" s="177"/>
    </row>
    <row r="288" spans="1:40" x14ac:dyDescent="0.35">
      <c r="A288" s="48">
        <v>43382</v>
      </c>
      <c r="B288" s="53">
        <f t="shared" si="212"/>
        <v>1</v>
      </c>
      <c r="C288" s="71">
        <v>264003159600</v>
      </c>
      <c r="D288" s="71">
        <v>0</v>
      </c>
      <c r="E288" s="71">
        <v>0</v>
      </c>
      <c r="F288" s="71">
        <v>13677782953.400024</v>
      </c>
      <c r="G288" s="70">
        <v>277680942553.40002</v>
      </c>
      <c r="H288" s="109">
        <v>299951350.01730001</v>
      </c>
      <c r="I288" s="50">
        <f t="shared" si="248"/>
        <v>925.75326811292723</v>
      </c>
      <c r="J288" s="51">
        <f t="shared" si="249"/>
        <v>-6.3663522024625524E-3</v>
      </c>
      <c r="K288" s="51">
        <f>(I288-I268)/I268</f>
        <v>5.5925998402033106E-2</v>
      </c>
      <c r="L288" s="51">
        <f>(I288-I226)/I226</f>
        <v>-7.5250015272674511E-2</v>
      </c>
      <c r="R288" s="84">
        <f t="shared" si="233"/>
        <v>0.95074280997598637</v>
      </c>
      <c r="S288" s="84">
        <f t="shared" si="234"/>
        <v>0</v>
      </c>
      <c r="T288" s="84">
        <f t="shared" si="235"/>
        <v>0</v>
      </c>
      <c r="U288" s="84">
        <f t="shared" si="236"/>
        <v>4.9257190024013582E-2</v>
      </c>
      <c r="V288" s="84">
        <f t="shared" si="237"/>
        <v>1</v>
      </c>
      <c r="X288" s="45">
        <f t="shared" si="238"/>
        <v>38766525.668868497</v>
      </c>
      <c r="Y288" s="177">
        <f t="shared" si="239"/>
        <v>3876652.5668868497</v>
      </c>
      <c r="Z288" s="177">
        <f t="shared" si="240"/>
        <v>775330.51337736996</v>
      </c>
      <c r="AA288" s="177">
        <f t="shared" si="241"/>
        <v>41867847.722377978</v>
      </c>
      <c r="AB288" s="177"/>
      <c r="AC288" s="178"/>
      <c r="AD288" s="45">
        <f t="shared" si="242"/>
        <v>1550661.0267547399</v>
      </c>
      <c r="AE288" s="177">
        <f t="shared" si="243"/>
        <v>155066.10267547399</v>
      </c>
      <c r="AF288" s="177"/>
      <c r="AG288" s="177">
        <f t="shared" si="244"/>
        <v>1705727.1294302139</v>
      </c>
      <c r="AH288" s="177"/>
      <c r="AI288" s="178"/>
      <c r="AJ288" s="45">
        <f t="shared" si="245"/>
        <v>19383.262834434248</v>
      </c>
      <c r="AK288" s="177">
        <f t="shared" si="246"/>
        <v>1938.3262834434249</v>
      </c>
      <c r="AL288" s="177"/>
      <c r="AM288" s="177">
        <f t="shared" si="247"/>
        <v>21321.589117877673</v>
      </c>
      <c r="AN288" s="177"/>
    </row>
    <row r="289" spans="1:40" x14ac:dyDescent="0.35">
      <c r="A289" s="48">
        <v>43383</v>
      </c>
      <c r="B289" s="53">
        <f t="shared" si="212"/>
        <v>1</v>
      </c>
      <c r="C289" s="71">
        <v>267368442200</v>
      </c>
      <c r="D289" s="71">
        <v>0</v>
      </c>
      <c r="E289" s="71">
        <v>4000000000</v>
      </c>
      <c r="F289" s="71">
        <v>4821215800</v>
      </c>
      <c r="G289" s="70">
        <v>276189658000</v>
      </c>
      <c r="H289" s="109">
        <v>294751893.4368</v>
      </c>
      <c r="I289" s="50">
        <f t="shared" si="248"/>
        <v>937.02420289700342</v>
      </c>
      <c r="J289" s="51">
        <f t="shared" si="249"/>
        <v>1.2174879821975756E-2</v>
      </c>
      <c r="K289" s="51">
        <f>(I289-I268)/I268</f>
        <v>6.8781770533477615E-2</v>
      </c>
      <c r="L289" s="51">
        <f>(I289-I226)/I226</f>
        <v>-6.3991295343245408E-2</v>
      </c>
      <c r="R289" s="84">
        <f t="shared" si="233"/>
        <v>0.96806102059042343</v>
      </c>
      <c r="S289" s="84">
        <f t="shared" si="234"/>
        <v>0</v>
      </c>
      <c r="T289" s="84">
        <f t="shared" si="235"/>
        <v>1.4482801524740655E-2</v>
      </c>
      <c r="U289" s="84">
        <f t="shared" si="236"/>
        <v>1.7456177884835933E-2</v>
      </c>
      <c r="V289" s="84">
        <f t="shared" si="237"/>
        <v>1</v>
      </c>
      <c r="X289" s="45">
        <f t="shared" si="238"/>
        <v>38038485.281287678</v>
      </c>
      <c r="Y289" s="177">
        <f t="shared" si="239"/>
        <v>3803848.5281287679</v>
      </c>
      <c r="Z289" s="177">
        <f t="shared" si="240"/>
        <v>760769.70562575362</v>
      </c>
      <c r="AA289" s="177">
        <f t="shared" si="241"/>
        <v>41081564.103790693</v>
      </c>
      <c r="AB289" s="177"/>
      <c r="AC289" s="178"/>
      <c r="AD289" s="45">
        <f t="shared" si="242"/>
        <v>1521539.411251507</v>
      </c>
      <c r="AE289" s="177">
        <f t="shared" si="243"/>
        <v>152153.94112515071</v>
      </c>
      <c r="AF289" s="177"/>
      <c r="AG289" s="177">
        <f t="shared" si="244"/>
        <v>1673693.3523766578</v>
      </c>
      <c r="AH289" s="177"/>
      <c r="AI289" s="178"/>
      <c r="AJ289" s="45">
        <f t="shared" si="245"/>
        <v>19019.242640643839</v>
      </c>
      <c r="AK289" s="177">
        <f t="shared" si="246"/>
        <v>1901.924264064384</v>
      </c>
      <c r="AL289" s="177"/>
      <c r="AM289" s="177">
        <f t="shared" si="247"/>
        <v>20921.166904708221</v>
      </c>
      <c r="AN289" s="177"/>
    </row>
    <row r="290" spans="1:40" x14ac:dyDescent="0.35">
      <c r="A290" s="48">
        <v>43384</v>
      </c>
      <c r="B290" s="53">
        <f t="shared" si="212"/>
        <v>1</v>
      </c>
      <c r="C290" s="71">
        <v>261266946700</v>
      </c>
      <c r="D290" s="71">
        <v>0</v>
      </c>
      <c r="E290" s="71">
        <v>4000000000</v>
      </c>
      <c r="F290" s="71">
        <v>4756274585.8099976</v>
      </c>
      <c r="G290" s="70">
        <v>270023221285.81</v>
      </c>
      <c r="H290" s="109">
        <v>294726307.20770001</v>
      </c>
      <c r="I290" s="50">
        <f t="shared" si="248"/>
        <v>916.18296257320117</v>
      </c>
      <c r="J290" s="51">
        <f t="shared" si="249"/>
        <v>-2.2241944508335287E-2</v>
      </c>
      <c r="K290" s="51">
        <f>(I290-I269)/I269</f>
        <v>3.904692123592772E-2</v>
      </c>
      <c r="L290" s="51">
        <f>(I290-I227)/I227</f>
        <v>-8.1330443815540221E-2</v>
      </c>
      <c r="R290" s="84">
        <f t="shared" si="233"/>
        <v>0.96757214233607791</v>
      </c>
      <c r="S290" s="84">
        <f t="shared" si="234"/>
        <v>0</v>
      </c>
      <c r="T290" s="84">
        <f t="shared" si="235"/>
        <v>1.4813540779761833E-2</v>
      </c>
      <c r="U290" s="84">
        <f t="shared" si="236"/>
        <v>1.7614316884160305E-2</v>
      </c>
      <c r="V290" s="84">
        <f t="shared" si="237"/>
        <v>1</v>
      </c>
      <c r="X290" s="45">
        <f t="shared" si="238"/>
        <v>37834199.726027399</v>
      </c>
      <c r="Y290" s="177">
        <f t="shared" si="239"/>
        <v>3783419.9726027399</v>
      </c>
      <c r="Z290" s="177">
        <f t="shared" si="240"/>
        <v>756683.99452054803</v>
      </c>
      <c r="AA290" s="177">
        <f t="shared" si="241"/>
        <v>40860935.704109594</v>
      </c>
      <c r="AB290" s="177"/>
      <c r="AC290" s="178"/>
      <c r="AD290" s="45">
        <f t="shared" si="242"/>
        <v>1513367.9890410958</v>
      </c>
      <c r="AE290" s="177">
        <f t="shared" si="243"/>
        <v>151336.7989041096</v>
      </c>
      <c r="AF290" s="177"/>
      <c r="AG290" s="177">
        <f t="shared" si="244"/>
        <v>1664704.7879452053</v>
      </c>
      <c r="AH290" s="177"/>
      <c r="AI290" s="178"/>
      <c r="AJ290" s="45">
        <f t="shared" si="245"/>
        <v>18917.0998630137</v>
      </c>
      <c r="AK290" s="177">
        <f t="shared" si="246"/>
        <v>1891.70998630137</v>
      </c>
      <c r="AL290" s="177"/>
      <c r="AM290" s="177">
        <f t="shared" si="247"/>
        <v>20808.809849315068</v>
      </c>
      <c r="AN290" s="177"/>
    </row>
    <row r="291" spans="1:40" x14ac:dyDescent="0.35">
      <c r="A291" s="48">
        <v>43385</v>
      </c>
      <c r="B291" s="53">
        <f t="shared" si="212"/>
        <v>1</v>
      </c>
      <c r="C291" s="71">
        <v>260525929200</v>
      </c>
      <c r="D291" s="71">
        <v>0</v>
      </c>
      <c r="E291" s="71">
        <v>4000000000</v>
      </c>
      <c r="F291" s="71">
        <v>3413321153.9599915</v>
      </c>
      <c r="G291" s="70">
        <v>267939250353.95999</v>
      </c>
      <c r="H291" s="109">
        <v>293305875.98150003</v>
      </c>
      <c r="I291" s="50">
        <f t="shared" si="248"/>
        <v>913.51477176290871</v>
      </c>
      <c r="J291" s="51">
        <f t="shared" si="249"/>
        <v>-2.9122903604303545E-3</v>
      </c>
      <c r="K291" s="51">
        <f>(I291-I269)/I269</f>
        <v>3.6020914903177485E-2</v>
      </c>
      <c r="L291" s="51">
        <f>(I291-I228)/I228</f>
        <v>-8.8664032145551699E-2</v>
      </c>
      <c r="R291" s="84">
        <f t="shared" si="233"/>
        <v>0.97233208220084721</v>
      </c>
      <c r="S291" s="84">
        <f t="shared" si="234"/>
        <v>0</v>
      </c>
      <c r="T291" s="84">
        <f t="shared" si="235"/>
        <v>1.4928757151913418E-2</v>
      </c>
      <c r="U291" s="84">
        <f t="shared" si="236"/>
        <v>1.2739160647239395E-2</v>
      </c>
      <c r="V291" s="84">
        <f t="shared" si="237"/>
        <v>1</v>
      </c>
      <c r="X291" s="45">
        <f t="shared" si="238"/>
        <v>36989482.367919177</v>
      </c>
      <c r="Y291" s="177">
        <f t="shared" si="239"/>
        <v>3698948.2367919181</v>
      </c>
      <c r="Z291" s="177">
        <f t="shared" si="240"/>
        <v>739789.64735838352</v>
      </c>
      <c r="AA291" s="177">
        <f t="shared" si="241"/>
        <v>39948640.957352713</v>
      </c>
      <c r="AB291" s="177"/>
      <c r="AC291" s="178"/>
      <c r="AD291" s="45">
        <f t="shared" si="242"/>
        <v>1479579.294716767</v>
      </c>
      <c r="AE291" s="177">
        <f t="shared" si="243"/>
        <v>147957.9294716767</v>
      </c>
      <c r="AF291" s="177"/>
      <c r="AG291" s="177">
        <f t="shared" si="244"/>
        <v>1627537.2241884437</v>
      </c>
      <c r="AH291" s="177"/>
      <c r="AI291" s="178"/>
      <c r="AJ291" s="45">
        <f t="shared" si="245"/>
        <v>18494.741183959592</v>
      </c>
      <c r="AK291" s="177">
        <f t="shared" si="246"/>
        <v>1849.4741183959593</v>
      </c>
      <c r="AL291" s="177"/>
      <c r="AM291" s="177">
        <f t="shared" si="247"/>
        <v>20344.215302355551</v>
      </c>
      <c r="AN291" s="177"/>
    </row>
    <row r="292" spans="1:40" x14ac:dyDescent="0.35">
      <c r="A292" s="48">
        <v>43388</v>
      </c>
      <c r="B292" s="53">
        <f t="shared" si="212"/>
        <v>3</v>
      </c>
      <c r="C292" s="71">
        <v>255269140800</v>
      </c>
      <c r="D292" s="71">
        <v>0</v>
      </c>
      <c r="E292" s="71">
        <v>4000000000</v>
      </c>
      <c r="F292" s="71">
        <v>3849340587.2900085</v>
      </c>
      <c r="G292" s="70">
        <v>263118481387.29001</v>
      </c>
      <c r="H292" s="109">
        <v>291769933.366</v>
      </c>
      <c r="I292" s="50">
        <f t="shared" ref="I292:I297" si="250">G292/H292</f>
        <v>901.80121834977001</v>
      </c>
      <c r="J292" s="51">
        <f t="shared" ref="J292:J297" si="251">(I292-I291)/I291</f>
        <v>-1.2822511222816661E-2</v>
      </c>
      <c r="K292" s="51">
        <f>(I292-I271)/I271</f>
        <v>1.3550695412349789E-3</v>
      </c>
      <c r="L292" s="51">
        <f>(I292-I230)/I230</f>
        <v>-0.10320923601471624</v>
      </c>
      <c r="R292" s="84">
        <f t="shared" si="233"/>
        <v>0.97016803781359473</v>
      </c>
      <c r="S292" s="84">
        <f t="shared" si="234"/>
        <v>0</v>
      </c>
      <c r="T292" s="84">
        <f t="shared" si="235"/>
        <v>1.5202276856076521E-2</v>
      </c>
      <c r="U292" s="84">
        <f t="shared" si="236"/>
        <v>1.4629685330328726E-2</v>
      </c>
      <c r="V292" s="84">
        <f t="shared" si="237"/>
        <v>1</v>
      </c>
      <c r="X292" s="45">
        <f t="shared" si="238"/>
        <v>110112020.69340822</v>
      </c>
      <c r="Y292" s="177">
        <f t="shared" si="239"/>
        <v>11011202.069340823</v>
      </c>
      <c r="Z292" s="177">
        <f t="shared" si="240"/>
        <v>2202240.4138681646</v>
      </c>
      <c r="AA292" s="177">
        <f t="shared" si="241"/>
        <v>118920982.34888089</v>
      </c>
      <c r="AB292" s="177"/>
      <c r="AC292" s="178"/>
      <c r="AD292" s="45">
        <f t="shared" si="242"/>
        <v>4404480.8277363284</v>
      </c>
      <c r="AE292" s="177">
        <f t="shared" si="243"/>
        <v>440448.08277363284</v>
      </c>
      <c r="AF292" s="177"/>
      <c r="AG292" s="177">
        <f t="shared" si="244"/>
        <v>4844928.9105099607</v>
      </c>
      <c r="AH292" s="177"/>
      <c r="AI292" s="178"/>
      <c r="AJ292" s="45">
        <f t="shared" si="245"/>
        <v>55056.010346704112</v>
      </c>
      <c r="AK292" s="177">
        <f t="shared" si="246"/>
        <v>5505.6010346704115</v>
      </c>
      <c r="AL292" s="177"/>
      <c r="AM292" s="177">
        <f t="shared" si="247"/>
        <v>60561.611381374525</v>
      </c>
      <c r="AN292" s="177"/>
    </row>
    <row r="293" spans="1:40" x14ac:dyDescent="0.35">
      <c r="A293" s="48">
        <v>43389</v>
      </c>
      <c r="B293" s="53">
        <f t="shared" si="212"/>
        <v>1</v>
      </c>
      <c r="C293" s="71">
        <v>254631506500</v>
      </c>
      <c r="D293" s="71">
        <v>0</v>
      </c>
      <c r="E293" s="71">
        <v>4000000000</v>
      </c>
      <c r="F293" s="71">
        <v>3667619384.0100098</v>
      </c>
      <c r="G293" s="70">
        <v>262299125884.01001</v>
      </c>
      <c r="H293" s="109">
        <v>291613257.4077</v>
      </c>
      <c r="I293" s="50">
        <f t="shared" si="250"/>
        <v>899.4759985047375</v>
      </c>
      <c r="J293" s="51">
        <f t="shared" si="251"/>
        <v>-2.5784172805704214E-3</v>
      </c>
      <c r="K293" s="51">
        <f>(I293-I272)/I272</f>
        <v>1.0618701037373409E-2</v>
      </c>
      <c r="L293" s="51">
        <f t="shared" ref="L293:L298" si="252">(I293-I230)/I230</f>
        <v>-0.10552153681763184</v>
      </c>
      <c r="R293" s="84">
        <f t="shared" si="233"/>
        <v>0.9707676517862257</v>
      </c>
      <c r="S293" s="84">
        <f t="shared" si="234"/>
        <v>0</v>
      </c>
      <c r="T293" s="84">
        <f t="shared" si="235"/>
        <v>1.5249764887774808E-2</v>
      </c>
      <c r="U293" s="84">
        <f t="shared" si="236"/>
        <v>1.3982583325999529E-2</v>
      </c>
      <c r="V293" s="84">
        <f t="shared" si="237"/>
        <v>1</v>
      </c>
      <c r="X293" s="45">
        <f t="shared" si="238"/>
        <v>36043627.587300003</v>
      </c>
      <c r="Y293" s="177">
        <f t="shared" si="239"/>
        <v>3604362.7587300004</v>
      </c>
      <c r="Z293" s="177">
        <f t="shared" si="240"/>
        <v>720872.55174600007</v>
      </c>
      <c r="AA293" s="177">
        <f t="shared" si="241"/>
        <v>38927117.794284001</v>
      </c>
      <c r="AB293" s="177"/>
      <c r="AC293" s="178"/>
      <c r="AD293" s="45">
        <f t="shared" si="242"/>
        <v>1441745.1034919999</v>
      </c>
      <c r="AE293" s="177">
        <f t="shared" si="243"/>
        <v>144174.51034919999</v>
      </c>
      <c r="AF293" s="177"/>
      <c r="AG293" s="177">
        <f t="shared" si="244"/>
        <v>1585919.6138411998</v>
      </c>
      <c r="AH293" s="177"/>
      <c r="AI293" s="178"/>
      <c r="AJ293" s="45">
        <f t="shared" si="245"/>
        <v>18021.813793650002</v>
      </c>
      <c r="AK293" s="177">
        <f t="shared" si="246"/>
        <v>1802.1813793650003</v>
      </c>
      <c r="AL293" s="177"/>
      <c r="AM293" s="177">
        <f t="shared" si="247"/>
        <v>19823.995173015002</v>
      </c>
      <c r="AN293" s="177"/>
    </row>
    <row r="294" spans="1:40" x14ac:dyDescent="0.35">
      <c r="A294" s="48">
        <v>43390</v>
      </c>
      <c r="B294" s="53">
        <f t="shared" si="212"/>
        <v>1</v>
      </c>
      <c r="C294" s="71">
        <v>255620824500</v>
      </c>
      <c r="D294" s="71">
        <v>0</v>
      </c>
      <c r="E294" s="71">
        <v>4000000000</v>
      </c>
      <c r="F294" s="71">
        <v>3044717668.1600037</v>
      </c>
      <c r="G294" s="70">
        <v>262665542168.16</v>
      </c>
      <c r="H294" s="109">
        <v>290067802.49190003</v>
      </c>
      <c r="I294" s="50">
        <f t="shared" si="250"/>
        <v>905.53153404709508</v>
      </c>
      <c r="J294" s="51">
        <f t="shared" si="251"/>
        <v>6.7322925263421365E-3</v>
      </c>
      <c r="K294" s="51">
        <f>(I294-I272)/I272</f>
        <v>1.7422481765348916E-2</v>
      </c>
      <c r="L294" s="51">
        <f t="shared" si="252"/>
        <v>-8.8081481460675487E-2</v>
      </c>
      <c r="R294" s="84">
        <f t="shared" si="233"/>
        <v>0.97317989405839178</v>
      </c>
      <c r="S294" s="84">
        <f t="shared" si="234"/>
        <v>0</v>
      </c>
      <c r="T294" s="84">
        <f t="shared" si="235"/>
        <v>1.5228491590416442E-2</v>
      </c>
      <c r="U294" s="84">
        <f t="shared" si="236"/>
        <v>1.1591614351191744E-2</v>
      </c>
      <c r="V294" s="84">
        <f t="shared" si="237"/>
        <v>0.99999999999999989</v>
      </c>
      <c r="X294" s="45">
        <f t="shared" si="238"/>
        <v>35931387.107398629</v>
      </c>
      <c r="Y294" s="177">
        <f t="shared" si="239"/>
        <v>3593138.7107398631</v>
      </c>
      <c r="Z294" s="177">
        <f t="shared" si="240"/>
        <v>718627.74214797257</v>
      </c>
      <c r="AA294" s="177">
        <f t="shared" si="241"/>
        <v>38805898.07599052</v>
      </c>
      <c r="AB294" s="177"/>
      <c r="AC294" s="178"/>
      <c r="AD294" s="45">
        <f t="shared" si="242"/>
        <v>1437255.4842959454</v>
      </c>
      <c r="AE294" s="177">
        <f t="shared" si="243"/>
        <v>143725.54842959455</v>
      </c>
      <c r="AF294" s="177"/>
      <c r="AG294" s="177">
        <f t="shared" si="244"/>
        <v>1580981.03272554</v>
      </c>
      <c r="AH294" s="177"/>
      <c r="AI294" s="178"/>
      <c r="AJ294" s="45">
        <f t="shared" si="245"/>
        <v>17965.693553699315</v>
      </c>
      <c r="AK294" s="177">
        <f t="shared" si="246"/>
        <v>1796.5693553699316</v>
      </c>
      <c r="AL294" s="177"/>
      <c r="AM294" s="177">
        <f t="shared" si="247"/>
        <v>19762.262909069246</v>
      </c>
      <c r="AN294" s="177"/>
    </row>
    <row r="295" spans="1:40" x14ac:dyDescent="0.35">
      <c r="A295" s="48">
        <v>43391</v>
      </c>
      <c r="B295" s="53">
        <f t="shared" si="212"/>
        <v>1</v>
      </c>
      <c r="C295" s="71">
        <v>257251586000</v>
      </c>
      <c r="D295" s="71">
        <v>0</v>
      </c>
      <c r="E295" s="71">
        <v>7000000000</v>
      </c>
      <c r="F295" s="71">
        <v>-15702333.029998779</v>
      </c>
      <c r="G295" s="70">
        <v>264235883666.97</v>
      </c>
      <c r="H295" s="109">
        <v>290045805.0693</v>
      </c>
      <c r="I295" s="50">
        <f t="shared" si="250"/>
        <v>911.01432618146885</v>
      </c>
      <c r="J295" s="51">
        <f t="shared" si="251"/>
        <v>6.0547776948965057E-3</v>
      </c>
      <c r="K295" s="51">
        <f>(I295-I273)/I273</f>
        <v>6.5889204657992367E-3</v>
      </c>
      <c r="L295" s="51">
        <f t="shared" si="252"/>
        <v>-9.2427283707668839E-2</v>
      </c>
      <c r="R295" s="84">
        <f t="shared" si="233"/>
        <v>0.97356794402772084</v>
      </c>
      <c r="S295" s="84">
        <f t="shared" si="234"/>
        <v>0</v>
      </c>
      <c r="T295" s="84">
        <f t="shared" si="235"/>
        <v>2.6491481409930143E-2</v>
      </c>
      <c r="U295" s="84">
        <f t="shared" si="236"/>
        <v>-5.9425437650963532E-5</v>
      </c>
      <c r="V295" s="84">
        <f t="shared" si="237"/>
        <v>1</v>
      </c>
      <c r="X295" s="45">
        <f t="shared" si="238"/>
        <v>35981581.118926033</v>
      </c>
      <c r="Y295" s="177">
        <f t="shared" si="239"/>
        <v>3598158.1118926033</v>
      </c>
      <c r="Z295" s="177">
        <f t="shared" si="240"/>
        <v>719631.62237852067</v>
      </c>
      <c r="AA295" s="177">
        <f t="shared" si="241"/>
        <v>38860107.608440116</v>
      </c>
      <c r="AB295" s="177"/>
      <c r="AC295" s="178"/>
      <c r="AD295" s="45">
        <f t="shared" si="242"/>
        <v>1439263.2447570411</v>
      </c>
      <c r="AE295" s="177">
        <f t="shared" si="243"/>
        <v>143926.32447570411</v>
      </c>
      <c r="AF295" s="177"/>
      <c r="AG295" s="177">
        <f t="shared" si="244"/>
        <v>1583189.5692327451</v>
      </c>
      <c r="AH295" s="177"/>
      <c r="AI295" s="178"/>
      <c r="AJ295" s="45">
        <f t="shared" si="245"/>
        <v>17990.790559463014</v>
      </c>
      <c r="AK295" s="177">
        <f t="shared" si="246"/>
        <v>1799.0790559463014</v>
      </c>
      <c r="AL295" s="177"/>
      <c r="AM295" s="177">
        <f t="shared" si="247"/>
        <v>19789.869615409316</v>
      </c>
      <c r="AN295" s="177"/>
    </row>
    <row r="296" spans="1:40" x14ac:dyDescent="0.35">
      <c r="A296" s="48">
        <v>43392</v>
      </c>
      <c r="B296" s="53">
        <f t="shared" si="212"/>
        <v>1</v>
      </c>
      <c r="C296" s="71">
        <v>257634569000</v>
      </c>
      <c r="D296" s="71">
        <v>0</v>
      </c>
      <c r="E296" s="71">
        <v>7000000000</v>
      </c>
      <c r="F296" s="71">
        <v>394738999.86999512</v>
      </c>
      <c r="G296" s="70">
        <v>265029307999.87</v>
      </c>
      <c r="H296" s="109">
        <v>290549211.93510002</v>
      </c>
      <c r="I296" s="50">
        <f t="shared" si="250"/>
        <v>912.16667302153826</v>
      </c>
      <c r="J296" s="51">
        <f t="shared" si="251"/>
        <v>1.2649052895792462E-3</v>
      </c>
      <c r="K296" s="51">
        <f>(I296-I274)/I274</f>
        <v>2.9954566033586201E-3</v>
      </c>
      <c r="L296" s="51">
        <f t="shared" si="252"/>
        <v>-9.3321808409501814E-2</v>
      </c>
      <c r="R296" s="84">
        <f t="shared" si="233"/>
        <v>0.97209841033930622</v>
      </c>
      <c r="S296" s="84">
        <f t="shared" si="234"/>
        <v>0</v>
      </c>
      <c r="T296" s="84">
        <f t="shared" si="235"/>
        <v>2.64121732529424E-2</v>
      </c>
      <c r="U296" s="84">
        <f t="shared" si="236"/>
        <v>1.4894164077513599E-3</v>
      </c>
      <c r="V296" s="84">
        <f t="shared" si="237"/>
        <v>1</v>
      </c>
      <c r="X296" s="45">
        <f t="shared" si="238"/>
        <v>36196696.392735623</v>
      </c>
      <c r="Y296" s="177">
        <f t="shared" si="239"/>
        <v>3619669.6392735625</v>
      </c>
      <c r="Z296" s="177">
        <f t="shared" si="240"/>
        <v>723933.92785471247</v>
      </c>
      <c r="AA296" s="177">
        <f t="shared" si="241"/>
        <v>39092432.104154475</v>
      </c>
      <c r="AB296" s="177"/>
      <c r="AC296" s="178"/>
      <c r="AD296" s="45">
        <f t="shared" si="242"/>
        <v>1447867.8557094247</v>
      </c>
      <c r="AE296" s="177">
        <f t="shared" si="243"/>
        <v>144786.78557094248</v>
      </c>
      <c r="AF296" s="177"/>
      <c r="AG296" s="177">
        <f t="shared" si="244"/>
        <v>1592654.6412803673</v>
      </c>
      <c r="AH296" s="177"/>
      <c r="AI296" s="178"/>
      <c r="AJ296" s="45">
        <f t="shared" si="245"/>
        <v>18098.34819636781</v>
      </c>
      <c r="AK296" s="177">
        <f t="shared" si="246"/>
        <v>1809.834819636781</v>
      </c>
      <c r="AL296" s="177"/>
      <c r="AM296" s="177">
        <f t="shared" si="247"/>
        <v>19908.18301600459</v>
      </c>
      <c r="AN296" s="177"/>
    </row>
    <row r="297" spans="1:40" x14ac:dyDescent="0.35">
      <c r="A297" s="48">
        <v>43395</v>
      </c>
      <c r="B297" s="53">
        <f t="shared" si="212"/>
        <v>3</v>
      </c>
      <c r="C297" s="71">
        <v>258301317000</v>
      </c>
      <c r="D297" s="71">
        <v>0</v>
      </c>
      <c r="E297" s="71">
        <v>7000000000</v>
      </c>
      <c r="F297" s="71">
        <v>239010520.19000244</v>
      </c>
      <c r="G297" s="70">
        <v>265540327520.19</v>
      </c>
      <c r="H297" s="109">
        <v>290511224.70649999</v>
      </c>
      <c r="I297" s="50">
        <f t="shared" si="250"/>
        <v>914.04498324793542</v>
      </c>
      <c r="J297" s="51">
        <f t="shared" si="251"/>
        <v>2.0591743613864858E-3</v>
      </c>
      <c r="K297" s="51">
        <f>(I297-I276)/I276</f>
        <v>-2.8931625900785834E-2</v>
      </c>
      <c r="L297" s="51">
        <f t="shared" si="252"/>
        <v>-9.7161264989793175E-2</v>
      </c>
      <c r="R297" s="84">
        <f t="shared" si="233"/>
        <v>0.97273856446667373</v>
      </c>
      <c r="S297" s="84">
        <f t="shared" si="234"/>
        <v>0</v>
      </c>
      <c r="T297" s="84">
        <f t="shared" si="235"/>
        <v>2.636134430265687E-2</v>
      </c>
      <c r="U297" s="84">
        <f t="shared" si="236"/>
        <v>9.0009123066939656E-4</v>
      </c>
      <c r="V297" s="84">
        <f t="shared" si="237"/>
        <v>1</v>
      </c>
      <c r="X297" s="45">
        <f t="shared" si="238"/>
        <v>108916153.97254932</v>
      </c>
      <c r="Y297" s="177">
        <f t="shared" si="239"/>
        <v>10891615.397254933</v>
      </c>
      <c r="Z297" s="177">
        <f t="shared" si="240"/>
        <v>2178323.0794509863</v>
      </c>
      <c r="AA297" s="177">
        <f t="shared" si="241"/>
        <v>117629446.29035327</v>
      </c>
      <c r="AB297" s="177"/>
      <c r="AC297" s="178"/>
      <c r="AD297" s="45">
        <f t="shared" si="242"/>
        <v>4356646.1589019727</v>
      </c>
      <c r="AE297" s="177">
        <f t="shared" si="243"/>
        <v>435664.61589019728</v>
      </c>
      <c r="AF297" s="177"/>
      <c r="AG297" s="177">
        <f t="shared" si="244"/>
        <v>4792310.7747921702</v>
      </c>
      <c r="AH297" s="177"/>
      <c r="AI297" s="178"/>
      <c r="AJ297" s="45">
        <f t="shared" si="245"/>
        <v>54458.076986274653</v>
      </c>
      <c r="AK297" s="177">
        <f t="shared" si="246"/>
        <v>5445.8076986274655</v>
      </c>
      <c r="AL297" s="177"/>
      <c r="AM297" s="177">
        <f t="shared" si="247"/>
        <v>59903.884684902121</v>
      </c>
      <c r="AN297" s="177"/>
    </row>
    <row r="298" spans="1:40" x14ac:dyDescent="0.35">
      <c r="A298" s="48">
        <v>43396</v>
      </c>
      <c r="B298" s="53">
        <f t="shared" si="212"/>
        <v>1</v>
      </c>
      <c r="C298" s="71">
        <v>257938377000</v>
      </c>
      <c r="D298" s="71">
        <v>0</v>
      </c>
      <c r="E298" s="71">
        <v>7000000000</v>
      </c>
      <c r="F298" s="71">
        <v>180463299.25</v>
      </c>
      <c r="G298" s="70">
        <v>265118840299.25</v>
      </c>
      <c r="H298" s="109">
        <v>290491388.65740001</v>
      </c>
      <c r="I298" s="50">
        <f t="shared" ref="I298:I303" si="253">G298/H298</f>
        <v>912.65645265624755</v>
      </c>
      <c r="J298" s="51">
        <f t="shared" ref="J298:J303" si="254">(I298-I297)/I297</f>
        <v>-1.5191053144385869E-3</v>
      </c>
      <c r="K298" s="51">
        <f>(I298-I277)/I277</f>
        <v>-2.4956206478170231E-2</v>
      </c>
      <c r="L298" s="51">
        <f t="shared" si="252"/>
        <v>-0.10278304424671139</v>
      </c>
      <c r="R298" s="84">
        <f t="shared" si="233"/>
        <v>0.97291605797933811</v>
      </c>
      <c r="S298" s="84">
        <f t="shared" si="234"/>
        <v>0</v>
      </c>
      <c r="T298" s="84">
        <f t="shared" si="235"/>
        <v>2.6403253695960749E-2</v>
      </c>
      <c r="U298" s="84">
        <f t="shared" si="236"/>
        <v>6.80688324701119E-4</v>
      </c>
      <c r="V298" s="84">
        <f t="shared" si="237"/>
        <v>1</v>
      </c>
      <c r="X298" s="45">
        <f t="shared" si="238"/>
        <v>36375387.331532881</v>
      </c>
      <c r="Y298" s="177">
        <f t="shared" si="239"/>
        <v>3637538.7331532883</v>
      </c>
      <c r="Z298" s="177">
        <f t="shared" si="240"/>
        <v>727507.74663065758</v>
      </c>
      <c r="AA298" s="177">
        <f t="shared" si="241"/>
        <v>39285418.318055511</v>
      </c>
      <c r="AB298" s="177"/>
      <c r="AC298" s="178"/>
      <c r="AD298" s="45">
        <f t="shared" si="242"/>
        <v>1455015.4932613152</v>
      </c>
      <c r="AE298" s="177">
        <f t="shared" si="243"/>
        <v>145501.54932613153</v>
      </c>
      <c r="AF298" s="177"/>
      <c r="AG298" s="177">
        <f t="shared" si="244"/>
        <v>1600517.0425874467</v>
      </c>
      <c r="AH298" s="177"/>
      <c r="AI298" s="178"/>
      <c r="AJ298" s="45">
        <f t="shared" si="245"/>
        <v>18187.693665766441</v>
      </c>
      <c r="AK298" s="177">
        <f t="shared" si="246"/>
        <v>1818.7693665766442</v>
      </c>
      <c r="AL298" s="177"/>
      <c r="AM298" s="177">
        <f t="shared" si="247"/>
        <v>20006.463032343087</v>
      </c>
      <c r="AN298" s="177"/>
    </row>
    <row r="299" spans="1:40" x14ac:dyDescent="0.35">
      <c r="A299" s="48">
        <v>43397</v>
      </c>
      <c r="B299" s="53">
        <f t="shared" si="212"/>
        <v>1</v>
      </c>
      <c r="C299" s="71">
        <v>254238008000</v>
      </c>
      <c r="D299" s="71">
        <v>0</v>
      </c>
      <c r="E299" s="71">
        <v>5000000000</v>
      </c>
      <c r="F299" s="71">
        <v>869987038.48999023</v>
      </c>
      <c r="G299" s="70">
        <v>260107995038.48999</v>
      </c>
      <c r="H299" s="109">
        <v>289099863.6067</v>
      </c>
      <c r="I299" s="50">
        <f t="shared" si="253"/>
        <v>899.71676843247701</v>
      </c>
      <c r="J299" s="51">
        <f t="shared" si="254"/>
        <v>-1.4178044965452382E-2</v>
      </c>
      <c r="K299" s="51">
        <f>(I299-I277)/I277</f>
        <v>-3.8780421226008006E-2</v>
      </c>
      <c r="L299" s="51">
        <f>(I299-I236)/I236</f>
        <v>-0.12164499795314525</v>
      </c>
      <c r="R299" s="84">
        <f t="shared" si="233"/>
        <v>0.97743250053647379</v>
      </c>
      <c r="S299" s="84">
        <f t="shared" si="234"/>
        <v>0</v>
      </c>
      <c r="T299" s="84">
        <f t="shared" si="235"/>
        <v>1.9222784748543064E-2</v>
      </c>
      <c r="U299" s="84">
        <f t="shared" si="236"/>
        <v>3.3447147149831061E-3</v>
      </c>
      <c r="V299" s="84">
        <f t="shared" si="237"/>
        <v>1</v>
      </c>
      <c r="X299" s="45">
        <f t="shared" si="238"/>
        <v>36317649.356061645</v>
      </c>
      <c r="Y299" s="177">
        <f t="shared" si="239"/>
        <v>3631764.9356061649</v>
      </c>
      <c r="Z299" s="177">
        <f t="shared" si="240"/>
        <v>726352.9871212329</v>
      </c>
      <c r="AA299" s="177">
        <f t="shared" si="241"/>
        <v>39223061.30454658</v>
      </c>
      <c r="AB299" s="177"/>
      <c r="AC299" s="178"/>
      <c r="AD299" s="45">
        <f t="shared" si="242"/>
        <v>1452705.9742424658</v>
      </c>
      <c r="AE299" s="177">
        <f t="shared" si="243"/>
        <v>145270.59742424657</v>
      </c>
      <c r="AF299" s="177"/>
      <c r="AG299" s="177">
        <f t="shared" si="244"/>
        <v>1597976.5716667124</v>
      </c>
      <c r="AH299" s="177"/>
      <c r="AI299" s="178"/>
      <c r="AJ299" s="45">
        <f t="shared" si="245"/>
        <v>18158.824678030822</v>
      </c>
      <c r="AK299" s="177">
        <f t="shared" si="246"/>
        <v>1815.8824678030824</v>
      </c>
      <c r="AL299" s="177"/>
      <c r="AM299" s="177">
        <f t="shared" si="247"/>
        <v>19974.707145833905</v>
      </c>
      <c r="AN299" s="177"/>
    </row>
    <row r="300" spans="1:40" x14ac:dyDescent="0.35">
      <c r="A300" s="48">
        <v>43398</v>
      </c>
      <c r="B300" s="53">
        <f t="shared" si="212"/>
        <v>1</v>
      </c>
      <c r="C300" s="71">
        <v>253326692500</v>
      </c>
      <c r="D300" s="71">
        <v>0</v>
      </c>
      <c r="E300" s="71">
        <v>5000000000</v>
      </c>
      <c r="F300" s="71">
        <v>830732855</v>
      </c>
      <c r="G300" s="70">
        <v>259157425355.09</v>
      </c>
      <c r="H300" s="109">
        <v>289100476.18709999</v>
      </c>
      <c r="I300" s="50">
        <f t="shared" si="253"/>
        <v>896.42683669385769</v>
      </c>
      <c r="J300" s="51">
        <f t="shared" si="254"/>
        <v>-3.656630457550734E-3</v>
      </c>
      <c r="K300" s="51">
        <f>(I300-I278)/I278</f>
        <v>-5.8674131740127485E-2</v>
      </c>
      <c r="L300" s="51">
        <f>(I300-I237)/I237</f>
        <v>-0.1365801487177723</v>
      </c>
      <c r="R300" s="84">
        <f t="shared" si="233"/>
        <v>0.97750119315662709</v>
      </c>
      <c r="S300" s="84">
        <f t="shared" si="234"/>
        <v>0</v>
      </c>
      <c r="T300" s="84">
        <f t="shared" si="235"/>
        <v>1.9293292457853155E-2</v>
      </c>
      <c r="U300" s="84">
        <f t="shared" si="236"/>
        <v>3.2055143851724638E-3</v>
      </c>
      <c r="V300" s="84">
        <f t="shared" si="237"/>
        <v>0.99999999999965272</v>
      </c>
      <c r="X300" s="45">
        <f t="shared" si="238"/>
        <v>35631232.197053425</v>
      </c>
      <c r="Y300" s="177">
        <f t="shared" si="239"/>
        <v>3563123.2197053428</v>
      </c>
      <c r="Z300" s="177">
        <f t="shared" si="240"/>
        <v>712624.64394106856</v>
      </c>
      <c r="AA300" s="177">
        <f t="shared" si="241"/>
        <v>38481730.772817701</v>
      </c>
      <c r="AB300" s="177"/>
      <c r="AC300" s="178"/>
      <c r="AD300" s="45">
        <f t="shared" si="242"/>
        <v>1425249.2878821369</v>
      </c>
      <c r="AE300" s="177">
        <f t="shared" si="243"/>
        <v>142524.9287882137</v>
      </c>
      <c r="AF300" s="177"/>
      <c r="AG300" s="177">
        <f t="shared" si="244"/>
        <v>1567774.2166703506</v>
      </c>
      <c r="AH300" s="177"/>
      <c r="AI300" s="178"/>
      <c r="AJ300" s="45">
        <f t="shared" si="245"/>
        <v>17815.616098526712</v>
      </c>
      <c r="AK300" s="177">
        <f t="shared" si="246"/>
        <v>1781.5616098526714</v>
      </c>
      <c r="AL300" s="177"/>
      <c r="AM300" s="177">
        <f t="shared" si="247"/>
        <v>19597.177708379382</v>
      </c>
      <c r="AN300" s="177"/>
    </row>
    <row r="301" spans="1:40" x14ac:dyDescent="0.35">
      <c r="A301" s="48">
        <v>43399</v>
      </c>
      <c r="B301" s="53">
        <f t="shared" si="212"/>
        <v>1</v>
      </c>
      <c r="C301" s="71">
        <v>254639711000</v>
      </c>
      <c r="D301" s="71">
        <v>0</v>
      </c>
      <c r="E301" s="71">
        <v>5000000000</v>
      </c>
      <c r="F301" s="71">
        <v>796289768.51998901</v>
      </c>
      <c r="G301" s="70">
        <v>260436000768.51999</v>
      </c>
      <c r="H301" s="109">
        <v>289106276.99529999</v>
      </c>
      <c r="I301" s="50">
        <f t="shared" si="253"/>
        <v>900.83136027085948</v>
      </c>
      <c r="J301" s="51">
        <f t="shared" si="254"/>
        <v>4.9134222634902988E-3</v>
      </c>
      <c r="K301" s="51">
        <f>(I301-I279)/I279</f>
        <v>-6.4820044028661192E-2</v>
      </c>
      <c r="L301" s="51">
        <f>(I301-I238)/I238</f>
        <v>-0.11985457962546145</v>
      </c>
      <c r="R301" s="84">
        <f t="shared" si="233"/>
        <v>0.97774389964745378</v>
      </c>
      <c r="S301" s="84">
        <f t="shared" si="234"/>
        <v>0</v>
      </c>
      <c r="T301" s="84">
        <f t="shared" si="235"/>
        <v>1.9198574641161405E-2</v>
      </c>
      <c r="U301" s="84">
        <f t="shared" si="236"/>
        <v>3.0575257113848293E-3</v>
      </c>
      <c r="V301" s="84">
        <f t="shared" si="237"/>
        <v>1</v>
      </c>
      <c r="X301" s="45">
        <f t="shared" si="238"/>
        <v>35501017.171930142</v>
      </c>
      <c r="Y301" s="177">
        <f t="shared" si="239"/>
        <v>3550101.7171930145</v>
      </c>
      <c r="Z301" s="177">
        <f t="shared" si="240"/>
        <v>710020.34343860287</v>
      </c>
      <c r="AA301" s="177">
        <f t="shared" si="241"/>
        <v>38341098.545684554</v>
      </c>
      <c r="AB301" s="177"/>
      <c r="AC301" s="178"/>
      <c r="AD301" s="45">
        <f t="shared" si="242"/>
        <v>1420040.6868772055</v>
      </c>
      <c r="AE301" s="177">
        <f t="shared" si="243"/>
        <v>142004.06868772054</v>
      </c>
      <c r="AF301" s="177"/>
      <c r="AG301" s="177">
        <f t="shared" si="244"/>
        <v>1562044.755564926</v>
      </c>
      <c r="AH301" s="177"/>
      <c r="AI301" s="178"/>
      <c r="AJ301" s="45">
        <f t="shared" si="245"/>
        <v>17750.508585965068</v>
      </c>
      <c r="AK301" s="177">
        <f t="shared" si="246"/>
        <v>1775.0508585965069</v>
      </c>
      <c r="AL301" s="177"/>
      <c r="AM301" s="177">
        <f t="shared" si="247"/>
        <v>19525.559444561575</v>
      </c>
      <c r="AN301" s="177"/>
    </row>
    <row r="302" spans="1:40" x14ac:dyDescent="0.35">
      <c r="A302" s="48">
        <v>43402</v>
      </c>
      <c r="B302" s="53">
        <f t="shared" si="212"/>
        <v>3</v>
      </c>
      <c r="C302" s="71">
        <v>253163551500</v>
      </c>
      <c r="D302" s="71">
        <v>0</v>
      </c>
      <c r="E302" s="71">
        <v>5000000000</v>
      </c>
      <c r="F302" s="71">
        <v>675870566.83999634</v>
      </c>
      <c r="G302" s="70">
        <v>258839422066.84</v>
      </c>
      <c r="H302" s="109">
        <v>289105346.77389997</v>
      </c>
      <c r="I302" s="50">
        <f t="shared" si="253"/>
        <v>895.3117780601616</v>
      </c>
      <c r="J302" s="51">
        <f t="shared" si="254"/>
        <v>-6.1272092137625673E-3</v>
      </c>
      <c r="K302" s="51">
        <f>(I302-I281)/I281</f>
        <v>-0.10557790383143223</v>
      </c>
      <c r="L302" s="51">
        <f>(I302-I240)/I240</f>
        <v>-0.13799131859366578</v>
      </c>
      <c r="R302" s="84">
        <f t="shared" si="233"/>
        <v>0.97807184654671997</v>
      </c>
      <c r="S302" s="84">
        <f t="shared" si="234"/>
        <v>0</v>
      </c>
      <c r="T302" s="84">
        <f t="shared" si="235"/>
        <v>1.9316995688194869E-2</v>
      </c>
      <c r="U302" s="84">
        <f t="shared" si="236"/>
        <v>2.6111577650852064E-3</v>
      </c>
      <c r="V302" s="84">
        <f t="shared" si="237"/>
        <v>1</v>
      </c>
      <c r="X302" s="45">
        <f t="shared" si="238"/>
        <v>107028493.46651506</v>
      </c>
      <c r="Y302" s="177">
        <f t="shared" si="239"/>
        <v>10702849.346651508</v>
      </c>
      <c r="Z302" s="177">
        <f t="shared" si="240"/>
        <v>2140569.8693303014</v>
      </c>
      <c r="AA302" s="177">
        <f t="shared" si="241"/>
        <v>115590772.94383627</v>
      </c>
      <c r="AB302" s="177"/>
      <c r="AC302" s="178"/>
      <c r="AD302" s="45">
        <f t="shared" si="242"/>
        <v>4281139.7386606028</v>
      </c>
      <c r="AE302" s="177">
        <f t="shared" si="243"/>
        <v>428113.97386606032</v>
      </c>
      <c r="AF302" s="177"/>
      <c r="AG302" s="177">
        <f t="shared" si="244"/>
        <v>4709253.7125266632</v>
      </c>
      <c r="AH302" s="177"/>
      <c r="AI302" s="178"/>
      <c r="AJ302" s="45">
        <f t="shared" si="245"/>
        <v>53514.24673325754</v>
      </c>
      <c r="AK302" s="177">
        <f t="shared" si="246"/>
        <v>5351.4246733257542</v>
      </c>
      <c r="AL302" s="177"/>
      <c r="AM302" s="177">
        <f t="shared" si="247"/>
        <v>58865.671406583293</v>
      </c>
      <c r="AN302" s="177"/>
    </row>
    <row r="303" spans="1:40" x14ac:dyDescent="0.35">
      <c r="A303" s="48">
        <v>43403</v>
      </c>
      <c r="B303" s="53">
        <f t="shared" si="212"/>
        <v>1</v>
      </c>
      <c r="C303" s="71">
        <v>248342155500</v>
      </c>
      <c r="D303" s="71">
        <v>0</v>
      </c>
      <c r="E303" s="71">
        <v>5000000000</v>
      </c>
      <c r="F303" s="71">
        <v>639357136.32000732</v>
      </c>
      <c r="G303" s="70">
        <v>253981512636.32001</v>
      </c>
      <c r="H303" s="109">
        <v>289108809.25480002</v>
      </c>
      <c r="I303" s="50">
        <f t="shared" si="253"/>
        <v>878.49800665353882</v>
      </c>
      <c r="J303" s="51">
        <f t="shared" si="254"/>
        <v>-1.8779794724752247E-2</v>
      </c>
      <c r="K303" s="51">
        <f>(I303-I282)/I282</f>
        <v>-9.1032939322789996E-2</v>
      </c>
      <c r="L303" s="51">
        <f>(I303-I240)/I240</f>
        <v>-0.1541796646814311</v>
      </c>
      <c r="R303" s="84">
        <f t="shared" si="233"/>
        <v>0.97779619044794375</v>
      </c>
      <c r="S303" s="84">
        <f t="shared" si="234"/>
        <v>0</v>
      </c>
      <c r="T303" s="84">
        <f t="shared" si="235"/>
        <v>1.9686472247921354E-2</v>
      </c>
      <c r="U303" s="84">
        <f t="shared" si="236"/>
        <v>2.5173373041348585E-3</v>
      </c>
      <c r="V303" s="84">
        <f t="shared" si="237"/>
        <v>0.99999999999999989</v>
      </c>
      <c r="X303" s="45">
        <f t="shared" si="238"/>
        <v>35457455.077649318</v>
      </c>
      <c r="Y303" s="177">
        <f t="shared" si="239"/>
        <v>3545745.5077649318</v>
      </c>
      <c r="Z303" s="177">
        <f t="shared" si="240"/>
        <v>709149.10155298642</v>
      </c>
      <c r="AA303" s="177">
        <f t="shared" si="241"/>
        <v>38294051.48386126</v>
      </c>
      <c r="AB303" s="177"/>
      <c r="AC303" s="178"/>
      <c r="AD303" s="45">
        <f t="shared" si="242"/>
        <v>1418298.2031059726</v>
      </c>
      <c r="AE303" s="177">
        <f t="shared" si="243"/>
        <v>141829.82031059728</v>
      </c>
      <c r="AF303" s="177"/>
      <c r="AG303" s="177">
        <f t="shared" si="244"/>
        <v>1560128.0234165699</v>
      </c>
      <c r="AH303" s="177"/>
      <c r="AI303" s="178"/>
      <c r="AJ303" s="45">
        <f t="shared" si="245"/>
        <v>17728.72753882466</v>
      </c>
      <c r="AK303" s="177">
        <f t="shared" si="246"/>
        <v>1772.872753882466</v>
      </c>
      <c r="AL303" s="177"/>
      <c r="AM303" s="177">
        <f t="shared" si="247"/>
        <v>19501.600292707124</v>
      </c>
      <c r="AN303" s="177"/>
    </row>
    <row r="304" spans="1:40" x14ac:dyDescent="0.35">
      <c r="A304" s="48">
        <v>43404</v>
      </c>
      <c r="B304" s="53">
        <f t="shared" si="212"/>
        <v>1</v>
      </c>
      <c r="C304" s="71">
        <v>246162323500</v>
      </c>
      <c r="D304" s="71">
        <v>0</v>
      </c>
      <c r="E304" s="71">
        <v>5000000000</v>
      </c>
      <c r="F304" s="71">
        <v>600885467.57000732</v>
      </c>
      <c r="G304" s="70">
        <v>251763208967.57001</v>
      </c>
      <c r="H304" s="109">
        <v>289109241.81120002</v>
      </c>
      <c r="I304" s="50">
        <f t="shared" ref="I304:I309" si="255">G304/H304</f>
        <v>870.82380137810162</v>
      </c>
      <c r="J304" s="51">
        <f t="shared" ref="J304:J309" si="256">(I304-I303)/I303</f>
        <v>-8.7355978241436677E-3</v>
      </c>
      <c r="K304" s="51">
        <f>(I304-I282)/I282</f>
        <v>-9.8973310000260092E-2</v>
      </c>
      <c r="L304" s="51">
        <f>(I304-I241)/I241</f>
        <v>-0.1450696493664887</v>
      </c>
      <c r="R304" s="84">
        <f t="shared" si="233"/>
        <v>0.97775336003009294</v>
      </c>
      <c r="S304" s="84">
        <f t="shared" si="234"/>
        <v>0</v>
      </c>
      <c r="T304" s="84">
        <f t="shared" si="235"/>
        <v>1.9859931165097509E-2</v>
      </c>
      <c r="U304" s="84">
        <f t="shared" si="236"/>
        <v>2.3867088048095553E-3</v>
      </c>
      <c r="V304" s="84">
        <f t="shared" si="237"/>
        <v>1</v>
      </c>
      <c r="X304" s="129">
        <f t="shared" si="238"/>
        <v>34791988.032372609</v>
      </c>
      <c r="Y304" s="130">
        <f t="shared" si="239"/>
        <v>3479198.8032372613</v>
      </c>
      <c r="Z304" s="130">
        <f t="shared" si="240"/>
        <v>695839.7606474522</v>
      </c>
      <c r="AA304" s="130">
        <f t="shared" si="241"/>
        <v>37575347.074962415</v>
      </c>
      <c r="AB304" s="130">
        <f>SUM(AA282:AA304)</f>
        <v>1341887047.8404183</v>
      </c>
      <c r="AD304" s="224">
        <f t="shared" si="242"/>
        <v>1391679.5212949042</v>
      </c>
      <c r="AE304" s="225">
        <f t="shared" si="243"/>
        <v>139167.95212949041</v>
      </c>
      <c r="AF304" s="225"/>
      <c r="AG304" s="225">
        <f t="shared" si="244"/>
        <v>1530847.4734243946</v>
      </c>
      <c r="AH304" s="130">
        <f>SUM(AG282:AG304)</f>
        <v>54669472.31942445</v>
      </c>
      <c r="AJ304" s="129">
        <f t="shared" si="245"/>
        <v>17395.994016186305</v>
      </c>
      <c r="AK304" s="130">
        <f t="shared" si="246"/>
        <v>1739.5994016186305</v>
      </c>
      <c r="AL304" s="130"/>
      <c r="AM304" s="130">
        <f t="shared" si="247"/>
        <v>19135.593417804936</v>
      </c>
      <c r="AN304" s="130">
        <f>SUM(AM282:AM304)</f>
        <v>683368.40399280551</v>
      </c>
    </row>
    <row r="305" spans="1:40" x14ac:dyDescent="0.35">
      <c r="A305" s="48">
        <v>43405</v>
      </c>
      <c r="B305" s="53">
        <f t="shared" si="212"/>
        <v>1</v>
      </c>
      <c r="C305" s="71">
        <v>247281508000</v>
      </c>
      <c r="D305" s="71">
        <v>0</v>
      </c>
      <c r="E305" s="71">
        <v>5000000000</v>
      </c>
      <c r="F305" s="71">
        <v>563400583.01998901</v>
      </c>
      <c r="G305" s="70">
        <v>252844908583.01999</v>
      </c>
      <c r="H305" s="109">
        <v>289110418.85759997</v>
      </c>
      <c r="I305" s="50">
        <f t="shared" si="255"/>
        <v>874.5617317498253</v>
      </c>
      <c r="J305" s="51">
        <f t="shared" si="256"/>
        <v>4.2924072192426352E-3</v>
      </c>
      <c r="K305" s="51">
        <f>(I305-I282)/I282</f>
        <v>-9.5105736531374913E-2</v>
      </c>
      <c r="L305" s="51">
        <f>(I305-I242)/I242</f>
        <v>-0.15097474730360813</v>
      </c>
      <c r="R305" s="84">
        <f t="shared" ref="R305:R344" si="257">C305/G305</f>
        <v>0.97799678619514985</v>
      </c>
      <c r="S305" s="84">
        <f t="shared" ref="S305:S344" si="258">D305/G305</f>
        <v>0</v>
      </c>
      <c r="T305" s="84">
        <f t="shared" ref="T305:T344" si="259">E305/G305</f>
        <v>1.9774968094159913E-2</v>
      </c>
      <c r="U305" s="84">
        <f t="shared" ref="U305:U344" si="260">F305/G305</f>
        <v>2.2282457106902751E-3</v>
      </c>
      <c r="V305" s="84">
        <f t="shared" ref="V305:V344" si="261">SUM(R305:U305)</f>
        <v>1</v>
      </c>
      <c r="X305" s="45">
        <f>(G304*$AB$126*B305)/365</f>
        <v>34488110.817475349</v>
      </c>
      <c r="Y305" s="177">
        <f>X305*10%</f>
        <v>3448811.0817475352</v>
      </c>
      <c r="Z305" s="177"/>
      <c r="AA305" s="177">
        <f>X305+Y305-Z305</f>
        <v>37936921.899222881</v>
      </c>
      <c r="AB305" s="177"/>
      <c r="AD305" s="45">
        <f>(G304*$AD$5*B305)/365</f>
        <v>1379524.4326990137</v>
      </c>
      <c r="AE305" s="177">
        <f>AD305*10%</f>
        <v>137952.44326990139</v>
      </c>
      <c r="AF305" s="177"/>
      <c r="AG305" s="177">
        <f>AD305+AE305-AF305</f>
        <v>1517476.8759689152</v>
      </c>
      <c r="AH305" s="197"/>
      <c r="AJ305" s="45">
        <f>(G304*$AJ$5*B305)/365</f>
        <v>17244.055408737673</v>
      </c>
      <c r="AK305" s="177">
        <f>AJ305*10%</f>
        <v>1724.4055408737674</v>
      </c>
      <c r="AL305" s="177"/>
      <c r="AM305" s="177">
        <f>AJ305+AK305-AL305</f>
        <v>18968.460949611439</v>
      </c>
      <c r="AN305" s="177"/>
    </row>
    <row r="306" spans="1:40" x14ac:dyDescent="0.35">
      <c r="A306" s="48">
        <v>43406</v>
      </c>
      <c r="B306" s="53">
        <f t="shared" si="212"/>
        <v>1</v>
      </c>
      <c r="C306" s="71">
        <v>248833912600</v>
      </c>
      <c r="D306" s="71">
        <v>0</v>
      </c>
      <c r="E306" s="71">
        <v>5000000000</v>
      </c>
      <c r="F306" s="71">
        <v>496161016.76998901</v>
      </c>
      <c r="G306" s="70">
        <v>254330073616.76999</v>
      </c>
      <c r="H306" s="109">
        <v>289077755.50419998</v>
      </c>
      <c r="I306" s="50">
        <f t="shared" si="255"/>
        <v>879.79814694899574</v>
      </c>
      <c r="J306" s="51">
        <f t="shared" si="256"/>
        <v>5.9874735070941246E-3</v>
      </c>
      <c r="K306" s="51">
        <f>(I306-I283)/I283</f>
        <v>-7.3656804808321041E-2</v>
      </c>
      <c r="L306" s="51">
        <f>(I306-I243)/I243</f>
        <v>-0.13039222508985757</v>
      </c>
      <c r="R306" s="84">
        <f t="shared" si="257"/>
        <v>0.97838965349787255</v>
      </c>
      <c r="S306" s="84">
        <f t="shared" si="258"/>
        <v>0</v>
      </c>
      <c r="T306" s="84">
        <f t="shared" si="259"/>
        <v>1.9659491812730363E-2</v>
      </c>
      <c r="U306" s="84">
        <f t="shared" si="260"/>
        <v>1.9508546893971142E-3</v>
      </c>
      <c r="V306" s="84">
        <f t="shared" si="261"/>
        <v>1</v>
      </c>
      <c r="X306" s="45">
        <f t="shared" ref="X306:X344" si="262">(G305*$AB$126*B306)/365</f>
        <v>34636288.846989043</v>
      </c>
      <c r="Y306" s="177">
        <f t="shared" ref="Y306:Y344" si="263">X306*10%</f>
        <v>3463628.8846989046</v>
      </c>
      <c r="Z306" s="177"/>
      <c r="AA306" s="177">
        <f t="shared" ref="AA306:AA344" si="264">X306+Y306-Z306</f>
        <v>38099917.731687948</v>
      </c>
      <c r="AB306" s="177"/>
      <c r="AD306" s="45">
        <f t="shared" ref="AD306:AD344" si="265">(G305*$AD$5*B306)/365</f>
        <v>1385451.5538795616</v>
      </c>
      <c r="AE306" s="177">
        <f t="shared" ref="AE306:AE344" si="266">AD306*10%</f>
        <v>138545.15538795615</v>
      </c>
      <c r="AF306" s="177"/>
      <c r="AG306" s="177">
        <f t="shared" ref="AG306:AG344" si="267">AD306+AE306-AF306</f>
        <v>1523996.7092675178</v>
      </c>
      <c r="AH306" s="197"/>
      <c r="AJ306" s="45">
        <f t="shared" ref="AJ306:AJ344" si="268">(G305*$AJ$5*B306)/365</f>
        <v>17318.144423494523</v>
      </c>
      <c r="AK306" s="177">
        <f t="shared" ref="AK306:AK344" si="269">AJ306*10%</f>
        <v>1731.8144423494523</v>
      </c>
      <c r="AL306" s="177"/>
      <c r="AM306" s="177">
        <f t="shared" ref="AM306:AM344" si="270">AJ306+AK306-AL306</f>
        <v>19049.958865843975</v>
      </c>
    </row>
    <row r="307" spans="1:40" x14ac:dyDescent="0.35">
      <c r="A307" s="48">
        <v>43409</v>
      </c>
      <c r="B307" s="53">
        <f t="shared" si="212"/>
        <v>3</v>
      </c>
      <c r="C307" s="71">
        <v>251503218500</v>
      </c>
      <c r="D307" s="71">
        <v>0</v>
      </c>
      <c r="E307" s="71">
        <v>5000000000</v>
      </c>
      <c r="F307" s="71">
        <v>379315566.61999512</v>
      </c>
      <c r="G307" s="70">
        <v>256882534066.62</v>
      </c>
      <c r="H307" s="109">
        <v>289077594.50559998</v>
      </c>
      <c r="I307" s="50">
        <f t="shared" si="255"/>
        <v>888.62830931590474</v>
      </c>
      <c r="J307" s="51">
        <f t="shared" si="256"/>
        <v>1.0036577591724475E-2</v>
      </c>
      <c r="K307" s="51">
        <f>(I307-I286)/I286</f>
        <v>-4.1421092765248468E-2</v>
      </c>
      <c r="L307" s="51">
        <f>(I307-I245)/I245</f>
        <v>-0.11336142453271153</v>
      </c>
      <c r="R307" s="84">
        <f t="shared" si="257"/>
        <v>0.97905923971761766</v>
      </c>
      <c r="S307" s="84">
        <f t="shared" si="258"/>
        <v>0</v>
      </c>
      <c r="T307" s="84">
        <f t="shared" si="259"/>
        <v>1.9464149316992096E-2</v>
      </c>
      <c r="U307" s="84">
        <f t="shared" si="260"/>
        <v>1.4766109653902093E-3</v>
      </c>
      <c r="V307" s="84">
        <f t="shared" si="261"/>
        <v>1</v>
      </c>
      <c r="X307" s="45">
        <f t="shared" si="262"/>
        <v>104519208.33565891</v>
      </c>
      <c r="Y307" s="177">
        <f t="shared" si="263"/>
        <v>10451920.833565891</v>
      </c>
      <c r="Z307" s="177"/>
      <c r="AA307" s="177">
        <f t="shared" si="264"/>
        <v>114971129.1692248</v>
      </c>
      <c r="AB307" s="177"/>
      <c r="AD307" s="45">
        <f t="shared" si="265"/>
        <v>4180768.3334263558</v>
      </c>
      <c r="AE307" s="177">
        <f t="shared" si="266"/>
        <v>418076.8333426356</v>
      </c>
      <c r="AF307" s="177"/>
      <c r="AG307" s="177">
        <f t="shared" si="267"/>
        <v>4598845.1667689914</v>
      </c>
      <c r="AH307" s="197"/>
      <c r="AJ307" s="45">
        <f t="shared" si="268"/>
        <v>52259.604167829457</v>
      </c>
      <c r="AK307" s="177">
        <f t="shared" si="269"/>
        <v>5225.9604167829457</v>
      </c>
      <c r="AL307" s="177"/>
      <c r="AM307" s="177">
        <f t="shared" si="270"/>
        <v>57485.564584612403</v>
      </c>
    </row>
    <row r="308" spans="1:40" x14ac:dyDescent="0.35">
      <c r="A308" s="48">
        <v>43410</v>
      </c>
      <c r="B308" s="53">
        <f t="shared" si="212"/>
        <v>1</v>
      </c>
      <c r="C308" s="71">
        <v>255233826000</v>
      </c>
      <c r="D308" s="71">
        <v>0</v>
      </c>
      <c r="E308" s="71">
        <v>5000000000</v>
      </c>
      <c r="F308" s="71">
        <v>1140429228.230011</v>
      </c>
      <c r="G308" s="70">
        <v>261374255228.23001</v>
      </c>
      <c r="H308" s="109">
        <v>289078944.90140003</v>
      </c>
      <c r="I308" s="50">
        <f t="shared" si="255"/>
        <v>904.16220149613582</v>
      </c>
      <c r="J308" s="51">
        <f t="shared" si="256"/>
        <v>1.7480753220870917E-2</v>
      </c>
      <c r="K308" s="51">
        <f>(I308-I286)/I286</f>
        <v>-2.4664411445145664E-2</v>
      </c>
      <c r="L308" s="51">
        <f>(I308-I245)/I245</f>
        <v>-9.7862314398863323E-2</v>
      </c>
      <c r="R308" s="84">
        <f t="shared" si="257"/>
        <v>0.97650713830683811</v>
      </c>
      <c r="S308" s="84">
        <f t="shared" si="258"/>
        <v>0</v>
      </c>
      <c r="T308" s="84">
        <f t="shared" si="259"/>
        <v>1.912965756950331E-2</v>
      </c>
      <c r="U308" s="84">
        <f t="shared" si="260"/>
        <v>4.3632041236586093E-3</v>
      </c>
      <c r="V308" s="84">
        <f t="shared" si="261"/>
        <v>1</v>
      </c>
      <c r="X308" s="45">
        <f t="shared" si="262"/>
        <v>35189388.22830411</v>
      </c>
      <c r="Y308" s="177">
        <f t="shared" si="263"/>
        <v>3518938.8228304111</v>
      </c>
      <c r="Z308" s="177"/>
      <c r="AA308" s="177">
        <f t="shared" si="264"/>
        <v>38708327.051134519</v>
      </c>
      <c r="AB308" s="177"/>
      <c r="AD308" s="45">
        <f t="shared" si="265"/>
        <v>1407575.5291321643</v>
      </c>
      <c r="AE308" s="177">
        <f t="shared" si="266"/>
        <v>140757.55291321644</v>
      </c>
      <c r="AF308" s="177"/>
      <c r="AG308" s="177">
        <f t="shared" si="267"/>
        <v>1548333.0820453807</v>
      </c>
      <c r="AH308" s="197"/>
      <c r="AJ308" s="45">
        <f t="shared" si="268"/>
        <v>17594.694114152055</v>
      </c>
      <c r="AK308" s="177">
        <f t="shared" si="269"/>
        <v>1759.4694114152055</v>
      </c>
      <c r="AL308" s="177"/>
      <c r="AM308" s="177">
        <f t="shared" si="270"/>
        <v>19354.163525567259</v>
      </c>
    </row>
    <row r="309" spans="1:40" x14ac:dyDescent="0.35">
      <c r="A309" s="48">
        <v>43411</v>
      </c>
      <c r="B309" s="53">
        <f t="shared" si="212"/>
        <v>1</v>
      </c>
      <c r="C309" s="71">
        <v>258228861000</v>
      </c>
      <c r="D309" s="71">
        <v>0</v>
      </c>
      <c r="E309" s="71">
        <v>5000000000</v>
      </c>
      <c r="F309" s="71">
        <v>1152627232.730011</v>
      </c>
      <c r="G309" s="70">
        <v>264381488232.73001</v>
      </c>
      <c r="H309" s="109">
        <v>289136733.20539999</v>
      </c>
      <c r="I309" s="50">
        <f t="shared" si="255"/>
        <v>914.38222083292305</v>
      </c>
      <c r="J309" s="51">
        <f t="shared" si="256"/>
        <v>1.1303303013415021E-2</v>
      </c>
      <c r="K309" s="51">
        <f>(I309-I287)/I287</f>
        <v>-1.8571175644393475E-2</v>
      </c>
      <c r="L309" s="51">
        <f>(I309-I246)/I246</f>
        <v>-7.9421801798817998E-2</v>
      </c>
      <c r="R309" s="84">
        <f t="shared" si="257"/>
        <v>0.97672822225997169</v>
      </c>
      <c r="S309" s="84">
        <f t="shared" si="258"/>
        <v>0</v>
      </c>
      <c r="T309" s="84">
        <f t="shared" si="259"/>
        <v>1.8912065415104234E-2</v>
      </c>
      <c r="U309" s="84">
        <f t="shared" si="260"/>
        <v>4.3597123249241075E-3</v>
      </c>
      <c r="V309" s="84">
        <f t="shared" si="261"/>
        <v>1</v>
      </c>
      <c r="X309" s="45">
        <f t="shared" si="262"/>
        <v>35804692.497017808</v>
      </c>
      <c r="Y309" s="177">
        <f t="shared" si="263"/>
        <v>3580469.2497017812</v>
      </c>
      <c r="Z309" s="177"/>
      <c r="AA309" s="177">
        <f t="shared" si="264"/>
        <v>39385161.746719591</v>
      </c>
      <c r="AB309" s="177"/>
      <c r="AD309" s="45">
        <f t="shared" si="265"/>
        <v>1432187.6998807124</v>
      </c>
      <c r="AE309" s="177">
        <f t="shared" si="266"/>
        <v>143218.76998807126</v>
      </c>
      <c r="AF309" s="177"/>
      <c r="AG309" s="177">
        <f t="shared" si="267"/>
        <v>1575406.4698687836</v>
      </c>
      <c r="AH309" s="197"/>
      <c r="AJ309" s="45">
        <f t="shared" si="268"/>
        <v>17902.346248508904</v>
      </c>
      <c r="AK309" s="177">
        <f t="shared" si="269"/>
        <v>1790.2346248508904</v>
      </c>
      <c r="AL309" s="177"/>
      <c r="AM309" s="177">
        <f t="shared" si="270"/>
        <v>19692.580873359795</v>
      </c>
    </row>
    <row r="310" spans="1:40" x14ac:dyDescent="0.35">
      <c r="A310" s="48">
        <v>43412</v>
      </c>
      <c r="B310" s="53">
        <f t="shared" si="212"/>
        <v>1</v>
      </c>
      <c r="C310" s="71">
        <v>259935522500</v>
      </c>
      <c r="D310" s="71">
        <v>0</v>
      </c>
      <c r="E310" s="71">
        <v>5000000000</v>
      </c>
      <c r="F310" s="71">
        <v>1088365593.1099854</v>
      </c>
      <c r="G310" s="70">
        <v>266023888093.10999</v>
      </c>
      <c r="H310" s="109">
        <v>289110788.77530003</v>
      </c>
      <c r="I310" s="50">
        <f t="shared" ref="I310:I315" si="271">G310/H310</f>
        <v>920.14514304364673</v>
      </c>
      <c r="J310" s="51">
        <f t="shared" ref="J310:J315" si="272">(I310-I309)/I309</f>
        <v>6.3025309104043489E-3</v>
      </c>
      <c r="K310" s="51">
        <f>(I310-I287)/I287</f>
        <v>-1.2385690142530464E-2</v>
      </c>
      <c r="L310" s="51">
        <f>(I310-I247)/I247</f>
        <v>-6.602079286909214E-2</v>
      </c>
      <c r="R310" s="84">
        <f t="shared" si="257"/>
        <v>0.97711346286699252</v>
      </c>
      <c r="S310" s="84">
        <f t="shared" si="258"/>
        <v>0</v>
      </c>
      <c r="T310" s="84">
        <f t="shared" si="259"/>
        <v>1.8795304571482579E-2</v>
      </c>
      <c r="U310" s="84">
        <f t="shared" si="260"/>
        <v>4.091232561524891E-3</v>
      </c>
      <c r="V310" s="84">
        <f t="shared" si="261"/>
        <v>1</v>
      </c>
      <c r="X310" s="45">
        <f t="shared" si="262"/>
        <v>36216642.223661646</v>
      </c>
      <c r="Y310" s="177">
        <f t="shared" si="263"/>
        <v>3621664.2223661649</v>
      </c>
      <c r="Z310" s="177"/>
      <c r="AA310" s="177">
        <f t="shared" si="264"/>
        <v>39838306.446027808</v>
      </c>
      <c r="AB310" s="177"/>
      <c r="AD310" s="45">
        <f t="shared" si="265"/>
        <v>1448665.688946466</v>
      </c>
      <c r="AE310" s="177">
        <f t="shared" si="266"/>
        <v>144866.5688946466</v>
      </c>
      <c r="AF310" s="177"/>
      <c r="AG310" s="177">
        <f t="shared" si="267"/>
        <v>1593532.2578411126</v>
      </c>
      <c r="AH310" s="197"/>
      <c r="AJ310" s="45">
        <f t="shared" si="268"/>
        <v>18108.321111830825</v>
      </c>
      <c r="AK310" s="177">
        <f t="shared" si="269"/>
        <v>1810.8321111830826</v>
      </c>
      <c r="AL310" s="177"/>
      <c r="AM310" s="177">
        <f t="shared" si="270"/>
        <v>19919.153223013906</v>
      </c>
    </row>
    <row r="311" spans="1:40" x14ac:dyDescent="0.35">
      <c r="A311" s="48">
        <v>43413</v>
      </c>
      <c r="B311" s="53">
        <f t="shared" si="212"/>
        <v>1</v>
      </c>
      <c r="C311" s="71">
        <v>257004268500</v>
      </c>
      <c r="D311" s="71">
        <v>0</v>
      </c>
      <c r="E311" s="71">
        <v>5000000000</v>
      </c>
      <c r="F311" s="71">
        <v>1039064157.8800049</v>
      </c>
      <c r="G311" s="70">
        <v>263043332657.88</v>
      </c>
      <c r="H311" s="109">
        <v>289101545.20169997</v>
      </c>
      <c r="I311" s="50">
        <f t="shared" si="271"/>
        <v>909.86484515107065</v>
      </c>
      <c r="J311" s="51">
        <f t="shared" si="272"/>
        <v>-1.1172474223545873E-2</v>
      </c>
      <c r="K311" s="51">
        <f>(I311-I288)/I288</f>
        <v>-1.7162697134457689E-2</v>
      </c>
      <c r="L311" s="51">
        <f>(I311-I248)/I248</f>
        <v>-6.768947174399087E-2</v>
      </c>
      <c r="R311" s="84">
        <f t="shared" si="257"/>
        <v>0.97704156156759714</v>
      </c>
      <c r="S311" s="84">
        <f t="shared" si="258"/>
        <v>0</v>
      </c>
      <c r="T311" s="84">
        <f t="shared" si="259"/>
        <v>1.9008274984498887E-2</v>
      </c>
      <c r="U311" s="84">
        <f t="shared" si="260"/>
        <v>3.95016344790398E-3</v>
      </c>
      <c r="V311" s="84">
        <f t="shared" si="261"/>
        <v>1</v>
      </c>
      <c r="X311" s="45">
        <f t="shared" si="262"/>
        <v>36441628.505905479</v>
      </c>
      <c r="Y311" s="177">
        <f t="shared" si="263"/>
        <v>3644162.850590548</v>
      </c>
      <c r="Z311" s="177"/>
      <c r="AA311" s="177">
        <f t="shared" si="264"/>
        <v>40085791.356496029</v>
      </c>
      <c r="AB311" s="177"/>
      <c r="AD311" s="45">
        <f t="shared" si="265"/>
        <v>1457665.1402362192</v>
      </c>
      <c r="AE311" s="177">
        <f t="shared" si="266"/>
        <v>145766.51402362192</v>
      </c>
      <c r="AF311" s="177"/>
      <c r="AG311" s="177">
        <f t="shared" si="267"/>
        <v>1603431.654259841</v>
      </c>
      <c r="AH311" s="197"/>
      <c r="AJ311" s="45">
        <f t="shared" si="268"/>
        <v>18220.814252952739</v>
      </c>
      <c r="AK311" s="177">
        <f t="shared" si="269"/>
        <v>1822.0814252952741</v>
      </c>
      <c r="AL311" s="177"/>
      <c r="AM311" s="177">
        <f t="shared" si="270"/>
        <v>20042.895678248013</v>
      </c>
    </row>
    <row r="312" spans="1:40" x14ac:dyDescent="0.35">
      <c r="A312" s="48">
        <v>43416</v>
      </c>
      <c r="B312" s="53">
        <f t="shared" si="212"/>
        <v>3</v>
      </c>
      <c r="C312" s="71">
        <v>254383639500</v>
      </c>
      <c r="D312" s="71">
        <v>0</v>
      </c>
      <c r="E312" s="71">
        <v>5000000000</v>
      </c>
      <c r="F312" s="71">
        <v>1620198263.3699951</v>
      </c>
      <c r="G312" s="70">
        <v>261003837763.37</v>
      </c>
      <c r="H312" s="109">
        <v>289873088.40240002</v>
      </c>
      <c r="I312" s="50">
        <f t="shared" si="271"/>
        <v>900.40727547997176</v>
      </c>
      <c r="J312" s="51">
        <f t="shared" si="272"/>
        <v>-1.0394477511139135E-2</v>
      </c>
      <c r="K312" s="51">
        <f>(I312-I291)/I291</f>
        <v>-1.4348422913448887E-2</v>
      </c>
      <c r="L312" s="51">
        <f>(I312-I250)/I250</f>
        <v>-4.88452296742235E-2</v>
      </c>
      <c r="R312" s="84">
        <f t="shared" si="257"/>
        <v>0.97463562865549902</v>
      </c>
      <c r="S312" s="84">
        <f t="shared" si="258"/>
        <v>0</v>
      </c>
      <c r="T312" s="84">
        <f t="shared" si="259"/>
        <v>1.9156806439501763E-2</v>
      </c>
      <c r="U312" s="84">
        <f t="shared" si="260"/>
        <v>6.2075649049991794E-3</v>
      </c>
      <c r="V312" s="84">
        <f t="shared" si="261"/>
        <v>1</v>
      </c>
      <c r="X312" s="45">
        <f t="shared" si="262"/>
        <v>108099999.72241646</v>
      </c>
      <c r="Y312" s="177">
        <f t="shared" si="263"/>
        <v>10809999.972241648</v>
      </c>
      <c r="Z312" s="177"/>
      <c r="AA312" s="177">
        <f t="shared" si="264"/>
        <v>118909999.6946581</v>
      </c>
      <c r="AB312" s="177"/>
      <c r="AD312" s="45">
        <f t="shared" si="265"/>
        <v>4323999.9888966577</v>
      </c>
      <c r="AE312" s="177">
        <f t="shared" si="266"/>
        <v>432399.99888966582</v>
      </c>
      <c r="AF312" s="177"/>
      <c r="AG312" s="177">
        <f t="shared" si="267"/>
        <v>4756399.9877863238</v>
      </c>
      <c r="AH312" s="197"/>
      <c r="AJ312" s="45">
        <f t="shared" si="268"/>
        <v>54049.99986120822</v>
      </c>
      <c r="AK312" s="177">
        <f t="shared" si="269"/>
        <v>5404.9999861208225</v>
      </c>
      <c r="AL312" s="177"/>
      <c r="AM312" s="177">
        <f t="shared" si="270"/>
        <v>59454.99984732904</v>
      </c>
    </row>
    <row r="313" spans="1:40" x14ac:dyDescent="0.35">
      <c r="A313" s="48">
        <v>43417</v>
      </c>
      <c r="B313" s="53">
        <f t="shared" si="212"/>
        <v>1</v>
      </c>
      <c r="C313" s="71">
        <v>254421975000</v>
      </c>
      <c r="D313" s="71">
        <v>0</v>
      </c>
      <c r="E313" s="71">
        <v>5000000000</v>
      </c>
      <c r="F313" s="71">
        <v>1553911560.1499939</v>
      </c>
      <c r="G313" s="70">
        <v>260975886560.14999</v>
      </c>
      <c r="H313" s="109">
        <v>289843832.99680001</v>
      </c>
      <c r="I313" s="50">
        <f t="shared" si="271"/>
        <v>900.40172275471969</v>
      </c>
      <c r="J313" s="51">
        <f t="shared" si="272"/>
        <v>-6.1669040258624607E-6</v>
      </c>
      <c r="K313" s="51">
        <f>(I313-I291)/I291</f>
        <v>-1.435450133212772E-2</v>
      </c>
      <c r="L313" s="51">
        <f t="shared" ref="L313:L318" si="273">(I313-I250)/I250</f>
        <v>-4.8851095354405835E-2</v>
      </c>
      <c r="R313" s="84">
        <f t="shared" si="257"/>
        <v>0.97488690757397067</v>
      </c>
      <c r="S313" s="84">
        <f t="shared" si="258"/>
        <v>0</v>
      </c>
      <c r="T313" s="84">
        <f t="shared" si="259"/>
        <v>1.9158858183809999E-2</v>
      </c>
      <c r="U313" s="84">
        <f t="shared" si="260"/>
        <v>5.954234242219335E-3</v>
      </c>
      <c r="V313" s="84">
        <f t="shared" si="261"/>
        <v>1</v>
      </c>
      <c r="X313" s="45">
        <f t="shared" si="262"/>
        <v>35753950.378543839</v>
      </c>
      <c r="Y313" s="177">
        <f t="shared" si="263"/>
        <v>3575395.0378543842</v>
      </c>
      <c r="Z313" s="177"/>
      <c r="AA313" s="177">
        <f t="shared" si="264"/>
        <v>39329345.41639822</v>
      </c>
      <c r="AB313" s="177"/>
      <c r="AD313" s="45">
        <f t="shared" si="265"/>
        <v>1430158.0151417535</v>
      </c>
      <c r="AE313" s="177">
        <f t="shared" si="266"/>
        <v>143015.80151417534</v>
      </c>
      <c r="AF313" s="177"/>
      <c r="AG313" s="177">
        <f t="shared" si="267"/>
        <v>1573173.8166559287</v>
      </c>
      <c r="AH313" s="197"/>
      <c r="AJ313" s="45">
        <f t="shared" si="268"/>
        <v>17876.975189271918</v>
      </c>
      <c r="AK313" s="177">
        <f t="shared" si="269"/>
        <v>1787.6975189271918</v>
      </c>
      <c r="AL313" s="177"/>
      <c r="AM313" s="177">
        <f t="shared" si="270"/>
        <v>19664.672708199108</v>
      </c>
    </row>
    <row r="314" spans="1:40" x14ac:dyDescent="0.35">
      <c r="A314" s="48">
        <v>43418</v>
      </c>
      <c r="B314" s="53">
        <f t="shared" si="212"/>
        <v>1</v>
      </c>
      <c r="C314" s="71">
        <v>250906203000</v>
      </c>
      <c r="D314" s="71">
        <v>0</v>
      </c>
      <c r="E314" s="71">
        <v>5000000000</v>
      </c>
      <c r="F314" s="71">
        <v>3183851541.6499939</v>
      </c>
      <c r="G314" s="70">
        <v>259090054541.64999</v>
      </c>
      <c r="H314" s="109">
        <v>289843728.51059997</v>
      </c>
      <c r="I314" s="50">
        <f t="shared" si="271"/>
        <v>893.89567224041116</v>
      </c>
      <c r="J314" s="51">
        <f t="shared" si="272"/>
        <v>-7.2257197536269632E-3</v>
      </c>
      <c r="K314" s="51">
        <f>(I314-I292)/I292</f>
        <v>-8.7663954633210861E-3</v>
      </c>
      <c r="L314" s="51">
        <f t="shared" si="273"/>
        <v>-4.0020032605965872E-2</v>
      </c>
      <c r="R314" s="84">
        <f t="shared" si="257"/>
        <v>0.96841310039427086</v>
      </c>
      <c r="S314" s="84">
        <f t="shared" si="258"/>
        <v>0</v>
      </c>
      <c r="T314" s="84">
        <f t="shared" si="259"/>
        <v>1.9298309264882359E-2</v>
      </c>
      <c r="U314" s="84">
        <f t="shared" si="260"/>
        <v>1.2288590340846813E-2</v>
      </c>
      <c r="V314" s="84">
        <f t="shared" si="261"/>
        <v>1</v>
      </c>
      <c r="X314" s="45">
        <f t="shared" si="262"/>
        <v>35750121.446595892</v>
      </c>
      <c r="Y314" s="177">
        <f t="shared" si="263"/>
        <v>3575012.1446595895</v>
      </c>
      <c r="Z314" s="177"/>
      <c r="AA314" s="177">
        <f t="shared" si="264"/>
        <v>39325133.591255479</v>
      </c>
      <c r="AB314" s="177"/>
      <c r="AD314" s="45">
        <f t="shared" si="265"/>
        <v>1430004.8578638355</v>
      </c>
      <c r="AE314" s="177">
        <f t="shared" si="266"/>
        <v>143000.48578638356</v>
      </c>
      <c r="AF314" s="177"/>
      <c r="AG314" s="177">
        <f t="shared" si="267"/>
        <v>1573005.343650219</v>
      </c>
      <c r="AH314" s="197"/>
      <c r="AJ314" s="45">
        <f t="shared" si="268"/>
        <v>17875.060723297946</v>
      </c>
      <c r="AK314" s="177">
        <f t="shared" si="269"/>
        <v>1787.5060723297947</v>
      </c>
      <c r="AL314" s="177"/>
      <c r="AM314" s="177">
        <f t="shared" si="270"/>
        <v>19662.566795627739</v>
      </c>
    </row>
    <row r="315" spans="1:40" x14ac:dyDescent="0.35">
      <c r="A315" s="48">
        <v>43419</v>
      </c>
      <c r="B315" s="53">
        <f t="shared" si="212"/>
        <v>1</v>
      </c>
      <c r="C315" s="71">
        <v>250848677000</v>
      </c>
      <c r="D315" s="71">
        <v>0</v>
      </c>
      <c r="E315" s="71">
        <v>5000000000</v>
      </c>
      <c r="F315" s="71">
        <v>5932101377.9700012</v>
      </c>
      <c r="G315" s="70">
        <v>261780778377.97</v>
      </c>
      <c r="H315" s="109">
        <v>289745413.27869999</v>
      </c>
      <c r="I315" s="50">
        <f t="shared" si="271"/>
        <v>903.485495821011</v>
      </c>
      <c r="J315" s="51">
        <f t="shared" si="272"/>
        <v>1.0728123961674893E-2</v>
      </c>
      <c r="K315" s="51">
        <f>(I315-I292)/I292</f>
        <v>1.8676815211262335E-3</v>
      </c>
      <c r="L315" s="51">
        <f t="shared" si="273"/>
        <v>-3.1092061985780219E-2</v>
      </c>
      <c r="R315" s="84">
        <f t="shared" si="257"/>
        <v>0.95823948020283678</v>
      </c>
      <c r="S315" s="84">
        <f t="shared" si="258"/>
        <v>0</v>
      </c>
      <c r="T315" s="84">
        <f t="shared" si="259"/>
        <v>1.9099950848113039E-2</v>
      </c>
      <c r="U315" s="84">
        <f t="shared" si="260"/>
        <v>2.2660568949050133E-2</v>
      </c>
      <c r="V315" s="84">
        <f t="shared" si="261"/>
        <v>0.99999999999999989</v>
      </c>
      <c r="X315" s="45">
        <f t="shared" si="262"/>
        <v>35491788.293376714</v>
      </c>
      <c r="Y315" s="177">
        <f t="shared" si="263"/>
        <v>3549178.8293376714</v>
      </c>
      <c r="Z315" s="177"/>
      <c r="AA315" s="177">
        <f t="shared" si="264"/>
        <v>39040967.122714385</v>
      </c>
      <c r="AB315" s="177"/>
      <c r="AD315" s="45">
        <f t="shared" si="265"/>
        <v>1419671.5317350684</v>
      </c>
      <c r="AE315" s="177">
        <f t="shared" si="266"/>
        <v>141967.15317350684</v>
      </c>
      <c r="AF315" s="177"/>
      <c r="AG315" s="177">
        <f t="shared" si="267"/>
        <v>1561638.6849085754</v>
      </c>
      <c r="AH315" s="197"/>
      <c r="AJ315" s="45">
        <f t="shared" si="268"/>
        <v>17745.894146688355</v>
      </c>
      <c r="AK315" s="177">
        <f t="shared" si="269"/>
        <v>1774.5894146688356</v>
      </c>
      <c r="AL315" s="177"/>
      <c r="AM315" s="177">
        <f t="shared" si="270"/>
        <v>19520.483561357192</v>
      </c>
    </row>
    <row r="316" spans="1:40" x14ac:dyDescent="0.35">
      <c r="A316" s="48">
        <v>43420</v>
      </c>
      <c r="B316" s="53">
        <f t="shared" si="212"/>
        <v>1</v>
      </c>
      <c r="C316" s="71">
        <v>232400747200</v>
      </c>
      <c r="D316" s="71">
        <v>0</v>
      </c>
      <c r="E316" s="71">
        <v>5000000000</v>
      </c>
      <c r="F316" s="71">
        <v>23922520873.709991</v>
      </c>
      <c r="G316" s="70">
        <v>261323268073.70999</v>
      </c>
      <c r="H316" s="109">
        <v>287048873.59990001</v>
      </c>
      <c r="I316" s="50">
        <f>G316/H316</f>
        <v>910.37900548584844</v>
      </c>
      <c r="J316" s="51">
        <f>(I316-I315)/I315</f>
        <v>7.6299062870657389E-3</v>
      </c>
      <c r="K316" s="51">
        <f>(I316-I293)/I293</f>
        <v>1.2121509633648673E-2</v>
      </c>
      <c r="L316" s="51">
        <f t="shared" si="273"/>
        <v>-6.2443598807619943E-3</v>
      </c>
      <c r="R316" s="84">
        <f t="shared" si="257"/>
        <v>0.88932282575942689</v>
      </c>
      <c r="S316" s="84">
        <f t="shared" si="258"/>
        <v>0</v>
      </c>
      <c r="T316" s="84">
        <f t="shared" si="259"/>
        <v>1.913338998420025E-2</v>
      </c>
      <c r="U316" s="84">
        <f t="shared" si="260"/>
        <v>9.1543784256372843E-2</v>
      </c>
      <c r="V316" s="84">
        <f t="shared" si="261"/>
        <v>1</v>
      </c>
      <c r="X316" s="45">
        <f t="shared" si="262"/>
        <v>35860380.599721916</v>
      </c>
      <c r="Y316" s="177">
        <f t="shared" si="263"/>
        <v>3586038.0599721917</v>
      </c>
      <c r="Z316" s="177"/>
      <c r="AA316" s="177">
        <f t="shared" si="264"/>
        <v>39446418.659694105</v>
      </c>
      <c r="AB316" s="177"/>
      <c r="AD316" s="45">
        <f t="shared" si="265"/>
        <v>1434415.2239888767</v>
      </c>
      <c r="AE316" s="177">
        <f t="shared" si="266"/>
        <v>143441.52239888767</v>
      </c>
      <c r="AF316" s="177"/>
      <c r="AG316" s="177">
        <f t="shared" si="267"/>
        <v>1577856.7463877643</v>
      </c>
      <c r="AH316" s="197"/>
      <c r="AJ316" s="45">
        <f t="shared" si="268"/>
        <v>17930.190299860958</v>
      </c>
      <c r="AK316" s="177">
        <f t="shared" si="269"/>
        <v>1793.019029986096</v>
      </c>
      <c r="AL316" s="177"/>
      <c r="AM316" s="177">
        <f t="shared" si="270"/>
        <v>19723.209329847054</v>
      </c>
    </row>
    <row r="317" spans="1:40" x14ac:dyDescent="0.35">
      <c r="A317" s="48">
        <v>43423</v>
      </c>
      <c r="B317" s="53">
        <f t="shared" si="212"/>
        <v>3</v>
      </c>
      <c r="C317" s="71">
        <v>232082107700</v>
      </c>
      <c r="D317" s="71">
        <v>0</v>
      </c>
      <c r="E317" s="71">
        <v>2000000000</v>
      </c>
      <c r="F317" s="71">
        <v>11037283416.350006</v>
      </c>
      <c r="G317" s="70">
        <v>245119391116.35001</v>
      </c>
      <c r="H317" s="109">
        <v>269741436.72909999</v>
      </c>
      <c r="I317" s="50">
        <f>G317/H317</f>
        <v>908.71982476508504</v>
      </c>
      <c r="J317" s="51">
        <f>(I317-I316)/I316</f>
        <v>-1.8225164582721623E-3</v>
      </c>
      <c r="K317" s="51">
        <f>(I317-I296)/I296</f>
        <v>-3.7787482906337607E-3</v>
      </c>
      <c r="L317" s="51">
        <f t="shared" si="273"/>
        <v>-2.430072423154625E-2</v>
      </c>
      <c r="R317" s="84">
        <f t="shared" si="257"/>
        <v>0.94681251712900327</v>
      </c>
      <c r="S317" s="84">
        <f t="shared" si="258"/>
        <v>0</v>
      </c>
      <c r="T317" s="84">
        <f t="shared" si="259"/>
        <v>8.1592891973636915E-3</v>
      </c>
      <c r="U317" s="84">
        <f t="shared" si="260"/>
        <v>4.5028193673633005E-2</v>
      </c>
      <c r="V317" s="84">
        <f t="shared" si="261"/>
        <v>0.99999999999999989</v>
      </c>
      <c r="X317" s="45">
        <f t="shared" si="262"/>
        <v>107393123.86590824</v>
      </c>
      <c r="Y317" s="177">
        <f t="shared" si="263"/>
        <v>10739312.386590824</v>
      </c>
      <c r="Z317" s="177"/>
      <c r="AA317" s="177">
        <f t="shared" si="264"/>
        <v>118132436.25249906</v>
      </c>
      <c r="AB317" s="177"/>
      <c r="AD317" s="45">
        <f t="shared" si="265"/>
        <v>4295724.9546363289</v>
      </c>
      <c r="AE317" s="177">
        <f t="shared" si="266"/>
        <v>429572.49546363292</v>
      </c>
      <c r="AF317" s="177"/>
      <c r="AG317" s="177">
        <f t="shared" si="267"/>
        <v>4725297.4500999618</v>
      </c>
      <c r="AH317" s="197"/>
      <c r="AJ317" s="45">
        <f t="shared" si="268"/>
        <v>53696.561932954108</v>
      </c>
      <c r="AK317" s="177">
        <f t="shared" si="269"/>
        <v>5369.656193295411</v>
      </c>
      <c r="AL317" s="177"/>
      <c r="AM317" s="177">
        <f t="shared" si="270"/>
        <v>59066.218126249521</v>
      </c>
    </row>
    <row r="318" spans="1:40" x14ac:dyDescent="0.35">
      <c r="A318" s="48">
        <v>43425</v>
      </c>
      <c r="B318" s="53">
        <f t="shared" si="212"/>
        <v>2</v>
      </c>
      <c r="C318" s="71">
        <v>228765953700</v>
      </c>
      <c r="D318" s="71">
        <v>0</v>
      </c>
      <c r="E318" s="71">
        <v>2000000000</v>
      </c>
      <c r="F318" s="71">
        <v>10925832444.890015</v>
      </c>
      <c r="G318" s="70">
        <v>241691786144.89001</v>
      </c>
      <c r="H318" s="109">
        <v>269701894.8829</v>
      </c>
      <c r="I318" s="50">
        <f>G318/H318</f>
        <v>896.14419005038326</v>
      </c>
      <c r="J318" s="51">
        <f>(I318-I317)/I317</f>
        <v>-1.3838847103344236E-2</v>
      </c>
      <c r="K318" s="51">
        <f>(I318-I297)/I297</f>
        <v>-1.9584149057898782E-2</v>
      </c>
      <c r="L318" s="51">
        <f t="shared" si="273"/>
        <v>-4.0580475388914204E-2</v>
      </c>
      <c r="R318" s="84">
        <f t="shared" si="257"/>
        <v>0.9465193557006476</v>
      </c>
      <c r="S318" s="84">
        <f t="shared" si="258"/>
        <v>0</v>
      </c>
      <c r="T318" s="84">
        <f t="shared" si="259"/>
        <v>8.275001943181615E-3</v>
      </c>
      <c r="U318" s="84">
        <f t="shared" si="260"/>
        <v>4.5205642356170798E-2</v>
      </c>
      <c r="V318" s="84">
        <f t="shared" si="261"/>
        <v>1</v>
      </c>
      <c r="X318" s="45">
        <f t="shared" si="262"/>
        <v>67155997.566123292</v>
      </c>
      <c r="Y318" s="177">
        <f t="shared" si="263"/>
        <v>6715599.7566123297</v>
      </c>
      <c r="Z318" s="177"/>
      <c r="AA318" s="177">
        <f t="shared" si="264"/>
        <v>73871597.322735623</v>
      </c>
      <c r="AB318" s="177"/>
      <c r="AD318" s="45">
        <f t="shared" si="265"/>
        <v>2686239.9026449318</v>
      </c>
      <c r="AE318" s="177">
        <f t="shared" si="266"/>
        <v>268623.99026449322</v>
      </c>
      <c r="AF318" s="177"/>
      <c r="AG318" s="177">
        <f t="shared" si="267"/>
        <v>2954863.8929094248</v>
      </c>
      <c r="AH318" s="197"/>
      <c r="AJ318" s="45">
        <f t="shared" si="268"/>
        <v>33577.998783061645</v>
      </c>
      <c r="AK318" s="177">
        <f t="shared" si="269"/>
        <v>3357.7998783061648</v>
      </c>
      <c r="AL318" s="177"/>
      <c r="AM318" s="177">
        <f t="shared" si="270"/>
        <v>36935.798661367808</v>
      </c>
    </row>
    <row r="319" spans="1:40" x14ac:dyDescent="0.35">
      <c r="A319" s="48">
        <v>43426</v>
      </c>
      <c r="B319" s="53">
        <f t="shared" si="212"/>
        <v>1</v>
      </c>
      <c r="C319" s="71">
        <v>227947578200</v>
      </c>
      <c r="D319" s="71">
        <v>0</v>
      </c>
      <c r="E319" s="71">
        <v>2000000000</v>
      </c>
      <c r="F319" s="71">
        <v>10877956992.480011</v>
      </c>
      <c r="G319" s="70">
        <v>240825535192.48001</v>
      </c>
      <c r="H319" s="109">
        <v>269689793.89560002</v>
      </c>
      <c r="I319" s="50">
        <f>G319/H319</f>
        <v>892.97237286519749</v>
      </c>
      <c r="J319" s="51">
        <f>(I319-I318)/I318</f>
        <v>-3.5394049533562745E-3</v>
      </c>
      <c r="K319" s="51">
        <f>(I319-I297)/I297</f>
        <v>-2.3054237777072262E-2</v>
      </c>
      <c r="L319" s="51">
        <f>(I319-I256)/I256</f>
        <v>-4.9240226966336918E-2</v>
      </c>
      <c r="R319" s="84">
        <f t="shared" si="257"/>
        <v>0.9465257827323531</v>
      </c>
      <c r="S319" s="84">
        <f t="shared" si="258"/>
        <v>0</v>
      </c>
      <c r="T319" s="84">
        <f t="shared" si="259"/>
        <v>8.304767176792521E-3</v>
      </c>
      <c r="U319" s="84">
        <f t="shared" si="260"/>
        <v>4.5169450090854338E-2</v>
      </c>
      <c r="V319" s="84">
        <f t="shared" si="261"/>
        <v>1</v>
      </c>
      <c r="X319" s="45">
        <f t="shared" si="262"/>
        <v>33108463.855464388</v>
      </c>
      <c r="Y319" s="177">
        <f t="shared" si="263"/>
        <v>3310846.3855464389</v>
      </c>
      <c r="Z319" s="177"/>
      <c r="AA319" s="177">
        <f t="shared" si="264"/>
        <v>36419310.24101083</v>
      </c>
      <c r="AB319" s="177"/>
      <c r="AD319" s="45">
        <f t="shared" si="265"/>
        <v>1324338.5542185754</v>
      </c>
      <c r="AE319" s="177">
        <f t="shared" si="266"/>
        <v>132433.85542185753</v>
      </c>
      <c r="AF319" s="177"/>
      <c r="AG319" s="177">
        <f t="shared" si="267"/>
        <v>1456772.4096404328</v>
      </c>
      <c r="AH319" s="197"/>
      <c r="AJ319" s="45">
        <f t="shared" si="268"/>
        <v>16554.231927732195</v>
      </c>
      <c r="AK319" s="177">
        <f t="shared" si="269"/>
        <v>1655.4231927732196</v>
      </c>
      <c r="AL319" s="177"/>
      <c r="AM319" s="177">
        <f t="shared" si="270"/>
        <v>18209.655120505413</v>
      </c>
    </row>
    <row r="320" spans="1:40" x14ac:dyDescent="0.35">
      <c r="A320" s="48">
        <v>43427</v>
      </c>
      <c r="B320" s="53">
        <f t="shared" si="212"/>
        <v>1</v>
      </c>
      <c r="C320" s="71">
        <v>227809469700</v>
      </c>
      <c r="D320" s="71">
        <v>0</v>
      </c>
      <c r="E320" s="71">
        <v>2000000000</v>
      </c>
      <c r="F320" s="71">
        <v>10177232448.899994</v>
      </c>
      <c r="G320" s="70">
        <v>239986702148.89999</v>
      </c>
      <c r="H320" s="109">
        <v>268945777.3186</v>
      </c>
      <c r="I320" s="50">
        <f>G320/H320</f>
        <v>892.32374102161737</v>
      </c>
      <c r="J320" s="51">
        <f>(I320-I319)/I319</f>
        <v>-7.2637392072826934E-4</v>
      </c>
      <c r="K320" s="51">
        <f>(I320-I298)/I298</f>
        <v>-2.2278603931909648E-2</v>
      </c>
      <c r="L320" s="51">
        <f>(I320-I256)/I256</f>
        <v>-4.9930834070346097E-2</v>
      </c>
      <c r="R320" s="84">
        <f t="shared" si="257"/>
        <v>0.94925872000464173</v>
      </c>
      <c r="S320" s="84">
        <f t="shared" si="258"/>
        <v>0</v>
      </c>
      <c r="T320" s="84">
        <f t="shared" si="259"/>
        <v>8.3337950898591789E-3</v>
      </c>
      <c r="U320" s="84">
        <f t="shared" si="260"/>
        <v>4.2407484905499136E-2</v>
      </c>
      <c r="V320" s="84">
        <f t="shared" si="261"/>
        <v>1</v>
      </c>
      <c r="X320" s="45">
        <f t="shared" si="262"/>
        <v>32989799.341435619</v>
      </c>
      <c r="Y320" s="177">
        <f t="shared" si="263"/>
        <v>3298979.9341435619</v>
      </c>
      <c r="Z320" s="177"/>
      <c r="AA320" s="177">
        <f t="shared" si="264"/>
        <v>36288779.275579184</v>
      </c>
      <c r="AB320" s="177"/>
      <c r="AD320" s="45">
        <f t="shared" si="265"/>
        <v>1319591.9736574248</v>
      </c>
      <c r="AE320" s="177">
        <f t="shared" si="266"/>
        <v>131959.1973657425</v>
      </c>
      <c r="AF320" s="177"/>
      <c r="AG320" s="177">
        <f t="shared" si="267"/>
        <v>1451551.1710231672</v>
      </c>
      <c r="AH320" s="197"/>
      <c r="AJ320" s="45">
        <f t="shared" si="268"/>
        <v>16494.899670717808</v>
      </c>
      <c r="AK320" s="177">
        <f t="shared" si="269"/>
        <v>1649.4899670717809</v>
      </c>
      <c r="AL320" s="177"/>
      <c r="AM320" s="177">
        <f t="shared" si="270"/>
        <v>18144.389637789591</v>
      </c>
    </row>
    <row r="321" spans="1:40" x14ac:dyDescent="0.35">
      <c r="A321" s="48">
        <v>43430</v>
      </c>
      <c r="B321" s="53">
        <f t="shared" si="212"/>
        <v>3</v>
      </c>
      <c r="C321" s="71">
        <v>221976597700</v>
      </c>
      <c r="D321" s="71">
        <v>0</v>
      </c>
      <c r="E321" s="71">
        <v>0</v>
      </c>
      <c r="F321" s="71">
        <v>21395370765.339996</v>
      </c>
      <c r="G321" s="70">
        <v>243371968465.34</v>
      </c>
      <c r="H321" s="109">
        <v>273796658.83450001</v>
      </c>
      <c r="I321" s="50">
        <v>888.87851846449803</v>
      </c>
      <c r="J321" s="51">
        <v>-3.8609558378161239E-3</v>
      </c>
      <c r="K321" s="51">
        <v>-1.3268678615681742E-2</v>
      </c>
      <c r="L321" s="51">
        <v>-6.2739972045436063E-2</v>
      </c>
      <c r="R321" s="84">
        <f t="shared" si="257"/>
        <v>0.91208777699315424</v>
      </c>
      <c r="S321" s="84">
        <f t="shared" si="258"/>
        <v>0</v>
      </c>
      <c r="T321" s="84">
        <f t="shared" si="259"/>
        <v>0</v>
      </c>
      <c r="U321" s="84">
        <f t="shared" si="260"/>
        <v>8.791222300684573E-2</v>
      </c>
      <c r="V321" s="84">
        <f t="shared" si="261"/>
        <v>1</v>
      </c>
      <c r="X321" s="45">
        <f t="shared" si="262"/>
        <v>98624672.115986302</v>
      </c>
      <c r="Y321" s="177">
        <f t="shared" si="263"/>
        <v>9862467.211598631</v>
      </c>
      <c r="Z321" s="177"/>
      <c r="AA321" s="177">
        <f t="shared" si="264"/>
        <v>108487139.32758494</v>
      </c>
      <c r="AB321" s="177"/>
      <c r="AD321" s="45">
        <f t="shared" si="265"/>
        <v>3944986.8846394517</v>
      </c>
      <c r="AE321" s="177">
        <f t="shared" si="266"/>
        <v>394498.68846394517</v>
      </c>
      <c r="AF321" s="177"/>
      <c r="AG321" s="177">
        <f t="shared" si="267"/>
        <v>4339485.5731033972</v>
      </c>
      <c r="AH321" s="197"/>
      <c r="AJ321" s="45">
        <f t="shared" si="268"/>
        <v>49312.336057993147</v>
      </c>
      <c r="AK321" s="177">
        <f t="shared" si="269"/>
        <v>4931.2336057993152</v>
      </c>
      <c r="AL321" s="177"/>
      <c r="AM321" s="177">
        <f t="shared" si="270"/>
        <v>54243.569663792463</v>
      </c>
    </row>
    <row r="322" spans="1:40" x14ac:dyDescent="0.35">
      <c r="A322" s="48">
        <v>43431</v>
      </c>
      <c r="B322" s="53">
        <f t="shared" si="212"/>
        <v>1</v>
      </c>
      <c r="C322" s="71">
        <v>224346990200</v>
      </c>
      <c r="D322" s="71">
        <v>0</v>
      </c>
      <c r="E322" s="71">
        <v>7500000000</v>
      </c>
      <c r="F322" s="71">
        <v>9841615946.2600098</v>
      </c>
      <c r="G322" s="70">
        <v>241688606146.26001</v>
      </c>
      <c r="H322" s="109">
        <v>269278201.80690002</v>
      </c>
      <c r="I322" s="50">
        <f t="shared" ref="I322:I327" si="274">G322/H322</f>
        <v>897.54240976243386</v>
      </c>
      <c r="J322" s="51">
        <f t="shared" ref="J322:J327" si="275">(I322-I321)/I321</f>
        <v>9.7469914256701328E-3</v>
      </c>
      <c r="K322" s="51">
        <f>(I322-I301)/I301</f>
        <v>-3.651016886708631E-3</v>
      </c>
      <c r="L322" s="51">
        <f>(I322-I258)/I258</f>
        <v>-5.360450658933958E-2</v>
      </c>
      <c r="R322" s="84">
        <f t="shared" si="257"/>
        <v>0.92824810311593431</v>
      </c>
      <c r="S322" s="84">
        <f t="shared" si="258"/>
        <v>0</v>
      </c>
      <c r="T322" s="84">
        <f t="shared" si="259"/>
        <v>3.1031665578232961E-2</v>
      </c>
      <c r="U322" s="84">
        <f t="shared" si="260"/>
        <v>4.0720231305832716E-2</v>
      </c>
      <c r="V322" s="84">
        <f t="shared" si="261"/>
        <v>1</v>
      </c>
      <c r="X322" s="45">
        <f t="shared" si="262"/>
        <v>33338625.817169864</v>
      </c>
      <c r="Y322" s="177">
        <f t="shared" si="263"/>
        <v>3333862.5817169864</v>
      </c>
      <c r="Z322" s="177"/>
      <c r="AA322" s="177">
        <f t="shared" si="264"/>
        <v>36672488.398886852</v>
      </c>
      <c r="AB322" s="177"/>
      <c r="AD322" s="45">
        <f t="shared" si="265"/>
        <v>1333545.0326867944</v>
      </c>
      <c r="AE322" s="177">
        <f t="shared" si="266"/>
        <v>133354.50326867946</v>
      </c>
      <c r="AF322" s="177"/>
      <c r="AG322" s="177">
        <f t="shared" si="267"/>
        <v>1466899.5359554738</v>
      </c>
      <c r="AH322" s="197"/>
      <c r="AJ322" s="45">
        <f t="shared" si="268"/>
        <v>16669.312908584932</v>
      </c>
      <c r="AK322" s="177">
        <f t="shared" si="269"/>
        <v>1666.9312908584934</v>
      </c>
      <c r="AL322" s="177"/>
      <c r="AM322" s="177">
        <f t="shared" si="270"/>
        <v>18336.244199443427</v>
      </c>
    </row>
    <row r="323" spans="1:40" x14ac:dyDescent="0.35">
      <c r="A323" s="48">
        <v>43432</v>
      </c>
      <c r="B323" s="53">
        <f t="shared" si="212"/>
        <v>1</v>
      </c>
      <c r="C323" s="71">
        <v>227045401700</v>
      </c>
      <c r="D323" s="71">
        <v>0</v>
      </c>
      <c r="E323" s="71">
        <v>7500000000</v>
      </c>
      <c r="F323" s="71">
        <v>9468848308</v>
      </c>
      <c r="G323" s="70">
        <v>244014250008</v>
      </c>
      <c r="H323" s="109">
        <v>269107206.82239997</v>
      </c>
      <c r="I323" s="50">
        <f t="shared" si="274"/>
        <v>906.7547944527538</v>
      </c>
      <c r="J323" s="51">
        <f t="shared" si="275"/>
        <v>1.0264010469163589E-2</v>
      </c>
      <c r="K323" s="51">
        <f>(I323-I302)/I302</f>
        <v>1.2781040831815429E-2</v>
      </c>
      <c r="L323" s="51">
        <f>(I323-I259)/I259</f>
        <v>-4.3824064481644588E-2</v>
      </c>
      <c r="R323" s="84">
        <f t="shared" si="257"/>
        <v>0.93045960099689395</v>
      </c>
      <c r="S323" s="84">
        <f t="shared" si="258"/>
        <v>0</v>
      </c>
      <c r="T323" s="84">
        <f t="shared" si="259"/>
        <v>3.0735909889500767E-2</v>
      </c>
      <c r="U323" s="84">
        <f t="shared" si="260"/>
        <v>3.880448911360531E-2</v>
      </c>
      <c r="V323" s="84">
        <f t="shared" si="261"/>
        <v>1</v>
      </c>
      <c r="X323" s="45">
        <f t="shared" si="262"/>
        <v>33108028.239213701</v>
      </c>
      <c r="Y323" s="177">
        <f t="shared" si="263"/>
        <v>3310802.8239213703</v>
      </c>
      <c r="Z323" s="177"/>
      <c r="AA323" s="177">
        <f t="shared" si="264"/>
        <v>36418831.063135073</v>
      </c>
      <c r="AB323" s="177"/>
      <c r="AD323" s="45">
        <f t="shared" si="265"/>
        <v>1324321.1295685482</v>
      </c>
      <c r="AE323" s="177">
        <f t="shared" si="266"/>
        <v>132432.11295685483</v>
      </c>
      <c r="AF323" s="177"/>
      <c r="AG323" s="177">
        <f t="shared" si="267"/>
        <v>1456753.2425254029</v>
      </c>
      <c r="AH323" s="197"/>
      <c r="AJ323" s="45">
        <f t="shared" si="268"/>
        <v>16554.014119606851</v>
      </c>
      <c r="AK323" s="177">
        <f t="shared" si="269"/>
        <v>1655.4014119606852</v>
      </c>
      <c r="AL323" s="177"/>
      <c r="AM323" s="177">
        <f t="shared" si="270"/>
        <v>18209.415531567534</v>
      </c>
    </row>
    <row r="324" spans="1:40" x14ac:dyDescent="0.35">
      <c r="A324" s="48">
        <v>43433</v>
      </c>
      <c r="B324" s="53">
        <f t="shared" si="212"/>
        <v>1</v>
      </c>
      <c r="C324" s="71">
        <v>227267594500</v>
      </c>
      <c r="D324" s="71">
        <v>0</v>
      </c>
      <c r="E324" s="71">
        <v>7500000000</v>
      </c>
      <c r="F324" s="71">
        <v>9420877286.519989</v>
      </c>
      <c r="G324" s="70">
        <v>244188471786.51999</v>
      </c>
      <c r="H324" s="109">
        <v>269094368.62620002</v>
      </c>
      <c r="I324" s="50">
        <f t="shared" si="274"/>
        <v>907.44549220100214</v>
      </c>
      <c r="J324" s="51">
        <f t="shared" si="275"/>
        <v>7.6172494755342426E-4</v>
      </c>
      <c r="K324" s="51">
        <f>(I324-I302)/I302</f>
        <v>1.3552501417026146E-2</v>
      </c>
      <c r="L324" s="51">
        <f>(I324-I260)/I260</f>
        <v>-4.3482357021639814E-2</v>
      </c>
      <c r="R324" s="84">
        <f t="shared" si="257"/>
        <v>0.93070566696812396</v>
      </c>
      <c r="S324" s="84">
        <f t="shared" si="258"/>
        <v>0</v>
      </c>
      <c r="T324" s="84">
        <f t="shared" si="259"/>
        <v>3.0713980660630125E-2</v>
      </c>
      <c r="U324" s="84">
        <f t="shared" si="260"/>
        <v>3.8580352371245942E-2</v>
      </c>
      <c r="V324" s="84">
        <f t="shared" si="261"/>
        <v>1</v>
      </c>
      <c r="X324" s="45">
        <f t="shared" si="262"/>
        <v>33426609.59013699</v>
      </c>
      <c r="Y324" s="177">
        <f t="shared" si="263"/>
        <v>3342660.9590136991</v>
      </c>
      <c r="Z324" s="177"/>
      <c r="AA324" s="177">
        <f t="shared" si="264"/>
        <v>36769270.54915069</v>
      </c>
      <c r="AB324" s="177"/>
      <c r="AD324" s="45">
        <f t="shared" si="265"/>
        <v>1337064.3836054795</v>
      </c>
      <c r="AE324" s="177">
        <f t="shared" si="266"/>
        <v>133706.43836054797</v>
      </c>
      <c r="AF324" s="177"/>
      <c r="AG324" s="177">
        <f t="shared" si="267"/>
        <v>1470770.8219660274</v>
      </c>
      <c r="AH324" s="197"/>
      <c r="AJ324" s="45">
        <f t="shared" si="268"/>
        <v>16713.304795068496</v>
      </c>
      <c r="AK324" s="177">
        <f t="shared" si="269"/>
        <v>1671.3304795068498</v>
      </c>
      <c r="AL324" s="177"/>
      <c r="AM324" s="177">
        <f t="shared" si="270"/>
        <v>18384.635274575347</v>
      </c>
    </row>
    <row r="325" spans="1:40" x14ac:dyDescent="0.35">
      <c r="A325" s="48">
        <v>43434</v>
      </c>
      <c r="B325" s="53">
        <f t="shared" si="212"/>
        <v>1</v>
      </c>
      <c r="C325" s="71">
        <v>218226261400</v>
      </c>
      <c r="D325" s="71">
        <v>0</v>
      </c>
      <c r="E325" s="71">
        <v>16500000000</v>
      </c>
      <c r="F325" s="71">
        <v>-990917593.32998657</v>
      </c>
      <c r="G325" s="70">
        <v>233735343806.67001</v>
      </c>
      <c r="H325" s="109">
        <v>267578719.73590001</v>
      </c>
      <c r="I325" s="50">
        <f t="shared" si="274"/>
        <v>873.51992728482526</v>
      </c>
      <c r="J325" s="51">
        <f t="shared" si="275"/>
        <v>-3.738578813575974E-2</v>
      </c>
      <c r="K325" s="51">
        <f>(I325-I303)/I303</f>
        <v>-5.6665801527274445E-3</v>
      </c>
      <c r="L325" s="51">
        <f>(I325-I261)/I261</f>
        <v>-6.8602515488556309E-2</v>
      </c>
      <c r="R325" s="84">
        <f t="shared" si="257"/>
        <v>0.93364682399295984</v>
      </c>
      <c r="S325" s="84">
        <f t="shared" si="258"/>
        <v>0</v>
      </c>
      <c r="T325" s="84">
        <f t="shared" si="259"/>
        <v>7.059266147462781E-2</v>
      </c>
      <c r="U325" s="84">
        <f t="shared" si="260"/>
        <v>-4.2394854675876755E-3</v>
      </c>
      <c r="V325" s="84">
        <f t="shared" si="261"/>
        <v>0.99999999999999989</v>
      </c>
      <c r="X325" s="129">
        <f t="shared" si="262"/>
        <v>33450475.587194521</v>
      </c>
      <c r="Y325" s="130">
        <f t="shared" si="263"/>
        <v>3345047.5587194525</v>
      </c>
      <c r="Z325" s="130"/>
      <c r="AA325" s="130">
        <f t="shared" si="264"/>
        <v>36795523.145913973</v>
      </c>
      <c r="AB325" s="130">
        <f>SUM(AA305:AA325)</f>
        <v>1144932795.4617302</v>
      </c>
      <c r="AD325" s="129">
        <f t="shared" si="265"/>
        <v>1338019.0234877809</v>
      </c>
      <c r="AE325" s="130">
        <f t="shared" si="266"/>
        <v>133801.90234877809</v>
      </c>
      <c r="AF325" s="130"/>
      <c r="AG325" s="130">
        <f t="shared" si="267"/>
        <v>1471820.9258365589</v>
      </c>
      <c r="AH325" s="130">
        <f>SUM(AG305:AG325)</f>
        <v>45797311.818469204</v>
      </c>
      <c r="AJ325" s="129">
        <f t="shared" si="268"/>
        <v>16725.237793597262</v>
      </c>
      <c r="AK325" s="130">
        <f t="shared" si="269"/>
        <v>1672.5237793597262</v>
      </c>
      <c r="AL325" s="130"/>
      <c r="AM325" s="130">
        <f t="shared" si="270"/>
        <v>18397.761572956988</v>
      </c>
      <c r="AN325" s="130">
        <f>SUM(AM305:AM325)</f>
        <v>572466.39773086505</v>
      </c>
    </row>
    <row r="326" spans="1:40" x14ac:dyDescent="0.35">
      <c r="A326" s="48">
        <v>43437</v>
      </c>
      <c r="B326" s="53">
        <f t="shared" si="212"/>
        <v>3</v>
      </c>
      <c r="C326" s="71">
        <v>221130437400</v>
      </c>
      <c r="D326" s="71">
        <v>0</v>
      </c>
      <c r="E326" s="71">
        <v>16500000000</v>
      </c>
      <c r="F326" s="71">
        <v>-530374806.72000122</v>
      </c>
      <c r="G326" s="70">
        <v>237100062593.28</v>
      </c>
      <c r="H326" s="109">
        <v>267625656.56490001</v>
      </c>
      <c r="I326" s="50">
        <f t="shared" si="274"/>
        <v>885.93920940379849</v>
      </c>
      <c r="J326" s="51">
        <f t="shared" si="275"/>
        <v>1.4217514370366186E-2</v>
      </c>
      <c r="K326" s="51">
        <f>(I326-I306)/I306</f>
        <v>6.9800811425882259E-3</v>
      </c>
      <c r="L326" s="51">
        <f t="shared" ref="L326:L331" si="276">(I326-I263)/I263</f>
        <v>-2.9688577163037088E-2</v>
      </c>
      <c r="R326" s="84">
        <f t="shared" si="257"/>
        <v>0.93264605239402998</v>
      </c>
      <c r="S326" s="84">
        <f t="shared" si="258"/>
        <v>0</v>
      </c>
      <c r="T326" s="84">
        <f t="shared" si="259"/>
        <v>6.9590871548203675E-2</v>
      </c>
      <c r="U326" s="84">
        <f t="shared" si="260"/>
        <v>-2.2369239422336336E-3</v>
      </c>
      <c r="V326" s="84">
        <f t="shared" si="261"/>
        <v>1</v>
      </c>
      <c r="X326" s="45">
        <f t="shared" si="262"/>
        <v>96055620.742467135</v>
      </c>
      <c r="Y326" s="177">
        <f t="shared" si="263"/>
        <v>9605562.0742467139</v>
      </c>
      <c r="Z326" s="177"/>
      <c r="AA326" s="177">
        <f t="shared" si="264"/>
        <v>105661182.81671385</v>
      </c>
      <c r="AB326" s="177"/>
      <c r="AD326" s="45">
        <f t="shared" si="265"/>
        <v>3842224.8296986856</v>
      </c>
      <c r="AE326" s="177">
        <f t="shared" si="266"/>
        <v>384222.48296986858</v>
      </c>
      <c r="AF326" s="177"/>
      <c r="AG326" s="177">
        <f t="shared" si="267"/>
        <v>4226447.3126685545</v>
      </c>
      <c r="AH326" s="197"/>
      <c r="AJ326" s="45">
        <f t="shared" si="268"/>
        <v>48027.810371233565</v>
      </c>
      <c r="AK326" s="177">
        <f t="shared" si="269"/>
        <v>4802.7810371233563</v>
      </c>
      <c r="AL326" s="177"/>
      <c r="AM326" s="177">
        <f t="shared" si="270"/>
        <v>52830.591408356922</v>
      </c>
    </row>
    <row r="327" spans="1:40" x14ac:dyDescent="0.35">
      <c r="A327" s="48">
        <v>43438</v>
      </c>
      <c r="B327" s="53">
        <f t="shared" ref="B327:B391" si="277">A327-A326</f>
        <v>1</v>
      </c>
      <c r="C327" s="71">
        <v>222364514000</v>
      </c>
      <c r="D327" s="71">
        <v>0</v>
      </c>
      <c r="E327" s="71">
        <v>16500000000</v>
      </c>
      <c r="F327" s="71">
        <v>-4344603991.6799927</v>
      </c>
      <c r="G327" s="70">
        <v>234519910008.32001</v>
      </c>
      <c r="H327" s="109">
        <v>263359106.63479999</v>
      </c>
      <c r="I327" s="50">
        <f t="shared" si="274"/>
        <v>890.49478108052938</v>
      </c>
      <c r="J327" s="51">
        <f t="shared" si="275"/>
        <v>5.1420815653893557E-3</v>
      </c>
      <c r="K327" s="51">
        <f>(I327-I307)/I307</f>
        <v>2.1003964706700663E-3</v>
      </c>
      <c r="L327" s="51">
        <f t="shared" si="276"/>
        <v>-7.1793038884612097E-3</v>
      </c>
      <c r="R327" s="84">
        <f t="shared" si="257"/>
        <v>0.94816902322754271</v>
      </c>
      <c r="S327" s="84">
        <f t="shared" si="258"/>
        <v>0</v>
      </c>
      <c r="T327" s="84">
        <f t="shared" si="259"/>
        <v>7.0356499793192973E-2</v>
      </c>
      <c r="U327" s="84">
        <f t="shared" si="260"/>
        <v>-1.8525523020735683E-2</v>
      </c>
      <c r="V327" s="84">
        <f t="shared" si="261"/>
        <v>1</v>
      </c>
      <c r="X327" s="45">
        <f t="shared" si="262"/>
        <v>32479460.629216444</v>
      </c>
      <c r="Y327" s="177">
        <f t="shared" si="263"/>
        <v>3247946.0629216447</v>
      </c>
      <c r="Z327" s="177"/>
      <c r="AA327" s="177">
        <f t="shared" si="264"/>
        <v>35727406.692138091</v>
      </c>
      <c r="AB327" s="177"/>
      <c r="AD327" s="45">
        <f t="shared" si="265"/>
        <v>1299178.4251686577</v>
      </c>
      <c r="AE327" s="177">
        <f t="shared" si="266"/>
        <v>129917.84251686577</v>
      </c>
      <c r="AF327" s="177"/>
      <c r="AG327" s="177">
        <f t="shared" si="267"/>
        <v>1429096.2676855235</v>
      </c>
      <c r="AH327" s="197"/>
      <c r="AJ327" s="45">
        <f t="shared" si="268"/>
        <v>16239.730314608219</v>
      </c>
      <c r="AK327" s="177">
        <f t="shared" si="269"/>
        <v>1623.9730314608221</v>
      </c>
      <c r="AL327" s="177"/>
      <c r="AM327" s="177">
        <f t="shared" si="270"/>
        <v>17863.70334606904</v>
      </c>
    </row>
    <row r="328" spans="1:40" x14ac:dyDescent="0.35">
      <c r="A328" s="48">
        <v>43439</v>
      </c>
      <c r="B328" s="53">
        <f t="shared" si="277"/>
        <v>1</v>
      </c>
      <c r="C328" s="71">
        <v>222524320500</v>
      </c>
      <c r="D328" s="71">
        <v>0</v>
      </c>
      <c r="E328" s="71">
        <v>7500000000</v>
      </c>
      <c r="F328" s="71">
        <v>1542728504.1799927</v>
      </c>
      <c r="G328" s="70">
        <v>231567049004.17999</v>
      </c>
      <c r="H328" s="109">
        <v>259901812.3996</v>
      </c>
      <c r="I328" s="50">
        <f t="shared" ref="I328:I333" si="278">G328/H328</f>
        <v>890.97896958157719</v>
      </c>
      <c r="J328" s="51">
        <f t="shared" ref="J328:J333" si="279">(I328-I327)/I327</f>
        <v>5.4372974590630944E-4</v>
      </c>
      <c r="K328" s="51">
        <f>(I328-I307)/I307</f>
        <v>2.6452682646156758E-3</v>
      </c>
      <c r="L328" s="51">
        <f t="shared" si="276"/>
        <v>3.5445229356948847E-2</v>
      </c>
      <c r="R328" s="84">
        <f t="shared" si="257"/>
        <v>0.96094984781700632</v>
      </c>
      <c r="S328" s="84">
        <f t="shared" si="258"/>
        <v>0</v>
      </c>
      <c r="T328" s="84">
        <f t="shared" si="259"/>
        <v>3.2388027710560055E-2</v>
      </c>
      <c r="U328" s="84">
        <f t="shared" si="260"/>
        <v>6.6621244724336627E-3</v>
      </c>
      <c r="V328" s="84">
        <f t="shared" si="261"/>
        <v>1</v>
      </c>
      <c r="X328" s="45">
        <f t="shared" si="262"/>
        <v>32126015.069632877</v>
      </c>
      <c r="Y328" s="177">
        <f t="shared" si="263"/>
        <v>3212601.5069632879</v>
      </c>
      <c r="Z328" s="177"/>
      <c r="AA328" s="177">
        <f t="shared" si="264"/>
        <v>35338616.576596163</v>
      </c>
      <c r="AB328" s="177"/>
      <c r="AD328" s="45">
        <f t="shared" si="265"/>
        <v>1285040.6027853151</v>
      </c>
      <c r="AE328" s="177">
        <f t="shared" si="266"/>
        <v>128504.06027853151</v>
      </c>
      <c r="AF328" s="177"/>
      <c r="AG328" s="177">
        <f t="shared" si="267"/>
        <v>1413544.6630638465</v>
      </c>
      <c r="AH328" s="197"/>
      <c r="AJ328" s="45">
        <f t="shared" si="268"/>
        <v>16063.007534816441</v>
      </c>
      <c r="AK328" s="177">
        <f t="shared" si="269"/>
        <v>1606.3007534816443</v>
      </c>
      <c r="AL328" s="177"/>
      <c r="AM328" s="177">
        <f t="shared" si="270"/>
        <v>17669.308288298085</v>
      </c>
    </row>
    <row r="329" spans="1:40" x14ac:dyDescent="0.35">
      <c r="A329" s="48">
        <v>43440</v>
      </c>
      <c r="B329" s="53">
        <f t="shared" si="277"/>
        <v>1</v>
      </c>
      <c r="C329" s="71">
        <v>223161738500</v>
      </c>
      <c r="D329" s="71">
        <v>0</v>
      </c>
      <c r="E329" s="71">
        <v>7500000000</v>
      </c>
      <c r="F329" s="71">
        <v>1513448049.3200073</v>
      </c>
      <c r="G329" s="70">
        <v>232175186549.32001</v>
      </c>
      <c r="H329" s="109">
        <v>259907760.91240001</v>
      </c>
      <c r="I329" s="50">
        <f t="shared" si="278"/>
        <v>893.29839837900397</v>
      </c>
      <c r="J329" s="51">
        <f t="shared" si="279"/>
        <v>2.6032363014314853E-3</v>
      </c>
      <c r="K329" s="51">
        <f>(I329-I308)/I308</f>
        <v>-1.2015325457263411E-2</v>
      </c>
      <c r="L329" s="51">
        <f t="shared" si="276"/>
        <v>2.6762377469783809E-2</v>
      </c>
      <c r="R329" s="84">
        <f t="shared" si="257"/>
        <v>0.96117824568903565</v>
      </c>
      <c r="S329" s="84">
        <f t="shared" si="258"/>
        <v>0</v>
      </c>
      <c r="T329" s="84">
        <f t="shared" si="259"/>
        <v>3.230319359905761E-2</v>
      </c>
      <c r="U329" s="84">
        <f t="shared" si="260"/>
        <v>6.5185607119067042E-3</v>
      </c>
      <c r="V329" s="84">
        <f t="shared" si="261"/>
        <v>1</v>
      </c>
      <c r="X329" s="45">
        <f t="shared" si="262"/>
        <v>31721513.562216438</v>
      </c>
      <c r="Y329" s="177">
        <f t="shared" si="263"/>
        <v>3172151.3562216442</v>
      </c>
      <c r="Z329" s="177"/>
      <c r="AA329" s="177">
        <f t="shared" si="264"/>
        <v>34893664.918438084</v>
      </c>
      <c r="AB329" s="177"/>
      <c r="AD329" s="45">
        <f t="shared" si="265"/>
        <v>1268860.5424886574</v>
      </c>
      <c r="AE329" s="177">
        <f t="shared" si="266"/>
        <v>126886.05424886575</v>
      </c>
      <c r="AF329" s="177"/>
      <c r="AG329" s="177">
        <f t="shared" si="267"/>
        <v>1395746.5967375231</v>
      </c>
      <c r="AH329" s="197"/>
      <c r="AJ329" s="45">
        <f t="shared" si="268"/>
        <v>15860.756781108221</v>
      </c>
      <c r="AK329" s="177">
        <f t="shared" si="269"/>
        <v>1586.0756781108221</v>
      </c>
      <c r="AL329" s="177"/>
      <c r="AM329" s="177">
        <f t="shared" si="270"/>
        <v>17446.832459219044</v>
      </c>
    </row>
    <row r="330" spans="1:40" x14ac:dyDescent="0.35">
      <c r="A330" s="48">
        <v>43441</v>
      </c>
      <c r="B330" s="53">
        <f t="shared" si="277"/>
        <v>1</v>
      </c>
      <c r="C330" s="71">
        <v>220684436500</v>
      </c>
      <c r="D330" s="71">
        <v>0</v>
      </c>
      <c r="E330" s="71">
        <v>7500000000</v>
      </c>
      <c r="F330" s="71">
        <v>3520980937.6099854</v>
      </c>
      <c r="G330" s="70">
        <v>231705417437.60999</v>
      </c>
      <c r="H330" s="109">
        <v>259514269.86340001</v>
      </c>
      <c r="I330" s="50">
        <f t="shared" si="278"/>
        <v>892.84268475707438</v>
      </c>
      <c r="J330" s="51">
        <f t="shared" si="279"/>
        <v>-5.1014713869020295E-4</v>
      </c>
      <c r="K330" s="51">
        <f>(I330-I309)/I309</f>
        <v>-2.3556381111859349E-2</v>
      </c>
      <c r="L330" s="51">
        <f t="shared" si="276"/>
        <v>1.2428509539949128E-2</v>
      </c>
      <c r="R330" s="84">
        <f t="shared" si="257"/>
        <v>0.95243537652468768</v>
      </c>
      <c r="S330" s="84">
        <f t="shared" si="258"/>
        <v>0</v>
      </c>
      <c r="T330" s="84">
        <f t="shared" si="259"/>
        <v>3.2368686424949396E-2</v>
      </c>
      <c r="U330" s="84">
        <f t="shared" si="260"/>
        <v>1.5195937050362925E-2</v>
      </c>
      <c r="V330" s="84">
        <f t="shared" si="261"/>
        <v>1</v>
      </c>
      <c r="X330" s="45">
        <f t="shared" si="262"/>
        <v>31804820.075249318</v>
      </c>
      <c r="Y330" s="177">
        <f t="shared" si="263"/>
        <v>3180482.0075249318</v>
      </c>
      <c r="Z330" s="177"/>
      <c r="AA330" s="177">
        <f t="shared" si="264"/>
        <v>34985302.082774252</v>
      </c>
      <c r="AB330" s="177"/>
      <c r="AD330" s="45">
        <f t="shared" si="265"/>
        <v>1272192.8030099727</v>
      </c>
      <c r="AE330" s="177">
        <f t="shared" si="266"/>
        <v>127219.28030099727</v>
      </c>
      <c r="AF330" s="177"/>
      <c r="AG330" s="177">
        <f t="shared" si="267"/>
        <v>1399412.0833109699</v>
      </c>
      <c r="AH330" s="197"/>
      <c r="AJ330" s="45">
        <f t="shared" si="268"/>
        <v>15902.410037624661</v>
      </c>
      <c r="AK330" s="177">
        <f t="shared" si="269"/>
        <v>1590.2410037624661</v>
      </c>
      <c r="AL330" s="177"/>
      <c r="AM330" s="177">
        <f t="shared" si="270"/>
        <v>17492.651041387126</v>
      </c>
    </row>
    <row r="331" spans="1:40" x14ac:dyDescent="0.35">
      <c r="A331" s="48">
        <v>43444</v>
      </c>
      <c r="B331" s="53">
        <f t="shared" si="277"/>
        <v>3</v>
      </c>
      <c r="C331" s="71">
        <v>223983122500</v>
      </c>
      <c r="D331" s="71">
        <v>0</v>
      </c>
      <c r="E331" s="71">
        <v>0</v>
      </c>
      <c r="F331" s="71">
        <v>7589877615.1799927</v>
      </c>
      <c r="G331" s="70">
        <v>231573000115.17999</v>
      </c>
      <c r="H331" s="109">
        <v>255788986.02810001</v>
      </c>
      <c r="I331" s="50">
        <f t="shared" si="278"/>
        <v>905.32826964543449</v>
      </c>
      <c r="J331" s="51">
        <f t="shared" si="279"/>
        <v>1.3984081520203305E-2</v>
      </c>
      <c r="K331" s="51">
        <f>(I331-I311)/I311</f>
        <v>-4.9859883364137764E-3</v>
      </c>
      <c r="L331" s="51">
        <f t="shared" si="276"/>
        <v>3.2628984346538131E-2</v>
      </c>
      <c r="R331" s="84">
        <f t="shared" si="257"/>
        <v>0.9672246867665707</v>
      </c>
      <c r="S331" s="84">
        <f t="shared" si="258"/>
        <v>0</v>
      </c>
      <c r="T331" s="84">
        <f t="shared" si="259"/>
        <v>0</v>
      </c>
      <c r="U331" s="84">
        <f t="shared" si="260"/>
        <v>3.2775313233429339E-2</v>
      </c>
      <c r="V331" s="84">
        <f t="shared" si="261"/>
        <v>1</v>
      </c>
      <c r="X331" s="45">
        <f t="shared" si="262"/>
        <v>95221404.426415071</v>
      </c>
      <c r="Y331" s="177">
        <f t="shared" si="263"/>
        <v>9522140.4426415078</v>
      </c>
      <c r="Z331" s="177"/>
      <c r="AA331" s="177">
        <f t="shared" si="264"/>
        <v>104743544.86905658</v>
      </c>
      <c r="AB331" s="177"/>
      <c r="AD331" s="45">
        <f t="shared" si="265"/>
        <v>3808856.1770566027</v>
      </c>
      <c r="AE331" s="177">
        <f t="shared" si="266"/>
        <v>380885.61770566029</v>
      </c>
      <c r="AF331" s="177"/>
      <c r="AG331" s="177">
        <f t="shared" si="267"/>
        <v>4189741.7947622631</v>
      </c>
      <c r="AH331" s="197"/>
      <c r="AJ331" s="45">
        <f t="shared" si="268"/>
        <v>47610.702213207529</v>
      </c>
      <c r="AK331" s="177">
        <f t="shared" si="269"/>
        <v>4761.0702213207533</v>
      </c>
      <c r="AL331" s="177"/>
      <c r="AM331" s="177">
        <f t="shared" si="270"/>
        <v>52371.772434528284</v>
      </c>
    </row>
    <row r="332" spans="1:40" x14ac:dyDescent="0.35">
      <c r="A332" s="48">
        <v>43445</v>
      </c>
      <c r="B332" s="53">
        <f t="shared" si="277"/>
        <v>1</v>
      </c>
      <c r="C332" s="71">
        <v>220009219300</v>
      </c>
      <c r="D332" s="71">
        <v>0</v>
      </c>
      <c r="E332" s="71">
        <v>0</v>
      </c>
      <c r="F332" s="71">
        <v>7503103280.0799866</v>
      </c>
      <c r="G332" s="70">
        <v>227512322580.07999</v>
      </c>
      <c r="H332" s="109">
        <v>255732760.2766</v>
      </c>
      <c r="I332" s="50">
        <f t="shared" si="278"/>
        <v>889.64871897524256</v>
      </c>
      <c r="J332" s="51">
        <f t="shared" si="279"/>
        <v>-1.7319188183897886E-2</v>
      </c>
      <c r="K332" s="51">
        <f>(I332-I312)/I312</f>
        <v>-1.1948544617205847E-2</v>
      </c>
      <c r="L332" s="51">
        <f>(I332-I269)/I269</f>
        <v>8.9543248397355082E-3</v>
      </c>
      <c r="R332" s="84">
        <f t="shared" si="257"/>
        <v>0.9670211125490179</v>
      </c>
      <c r="S332" s="84">
        <f t="shared" si="258"/>
        <v>0</v>
      </c>
      <c r="T332" s="84">
        <f t="shared" si="259"/>
        <v>0</v>
      </c>
      <c r="U332" s="84">
        <f t="shared" si="260"/>
        <v>3.2978887450982076E-2</v>
      </c>
      <c r="V332" s="84">
        <f t="shared" si="261"/>
        <v>1</v>
      </c>
      <c r="X332" s="45">
        <f t="shared" si="262"/>
        <v>31722328.782901373</v>
      </c>
      <c r="Y332" s="177">
        <f t="shared" si="263"/>
        <v>3172232.8782901373</v>
      </c>
      <c r="Z332" s="177"/>
      <c r="AA332" s="177">
        <f t="shared" si="264"/>
        <v>34894561.661191508</v>
      </c>
      <c r="AB332" s="177"/>
      <c r="AD332" s="45">
        <f t="shared" si="265"/>
        <v>1268893.1513160546</v>
      </c>
      <c r="AE332" s="177">
        <f t="shared" si="266"/>
        <v>126889.31513160547</v>
      </c>
      <c r="AF332" s="177"/>
      <c r="AG332" s="177">
        <f t="shared" si="267"/>
        <v>1395782.46644766</v>
      </c>
      <c r="AH332" s="197"/>
      <c r="AJ332" s="45">
        <f t="shared" si="268"/>
        <v>15861.164391450686</v>
      </c>
      <c r="AK332" s="177">
        <f t="shared" si="269"/>
        <v>1586.1164391450686</v>
      </c>
      <c r="AL332" s="177"/>
      <c r="AM332" s="177">
        <f t="shared" si="270"/>
        <v>17447.280830595755</v>
      </c>
    </row>
    <row r="333" spans="1:40" x14ac:dyDescent="0.35">
      <c r="A333" s="48">
        <v>43446</v>
      </c>
      <c r="B333" s="53">
        <f t="shared" si="277"/>
        <v>1</v>
      </c>
      <c r="C333" s="71">
        <v>223434305500</v>
      </c>
      <c r="D333" s="71">
        <v>0</v>
      </c>
      <c r="E333" s="71">
        <v>0</v>
      </c>
      <c r="F333" s="71">
        <v>6949368494.9100037</v>
      </c>
      <c r="G333" s="70">
        <v>230383673994.91</v>
      </c>
      <c r="H333" s="109">
        <v>255149870.00929999</v>
      </c>
      <c r="I333" s="50">
        <f t="shared" si="278"/>
        <v>902.9347104370961</v>
      </c>
      <c r="J333" s="51">
        <f t="shared" si="279"/>
        <v>1.4933974700887833E-2</v>
      </c>
      <c r="K333" s="51">
        <f>(I333-I312)/I312</f>
        <v>2.8069908206562032E-3</v>
      </c>
      <c r="L333" s="51">
        <f t="shared" ref="L333:L338" si="280">(I333-I269)/I269</f>
        <v>2.402202320124348E-2</v>
      </c>
      <c r="R333" s="84">
        <f t="shared" si="257"/>
        <v>0.96983567292592299</v>
      </c>
      <c r="S333" s="84">
        <f t="shared" si="258"/>
        <v>0</v>
      </c>
      <c r="T333" s="84">
        <f t="shared" si="259"/>
        <v>0</v>
      </c>
      <c r="U333" s="84">
        <f t="shared" si="260"/>
        <v>3.0164327074077044E-2</v>
      </c>
      <c r="V333" s="84">
        <f t="shared" si="261"/>
        <v>1</v>
      </c>
      <c r="X333" s="45">
        <f t="shared" si="262"/>
        <v>31166071.586312328</v>
      </c>
      <c r="Y333" s="177">
        <f t="shared" si="263"/>
        <v>3116607.158631233</v>
      </c>
      <c r="Z333" s="177"/>
      <c r="AA333" s="177">
        <f t="shared" si="264"/>
        <v>34282678.744943559</v>
      </c>
      <c r="AB333" s="177"/>
      <c r="AD333" s="45">
        <f t="shared" si="265"/>
        <v>1246642.8634524932</v>
      </c>
      <c r="AE333" s="177">
        <f t="shared" si="266"/>
        <v>124664.28634524933</v>
      </c>
      <c r="AF333" s="177"/>
      <c r="AG333" s="177">
        <f t="shared" si="267"/>
        <v>1371307.1497977425</v>
      </c>
      <c r="AH333" s="197"/>
      <c r="AJ333" s="45">
        <f t="shared" si="268"/>
        <v>15583.035793156165</v>
      </c>
      <c r="AK333" s="177">
        <f t="shared" si="269"/>
        <v>1558.3035793156166</v>
      </c>
      <c r="AL333" s="177"/>
      <c r="AM333" s="177">
        <f t="shared" si="270"/>
        <v>17141.339372471783</v>
      </c>
    </row>
    <row r="334" spans="1:40" x14ac:dyDescent="0.35">
      <c r="A334" s="48">
        <v>43447</v>
      </c>
      <c r="B334" s="53">
        <f t="shared" si="277"/>
        <v>1</v>
      </c>
      <c r="C334" s="71">
        <v>216428641000</v>
      </c>
      <c r="D334" s="71">
        <v>0</v>
      </c>
      <c r="E334" s="71">
        <v>0</v>
      </c>
      <c r="F334" s="71">
        <v>21529481634.540009</v>
      </c>
      <c r="G334" s="70">
        <v>237958122634.54001</v>
      </c>
      <c r="H334" s="109">
        <v>259585965.16600001</v>
      </c>
      <c r="I334" s="50">
        <f t="shared" ref="I334:I339" si="281">G334/H334</f>
        <v>916.68331329997204</v>
      </c>
      <c r="J334" s="51">
        <f t="shared" ref="J334:J339" si="282">(I334-I333)/I333</f>
        <v>1.522657475003975E-2</v>
      </c>
      <c r="K334" s="51">
        <f>(I334-I313)/I313</f>
        <v>1.8082584843840486E-2</v>
      </c>
      <c r="L334" s="51">
        <f t="shared" si="280"/>
        <v>2.1752355488756779E-2</v>
      </c>
      <c r="R334" s="84">
        <f t="shared" si="257"/>
        <v>0.90952407341183583</v>
      </c>
      <c r="S334" s="84">
        <f t="shared" si="258"/>
        <v>0</v>
      </c>
      <c r="T334" s="84">
        <f t="shared" si="259"/>
        <v>0</v>
      </c>
      <c r="U334" s="84">
        <f t="shared" si="260"/>
        <v>9.0475926588164168E-2</v>
      </c>
      <c r="V334" s="84">
        <f t="shared" si="261"/>
        <v>1</v>
      </c>
      <c r="X334" s="45">
        <f t="shared" si="262"/>
        <v>31559407.396563016</v>
      </c>
      <c r="Y334" s="177">
        <f t="shared" si="263"/>
        <v>3155940.7396563017</v>
      </c>
      <c r="Z334" s="177"/>
      <c r="AA334" s="177">
        <f t="shared" si="264"/>
        <v>34715348.136219315</v>
      </c>
      <c r="AB334" s="177"/>
      <c r="AD334" s="45">
        <f t="shared" si="265"/>
        <v>1262376.2958625206</v>
      </c>
      <c r="AE334" s="177">
        <f t="shared" si="266"/>
        <v>126237.62958625206</v>
      </c>
      <c r="AF334" s="177"/>
      <c r="AG334" s="177">
        <f t="shared" si="267"/>
        <v>1388613.9254487727</v>
      </c>
      <c r="AH334" s="197"/>
      <c r="AJ334" s="45">
        <f t="shared" si="268"/>
        <v>15779.703698281508</v>
      </c>
      <c r="AK334" s="177">
        <f t="shared" si="269"/>
        <v>1577.970369828151</v>
      </c>
      <c r="AL334" s="177"/>
      <c r="AM334" s="177">
        <f t="shared" si="270"/>
        <v>17357.67406810966</v>
      </c>
    </row>
    <row r="335" spans="1:40" x14ac:dyDescent="0.35">
      <c r="A335" s="48">
        <v>43448</v>
      </c>
      <c r="B335" s="53">
        <f t="shared" si="277"/>
        <v>1</v>
      </c>
      <c r="C335" s="71">
        <v>215248223000</v>
      </c>
      <c r="D335" s="71">
        <v>0</v>
      </c>
      <c r="E335" s="71">
        <v>10000000000</v>
      </c>
      <c r="F335" s="71">
        <v>9955819874.3299866</v>
      </c>
      <c r="G335" s="70">
        <v>235204042874.32999</v>
      </c>
      <c r="H335" s="109">
        <v>257909330.95609999</v>
      </c>
      <c r="I335" s="50">
        <f t="shared" si="281"/>
        <v>911.96406893229164</v>
      </c>
      <c r="J335" s="51">
        <f t="shared" si="282"/>
        <v>-5.1481730922880832E-3</v>
      </c>
      <c r="K335" s="51">
        <f>(I335-I314)/I314</f>
        <v>2.0213093376540061E-2</v>
      </c>
      <c r="L335" s="51">
        <f t="shared" si="280"/>
        <v>1.263984244320621E-2</v>
      </c>
      <c r="R335" s="84">
        <f t="shared" si="257"/>
        <v>0.91515528546848823</v>
      </c>
      <c r="S335" s="84">
        <f t="shared" si="258"/>
        <v>0</v>
      </c>
      <c r="T335" s="84">
        <f t="shared" si="259"/>
        <v>4.2516275986561256E-2</v>
      </c>
      <c r="U335" s="84">
        <f t="shared" si="260"/>
        <v>4.2328438544950532E-2</v>
      </c>
      <c r="V335" s="84">
        <f t="shared" si="261"/>
        <v>1</v>
      </c>
      <c r="X335" s="45">
        <f t="shared" si="262"/>
        <v>32597003.10062192</v>
      </c>
      <c r="Y335" s="177">
        <f t="shared" si="263"/>
        <v>3259700.3100621924</v>
      </c>
      <c r="Z335" s="177"/>
      <c r="AA335" s="177">
        <f t="shared" si="264"/>
        <v>35856703.410684109</v>
      </c>
      <c r="AB335" s="177"/>
      <c r="AD335" s="45">
        <f t="shared" si="265"/>
        <v>1303880.1240248769</v>
      </c>
      <c r="AE335" s="177">
        <f t="shared" si="266"/>
        <v>130388.01240248769</v>
      </c>
      <c r="AF335" s="177"/>
      <c r="AG335" s="177">
        <f t="shared" si="267"/>
        <v>1434268.1364273645</v>
      </c>
      <c r="AH335" s="197"/>
      <c r="AJ335" s="45">
        <f t="shared" si="268"/>
        <v>16298.501550310961</v>
      </c>
      <c r="AK335" s="177">
        <f t="shared" si="269"/>
        <v>1629.8501550310962</v>
      </c>
      <c r="AL335" s="177"/>
      <c r="AM335" s="177">
        <f t="shared" si="270"/>
        <v>17928.351705342058</v>
      </c>
    </row>
    <row r="336" spans="1:40" x14ac:dyDescent="0.35">
      <c r="A336" s="48">
        <v>43451</v>
      </c>
      <c r="B336" s="53">
        <f t="shared" si="277"/>
        <v>3</v>
      </c>
      <c r="C336" s="71">
        <v>209129665837</v>
      </c>
      <c r="D336" s="71">
        <v>0</v>
      </c>
      <c r="E336" s="71">
        <v>10000000000</v>
      </c>
      <c r="F336" s="71">
        <v>9866129623.6799927</v>
      </c>
      <c r="G336" s="70">
        <v>228995795460.67999</v>
      </c>
      <c r="H336" s="109">
        <v>257925624.25749999</v>
      </c>
      <c r="I336" s="50">
        <f t="shared" si="281"/>
        <v>887.83654636835183</v>
      </c>
      <c r="J336" s="51">
        <f t="shared" si="282"/>
        <v>-2.6456659188544351E-2</v>
      </c>
      <c r="K336" s="51">
        <f>(I336-I316)/I316</f>
        <v>-2.4761620140247204E-2</v>
      </c>
      <c r="L336" s="51">
        <f t="shared" si="280"/>
        <v>-2.4589664250328283E-3</v>
      </c>
      <c r="R336" s="84">
        <f t="shared" si="257"/>
        <v>0.91324674942736606</v>
      </c>
      <c r="S336" s="84">
        <f t="shared" si="258"/>
        <v>0</v>
      </c>
      <c r="T336" s="84">
        <f t="shared" si="259"/>
        <v>4.3668924051127662E-2</v>
      </c>
      <c r="U336" s="84">
        <f t="shared" si="260"/>
        <v>4.308432652150624E-2</v>
      </c>
      <c r="V336" s="84">
        <f t="shared" si="261"/>
        <v>1</v>
      </c>
      <c r="X336" s="45">
        <f t="shared" si="262"/>
        <v>96659195.70177944</v>
      </c>
      <c r="Y336" s="177">
        <f t="shared" si="263"/>
        <v>9665919.5701779444</v>
      </c>
      <c r="Z336" s="177"/>
      <c r="AA336" s="177">
        <f t="shared" si="264"/>
        <v>106325115.27195738</v>
      </c>
      <c r="AB336" s="177"/>
      <c r="AD336" s="45">
        <f t="shared" si="265"/>
        <v>3866367.8280711775</v>
      </c>
      <c r="AE336" s="177">
        <f t="shared" si="266"/>
        <v>386636.78280711779</v>
      </c>
      <c r="AF336" s="177"/>
      <c r="AG336" s="177">
        <f t="shared" si="267"/>
        <v>4253004.6108782953</v>
      </c>
      <c r="AH336" s="197"/>
      <c r="AJ336" s="45">
        <f t="shared" si="268"/>
        <v>48329.597850889724</v>
      </c>
      <c r="AK336" s="177">
        <f t="shared" si="269"/>
        <v>4832.9597850889722</v>
      </c>
      <c r="AL336" s="177"/>
      <c r="AM336" s="177">
        <f t="shared" si="270"/>
        <v>53162.557635978694</v>
      </c>
    </row>
    <row r="337" spans="1:40" x14ac:dyDescent="0.35">
      <c r="A337" s="48">
        <v>43452</v>
      </c>
      <c r="B337" s="53">
        <f t="shared" si="277"/>
        <v>1</v>
      </c>
      <c r="C337" s="71">
        <v>207148989035</v>
      </c>
      <c r="D337" s="71">
        <v>0</v>
      </c>
      <c r="E337" s="71">
        <v>10000000000</v>
      </c>
      <c r="F337" s="71">
        <v>9795211595.230011</v>
      </c>
      <c r="G337" s="70">
        <v>226944200630.23001</v>
      </c>
      <c r="H337" s="109">
        <v>257883360.45159999</v>
      </c>
      <c r="I337" s="50">
        <f t="shared" si="281"/>
        <v>880.02653693053344</v>
      </c>
      <c r="J337" s="51">
        <f t="shared" si="282"/>
        <v>-8.7966748719286482E-3</v>
      </c>
      <c r="K337" s="51">
        <f>(I337-I317)/I317</f>
        <v>-3.157550551069925E-2</v>
      </c>
      <c r="L337" s="51">
        <f t="shared" si="280"/>
        <v>-2.764980052167677E-2</v>
      </c>
      <c r="R337" s="84">
        <f t="shared" si="257"/>
        <v>0.91277498371732702</v>
      </c>
      <c r="S337" s="84">
        <f t="shared" si="258"/>
        <v>0</v>
      </c>
      <c r="T337" s="84">
        <f t="shared" si="259"/>
        <v>4.4063694829961447E-2</v>
      </c>
      <c r="U337" s="84">
        <f t="shared" si="260"/>
        <v>4.316132145271151E-2</v>
      </c>
      <c r="V337" s="84">
        <f t="shared" si="261"/>
        <v>1</v>
      </c>
      <c r="X337" s="45">
        <f t="shared" si="262"/>
        <v>31369287.04940822</v>
      </c>
      <c r="Y337" s="177">
        <f t="shared" si="263"/>
        <v>3136928.704940822</v>
      </c>
      <c r="Z337" s="177"/>
      <c r="AA337" s="177">
        <f t="shared" si="264"/>
        <v>34506215.754349038</v>
      </c>
      <c r="AB337" s="177"/>
      <c r="AD337" s="45">
        <f t="shared" si="265"/>
        <v>1254771.4819763289</v>
      </c>
      <c r="AE337" s="177">
        <f t="shared" si="266"/>
        <v>125477.14819763289</v>
      </c>
      <c r="AF337" s="177"/>
      <c r="AG337" s="177">
        <f t="shared" si="267"/>
        <v>1380248.6301739619</v>
      </c>
      <c r="AH337" s="197"/>
      <c r="AJ337" s="45">
        <f t="shared" si="268"/>
        <v>15684.64352470411</v>
      </c>
      <c r="AK337" s="177">
        <f t="shared" si="269"/>
        <v>1568.4643524704111</v>
      </c>
      <c r="AL337" s="177"/>
      <c r="AM337" s="177">
        <f t="shared" si="270"/>
        <v>17253.10787717452</v>
      </c>
    </row>
    <row r="338" spans="1:40" x14ac:dyDescent="0.35">
      <c r="A338" s="48">
        <v>43453</v>
      </c>
      <c r="B338" s="53">
        <f t="shared" si="277"/>
        <v>1</v>
      </c>
      <c r="C338" s="71">
        <v>211836768301</v>
      </c>
      <c r="D338" s="71">
        <v>0</v>
      </c>
      <c r="E338" s="71">
        <v>12000000000</v>
      </c>
      <c r="F338" s="71">
        <v>7976395917.9200134</v>
      </c>
      <c r="G338" s="70">
        <v>231813164218.92001</v>
      </c>
      <c r="H338" s="109">
        <v>258126961.45899999</v>
      </c>
      <c r="I338" s="50">
        <f t="shared" si="281"/>
        <v>898.0587030066614</v>
      </c>
      <c r="J338" s="51">
        <f t="shared" si="282"/>
        <v>2.0490479911006783E-2</v>
      </c>
      <c r="K338" s="51">
        <f>(I338-I317)/I317</f>
        <v>-1.1732022861039332E-2</v>
      </c>
      <c r="L338" s="51">
        <f t="shared" si="280"/>
        <v>-1.2517311233187613E-2</v>
      </c>
      <c r="R338" s="84">
        <f t="shared" si="257"/>
        <v>0.91382544651754682</v>
      </c>
      <c r="S338" s="84">
        <f t="shared" si="258"/>
        <v>0</v>
      </c>
      <c r="T338" s="84">
        <f t="shared" si="259"/>
        <v>5.1765826330153641E-2</v>
      </c>
      <c r="U338" s="84">
        <f t="shared" si="260"/>
        <v>3.4408727152299486E-2</v>
      </c>
      <c r="V338" s="84">
        <f t="shared" si="261"/>
        <v>1</v>
      </c>
      <c r="X338" s="45">
        <f t="shared" si="262"/>
        <v>31088246.661675345</v>
      </c>
      <c r="Y338" s="177">
        <f t="shared" si="263"/>
        <v>3108824.6661675349</v>
      </c>
      <c r="Z338" s="177"/>
      <c r="AA338" s="177">
        <f t="shared" si="264"/>
        <v>34197071.327842876</v>
      </c>
      <c r="AB338" s="177"/>
      <c r="AD338" s="45">
        <f t="shared" si="265"/>
        <v>1243529.8664670137</v>
      </c>
      <c r="AE338" s="177">
        <f t="shared" si="266"/>
        <v>124352.98664670138</v>
      </c>
      <c r="AF338" s="177"/>
      <c r="AG338" s="177">
        <f t="shared" si="267"/>
        <v>1367882.8531137151</v>
      </c>
      <c r="AH338" s="197"/>
      <c r="AJ338" s="45">
        <f t="shared" si="268"/>
        <v>15544.123330837672</v>
      </c>
      <c r="AK338" s="177">
        <f t="shared" si="269"/>
        <v>1554.4123330837674</v>
      </c>
      <c r="AL338" s="177"/>
      <c r="AM338" s="177">
        <f t="shared" si="270"/>
        <v>17098.535663921441</v>
      </c>
    </row>
    <row r="339" spans="1:40" x14ac:dyDescent="0.35">
      <c r="A339" s="48">
        <v>43454</v>
      </c>
      <c r="B339" s="53">
        <f t="shared" si="277"/>
        <v>1</v>
      </c>
      <c r="C339" s="71">
        <v>209667027834</v>
      </c>
      <c r="D339" s="71">
        <v>0</v>
      </c>
      <c r="E339" s="71">
        <v>12000000000</v>
      </c>
      <c r="F339" s="71">
        <v>3232969232.2900085</v>
      </c>
      <c r="G339" s="70">
        <v>224899997066.29001</v>
      </c>
      <c r="H339" s="109">
        <v>252882594.59299999</v>
      </c>
      <c r="I339" s="50">
        <f t="shared" si="281"/>
        <v>889.34549816784988</v>
      </c>
      <c r="J339" s="51">
        <f t="shared" si="282"/>
        <v>-9.7022664661453543E-3</v>
      </c>
      <c r="K339" s="51">
        <f>(I339-I318)/I318</f>
        <v>-7.5866048767789683E-3</v>
      </c>
      <c r="L339" s="51">
        <f>(I339-I275)/I275</f>
        <v>-3.6852211538428131E-2</v>
      </c>
      <c r="R339" s="84">
        <f t="shared" si="257"/>
        <v>0.93226781044465712</v>
      </c>
      <c r="S339" s="84">
        <f t="shared" si="258"/>
        <v>0</v>
      </c>
      <c r="T339" s="84">
        <f t="shared" si="259"/>
        <v>5.3357048272717235E-2</v>
      </c>
      <c r="U339" s="84">
        <f t="shared" si="260"/>
        <v>1.437514128262563E-2</v>
      </c>
      <c r="V339" s="84">
        <f t="shared" si="261"/>
        <v>1</v>
      </c>
      <c r="X339" s="45">
        <f t="shared" si="262"/>
        <v>31755227.975194525</v>
      </c>
      <c r="Y339" s="177">
        <f t="shared" si="263"/>
        <v>3175522.7975194529</v>
      </c>
      <c r="Z339" s="177"/>
      <c r="AA339" s="177">
        <f t="shared" si="264"/>
        <v>34930750.772713974</v>
      </c>
      <c r="AB339" s="177"/>
      <c r="AD339" s="45">
        <f t="shared" si="265"/>
        <v>1270209.1190077809</v>
      </c>
      <c r="AE339" s="177">
        <f t="shared" si="266"/>
        <v>127020.9119007781</v>
      </c>
      <c r="AF339" s="177"/>
      <c r="AG339" s="177">
        <f t="shared" si="267"/>
        <v>1397230.030908559</v>
      </c>
      <c r="AH339" s="197"/>
      <c r="AJ339" s="45">
        <f t="shared" si="268"/>
        <v>15877.613987597262</v>
      </c>
      <c r="AK339" s="177">
        <f t="shared" si="269"/>
        <v>1587.7613987597263</v>
      </c>
      <c r="AL339" s="177"/>
      <c r="AM339" s="177">
        <f t="shared" si="270"/>
        <v>17465.375386356987</v>
      </c>
    </row>
    <row r="340" spans="1:40" x14ac:dyDescent="0.35">
      <c r="A340" s="48">
        <v>43455</v>
      </c>
      <c r="B340" s="53">
        <f t="shared" si="277"/>
        <v>1</v>
      </c>
      <c r="C340" s="71">
        <v>210648928267</v>
      </c>
      <c r="D340" s="71">
        <v>0</v>
      </c>
      <c r="E340" s="71">
        <v>12000000000</v>
      </c>
      <c r="F340" s="71">
        <v>7275828287.0599976</v>
      </c>
      <c r="G340" s="70">
        <v>229924756554.06</v>
      </c>
      <c r="H340" s="109">
        <v>252976129.40110001</v>
      </c>
      <c r="I340" s="50">
        <f t="shared" ref="I340:I346" si="283">G340/H340</f>
        <v>908.87925709982119</v>
      </c>
      <c r="J340" s="51">
        <f>(I340-I339)/I339</f>
        <v>2.1964196110749994E-2</v>
      </c>
      <c r="K340" s="51">
        <f>(I340-I319)/I319</f>
        <v>1.7813411386496496E-2</v>
      </c>
      <c r="L340" s="51">
        <f>(I340-I276)/I276</f>
        <v>-3.4419619800020895E-2</v>
      </c>
      <c r="R340" s="84">
        <f t="shared" si="257"/>
        <v>0.9161646245669598</v>
      </c>
      <c r="S340" s="84">
        <f t="shared" si="258"/>
        <v>0</v>
      </c>
      <c r="T340" s="84">
        <f t="shared" si="259"/>
        <v>5.2190987085718871E-2</v>
      </c>
      <c r="U340" s="84">
        <f t="shared" si="260"/>
        <v>3.1644388347321362E-2</v>
      </c>
      <c r="V340" s="84">
        <f t="shared" si="261"/>
        <v>1</v>
      </c>
      <c r="X340" s="45">
        <f t="shared" si="262"/>
        <v>30808218.776204113</v>
      </c>
      <c r="Y340" s="177">
        <f t="shared" si="263"/>
        <v>3080821.8776204116</v>
      </c>
      <c r="Z340" s="177"/>
      <c r="AA340" s="177">
        <f t="shared" si="264"/>
        <v>33889040.653824523</v>
      </c>
      <c r="AB340" s="177"/>
      <c r="AD340" s="45">
        <f t="shared" si="265"/>
        <v>1232328.7510481644</v>
      </c>
      <c r="AE340" s="177">
        <f t="shared" si="266"/>
        <v>123232.87510481646</v>
      </c>
      <c r="AF340" s="177"/>
      <c r="AG340" s="177">
        <f t="shared" si="267"/>
        <v>1355561.6261529808</v>
      </c>
      <c r="AH340" s="197"/>
      <c r="AJ340" s="45">
        <f t="shared" si="268"/>
        <v>15404.109388102055</v>
      </c>
      <c r="AK340" s="177">
        <f t="shared" si="269"/>
        <v>1540.4109388102056</v>
      </c>
      <c r="AL340" s="177"/>
      <c r="AM340" s="177">
        <f t="shared" si="270"/>
        <v>16944.520326912261</v>
      </c>
    </row>
    <row r="341" spans="1:40" x14ac:dyDescent="0.35">
      <c r="A341" s="48">
        <v>43460</v>
      </c>
      <c r="B341" s="53">
        <f t="shared" si="277"/>
        <v>5</v>
      </c>
      <c r="C341" s="71">
        <v>211933139000</v>
      </c>
      <c r="D341" s="71">
        <v>0</v>
      </c>
      <c r="E341" s="71">
        <v>12000000000</v>
      </c>
      <c r="F341" s="71">
        <v>4159953388.0100098</v>
      </c>
      <c r="G341" s="70">
        <v>228093092388.01001</v>
      </c>
      <c r="H341" s="109">
        <v>249732762.3619</v>
      </c>
      <c r="I341" s="50">
        <f t="shared" si="283"/>
        <v>913.34869414317825</v>
      </c>
      <c r="J341" s="51">
        <f>(I341-I340)/I340</f>
        <v>4.9175256321931744E-3</v>
      </c>
      <c r="K341" s="51">
        <f>(I341-I321)/I321</f>
        <v>2.7529268814991126E-2</v>
      </c>
      <c r="L341" s="51">
        <f>(I341-I279)/I279</f>
        <v>-5.1825425661829586E-2</v>
      </c>
      <c r="R341" s="84">
        <f t="shared" si="257"/>
        <v>0.92915193871579305</v>
      </c>
      <c r="S341" s="84">
        <f t="shared" si="258"/>
        <v>0</v>
      </c>
      <c r="T341" s="84">
        <f t="shared" si="259"/>
        <v>5.2610098247020808E-2</v>
      </c>
      <c r="U341" s="84">
        <f t="shared" si="260"/>
        <v>1.8237963037186139E-2</v>
      </c>
      <c r="V341" s="84">
        <f t="shared" si="261"/>
        <v>1</v>
      </c>
      <c r="X341" s="45">
        <f t="shared" si="262"/>
        <v>157482709.96853426</v>
      </c>
      <c r="Y341" s="177">
        <f t="shared" si="263"/>
        <v>15748270.996853426</v>
      </c>
      <c r="Z341" s="177"/>
      <c r="AA341" s="177">
        <f t="shared" si="264"/>
        <v>173230980.9653877</v>
      </c>
      <c r="AB341" s="177"/>
      <c r="AD341" s="45">
        <f t="shared" si="265"/>
        <v>6299308.398741371</v>
      </c>
      <c r="AE341" s="177">
        <f t="shared" si="266"/>
        <v>629930.83987413719</v>
      </c>
      <c r="AF341" s="177"/>
      <c r="AG341" s="177">
        <f t="shared" si="267"/>
        <v>6929239.2386155082</v>
      </c>
      <c r="AH341" s="197"/>
      <c r="AJ341" s="45">
        <f t="shared" si="268"/>
        <v>78741.354984267135</v>
      </c>
      <c r="AK341" s="177">
        <f t="shared" si="269"/>
        <v>7874.1354984267136</v>
      </c>
      <c r="AL341" s="177"/>
      <c r="AM341" s="177">
        <f t="shared" si="270"/>
        <v>86615.490482693844</v>
      </c>
    </row>
    <row r="342" spans="1:40" x14ac:dyDescent="0.35">
      <c r="A342" s="48">
        <v>43461</v>
      </c>
      <c r="B342" s="53">
        <f t="shared" si="277"/>
        <v>1</v>
      </c>
      <c r="C342" s="71">
        <v>216976745000</v>
      </c>
      <c r="D342" s="71">
        <v>0</v>
      </c>
      <c r="E342" s="71">
        <v>12000000000</v>
      </c>
      <c r="F342" s="71">
        <v>4152251517.4899902</v>
      </c>
      <c r="G342" s="70">
        <v>233128996517.48999</v>
      </c>
      <c r="H342" s="109">
        <v>249760808.02919999</v>
      </c>
      <c r="I342" s="50">
        <f t="shared" si="283"/>
        <v>933.40904186310308</v>
      </c>
      <c r="J342" s="51">
        <f>(I342-I341)/I341</f>
        <v>2.1963514973592481E-2</v>
      </c>
      <c r="K342" s="51">
        <f>(I342-I322)/I322</f>
        <v>3.9960932999436302E-2</v>
      </c>
      <c r="L342" s="51">
        <f>(I342-I280)/I280</f>
        <v>-3.5549120117348114E-2</v>
      </c>
      <c r="R342" s="84">
        <f t="shared" si="257"/>
        <v>0.93071539036853268</v>
      </c>
      <c r="S342" s="84">
        <f t="shared" si="258"/>
        <v>0</v>
      </c>
      <c r="T342" s="84">
        <f t="shared" si="259"/>
        <v>5.1473648406064866E-2</v>
      </c>
      <c r="U342" s="84">
        <f t="shared" si="260"/>
        <v>1.7810961225402423E-2</v>
      </c>
      <c r="V342" s="84">
        <f t="shared" si="261"/>
        <v>0.99999999999999989</v>
      </c>
      <c r="X342" s="45">
        <f t="shared" si="262"/>
        <v>31245629.094247948</v>
      </c>
      <c r="Y342" s="177">
        <f t="shared" si="263"/>
        <v>3124562.9094247948</v>
      </c>
      <c r="Z342" s="177"/>
      <c r="AA342" s="177">
        <f t="shared" si="264"/>
        <v>34370192.003672741</v>
      </c>
      <c r="AB342" s="177"/>
      <c r="AD342" s="45">
        <f t="shared" si="265"/>
        <v>1249825.163769918</v>
      </c>
      <c r="AE342" s="177">
        <f t="shared" si="266"/>
        <v>124982.51637699181</v>
      </c>
      <c r="AF342" s="177"/>
      <c r="AG342" s="177">
        <f t="shared" si="267"/>
        <v>1374807.6801469098</v>
      </c>
      <c r="AH342" s="197"/>
      <c r="AJ342" s="45">
        <f t="shared" si="268"/>
        <v>15622.814547123975</v>
      </c>
      <c r="AK342" s="177">
        <f t="shared" si="269"/>
        <v>1562.2814547123976</v>
      </c>
      <c r="AL342" s="177"/>
      <c r="AM342" s="177">
        <f t="shared" si="270"/>
        <v>17185.096001836373</v>
      </c>
    </row>
    <row r="343" spans="1:40" x14ac:dyDescent="0.35">
      <c r="A343" s="48">
        <v>43462</v>
      </c>
      <c r="B343" s="53">
        <f t="shared" si="277"/>
        <v>1</v>
      </c>
      <c r="C343" s="71">
        <v>231389315500</v>
      </c>
      <c r="D343" s="71">
        <v>0</v>
      </c>
      <c r="E343" s="71">
        <v>17000000000</v>
      </c>
      <c r="F343" s="71">
        <v>-1881665640.6700134</v>
      </c>
      <c r="G343" s="70">
        <v>246507649859.32999</v>
      </c>
      <c r="H343" s="109">
        <v>248680245.27559999</v>
      </c>
      <c r="I343" s="50">
        <f t="shared" si="283"/>
        <v>991.26349817669586</v>
      </c>
      <c r="J343" s="51">
        <f>(I343-I342)/I342</f>
        <v>6.198188973840893E-2</v>
      </c>
      <c r="K343" s="51">
        <f>(I343-I323)/I323</f>
        <v>9.319907017965634E-2</v>
      </c>
      <c r="L343" s="51">
        <f>(I343-I281)/I281</f>
        <v>-9.7215320728073398E-3</v>
      </c>
      <c r="R343" s="84">
        <f t="shared" si="257"/>
        <v>0.9386699180818231</v>
      </c>
      <c r="S343" s="84">
        <f t="shared" si="258"/>
        <v>0</v>
      </c>
      <c r="T343" s="84">
        <f t="shared" si="259"/>
        <v>6.8963377037998944E-2</v>
      </c>
      <c r="U343" s="84">
        <f t="shared" si="260"/>
        <v>-7.6332951198219978E-3</v>
      </c>
      <c r="V343" s="84">
        <f t="shared" si="261"/>
        <v>1.0000000000000002</v>
      </c>
      <c r="X343" s="45">
        <f t="shared" si="262"/>
        <v>31935478.974998631</v>
      </c>
      <c r="Y343" s="177">
        <f t="shared" si="263"/>
        <v>3193547.8974998631</v>
      </c>
      <c r="Z343" s="177"/>
      <c r="AA343" s="177">
        <f t="shared" si="264"/>
        <v>35129026.872498497</v>
      </c>
      <c r="AB343" s="177"/>
      <c r="AD343" s="45">
        <f t="shared" si="265"/>
        <v>1277419.1589999453</v>
      </c>
      <c r="AE343" s="177">
        <f t="shared" si="266"/>
        <v>127741.91589999454</v>
      </c>
      <c r="AF343" s="177"/>
      <c r="AG343" s="177">
        <f t="shared" si="267"/>
        <v>1405161.0748999398</v>
      </c>
      <c r="AH343" s="197"/>
      <c r="AJ343" s="45">
        <f t="shared" si="268"/>
        <v>15967.739487499315</v>
      </c>
      <c r="AK343" s="177">
        <f t="shared" si="269"/>
        <v>1596.7739487499316</v>
      </c>
      <c r="AL343" s="177"/>
      <c r="AM343" s="177">
        <f t="shared" si="270"/>
        <v>17564.513436249246</v>
      </c>
    </row>
    <row r="344" spans="1:40" x14ac:dyDescent="0.35">
      <c r="A344" s="243">
        <v>43465</v>
      </c>
      <c r="B344" s="244">
        <f t="shared" si="277"/>
        <v>3</v>
      </c>
      <c r="C344" s="245">
        <v>231389315500</v>
      </c>
      <c r="D344" s="245">
        <v>0</v>
      </c>
      <c r="E344" s="245">
        <v>17000000000</v>
      </c>
      <c r="F344" s="245">
        <v>-1987729590.5799866</v>
      </c>
      <c r="G344" s="246">
        <v>246401585909.42001</v>
      </c>
      <c r="H344" s="247">
        <v>248680245.27559999</v>
      </c>
      <c r="I344" s="248">
        <f t="shared" si="283"/>
        <v>990.83699083674844</v>
      </c>
      <c r="J344" s="249">
        <f>(I344-I343)/I343</f>
        <v>-4.3026636281062183E-4</v>
      </c>
      <c r="K344" s="249">
        <f>(I344-I325)/I325</f>
        <v>0.13430382053971171</v>
      </c>
      <c r="L344" s="249">
        <f>(I344-I282)/I282</f>
        <v>2.5202311615857422E-2</v>
      </c>
      <c r="R344" s="84">
        <f t="shared" si="257"/>
        <v>0.93907397002331516</v>
      </c>
      <c r="S344" s="84">
        <f t="shared" si="258"/>
        <v>0</v>
      </c>
      <c r="T344" s="84">
        <f t="shared" si="259"/>
        <v>6.8993062432030738E-2</v>
      </c>
      <c r="U344" s="84">
        <f t="shared" si="260"/>
        <v>-8.0670324553458773E-3</v>
      </c>
      <c r="V344" s="84">
        <f t="shared" si="261"/>
        <v>1.0000000000000002</v>
      </c>
      <c r="X344" s="129">
        <f t="shared" si="262"/>
        <v>101304513.64082055</v>
      </c>
      <c r="Y344" s="130">
        <f t="shared" si="263"/>
        <v>10130451.364082055</v>
      </c>
      <c r="Z344" s="130"/>
      <c r="AA344" s="130">
        <f t="shared" si="264"/>
        <v>111434965.0049026</v>
      </c>
      <c r="AB344" s="130">
        <f>SUM(AA326:AA344)</f>
        <v>1089112368.5359049</v>
      </c>
      <c r="AD344" s="129">
        <f t="shared" si="265"/>
        <v>4052180.5456328224</v>
      </c>
      <c r="AE344" s="130">
        <f t="shared" si="266"/>
        <v>405218.05456328229</v>
      </c>
      <c r="AF344" s="130"/>
      <c r="AG344" s="130">
        <f t="shared" si="267"/>
        <v>4457398.6001961045</v>
      </c>
      <c r="AH344" s="130">
        <f>SUM(AG326:AG344)</f>
        <v>43564494.741436198</v>
      </c>
      <c r="AJ344" s="129">
        <f t="shared" si="268"/>
        <v>50652.256820410264</v>
      </c>
      <c r="AK344" s="130">
        <f t="shared" si="269"/>
        <v>5065.2256820410266</v>
      </c>
      <c r="AL344" s="130"/>
      <c r="AM344" s="130">
        <f t="shared" si="270"/>
        <v>55717.48250245129</v>
      </c>
      <c r="AN344" s="130">
        <f>SUM(AM326:AM344)</f>
        <v>544556.18426795246</v>
      </c>
    </row>
    <row r="345" spans="1:40" s="154" customFormat="1" x14ac:dyDescent="0.35">
      <c r="A345" s="185"/>
      <c r="B345" s="186"/>
      <c r="C345" s="74"/>
      <c r="D345" s="74"/>
      <c r="E345" s="74"/>
      <c r="F345" s="74"/>
      <c r="G345" s="158"/>
      <c r="H345" s="187"/>
      <c r="I345" s="250"/>
      <c r="J345" s="251"/>
      <c r="K345" s="251"/>
      <c r="L345" s="251"/>
      <c r="M345" s="251"/>
      <c r="N345" s="251"/>
      <c r="O345" s="251"/>
      <c r="P345" s="251"/>
      <c r="R345" s="252"/>
      <c r="S345" s="252"/>
      <c r="T345" s="252"/>
      <c r="U345" s="252"/>
      <c r="V345" s="252"/>
      <c r="X345" s="62"/>
      <c r="Y345" s="197"/>
      <c r="Z345" s="197"/>
      <c r="AA345" s="197"/>
      <c r="AB345" s="197"/>
      <c r="AD345" s="62"/>
      <c r="AE345" s="197"/>
      <c r="AF345" s="197"/>
      <c r="AG345" s="197"/>
      <c r="AH345" s="197"/>
      <c r="AJ345" s="62"/>
      <c r="AK345" s="197"/>
      <c r="AL345" s="197"/>
      <c r="AM345" s="197"/>
      <c r="AN345" s="197"/>
    </row>
    <row r="346" spans="1:40" x14ac:dyDescent="0.35">
      <c r="A346" s="48">
        <v>43467</v>
      </c>
      <c r="B346" s="53">
        <f>A346-A344</f>
        <v>2</v>
      </c>
      <c r="C346" s="71">
        <v>217866101000</v>
      </c>
      <c r="D346" s="71">
        <v>0</v>
      </c>
      <c r="E346" s="71">
        <v>15000000000</v>
      </c>
      <c r="F346" s="71">
        <v>-1039587777.6099854</v>
      </c>
      <c r="G346" s="70">
        <v>231826513222.39001</v>
      </c>
      <c r="H346" s="109">
        <v>247690483.47350001</v>
      </c>
      <c r="I346" s="50">
        <f t="shared" si="283"/>
        <v>935.95244343407626</v>
      </c>
      <c r="J346" s="51">
        <f>(I346-I344)/I344</f>
        <v>-5.5392105775464565E-2</v>
      </c>
      <c r="K346" s="51">
        <f>(I346-I326)/I326</f>
        <v>5.645221872947092E-2</v>
      </c>
      <c r="L346" s="51">
        <f>(I346-I283)/I283</f>
        <v>-1.4531708205058941E-2</v>
      </c>
      <c r="R346" s="84">
        <f t="shared" ref="R346:R367" si="284">C346/G346</f>
        <v>0.9397807781847719</v>
      </c>
      <c r="S346" s="84">
        <f t="shared" ref="S346:S367" si="285">D346/G346</f>
        <v>0</v>
      </c>
      <c r="T346" s="84">
        <f t="shared" ref="T346:T367" si="286">E346/G346</f>
        <v>6.4703556946528268E-2</v>
      </c>
      <c r="U346" s="84">
        <f t="shared" ref="U346:U367" si="287">F346/G346</f>
        <v>-4.4843351313001633E-3</v>
      </c>
      <c r="V346" s="84">
        <f t="shared" ref="V346:V367" si="288">SUM(R346:U346)</f>
        <v>1</v>
      </c>
      <c r="X346" s="45">
        <f>(G344*$AB$126*B346)/365</f>
        <v>67507283.810800001</v>
      </c>
      <c r="Y346" s="177">
        <f t="shared" ref="Y346:Y367" si="289">X346*10%</f>
        <v>6750728.3810800007</v>
      </c>
      <c r="Z346" s="177">
        <f t="shared" ref="Z346:Z367" si="290">X346*2%</f>
        <v>1350145.676216</v>
      </c>
      <c r="AA346" s="177">
        <f t="shared" ref="AA346:AA367" si="291">X346+Y346-Z346</f>
        <v>72907866.515663996</v>
      </c>
      <c r="AB346" s="177"/>
      <c r="AD346" s="45">
        <f>(G344*$AD$5*B346)/365</f>
        <v>2700291.352432</v>
      </c>
      <c r="AE346" s="177">
        <f t="shared" ref="AE346:AE367" si="292">AD346*10%</f>
        <v>270029.1352432</v>
      </c>
      <c r="AF346" s="177"/>
      <c r="AG346" s="177">
        <f t="shared" ref="AG346:AG367" si="293">AD346+AE346-AF346</f>
        <v>2970320.4876752002</v>
      </c>
      <c r="AH346" s="197"/>
      <c r="AJ346" s="45">
        <f>(G344*$AJ$5*B346)/365</f>
        <v>33753.641905400007</v>
      </c>
      <c r="AK346" s="177">
        <f t="shared" ref="AK346:AK367" si="294">AJ346*10%</f>
        <v>3375.3641905400009</v>
      </c>
      <c r="AL346" s="177"/>
      <c r="AM346" s="177">
        <f t="shared" ref="AM346:AM367" si="295">AJ346+AK346-AL346</f>
        <v>37129.006095940007</v>
      </c>
    </row>
    <row r="347" spans="1:40" x14ac:dyDescent="0.35">
      <c r="A347" s="48">
        <v>43468</v>
      </c>
      <c r="B347" s="53">
        <f t="shared" si="277"/>
        <v>1</v>
      </c>
      <c r="C347" s="71">
        <v>215288492500</v>
      </c>
      <c r="D347" s="71">
        <v>0</v>
      </c>
      <c r="E347" s="71">
        <v>15000000000</v>
      </c>
      <c r="F347" s="71">
        <v>1297418911.230011</v>
      </c>
      <c r="G347" s="70">
        <v>231585911411.23001</v>
      </c>
      <c r="H347" s="109">
        <v>247705150.41150001</v>
      </c>
      <c r="I347" s="50">
        <f t="shared" ref="I347:I352" si="296">G347/H347</f>
        <v>934.92570108658651</v>
      </c>
      <c r="J347" s="51">
        <f t="shared" ref="J347:J352" si="297">(I347-I346)/I346</f>
        <v>-1.0970026892846748E-3</v>
      </c>
      <c r="K347" s="51">
        <f>(I347-I326)/I326</f>
        <v>5.5293287804423927E-2</v>
      </c>
      <c r="L347" s="51">
        <f>(I347-I284)/I284</f>
        <v>-2.3131154893826823E-2</v>
      </c>
      <c r="R347" s="84">
        <f t="shared" si="284"/>
        <v>0.92962689823436417</v>
      </c>
      <c r="S347" s="84">
        <f t="shared" si="285"/>
        <v>0</v>
      </c>
      <c r="T347" s="84">
        <f t="shared" si="286"/>
        <v>6.4770779485649757E-2</v>
      </c>
      <c r="U347" s="84">
        <f t="shared" si="287"/>
        <v>5.6023222799860568E-3</v>
      </c>
      <c r="V347" s="84">
        <f t="shared" si="288"/>
        <v>1</v>
      </c>
      <c r="X347" s="45">
        <f t="shared" ref="X347:X367" si="298">(G346*$AB$126*B347)/365</f>
        <v>31757056.605806854</v>
      </c>
      <c r="Y347" s="177">
        <f t="shared" si="289"/>
        <v>3175705.6605806854</v>
      </c>
      <c r="Z347" s="177">
        <f t="shared" si="290"/>
        <v>635141.13211613707</v>
      </c>
      <c r="AA347" s="177">
        <f t="shared" si="291"/>
        <v>34297621.134271398</v>
      </c>
      <c r="AB347" s="177"/>
      <c r="AD347" s="45">
        <f t="shared" ref="AD347:AD367" si="299">(G346*$AD$5*B347)/365</f>
        <v>1270282.2642322741</v>
      </c>
      <c r="AE347" s="177">
        <f t="shared" si="292"/>
        <v>127028.22642322742</v>
      </c>
      <c r="AF347" s="177"/>
      <c r="AG347" s="177">
        <f t="shared" si="293"/>
        <v>1397310.4906555016</v>
      </c>
      <c r="AH347" s="197"/>
      <c r="AJ347" s="45">
        <f t="shared" ref="AJ347:AJ367" si="300">(G346*$AJ$5*B347)/365</f>
        <v>15878.528302903427</v>
      </c>
      <c r="AK347" s="177">
        <f t="shared" si="294"/>
        <v>1587.8528302903428</v>
      </c>
      <c r="AL347" s="177"/>
      <c r="AM347" s="177">
        <f t="shared" si="295"/>
        <v>17466.381133193769</v>
      </c>
    </row>
    <row r="348" spans="1:40" x14ac:dyDescent="0.35">
      <c r="A348" s="48">
        <v>43469</v>
      </c>
      <c r="B348" s="53">
        <f t="shared" si="277"/>
        <v>1</v>
      </c>
      <c r="C348" s="71">
        <v>215882429500</v>
      </c>
      <c r="D348" s="71">
        <v>0</v>
      </c>
      <c r="E348" s="71">
        <v>5000000000</v>
      </c>
      <c r="F348" s="71">
        <v>8837619898.5499878</v>
      </c>
      <c r="G348" s="70">
        <v>229720049398.54999</v>
      </c>
      <c r="H348" s="109">
        <v>245109838.7538</v>
      </c>
      <c r="I348" s="50">
        <f t="shared" si="296"/>
        <v>937.21268214488828</v>
      </c>
      <c r="J348" s="51">
        <f t="shared" si="297"/>
        <v>2.4461634284347884E-3</v>
      </c>
      <c r="K348" s="51">
        <f>(I348-I327)/I327</f>
        <v>5.2462857792014504E-2</v>
      </c>
      <c r="L348" s="51">
        <f>(I348-I285)/I285</f>
        <v>1.6157896422955883E-3</v>
      </c>
      <c r="R348" s="84">
        <f t="shared" si="284"/>
        <v>0.9397631163027369</v>
      </c>
      <c r="S348" s="84">
        <f t="shared" si="285"/>
        <v>0</v>
      </c>
      <c r="T348" s="84">
        <f t="shared" si="286"/>
        <v>2.1765623040265462E-2</v>
      </c>
      <c r="U348" s="84">
        <f t="shared" si="287"/>
        <v>3.847126065699763E-2</v>
      </c>
      <c r="V348" s="84">
        <f t="shared" si="288"/>
        <v>1</v>
      </c>
      <c r="X348" s="45">
        <f t="shared" si="298"/>
        <v>31724097.453593154</v>
      </c>
      <c r="Y348" s="177">
        <f t="shared" si="289"/>
        <v>3172409.7453593155</v>
      </c>
      <c r="Z348" s="177">
        <f t="shared" si="290"/>
        <v>634481.94907186308</v>
      </c>
      <c r="AA348" s="177">
        <f t="shared" si="291"/>
        <v>34262025.249880604</v>
      </c>
      <c r="AB348" s="177"/>
      <c r="AD348" s="45">
        <f t="shared" si="299"/>
        <v>1268963.8981437262</v>
      </c>
      <c r="AE348" s="177">
        <f t="shared" si="292"/>
        <v>126896.38981437263</v>
      </c>
      <c r="AF348" s="177"/>
      <c r="AG348" s="177">
        <f t="shared" si="293"/>
        <v>1395860.2879580988</v>
      </c>
      <c r="AH348" s="197"/>
      <c r="AJ348" s="45">
        <f t="shared" si="300"/>
        <v>15862.048726796576</v>
      </c>
      <c r="AK348" s="177">
        <f t="shared" si="294"/>
        <v>1586.2048726796577</v>
      </c>
      <c r="AL348" s="177"/>
      <c r="AM348" s="177">
        <f t="shared" si="295"/>
        <v>17448.253599476233</v>
      </c>
    </row>
    <row r="349" spans="1:40" x14ac:dyDescent="0.35">
      <c r="A349" s="48">
        <v>43472</v>
      </c>
      <c r="B349" s="53">
        <f t="shared" si="277"/>
        <v>3</v>
      </c>
      <c r="C349" s="71">
        <v>216442328800</v>
      </c>
      <c r="D349" s="71">
        <v>0</v>
      </c>
      <c r="E349" s="71">
        <v>5000000000</v>
      </c>
      <c r="F349" s="71">
        <v>8719829105.2000122</v>
      </c>
      <c r="G349" s="70">
        <v>230162157905.20001</v>
      </c>
      <c r="H349" s="109">
        <v>245094780.3732</v>
      </c>
      <c r="I349" s="50">
        <f t="shared" si="296"/>
        <v>939.07409025495178</v>
      </c>
      <c r="J349" s="51">
        <f t="shared" si="297"/>
        <v>1.9861106721299612E-3</v>
      </c>
      <c r="K349" s="51">
        <f>(I349-I330)/I330</f>
        <v>5.1780012635099425E-2</v>
      </c>
      <c r="L349" s="51">
        <f>(I349-I287)/I287</f>
        <v>7.931212335033069E-3</v>
      </c>
      <c r="R349" s="84">
        <f t="shared" si="284"/>
        <v>0.94039059578659767</v>
      </c>
      <c r="S349" s="84">
        <f t="shared" si="285"/>
        <v>0</v>
      </c>
      <c r="T349" s="84">
        <f t="shared" si="286"/>
        <v>2.1723814398974386E-2</v>
      </c>
      <c r="U349" s="84">
        <f t="shared" si="287"/>
        <v>3.7885589814427988E-2</v>
      </c>
      <c r="V349" s="84">
        <f t="shared" si="288"/>
        <v>1</v>
      </c>
      <c r="X349" s="45">
        <f t="shared" si="298"/>
        <v>94405499.752828777</v>
      </c>
      <c r="Y349" s="177">
        <f t="shared" si="289"/>
        <v>9440549.9752828777</v>
      </c>
      <c r="Z349" s="177">
        <f t="shared" si="290"/>
        <v>1888109.9950565756</v>
      </c>
      <c r="AA349" s="177">
        <f t="shared" si="291"/>
        <v>101957939.73305508</v>
      </c>
      <c r="AB349" s="177"/>
      <c r="AD349" s="45">
        <f t="shared" si="299"/>
        <v>3776219.9901131508</v>
      </c>
      <c r="AE349" s="177">
        <f t="shared" si="292"/>
        <v>377621.99901131511</v>
      </c>
      <c r="AF349" s="177"/>
      <c r="AG349" s="177">
        <f t="shared" si="293"/>
        <v>4153841.9891244657</v>
      </c>
      <c r="AH349" s="197"/>
      <c r="AJ349" s="45">
        <f t="shared" si="300"/>
        <v>47202.749876414382</v>
      </c>
      <c r="AK349" s="177">
        <f t="shared" si="294"/>
        <v>4720.2749876414382</v>
      </c>
      <c r="AL349" s="177"/>
      <c r="AM349" s="177">
        <f t="shared" si="295"/>
        <v>51923.02486405582</v>
      </c>
    </row>
    <row r="350" spans="1:40" x14ac:dyDescent="0.35">
      <c r="A350" s="48">
        <v>43473</v>
      </c>
      <c r="B350" s="53">
        <f t="shared" si="277"/>
        <v>1</v>
      </c>
      <c r="C350" s="71">
        <v>213472169200</v>
      </c>
      <c r="D350" s="71">
        <v>0</v>
      </c>
      <c r="E350" s="71">
        <v>5000000000</v>
      </c>
      <c r="F350" s="71">
        <v>8632807490.8999939</v>
      </c>
      <c r="G350" s="70">
        <v>227104976690.89999</v>
      </c>
      <c r="H350" s="109">
        <v>245038881.65740001</v>
      </c>
      <c r="I350" s="50">
        <f t="shared" si="296"/>
        <v>926.81200287400009</v>
      </c>
      <c r="J350" s="51">
        <f t="shared" si="297"/>
        <v>-1.3057635716072873E-2</v>
      </c>
      <c r="K350" s="51">
        <f>(I350-I330)/I330</f>
        <v>3.8046252376663772E-2</v>
      </c>
      <c r="L350" s="51">
        <f t="shared" ref="L350:L355" si="301">(I350-I287)/I287</f>
        <v>-5.2299862624974889E-3</v>
      </c>
      <c r="R350" s="84">
        <f t="shared" si="284"/>
        <v>0.93997133973222058</v>
      </c>
      <c r="S350" s="84">
        <f t="shared" si="285"/>
        <v>0</v>
      </c>
      <c r="T350" s="84">
        <f t="shared" si="286"/>
        <v>2.2016250250672505E-2</v>
      </c>
      <c r="U350" s="84">
        <f t="shared" si="287"/>
        <v>3.8012410017106889E-2</v>
      </c>
      <c r="V350" s="84">
        <f t="shared" si="288"/>
        <v>1</v>
      </c>
      <c r="X350" s="45">
        <f t="shared" si="298"/>
        <v>31529062.726739731</v>
      </c>
      <c r="Y350" s="177">
        <f t="shared" si="289"/>
        <v>3152906.2726739733</v>
      </c>
      <c r="Z350" s="177">
        <f t="shared" si="290"/>
        <v>630581.2545347946</v>
      </c>
      <c r="AA350" s="177">
        <f t="shared" si="291"/>
        <v>34051387.74487891</v>
      </c>
      <c r="AB350" s="177"/>
      <c r="AD350" s="45">
        <f t="shared" si="299"/>
        <v>1261162.509069589</v>
      </c>
      <c r="AE350" s="177">
        <f t="shared" si="292"/>
        <v>126116.2509069589</v>
      </c>
      <c r="AF350" s="177"/>
      <c r="AG350" s="177">
        <f t="shared" si="293"/>
        <v>1387278.7599765479</v>
      </c>
      <c r="AH350" s="197"/>
      <c r="AJ350" s="45">
        <f t="shared" si="300"/>
        <v>15764.531363369864</v>
      </c>
      <c r="AK350" s="177">
        <f t="shared" si="294"/>
        <v>1576.4531363369865</v>
      </c>
      <c r="AL350" s="177"/>
      <c r="AM350" s="177">
        <f t="shared" si="295"/>
        <v>17340.98449970685</v>
      </c>
    </row>
    <row r="351" spans="1:40" x14ac:dyDescent="0.35">
      <c r="A351" s="48">
        <v>43474</v>
      </c>
      <c r="B351" s="53">
        <f t="shared" si="277"/>
        <v>1</v>
      </c>
      <c r="C351" s="71">
        <v>212324996500</v>
      </c>
      <c r="D351" s="71">
        <v>0</v>
      </c>
      <c r="E351" s="71">
        <v>5000000000</v>
      </c>
      <c r="F351" s="71">
        <v>7976974864.4899902</v>
      </c>
      <c r="G351" s="70">
        <v>225301971364.48999</v>
      </c>
      <c r="H351" s="109">
        <v>244368051.66240001</v>
      </c>
      <c r="I351" s="50">
        <f t="shared" si="296"/>
        <v>921.97801566855298</v>
      </c>
      <c r="J351" s="51">
        <f t="shared" si="297"/>
        <v>-5.215714935129386E-3</v>
      </c>
      <c r="K351" s="51">
        <f>(I351-I331)/I331</f>
        <v>1.8390838529364881E-2</v>
      </c>
      <c r="L351" s="51">
        <f t="shared" si="301"/>
        <v>-4.0780330725375576E-3</v>
      </c>
      <c r="R351" s="84">
        <f t="shared" si="284"/>
        <v>0.94240185833307222</v>
      </c>
      <c r="S351" s="84">
        <f t="shared" si="285"/>
        <v>0</v>
      </c>
      <c r="T351" s="84">
        <f t="shared" si="286"/>
        <v>2.2192437863364625E-2</v>
      </c>
      <c r="U351" s="84">
        <f t="shared" si="287"/>
        <v>3.5405703803563109E-2</v>
      </c>
      <c r="V351" s="84">
        <f t="shared" si="288"/>
        <v>1</v>
      </c>
      <c r="X351" s="45">
        <f t="shared" si="298"/>
        <v>31110270.779575344</v>
      </c>
      <c r="Y351" s="177">
        <f t="shared" si="289"/>
        <v>3111027.0779575347</v>
      </c>
      <c r="Z351" s="177">
        <f t="shared" si="290"/>
        <v>622205.41559150687</v>
      </c>
      <c r="AA351" s="177">
        <f t="shared" si="291"/>
        <v>33599092.441941373</v>
      </c>
      <c r="AB351" s="177"/>
      <c r="AD351" s="45">
        <f t="shared" si="299"/>
        <v>1244410.8311830137</v>
      </c>
      <c r="AE351" s="177">
        <f t="shared" si="292"/>
        <v>124441.08311830138</v>
      </c>
      <c r="AF351" s="177"/>
      <c r="AG351" s="177">
        <f t="shared" si="293"/>
        <v>1368851.9143013151</v>
      </c>
      <c r="AH351" s="197"/>
      <c r="AJ351" s="45">
        <f t="shared" si="300"/>
        <v>15555.135389787671</v>
      </c>
      <c r="AK351" s="177">
        <f t="shared" si="294"/>
        <v>1555.5135389787672</v>
      </c>
      <c r="AL351" s="177"/>
      <c r="AM351" s="177">
        <f t="shared" si="295"/>
        <v>17110.648928766437</v>
      </c>
    </row>
    <row r="352" spans="1:40" x14ac:dyDescent="0.35">
      <c r="A352" s="48">
        <v>43475</v>
      </c>
      <c r="B352" s="53">
        <f t="shared" si="277"/>
        <v>1</v>
      </c>
      <c r="C352" s="71">
        <v>213358328500</v>
      </c>
      <c r="D352" s="71">
        <v>0</v>
      </c>
      <c r="E352" s="71">
        <v>5000000000</v>
      </c>
      <c r="F352" s="71">
        <v>4408105172.2799988</v>
      </c>
      <c r="G352" s="70">
        <v>222766433672.28</v>
      </c>
      <c r="H352" s="109">
        <v>240533890.1742</v>
      </c>
      <c r="I352" s="50">
        <f t="shared" si="296"/>
        <v>926.13325095664311</v>
      </c>
      <c r="J352" s="51">
        <f t="shared" si="297"/>
        <v>4.5068702479603524E-3</v>
      </c>
      <c r="K352" s="51">
        <f>(I352-I332)/I332</f>
        <v>4.1010042731726627E-2</v>
      </c>
      <c r="L352" s="51">
        <f t="shared" si="301"/>
        <v>-1.1622914228563881E-2</v>
      </c>
      <c r="R352" s="84">
        <f t="shared" si="284"/>
        <v>0.9577669534086064</v>
      </c>
      <c r="S352" s="84">
        <f t="shared" si="285"/>
        <v>0</v>
      </c>
      <c r="T352" s="84">
        <f t="shared" si="286"/>
        <v>2.2445033201706169E-2</v>
      </c>
      <c r="U352" s="84">
        <f t="shared" si="287"/>
        <v>1.9788013389687453E-2</v>
      </c>
      <c r="V352" s="84">
        <f t="shared" si="288"/>
        <v>1</v>
      </c>
      <c r="X352" s="45">
        <f t="shared" si="298"/>
        <v>30863283.748560276</v>
      </c>
      <c r="Y352" s="177">
        <f t="shared" si="289"/>
        <v>3086328.3748560278</v>
      </c>
      <c r="Z352" s="177">
        <f t="shared" si="290"/>
        <v>617265.67497120553</v>
      </c>
      <c r="AA352" s="177">
        <f t="shared" si="291"/>
        <v>33332346.4484451</v>
      </c>
      <c r="AB352" s="177"/>
      <c r="AD352" s="45">
        <f t="shared" si="299"/>
        <v>1234531.3499424111</v>
      </c>
      <c r="AE352" s="177">
        <f t="shared" si="292"/>
        <v>123453.13499424112</v>
      </c>
      <c r="AF352" s="177"/>
      <c r="AG352" s="177">
        <f t="shared" si="293"/>
        <v>1357984.4849366522</v>
      </c>
      <c r="AH352" s="197"/>
      <c r="AJ352" s="45">
        <f t="shared" si="300"/>
        <v>15431.641874280138</v>
      </c>
      <c r="AK352" s="177">
        <f t="shared" si="294"/>
        <v>1543.164187428014</v>
      </c>
      <c r="AL352" s="177"/>
      <c r="AM352" s="177">
        <f t="shared" si="295"/>
        <v>16974.80606170815</v>
      </c>
    </row>
    <row r="353" spans="1:40" x14ac:dyDescent="0.35">
      <c r="A353" s="48">
        <v>43476</v>
      </c>
      <c r="B353" s="53">
        <f t="shared" si="277"/>
        <v>1</v>
      </c>
      <c r="C353" s="71">
        <v>215760267800</v>
      </c>
      <c r="D353" s="71">
        <v>0</v>
      </c>
      <c r="E353" s="71">
        <v>5000000000</v>
      </c>
      <c r="F353" s="71">
        <v>7832589732.0899963</v>
      </c>
      <c r="G353" s="70">
        <v>228592857532.09</v>
      </c>
      <c r="H353" s="109">
        <v>240541386.17680001</v>
      </c>
      <c r="I353" s="50">
        <f t="shared" ref="I353:I358" si="302">G353/H353</f>
        <v>950.32651621984189</v>
      </c>
      <c r="J353" s="51">
        <f t="shared" ref="J353:J358" si="303">(I353-I352)/I352</f>
        <v>2.6122877283812573E-2</v>
      </c>
      <c r="K353" s="51">
        <f>(I353-I332)/I332</f>
        <v>6.8204220329224005E-2</v>
      </c>
      <c r="L353" s="51">
        <f t="shared" si="301"/>
        <v>3.7267178108993403E-2</v>
      </c>
      <c r="R353" s="84">
        <f t="shared" si="284"/>
        <v>0.94386268289118114</v>
      </c>
      <c r="S353" s="84">
        <f t="shared" si="285"/>
        <v>0</v>
      </c>
      <c r="T353" s="84">
        <f t="shared" si="286"/>
        <v>2.1872949373748903E-2</v>
      </c>
      <c r="U353" s="84">
        <f t="shared" si="287"/>
        <v>3.4264367735069995E-2</v>
      </c>
      <c r="V353" s="84">
        <f t="shared" si="288"/>
        <v>1</v>
      </c>
      <c r="X353" s="45">
        <f t="shared" si="298"/>
        <v>30515949.81812055</v>
      </c>
      <c r="Y353" s="177">
        <f t="shared" si="289"/>
        <v>3051594.9818120552</v>
      </c>
      <c r="Z353" s="177">
        <f t="shared" si="290"/>
        <v>610318.99636241107</v>
      </c>
      <c r="AA353" s="177">
        <f t="shared" si="291"/>
        <v>32957225.803570196</v>
      </c>
      <c r="AB353" s="177"/>
      <c r="AD353" s="45">
        <f t="shared" si="299"/>
        <v>1220637.9927248219</v>
      </c>
      <c r="AE353" s="177">
        <f t="shared" si="292"/>
        <v>122063.7992724822</v>
      </c>
      <c r="AF353" s="177"/>
      <c r="AG353" s="177">
        <f t="shared" si="293"/>
        <v>1342701.7919973042</v>
      </c>
      <c r="AH353" s="197"/>
      <c r="AJ353" s="45">
        <f t="shared" si="300"/>
        <v>15257.974909060275</v>
      </c>
      <c r="AK353" s="177">
        <f t="shared" si="294"/>
        <v>1525.7974909060276</v>
      </c>
      <c r="AL353" s="177"/>
      <c r="AM353" s="177">
        <f t="shared" si="295"/>
        <v>16783.772399966303</v>
      </c>
    </row>
    <row r="354" spans="1:40" x14ac:dyDescent="0.35">
      <c r="A354" s="48">
        <v>43479</v>
      </c>
      <c r="B354" s="53">
        <f t="shared" si="277"/>
        <v>3</v>
      </c>
      <c r="C354" s="71">
        <v>215032694000</v>
      </c>
      <c r="D354" s="71">
        <v>0</v>
      </c>
      <c r="E354" s="71">
        <v>0</v>
      </c>
      <c r="F354" s="71">
        <v>9034753159.6700134</v>
      </c>
      <c r="G354" s="70">
        <v>224067447159.67001</v>
      </c>
      <c r="H354" s="109">
        <v>236653934.98930001</v>
      </c>
      <c r="I354" s="50">
        <f t="shared" si="302"/>
        <v>946.81479591624338</v>
      </c>
      <c r="J354" s="51">
        <f t="shared" si="303"/>
        <v>-3.6952776163367957E-3</v>
      </c>
      <c r="K354" s="51">
        <f>(I354-I333)/I333</f>
        <v>4.8597185346774013E-2</v>
      </c>
      <c r="L354" s="51">
        <f t="shared" si="301"/>
        <v>3.6452638953031927E-2</v>
      </c>
      <c r="R354" s="84">
        <f t="shared" si="284"/>
        <v>0.9596784215012194</v>
      </c>
      <c r="S354" s="84">
        <f t="shared" si="285"/>
        <v>0</v>
      </c>
      <c r="T354" s="84">
        <f t="shared" si="286"/>
        <v>0</v>
      </c>
      <c r="U354" s="84">
        <f t="shared" si="287"/>
        <v>4.0321578498780625E-2</v>
      </c>
      <c r="V354" s="84">
        <f t="shared" si="288"/>
        <v>1</v>
      </c>
      <c r="X354" s="45">
        <f t="shared" si="298"/>
        <v>93942270.21866712</v>
      </c>
      <c r="Y354" s="177">
        <f t="shared" si="289"/>
        <v>9394227.0218667127</v>
      </c>
      <c r="Z354" s="177">
        <f t="shared" si="290"/>
        <v>1878845.4043733424</v>
      </c>
      <c r="AA354" s="177">
        <f t="shared" si="291"/>
        <v>101457651.83616048</v>
      </c>
      <c r="AB354" s="177"/>
      <c r="AD354" s="45">
        <f t="shared" si="299"/>
        <v>3757690.8087466853</v>
      </c>
      <c r="AE354" s="177">
        <f t="shared" si="292"/>
        <v>375769.08087466855</v>
      </c>
      <c r="AF354" s="177"/>
      <c r="AG354" s="177">
        <f t="shared" si="293"/>
        <v>4133459.8896213537</v>
      </c>
      <c r="AH354" s="197"/>
      <c r="AJ354" s="45">
        <f t="shared" si="300"/>
        <v>46971.135109333569</v>
      </c>
      <c r="AK354" s="177">
        <f t="shared" si="294"/>
        <v>4697.1135109333572</v>
      </c>
      <c r="AL354" s="177"/>
      <c r="AM354" s="177">
        <f t="shared" si="295"/>
        <v>51668.248620266924</v>
      </c>
    </row>
    <row r="355" spans="1:40" x14ac:dyDescent="0.35">
      <c r="A355" s="48">
        <v>43480</v>
      </c>
      <c r="B355" s="53">
        <f t="shared" si="277"/>
        <v>1</v>
      </c>
      <c r="C355" s="71">
        <v>215101236000</v>
      </c>
      <c r="D355" s="71">
        <v>0</v>
      </c>
      <c r="E355" s="71">
        <v>0</v>
      </c>
      <c r="F355" s="71">
        <v>10389612420.570007</v>
      </c>
      <c r="G355" s="70">
        <v>225490848420.57001</v>
      </c>
      <c r="H355" s="109">
        <v>236649258.58559999</v>
      </c>
      <c r="I355" s="50">
        <f t="shared" si="302"/>
        <v>952.84831978041541</v>
      </c>
      <c r="J355" s="51">
        <f t="shared" si="303"/>
        <v>6.3724435762891893E-3</v>
      </c>
      <c r="K355" s="51">
        <f>(I355-I335)/I335</f>
        <v>4.4830988676988329E-2</v>
      </c>
      <c r="L355" s="51">
        <f t="shared" si="301"/>
        <v>5.6605713534139866E-2</v>
      </c>
      <c r="R355" s="84">
        <f t="shared" si="284"/>
        <v>0.9539244608224986</v>
      </c>
      <c r="S355" s="84">
        <f t="shared" si="285"/>
        <v>0</v>
      </c>
      <c r="T355" s="84">
        <f t="shared" si="286"/>
        <v>0</v>
      </c>
      <c r="U355" s="84">
        <f t="shared" si="287"/>
        <v>4.6075539177501422E-2</v>
      </c>
      <c r="V355" s="84">
        <f t="shared" si="288"/>
        <v>1</v>
      </c>
      <c r="X355" s="45">
        <f t="shared" si="298"/>
        <v>30694170.843790416</v>
      </c>
      <c r="Y355" s="177">
        <f t="shared" si="289"/>
        <v>3069417.0843790416</v>
      </c>
      <c r="Z355" s="177">
        <f t="shared" si="290"/>
        <v>613883.41687580838</v>
      </c>
      <c r="AA355" s="177">
        <f t="shared" si="291"/>
        <v>33149704.51129365</v>
      </c>
      <c r="AB355" s="177"/>
      <c r="AD355" s="45">
        <f t="shared" si="299"/>
        <v>1227766.8337516165</v>
      </c>
      <c r="AE355" s="177">
        <f t="shared" si="292"/>
        <v>122776.68337516167</v>
      </c>
      <c r="AF355" s="177"/>
      <c r="AG355" s="177">
        <f t="shared" si="293"/>
        <v>1350543.5171267781</v>
      </c>
      <c r="AH355" s="197"/>
      <c r="AJ355" s="45">
        <f t="shared" si="300"/>
        <v>15347.085421895208</v>
      </c>
      <c r="AK355" s="177">
        <f t="shared" si="294"/>
        <v>1534.7085421895208</v>
      </c>
      <c r="AL355" s="177"/>
      <c r="AM355" s="177">
        <f t="shared" si="295"/>
        <v>16881.793964084729</v>
      </c>
    </row>
    <row r="356" spans="1:40" x14ac:dyDescent="0.35">
      <c r="A356" s="48">
        <v>43481</v>
      </c>
      <c r="B356" s="53">
        <f t="shared" si="277"/>
        <v>1</v>
      </c>
      <c r="C356" s="71">
        <v>215493486700</v>
      </c>
      <c r="D356" s="71">
        <v>0</v>
      </c>
      <c r="E356" s="71">
        <v>0</v>
      </c>
      <c r="F356" s="71">
        <v>10241051051.920013</v>
      </c>
      <c r="G356" s="70">
        <v>225734537751.92001</v>
      </c>
      <c r="H356" s="109">
        <v>236529669.36989999</v>
      </c>
      <c r="I356" s="50">
        <f t="shared" si="302"/>
        <v>954.36034875989333</v>
      </c>
      <c r="J356" s="51">
        <f t="shared" si="303"/>
        <v>1.5868517035600865E-3</v>
      </c>
      <c r="K356" s="51">
        <f>(I356-I336)/I336</f>
        <v>7.4927983831769004E-2</v>
      </c>
      <c r="L356" s="51">
        <f>(I356-I293)/I293</f>
        <v>6.101813761166941E-2</v>
      </c>
      <c r="R356" s="84">
        <f t="shared" si="284"/>
        <v>0.95463232541236187</v>
      </c>
      <c r="S356" s="84">
        <f t="shared" si="285"/>
        <v>0</v>
      </c>
      <c r="T356" s="84">
        <f t="shared" si="286"/>
        <v>0</v>
      </c>
      <c r="U356" s="84">
        <f t="shared" si="287"/>
        <v>4.5367674587638095E-2</v>
      </c>
      <c r="V356" s="84">
        <f t="shared" si="288"/>
        <v>1</v>
      </c>
      <c r="X356" s="45">
        <f t="shared" si="298"/>
        <v>30889157.317886304</v>
      </c>
      <c r="Y356" s="177">
        <f t="shared" si="289"/>
        <v>3088915.7317886306</v>
      </c>
      <c r="Z356" s="177">
        <f t="shared" si="290"/>
        <v>617783.14635772607</v>
      </c>
      <c r="AA356" s="177">
        <f t="shared" si="291"/>
        <v>33360289.903317209</v>
      </c>
      <c r="AB356" s="177"/>
      <c r="AD356" s="45">
        <f t="shared" si="299"/>
        <v>1235566.2927154521</v>
      </c>
      <c r="AE356" s="177">
        <f t="shared" si="292"/>
        <v>123556.62927154521</v>
      </c>
      <c r="AF356" s="177"/>
      <c r="AG356" s="177">
        <f t="shared" si="293"/>
        <v>1359122.9219869974</v>
      </c>
      <c r="AH356" s="197"/>
      <c r="AJ356" s="45">
        <f t="shared" si="300"/>
        <v>15444.578658943152</v>
      </c>
      <c r="AK356" s="177">
        <f t="shared" si="294"/>
        <v>1544.4578658943153</v>
      </c>
      <c r="AL356" s="177"/>
      <c r="AM356" s="177">
        <f t="shared" si="295"/>
        <v>16989.036524837466</v>
      </c>
    </row>
    <row r="357" spans="1:40" x14ac:dyDescent="0.35">
      <c r="A357" s="48">
        <v>43482</v>
      </c>
      <c r="B357" s="53">
        <f t="shared" si="277"/>
        <v>1</v>
      </c>
      <c r="C357" s="71">
        <v>214653500900</v>
      </c>
      <c r="D357" s="71">
        <v>0</v>
      </c>
      <c r="E357" s="71">
        <v>0</v>
      </c>
      <c r="F357" s="71">
        <v>8492398826.5700073</v>
      </c>
      <c r="G357" s="70">
        <v>223145899726.57001</v>
      </c>
      <c r="H357" s="109">
        <v>234733853.19710001</v>
      </c>
      <c r="I357" s="50">
        <f t="shared" si="302"/>
        <v>950.63365035464267</v>
      </c>
      <c r="J357" s="51">
        <f t="shared" si="303"/>
        <v>-3.9049174770234042E-3</v>
      </c>
      <c r="K357" s="51">
        <f>(I357-I336)/I336</f>
        <v>7.0730478761162799E-2</v>
      </c>
      <c r="L357" s="51">
        <f>(I357-I294)/I294</f>
        <v>4.9807339238615529E-2</v>
      </c>
      <c r="R357" s="84">
        <f t="shared" si="284"/>
        <v>0.96194239357758271</v>
      </c>
      <c r="S357" s="84">
        <f t="shared" si="285"/>
        <v>0</v>
      </c>
      <c r="T357" s="84">
        <f t="shared" si="286"/>
        <v>0</v>
      </c>
      <c r="U357" s="84">
        <f t="shared" si="287"/>
        <v>3.8057606422417345E-2</v>
      </c>
      <c r="V357" s="84">
        <f t="shared" si="288"/>
        <v>1</v>
      </c>
      <c r="X357" s="45">
        <f t="shared" si="298"/>
        <v>30922539.418071236</v>
      </c>
      <c r="Y357" s="177">
        <f t="shared" si="289"/>
        <v>3092253.9418071238</v>
      </c>
      <c r="Z357" s="177">
        <f t="shared" si="290"/>
        <v>618450.7883614247</v>
      </c>
      <c r="AA357" s="177">
        <f t="shared" si="291"/>
        <v>33396342.571516935</v>
      </c>
      <c r="AB357" s="177"/>
      <c r="AD357" s="45">
        <f t="shared" si="299"/>
        <v>1236901.5767228494</v>
      </c>
      <c r="AE357" s="177">
        <f t="shared" si="292"/>
        <v>123690.15767228494</v>
      </c>
      <c r="AF357" s="177"/>
      <c r="AG357" s="177">
        <f t="shared" si="293"/>
        <v>1360591.7343951343</v>
      </c>
      <c r="AH357" s="197"/>
      <c r="AJ357" s="45">
        <f t="shared" si="300"/>
        <v>15461.26970903562</v>
      </c>
      <c r="AK357" s="177">
        <f t="shared" si="294"/>
        <v>1546.1269709035621</v>
      </c>
      <c r="AL357" s="177"/>
      <c r="AM357" s="177">
        <f t="shared" si="295"/>
        <v>17007.396679939182</v>
      </c>
    </row>
    <row r="358" spans="1:40" x14ac:dyDescent="0.35">
      <c r="A358" s="48">
        <v>43483</v>
      </c>
      <c r="B358" s="53">
        <f t="shared" si="277"/>
        <v>1</v>
      </c>
      <c r="C358" s="71">
        <v>202613909400</v>
      </c>
      <c r="D358" s="71">
        <v>0</v>
      </c>
      <c r="E358" s="71">
        <v>0</v>
      </c>
      <c r="F358" s="71">
        <v>19944077089.709991</v>
      </c>
      <c r="G358" s="70">
        <v>222557986489.70999</v>
      </c>
      <c r="H358" s="109">
        <v>234734273.96900001</v>
      </c>
      <c r="I358" s="50">
        <f t="shared" si="302"/>
        <v>948.12735578231718</v>
      </c>
      <c r="J358" s="51">
        <f t="shared" si="303"/>
        <v>-2.636446302306352E-3</v>
      </c>
      <c r="K358" s="51">
        <f>(I358-I337)/I337</f>
        <v>7.7384960559614815E-2</v>
      </c>
      <c r="L358" s="51">
        <f>(I358-I295)/I295</f>
        <v>4.0738140481728968E-2</v>
      </c>
      <c r="R358" s="84">
        <f t="shared" si="284"/>
        <v>0.910387052811371</v>
      </c>
      <c r="S358" s="84">
        <f t="shared" si="285"/>
        <v>0</v>
      </c>
      <c r="T358" s="84">
        <f t="shared" si="286"/>
        <v>0</v>
      </c>
      <c r="U358" s="84">
        <f t="shared" si="287"/>
        <v>8.9612947188629014E-2</v>
      </c>
      <c r="V358" s="84">
        <f t="shared" si="288"/>
        <v>1</v>
      </c>
      <c r="X358" s="45">
        <f t="shared" si="298"/>
        <v>30567931.469393153</v>
      </c>
      <c r="Y358" s="177">
        <f t="shared" si="289"/>
        <v>3056793.1469393154</v>
      </c>
      <c r="Z358" s="177">
        <f t="shared" si="290"/>
        <v>611358.6293878631</v>
      </c>
      <c r="AA358" s="177">
        <f t="shared" si="291"/>
        <v>33013365.986944608</v>
      </c>
      <c r="AB358" s="177"/>
      <c r="AD358" s="45">
        <f t="shared" si="299"/>
        <v>1222717.2587757262</v>
      </c>
      <c r="AE358" s="177">
        <f t="shared" si="292"/>
        <v>122271.72587757262</v>
      </c>
      <c r="AF358" s="177"/>
      <c r="AG358" s="177">
        <f t="shared" si="293"/>
        <v>1344988.9846532987</v>
      </c>
      <c r="AH358" s="197"/>
      <c r="AJ358" s="45">
        <f t="shared" si="300"/>
        <v>15283.965734696578</v>
      </c>
      <c r="AK358" s="177">
        <f t="shared" si="294"/>
        <v>1528.3965734696578</v>
      </c>
      <c r="AL358" s="177"/>
      <c r="AM358" s="177">
        <f t="shared" si="295"/>
        <v>16812.362308166237</v>
      </c>
    </row>
    <row r="359" spans="1:40" x14ac:dyDescent="0.35">
      <c r="A359" s="48">
        <v>43486</v>
      </c>
      <c r="B359" s="53">
        <f t="shared" si="277"/>
        <v>3</v>
      </c>
      <c r="C359" s="71">
        <v>202117810900</v>
      </c>
      <c r="D359" s="71">
        <v>0</v>
      </c>
      <c r="E359" s="71">
        <v>0</v>
      </c>
      <c r="F359" s="71">
        <v>16139186794.019989</v>
      </c>
      <c r="G359" s="70">
        <v>218256997694.01999</v>
      </c>
      <c r="H359" s="109">
        <v>230830070.35479999</v>
      </c>
      <c r="I359" s="50">
        <f t="shared" ref="I359:I364" si="304">G359/H359</f>
        <v>945.53104523403556</v>
      </c>
      <c r="J359" s="51">
        <f t="shared" ref="J359:J364" si="305">(I359-I358)/I358</f>
        <v>-2.7383563320344854E-3</v>
      </c>
      <c r="K359" s="51">
        <f>(I359-I340)/I340</f>
        <v>4.0326355616441302E-2</v>
      </c>
      <c r="L359" s="51">
        <f>(I359-I297)/I297</f>
        <v>3.4446950164551716E-2</v>
      </c>
      <c r="R359" s="84">
        <f t="shared" si="284"/>
        <v>0.92605420690040863</v>
      </c>
      <c r="S359" s="84">
        <f t="shared" si="285"/>
        <v>0</v>
      </c>
      <c r="T359" s="84">
        <f t="shared" si="286"/>
        <v>0</v>
      </c>
      <c r="U359" s="84">
        <f t="shared" si="287"/>
        <v>7.3945793099591359E-2</v>
      </c>
      <c r="V359" s="84">
        <f t="shared" si="288"/>
        <v>1</v>
      </c>
      <c r="X359" s="45">
        <f t="shared" si="298"/>
        <v>91462186.228647947</v>
      </c>
      <c r="Y359" s="177">
        <f t="shared" si="289"/>
        <v>9146218.6228647958</v>
      </c>
      <c r="Z359" s="177">
        <f t="shared" si="290"/>
        <v>1829243.7245729589</v>
      </c>
      <c r="AA359" s="177">
        <f t="shared" si="291"/>
        <v>98779161.126939788</v>
      </c>
      <c r="AB359" s="177"/>
      <c r="AD359" s="45">
        <f t="shared" si="299"/>
        <v>3658487.4491459182</v>
      </c>
      <c r="AE359" s="177">
        <f t="shared" si="292"/>
        <v>365848.74491459184</v>
      </c>
      <c r="AF359" s="177"/>
      <c r="AG359" s="177">
        <f t="shared" si="293"/>
        <v>4024336.19406051</v>
      </c>
      <c r="AH359" s="197"/>
      <c r="AJ359" s="45">
        <f t="shared" si="300"/>
        <v>45731.093114323972</v>
      </c>
      <c r="AK359" s="177">
        <f t="shared" si="294"/>
        <v>4573.1093114323976</v>
      </c>
      <c r="AL359" s="177"/>
      <c r="AM359" s="177">
        <f t="shared" si="295"/>
        <v>50304.202425756368</v>
      </c>
    </row>
    <row r="360" spans="1:40" x14ac:dyDescent="0.35">
      <c r="A360" s="48">
        <v>43487</v>
      </c>
      <c r="B360" s="53">
        <f t="shared" si="277"/>
        <v>1</v>
      </c>
      <c r="C360" s="71">
        <v>202389117400</v>
      </c>
      <c r="D360" s="71">
        <v>0</v>
      </c>
      <c r="E360" s="71">
        <v>0</v>
      </c>
      <c r="F360" s="71">
        <v>13574596905.529999</v>
      </c>
      <c r="G360" s="70">
        <v>215963714305.53</v>
      </c>
      <c r="H360" s="109">
        <v>228153420.1476</v>
      </c>
      <c r="I360" s="50">
        <f t="shared" si="304"/>
        <v>946.57232911878305</v>
      </c>
      <c r="J360" s="51">
        <f t="shared" si="305"/>
        <v>1.1012688478036698E-3</v>
      </c>
      <c r="K360" s="51">
        <f>(I360-I340)/I340</f>
        <v>4.1472034623430812E-2</v>
      </c>
      <c r="L360" s="51">
        <f>(I360-I297)/I297</f>
        <v>3.5586154365473452E-2</v>
      </c>
      <c r="R360" s="84">
        <f t="shared" si="284"/>
        <v>0.9371440848330399</v>
      </c>
      <c r="S360" s="84">
        <f t="shared" si="285"/>
        <v>0</v>
      </c>
      <c r="T360" s="84">
        <f t="shared" si="286"/>
        <v>0</v>
      </c>
      <c r="U360" s="84">
        <f t="shared" si="287"/>
        <v>6.2855915166960083E-2</v>
      </c>
      <c r="V360" s="84">
        <f t="shared" si="288"/>
        <v>1</v>
      </c>
      <c r="X360" s="45">
        <f t="shared" si="298"/>
        <v>29898218.862194519</v>
      </c>
      <c r="Y360" s="177">
        <f t="shared" si="289"/>
        <v>2989821.8862194521</v>
      </c>
      <c r="Z360" s="177">
        <f t="shared" si="290"/>
        <v>597964.37724389043</v>
      </c>
      <c r="AA360" s="177">
        <f t="shared" si="291"/>
        <v>32290076.371170081</v>
      </c>
      <c r="AB360" s="177"/>
      <c r="AD360" s="45">
        <f t="shared" si="299"/>
        <v>1195928.7544877809</v>
      </c>
      <c r="AE360" s="177">
        <f t="shared" si="292"/>
        <v>119592.8754487781</v>
      </c>
      <c r="AF360" s="177"/>
      <c r="AG360" s="177">
        <f t="shared" si="293"/>
        <v>1315521.6299365589</v>
      </c>
      <c r="AH360" s="197"/>
      <c r="AJ360" s="45">
        <f t="shared" si="300"/>
        <v>14949.10943109726</v>
      </c>
      <c r="AK360" s="177">
        <f t="shared" si="294"/>
        <v>1494.9109431097261</v>
      </c>
      <c r="AL360" s="177"/>
      <c r="AM360" s="177">
        <f t="shared" si="295"/>
        <v>16444.020374206986</v>
      </c>
    </row>
    <row r="361" spans="1:40" x14ac:dyDescent="0.35">
      <c r="A361" s="48">
        <v>43488</v>
      </c>
      <c r="B361" s="53">
        <f t="shared" si="277"/>
        <v>1</v>
      </c>
      <c r="C361" s="71">
        <v>204675206100</v>
      </c>
      <c r="D361" s="71">
        <v>0</v>
      </c>
      <c r="E361" s="71">
        <v>0</v>
      </c>
      <c r="F361" s="71">
        <v>13541692277.720001</v>
      </c>
      <c r="G361" s="70">
        <v>218216898377.72</v>
      </c>
      <c r="H361" s="109">
        <v>228153420.1476</v>
      </c>
      <c r="I361" s="50">
        <f t="shared" si="304"/>
        <v>956.44807005982318</v>
      </c>
      <c r="J361" s="51">
        <f t="shared" si="305"/>
        <v>1.0433160401206756E-2</v>
      </c>
      <c r="K361" s="51">
        <f>(I361-I340)/I340</f>
        <v>5.2337879414028218E-2</v>
      </c>
      <c r="L361" s="51">
        <f>(I361-I298)/I298</f>
        <v>4.7982586740193421E-2</v>
      </c>
      <c r="R361" s="84">
        <f t="shared" si="284"/>
        <v>0.93794388803803741</v>
      </c>
      <c r="S361" s="84">
        <f t="shared" si="285"/>
        <v>0</v>
      </c>
      <c r="T361" s="84">
        <f t="shared" si="286"/>
        <v>0</v>
      </c>
      <c r="U361" s="84">
        <f t="shared" si="287"/>
        <v>6.2056111961962569E-2</v>
      </c>
      <c r="V361" s="84">
        <f t="shared" si="288"/>
        <v>1</v>
      </c>
      <c r="X361" s="45">
        <f t="shared" si="298"/>
        <v>29584070.452812329</v>
      </c>
      <c r="Y361" s="177">
        <f t="shared" si="289"/>
        <v>2958407.0452812333</v>
      </c>
      <c r="Z361" s="177">
        <f t="shared" si="290"/>
        <v>591681.40905624663</v>
      </c>
      <c r="AA361" s="177">
        <f t="shared" si="291"/>
        <v>31950796.089037314</v>
      </c>
      <c r="AB361" s="177"/>
      <c r="AD361" s="45">
        <f t="shared" si="299"/>
        <v>1183362.8181124933</v>
      </c>
      <c r="AE361" s="177">
        <f t="shared" si="292"/>
        <v>118336.28181124933</v>
      </c>
      <c r="AF361" s="177"/>
      <c r="AG361" s="177">
        <f t="shared" si="293"/>
        <v>1301699.0999237425</v>
      </c>
      <c r="AH361" s="197"/>
      <c r="AJ361" s="45">
        <f t="shared" si="300"/>
        <v>14792.035226406164</v>
      </c>
      <c r="AK361" s="177">
        <f t="shared" si="294"/>
        <v>1479.2035226406165</v>
      </c>
      <c r="AL361" s="177"/>
      <c r="AM361" s="177">
        <f t="shared" si="295"/>
        <v>16271.238749046781</v>
      </c>
    </row>
    <row r="362" spans="1:40" x14ac:dyDescent="0.35">
      <c r="A362" s="48">
        <v>43489</v>
      </c>
      <c r="B362" s="53">
        <f t="shared" si="277"/>
        <v>1</v>
      </c>
      <c r="C362" s="71">
        <v>207357377600</v>
      </c>
      <c r="D362" s="71">
        <v>0</v>
      </c>
      <c r="E362" s="71">
        <v>0</v>
      </c>
      <c r="F362" s="71">
        <v>13508395467.230011</v>
      </c>
      <c r="G362" s="70">
        <v>220865773067.23001</v>
      </c>
      <c r="H362" s="109">
        <v>228153420.1476</v>
      </c>
      <c r="I362" s="50">
        <f t="shared" si="304"/>
        <v>968.05812914987041</v>
      </c>
      <c r="J362" s="51">
        <f t="shared" si="305"/>
        <v>1.2138723944856778E-2</v>
      </c>
      <c r="K362" s="51">
        <f>(I362-I341)/I341</f>
        <v>5.989983382854195E-2</v>
      </c>
      <c r="L362" s="51">
        <f>(I362-I299)/I299</f>
        <v>7.5958749592341696E-2</v>
      </c>
      <c r="R362" s="84">
        <f t="shared" si="284"/>
        <v>0.93883889169591639</v>
      </c>
      <c r="S362" s="84">
        <f t="shared" si="285"/>
        <v>0</v>
      </c>
      <c r="T362" s="84">
        <f t="shared" si="286"/>
        <v>0</v>
      </c>
      <c r="U362" s="84">
        <f t="shared" si="287"/>
        <v>6.1161108304083625E-2</v>
      </c>
      <c r="V362" s="84">
        <f t="shared" si="288"/>
        <v>1</v>
      </c>
      <c r="X362" s="45">
        <f t="shared" si="298"/>
        <v>29892725.805167127</v>
      </c>
      <c r="Y362" s="177">
        <f t="shared" si="289"/>
        <v>2989272.5805167127</v>
      </c>
      <c r="Z362" s="177">
        <f t="shared" si="290"/>
        <v>597854.51610334252</v>
      </c>
      <c r="AA362" s="177">
        <f t="shared" si="291"/>
        <v>32284143.8695805</v>
      </c>
      <c r="AB362" s="177"/>
      <c r="AD362" s="45">
        <f t="shared" si="299"/>
        <v>1195709.0322066848</v>
      </c>
      <c r="AE362" s="177">
        <f t="shared" si="292"/>
        <v>119570.90322066849</v>
      </c>
      <c r="AF362" s="177"/>
      <c r="AG362" s="177">
        <f t="shared" si="293"/>
        <v>1315279.9354273533</v>
      </c>
      <c r="AH362" s="197"/>
      <c r="AJ362" s="45">
        <f t="shared" si="300"/>
        <v>14946.362902583562</v>
      </c>
      <c r="AK362" s="177">
        <f t="shared" si="294"/>
        <v>1494.6362902583562</v>
      </c>
      <c r="AL362" s="177"/>
      <c r="AM362" s="177">
        <f t="shared" si="295"/>
        <v>16440.999192841919</v>
      </c>
    </row>
    <row r="363" spans="1:40" x14ac:dyDescent="0.35">
      <c r="A363" s="48">
        <v>43490</v>
      </c>
      <c r="B363" s="53">
        <f t="shared" si="277"/>
        <v>1</v>
      </c>
      <c r="C363" s="71">
        <v>205194800500</v>
      </c>
      <c r="D363" s="71">
        <v>0</v>
      </c>
      <c r="E363" s="71">
        <v>5000000000</v>
      </c>
      <c r="F363" s="71">
        <v>1586150440.7099915</v>
      </c>
      <c r="G363" s="70">
        <v>211780950940.70999</v>
      </c>
      <c r="H363" s="109">
        <v>221037797.97040001</v>
      </c>
      <c r="I363" s="50">
        <f t="shared" si="304"/>
        <v>958.12097697910633</v>
      </c>
      <c r="J363" s="51">
        <f t="shared" si="305"/>
        <v>-1.0265036645568682E-2</v>
      </c>
      <c r="K363" s="51">
        <f>(I363-I341)/I341</f>
        <v>4.901992319365981E-2</v>
      </c>
      <c r="L363" s="51">
        <f>(I363-I300)/I300</f>
        <v>6.882228170765714E-2</v>
      </c>
      <c r="R363" s="84">
        <f t="shared" si="284"/>
        <v>0.9689011197114048</v>
      </c>
      <c r="S363" s="84">
        <f t="shared" si="285"/>
        <v>0</v>
      </c>
      <c r="T363" s="84">
        <f t="shared" si="286"/>
        <v>2.3609299976180557E-2</v>
      </c>
      <c r="U363" s="84">
        <f t="shared" si="287"/>
        <v>7.4895803124146359E-3</v>
      </c>
      <c r="V363" s="84">
        <f t="shared" si="288"/>
        <v>1</v>
      </c>
      <c r="X363" s="45">
        <f t="shared" si="298"/>
        <v>30255585.351675346</v>
      </c>
      <c r="Y363" s="177">
        <f t="shared" si="289"/>
        <v>3025558.5351675348</v>
      </c>
      <c r="Z363" s="177">
        <f t="shared" si="290"/>
        <v>605111.70703350694</v>
      </c>
      <c r="AA363" s="177">
        <f t="shared" si="291"/>
        <v>32676032.179809373</v>
      </c>
      <c r="AB363" s="177"/>
      <c r="AD363" s="45">
        <f t="shared" si="299"/>
        <v>1210223.4140670139</v>
      </c>
      <c r="AE363" s="177">
        <f t="shared" si="292"/>
        <v>121022.34140670139</v>
      </c>
      <c r="AF363" s="177"/>
      <c r="AG363" s="177">
        <f t="shared" si="293"/>
        <v>1331245.7554737153</v>
      </c>
      <c r="AH363" s="197"/>
      <c r="AJ363" s="45">
        <f t="shared" si="300"/>
        <v>15127.792675837673</v>
      </c>
      <c r="AK363" s="177">
        <f t="shared" si="294"/>
        <v>1512.7792675837673</v>
      </c>
      <c r="AL363" s="177"/>
      <c r="AM363" s="177">
        <f t="shared" si="295"/>
        <v>16640.571943421441</v>
      </c>
    </row>
    <row r="364" spans="1:40" x14ac:dyDescent="0.35">
      <c r="A364" s="48">
        <v>43493</v>
      </c>
      <c r="B364" s="53">
        <f t="shared" si="277"/>
        <v>3</v>
      </c>
      <c r="C364" s="71">
        <v>185615305400</v>
      </c>
      <c r="D364" s="71">
        <v>0</v>
      </c>
      <c r="E364" s="71">
        <v>5000000000</v>
      </c>
      <c r="F364" s="71">
        <v>17281314924.519989</v>
      </c>
      <c r="G364" s="70">
        <v>207896620324.51999</v>
      </c>
      <c r="H364" s="109">
        <v>221039575.0029</v>
      </c>
      <c r="I364" s="50">
        <f t="shared" si="304"/>
        <v>940.54026443813245</v>
      </c>
      <c r="J364" s="51">
        <f t="shared" si="305"/>
        <v>-1.83491573229142E-2</v>
      </c>
      <c r="K364" s="51">
        <f>(I364-I342)/I342</f>
        <v>7.6399758896649496E-3</v>
      </c>
      <c r="L364" s="51">
        <f>(I364-I302)/I302</f>
        <v>5.0517023774629341E-2</v>
      </c>
      <c r="R364" s="84">
        <f t="shared" si="284"/>
        <v>0.89282502577608247</v>
      </c>
      <c r="S364" s="84">
        <f t="shared" si="285"/>
        <v>0</v>
      </c>
      <c r="T364" s="84">
        <f t="shared" si="286"/>
        <v>2.4050415019711044E-2</v>
      </c>
      <c r="U364" s="84">
        <f t="shared" si="287"/>
        <v>8.312455920420643E-2</v>
      </c>
      <c r="V364" s="84">
        <f t="shared" si="288"/>
        <v>1</v>
      </c>
      <c r="X364" s="45">
        <f t="shared" si="298"/>
        <v>87033267.509880811</v>
      </c>
      <c r="Y364" s="177">
        <f t="shared" si="289"/>
        <v>8703326.7509880811</v>
      </c>
      <c r="Z364" s="177">
        <f t="shared" si="290"/>
        <v>1740665.3501976163</v>
      </c>
      <c r="AA364" s="177">
        <f t="shared" si="291"/>
        <v>93995928.910671279</v>
      </c>
      <c r="AB364" s="177"/>
      <c r="AD364" s="45">
        <f t="shared" si="299"/>
        <v>3481330.7003952325</v>
      </c>
      <c r="AE364" s="177">
        <f t="shared" si="292"/>
        <v>348133.0700395233</v>
      </c>
      <c r="AF364" s="177"/>
      <c r="AG364" s="177">
        <f t="shared" si="293"/>
        <v>3829463.7704347558</v>
      </c>
      <c r="AH364" s="197"/>
      <c r="AJ364" s="45">
        <f t="shared" si="300"/>
        <v>43516.633754940412</v>
      </c>
      <c r="AK364" s="177">
        <f t="shared" si="294"/>
        <v>4351.6633754940412</v>
      </c>
      <c r="AL364" s="177"/>
      <c r="AM364" s="177">
        <f t="shared" si="295"/>
        <v>47868.297130434454</v>
      </c>
    </row>
    <row r="365" spans="1:40" x14ac:dyDescent="0.35">
      <c r="A365" s="48">
        <v>43494</v>
      </c>
      <c r="B365" s="53">
        <f t="shared" si="277"/>
        <v>1</v>
      </c>
      <c r="C365" s="71">
        <v>188231946000</v>
      </c>
      <c r="D365" s="71">
        <v>0</v>
      </c>
      <c r="E365" s="71">
        <v>5000000000</v>
      </c>
      <c r="F365" s="71">
        <v>17270229796.079987</v>
      </c>
      <c r="G365" s="70">
        <v>210502175796.07999</v>
      </c>
      <c r="H365" s="109">
        <v>221061211.50260001</v>
      </c>
      <c r="I365" s="50">
        <f t="shared" ref="I365:I370" si="306">G365/H365</f>
        <v>952.23478766470146</v>
      </c>
      <c r="J365" s="51">
        <f t="shared" ref="J365:J370" si="307">(I365-I364)/I364</f>
        <v>1.2433835816221194E-2</v>
      </c>
      <c r="K365" s="51">
        <f>(I365-I343)/I343</f>
        <v>-3.9372690090760727E-2</v>
      </c>
      <c r="L365" s="51">
        <f>(I365-I302)/I302</f>
        <v>6.3578979970388416E-2</v>
      </c>
      <c r="R365" s="84">
        <f t="shared" si="284"/>
        <v>0.89420427740540864</v>
      </c>
      <c r="S365" s="84">
        <f t="shared" si="285"/>
        <v>0</v>
      </c>
      <c r="T365" s="84">
        <f t="shared" si="286"/>
        <v>2.3752723605306843E-2</v>
      </c>
      <c r="U365" s="84">
        <f t="shared" si="287"/>
        <v>8.2042998989284535E-2</v>
      </c>
      <c r="V365" s="84">
        <f t="shared" si="288"/>
        <v>1</v>
      </c>
      <c r="X365" s="45">
        <f t="shared" si="298"/>
        <v>28478989.085550684</v>
      </c>
      <c r="Y365" s="177">
        <f t="shared" si="289"/>
        <v>2847898.9085550685</v>
      </c>
      <c r="Z365" s="177">
        <f t="shared" si="290"/>
        <v>569579.78171101375</v>
      </c>
      <c r="AA365" s="177">
        <f t="shared" si="291"/>
        <v>30757308.21239474</v>
      </c>
      <c r="AB365" s="177"/>
      <c r="AD365" s="45">
        <f t="shared" si="299"/>
        <v>1139159.5634220273</v>
      </c>
      <c r="AE365" s="177">
        <f t="shared" si="292"/>
        <v>113915.95634220273</v>
      </c>
      <c r="AF365" s="177"/>
      <c r="AG365" s="177">
        <f t="shared" si="293"/>
        <v>1253075.5197642301</v>
      </c>
      <c r="AH365" s="197"/>
      <c r="AJ365" s="45">
        <f t="shared" si="300"/>
        <v>14239.494542775341</v>
      </c>
      <c r="AK365" s="177">
        <f t="shared" si="294"/>
        <v>1423.9494542775342</v>
      </c>
      <c r="AL365" s="177"/>
      <c r="AM365" s="177">
        <f t="shared" si="295"/>
        <v>15663.443997052875</v>
      </c>
    </row>
    <row r="366" spans="1:40" x14ac:dyDescent="0.35">
      <c r="A366" s="48">
        <v>43495</v>
      </c>
      <c r="B366" s="53">
        <f t="shared" si="277"/>
        <v>1</v>
      </c>
      <c r="C366" s="71">
        <v>186060769000</v>
      </c>
      <c r="D366" s="71">
        <v>0</v>
      </c>
      <c r="E366" s="71">
        <v>5000000000</v>
      </c>
      <c r="F366" s="71">
        <v>13248047781.179993</v>
      </c>
      <c r="G366" s="70">
        <v>204308816781.17999</v>
      </c>
      <c r="H366" s="109">
        <v>216870838.15580001</v>
      </c>
      <c r="I366" s="50">
        <f t="shared" si="306"/>
        <v>942.07602330749762</v>
      </c>
      <c r="J366" s="51">
        <f t="shared" si="307"/>
        <v>-1.0668339876678519E-2</v>
      </c>
      <c r="K366" s="51">
        <f>(I366-I344)/I344</f>
        <v>-4.9211896588633459E-2</v>
      </c>
      <c r="L366" s="51">
        <f>(I366-I303)/I303</f>
        <v>7.2371270250397537E-2</v>
      </c>
      <c r="R366" s="84">
        <f t="shared" si="284"/>
        <v>0.91068399265057598</v>
      </c>
      <c r="S366" s="84">
        <f t="shared" si="285"/>
        <v>0</v>
      </c>
      <c r="T366" s="84">
        <f t="shared" si="286"/>
        <v>2.4472756872529533E-2</v>
      </c>
      <c r="U366" s="84">
        <f t="shared" si="287"/>
        <v>6.484325047689446E-2</v>
      </c>
      <c r="V366" s="84">
        <f t="shared" si="288"/>
        <v>0.99999999999999989</v>
      </c>
      <c r="X366" s="45">
        <f t="shared" si="298"/>
        <v>28835914.492613699</v>
      </c>
      <c r="Y366" s="177">
        <f t="shared" si="289"/>
        <v>2883591.4492613701</v>
      </c>
      <c r="Z366" s="177">
        <f t="shared" si="290"/>
        <v>576718.289852274</v>
      </c>
      <c r="AA366" s="177">
        <f t="shared" si="291"/>
        <v>31142787.652022798</v>
      </c>
      <c r="AB366" s="177"/>
      <c r="AD366" s="45">
        <f t="shared" si="299"/>
        <v>1153436.579704548</v>
      </c>
      <c r="AE366" s="177">
        <f t="shared" si="292"/>
        <v>115343.65797045481</v>
      </c>
      <c r="AF366" s="177"/>
      <c r="AG366" s="177">
        <f t="shared" si="293"/>
        <v>1268780.2376750028</v>
      </c>
      <c r="AH366" s="197"/>
      <c r="AJ366" s="45">
        <f t="shared" si="300"/>
        <v>14417.957246306851</v>
      </c>
      <c r="AK366" s="177">
        <f t="shared" si="294"/>
        <v>1441.7957246306851</v>
      </c>
      <c r="AL366" s="177"/>
      <c r="AM366" s="177">
        <f t="shared" si="295"/>
        <v>15859.752970937536</v>
      </c>
    </row>
    <row r="367" spans="1:40" x14ac:dyDescent="0.35">
      <c r="A367" s="48">
        <v>43496</v>
      </c>
      <c r="B367" s="53">
        <f t="shared" si="277"/>
        <v>1</v>
      </c>
      <c r="C367" s="71">
        <v>186232409500</v>
      </c>
      <c r="D367" s="71">
        <v>0</v>
      </c>
      <c r="E367" s="71">
        <v>5000000000</v>
      </c>
      <c r="F367" s="71">
        <v>10626805832.649994</v>
      </c>
      <c r="G367" s="70">
        <v>201859215332.64999</v>
      </c>
      <c r="H367" s="109">
        <v>214120718.91330001</v>
      </c>
      <c r="I367" s="50">
        <f t="shared" si="306"/>
        <v>942.73555757294628</v>
      </c>
      <c r="J367" s="51">
        <f t="shared" si="307"/>
        <v>7.000860324765754E-4</v>
      </c>
      <c r="K367" s="51">
        <f>(I367-I343)/I343</f>
        <v>-4.8955641656341232E-2</v>
      </c>
      <c r="L367" s="51">
        <f>(I367-I304)/I304</f>
        <v>8.2578997130122539E-2</v>
      </c>
      <c r="R367" s="84">
        <f t="shared" si="284"/>
        <v>0.92258562084025686</v>
      </c>
      <c r="S367" s="84">
        <f t="shared" si="285"/>
        <v>0</v>
      </c>
      <c r="T367" s="84">
        <f t="shared" si="286"/>
        <v>2.4769738610944003E-2</v>
      </c>
      <c r="U367" s="84">
        <f t="shared" si="287"/>
        <v>5.2644640548799096E-2</v>
      </c>
      <c r="V367" s="84">
        <f t="shared" si="288"/>
        <v>1</v>
      </c>
      <c r="X367" s="129">
        <f t="shared" si="298"/>
        <v>27987509.148106851</v>
      </c>
      <c r="Y367" s="130">
        <f t="shared" si="289"/>
        <v>2798750.9148106854</v>
      </c>
      <c r="Z367" s="130">
        <f t="shared" si="290"/>
        <v>559750.18296213704</v>
      </c>
      <c r="AA367" s="130">
        <f t="shared" si="291"/>
        <v>30226509.8799554</v>
      </c>
      <c r="AB367" s="130">
        <f>SUM(AA346:AA367)</f>
        <v>1025845604.1725206</v>
      </c>
      <c r="AD367" s="129">
        <f t="shared" si="299"/>
        <v>1119500.3659242739</v>
      </c>
      <c r="AE367" s="130">
        <f t="shared" si="292"/>
        <v>111950.03659242739</v>
      </c>
      <c r="AF367" s="130"/>
      <c r="AG367" s="130">
        <f t="shared" si="293"/>
        <v>1231450.4025167013</v>
      </c>
      <c r="AH367" s="130">
        <f>SUM(AG346:AG367)</f>
        <v>41793709.799621224</v>
      </c>
      <c r="AJ367" s="129">
        <f t="shared" si="300"/>
        <v>13993.754574053426</v>
      </c>
      <c r="AK367" s="130">
        <f t="shared" si="294"/>
        <v>1399.3754574053428</v>
      </c>
      <c r="AL367" s="130"/>
      <c r="AM367" s="130">
        <f t="shared" si="295"/>
        <v>15393.130031458768</v>
      </c>
      <c r="AN367" s="130">
        <f>SUM(AM346:AM367)</f>
        <v>522421.37249526515</v>
      </c>
    </row>
    <row r="368" spans="1:40" x14ac:dyDescent="0.35">
      <c r="A368" s="48">
        <v>43497</v>
      </c>
      <c r="B368" s="53">
        <f t="shared" si="277"/>
        <v>1</v>
      </c>
      <c r="C368" s="71">
        <v>185120454600</v>
      </c>
      <c r="D368" s="71">
        <v>0</v>
      </c>
      <c r="E368" s="71">
        <v>5000000000</v>
      </c>
      <c r="F368" s="71">
        <v>9246395535.1099854</v>
      </c>
      <c r="G368" s="70">
        <v>199366850135.10999</v>
      </c>
      <c r="H368" s="109">
        <v>212688390.5905</v>
      </c>
      <c r="I368" s="50">
        <f t="shared" si="306"/>
        <v>937.36592571693927</v>
      </c>
      <c r="J368" s="51">
        <f t="shared" si="307"/>
        <v>-5.6957985862239177E-3</v>
      </c>
      <c r="K368" s="51">
        <f>(I368-I343)/I343</f>
        <v>-5.4372598768031279E-2</v>
      </c>
      <c r="L368" s="51">
        <f>(I368-I305)/I305</f>
        <v>7.1812190823231176E-2</v>
      </c>
      <c r="R368" s="84">
        <f t="shared" ref="R368:R386" si="308">C368/G368</f>
        <v>0.92854180358743055</v>
      </c>
      <c r="S368" s="84">
        <f t="shared" ref="S368:S386" si="309">D368/G368</f>
        <v>0</v>
      </c>
      <c r="T368" s="84">
        <f t="shared" ref="T368:T386" si="310">E368/G368</f>
        <v>2.5079395078025878E-2</v>
      </c>
      <c r="U368" s="84">
        <f t="shared" ref="U368:U386" si="311">F368/G368</f>
        <v>4.6378801334543564E-2</v>
      </c>
      <c r="V368" s="84">
        <f t="shared" ref="V368:V386" si="312">SUM(R368:U368)</f>
        <v>1</v>
      </c>
      <c r="X368" s="45">
        <f t="shared" ref="X368:X386" si="313">(G367*$AB$126*B368)/365</f>
        <v>27651947.305842467</v>
      </c>
      <c r="Y368" s="177">
        <f t="shared" ref="Y368:Y386" si="314">X368*10%</f>
        <v>2765194.730584247</v>
      </c>
      <c r="Z368" s="177">
        <f t="shared" ref="Z368:Z386" si="315">X368*2%</f>
        <v>553038.94611684931</v>
      </c>
      <c r="AA368" s="177">
        <f t="shared" ref="AA368:AA386" si="316">X368+Y368-Z368</f>
        <v>29864103.090309866</v>
      </c>
      <c r="AB368" s="177"/>
      <c r="AD368" s="45">
        <f t="shared" ref="AD368:AD386" si="317">(G367*$AD$5*B368)/365</f>
        <v>1106077.8922336986</v>
      </c>
      <c r="AE368" s="177">
        <f t="shared" ref="AE368:AE386" si="318">AD368*10%</f>
        <v>110607.78922336987</v>
      </c>
      <c r="AF368" s="177"/>
      <c r="AG368" s="177">
        <f t="shared" ref="AG368:AG386" si="319">AD368+AE368-AF368</f>
        <v>1216685.6814570685</v>
      </c>
      <c r="AH368" s="197"/>
      <c r="AJ368" s="45">
        <f t="shared" ref="AJ368:AJ386" si="320">(G367*$AJ$5*B368)/365</f>
        <v>13825.973652921235</v>
      </c>
      <c r="AK368" s="177">
        <f t="shared" ref="AK368:AK386" si="321">AJ368*10%</f>
        <v>1382.5973652921236</v>
      </c>
      <c r="AL368" s="177"/>
      <c r="AM368" s="177">
        <f t="shared" ref="AM368:AM386" si="322">AJ368+AK368-AL368</f>
        <v>15208.571018213359</v>
      </c>
    </row>
    <row r="369" spans="1:39" x14ac:dyDescent="0.35">
      <c r="A369" s="48">
        <v>43500</v>
      </c>
      <c r="B369" s="53">
        <f t="shared" si="277"/>
        <v>3</v>
      </c>
      <c r="C369" s="71">
        <v>185249192600</v>
      </c>
      <c r="D369" s="71">
        <v>0</v>
      </c>
      <c r="E369" s="71">
        <v>0</v>
      </c>
      <c r="F369" s="71">
        <v>12770952681.190002</v>
      </c>
      <c r="G369" s="70">
        <v>198020145281.19</v>
      </c>
      <c r="H369" s="109">
        <v>211210013.06369999</v>
      </c>
      <c r="I369" s="50">
        <f t="shared" si="306"/>
        <v>937.55093524599147</v>
      </c>
      <c r="J369" s="51">
        <f t="shared" si="307"/>
        <v>1.9737172429293436E-4</v>
      </c>
      <c r="K369" s="51">
        <f>(I369-I348)/I348</f>
        <v>3.6091391799038773E-4</v>
      </c>
      <c r="L369" s="51">
        <f>(I369-I306)/I306</f>
        <v>6.5643225661787874E-2</v>
      </c>
      <c r="R369" s="84">
        <f t="shared" si="308"/>
        <v>0.93550680076991577</v>
      </c>
      <c r="S369" s="84">
        <f t="shared" si="309"/>
        <v>0</v>
      </c>
      <c r="T369" s="84">
        <f t="shared" si="310"/>
        <v>0</v>
      </c>
      <c r="U369" s="84">
        <f t="shared" si="311"/>
        <v>6.4493199230084189E-2</v>
      </c>
      <c r="V369" s="84">
        <f t="shared" si="312"/>
        <v>1</v>
      </c>
      <c r="X369" s="45">
        <f t="shared" si="313"/>
        <v>81931582.247305468</v>
      </c>
      <c r="Y369" s="177">
        <f t="shared" si="314"/>
        <v>8193158.2247305475</v>
      </c>
      <c r="Z369" s="177">
        <f t="shared" si="315"/>
        <v>1638631.6449461095</v>
      </c>
      <c r="AA369" s="177">
        <f t="shared" si="316"/>
        <v>88486108.827089906</v>
      </c>
      <c r="AB369" s="177"/>
      <c r="AD369" s="45">
        <f t="shared" si="317"/>
        <v>3277263.289892219</v>
      </c>
      <c r="AE369" s="177">
        <f t="shared" si="318"/>
        <v>327726.32898922195</v>
      </c>
      <c r="AF369" s="177"/>
      <c r="AG369" s="177">
        <f t="shared" si="319"/>
        <v>3604989.6188814407</v>
      </c>
      <c r="AH369" s="197"/>
      <c r="AJ369" s="45">
        <f t="shared" si="320"/>
        <v>40965.791123652736</v>
      </c>
      <c r="AK369" s="177">
        <f t="shared" si="321"/>
        <v>4096.5791123652734</v>
      </c>
      <c r="AL369" s="177"/>
      <c r="AM369" s="177">
        <f t="shared" si="322"/>
        <v>45062.37023601801</v>
      </c>
    </row>
    <row r="370" spans="1:39" x14ac:dyDescent="0.35">
      <c r="A370" s="48">
        <v>43502</v>
      </c>
      <c r="B370" s="53">
        <f t="shared" si="277"/>
        <v>2</v>
      </c>
      <c r="C370" s="71">
        <v>187138839800</v>
      </c>
      <c r="D370" s="71">
        <v>0</v>
      </c>
      <c r="E370" s="71">
        <v>0</v>
      </c>
      <c r="F370" s="71">
        <v>12488661823.040009</v>
      </c>
      <c r="G370" s="70">
        <v>199627501623.04001</v>
      </c>
      <c r="H370" s="109">
        <v>210973533.01730001</v>
      </c>
      <c r="I370" s="50">
        <f t="shared" si="306"/>
        <v>946.22059349345204</v>
      </c>
      <c r="J370" s="51">
        <f t="shared" si="307"/>
        <v>9.2471330586277531E-3</v>
      </c>
      <c r="K370" s="51">
        <f>(I370-I348)/I348</f>
        <v>9.6113843956405071E-3</v>
      </c>
      <c r="L370" s="51">
        <f t="shared" ref="L370:L375" si="323">(I370-I308)/I308</f>
        <v>4.6516423632531126E-2</v>
      </c>
      <c r="R370" s="84">
        <f t="shared" si="308"/>
        <v>0.93744017371603161</v>
      </c>
      <c r="S370" s="84">
        <f t="shared" si="309"/>
        <v>0</v>
      </c>
      <c r="T370" s="84">
        <f t="shared" si="310"/>
        <v>0</v>
      </c>
      <c r="U370" s="84">
        <f t="shared" si="311"/>
        <v>6.2559826283968431E-2</v>
      </c>
      <c r="V370" s="84">
        <f t="shared" si="312"/>
        <v>1</v>
      </c>
      <c r="X370" s="45">
        <f t="shared" si="313"/>
        <v>54252094.597586296</v>
      </c>
      <c r="Y370" s="177">
        <f t="shared" si="314"/>
        <v>5425209.45975863</v>
      </c>
      <c r="Z370" s="177">
        <f t="shared" si="315"/>
        <v>1085041.8919517261</v>
      </c>
      <c r="AA370" s="177">
        <f t="shared" si="316"/>
        <v>58592262.165393203</v>
      </c>
      <c r="AB370" s="177"/>
      <c r="AD370" s="45">
        <f t="shared" si="317"/>
        <v>2170083.7839034521</v>
      </c>
      <c r="AE370" s="177">
        <f t="shared" si="318"/>
        <v>217008.37839034523</v>
      </c>
      <c r="AF370" s="177"/>
      <c r="AG370" s="177">
        <f t="shared" si="319"/>
        <v>2387092.1622937974</v>
      </c>
      <c r="AH370" s="197"/>
      <c r="AJ370" s="45">
        <f t="shared" si="320"/>
        <v>27126.047298793153</v>
      </c>
      <c r="AK370" s="177">
        <f t="shared" si="321"/>
        <v>2712.6047298793155</v>
      </c>
      <c r="AL370" s="177"/>
      <c r="AM370" s="177">
        <f t="shared" si="322"/>
        <v>29838.65202867247</v>
      </c>
    </row>
    <row r="371" spans="1:39" x14ac:dyDescent="0.35">
      <c r="A371" s="48">
        <v>43503</v>
      </c>
      <c r="B371" s="53">
        <f t="shared" si="277"/>
        <v>1</v>
      </c>
      <c r="C371" s="71">
        <v>185534114800</v>
      </c>
      <c r="D371" s="71">
        <v>0</v>
      </c>
      <c r="E371" s="71">
        <v>0</v>
      </c>
      <c r="F371" s="71">
        <v>12462856762.179993</v>
      </c>
      <c r="G371" s="70">
        <v>197996971562.17999</v>
      </c>
      <c r="H371" s="109">
        <v>210978592.6153</v>
      </c>
      <c r="I371" s="50">
        <f t="shared" ref="I371:I376" si="324">G371/H371</f>
        <v>938.46948691713578</v>
      </c>
      <c r="J371" s="51">
        <f t="shared" ref="J371:J376" si="325">(I371-I370)/I370</f>
        <v>-8.1916485749893991E-3</v>
      </c>
      <c r="K371" s="51">
        <f>(I371-I349)/I349</f>
        <v>-6.4382921868481793E-4</v>
      </c>
      <c r="L371" s="51">
        <f t="shared" si="323"/>
        <v>2.6342666704817722E-2</v>
      </c>
      <c r="R371" s="84">
        <f t="shared" si="308"/>
        <v>0.93705531623110661</v>
      </c>
      <c r="S371" s="84">
        <f t="shared" si="309"/>
        <v>0</v>
      </c>
      <c r="T371" s="84">
        <f t="shared" si="310"/>
        <v>0</v>
      </c>
      <c r="U371" s="84">
        <f t="shared" si="311"/>
        <v>6.2944683768893367E-2</v>
      </c>
      <c r="V371" s="84">
        <f t="shared" si="312"/>
        <v>1</v>
      </c>
      <c r="X371" s="45">
        <f t="shared" si="313"/>
        <v>27346233.099046577</v>
      </c>
      <c r="Y371" s="177">
        <f t="shared" si="314"/>
        <v>2734623.3099046578</v>
      </c>
      <c r="Z371" s="177">
        <f t="shared" si="315"/>
        <v>546924.66198093153</v>
      </c>
      <c r="AA371" s="177">
        <f t="shared" si="316"/>
        <v>29533931.746970303</v>
      </c>
      <c r="AB371" s="177"/>
      <c r="AD371" s="45">
        <f t="shared" si="317"/>
        <v>1093849.3239618631</v>
      </c>
      <c r="AE371" s="177">
        <f t="shared" si="318"/>
        <v>109384.93239618631</v>
      </c>
      <c r="AF371" s="177"/>
      <c r="AG371" s="177">
        <f t="shared" si="319"/>
        <v>1203234.2563580493</v>
      </c>
      <c r="AH371" s="197"/>
      <c r="AJ371" s="45">
        <f t="shared" si="320"/>
        <v>13673.116549523289</v>
      </c>
      <c r="AK371" s="177">
        <f t="shared" si="321"/>
        <v>1367.311654952329</v>
      </c>
      <c r="AL371" s="177"/>
      <c r="AM371" s="177">
        <f t="shared" si="322"/>
        <v>15040.428204475618</v>
      </c>
    </row>
    <row r="372" spans="1:39" x14ac:dyDescent="0.35">
      <c r="A372" s="48">
        <v>43504</v>
      </c>
      <c r="B372" s="53">
        <f t="shared" si="277"/>
        <v>1</v>
      </c>
      <c r="C372" s="71">
        <v>184233269000</v>
      </c>
      <c r="D372" s="71">
        <v>0</v>
      </c>
      <c r="E372" s="71">
        <v>0</v>
      </c>
      <c r="F372" s="71">
        <v>10895353796.140015</v>
      </c>
      <c r="G372" s="70">
        <v>195128622796.14001</v>
      </c>
      <c r="H372" s="109">
        <v>209340765.713</v>
      </c>
      <c r="I372" s="50">
        <f t="shared" si="324"/>
        <v>932.11000796498274</v>
      </c>
      <c r="J372" s="51">
        <f t="shared" si="325"/>
        <v>-6.7764365712559005E-3</v>
      </c>
      <c r="K372" s="51">
        <f>(I372-I350)/I350</f>
        <v>5.7163751381658773E-3</v>
      </c>
      <c r="L372" s="51">
        <f t="shared" si="323"/>
        <v>1.3003236513055709E-2</v>
      </c>
      <c r="R372" s="84">
        <f t="shared" si="308"/>
        <v>0.94416322095645133</v>
      </c>
      <c r="S372" s="84">
        <f t="shared" si="309"/>
        <v>0</v>
      </c>
      <c r="T372" s="84">
        <f t="shared" si="310"/>
        <v>0</v>
      </c>
      <c r="U372" s="84">
        <f t="shared" si="311"/>
        <v>5.5836779043548619E-2</v>
      </c>
      <c r="V372" s="84">
        <f t="shared" si="312"/>
        <v>1</v>
      </c>
      <c r="X372" s="45">
        <f t="shared" si="313"/>
        <v>27122872.816736985</v>
      </c>
      <c r="Y372" s="177">
        <f t="shared" si="314"/>
        <v>2712287.2816736987</v>
      </c>
      <c r="Z372" s="177">
        <f t="shared" si="315"/>
        <v>542457.45633473969</v>
      </c>
      <c r="AA372" s="177">
        <f t="shared" si="316"/>
        <v>29292702.642075945</v>
      </c>
      <c r="AB372" s="177"/>
      <c r="AD372" s="45">
        <f t="shared" si="317"/>
        <v>1084914.9126694794</v>
      </c>
      <c r="AE372" s="177">
        <f t="shared" si="318"/>
        <v>108491.49126694794</v>
      </c>
      <c r="AF372" s="177"/>
      <c r="AG372" s="177">
        <f t="shared" si="319"/>
        <v>1193406.4039364273</v>
      </c>
      <c r="AH372" s="197"/>
      <c r="AJ372" s="45">
        <f t="shared" si="320"/>
        <v>13561.436408368492</v>
      </c>
      <c r="AK372" s="177">
        <f t="shared" si="321"/>
        <v>1356.1436408368493</v>
      </c>
      <c r="AL372" s="177"/>
      <c r="AM372" s="177">
        <f t="shared" si="322"/>
        <v>14917.580049205342</v>
      </c>
    </row>
    <row r="373" spans="1:39" x14ac:dyDescent="0.35">
      <c r="A373" s="48">
        <v>43507</v>
      </c>
      <c r="B373" s="53">
        <f t="shared" si="277"/>
        <v>3</v>
      </c>
      <c r="C373" s="71">
        <v>182442829700</v>
      </c>
      <c r="D373" s="71">
        <v>0</v>
      </c>
      <c r="E373" s="71">
        <v>0</v>
      </c>
      <c r="F373" s="71">
        <v>8797254769.5400085</v>
      </c>
      <c r="G373" s="70">
        <v>191240084469.54001</v>
      </c>
      <c r="H373" s="109">
        <v>207186466.29750001</v>
      </c>
      <c r="I373" s="50">
        <f t="shared" si="324"/>
        <v>923.03367052429712</v>
      </c>
      <c r="J373" s="51">
        <f t="shared" si="325"/>
        <v>-9.7374101373521541E-3</v>
      </c>
      <c r="K373" s="51">
        <f>(I373-I353)/I353</f>
        <v>-2.8719440349942876E-2</v>
      </c>
      <c r="L373" s="51">
        <f t="shared" si="323"/>
        <v>1.4473386287432574E-2</v>
      </c>
      <c r="R373" s="84">
        <f t="shared" si="308"/>
        <v>0.95399889728169829</v>
      </c>
      <c r="S373" s="84">
        <f t="shared" si="309"/>
        <v>0</v>
      </c>
      <c r="T373" s="84">
        <f t="shared" si="310"/>
        <v>0</v>
      </c>
      <c r="U373" s="84">
        <f t="shared" si="311"/>
        <v>4.6001102718301726E-2</v>
      </c>
      <c r="V373" s="84">
        <f t="shared" si="312"/>
        <v>1</v>
      </c>
      <c r="X373" s="45">
        <f t="shared" si="313"/>
        <v>80189844.984715089</v>
      </c>
      <c r="Y373" s="177">
        <f t="shared" si="314"/>
        <v>8018984.4984715097</v>
      </c>
      <c r="Z373" s="177">
        <f t="shared" si="315"/>
        <v>1603796.8996943019</v>
      </c>
      <c r="AA373" s="177">
        <f t="shared" si="316"/>
        <v>86605032.583492294</v>
      </c>
      <c r="AB373" s="177"/>
      <c r="AD373" s="45">
        <f t="shared" si="317"/>
        <v>3207593.7993886033</v>
      </c>
      <c r="AE373" s="177">
        <f t="shared" si="318"/>
        <v>320759.37993886037</v>
      </c>
      <c r="AF373" s="177"/>
      <c r="AG373" s="177">
        <f t="shared" si="319"/>
        <v>3528353.1793274637</v>
      </c>
      <c r="AH373" s="197"/>
      <c r="AJ373" s="45">
        <f t="shared" si="320"/>
        <v>40094.922492357538</v>
      </c>
      <c r="AK373" s="177">
        <f t="shared" si="321"/>
        <v>4009.4922492357541</v>
      </c>
      <c r="AL373" s="177"/>
      <c r="AM373" s="177">
        <f t="shared" si="322"/>
        <v>44104.414741593289</v>
      </c>
    </row>
    <row r="374" spans="1:39" x14ac:dyDescent="0.35">
      <c r="A374" s="48">
        <v>43508</v>
      </c>
      <c r="B374" s="53">
        <f t="shared" si="277"/>
        <v>1</v>
      </c>
      <c r="C374" s="71">
        <v>180955632800</v>
      </c>
      <c r="D374" s="71">
        <v>0</v>
      </c>
      <c r="E374" s="71">
        <v>0</v>
      </c>
      <c r="F374" s="71">
        <v>4570955481.0100098</v>
      </c>
      <c r="G374" s="70">
        <v>185526588281.01001</v>
      </c>
      <c r="H374" s="109">
        <v>202639623.25760001</v>
      </c>
      <c r="I374" s="50">
        <f t="shared" si="324"/>
        <v>915.54941377464206</v>
      </c>
      <c r="J374" s="51">
        <f t="shared" si="325"/>
        <v>-8.1083247433475416E-3</v>
      </c>
      <c r="K374" s="51">
        <f>(I374-I353)/I353</f>
        <v>-3.6594898544485881E-2</v>
      </c>
      <c r="L374" s="51">
        <f t="shared" si="323"/>
        <v>1.6816987942038366E-2</v>
      </c>
      <c r="R374" s="84">
        <f t="shared" si="308"/>
        <v>0.9753622619627621</v>
      </c>
      <c r="S374" s="84">
        <f t="shared" si="309"/>
        <v>0</v>
      </c>
      <c r="T374" s="84">
        <f t="shared" si="310"/>
        <v>0</v>
      </c>
      <c r="U374" s="84">
        <f t="shared" si="311"/>
        <v>2.4637738037237868E-2</v>
      </c>
      <c r="V374" s="84">
        <f t="shared" si="312"/>
        <v>1</v>
      </c>
      <c r="X374" s="45">
        <f t="shared" si="313"/>
        <v>26197271.845142469</v>
      </c>
      <c r="Y374" s="177">
        <f t="shared" si="314"/>
        <v>2619727.1845142469</v>
      </c>
      <c r="Z374" s="177">
        <f t="shared" si="315"/>
        <v>523945.43690284941</v>
      </c>
      <c r="AA374" s="177">
        <f t="shared" si="316"/>
        <v>28293053.592753865</v>
      </c>
      <c r="AB374" s="177"/>
      <c r="AD374" s="45">
        <f t="shared" si="317"/>
        <v>1047890.8738056986</v>
      </c>
      <c r="AE374" s="177">
        <f t="shared" si="318"/>
        <v>104789.08738056986</v>
      </c>
      <c r="AF374" s="177"/>
      <c r="AG374" s="177">
        <f t="shared" si="319"/>
        <v>1152679.9611862684</v>
      </c>
      <c r="AH374" s="197"/>
      <c r="AJ374" s="45">
        <f t="shared" si="320"/>
        <v>13098.635922571233</v>
      </c>
      <c r="AK374" s="177">
        <f t="shared" si="321"/>
        <v>1309.8635922571234</v>
      </c>
      <c r="AL374" s="177"/>
      <c r="AM374" s="177">
        <f t="shared" si="322"/>
        <v>14408.499514828356</v>
      </c>
    </row>
    <row r="375" spans="1:39" x14ac:dyDescent="0.35">
      <c r="A375" s="48">
        <v>43509</v>
      </c>
      <c r="B375" s="53">
        <f t="shared" si="277"/>
        <v>1</v>
      </c>
      <c r="C375" s="71">
        <v>168187760300</v>
      </c>
      <c r="D375" s="71">
        <v>0</v>
      </c>
      <c r="E375" s="71">
        <v>0</v>
      </c>
      <c r="F375" s="71">
        <v>16869344403.640015</v>
      </c>
      <c r="G375" s="70">
        <v>185057104703.64001</v>
      </c>
      <c r="H375" s="109">
        <v>202151024.2326</v>
      </c>
      <c r="I375" s="50">
        <f t="shared" si="324"/>
        <v>915.43985693937771</v>
      </c>
      <c r="J375" s="51">
        <f t="shared" si="325"/>
        <v>-1.1966239464091192E-4</v>
      </c>
      <c r="K375" s="51">
        <f>(I375-I353)/I353</f>
        <v>-3.6710181905935321E-2</v>
      </c>
      <c r="L375" s="51">
        <f t="shared" si="323"/>
        <v>1.6701583087435506E-2</v>
      </c>
      <c r="R375" s="84">
        <f t="shared" si="308"/>
        <v>0.90884249253409943</v>
      </c>
      <c r="S375" s="84">
        <f t="shared" si="309"/>
        <v>0</v>
      </c>
      <c r="T375" s="84">
        <f t="shared" si="310"/>
        <v>0</v>
      </c>
      <c r="U375" s="84">
        <f t="shared" si="311"/>
        <v>9.1157507465900608E-2</v>
      </c>
      <c r="V375" s="84">
        <f t="shared" si="312"/>
        <v>1</v>
      </c>
      <c r="X375" s="45">
        <f t="shared" si="313"/>
        <v>25414601.134384934</v>
      </c>
      <c r="Y375" s="177">
        <f t="shared" si="314"/>
        <v>2541460.1134384936</v>
      </c>
      <c r="Z375" s="177">
        <f t="shared" si="315"/>
        <v>508292.02268769871</v>
      </c>
      <c r="AA375" s="177">
        <f t="shared" si="316"/>
        <v>27447769.225135729</v>
      </c>
      <c r="AB375" s="177"/>
      <c r="AD375" s="45">
        <f t="shared" si="317"/>
        <v>1016584.0453753973</v>
      </c>
      <c r="AE375" s="177">
        <f t="shared" si="318"/>
        <v>101658.40453753974</v>
      </c>
      <c r="AF375" s="177"/>
      <c r="AG375" s="177">
        <f t="shared" si="319"/>
        <v>1118242.4499129371</v>
      </c>
      <c r="AH375" s="197"/>
      <c r="AJ375" s="45">
        <f t="shared" si="320"/>
        <v>12707.300567192467</v>
      </c>
      <c r="AK375" s="177">
        <f t="shared" si="321"/>
        <v>1270.7300567192469</v>
      </c>
      <c r="AL375" s="177"/>
      <c r="AM375" s="177">
        <f t="shared" si="322"/>
        <v>13978.030623911714</v>
      </c>
    </row>
    <row r="376" spans="1:39" x14ac:dyDescent="0.35">
      <c r="A376" s="48">
        <v>43510</v>
      </c>
      <c r="B376" s="53">
        <f t="shared" si="277"/>
        <v>1</v>
      </c>
      <c r="C376" s="71">
        <v>166273076600</v>
      </c>
      <c r="D376" s="71">
        <v>0</v>
      </c>
      <c r="E376" s="71">
        <v>0</v>
      </c>
      <c r="F376" s="71">
        <v>16828025191.230011</v>
      </c>
      <c r="G376" s="70">
        <v>183101101791.23001</v>
      </c>
      <c r="H376" s="109">
        <v>202151986.50040001</v>
      </c>
      <c r="I376" s="50">
        <f t="shared" si="324"/>
        <v>905.75959683120755</v>
      </c>
      <c r="J376" s="51">
        <f t="shared" si="325"/>
        <v>-1.0574435922567883E-2</v>
      </c>
      <c r="K376" s="51">
        <f>(I376-I354)/I354</f>
        <v>-4.3361383094257896E-2</v>
      </c>
      <c r="L376" s="51">
        <f>(I376-I314)/I314</f>
        <v>1.3272157992510799E-2</v>
      </c>
      <c r="R376" s="84">
        <f t="shared" si="308"/>
        <v>0.90809435319282161</v>
      </c>
      <c r="S376" s="84">
        <f t="shared" si="309"/>
        <v>0</v>
      </c>
      <c r="T376" s="84">
        <f t="shared" si="310"/>
        <v>0</v>
      </c>
      <c r="U376" s="84">
        <f t="shared" si="311"/>
        <v>9.1905646807178429E-2</v>
      </c>
      <c r="V376" s="84">
        <f t="shared" si="312"/>
        <v>1</v>
      </c>
      <c r="X376" s="45">
        <f t="shared" si="313"/>
        <v>25350288.315567125</v>
      </c>
      <c r="Y376" s="177">
        <f t="shared" si="314"/>
        <v>2535028.8315567127</v>
      </c>
      <c r="Z376" s="177">
        <f t="shared" si="315"/>
        <v>507005.76631134248</v>
      </c>
      <c r="AA376" s="177">
        <f t="shared" si="316"/>
        <v>27378311.380812492</v>
      </c>
      <c r="AB376" s="177"/>
      <c r="AD376" s="45">
        <f t="shared" si="317"/>
        <v>1014011.532622685</v>
      </c>
      <c r="AE376" s="177">
        <f t="shared" si="318"/>
        <v>101401.1532622685</v>
      </c>
      <c r="AF376" s="177"/>
      <c r="AG376" s="177">
        <f t="shared" si="319"/>
        <v>1115412.6858849535</v>
      </c>
      <c r="AH376" s="197"/>
      <c r="AJ376" s="45">
        <f t="shared" si="320"/>
        <v>12675.144157783561</v>
      </c>
      <c r="AK376" s="177">
        <f t="shared" si="321"/>
        <v>1267.5144157783561</v>
      </c>
      <c r="AL376" s="177"/>
      <c r="AM376" s="177">
        <f t="shared" si="322"/>
        <v>13942.658573561917</v>
      </c>
    </row>
    <row r="377" spans="1:39" x14ac:dyDescent="0.35">
      <c r="A377" s="48">
        <v>43511</v>
      </c>
      <c r="B377" s="53">
        <f t="shared" si="277"/>
        <v>1</v>
      </c>
      <c r="C377" s="71">
        <v>165449122900</v>
      </c>
      <c r="D377" s="71">
        <v>0</v>
      </c>
      <c r="E377" s="71">
        <v>0</v>
      </c>
      <c r="F377" s="71">
        <v>16391850743.679993</v>
      </c>
      <c r="G377" s="70">
        <v>181840973643.67999</v>
      </c>
      <c r="H377" s="109">
        <v>201701970.6631</v>
      </c>
      <c r="I377" s="50">
        <f t="shared" ref="I377:I382" si="326">G377/H377</f>
        <v>901.53295501215723</v>
      </c>
      <c r="J377" s="51">
        <f t="shared" ref="J377:J382" si="327">(I377-I376)/I376</f>
        <v>-4.6664057812218452E-3</v>
      </c>
      <c r="K377" s="51">
        <f>(I377-I355)/I355</f>
        <v>-5.385470457678284E-2</v>
      </c>
      <c r="L377" s="51">
        <f>(I377-I315)/I315</f>
        <v>-2.1611202591353892E-3</v>
      </c>
      <c r="R377" s="84">
        <f t="shared" si="308"/>
        <v>0.90985612089935208</v>
      </c>
      <c r="S377" s="84">
        <f t="shared" si="309"/>
        <v>0</v>
      </c>
      <c r="T377" s="84">
        <f t="shared" si="310"/>
        <v>0</v>
      </c>
      <c r="U377" s="84">
        <f t="shared" si="311"/>
        <v>9.0143879100647917E-2</v>
      </c>
      <c r="V377" s="84">
        <f t="shared" si="312"/>
        <v>1</v>
      </c>
      <c r="X377" s="45">
        <f t="shared" si="313"/>
        <v>25082342.7111274</v>
      </c>
      <c r="Y377" s="177">
        <f t="shared" si="314"/>
        <v>2508234.27111274</v>
      </c>
      <c r="Z377" s="177">
        <f t="shared" si="315"/>
        <v>501646.85422254802</v>
      </c>
      <c r="AA377" s="177">
        <f t="shared" si="316"/>
        <v>27088930.128017593</v>
      </c>
      <c r="AB377" s="177"/>
      <c r="AD377" s="45">
        <f t="shared" si="317"/>
        <v>1003293.708445096</v>
      </c>
      <c r="AE377" s="177">
        <f t="shared" si="318"/>
        <v>100329.37084450961</v>
      </c>
      <c r="AF377" s="177"/>
      <c r="AG377" s="177">
        <f t="shared" si="319"/>
        <v>1103623.0792896056</v>
      </c>
      <c r="AH377" s="197"/>
      <c r="AJ377" s="45">
        <f t="shared" si="320"/>
        <v>12541.171355563702</v>
      </c>
      <c r="AK377" s="177">
        <f t="shared" si="321"/>
        <v>1254.1171355563702</v>
      </c>
      <c r="AL377" s="177"/>
      <c r="AM377" s="177">
        <f t="shared" si="322"/>
        <v>13795.288491120071</v>
      </c>
    </row>
    <row r="378" spans="1:39" x14ac:dyDescent="0.35">
      <c r="A378" s="48">
        <v>43514</v>
      </c>
      <c r="B378" s="53">
        <f t="shared" si="277"/>
        <v>3</v>
      </c>
      <c r="C378" s="71">
        <v>166445425200</v>
      </c>
      <c r="D378" s="71">
        <v>0</v>
      </c>
      <c r="E378" s="71">
        <v>0</v>
      </c>
      <c r="F378" s="71">
        <v>13889688955.809998</v>
      </c>
      <c r="G378" s="70">
        <v>180335114155.81</v>
      </c>
      <c r="H378" s="109">
        <v>199019155.8197</v>
      </c>
      <c r="I378" s="50">
        <f t="shared" si="326"/>
        <v>906.11938038358142</v>
      </c>
      <c r="J378" s="51">
        <f t="shared" si="327"/>
        <v>5.0873629698454407E-3</v>
      </c>
      <c r="K378" s="51">
        <f>(I378-I358)/I358</f>
        <v>-4.4306258165153579E-2</v>
      </c>
      <c r="L378" s="51">
        <f>(I378-I316)/I316</f>
        <v>-4.6789579687129962E-3</v>
      </c>
      <c r="R378" s="84">
        <f t="shared" si="308"/>
        <v>0.922978455855196</v>
      </c>
      <c r="S378" s="84">
        <f t="shared" si="309"/>
        <v>0</v>
      </c>
      <c r="T378" s="84">
        <f t="shared" si="310"/>
        <v>0</v>
      </c>
      <c r="U378" s="84">
        <f t="shared" si="311"/>
        <v>7.7021544144804055E-2</v>
      </c>
      <c r="V378" s="84">
        <f t="shared" si="312"/>
        <v>1</v>
      </c>
      <c r="X378" s="45">
        <f t="shared" si="313"/>
        <v>74729167.250827402</v>
      </c>
      <c r="Y378" s="177">
        <f t="shared" si="314"/>
        <v>7472916.7250827402</v>
      </c>
      <c r="Z378" s="177">
        <f t="shared" si="315"/>
        <v>1494583.3450165482</v>
      </c>
      <c r="AA378" s="177">
        <f t="shared" si="316"/>
        <v>80707500.630893588</v>
      </c>
      <c r="AB378" s="177"/>
      <c r="AD378" s="45">
        <f t="shared" si="317"/>
        <v>2989166.6900330964</v>
      </c>
      <c r="AE378" s="177">
        <f t="shared" si="318"/>
        <v>298916.66900330962</v>
      </c>
      <c r="AF378" s="177"/>
      <c r="AG378" s="177">
        <f t="shared" si="319"/>
        <v>3288083.359036406</v>
      </c>
      <c r="AH378" s="197"/>
      <c r="AJ378" s="45">
        <f t="shared" si="320"/>
        <v>37364.583625413696</v>
      </c>
      <c r="AK378" s="177">
        <f t="shared" si="321"/>
        <v>3736.4583625413698</v>
      </c>
      <c r="AL378" s="177"/>
      <c r="AM378" s="177">
        <f t="shared" si="322"/>
        <v>41101.041987955068</v>
      </c>
    </row>
    <row r="379" spans="1:39" x14ac:dyDescent="0.35">
      <c r="A379" s="48">
        <v>43515</v>
      </c>
      <c r="B379" s="53">
        <f t="shared" si="277"/>
        <v>1</v>
      </c>
      <c r="C379" s="71">
        <v>162069459100</v>
      </c>
      <c r="D379" s="71">
        <v>0</v>
      </c>
      <c r="E379" s="71">
        <v>0</v>
      </c>
      <c r="F379" s="71">
        <v>19843501235.709991</v>
      </c>
      <c r="G379" s="70">
        <v>181912960335.70999</v>
      </c>
      <c r="H379" s="109">
        <v>198023988.74290001</v>
      </c>
      <c r="I379" s="50">
        <f t="shared" si="326"/>
        <v>918.64102672879994</v>
      </c>
      <c r="J379" s="51">
        <f t="shared" si="327"/>
        <v>1.381898082779978E-2</v>
      </c>
      <c r="K379" s="51">
        <f>(I379-I358)/I358</f>
        <v>-3.1099544669489606E-2</v>
      </c>
      <c r="L379" s="51">
        <f>(I379-I317)/I317</f>
        <v>1.0917778718297091E-2</v>
      </c>
      <c r="R379" s="84">
        <f t="shared" si="308"/>
        <v>0.89091760587541458</v>
      </c>
      <c r="S379" s="84">
        <f t="shared" si="309"/>
        <v>0</v>
      </c>
      <c r="T379" s="84">
        <f t="shared" si="310"/>
        <v>0</v>
      </c>
      <c r="U379" s="84">
        <f t="shared" si="311"/>
        <v>0.10908239412458541</v>
      </c>
      <c r="V379" s="84">
        <f t="shared" si="312"/>
        <v>1</v>
      </c>
      <c r="X379" s="45">
        <f t="shared" si="313"/>
        <v>24703440.295316439</v>
      </c>
      <c r="Y379" s="177">
        <f t="shared" si="314"/>
        <v>2470344.0295316442</v>
      </c>
      <c r="Z379" s="177">
        <f t="shared" si="315"/>
        <v>494068.80590632878</v>
      </c>
      <c r="AA379" s="177">
        <f t="shared" si="316"/>
        <v>26679715.518941753</v>
      </c>
      <c r="AB379" s="177"/>
      <c r="AD379" s="45">
        <f t="shared" si="317"/>
        <v>988137.61181265756</v>
      </c>
      <c r="AE379" s="177">
        <f t="shared" si="318"/>
        <v>98813.761181265756</v>
      </c>
      <c r="AF379" s="177"/>
      <c r="AG379" s="177">
        <f t="shared" si="319"/>
        <v>1086951.3729939233</v>
      </c>
      <c r="AH379" s="197"/>
      <c r="AJ379" s="45">
        <f t="shared" si="320"/>
        <v>12351.720147658218</v>
      </c>
      <c r="AK379" s="177">
        <f t="shared" si="321"/>
        <v>1235.1720147658218</v>
      </c>
      <c r="AL379" s="177"/>
      <c r="AM379" s="177">
        <f t="shared" si="322"/>
        <v>13586.892162424039</v>
      </c>
    </row>
    <row r="380" spans="1:39" x14ac:dyDescent="0.35">
      <c r="A380" s="48">
        <v>43516</v>
      </c>
      <c r="B380" s="53">
        <f t="shared" si="277"/>
        <v>1</v>
      </c>
      <c r="C380" s="71">
        <v>161419426300</v>
      </c>
      <c r="D380" s="71">
        <v>0</v>
      </c>
      <c r="E380" s="71">
        <v>0</v>
      </c>
      <c r="F380" s="71">
        <v>8788982639.769989</v>
      </c>
      <c r="G380" s="70">
        <v>170208408939.76999</v>
      </c>
      <c r="H380" s="109">
        <v>186020757.38420001</v>
      </c>
      <c r="I380" s="50">
        <f t="shared" si="326"/>
        <v>914.9968602064564</v>
      </c>
      <c r="J380" s="51">
        <f t="shared" si="327"/>
        <v>-3.9669102688784721E-3</v>
      </c>
      <c r="K380" s="51">
        <f>(I380-I358)/I358</f>
        <v>-3.4943085835261234E-2</v>
      </c>
      <c r="L380" s="51">
        <f>(I380-I317)/I317</f>
        <v>6.9075586009076633E-3</v>
      </c>
      <c r="R380" s="84">
        <f t="shared" si="308"/>
        <v>0.94836340522470863</v>
      </c>
      <c r="S380" s="84">
        <f t="shared" si="309"/>
        <v>0</v>
      </c>
      <c r="T380" s="84">
        <f t="shared" si="310"/>
        <v>0</v>
      </c>
      <c r="U380" s="84">
        <f t="shared" si="311"/>
        <v>5.1636594775291401E-2</v>
      </c>
      <c r="V380" s="84">
        <f t="shared" si="312"/>
        <v>1</v>
      </c>
      <c r="X380" s="45">
        <f t="shared" si="313"/>
        <v>24919583.607631505</v>
      </c>
      <c r="Y380" s="177">
        <f t="shared" si="314"/>
        <v>2491958.3607631507</v>
      </c>
      <c r="Z380" s="177">
        <f t="shared" si="315"/>
        <v>498391.67215263011</v>
      </c>
      <c r="AA380" s="177">
        <f t="shared" si="316"/>
        <v>26913150.296242025</v>
      </c>
      <c r="AB380" s="177"/>
      <c r="AD380" s="45">
        <f t="shared" si="317"/>
        <v>996783.34430526022</v>
      </c>
      <c r="AE380" s="177">
        <f t="shared" si="318"/>
        <v>99678.334430526025</v>
      </c>
      <c r="AF380" s="177"/>
      <c r="AG380" s="177">
        <f t="shared" si="319"/>
        <v>1096461.6787357864</v>
      </c>
      <c r="AH380" s="197"/>
      <c r="AJ380" s="45">
        <f t="shared" si="320"/>
        <v>12459.791803815755</v>
      </c>
      <c r="AK380" s="177">
        <f t="shared" si="321"/>
        <v>1245.9791803815756</v>
      </c>
      <c r="AL380" s="177"/>
      <c r="AM380" s="177">
        <f t="shared" si="322"/>
        <v>13705.77098419733</v>
      </c>
    </row>
    <row r="381" spans="1:39" x14ac:dyDescent="0.35">
      <c r="A381" s="48">
        <v>43517</v>
      </c>
      <c r="B381" s="53">
        <f t="shared" si="277"/>
        <v>1</v>
      </c>
      <c r="C381" s="71">
        <v>161824035800</v>
      </c>
      <c r="D381" s="71">
        <v>0</v>
      </c>
      <c r="E381" s="71">
        <v>0</v>
      </c>
      <c r="F381" s="71">
        <v>8776549192.5299988</v>
      </c>
      <c r="G381" s="70">
        <v>170600584992.53</v>
      </c>
      <c r="H381" s="109">
        <v>186035725.86660001</v>
      </c>
      <c r="I381" s="50">
        <f t="shared" si="326"/>
        <v>917.03130781913342</v>
      </c>
      <c r="J381" s="51">
        <f t="shared" si="327"/>
        <v>2.223447643544884E-3</v>
      </c>
      <c r="K381" s="51">
        <f>(I381-I359)/I359</f>
        <v>-3.0141514187773662E-2</v>
      </c>
      <c r="L381" s="51">
        <f>(I381-I318)/I318</f>
        <v>2.3307764532374903E-2</v>
      </c>
      <c r="R381" s="84">
        <f t="shared" si="308"/>
        <v>0.94855498770467706</v>
      </c>
      <c r="S381" s="84">
        <f t="shared" si="309"/>
        <v>0</v>
      </c>
      <c r="T381" s="84">
        <f t="shared" si="310"/>
        <v>0</v>
      </c>
      <c r="U381" s="84">
        <f t="shared" si="311"/>
        <v>5.144501229532298E-2</v>
      </c>
      <c r="V381" s="84">
        <f t="shared" si="312"/>
        <v>1</v>
      </c>
      <c r="X381" s="45">
        <f t="shared" si="313"/>
        <v>23316220.402708218</v>
      </c>
      <c r="Y381" s="177">
        <f t="shared" si="314"/>
        <v>2331622.0402708217</v>
      </c>
      <c r="Z381" s="177">
        <f t="shared" si="315"/>
        <v>466324.40805416438</v>
      </c>
      <c r="AA381" s="177">
        <f t="shared" si="316"/>
        <v>25181518.034924872</v>
      </c>
      <c r="AB381" s="177"/>
      <c r="AD381" s="45">
        <f t="shared" si="317"/>
        <v>932648.81610832864</v>
      </c>
      <c r="AE381" s="177">
        <f t="shared" si="318"/>
        <v>93264.881610832876</v>
      </c>
      <c r="AF381" s="177"/>
      <c r="AG381" s="177">
        <f t="shared" si="319"/>
        <v>1025913.6977191615</v>
      </c>
      <c r="AH381" s="197"/>
      <c r="AJ381" s="45">
        <f t="shared" si="320"/>
        <v>11658.110201354111</v>
      </c>
      <c r="AK381" s="177">
        <f t="shared" si="321"/>
        <v>1165.8110201354111</v>
      </c>
      <c r="AL381" s="177"/>
      <c r="AM381" s="177">
        <f t="shared" si="322"/>
        <v>12823.921221489523</v>
      </c>
    </row>
    <row r="382" spans="1:39" x14ac:dyDescent="0.35">
      <c r="A382" s="48">
        <v>43518</v>
      </c>
      <c r="B382" s="53">
        <f t="shared" si="277"/>
        <v>1</v>
      </c>
      <c r="C382" s="71">
        <v>153971172200</v>
      </c>
      <c r="D382" s="71">
        <v>0</v>
      </c>
      <c r="E382" s="71">
        <v>0</v>
      </c>
      <c r="F382" s="71">
        <v>9085382244.3900146</v>
      </c>
      <c r="G382" s="70">
        <v>163056554444.39001</v>
      </c>
      <c r="H382" s="109">
        <v>178788368.6602</v>
      </c>
      <c r="I382" s="50">
        <f t="shared" si="326"/>
        <v>912.00873785190458</v>
      </c>
      <c r="J382" s="51">
        <f t="shared" si="327"/>
        <v>-5.4769885437972827E-3</v>
      </c>
      <c r="K382" s="51">
        <f>(I382-I360)/I360</f>
        <v>-3.651447459810666E-2</v>
      </c>
      <c r="L382" s="51">
        <f>(I382-I319)/I319</f>
        <v>2.1317977537901742E-2</v>
      </c>
      <c r="R382" s="84">
        <f t="shared" si="308"/>
        <v>0.94428079094797412</v>
      </c>
      <c r="S382" s="84">
        <f t="shared" si="309"/>
        <v>0</v>
      </c>
      <c r="T382" s="84">
        <f t="shared" si="310"/>
        <v>0</v>
      </c>
      <c r="U382" s="84">
        <f t="shared" si="311"/>
        <v>5.5719209052025931E-2</v>
      </c>
      <c r="V382" s="84">
        <f t="shared" si="312"/>
        <v>1</v>
      </c>
      <c r="X382" s="45">
        <f t="shared" si="313"/>
        <v>23369943.149661645</v>
      </c>
      <c r="Y382" s="177">
        <f t="shared" si="314"/>
        <v>2336994.3149661645</v>
      </c>
      <c r="Z382" s="177">
        <f t="shared" si="315"/>
        <v>467398.86299323291</v>
      </c>
      <c r="AA382" s="177">
        <f t="shared" si="316"/>
        <v>25239538.601634577</v>
      </c>
      <c r="AB382" s="177"/>
      <c r="AD382" s="45">
        <f t="shared" si="317"/>
        <v>934797.7259864657</v>
      </c>
      <c r="AE382" s="177">
        <f t="shared" si="318"/>
        <v>93479.772598646581</v>
      </c>
      <c r="AF382" s="177"/>
      <c r="AG382" s="177">
        <f t="shared" si="319"/>
        <v>1028277.4985851123</v>
      </c>
      <c r="AH382" s="197"/>
      <c r="AJ382" s="45">
        <f t="shared" si="320"/>
        <v>11684.971574830823</v>
      </c>
      <c r="AK382" s="177">
        <f t="shared" si="321"/>
        <v>1168.4971574830822</v>
      </c>
      <c r="AL382" s="177"/>
      <c r="AM382" s="177">
        <f t="shared" si="322"/>
        <v>12853.468732313904</v>
      </c>
    </row>
    <row r="383" spans="1:39" x14ac:dyDescent="0.35">
      <c r="A383" s="48">
        <v>43521</v>
      </c>
      <c r="B383" s="53">
        <f t="shared" si="277"/>
        <v>3</v>
      </c>
      <c r="C383" s="71">
        <v>144020700200</v>
      </c>
      <c r="D383" s="71">
        <v>0</v>
      </c>
      <c r="E383" s="71">
        <v>0</v>
      </c>
      <c r="F383" s="71">
        <v>18385009586.01001</v>
      </c>
      <c r="G383" s="70">
        <v>162405709786.01001</v>
      </c>
      <c r="H383" s="109">
        <v>177986955.0016</v>
      </c>
      <c r="I383" s="50">
        <f t="shared" ref="I383:I388" si="328">G383/H383</f>
        <v>912.45849890824911</v>
      </c>
      <c r="J383" s="51">
        <f t="shared" ref="J383:J388" si="329">(I383-I382)/I382</f>
        <v>4.9315432810859941E-4</v>
      </c>
      <c r="K383" s="51">
        <f>(I383-I363)/I363</f>
        <v>-4.7658363784945056E-2</v>
      </c>
      <c r="L383" s="51">
        <f>(I383-I320)/I320</f>
        <v>2.2564409037889716E-2</v>
      </c>
      <c r="R383" s="84">
        <f t="shared" si="308"/>
        <v>0.8867957930159317</v>
      </c>
      <c r="S383" s="84">
        <f t="shared" si="309"/>
        <v>0</v>
      </c>
      <c r="T383" s="84">
        <f t="shared" si="310"/>
        <v>0</v>
      </c>
      <c r="U383" s="84">
        <f t="shared" si="311"/>
        <v>0.11320420698406834</v>
      </c>
      <c r="V383" s="84">
        <f t="shared" si="312"/>
        <v>1</v>
      </c>
      <c r="X383" s="45">
        <f t="shared" si="313"/>
        <v>67009542.922352068</v>
      </c>
      <c r="Y383" s="177">
        <f t="shared" si="314"/>
        <v>6700954.2922352068</v>
      </c>
      <c r="Z383" s="177">
        <f t="shared" si="315"/>
        <v>1340190.8584470414</v>
      </c>
      <c r="AA383" s="177">
        <f t="shared" si="316"/>
        <v>72370306.356140226</v>
      </c>
      <c r="AB383" s="177"/>
      <c r="AD383" s="45">
        <f t="shared" si="317"/>
        <v>2680381.7168940827</v>
      </c>
      <c r="AE383" s="177">
        <f t="shared" si="318"/>
        <v>268038.17168940831</v>
      </c>
      <c r="AF383" s="177"/>
      <c r="AG383" s="177">
        <f t="shared" si="319"/>
        <v>2948419.8885834911</v>
      </c>
      <c r="AH383" s="197"/>
      <c r="AJ383" s="45">
        <f t="shared" si="320"/>
        <v>33504.771461176031</v>
      </c>
      <c r="AK383" s="177">
        <f t="shared" si="321"/>
        <v>3350.4771461176033</v>
      </c>
      <c r="AL383" s="177"/>
      <c r="AM383" s="177">
        <f t="shared" si="322"/>
        <v>36855.248607293637</v>
      </c>
    </row>
    <row r="384" spans="1:39" x14ac:dyDescent="0.35">
      <c r="A384" s="48">
        <v>43522</v>
      </c>
      <c r="B384" s="53">
        <f t="shared" si="277"/>
        <v>1</v>
      </c>
      <c r="C384" s="71">
        <v>144439820500</v>
      </c>
      <c r="D384" s="71">
        <v>0</v>
      </c>
      <c r="E384" s="71">
        <v>0</v>
      </c>
      <c r="F384" s="71">
        <v>15337350039.720001</v>
      </c>
      <c r="G384" s="70">
        <v>159777170539.72</v>
      </c>
      <c r="H384" s="109">
        <v>174674925.4797</v>
      </c>
      <c r="I384" s="50">
        <f t="shared" si="328"/>
        <v>914.71154260368439</v>
      </c>
      <c r="J384" s="51">
        <f t="shared" si="329"/>
        <v>2.4692012821745137E-3</v>
      </c>
      <c r="K384" s="51">
        <f>(I384-I363)/I363</f>
        <v>-4.5306840595734671E-2</v>
      </c>
      <c r="L384" s="51">
        <f>(I384-I321)/I321</f>
        <v>2.906249122074845E-2</v>
      </c>
      <c r="R384" s="84">
        <f t="shared" si="308"/>
        <v>0.90400787554372675</v>
      </c>
      <c r="S384" s="84">
        <f t="shared" si="309"/>
        <v>0</v>
      </c>
      <c r="T384" s="84">
        <f t="shared" si="310"/>
        <v>0</v>
      </c>
      <c r="U384" s="84">
        <f t="shared" si="311"/>
        <v>9.5992124456273267E-2</v>
      </c>
      <c r="V384" s="84">
        <f t="shared" si="312"/>
        <v>1</v>
      </c>
      <c r="X384" s="45">
        <f t="shared" si="313"/>
        <v>22247357.50493288</v>
      </c>
      <c r="Y384" s="177">
        <f t="shared" si="314"/>
        <v>2224735.750493288</v>
      </c>
      <c r="Z384" s="177">
        <f t="shared" si="315"/>
        <v>444947.15009865764</v>
      </c>
      <c r="AA384" s="177">
        <f t="shared" si="316"/>
        <v>24027146.105327509</v>
      </c>
      <c r="AB384" s="177"/>
      <c r="AD384" s="45">
        <f t="shared" si="317"/>
        <v>889894.30019731517</v>
      </c>
      <c r="AE384" s="177">
        <f t="shared" si="318"/>
        <v>88989.430019731517</v>
      </c>
      <c r="AF384" s="177"/>
      <c r="AG384" s="177">
        <f t="shared" si="319"/>
        <v>978883.73021704669</v>
      </c>
      <c r="AH384" s="197"/>
      <c r="AJ384" s="45">
        <f t="shared" si="320"/>
        <v>11123.67875246644</v>
      </c>
      <c r="AK384" s="177">
        <f t="shared" si="321"/>
        <v>1112.367875246644</v>
      </c>
      <c r="AL384" s="177"/>
      <c r="AM384" s="177">
        <f t="shared" si="322"/>
        <v>12236.046627713084</v>
      </c>
    </row>
    <row r="385" spans="1:40" x14ac:dyDescent="0.35">
      <c r="A385" s="48">
        <v>43523</v>
      </c>
      <c r="B385" s="53">
        <f t="shared" si="277"/>
        <v>1</v>
      </c>
      <c r="C385" s="71">
        <v>144004836300</v>
      </c>
      <c r="D385" s="71">
        <v>0</v>
      </c>
      <c r="E385" s="71">
        <v>0</v>
      </c>
      <c r="F385" s="71">
        <v>4851118008.5799866</v>
      </c>
      <c r="G385" s="70">
        <v>148855954308.57999</v>
      </c>
      <c r="H385" s="109">
        <v>163237926.52270001</v>
      </c>
      <c r="I385" s="50">
        <f t="shared" si="328"/>
        <v>911.89564508392561</v>
      </c>
      <c r="J385" s="51">
        <f t="shared" si="329"/>
        <v>-3.0784541230817475E-3</v>
      </c>
      <c r="K385" s="51">
        <f>(I385-I363)/I363</f>
        <v>-4.8245819688580674E-2</v>
      </c>
      <c r="L385" s="51">
        <f>(I385-I321)/I321</f>
        <v>2.5894569551741162E-2</v>
      </c>
      <c r="R385" s="84">
        <f t="shared" si="308"/>
        <v>0.96741065528004633</v>
      </c>
      <c r="S385" s="84">
        <f t="shared" si="309"/>
        <v>0</v>
      </c>
      <c r="T385" s="84">
        <f t="shared" si="310"/>
        <v>0</v>
      </c>
      <c r="U385" s="84">
        <f t="shared" si="311"/>
        <v>3.2589344719953672E-2</v>
      </c>
      <c r="V385" s="84">
        <f t="shared" si="312"/>
        <v>1</v>
      </c>
      <c r="X385" s="45">
        <f t="shared" si="313"/>
        <v>21887283.635578081</v>
      </c>
      <c r="Y385" s="177">
        <f t="shared" si="314"/>
        <v>2188728.3635578081</v>
      </c>
      <c r="Z385" s="177">
        <f t="shared" si="315"/>
        <v>437745.67271156161</v>
      </c>
      <c r="AA385" s="177">
        <f t="shared" si="316"/>
        <v>23638266.326424327</v>
      </c>
      <c r="AB385" s="177"/>
      <c r="AD385" s="45">
        <f t="shared" si="317"/>
        <v>875491.34542312333</v>
      </c>
      <c r="AE385" s="177">
        <f t="shared" si="318"/>
        <v>87549.134542312342</v>
      </c>
      <c r="AF385" s="177"/>
      <c r="AG385" s="177">
        <f t="shared" si="319"/>
        <v>963040.47996543569</v>
      </c>
      <c r="AH385" s="197"/>
      <c r="AJ385" s="45">
        <f t="shared" si="320"/>
        <v>10943.641817789041</v>
      </c>
      <c r="AK385" s="177">
        <f t="shared" si="321"/>
        <v>1094.3641817789041</v>
      </c>
      <c r="AL385" s="177"/>
      <c r="AM385" s="177">
        <f t="shared" si="322"/>
        <v>12038.005999567946</v>
      </c>
    </row>
    <row r="386" spans="1:40" x14ac:dyDescent="0.35">
      <c r="A386" s="48">
        <v>43524</v>
      </c>
      <c r="B386" s="53">
        <f t="shared" si="277"/>
        <v>1</v>
      </c>
      <c r="C386" s="71">
        <v>142474010700</v>
      </c>
      <c r="D386" s="71">
        <v>0</v>
      </c>
      <c r="E386" s="71">
        <v>0</v>
      </c>
      <c r="F386" s="71">
        <v>4333194260.4599915</v>
      </c>
      <c r="G386" s="70">
        <v>146807204960.45999</v>
      </c>
      <c r="H386" s="109">
        <v>162694715.27790001</v>
      </c>
      <c r="I386" s="50">
        <f t="shared" si="328"/>
        <v>902.34771737789731</v>
      </c>
      <c r="J386" s="51">
        <f t="shared" si="329"/>
        <v>-1.0470417045526703E-2</v>
      </c>
      <c r="K386" s="51">
        <f>(I386-I364)/I364</f>
        <v>-4.0607030346596504E-2</v>
      </c>
      <c r="L386" s="51">
        <f>(I386-I323)/I323</f>
        <v>-4.8602743562180502E-3</v>
      </c>
      <c r="R386" s="84">
        <f t="shared" si="308"/>
        <v>0.9704837765855765</v>
      </c>
      <c r="S386" s="84">
        <f t="shared" si="309"/>
        <v>0</v>
      </c>
      <c r="T386" s="84">
        <f t="shared" si="310"/>
        <v>0</v>
      </c>
      <c r="U386" s="84">
        <f t="shared" si="311"/>
        <v>2.9516223414423448E-2</v>
      </c>
      <c r="V386" s="84">
        <f t="shared" si="312"/>
        <v>1</v>
      </c>
      <c r="X386" s="129">
        <f t="shared" si="313"/>
        <v>20391226.617613699</v>
      </c>
      <c r="Y386" s="130">
        <f t="shared" si="314"/>
        <v>2039122.66176137</v>
      </c>
      <c r="Z386" s="130">
        <f t="shared" si="315"/>
        <v>407824.53235227399</v>
      </c>
      <c r="AA386" s="130">
        <f t="shared" si="316"/>
        <v>22022524.747022796</v>
      </c>
      <c r="AB386" s="130">
        <f>SUM(AA368:AA386)</f>
        <v>759361871.99960291</v>
      </c>
      <c r="AD386" s="129">
        <f t="shared" si="317"/>
        <v>815649.06470454787</v>
      </c>
      <c r="AE386" s="130">
        <f t="shared" si="318"/>
        <v>81564.906470454793</v>
      </c>
      <c r="AF386" s="130"/>
      <c r="AG386" s="130">
        <f t="shared" si="319"/>
        <v>897213.97117500263</v>
      </c>
      <c r="AH386" s="130">
        <f>SUM(AG368:AG386)</f>
        <v>30936965.155539379</v>
      </c>
      <c r="AJ386" s="129">
        <f t="shared" si="320"/>
        <v>10195.613308806849</v>
      </c>
      <c r="AK386" s="130">
        <f t="shared" si="321"/>
        <v>1019.561330880685</v>
      </c>
      <c r="AL386" s="130"/>
      <c r="AM386" s="130">
        <f t="shared" si="322"/>
        <v>11215.174639687533</v>
      </c>
      <c r="AN386" s="130">
        <f>SUM(AM368:AM386)</f>
        <v>386712.0644442421</v>
      </c>
    </row>
    <row r="387" spans="1:40" x14ac:dyDescent="0.35">
      <c r="A387" s="48">
        <v>43525</v>
      </c>
      <c r="B387" s="53">
        <f t="shared" si="277"/>
        <v>1</v>
      </c>
      <c r="C387" s="71">
        <v>141589906900</v>
      </c>
      <c r="D387" s="71">
        <v>0</v>
      </c>
      <c r="E387" s="71">
        <v>0</v>
      </c>
      <c r="F387" s="71">
        <v>4305508544.4299927</v>
      </c>
      <c r="G387" s="70">
        <v>145895415444.42999</v>
      </c>
      <c r="H387" s="109">
        <v>162688845.32159999</v>
      </c>
      <c r="I387" s="50">
        <f t="shared" si="328"/>
        <v>896.77577559805593</v>
      </c>
      <c r="J387" s="51">
        <f t="shared" si="329"/>
        <v>-6.1749386323408728E-3</v>
      </c>
      <c r="K387" s="51">
        <f>(I387-I368)/I368</f>
        <v>-4.3302352907524544E-2</v>
      </c>
      <c r="L387" s="51">
        <f>(I387-I325)/I325</f>
        <v>2.6623145719774435E-2</v>
      </c>
      <c r="R387" s="84">
        <f t="shared" ref="R387:R406" si="330">C387/G387</f>
        <v>0.9704890758128728</v>
      </c>
      <c r="S387" s="84">
        <f t="shared" ref="S387:S406" si="331">D387/G387</f>
        <v>0</v>
      </c>
      <c r="T387" s="84">
        <f t="shared" ref="T387:T406" si="332">E387/G387</f>
        <v>0</v>
      </c>
      <c r="U387" s="84">
        <f t="shared" ref="U387:U406" si="333">F387/G387</f>
        <v>2.9510924187127148E-2</v>
      </c>
      <c r="V387" s="84">
        <f t="shared" ref="V387:V406" si="334">SUM(R387:U387)</f>
        <v>1</v>
      </c>
      <c r="X387" s="45">
        <f t="shared" ref="X387:X406" si="335">(G386*$AB$126*B387)/365</f>
        <v>20110576.021980822</v>
      </c>
      <c r="Y387" s="177">
        <f t="shared" ref="Y387:Y406" si="336">X387*10%</f>
        <v>2011057.6021980823</v>
      </c>
      <c r="Z387" s="177">
        <f t="shared" ref="Z387:Z406" si="337">X387*2%</f>
        <v>402211.52043961646</v>
      </c>
      <c r="AA387" s="177">
        <f t="shared" ref="AA387:AA406" si="338">X387+Y387-Z387</f>
        <v>21719422.103739288</v>
      </c>
      <c r="AB387" s="177"/>
      <c r="AC387" s="45"/>
      <c r="AD387" s="177">
        <f t="shared" ref="AD387:AD406" si="339">(G386*$AD$5*B387)/365</f>
        <v>804423.04087923293</v>
      </c>
      <c r="AE387" s="177">
        <f t="shared" ref="AE387:AE406" si="340">AD387*10%</f>
        <v>80442.304087923301</v>
      </c>
      <c r="AF387" s="177"/>
      <c r="AG387" s="177">
        <f t="shared" ref="AG387:AG406" si="341">AD387+AE387-AF387</f>
        <v>884865.34496715618</v>
      </c>
      <c r="AH387" s="45"/>
      <c r="AI387" s="177"/>
      <c r="AJ387" s="177">
        <f t="shared" ref="AJ387:AJ406" si="342">(G386*$AJ$5*B387)/365</f>
        <v>10055.288010990411</v>
      </c>
      <c r="AK387" s="177">
        <f t="shared" ref="AK387:AK406" si="343">AJ387*10%</f>
        <v>1005.5288010990412</v>
      </c>
      <c r="AL387" s="177"/>
      <c r="AM387" s="45">
        <f t="shared" ref="AM387:AM406" si="344">AJ387+AK387-AL387</f>
        <v>11060.816812089452</v>
      </c>
      <c r="AN387" s="177"/>
    </row>
    <row r="388" spans="1:40" x14ac:dyDescent="0.35">
      <c r="A388" s="48">
        <v>43528</v>
      </c>
      <c r="B388" s="53">
        <f t="shared" si="277"/>
        <v>3</v>
      </c>
      <c r="C388" s="71">
        <v>130977125400</v>
      </c>
      <c r="D388" s="71">
        <v>0</v>
      </c>
      <c r="E388" s="71">
        <v>0</v>
      </c>
      <c r="F388" s="71">
        <v>16972978081.01001</v>
      </c>
      <c r="G388" s="70">
        <v>147950103481.01001</v>
      </c>
      <c r="H388" s="109">
        <v>161293204.04480001</v>
      </c>
      <c r="I388" s="50">
        <f t="shared" si="328"/>
        <v>917.27425440637978</v>
      </c>
      <c r="J388" s="51">
        <f t="shared" si="329"/>
        <v>2.2857975612302312E-2</v>
      </c>
      <c r="K388" s="51">
        <f>(I388-I369)/I369</f>
        <v>-2.1627284531790861E-2</v>
      </c>
      <c r="L388" s="51">
        <f>(I388-I327)/I327</f>
        <v>3.0072577509501066E-2</v>
      </c>
      <c r="R388" s="84">
        <f t="shared" si="330"/>
        <v>0.88527903879980352</v>
      </c>
      <c r="S388" s="84">
        <f t="shared" si="331"/>
        <v>0</v>
      </c>
      <c r="T388" s="84">
        <f t="shared" si="332"/>
        <v>0</v>
      </c>
      <c r="U388" s="84">
        <f t="shared" si="333"/>
        <v>0.11472096120019652</v>
      </c>
      <c r="V388" s="84">
        <f t="shared" si="334"/>
        <v>1</v>
      </c>
      <c r="X388" s="45">
        <f t="shared" si="335"/>
        <v>59957020.045656167</v>
      </c>
      <c r="Y388" s="177">
        <f t="shared" si="336"/>
        <v>5995702.0045656171</v>
      </c>
      <c r="Z388" s="177">
        <f t="shared" si="337"/>
        <v>1199140.4009131233</v>
      </c>
      <c r="AA388" s="177">
        <f t="shared" si="338"/>
        <v>64753581.649308659</v>
      </c>
      <c r="AB388" s="177"/>
      <c r="AC388" s="45"/>
      <c r="AD388" s="177">
        <f t="shared" si="339"/>
        <v>2398280.8018262465</v>
      </c>
      <c r="AE388" s="177">
        <f t="shared" si="340"/>
        <v>239828.08018262466</v>
      </c>
      <c r="AF388" s="177"/>
      <c r="AG388" s="177">
        <f t="shared" si="341"/>
        <v>2638108.8820088711</v>
      </c>
      <c r="AH388" s="45"/>
      <c r="AI388" s="177"/>
      <c r="AJ388" s="177">
        <f t="shared" si="342"/>
        <v>29978.510022828086</v>
      </c>
      <c r="AK388" s="177">
        <f t="shared" si="343"/>
        <v>2997.8510022828086</v>
      </c>
      <c r="AL388" s="177"/>
      <c r="AM388" s="45">
        <f t="shared" si="344"/>
        <v>32976.361025110891</v>
      </c>
      <c r="AN388" s="177"/>
    </row>
    <row r="389" spans="1:40" x14ac:dyDescent="0.35">
      <c r="A389" s="48">
        <v>43529</v>
      </c>
      <c r="B389" s="53">
        <f t="shared" si="277"/>
        <v>1</v>
      </c>
      <c r="C389" s="71">
        <v>129832085200</v>
      </c>
      <c r="D389" s="71">
        <v>0</v>
      </c>
      <c r="E389" s="71">
        <v>0</v>
      </c>
      <c r="F389" s="71">
        <v>9774864638.8399963</v>
      </c>
      <c r="G389" s="70">
        <v>139606949838.84</v>
      </c>
      <c r="H389" s="109">
        <v>153471024.45559999</v>
      </c>
      <c r="I389" s="50">
        <f t="shared" ref="I389:I394" si="345">G389/H389</f>
        <v>909.66324316958639</v>
      </c>
      <c r="J389" s="51">
        <f t="shared" ref="J389:J394" si="346">(I389-I388)/I388</f>
        <v>-8.2974216274269083E-3</v>
      </c>
      <c r="K389" s="51">
        <f>(I389-I369)/I369</f>
        <v>-2.9745255460801173E-2</v>
      </c>
      <c r="L389" s="51">
        <f>(I389-I328)/I328</f>
        <v>2.0970498997056844E-2</v>
      </c>
      <c r="R389" s="84">
        <f t="shared" si="330"/>
        <v>0.92998296538872927</v>
      </c>
      <c r="S389" s="84">
        <f t="shared" si="331"/>
        <v>0</v>
      </c>
      <c r="T389" s="84">
        <f t="shared" si="332"/>
        <v>0</v>
      </c>
      <c r="U389" s="84">
        <f t="shared" si="333"/>
        <v>7.0017034611270734E-2</v>
      </c>
      <c r="V389" s="84">
        <f t="shared" si="334"/>
        <v>1</v>
      </c>
      <c r="X389" s="45">
        <f t="shared" si="335"/>
        <v>20267137.463152058</v>
      </c>
      <c r="Y389" s="177">
        <f t="shared" si="336"/>
        <v>2026713.7463152059</v>
      </c>
      <c r="Z389" s="177">
        <f t="shared" si="337"/>
        <v>405342.74926304119</v>
      </c>
      <c r="AA389" s="177">
        <f t="shared" si="338"/>
        <v>21888508.460204225</v>
      </c>
      <c r="AB389" s="177"/>
      <c r="AC389" s="45"/>
      <c r="AD389" s="177">
        <f t="shared" si="339"/>
        <v>810685.49852608226</v>
      </c>
      <c r="AE389" s="177">
        <f t="shared" si="340"/>
        <v>81068.549852608237</v>
      </c>
      <c r="AF389" s="177"/>
      <c r="AG389" s="177">
        <f t="shared" si="341"/>
        <v>891754.0483786905</v>
      </c>
      <c r="AH389" s="45"/>
      <c r="AI389" s="177"/>
      <c r="AJ389" s="177">
        <f t="shared" si="342"/>
        <v>10133.568731576028</v>
      </c>
      <c r="AK389" s="177">
        <f t="shared" si="343"/>
        <v>1013.3568731576029</v>
      </c>
      <c r="AL389" s="177"/>
      <c r="AM389" s="45">
        <f t="shared" si="344"/>
        <v>11146.925604733631</v>
      </c>
      <c r="AN389" s="177"/>
    </row>
    <row r="390" spans="1:40" x14ac:dyDescent="0.35">
      <c r="A390" s="48">
        <v>43530</v>
      </c>
      <c r="B390" s="53">
        <f t="shared" si="277"/>
        <v>1</v>
      </c>
      <c r="C390" s="71">
        <v>129653858600</v>
      </c>
      <c r="D390" s="71">
        <v>0</v>
      </c>
      <c r="E390" s="71">
        <v>0</v>
      </c>
      <c r="F390" s="71">
        <v>9681449303.3900146</v>
      </c>
      <c r="G390" s="70">
        <v>139335307903.39001</v>
      </c>
      <c r="H390" s="109">
        <v>153392210.89030001</v>
      </c>
      <c r="I390" s="50">
        <f t="shared" si="345"/>
        <v>908.35973413954548</v>
      </c>
      <c r="J390" s="51">
        <f t="shared" si="346"/>
        <v>-1.4329577894112004E-3</v>
      </c>
      <c r="K390" s="51">
        <f>(I390-I370)/I370</f>
        <v>-4.0012719670498867E-2</v>
      </c>
      <c r="L390" s="51">
        <f>(I390-I329)/I329</f>
        <v>1.6860363555864528E-2</v>
      </c>
      <c r="R390" s="84">
        <f t="shared" si="330"/>
        <v>0.9305168987741228</v>
      </c>
      <c r="S390" s="84">
        <f t="shared" si="331"/>
        <v>0</v>
      </c>
      <c r="T390" s="84">
        <f t="shared" si="332"/>
        <v>0</v>
      </c>
      <c r="U390" s="84">
        <f t="shared" si="333"/>
        <v>6.9483101225877197E-2</v>
      </c>
      <c r="V390" s="84">
        <f t="shared" si="334"/>
        <v>1</v>
      </c>
      <c r="X390" s="45">
        <f t="shared" si="335"/>
        <v>19124239.703950685</v>
      </c>
      <c r="Y390" s="177">
        <f t="shared" si="336"/>
        <v>1912423.9703950686</v>
      </c>
      <c r="Z390" s="177">
        <f t="shared" si="337"/>
        <v>382484.79407901369</v>
      </c>
      <c r="AA390" s="177">
        <f t="shared" si="338"/>
        <v>20654178.880266741</v>
      </c>
      <c r="AB390" s="177"/>
      <c r="AC390" s="45"/>
      <c r="AD390" s="177">
        <f t="shared" si="339"/>
        <v>764969.58815802739</v>
      </c>
      <c r="AE390" s="177">
        <f t="shared" si="340"/>
        <v>76496.958815802747</v>
      </c>
      <c r="AF390" s="177"/>
      <c r="AG390" s="177">
        <f t="shared" si="341"/>
        <v>841466.54697383009</v>
      </c>
      <c r="AH390" s="45"/>
      <c r="AI390" s="177"/>
      <c r="AJ390" s="177">
        <f t="shared" si="342"/>
        <v>9562.1198519753434</v>
      </c>
      <c r="AK390" s="177">
        <f t="shared" si="343"/>
        <v>956.21198519753443</v>
      </c>
      <c r="AL390" s="177"/>
      <c r="AM390" s="45">
        <f t="shared" si="344"/>
        <v>10518.331837172878</v>
      </c>
      <c r="AN390" s="177"/>
    </row>
    <row r="391" spans="1:40" x14ac:dyDescent="0.35">
      <c r="A391" s="48">
        <v>43532</v>
      </c>
      <c r="B391" s="53">
        <f t="shared" si="277"/>
        <v>2</v>
      </c>
      <c r="C391" s="71">
        <v>116274388600</v>
      </c>
      <c r="D391" s="71">
        <v>0</v>
      </c>
      <c r="E391" s="71">
        <v>0</v>
      </c>
      <c r="F391" s="71">
        <v>23567361530.019989</v>
      </c>
      <c r="G391" s="70">
        <v>139841750130.01999</v>
      </c>
      <c r="H391" s="109">
        <v>153217587.71970001</v>
      </c>
      <c r="I391" s="50">
        <f t="shared" si="345"/>
        <v>912.7003773603974</v>
      </c>
      <c r="J391" s="51">
        <f t="shared" si="346"/>
        <v>4.7785508953274358E-3</v>
      </c>
      <c r="K391" s="51">
        <f t="shared" ref="K391:K396" si="347">(I391-I372)/I372</f>
        <v>-2.0823326043844518E-2</v>
      </c>
      <c r="L391" s="51">
        <f>(I391-I330)/I330</f>
        <v>2.2240975865447023E-2</v>
      </c>
      <c r="R391" s="84">
        <f t="shared" si="330"/>
        <v>0.83147120578719957</v>
      </c>
      <c r="S391" s="84">
        <f t="shared" si="331"/>
        <v>0</v>
      </c>
      <c r="T391" s="84">
        <f t="shared" si="332"/>
        <v>0</v>
      </c>
      <c r="U391" s="84">
        <f t="shared" si="333"/>
        <v>0.16852879421280037</v>
      </c>
      <c r="V391" s="84">
        <f t="shared" si="334"/>
        <v>1</v>
      </c>
      <c r="X391" s="45">
        <f t="shared" si="335"/>
        <v>38174056.959832884</v>
      </c>
      <c r="Y391" s="177">
        <f t="shared" si="336"/>
        <v>3817405.6959832888</v>
      </c>
      <c r="Z391" s="177">
        <f t="shared" si="337"/>
        <v>763481.13919665769</v>
      </c>
      <c r="AA391" s="177">
        <f t="shared" si="338"/>
        <v>41227981.516619518</v>
      </c>
      <c r="AB391" s="177"/>
      <c r="AC391" s="45"/>
      <c r="AD391" s="177">
        <f t="shared" si="339"/>
        <v>1526962.2783933154</v>
      </c>
      <c r="AE391" s="177">
        <f t="shared" si="340"/>
        <v>152696.22783933155</v>
      </c>
      <c r="AF391" s="177"/>
      <c r="AG391" s="177">
        <f t="shared" si="341"/>
        <v>1679658.506232647</v>
      </c>
      <c r="AH391" s="45"/>
      <c r="AI391" s="177"/>
      <c r="AJ391" s="177">
        <f t="shared" si="342"/>
        <v>19087.02847991644</v>
      </c>
      <c r="AK391" s="177">
        <f t="shared" si="343"/>
        <v>1908.7028479916441</v>
      </c>
      <c r="AL391" s="177"/>
      <c r="AM391" s="45">
        <f t="shared" si="344"/>
        <v>20995.731327908084</v>
      </c>
      <c r="AN391" s="177"/>
    </row>
    <row r="392" spans="1:40" x14ac:dyDescent="0.35">
      <c r="A392" s="48">
        <v>43535</v>
      </c>
      <c r="B392" s="53">
        <f t="shared" ref="B392:B455" si="348">A392-A391</f>
        <v>3</v>
      </c>
      <c r="C392" s="71">
        <v>115711923700</v>
      </c>
      <c r="D392" s="71">
        <v>0</v>
      </c>
      <c r="E392" s="71">
        <v>0</v>
      </c>
      <c r="F392" s="71">
        <v>19664514511.190002</v>
      </c>
      <c r="G392" s="70">
        <v>135376438211.19</v>
      </c>
      <c r="H392" s="109">
        <v>149012310.7543</v>
      </c>
      <c r="I392" s="50">
        <f t="shared" si="345"/>
        <v>908.49163754266181</v>
      </c>
      <c r="J392" s="51">
        <f t="shared" si="346"/>
        <v>-4.6113050045049871E-3</v>
      </c>
      <c r="K392" s="51">
        <f t="shared" si="347"/>
        <v>-1.5754607276000258E-2</v>
      </c>
      <c r="L392" s="51">
        <f>(I392-I332)/I332</f>
        <v>2.1180178384479428E-2</v>
      </c>
      <c r="R392" s="84">
        <f t="shared" si="330"/>
        <v>0.85474197156440945</v>
      </c>
      <c r="S392" s="84">
        <f t="shared" si="331"/>
        <v>0</v>
      </c>
      <c r="T392" s="84">
        <f t="shared" si="332"/>
        <v>0</v>
      </c>
      <c r="U392" s="84">
        <f t="shared" si="333"/>
        <v>0.14525802843559055</v>
      </c>
      <c r="V392" s="84">
        <f t="shared" si="334"/>
        <v>1</v>
      </c>
      <c r="X392" s="45">
        <f t="shared" si="335"/>
        <v>57469212.382199995</v>
      </c>
      <c r="Y392" s="177">
        <f t="shared" si="336"/>
        <v>5746921.2382199997</v>
      </c>
      <c r="Z392" s="177">
        <f t="shared" si="337"/>
        <v>1149384.247644</v>
      </c>
      <c r="AA392" s="177">
        <f t="shared" si="338"/>
        <v>62066749.372775994</v>
      </c>
      <c r="AB392" s="177"/>
      <c r="AC392" s="45"/>
      <c r="AD392" s="177">
        <f t="shared" si="339"/>
        <v>2298768.4952879995</v>
      </c>
      <c r="AE392" s="177">
        <f t="shared" si="340"/>
        <v>229876.84952879997</v>
      </c>
      <c r="AF392" s="177"/>
      <c r="AG392" s="177">
        <f t="shared" si="341"/>
        <v>2528645.3448167993</v>
      </c>
      <c r="AH392" s="45"/>
      <c r="AI392" s="177"/>
      <c r="AJ392" s="177">
        <f t="shared" si="342"/>
        <v>28734.606191099996</v>
      </c>
      <c r="AK392" s="177">
        <f t="shared" si="343"/>
        <v>2873.4606191099997</v>
      </c>
      <c r="AL392" s="177"/>
      <c r="AM392" s="45">
        <f t="shared" si="344"/>
        <v>31608.066810209995</v>
      </c>
      <c r="AN392" s="177"/>
    </row>
    <row r="393" spans="1:40" x14ac:dyDescent="0.35">
      <c r="A393" s="48">
        <v>43536</v>
      </c>
      <c r="B393" s="53">
        <f t="shared" si="348"/>
        <v>1</v>
      </c>
      <c r="C393" s="71">
        <v>114035851100</v>
      </c>
      <c r="D393" s="71">
        <v>0</v>
      </c>
      <c r="E393" s="71">
        <v>0</v>
      </c>
      <c r="F393" s="71">
        <v>17860221170.179993</v>
      </c>
      <c r="G393" s="70">
        <v>131896072270.17999</v>
      </c>
      <c r="H393" s="109">
        <v>147049246.62709999</v>
      </c>
      <c r="I393" s="50">
        <f t="shared" si="345"/>
        <v>896.95170356535925</v>
      </c>
      <c r="J393" s="51">
        <f t="shared" si="346"/>
        <v>-1.2702300715190292E-2</v>
      </c>
      <c r="K393" s="51">
        <f t="shared" si="347"/>
        <v>-2.0313169261512456E-2</v>
      </c>
      <c r="L393" s="51">
        <f>(I393-I333)/I333</f>
        <v>-6.6261788394872652E-3</v>
      </c>
      <c r="R393" s="84">
        <f t="shared" si="330"/>
        <v>0.86458868059698879</v>
      </c>
      <c r="S393" s="84">
        <f t="shared" si="331"/>
        <v>0</v>
      </c>
      <c r="T393" s="84">
        <f t="shared" si="332"/>
        <v>0</v>
      </c>
      <c r="U393" s="84">
        <f t="shared" si="333"/>
        <v>0.13541131940301121</v>
      </c>
      <c r="V393" s="84">
        <f t="shared" si="334"/>
        <v>1</v>
      </c>
      <c r="X393" s="45">
        <f t="shared" si="335"/>
        <v>18544717.563176714</v>
      </c>
      <c r="Y393" s="177">
        <f t="shared" si="336"/>
        <v>1854471.7563176714</v>
      </c>
      <c r="Z393" s="177">
        <f t="shared" si="337"/>
        <v>370894.35126353428</v>
      </c>
      <c r="AA393" s="177">
        <f t="shared" si="338"/>
        <v>20028294.968230851</v>
      </c>
      <c r="AB393" s="177"/>
      <c r="AC393" s="45"/>
      <c r="AD393" s="177">
        <f t="shared" si="339"/>
        <v>741788.70252706856</v>
      </c>
      <c r="AE393" s="177">
        <f t="shared" si="340"/>
        <v>74178.870252706853</v>
      </c>
      <c r="AF393" s="177"/>
      <c r="AG393" s="177">
        <f t="shared" si="341"/>
        <v>815967.57277977536</v>
      </c>
      <c r="AH393" s="45"/>
      <c r="AI393" s="177"/>
      <c r="AJ393" s="177">
        <f t="shared" si="342"/>
        <v>9272.3587815883566</v>
      </c>
      <c r="AK393" s="177">
        <f t="shared" si="343"/>
        <v>927.2358781588357</v>
      </c>
      <c r="AL393" s="177"/>
      <c r="AM393" s="45">
        <f t="shared" si="344"/>
        <v>10199.594659747192</v>
      </c>
      <c r="AN393" s="177"/>
    </row>
    <row r="394" spans="1:40" x14ac:dyDescent="0.35">
      <c r="A394" s="48">
        <v>43537</v>
      </c>
      <c r="B394" s="53">
        <f t="shared" si="348"/>
        <v>1</v>
      </c>
      <c r="C394" s="71">
        <v>114498426000</v>
      </c>
      <c r="D394" s="71">
        <v>0</v>
      </c>
      <c r="E394" s="71">
        <v>0</v>
      </c>
      <c r="F394" s="71">
        <v>6507736612.2299957</v>
      </c>
      <c r="G394" s="70">
        <v>121006162612.23</v>
      </c>
      <c r="H394" s="109">
        <v>134414480.75549999</v>
      </c>
      <c r="I394" s="50">
        <f t="shared" si="345"/>
        <v>900.24647591609028</v>
      </c>
      <c r="J394" s="51">
        <f t="shared" si="346"/>
        <v>3.673299618735758E-3</v>
      </c>
      <c r="K394" s="51">
        <f t="shared" si="347"/>
        <v>-1.6596809619021827E-2</v>
      </c>
      <c r="L394" s="51">
        <f>(I394-I334)/I334</f>
        <v>-1.7930769705745735E-2</v>
      </c>
      <c r="R394" s="84">
        <f t="shared" si="330"/>
        <v>0.94621979185403682</v>
      </c>
      <c r="S394" s="84">
        <f t="shared" si="331"/>
        <v>0</v>
      </c>
      <c r="T394" s="84">
        <f t="shared" si="332"/>
        <v>0</v>
      </c>
      <c r="U394" s="84">
        <f t="shared" si="333"/>
        <v>5.3780208145963168E-2</v>
      </c>
      <c r="V394" s="84">
        <f t="shared" si="334"/>
        <v>1</v>
      </c>
      <c r="X394" s="45">
        <f t="shared" si="335"/>
        <v>18067955.10550411</v>
      </c>
      <c r="Y394" s="177">
        <f t="shared" si="336"/>
        <v>1806795.5105504112</v>
      </c>
      <c r="Z394" s="177">
        <f t="shared" si="337"/>
        <v>361359.10211008223</v>
      </c>
      <c r="AA394" s="177">
        <f t="shared" si="338"/>
        <v>19513391.51394444</v>
      </c>
      <c r="AB394" s="177"/>
      <c r="AC394" s="45"/>
      <c r="AD394" s="177">
        <f t="shared" si="339"/>
        <v>722718.20422016445</v>
      </c>
      <c r="AE394" s="177">
        <f t="shared" si="340"/>
        <v>72271.820422016448</v>
      </c>
      <c r="AF394" s="177"/>
      <c r="AG394" s="177">
        <f t="shared" si="341"/>
        <v>794990.02464218088</v>
      </c>
      <c r="AH394" s="45"/>
      <c r="AI394" s="177"/>
      <c r="AJ394" s="177">
        <f t="shared" si="342"/>
        <v>9033.977552752056</v>
      </c>
      <c r="AK394" s="177">
        <f t="shared" si="343"/>
        <v>903.39775527520567</v>
      </c>
      <c r="AL394" s="177"/>
      <c r="AM394" s="45">
        <f t="shared" si="344"/>
        <v>9937.3753080272618</v>
      </c>
      <c r="AN394" s="177"/>
    </row>
    <row r="395" spans="1:40" x14ac:dyDescent="0.35">
      <c r="A395" s="48">
        <v>43538</v>
      </c>
      <c r="B395" s="53">
        <f t="shared" si="348"/>
        <v>1</v>
      </c>
      <c r="C395" s="71">
        <v>114323434400</v>
      </c>
      <c r="D395" s="71">
        <v>0</v>
      </c>
      <c r="E395" s="71">
        <v>0</v>
      </c>
      <c r="F395" s="71">
        <v>6484141278.0299988</v>
      </c>
      <c r="G395" s="70">
        <v>120807575678.03</v>
      </c>
      <c r="H395" s="109">
        <v>134408455.0081</v>
      </c>
      <c r="I395" s="50">
        <f t="shared" ref="I395:I400" si="349">G395/H395</f>
        <v>898.80934700685043</v>
      </c>
      <c r="J395" s="51">
        <f t="shared" ref="J395:J400" si="350">(I395-I394)/I394</f>
        <v>-1.5963727131255072E-3</v>
      </c>
      <c r="K395" s="51">
        <f t="shared" si="347"/>
        <v>-7.6733935237037589E-3</v>
      </c>
      <c r="L395" s="51">
        <f>(I395-I335)/I335</f>
        <v>-1.4424605501006722E-2</v>
      </c>
      <c r="R395" s="84">
        <f t="shared" si="330"/>
        <v>0.94632669978155015</v>
      </c>
      <c r="S395" s="84">
        <f t="shared" si="331"/>
        <v>0</v>
      </c>
      <c r="T395" s="84">
        <f t="shared" si="332"/>
        <v>0</v>
      </c>
      <c r="U395" s="84">
        <f t="shared" si="333"/>
        <v>5.3673300218449807E-2</v>
      </c>
      <c r="V395" s="84">
        <f t="shared" si="334"/>
        <v>1</v>
      </c>
      <c r="X395" s="45">
        <f t="shared" si="335"/>
        <v>16576186.659209589</v>
      </c>
      <c r="Y395" s="177">
        <f t="shared" si="336"/>
        <v>1657618.6659209589</v>
      </c>
      <c r="Z395" s="177">
        <f t="shared" si="337"/>
        <v>331523.73318419181</v>
      </c>
      <c r="AA395" s="177">
        <f t="shared" si="338"/>
        <v>17902281.591946356</v>
      </c>
      <c r="AB395" s="177"/>
      <c r="AC395" s="45"/>
      <c r="AD395" s="177">
        <f t="shared" si="339"/>
        <v>663047.46636838361</v>
      </c>
      <c r="AE395" s="177">
        <f t="shared" si="340"/>
        <v>66304.746636838361</v>
      </c>
      <c r="AF395" s="177"/>
      <c r="AG395" s="177">
        <f t="shared" si="341"/>
        <v>729352.21300522191</v>
      </c>
      <c r="AH395" s="45"/>
      <c r="AI395" s="177"/>
      <c r="AJ395" s="177">
        <f t="shared" si="342"/>
        <v>8288.0933296047933</v>
      </c>
      <c r="AK395" s="177">
        <f t="shared" si="343"/>
        <v>828.80933296047942</v>
      </c>
      <c r="AL395" s="177"/>
      <c r="AM395" s="45">
        <f t="shared" si="344"/>
        <v>9116.9026625652732</v>
      </c>
      <c r="AN395" s="177"/>
    </row>
    <row r="396" spans="1:40" x14ac:dyDescent="0.35">
      <c r="A396" s="48">
        <v>43539</v>
      </c>
      <c r="B396" s="53">
        <f t="shared" si="348"/>
        <v>1</v>
      </c>
      <c r="C396" s="71">
        <v>113704012000</v>
      </c>
      <c r="D396" s="71">
        <v>0</v>
      </c>
      <c r="E396" s="71">
        <v>0</v>
      </c>
      <c r="F396" s="71">
        <v>6464907344.1000061</v>
      </c>
      <c r="G396" s="70">
        <v>120168919344.10001</v>
      </c>
      <c r="H396" s="109">
        <v>134407324.38510001</v>
      </c>
      <c r="I396" s="50">
        <f t="shared" si="349"/>
        <v>894.0652594184188</v>
      </c>
      <c r="J396" s="51">
        <f t="shared" si="350"/>
        <v>-5.2781912028730471E-3</v>
      </c>
      <c r="K396" s="51">
        <f t="shared" si="347"/>
        <v>-8.2833306893786533E-3</v>
      </c>
      <c r="L396" s="51">
        <f>(I396-I335)/I335</f>
        <v>-1.9626660878019443E-2</v>
      </c>
      <c r="R396" s="84">
        <f t="shared" si="330"/>
        <v>0.94620150219052945</v>
      </c>
      <c r="S396" s="84">
        <f t="shared" si="331"/>
        <v>0</v>
      </c>
      <c r="T396" s="84">
        <f t="shared" si="332"/>
        <v>0</v>
      </c>
      <c r="U396" s="84">
        <f t="shared" si="333"/>
        <v>5.379849780947054E-2</v>
      </c>
      <c r="V396" s="84">
        <f t="shared" si="334"/>
        <v>1</v>
      </c>
      <c r="X396" s="45">
        <f t="shared" si="335"/>
        <v>16548982.969593152</v>
      </c>
      <c r="Y396" s="177">
        <f t="shared" si="336"/>
        <v>1654898.2969593154</v>
      </c>
      <c r="Z396" s="177">
        <f t="shared" si="337"/>
        <v>330979.65939186304</v>
      </c>
      <c r="AA396" s="177">
        <f t="shared" si="338"/>
        <v>17872901.607160605</v>
      </c>
      <c r="AB396" s="177"/>
      <c r="AC396" s="45"/>
      <c r="AD396" s="177">
        <f t="shared" si="339"/>
        <v>661959.31878372608</v>
      </c>
      <c r="AE396" s="177">
        <f t="shared" si="340"/>
        <v>66195.931878372605</v>
      </c>
      <c r="AF396" s="177"/>
      <c r="AG396" s="177">
        <f t="shared" si="341"/>
        <v>728155.25066209864</v>
      </c>
      <c r="AH396" s="45"/>
      <c r="AI396" s="177"/>
      <c r="AJ396" s="177">
        <f t="shared" si="342"/>
        <v>8274.4914847965756</v>
      </c>
      <c r="AK396" s="177">
        <f t="shared" si="343"/>
        <v>827.44914847965765</v>
      </c>
      <c r="AL396" s="177"/>
      <c r="AM396" s="45">
        <f t="shared" si="344"/>
        <v>9101.9406332762337</v>
      </c>
      <c r="AN396" s="177"/>
    </row>
    <row r="397" spans="1:40" x14ac:dyDescent="0.35">
      <c r="A397" s="48">
        <v>43542</v>
      </c>
      <c r="B397" s="53">
        <f t="shared" si="348"/>
        <v>3</v>
      </c>
      <c r="C397" s="71">
        <v>114949826700</v>
      </c>
      <c r="D397" s="71">
        <v>0</v>
      </c>
      <c r="E397" s="71">
        <v>0</v>
      </c>
      <c r="F397" s="71">
        <v>3372560769.8600006</v>
      </c>
      <c r="G397" s="70">
        <v>118322387469.86</v>
      </c>
      <c r="H397" s="109">
        <v>131011036.1311</v>
      </c>
      <c r="I397" s="50">
        <f t="shared" si="349"/>
        <v>903.14824585813722</v>
      </c>
      <c r="J397" s="51">
        <f t="shared" si="350"/>
        <v>1.015919849701666E-2</v>
      </c>
      <c r="K397" s="51">
        <f t="shared" ref="K397:K402" si="351">(I397-I378)/I378</f>
        <v>-3.2789658733338748E-3</v>
      </c>
      <c r="L397" s="51">
        <f>(I397-I337)/I337</f>
        <v>2.6273876931314551E-2</v>
      </c>
      <c r="R397" s="84">
        <f t="shared" si="330"/>
        <v>0.97149684990324348</v>
      </c>
      <c r="S397" s="84">
        <f t="shared" si="331"/>
        <v>0</v>
      </c>
      <c r="T397" s="84">
        <f t="shared" si="332"/>
        <v>0</v>
      </c>
      <c r="U397" s="84">
        <f t="shared" si="333"/>
        <v>2.8503150096756504E-2</v>
      </c>
      <c r="V397" s="84">
        <f t="shared" si="334"/>
        <v>1</v>
      </c>
      <c r="X397" s="45">
        <f t="shared" si="335"/>
        <v>49384487.401684932</v>
      </c>
      <c r="Y397" s="177">
        <f t="shared" si="336"/>
        <v>4938448.7401684932</v>
      </c>
      <c r="Z397" s="177">
        <f t="shared" si="337"/>
        <v>987689.74803369865</v>
      </c>
      <c r="AA397" s="177">
        <f t="shared" si="338"/>
        <v>53335246.39381972</v>
      </c>
      <c r="AB397" s="177"/>
      <c r="AC397" s="45"/>
      <c r="AD397" s="177">
        <f t="shared" si="339"/>
        <v>1975379.4960673975</v>
      </c>
      <c r="AE397" s="177">
        <f t="shared" si="340"/>
        <v>197537.94960673977</v>
      </c>
      <c r="AF397" s="177"/>
      <c r="AG397" s="177">
        <f t="shared" si="341"/>
        <v>2172917.4456741372</v>
      </c>
      <c r="AH397" s="45"/>
      <c r="AI397" s="177"/>
      <c r="AJ397" s="177">
        <f t="shared" si="342"/>
        <v>24692.243700842468</v>
      </c>
      <c r="AK397" s="177">
        <f t="shared" si="343"/>
        <v>2469.2243700842469</v>
      </c>
      <c r="AL397" s="177"/>
      <c r="AM397" s="45">
        <f t="shared" si="344"/>
        <v>27161.468070926716</v>
      </c>
      <c r="AN397" s="177"/>
    </row>
    <row r="398" spans="1:40" x14ac:dyDescent="0.35">
      <c r="A398" s="48">
        <v>43543</v>
      </c>
      <c r="B398" s="53">
        <f t="shared" si="348"/>
        <v>1</v>
      </c>
      <c r="C398" s="71">
        <v>99333627600</v>
      </c>
      <c r="D398" s="71">
        <v>0</v>
      </c>
      <c r="E398" s="71">
        <v>0</v>
      </c>
      <c r="F398" s="71">
        <v>17145886066.369995</v>
      </c>
      <c r="G398" s="70">
        <v>116479513666.37</v>
      </c>
      <c r="H398" s="109">
        <v>129553851.6763</v>
      </c>
      <c r="I398" s="50">
        <f t="shared" si="349"/>
        <v>899.08182704905425</v>
      </c>
      <c r="J398" s="51">
        <f t="shared" si="350"/>
        <v>-4.5024931706745489E-3</v>
      </c>
      <c r="K398" s="51">
        <f t="shared" si="351"/>
        <v>-2.1291450208134381E-2</v>
      </c>
      <c r="L398" s="51">
        <f>(I398-I338)/I338</f>
        <v>1.1392618756073255E-3</v>
      </c>
      <c r="R398" s="84">
        <f t="shared" si="330"/>
        <v>0.85279912727416918</v>
      </c>
      <c r="S398" s="84">
        <f t="shared" si="331"/>
        <v>0</v>
      </c>
      <c r="T398" s="84">
        <f t="shared" si="332"/>
        <v>0</v>
      </c>
      <c r="U398" s="84">
        <f t="shared" si="333"/>
        <v>0.14720087272583077</v>
      </c>
      <c r="V398" s="84">
        <f t="shared" si="334"/>
        <v>1</v>
      </c>
      <c r="X398" s="45">
        <f t="shared" si="335"/>
        <v>16208546.228747945</v>
      </c>
      <c r="Y398" s="177">
        <f t="shared" si="336"/>
        <v>1620854.6228747945</v>
      </c>
      <c r="Z398" s="177">
        <f t="shared" si="337"/>
        <v>324170.92457495892</v>
      </c>
      <c r="AA398" s="177">
        <f t="shared" si="338"/>
        <v>17505229.927047778</v>
      </c>
      <c r="AB398" s="177"/>
      <c r="AC398" s="45"/>
      <c r="AD398" s="177">
        <f t="shared" si="339"/>
        <v>648341.84914991783</v>
      </c>
      <c r="AE398" s="177">
        <f t="shared" si="340"/>
        <v>64834.184914991783</v>
      </c>
      <c r="AF398" s="177"/>
      <c r="AG398" s="177">
        <f t="shared" si="341"/>
        <v>713176.03406490968</v>
      </c>
      <c r="AH398" s="45"/>
      <c r="AI398" s="177"/>
      <c r="AJ398" s="177">
        <f t="shared" si="342"/>
        <v>8104.2731143739729</v>
      </c>
      <c r="AK398" s="177">
        <f t="shared" si="343"/>
        <v>810.42731143739729</v>
      </c>
      <c r="AL398" s="177"/>
      <c r="AM398" s="45">
        <f t="shared" si="344"/>
        <v>8914.7004258113702</v>
      </c>
      <c r="AN398" s="177"/>
    </row>
    <row r="399" spans="1:40" x14ac:dyDescent="0.35">
      <c r="A399" s="48">
        <v>43544</v>
      </c>
      <c r="B399" s="53">
        <f t="shared" si="348"/>
        <v>1</v>
      </c>
      <c r="C399" s="71">
        <v>98902401700</v>
      </c>
      <c r="D399" s="71">
        <v>0</v>
      </c>
      <c r="E399" s="71">
        <v>0</v>
      </c>
      <c r="F399" s="71">
        <v>15377882992.339996</v>
      </c>
      <c r="G399" s="70">
        <v>114280284692.34</v>
      </c>
      <c r="H399" s="109">
        <v>127607441.7218</v>
      </c>
      <c r="I399" s="50">
        <f t="shared" si="349"/>
        <v>895.56128663315064</v>
      </c>
      <c r="J399" s="51">
        <f t="shared" si="350"/>
        <v>-3.9157063461716804E-3</v>
      </c>
      <c r="K399" s="51">
        <f t="shared" si="351"/>
        <v>-2.1241136902830891E-2</v>
      </c>
      <c r="L399" s="51">
        <f>(I399-I339)/I339</f>
        <v>6.9891717876865329E-3</v>
      </c>
      <c r="R399" s="84">
        <f t="shared" si="330"/>
        <v>0.8654371308774772</v>
      </c>
      <c r="S399" s="84">
        <f t="shared" si="331"/>
        <v>0</v>
      </c>
      <c r="T399" s="84">
        <f t="shared" si="332"/>
        <v>0</v>
      </c>
      <c r="U399" s="84">
        <f t="shared" si="333"/>
        <v>0.13456286912252283</v>
      </c>
      <c r="V399" s="84">
        <f t="shared" si="334"/>
        <v>1</v>
      </c>
      <c r="X399" s="45">
        <f t="shared" si="335"/>
        <v>15956097.762516439</v>
      </c>
      <c r="Y399" s="177">
        <f t="shared" si="336"/>
        <v>1595609.7762516439</v>
      </c>
      <c r="Z399" s="177">
        <f t="shared" si="337"/>
        <v>319121.95525032881</v>
      </c>
      <c r="AA399" s="177">
        <f t="shared" si="338"/>
        <v>17232585.583517753</v>
      </c>
      <c r="AB399" s="177"/>
      <c r="AC399" s="45"/>
      <c r="AD399" s="177">
        <f t="shared" si="339"/>
        <v>638243.91050065751</v>
      </c>
      <c r="AE399" s="177">
        <f t="shared" si="340"/>
        <v>63824.391050065751</v>
      </c>
      <c r="AF399" s="177"/>
      <c r="AG399" s="177">
        <f t="shared" si="341"/>
        <v>702068.30155072326</v>
      </c>
      <c r="AH399" s="45"/>
      <c r="AI399" s="177"/>
      <c r="AJ399" s="177">
        <f t="shared" si="342"/>
        <v>7978.0488812582198</v>
      </c>
      <c r="AK399" s="177">
        <f t="shared" si="343"/>
        <v>797.804888125822</v>
      </c>
      <c r="AL399" s="177"/>
      <c r="AM399" s="45">
        <f t="shared" si="344"/>
        <v>8775.8537693840426</v>
      </c>
      <c r="AN399" s="177"/>
    </row>
    <row r="400" spans="1:40" x14ac:dyDescent="0.35">
      <c r="A400" s="48">
        <v>43545</v>
      </c>
      <c r="B400" s="53">
        <f t="shared" si="348"/>
        <v>1</v>
      </c>
      <c r="C400" s="71">
        <v>99297593300</v>
      </c>
      <c r="D400" s="71">
        <v>0</v>
      </c>
      <c r="E400" s="71">
        <v>0</v>
      </c>
      <c r="F400" s="71">
        <v>15360013825.199997</v>
      </c>
      <c r="G400" s="70">
        <v>114657607125.2</v>
      </c>
      <c r="H400" s="109">
        <v>127607441.7218</v>
      </c>
      <c r="I400" s="50">
        <f t="shared" si="349"/>
        <v>898.51818654250394</v>
      </c>
      <c r="J400" s="51">
        <f t="shared" si="350"/>
        <v>3.3017281491361889E-3</v>
      </c>
      <c r="K400" s="51">
        <f t="shared" si="351"/>
        <v>-2.0188101669785991E-2</v>
      </c>
      <c r="L400" s="51">
        <f>(I400-I340)/I340</f>
        <v>-1.1399831689831715E-2</v>
      </c>
      <c r="R400" s="84">
        <f t="shared" si="330"/>
        <v>0.86603580686602255</v>
      </c>
      <c r="S400" s="84">
        <f t="shared" si="331"/>
        <v>0</v>
      </c>
      <c r="T400" s="84">
        <f t="shared" si="332"/>
        <v>0</v>
      </c>
      <c r="U400" s="84">
        <f t="shared" si="333"/>
        <v>0.13396419313397742</v>
      </c>
      <c r="V400" s="84">
        <f t="shared" si="334"/>
        <v>1</v>
      </c>
      <c r="X400" s="45">
        <f t="shared" si="335"/>
        <v>15654833.519498631</v>
      </c>
      <c r="Y400" s="177">
        <f t="shared" si="336"/>
        <v>1565483.3519498631</v>
      </c>
      <c r="Z400" s="177">
        <f t="shared" si="337"/>
        <v>313096.67038997263</v>
      </c>
      <c r="AA400" s="177">
        <f t="shared" si="338"/>
        <v>16907220.201058522</v>
      </c>
      <c r="AB400" s="177"/>
      <c r="AC400" s="45"/>
      <c r="AD400" s="177">
        <f t="shared" si="339"/>
        <v>626193.34077994525</v>
      </c>
      <c r="AE400" s="177">
        <f t="shared" si="340"/>
        <v>62619.334077994528</v>
      </c>
      <c r="AF400" s="177"/>
      <c r="AG400" s="177">
        <f t="shared" si="341"/>
        <v>688812.67485793983</v>
      </c>
      <c r="AH400" s="45"/>
      <c r="AI400" s="177"/>
      <c r="AJ400" s="177">
        <f t="shared" si="342"/>
        <v>7827.416759749316</v>
      </c>
      <c r="AK400" s="177">
        <f t="shared" si="343"/>
        <v>782.7416759749317</v>
      </c>
      <c r="AL400" s="177"/>
      <c r="AM400" s="45">
        <f t="shared" si="344"/>
        <v>8610.1584357242482</v>
      </c>
      <c r="AN400" s="177"/>
    </row>
    <row r="401" spans="1:40" x14ac:dyDescent="0.35">
      <c r="A401" s="48">
        <v>43546</v>
      </c>
      <c r="B401" s="53">
        <f t="shared" si="348"/>
        <v>1</v>
      </c>
      <c r="C401" s="71">
        <v>94412182300</v>
      </c>
      <c r="D401" s="71">
        <v>0</v>
      </c>
      <c r="E401" s="71">
        <v>0</v>
      </c>
      <c r="F401" s="71">
        <v>21016810300.589996</v>
      </c>
      <c r="G401" s="70">
        <v>115428992600.59</v>
      </c>
      <c r="H401" s="109">
        <v>127198458.5631</v>
      </c>
      <c r="I401" s="50">
        <f t="shared" ref="I401:I406" si="352">G401/H401</f>
        <v>907.47163058842057</v>
      </c>
      <c r="J401" s="51">
        <f t="shared" ref="J401:J406" si="353">(I401-I400)/I400</f>
        <v>9.9646775992030395E-3</v>
      </c>
      <c r="K401" s="51">
        <f t="shared" si="351"/>
        <v>-4.9748506512892312E-3</v>
      </c>
      <c r="L401" s="51">
        <f>(I401-I340)/I340</f>
        <v>-1.5487497381030271E-3</v>
      </c>
      <c r="R401" s="84">
        <f t="shared" si="330"/>
        <v>0.81792433749021065</v>
      </c>
      <c r="S401" s="84">
        <f t="shared" si="331"/>
        <v>0</v>
      </c>
      <c r="T401" s="84">
        <f t="shared" si="332"/>
        <v>0</v>
      </c>
      <c r="U401" s="84">
        <f t="shared" si="333"/>
        <v>0.18207566250978935</v>
      </c>
      <c r="V401" s="84">
        <f t="shared" si="334"/>
        <v>1</v>
      </c>
      <c r="X401" s="45">
        <f t="shared" si="335"/>
        <v>15706521.524</v>
      </c>
      <c r="Y401" s="177">
        <f t="shared" si="336"/>
        <v>1570652.1524</v>
      </c>
      <c r="Z401" s="177">
        <f t="shared" si="337"/>
        <v>314130.43048000004</v>
      </c>
      <c r="AA401" s="177">
        <f t="shared" si="338"/>
        <v>16963043.245919999</v>
      </c>
      <c r="AB401" s="177"/>
      <c r="AC401" s="45"/>
      <c r="AD401" s="177">
        <f t="shared" si="339"/>
        <v>628260.86095999996</v>
      </c>
      <c r="AE401" s="177">
        <f t="shared" si="340"/>
        <v>62826.086095999999</v>
      </c>
      <c r="AF401" s="177"/>
      <c r="AG401" s="177">
        <f t="shared" si="341"/>
        <v>691086.947056</v>
      </c>
      <c r="AH401" s="45"/>
      <c r="AI401" s="177"/>
      <c r="AJ401" s="177">
        <f t="shared" si="342"/>
        <v>7853.2607619999999</v>
      </c>
      <c r="AK401" s="177">
        <f t="shared" si="343"/>
        <v>785.32607619999999</v>
      </c>
      <c r="AL401" s="177"/>
      <c r="AM401" s="45">
        <f t="shared" si="344"/>
        <v>8638.5868382000008</v>
      </c>
      <c r="AN401" s="177"/>
    </row>
    <row r="402" spans="1:40" x14ac:dyDescent="0.35">
      <c r="A402" s="48">
        <v>43549</v>
      </c>
      <c r="B402" s="53">
        <f t="shared" si="348"/>
        <v>3</v>
      </c>
      <c r="C402" s="71">
        <v>93615816800</v>
      </c>
      <c r="D402" s="71">
        <v>0</v>
      </c>
      <c r="E402" s="71">
        <v>0</v>
      </c>
      <c r="F402" s="71">
        <v>20429709210.619995</v>
      </c>
      <c r="G402" s="70">
        <v>114045526010.62</v>
      </c>
      <c r="H402" s="109">
        <v>126609256.65899999</v>
      </c>
      <c r="I402" s="50">
        <f t="shared" si="352"/>
        <v>900.76767702524137</v>
      </c>
      <c r="J402" s="51">
        <f t="shared" si="353"/>
        <v>-7.3875075949561492E-3</v>
      </c>
      <c r="K402" s="51">
        <f t="shared" si="351"/>
        <v>-1.281244231600203E-2</v>
      </c>
      <c r="L402" s="51">
        <f>(I402-I340)/I340</f>
        <v>-8.9248159326062535E-3</v>
      </c>
      <c r="R402" s="84">
        <f t="shared" si="330"/>
        <v>0.82086356277827532</v>
      </c>
      <c r="S402" s="84">
        <f t="shared" si="331"/>
        <v>0</v>
      </c>
      <c r="T402" s="84">
        <f t="shared" si="332"/>
        <v>0</v>
      </c>
      <c r="U402" s="84">
        <f t="shared" si="333"/>
        <v>0.17913643722172465</v>
      </c>
      <c r="V402" s="84">
        <f t="shared" si="334"/>
        <v>1</v>
      </c>
      <c r="X402" s="45">
        <f t="shared" si="335"/>
        <v>47436572.301612332</v>
      </c>
      <c r="Y402" s="177">
        <f t="shared" si="336"/>
        <v>4743657.2301612338</v>
      </c>
      <c r="Z402" s="177">
        <f t="shared" si="337"/>
        <v>948731.44603224669</v>
      </c>
      <c r="AA402" s="177">
        <f t="shared" si="338"/>
        <v>51231498.085741319</v>
      </c>
      <c r="AB402" s="177"/>
      <c r="AC402" s="45"/>
      <c r="AD402" s="177">
        <f t="shared" si="339"/>
        <v>1897462.8920644934</v>
      </c>
      <c r="AE402" s="177">
        <f t="shared" si="340"/>
        <v>189746.28920644935</v>
      </c>
      <c r="AF402" s="177"/>
      <c r="AG402" s="177">
        <f t="shared" si="341"/>
        <v>2087209.1812709428</v>
      </c>
      <c r="AH402" s="45"/>
      <c r="AI402" s="177"/>
      <c r="AJ402" s="177">
        <f t="shared" si="342"/>
        <v>23718.286150806169</v>
      </c>
      <c r="AK402" s="177">
        <f t="shared" si="343"/>
        <v>2371.8286150806171</v>
      </c>
      <c r="AL402" s="177"/>
      <c r="AM402" s="45">
        <f t="shared" si="344"/>
        <v>26090.114765886785</v>
      </c>
      <c r="AN402" s="177"/>
    </row>
    <row r="403" spans="1:40" x14ac:dyDescent="0.35">
      <c r="A403" s="48">
        <v>43550</v>
      </c>
      <c r="B403" s="53">
        <f t="shared" si="348"/>
        <v>1</v>
      </c>
      <c r="C403" s="71">
        <v>94617140100</v>
      </c>
      <c r="D403" s="71">
        <v>0</v>
      </c>
      <c r="E403" s="71">
        <v>0</v>
      </c>
      <c r="F403" s="71">
        <v>17747866722.490005</v>
      </c>
      <c r="G403" s="70">
        <v>112365006822.49001</v>
      </c>
      <c r="H403" s="109">
        <v>123651172.09</v>
      </c>
      <c r="I403" s="50">
        <f t="shared" si="352"/>
        <v>908.72577205094899</v>
      </c>
      <c r="J403" s="51">
        <f t="shared" si="353"/>
        <v>8.8347919543349893E-3</v>
      </c>
      <c r="K403" s="51">
        <f>(I403-I384)/I384</f>
        <v>-6.5438887276935221E-3</v>
      </c>
      <c r="L403" s="51">
        <f>(I403-I341)/I341</f>
        <v>-5.0615084051399122E-3</v>
      </c>
      <c r="R403" s="84">
        <f t="shared" si="330"/>
        <v>0.84205165625515943</v>
      </c>
      <c r="S403" s="84">
        <f t="shared" si="331"/>
        <v>0</v>
      </c>
      <c r="T403" s="84">
        <f t="shared" si="332"/>
        <v>0</v>
      </c>
      <c r="U403" s="84">
        <f t="shared" si="333"/>
        <v>0.15794834374484054</v>
      </c>
      <c r="V403" s="84">
        <f t="shared" si="334"/>
        <v>1</v>
      </c>
      <c r="X403" s="45">
        <f t="shared" si="335"/>
        <v>15622674.795975342</v>
      </c>
      <c r="Y403" s="177">
        <f t="shared" si="336"/>
        <v>1562267.4795975343</v>
      </c>
      <c r="Z403" s="177">
        <f t="shared" si="337"/>
        <v>312453.49591950688</v>
      </c>
      <c r="AA403" s="177">
        <f t="shared" si="338"/>
        <v>16872488.77965337</v>
      </c>
      <c r="AB403" s="177"/>
      <c r="AC403" s="45"/>
      <c r="AD403" s="177">
        <f t="shared" si="339"/>
        <v>624906.99183901364</v>
      </c>
      <c r="AE403" s="177">
        <f t="shared" si="340"/>
        <v>62490.699183901364</v>
      </c>
      <c r="AF403" s="177"/>
      <c r="AG403" s="177">
        <f t="shared" si="341"/>
        <v>687397.69102291507</v>
      </c>
      <c r="AH403" s="45"/>
      <c r="AI403" s="177"/>
      <c r="AJ403" s="177">
        <f t="shared" si="342"/>
        <v>7811.3373979876715</v>
      </c>
      <c r="AK403" s="177">
        <f t="shared" si="343"/>
        <v>781.13373979876724</v>
      </c>
      <c r="AL403" s="177"/>
      <c r="AM403" s="45">
        <f t="shared" si="344"/>
        <v>8592.4711377864387</v>
      </c>
      <c r="AN403" s="177"/>
    </row>
    <row r="404" spans="1:40" x14ac:dyDescent="0.35">
      <c r="A404" s="48">
        <v>43551</v>
      </c>
      <c r="B404" s="53">
        <f t="shared" si="348"/>
        <v>1</v>
      </c>
      <c r="C404" s="71">
        <v>93898574800</v>
      </c>
      <c r="D404" s="71">
        <v>0</v>
      </c>
      <c r="E404" s="71">
        <v>0</v>
      </c>
      <c r="F404" s="71">
        <v>12795521405.289993</v>
      </c>
      <c r="G404" s="70">
        <v>106694096205.28999</v>
      </c>
      <c r="H404" s="109">
        <v>118219832.5839</v>
      </c>
      <c r="I404" s="50">
        <f t="shared" si="352"/>
        <v>902.50589831930051</v>
      </c>
      <c r="J404" s="51">
        <f t="shared" si="353"/>
        <v>-6.8446102476113673E-3</v>
      </c>
      <c r="K404" s="51">
        <f>(I404-I385)/I385</f>
        <v>-1.029695318235775E-2</v>
      </c>
      <c r="L404" s="51">
        <f>(I404-I342)/I342</f>
        <v>-3.3107825356093912E-2</v>
      </c>
      <c r="R404" s="84">
        <f t="shared" si="330"/>
        <v>0.88007282632892692</v>
      </c>
      <c r="S404" s="84">
        <f t="shared" si="331"/>
        <v>0</v>
      </c>
      <c r="T404" s="84">
        <f t="shared" si="332"/>
        <v>0</v>
      </c>
      <c r="U404" s="84">
        <f t="shared" si="333"/>
        <v>0.11992717367107308</v>
      </c>
      <c r="V404" s="84">
        <f t="shared" si="334"/>
        <v>1</v>
      </c>
      <c r="X404" s="45">
        <f t="shared" si="335"/>
        <v>15392466.68801233</v>
      </c>
      <c r="Y404" s="177">
        <f t="shared" si="336"/>
        <v>1539246.6688012332</v>
      </c>
      <c r="Z404" s="177">
        <f t="shared" si="337"/>
        <v>307849.33376024658</v>
      </c>
      <c r="AA404" s="177">
        <f t="shared" si="338"/>
        <v>16623864.023053318</v>
      </c>
      <c r="AB404" s="177"/>
      <c r="AC404" s="45"/>
      <c r="AD404" s="177">
        <f t="shared" si="339"/>
        <v>615698.66752049315</v>
      </c>
      <c r="AE404" s="177">
        <f t="shared" si="340"/>
        <v>61569.866752049318</v>
      </c>
      <c r="AF404" s="177"/>
      <c r="AG404" s="177">
        <f t="shared" si="341"/>
        <v>677268.53427254246</v>
      </c>
      <c r="AH404" s="45"/>
      <c r="AI404" s="177"/>
      <c r="AJ404" s="177">
        <f t="shared" si="342"/>
        <v>7696.2333440061648</v>
      </c>
      <c r="AK404" s="177">
        <f t="shared" si="343"/>
        <v>769.6233344006165</v>
      </c>
      <c r="AL404" s="177"/>
      <c r="AM404" s="45">
        <f t="shared" si="344"/>
        <v>8465.8566784067807</v>
      </c>
      <c r="AN404" s="177"/>
    </row>
    <row r="405" spans="1:40" x14ac:dyDescent="0.35">
      <c r="A405" s="48">
        <v>43552</v>
      </c>
      <c r="B405" s="53">
        <f t="shared" si="348"/>
        <v>1</v>
      </c>
      <c r="C405" s="71">
        <v>92447579700</v>
      </c>
      <c r="D405" s="71">
        <v>0</v>
      </c>
      <c r="E405" s="71">
        <v>12500000000</v>
      </c>
      <c r="F405" s="71">
        <v>279574500.3500061</v>
      </c>
      <c r="G405" s="70">
        <v>105227154200.35001</v>
      </c>
      <c r="H405" s="109">
        <v>118219832.5839</v>
      </c>
      <c r="I405" s="50">
        <f t="shared" si="352"/>
        <v>890.0973034763083</v>
      </c>
      <c r="J405" s="51">
        <f t="shared" si="353"/>
        <v>-1.3749045702748569E-2</v>
      </c>
      <c r="K405" s="51">
        <f>(I405-I386)/I386</f>
        <v>-1.357615658095428E-2</v>
      </c>
      <c r="L405" s="51">
        <f>(I405-I343)/I343</f>
        <v>-0.10205782305761285</v>
      </c>
      <c r="R405" s="84">
        <f t="shared" si="330"/>
        <v>0.8785525029402772</v>
      </c>
      <c r="S405" s="84">
        <f t="shared" si="331"/>
        <v>0</v>
      </c>
      <c r="T405" s="84">
        <f t="shared" si="332"/>
        <v>0.11879063056480932</v>
      </c>
      <c r="U405" s="84">
        <f t="shared" si="333"/>
        <v>2.6568664949134981E-3</v>
      </c>
      <c r="V405" s="84">
        <f t="shared" si="334"/>
        <v>1</v>
      </c>
      <c r="X405" s="45">
        <f t="shared" si="335"/>
        <v>14615629.617163014</v>
      </c>
      <c r="Y405" s="177">
        <f t="shared" si="336"/>
        <v>1461562.9617163015</v>
      </c>
      <c r="Z405" s="177">
        <f t="shared" si="337"/>
        <v>292312.5923432603</v>
      </c>
      <c r="AA405" s="177">
        <f t="shared" si="338"/>
        <v>15784879.986536056</v>
      </c>
      <c r="AB405" s="177"/>
      <c r="AC405" s="45"/>
      <c r="AD405" s="177">
        <f t="shared" si="339"/>
        <v>584625.18468652049</v>
      </c>
      <c r="AE405" s="177">
        <f t="shared" si="340"/>
        <v>58462.518468652052</v>
      </c>
      <c r="AF405" s="177"/>
      <c r="AG405" s="177">
        <f t="shared" si="341"/>
        <v>643087.70315517252</v>
      </c>
      <c r="AH405" s="45"/>
      <c r="AI405" s="177"/>
      <c r="AJ405" s="177">
        <f t="shared" si="342"/>
        <v>7307.8148085815064</v>
      </c>
      <c r="AK405" s="177">
        <f t="shared" si="343"/>
        <v>730.78148085815064</v>
      </c>
      <c r="AL405" s="177"/>
      <c r="AM405" s="45">
        <f t="shared" si="344"/>
        <v>8038.5962894396571</v>
      </c>
      <c r="AN405" s="177"/>
    </row>
    <row r="406" spans="1:40" x14ac:dyDescent="0.35">
      <c r="A406" s="48">
        <v>43553</v>
      </c>
      <c r="B406" s="53">
        <f t="shared" si="348"/>
        <v>1</v>
      </c>
      <c r="C406" s="71">
        <f>RD!$I$19</f>
        <v>0</v>
      </c>
      <c r="D406" s="71">
        <v>0</v>
      </c>
      <c r="E406" s="71">
        <f>RD!$E$43</f>
        <v>0</v>
      </c>
      <c r="F406" s="71" t="e">
        <f>G406-C406-E406-D406</f>
        <v>#REF!</v>
      </c>
      <c r="G406" s="70" t="e">
        <f>RD!#REF!</f>
        <v>#REF!</v>
      </c>
      <c r="H406" s="109">
        <f>RD!$C$79</f>
        <v>0</v>
      </c>
      <c r="I406" s="50" t="e">
        <f t="shared" si="352"/>
        <v>#REF!</v>
      </c>
      <c r="J406" s="51" t="e">
        <f t="shared" si="353"/>
        <v>#REF!</v>
      </c>
      <c r="K406" s="51" t="e">
        <f>(I406-I386)/I386</f>
        <v>#REF!</v>
      </c>
      <c r="L406" s="51" t="e">
        <f>(I406-I343)/I343</f>
        <v>#REF!</v>
      </c>
      <c r="R406" s="84" t="e">
        <f t="shared" si="330"/>
        <v>#REF!</v>
      </c>
      <c r="S406" s="84" t="e">
        <f t="shared" si="331"/>
        <v>#REF!</v>
      </c>
      <c r="T406" s="84" t="e">
        <f t="shared" si="332"/>
        <v>#REF!</v>
      </c>
      <c r="U406" s="84" t="e">
        <f t="shared" si="333"/>
        <v>#REF!</v>
      </c>
      <c r="V406" s="84" t="e">
        <f t="shared" si="334"/>
        <v>#REF!</v>
      </c>
      <c r="X406" s="129">
        <f t="shared" si="335"/>
        <v>14414678.657582194</v>
      </c>
      <c r="Y406" s="130">
        <f t="shared" si="336"/>
        <v>1441467.8657582195</v>
      </c>
      <c r="Z406" s="130">
        <f t="shared" si="337"/>
        <v>288293.57315164385</v>
      </c>
      <c r="AA406" s="130">
        <f t="shared" si="338"/>
        <v>15567852.950188769</v>
      </c>
      <c r="AB406" s="130">
        <f>SUM(AA387:AA406)</f>
        <v>545651200.84073329</v>
      </c>
      <c r="AD406" s="129">
        <f t="shared" si="339"/>
        <v>576587.14630328771</v>
      </c>
      <c r="AE406" s="130">
        <f t="shared" si="340"/>
        <v>57658.714630328774</v>
      </c>
      <c r="AF406" s="130"/>
      <c r="AG406" s="130">
        <f t="shared" si="341"/>
        <v>634245.86093361652</v>
      </c>
      <c r="AH406" s="130">
        <f>SUM(AG387:AG406)</f>
        <v>22230234.108326167</v>
      </c>
      <c r="AJ406" s="129">
        <f t="shared" si="342"/>
        <v>7207.3393287910967</v>
      </c>
      <c r="AK406" s="130">
        <f t="shared" si="343"/>
        <v>720.73393287910972</v>
      </c>
      <c r="AL406" s="130"/>
      <c r="AM406" s="130">
        <f t="shared" si="344"/>
        <v>7928.0732616702062</v>
      </c>
      <c r="AN406" s="130">
        <f>SUM(AM388:AM406)</f>
        <v>266817.10954198765</v>
      </c>
    </row>
    <row r="407" spans="1:40" x14ac:dyDescent="0.35">
      <c r="A407" s="48">
        <v>43556</v>
      </c>
      <c r="B407" s="53">
        <f t="shared" si="348"/>
        <v>3</v>
      </c>
      <c r="X407" s="45" t="e">
        <f t="shared" ref="X407:X470" si="354">(G406*$AB$126*B407)/365</f>
        <v>#REF!</v>
      </c>
      <c r="Y407" s="177" t="e">
        <f t="shared" ref="Y407:Y470" si="355">X407*10%</f>
        <v>#REF!</v>
      </c>
      <c r="Z407" s="177" t="e">
        <f t="shared" ref="Z407:Z470" si="356">X407*2%</f>
        <v>#REF!</v>
      </c>
      <c r="AA407" s="177" t="e">
        <f t="shared" ref="AA407:AA470" si="357">X407+Y407-Z407</f>
        <v>#REF!</v>
      </c>
      <c r="AB407" s="177"/>
      <c r="AC407" s="45"/>
      <c r="AD407" s="177" t="e">
        <f t="shared" ref="AD407:AD470" si="358">(G406*$AD$5*B407)/365</f>
        <v>#REF!</v>
      </c>
      <c r="AE407" s="177" t="e">
        <f t="shared" ref="AE407:AE470" si="359">AD407*10%</f>
        <v>#REF!</v>
      </c>
      <c r="AF407" s="177"/>
      <c r="AG407" s="177" t="e">
        <f t="shared" ref="AG407:AG470" si="360">AD407+AE407-AF407</f>
        <v>#REF!</v>
      </c>
      <c r="AH407" s="45"/>
      <c r="AI407" s="177"/>
      <c r="AJ407" s="177" t="e">
        <f t="shared" ref="AJ407:AJ470" si="361">(G406*$AJ$5*B407)/365</f>
        <v>#REF!</v>
      </c>
      <c r="AK407" s="177" t="e">
        <f t="shared" ref="AK407:AK470" si="362">AJ407*10%</f>
        <v>#REF!</v>
      </c>
      <c r="AL407" s="177"/>
      <c r="AM407" s="45" t="e">
        <f t="shared" ref="AM407:AM470" si="363">AJ407+AK407-AL407</f>
        <v>#REF!</v>
      </c>
      <c r="AN407" s="177"/>
    </row>
    <row r="408" spans="1:40" x14ac:dyDescent="0.35">
      <c r="A408" s="48">
        <v>43557</v>
      </c>
      <c r="B408" s="53">
        <f t="shared" si="348"/>
        <v>1</v>
      </c>
      <c r="X408" s="45">
        <f t="shared" si="354"/>
        <v>0</v>
      </c>
      <c r="Y408" s="177">
        <f t="shared" si="355"/>
        <v>0</v>
      </c>
      <c r="Z408" s="177">
        <f t="shared" si="356"/>
        <v>0</v>
      </c>
      <c r="AA408" s="177">
        <f t="shared" si="357"/>
        <v>0</v>
      </c>
      <c r="AB408" s="177"/>
      <c r="AC408" s="45"/>
      <c r="AD408" s="177">
        <f t="shared" si="358"/>
        <v>0</v>
      </c>
      <c r="AE408" s="177">
        <f t="shared" si="359"/>
        <v>0</v>
      </c>
      <c r="AF408" s="177"/>
      <c r="AG408" s="177">
        <f t="shared" si="360"/>
        <v>0</v>
      </c>
      <c r="AH408" s="45"/>
      <c r="AI408" s="177"/>
      <c r="AJ408" s="177">
        <f t="shared" si="361"/>
        <v>0</v>
      </c>
      <c r="AK408" s="177">
        <f t="shared" si="362"/>
        <v>0</v>
      </c>
      <c r="AL408" s="177"/>
      <c r="AM408" s="45">
        <f t="shared" si="363"/>
        <v>0</v>
      </c>
      <c r="AN408" s="177"/>
    </row>
    <row r="409" spans="1:40" x14ac:dyDescent="0.35">
      <c r="A409" s="48">
        <v>43559</v>
      </c>
      <c r="B409" s="53">
        <f t="shared" si="348"/>
        <v>2</v>
      </c>
      <c r="X409" s="45">
        <f t="shared" si="354"/>
        <v>0</v>
      </c>
      <c r="Y409" s="177">
        <f t="shared" si="355"/>
        <v>0</v>
      </c>
      <c r="Z409" s="177">
        <f t="shared" si="356"/>
        <v>0</v>
      </c>
      <c r="AA409" s="177">
        <f t="shared" si="357"/>
        <v>0</v>
      </c>
      <c r="AB409" s="177"/>
      <c r="AC409" s="45"/>
      <c r="AD409" s="177">
        <f t="shared" si="358"/>
        <v>0</v>
      </c>
      <c r="AE409" s="177">
        <f t="shared" si="359"/>
        <v>0</v>
      </c>
      <c r="AF409" s="177"/>
      <c r="AG409" s="177">
        <f t="shared" si="360"/>
        <v>0</v>
      </c>
      <c r="AH409" s="45"/>
      <c r="AI409" s="177"/>
      <c r="AJ409" s="177">
        <f t="shared" si="361"/>
        <v>0</v>
      </c>
      <c r="AK409" s="177">
        <f t="shared" si="362"/>
        <v>0</v>
      </c>
      <c r="AL409" s="177"/>
      <c r="AM409" s="45">
        <f t="shared" si="363"/>
        <v>0</v>
      </c>
      <c r="AN409" s="177"/>
    </row>
    <row r="410" spans="1:40" x14ac:dyDescent="0.35">
      <c r="A410" s="48">
        <v>43560</v>
      </c>
      <c r="B410" s="53">
        <f t="shared" si="348"/>
        <v>1</v>
      </c>
      <c r="X410" s="45">
        <f t="shared" si="354"/>
        <v>0</v>
      </c>
      <c r="Y410" s="177">
        <f t="shared" si="355"/>
        <v>0</v>
      </c>
      <c r="Z410" s="177">
        <f t="shared" si="356"/>
        <v>0</v>
      </c>
      <c r="AA410" s="177">
        <f t="shared" si="357"/>
        <v>0</v>
      </c>
      <c r="AB410" s="177"/>
      <c r="AC410" s="45"/>
      <c r="AD410" s="177">
        <f t="shared" si="358"/>
        <v>0</v>
      </c>
      <c r="AE410" s="177">
        <f t="shared" si="359"/>
        <v>0</v>
      </c>
      <c r="AF410" s="177"/>
      <c r="AG410" s="177">
        <f t="shared" si="360"/>
        <v>0</v>
      </c>
      <c r="AH410" s="45"/>
      <c r="AI410" s="177"/>
      <c r="AJ410" s="177">
        <f t="shared" si="361"/>
        <v>0</v>
      </c>
      <c r="AK410" s="177">
        <f t="shared" si="362"/>
        <v>0</v>
      </c>
      <c r="AL410" s="177"/>
      <c r="AM410" s="45">
        <f t="shared" si="363"/>
        <v>0</v>
      </c>
      <c r="AN410" s="177"/>
    </row>
    <row r="411" spans="1:40" x14ac:dyDescent="0.35">
      <c r="A411" s="48">
        <v>43563</v>
      </c>
      <c r="B411" s="53">
        <f t="shared" si="348"/>
        <v>3</v>
      </c>
      <c r="X411" s="45">
        <f t="shared" si="354"/>
        <v>0</v>
      </c>
      <c r="Y411" s="177">
        <f t="shared" si="355"/>
        <v>0</v>
      </c>
      <c r="Z411" s="177">
        <f t="shared" si="356"/>
        <v>0</v>
      </c>
      <c r="AA411" s="177">
        <f t="shared" si="357"/>
        <v>0</v>
      </c>
      <c r="AB411" s="177"/>
      <c r="AC411" s="45"/>
      <c r="AD411" s="177">
        <f t="shared" si="358"/>
        <v>0</v>
      </c>
      <c r="AE411" s="177">
        <f t="shared" si="359"/>
        <v>0</v>
      </c>
      <c r="AF411" s="177"/>
      <c r="AG411" s="177">
        <f t="shared" si="360"/>
        <v>0</v>
      </c>
      <c r="AH411" s="45"/>
      <c r="AI411" s="177"/>
      <c r="AJ411" s="177">
        <f t="shared" si="361"/>
        <v>0</v>
      </c>
      <c r="AK411" s="177">
        <f t="shared" si="362"/>
        <v>0</v>
      </c>
      <c r="AL411" s="177"/>
      <c r="AM411" s="45">
        <f t="shared" si="363"/>
        <v>0</v>
      </c>
      <c r="AN411" s="177"/>
    </row>
    <row r="412" spans="1:40" x14ac:dyDescent="0.35">
      <c r="A412" s="48">
        <v>43564</v>
      </c>
      <c r="B412" s="53">
        <f t="shared" si="348"/>
        <v>1</v>
      </c>
      <c r="X412" s="45">
        <f t="shared" si="354"/>
        <v>0</v>
      </c>
      <c r="Y412" s="177">
        <f t="shared" si="355"/>
        <v>0</v>
      </c>
      <c r="Z412" s="177">
        <f t="shared" si="356"/>
        <v>0</v>
      </c>
      <c r="AA412" s="177">
        <f t="shared" si="357"/>
        <v>0</v>
      </c>
      <c r="AB412" s="177"/>
      <c r="AC412" s="45"/>
      <c r="AD412" s="177">
        <f t="shared" si="358"/>
        <v>0</v>
      </c>
      <c r="AE412" s="177">
        <f t="shared" si="359"/>
        <v>0</v>
      </c>
      <c r="AF412" s="177"/>
      <c r="AG412" s="177">
        <f t="shared" si="360"/>
        <v>0</v>
      </c>
      <c r="AH412" s="45"/>
      <c r="AI412" s="177"/>
      <c r="AJ412" s="177">
        <f t="shared" si="361"/>
        <v>0</v>
      </c>
      <c r="AK412" s="177">
        <f t="shared" si="362"/>
        <v>0</v>
      </c>
      <c r="AL412" s="177"/>
      <c r="AM412" s="45">
        <f t="shared" si="363"/>
        <v>0</v>
      </c>
      <c r="AN412" s="177"/>
    </row>
    <row r="413" spans="1:40" x14ac:dyDescent="0.35">
      <c r="A413" s="48">
        <v>43565</v>
      </c>
      <c r="B413" s="53">
        <f t="shared" si="348"/>
        <v>1</v>
      </c>
      <c r="X413" s="45">
        <f t="shared" si="354"/>
        <v>0</v>
      </c>
      <c r="Y413" s="177">
        <f t="shared" si="355"/>
        <v>0</v>
      </c>
      <c r="Z413" s="177">
        <f t="shared" si="356"/>
        <v>0</v>
      </c>
      <c r="AA413" s="177">
        <f t="shared" si="357"/>
        <v>0</v>
      </c>
      <c r="AB413" s="177"/>
      <c r="AC413" s="45"/>
      <c r="AD413" s="177">
        <f t="shared" si="358"/>
        <v>0</v>
      </c>
      <c r="AE413" s="177">
        <f t="shared" si="359"/>
        <v>0</v>
      </c>
      <c r="AF413" s="177"/>
      <c r="AG413" s="177">
        <f t="shared" si="360"/>
        <v>0</v>
      </c>
      <c r="AH413" s="45"/>
      <c r="AI413" s="177"/>
      <c r="AJ413" s="177">
        <f t="shared" si="361"/>
        <v>0</v>
      </c>
      <c r="AK413" s="177">
        <f t="shared" si="362"/>
        <v>0</v>
      </c>
      <c r="AL413" s="177"/>
      <c r="AM413" s="45">
        <f t="shared" si="363"/>
        <v>0</v>
      </c>
      <c r="AN413" s="177"/>
    </row>
    <row r="414" spans="1:40" x14ac:dyDescent="0.35">
      <c r="A414" s="48">
        <v>43566</v>
      </c>
      <c r="B414" s="53">
        <f t="shared" si="348"/>
        <v>1</v>
      </c>
      <c r="X414" s="45">
        <f t="shared" si="354"/>
        <v>0</v>
      </c>
      <c r="Y414" s="177">
        <f t="shared" si="355"/>
        <v>0</v>
      </c>
      <c r="Z414" s="177">
        <f t="shared" si="356"/>
        <v>0</v>
      </c>
      <c r="AA414" s="177">
        <f t="shared" si="357"/>
        <v>0</v>
      </c>
      <c r="AB414" s="177"/>
      <c r="AC414" s="45"/>
      <c r="AD414" s="177">
        <f t="shared" si="358"/>
        <v>0</v>
      </c>
      <c r="AE414" s="177">
        <f t="shared" si="359"/>
        <v>0</v>
      </c>
      <c r="AF414" s="177"/>
      <c r="AG414" s="177">
        <f t="shared" si="360"/>
        <v>0</v>
      </c>
      <c r="AH414" s="45"/>
      <c r="AI414" s="177"/>
      <c r="AJ414" s="177">
        <f t="shared" si="361"/>
        <v>0</v>
      </c>
      <c r="AK414" s="177">
        <f t="shared" si="362"/>
        <v>0</v>
      </c>
      <c r="AL414" s="177"/>
      <c r="AM414" s="45">
        <f t="shared" si="363"/>
        <v>0</v>
      </c>
      <c r="AN414" s="177"/>
    </row>
    <row r="415" spans="1:40" x14ac:dyDescent="0.35">
      <c r="A415" s="48">
        <v>43567</v>
      </c>
      <c r="B415" s="53">
        <f t="shared" si="348"/>
        <v>1</v>
      </c>
      <c r="X415" s="45">
        <f t="shared" si="354"/>
        <v>0</v>
      </c>
      <c r="Y415" s="177">
        <f t="shared" si="355"/>
        <v>0</v>
      </c>
      <c r="Z415" s="177">
        <f t="shared" si="356"/>
        <v>0</v>
      </c>
      <c r="AA415" s="177">
        <f t="shared" si="357"/>
        <v>0</v>
      </c>
      <c r="AB415" s="177"/>
      <c r="AC415" s="45"/>
      <c r="AD415" s="177">
        <f t="shared" si="358"/>
        <v>0</v>
      </c>
      <c r="AE415" s="177">
        <f t="shared" si="359"/>
        <v>0</v>
      </c>
      <c r="AF415" s="177"/>
      <c r="AG415" s="177">
        <f t="shared" si="360"/>
        <v>0</v>
      </c>
      <c r="AH415" s="45"/>
      <c r="AI415" s="177"/>
      <c r="AJ415" s="177">
        <f t="shared" si="361"/>
        <v>0</v>
      </c>
      <c r="AK415" s="177">
        <f t="shared" si="362"/>
        <v>0</v>
      </c>
      <c r="AL415" s="177"/>
      <c r="AM415" s="45">
        <f t="shared" si="363"/>
        <v>0</v>
      </c>
      <c r="AN415" s="177"/>
    </row>
    <row r="416" spans="1:40" x14ac:dyDescent="0.35">
      <c r="A416" s="48">
        <v>43570</v>
      </c>
      <c r="B416" s="53">
        <f t="shared" si="348"/>
        <v>3</v>
      </c>
      <c r="X416" s="45">
        <f t="shared" si="354"/>
        <v>0</v>
      </c>
      <c r="Y416" s="177">
        <f t="shared" si="355"/>
        <v>0</v>
      </c>
      <c r="Z416" s="177">
        <f t="shared" si="356"/>
        <v>0</v>
      </c>
      <c r="AA416" s="177">
        <f t="shared" si="357"/>
        <v>0</v>
      </c>
      <c r="AB416" s="177"/>
      <c r="AC416" s="45"/>
      <c r="AD416" s="177">
        <f t="shared" si="358"/>
        <v>0</v>
      </c>
      <c r="AE416" s="177">
        <f t="shared" si="359"/>
        <v>0</v>
      </c>
      <c r="AF416" s="177"/>
      <c r="AG416" s="177">
        <f t="shared" si="360"/>
        <v>0</v>
      </c>
      <c r="AH416" s="45"/>
      <c r="AI416" s="177"/>
      <c r="AJ416" s="177">
        <f t="shared" si="361"/>
        <v>0</v>
      </c>
      <c r="AK416" s="177">
        <f t="shared" si="362"/>
        <v>0</v>
      </c>
      <c r="AL416" s="177"/>
      <c r="AM416" s="45">
        <f t="shared" si="363"/>
        <v>0</v>
      </c>
      <c r="AN416" s="177"/>
    </row>
    <row r="417" spans="1:40" x14ac:dyDescent="0.35">
      <c r="A417" s="48">
        <v>43571</v>
      </c>
      <c r="B417" s="53">
        <f t="shared" si="348"/>
        <v>1</v>
      </c>
      <c r="X417" s="45">
        <f t="shared" si="354"/>
        <v>0</v>
      </c>
      <c r="Y417" s="177">
        <f t="shared" si="355"/>
        <v>0</v>
      </c>
      <c r="Z417" s="177">
        <f t="shared" si="356"/>
        <v>0</v>
      </c>
      <c r="AA417" s="177">
        <f t="shared" si="357"/>
        <v>0</v>
      </c>
      <c r="AB417" s="177"/>
      <c r="AC417" s="45"/>
      <c r="AD417" s="177">
        <f t="shared" si="358"/>
        <v>0</v>
      </c>
      <c r="AE417" s="177">
        <f t="shared" si="359"/>
        <v>0</v>
      </c>
      <c r="AF417" s="177"/>
      <c r="AG417" s="177">
        <f t="shared" si="360"/>
        <v>0</v>
      </c>
      <c r="AH417" s="45"/>
      <c r="AI417" s="177"/>
      <c r="AJ417" s="177">
        <f t="shared" si="361"/>
        <v>0</v>
      </c>
      <c r="AK417" s="177">
        <f t="shared" si="362"/>
        <v>0</v>
      </c>
      <c r="AL417" s="177"/>
      <c r="AM417" s="45">
        <f t="shared" si="363"/>
        <v>0</v>
      </c>
      <c r="AN417" s="177"/>
    </row>
    <row r="418" spans="1:40" x14ac:dyDescent="0.35">
      <c r="A418" s="48">
        <v>43572</v>
      </c>
      <c r="B418" s="53">
        <f t="shared" si="348"/>
        <v>1</v>
      </c>
      <c r="X418" s="45">
        <f t="shared" si="354"/>
        <v>0</v>
      </c>
      <c r="Y418" s="177">
        <f t="shared" si="355"/>
        <v>0</v>
      </c>
      <c r="Z418" s="177">
        <f t="shared" si="356"/>
        <v>0</v>
      </c>
      <c r="AA418" s="177">
        <f t="shared" si="357"/>
        <v>0</v>
      </c>
      <c r="AB418" s="177"/>
      <c r="AC418" s="45"/>
      <c r="AD418" s="177">
        <f t="shared" si="358"/>
        <v>0</v>
      </c>
      <c r="AE418" s="177">
        <f t="shared" si="359"/>
        <v>0</v>
      </c>
      <c r="AF418" s="177"/>
      <c r="AG418" s="177">
        <f t="shared" si="360"/>
        <v>0</v>
      </c>
      <c r="AH418" s="45"/>
      <c r="AI418" s="177"/>
      <c r="AJ418" s="177">
        <f t="shared" si="361"/>
        <v>0</v>
      </c>
      <c r="AK418" s="177">
        <f t="shared" si="362"/>
        <v>0</v>
      </c>
      <c r="AL418" s="177"/>
      <c r="AM418" s="45">
        <f t="shared" si="363"/>
        <v>0</v>
      </c>
      <c r="AN418" s="177"/>
    </row>
    <row r="419" spans="1:40" x14ac:dyDescent="0.35">
      <c r="A419" s="48">
        <v>43573</v>
      </c>
      <c r="B419" s="53">
        <f t="shared" si="348"/>
        <v>1</v>
      </c>
      <c r="X419" s="45">
        <f t="shared" si="354"/>
        <v>0</v>
      </c>
      <c r="Y419" s="177">
        <f t="shared" si="355"/>
        <v>0</v>
      </c>
      <c r="Z419" s="177">
        <f t="shared" si="356"/>
        <v>0</v>
      </c>
      <c r="AA419" s="177">
        <f t="shared" si="357"/>
        <v>0</v>
      </c>
      <c r="AB419" s="177"/>
      <c r="AC419" s="45"/>
      <c r="AD419" s="177">
        <f t="shared" si="358"/>
        <v>0</v>
      </c>
      <c r="AE419" s="177">
        <f t="shared" si="359"/>
        <v>0</v>
      </c>
      <c r="AF419" s="177"/>
      <c r="AG419" s="177">
        <f t="shared" si="360"/>
        <v>0</v>
      </c>
      <c r="AH419" s="45"/>
      <c r="AI419" s="177"/>
      <c r="AJ419" s="177">
        <f t="shared" si="361"/>
        <v>0</v>
      </c>
      <c r="AK419" s="177">
        <f t="shared" si="362"/>
        <v>0</v>
      </c>
      <c r="AL419" s="177"/>
      <c r="AM419" s="45">
        <f t="shared" si="363"/>
        <v>0</v>
      </c>
      <c r="AN419" s="177"/>
    </row>
    <row r="420" spans="1:40" x14ac:dyDescent="0.35">
      <c r="A420" s="48">
        <v>43577</v>
      </c>
      <c r="B420" s="53">
        <f t="shared" si="348"/>
        <v>4</v>
      </c>
      <c r="X420" s="45">
        <f t="shared" si="354"/>
        <v>0</v>
      </c>
      <c r="Y420" s="177">
        <f t="shared" si="355"/>
        <v>0</v>
      </c>
      <c r="Z420" s="177">
        <f t="shared" si="356"/>
        <v>0</v>
      </c>
      <c r="AA420" s="177">
        <f t="shared" si="357"/>
        <v>0</v>
      </c>
      <c r="AB420" s="177"/>
      <c r="AC420" s="45"/>
      <c r="AD420" s="177">
        <f t="shared" si="358"/>
        <v>0</v>
      </c>
      <c r="AE420" s="177">
        <f t="shared" si="359"/>
        <v>0</v>
      </c>
      <c r="AF420" s="177"/>
      <c r="AG420" s="177">
        <f t="shared" si="360"/>
        <v>0</v>
      </c>
      <c r="AH420" s="45"/>
      <c r="AI420" s="177"/>
      <c r="AJ420" s="177">
        <f t="shared" si="361"/>
        <v>0</v>
      </c>
      <c r="AK420" s="177">
        <f t="shared" si="362"/>
        <v>0</v>
      </c>
      <c r="AL420" s="177"/>
      <c r="AM420" s="45">
        <f t="shared" si="363"/>
        <v>0</v>
      </c>
      <c r="AN420" s="177"/>
    </row>
    <row r="421" spans="1:40" x14ac:dyDescent="0.35">
      <c r="A421" s="48">
        <v>43578</v>
      </c>
      <c r="B421" s="53">
        <f t="shared" si="348"/>
        <v>1</v>
      </c>
      <c r="X421" s="45">
        <f t="shared" si="354"/>
        <v>0</v>
      </c>
      <c r="Y421" s="177">
        <f t="shared" si="355"/>
        <v>0</v>
      </c>
      <c r="Z421" s="177">
        <f t="shared" si="356"/>
        <v>0</v>
      </c>
      <c r="AA421" s="177">
        <f t="shared" si="357"/>
        <v>0</v>
      </c>
      <c r="AB421" s="177"/>
      <c r="AC421" s="45"/>
      <c r="AD421" s="177">
        <f t="shared" si="358"/>
        <v>0</v>
      </c>
      <c r="AE421" s="177">
        <f t="shared" si="359"/>
        <v>0</v>
      </c>
      <c r="AF421" s="177"/>
      <c r="AG421" s="177">
        <f t="shared" si="360"/>
        <v>0</v>
      </c>
      <c r="AH421" s="45"/>
      <c r="AI421" s="177"/>
      <c r="AJ421" s="177">
        <f t="shared" si="361"/>
        <v>0</v>
      </c>
      <c r="AK421" s="177">
        <f t="shared" si="362"/>
        <v>0</v>
      </c>
      <c r="AL421" s="177"/>
      <c r="AM421" s="45">
        <f t="shared" si="363"/>
        <v>0</v>
      </c>
      <c r="AN421" s="177"/>
    </row>
    <row r="422" spans="1:40" x14ac:dyDescent="0.35">
      <c r="A422" s="48">
        <v>43579</v>
      </c>
      <c r="B422" s="53">
        <f t="shared" si="348"/>
        <v>1</v>
      </c>
      <c r="X422" s="45">
        <f t="shared" si="354"/>
        <v>0</v>
      </c>
      <c r="Y422" s="177">
        <f t="shared" si="355"/>
        <v>0</v>
      </c>
      <c r="Z422" s="177">
        <f t="shared" si="356"/>
        <v>0</v>
      </c>
      <c r="AA422" s="177">
        <f t="shared" si="357"/>
        <v>0</v>
      </c>
      <c r="AB422" s="177"/>
      <c r="AC422" s="45"/>
      <c r="AD422" s="177">
        <f t="shared" si="358"/>
        <v>0</v>
      </c>
      <c r="AE422" s="177">
        <f t="shared" si="359"/>
        <v>0</v>
      </c>
      <c r="AF422" s="177"/>
      <c r="AG422" s="177">
        <f t="shared" si="360"/>
        <v>0</v>
      </c>
      <c r="AH422" s="45"/>
      <c r="AI422" s="177"/>
      <c r="AJ422" s="177">
        <f t="shared" si="361"/>
        <v>0</v>
      </c>
      <c r="AK422" s="177">
        <f t="shared" si="362"/>
        <v>0</v>
      </c>
      <c r="AL422" s="177"/>
      <c r="AM422" s="45">
        <f t="shared" si="363"/>
        <v>0</v>
      </c>
      <c r="AN422" s="177"/>
    </row>
    <row r="423" spans="1:40" x14ac:dyDescent="0.35">
      <c r="A423" s="48">
        <v>43580</v>
      </c>
      <c r="B423" s="53">
        <f t="shared" si="348"/>
        <v>1</v>
      </c>
      <c r="X423" s="45">
        <f t="shared" si="354"/>
        <v>0</v>
      </c>
      <c r="Y423" s="177">
        <f t="shared" si="355"/>
        <v>0</v>
      </c>
      <c r="Z423" s="177">
        <f t="shared" si="356"/>
        <v>0</v>
      </c>
      <c r="AA423" s="177">
        <f t="shared" si="357"/>
        <v>0</v>
      </c>
      <c r="AB423" s="177"/>
      <c r="AC423" s="45"/>
      <c r="AD423" s="177">
        <f t="shared" si="358"/>
        <v>0</v>
      </c>
      <c r="AE423" s="177">
        <f t="shared" si="359"/>
        <v>0</v>
      </c>
      <c r="AF423" s="177"/>
      <c r="AG423" s="177">
        <f t="shared" si="360"/>
        <v>0</v>
      </c>
      <c r="AH423" s="45"/>
      <c r="AI423" s="177"/>
      <c r="AJ423" s="177">
        <f t="shared" si="361"/>
        <v>0</v>
      </c>
      <c r="AK423" s="177">
        <f t="shared" si="362"/>
        <v>0</v>
      </c>
      <c r="AL423" s="177"/>
      <c r="AM423" s="45">
        <f t="shared" si="363"/>
        <v>0</v>
      </c>
      <c r="AN423" s="177"/>
    </row>
    <row r="424" spans="1:40" x14ac:dyDescent="0.35">
      <c r="A424" s="48">
        <v>43581</v>
      </c>
      <c r="B424" s="53">
        <f t="shared" si="348"/>
        <v>1</v>
      </c>
      <c r="X424" s="45">
        <f t="shared" si="354"/>
        <v>0</v>
      </c>
      <c r="Y424" s="177">
        <f t="shared" si="355"/>
        <v>0</v>
      </c>
      <c r="Z424" s="177">
        <f t="shared" si="356"/>
        <v>0</v>
      </c>
      <c r="AA424" s="177">
        <f t="shared" si="357"/>
        <v>0</v>
      </c>
      <c r="AB424" s="177"/>
      <c r="AC424" s="45"/>
      <c r="AD424" s="177">
        <f t="shared" si="358"/>
        <v>0</v>
      </c>
      <c r="AE424" s="177">
        <f t="shared" si="359"/>
        <v>0</v>
      </c>
      <c r="AF424" s="177"/>
      <c r="AG424" s="177">
        <f t="shared" si="360"/>
        <v>0</v>
      </c>
      <c r="AH424" s="45"/>
      <c r="AI424" s="177"/>
      <c r="AJ424" s="177">
        <f t="shared" si="361"/>
        <v>0</v>
      </c>
      <c r="AK424" s="177">
        <f t="shared" si="362"/>
        <v>0</v>
      </c>
      <c r="AL424" s="177"/>
      <c r="AM424" s="45">
        <f t="shared" si="363"/>
        <v>0</v>
      </c>
      <c r="AN424" s="177"/>
    </row>
    <row r="425" spans="1:40" x14ac:dyDescent="0.35">
      <c r="A425" s="48">
        <v>43584</v>
      </c>
      <c r="B425" s="53">
        <f t="shared" si="348"/>
        <v>3</v>
      </c>
      <c r="X425" s="45">
        <f t="shared" si="354"/>
        <v>0</v>
      </c>
      <c r="Y425" s="177">
        <f t="shared" si="355"/>
        <v>0</v>
      </c>
      <c r="Z425" s="177">
        <f t="shared" si="356"/>
        <v>0</v>
      </c>
      <c r="AA425" s="177">
        <f t="shared" si="357"/>
        <v>0</v>
      </c>
      <c r="AB425" s="177"/>
      <c r="AC425" s="45"/>
      <c r="AD425" s="177">
        <f t="shared" si="358"/>
        <v>0</v>
      </c>
      <c r="AE425" s="177">
        <f t="shared" si="359"/>
        <v>0</v>
      </c>
      <c r="AF425" s="177"/>
      <c r="AG425" s="177">
        <f t="shared" si="360"/>
        <v>0</v>
      </c>
      <c r="AH425" s="45"/>
      <c r="AI425" s="177"/>
      <c r="AJ425" s="177">
        <f t="shared" si="361"/>
        <v>0</v>
      </c>
      <c r="AK425" s="177">
        <f t="shared" si="362"/>
        <v>0</v>
      </c>
      <c r="AL425" s="177"/>
      <c r="AM425" s="45">
        <f t="shared" si="363"/>
        <v>0</v>
      </c>
      <c r="AN425" s="177"/>
    </row>
    <row r="426" spans="1:40" x14ac:dyDescent="0.35">
      <c r="A426" s="48">
        <v>43585</v>
      </c>
      <c r="B426" s="53">
        <f t="shared" si="348"/>
        <v>1</v>
      </c>
      <c r="X426" s="129">
        <f t="shared" si="354"/>
        <v>0</v>
      </c>
      <c r="Y426" s="130">
        <f t="shared" si="355"/>
        <v>0</v>
      </c>
      <c r="Z426" s="130">
        <f t="shared" si="356"/>
        <v>0</v>
      </c>
      <c r="AA426" s="130">
        <f t="shared" si="357"/>
        <v>0</v>
      </c>
      <c r="AB426" s="130" t="e">
        <f>SUM(AA407:AA426)</f>
        <v>#REF!</v>
      </c>
      <c r="AD426" s="129">
        <f t="shared" si="358"/>
        <v>0</v>
      </c>
      <c r="AE426" s="130">
        <f t="shared" si="359"/>
        <v>0</v>
      </c>
      <c r="AF426" s="130"/>
      <c r="AG426" s="130">
        <f t="shared" si="360"/>
        <v>0</v>
      </c>
      <c r="AH426" s="130" t="e">
        <f>SUM(AG407:AG426)</f>
        <v>#REF!</v>
      </c>
      <c r="AJ426" s="129">
        <f t="shared" si="361"/>
        <v>0</v>
      </c>
      <c r="AK426" s="130">
        <f t="shared" si="362"/>
        <v>0</v>
      </c>
      <c r="AL426" s="130"/>
      <c r="AM426" s="130">
        <f t="shared" si="363"/>
        <v>0</v>
      </c>
      <c r="AN426" s="130">
        <f>SUM(AM408:AM426)</f>
        <v>0</v>
      </c>
    </row>
    <row r="427" spans="1:40" x14ac:dyDescent="0.35">
      <c r="A427" s="48">
        <v>43587</v>
      </c>
      <c r="B427" s="53">
        <f t="shared" si="348"/>
        <v>2</v>
      </c>
      <c r="X427" s="45">
        <f t="shared" si="354"/>
        <v>0</v>
      </c>
      <c r="Y427" s="177">
        <f t="shared" si="355"/>
        <v>0</v>
      </c>
      <c r="Z427" s="177">
        <f t="shared" si="356"/>
        <v>0</v>
      </c>
      <c r="AA427" s="177">
        <f t="shared" si="357"/>
        <v>0</v>
      </c>
      <c r="AB427" s="177"/>
      <c r="AC427" s="45"/>
      <c r="AD427" s="177">
        <f t="shared" si="358"/>
        <v>0</v>
      </c>
      <c r="AE427" s="177">
        <f t="shared" si="359"/>
        <v>0</v>
      </c>
      <c r="AF427" s="177"/>
      <c r="AG427" s="177">
        <f t="shared" si="360"/>
        <v>0</v>
      </c>
      <c r="AH427" s="45"/>
      <c r="AI427" s="177"/>
      <c r="AJ427" s="177">
        <f t="shared" si="361"/>
        <v>0</v>
      </c>
      <c r="AK427" s="177">
        <f t="shared" si="362"/>
        <v>0</v>
      </c>
      <c r="AL427" s="177"/>
      <c r="AM427" s="45">
        <f t="shared" si="363"/>
        <v>0</v>
      </c>
      <c r="AN427" s="177"/>
    </row>
    <row r="428" spans="1:40" x14ac:dyDescent="0.35">
      <c r="A428" s="48">
        <v>43588</v>
      </c>
      <c r="B428" s="53">
        <f t="shared" si="348"/>
        <v>1</v>
      </c>
      <c r="X428" s="45">
        <f t="shared" si="354"/>
        <v>0</v>
      </c>
      <c r="Y428" s="177">
        <f t="shared" si="355"/>
        <v>0</v>
      </c>
      <c r="Z428" s="177">
        <f t="shared" si="356"/>
        <v>0</v>
      </c>
      <c r="AA428" s="177">
        <f t="shared" si="357"/>
        <v>0</v>
      </c>
      <c r="AB428" s="177"/>
      <c r="AC428" s="45"/>
      <c r="AD428" s="177">
        <f t="shared" si="358"/>
        <v>0</v>
      </c>
      <c r="AE428" s="177">
        <f t="shared" si="359"/>
        <v>0</v>
      </c>
      <c r="AF428" s="177"/>
      <c r="AG428" s="177">
        <f t="shared" si="360"/>
        <v>0</v>
      </c>
      <c r="AH428" s="45"/>
      <c r="AI428" s="177"/>
      <c r="AJ428" s="177">
        <f t="shared" si="361"/>
        <v>0</v>
      </c>
      <c r="AK428" s="177">
        <f t="shared" si="362"/>
        <v>0</v>
      </c>
      <c r="AL428" s="177"/>
      <c r="AM428" s="45">
        <f t="shared" si="363"/>
        <v>0</v>
      </c>
      <c r="AN428" s="177"/>
    </row>
    <row r="429" spans="1:40" x14ac:dyDescent="0.35">
      <c r="A429" s="48">
        <v>43591</v>
      </c>
      <c r="B429" s="53">
        <f t="shared" si="348"/>
        <v>3</v>
      </c>
      <c r="X429" s="45">
        <f t="shared" si="354"/>
        <v>0</v>
      </c>
      <c r="Y429" s="177">
        <f t="shared" si="355"/>
        <v>0</v>
      </c>
      <c r="Z429" s="177">
        <f t="shared" si="356"/>
        <v>0</v>
      </c>
      <c r="AA429" s="177">
        <f t="shared" si="357"/>
        <v>0</v>
      </c>
      <c r="AB429" s="177"/>
      <c r="AC429" s="45"/>
      <c r="AD429" s="177">
        <f t="shared" si="358"/>
        <v>0</v>
      </c>
      <c r="AE429" s="177">
        <f t="shared" si="359"/>
        <v>0</v>
      </c>
      <c r="AF429" s="177"/>
      <c r="AG429" s="177">
        <f t="shared" si="360"/>
        <v>0</v>
      </c>
      <c r="AH429" s="45"/>
      <c r="AI429" s="177"/>
      <c r="AJ429" s="177">
        <f t="shared" si="361"/>
        <v>0</v>
      </c>
      <c r="AK429" s="177">
        <f t="shared" si="362"/>
        <v>0</v>
      </c>
      <c r="AL429" s="177"/>
      <c r="AM429" s="45">
        <f t="shared" si="363"/>
        <v>0</v>
      </c>
      <c r="AN429" s="177"/>
    </row>
    <row r="430" spans="1:40" x14ac:dyDescent="0.35">
      <c r="A430" s="48">
        <v>43592</v>
      </c>
      <c r="B430" s="53">
        <f t="shared" si="348"/>
        <v>1</v>
      </c>
      <c r="X430" s="45">
        <f t="shared" si="354"/>
        <v>0</v>
      </c>
      <c r="Y430" s="177">
        <f t="shared" si="355"/>
        <v>0</v>
      </c>
      <c r="Z430" s="177">
        <f t="shared" si="356"/>
        <v>0</v>
      </c>
      <c r="AA430" s="177">
        <f t="shared" si="357"/>
        <v>0</v>
      </c>
      <c r="AB430" s="177"/>
      <c r="AC430" s="45"/>
      <c r="AD430" s="177">
        <f t="shared" si="358"/>
        <v>0</v>
      </c>
      <c r="AE430" s="177">
        <f t="shared" si="359"/>
        <v>0</v>
      </c>
      <c r="AF430" s="177"/>
      <c r="AG430" s="177">
        <f t="shared" si="360"/>
        <v>0</v>
      </c>
      <c r="AH430" s="45"/>
      <c r="AI430" s="177"/>
      <c r="AJ430" s="177">
        <f t="shared" si="361"/>
        <v>0</v>
      </c>
      <c r="AK430" s="177">
        <f t="shared" si="362"/>
        <v>0</v>
      </c>
      <c r="AL430" s="177"/>
      <c r="AM430" s="45">
        <f t="shared" si="363"/>
        <v>0</v>
      </c>
      <c r="AN430" s="177"/>
    </row>
    <row r="431" spans="1:40" x14ac:dyDescent="0.35">
      <c r="A431" s="48">
        <v>43593</v>
      </c>
      <c r="B431" s="53">
        <f t="shared" si="348"/>
        <v>1</v>
      </c>
      <c r="X431" s="45">
        <f t="shared" si="354"/>
        <v>0</v>
      </c>
      <c r="Y431" s="177">
        <f t="shared" si="355"/>
        <v>0</v>
      </c>
      <c r="Z431" s="177">
        <f t="shared" si="356"/>
        <v>0</v>
      </c>
      <c r="AA431" s="177">
        <f t="shared" si="357"/>
        <v>0</v>
      </c>
      <c r="AB431" s="177"/>
      <c r="AC431" s="45"/>
      <c r="AD431" s="177">
        <f t="shared" si="358"/>
        <v>0</v>
      </c>
      <c r="AE431" s="177">
        <f t="shared" si="359"/>
        <v>0</v>
      </c>
      <c r="AF431" s="177"/>
      <c r="AG431" s="177">
        <f t="shared" si="360"/>
        <v>0</v>
      </c>
      <c r="AH431" s="45"/>
      <c r="AI431" s="177"/>
      <c r="AJ431" s="177">
        <f t="shared" si="361"/>
        <v>0</v>
      </c>
      <c r="AK431" s="177">
        <f t="shared" si="362"/>
        <v>0</v>
      </c>
      <c r="AL431" s="177"/>
      <c r="AM431" s="45">
        <f t="shared" si="363"/>
        <v>0</v>
      </c>
      <c r="AN431" s="177"/>
    </row>
    <row r="432" spans="1:40" x14ac:dyDescent="0.35">
      <c r="A432" s="48">
        <v>43594</v>
      </c>
      <c r="B432" s="53">
        <f t="shared" si="348"/>
        <v>1</v>
      </c>
      <c r="X432" s="45">
        <f t="shared" si="354"/>
        <v>0</v>
      </c>
      <c r="Y432" s="177">
        <f t="shared" si="355"/>
        <v>0</v>
      </c>
      <c r="Z432" s="177">
        <f t="shared" si="356"/>
        <v>0</v>
      </c>
      <c r="AA432" s="177">
        <f t="shared" si="357"/>
        <v>0</v>
      </c>
      <c r="AB432" s="177"/>
      <c r="AC432" s="45"/>
      <c r="AD432" s="177">
        <f t="shared" si="358"/>
        <v>0</v>
      </c>
      <c r="AE432" s="177">
        <f t="shared" si="359"/>
        <v>0</v>
      </c>
      <c r="AF432" s="177"/>
      <c r="AG432" s="177">
        <f t="shared" si="360"/>
        <v>0</v>
      </c>
      <c r="AH432" s="45"/>
      <c r="AI432" s="177"/>
      <c r="AJ432" s="177">
        <f t="shared" si="361"/>
        <v>0</v>
      </c>
      <c r="AK432" s="177">
        <f t="shared" si="362"/>
        <v>0</v>
      </c>
      <c r="AL432" s="177"/>
      <c r="AM432" s="45">
        <f t="shared" si="363"/>
        <v>0</v>
      </c>
      <c r="AN432" s="177"/>
    </row>
    <row r="433" spans="1:40" x14ac:dyDescent="0.35">
      <c r="A433" s="48">
        <v>43595</v>
      </c>
      <c r="B433" s="53">
        <f t="shared" si="348"/>
        <v>1</v>
      </c>
      <c r="X433" s="45">
        <f t="shared" si="354"/>
        <v>0</v>
      </c>
      <c r="Y433" s="177">
        <f t="shared" si="355"/>
        <v>0</v>
      </c>
      <c r="Z433" s="177">
        <f t="shared" si="356"/>
        <v>0</v>
      </c>
      <c r="AA433" s="177">
        <f t="shared" si="357"/>
        <v>0</v>
      </c>
      <c r="AB433" s="177"/>
      <c r="AC433" s="45"/>
      <c r="AD433" s="177">
        <f t="shared" si="358"/>
        <v>0</v>
      </c>
      <c r="AE433" s="177">
        <f t="shared" si="359"/>
        <v>0</v>
      </c>
      <c r="AF433" s="177"/>
      <c r="AG433" s="177">
        <f t="shared" si="360"/>
        <v>0</v>
      </c>
      <c r="AH433" s="45"/>
      <c r="AI433" s="177"/>
      <c r="AJ433" s="177">
        <f t="shared" si="361"/>
        <v>0</v>
      </c>
      <c r="AK433" s="177">
        <f t="shared" si="362"/>
        <v>0</v>
      </c>
      <c r="AL433" s="177"/>
      <c r="AM433" s="45">
        <f t="shared" si="363"/>
        <v>0</v>
      </c>
      <c r="AN433" s="177"/>
    </row>
    <row r="434" spans="1:40" x14ac:dyDescent="0.35">
      <c r="A434" s="48">
        <v>43598</v>
      </c>
      <c r="B434" s="53">
        <f t="shared" si="348"/>
        <v>3</v>
      </c>
      <c r="X434" s="45">
        <f t="shared" si="354"/>
        <v>0</v>
      </c>
      <c r="Y434" s="177">
        <f t="shared" si="355"/>
        <v>0</v>
      </c>
      <c r="Z434" s="177">
        <f t="shared" si="356"/>
        <v>0</v>
      </c>
      <c r="AA434" s="177">
        <f t="shared" si="357"/>
        <v>0</v>
      </c>
      <c r="AB434" s="177"/>
      <c r="AC434" s="45"/>
      <c r="AD434" s="177">
        <f t="shared" si="358"/>
        <v>0</v>
      </c>
      <c r="AE434" s="177">
        <f t="shared" si="359"/>
        <v>0</v>
      </c>
      <c r="AF434" s="177"/>
      <c r="AG434" s="177">
        <f t="shared" si="360"/>
        <v>0</v>
      </c>
      <c r="AH434" s="45"/>
      <c r="AI434" s="177"/>
      <c r="AJ434" s="177">
        <f t="shared" si="361"/>
        <v>0</v>
      </c>
      <c r="AK434" s="177">
        <f t="shared" si="362"/>
        <v>0</v>
      </c>
      <c r="AL434" s="177"/>
      <c r="AM434" s="45">
        <f t="shared" si="363"/>
        <v>0</v>
      </c>
      <c r="AN434" s="177"/>
    </row>
    <row r="435" spans="1:40" x14ac:dyDescent="0.35">
      <c r="A435" s="48">
        <v>43599</v>
      </c>
      <c r="B435" s="53">
        <f t="shared" si="348"/>
        <v>1</v>
      </c>
      <c r="X435" s="45">
        <f t="shared" si="354"/>
        <v>0</v>
      </c>
      <c r="Y435" s="177">
        <f t="shared" si="355"/>
        <v>0</v>
      </c>
      <c r="Z435" s="177">
        <f t="shared" si="356"/>
        <v>0</v>
      </c>
      <c r="AA435" s="177">
        <f t="shared" si="357"/>
        <v>0</v>
      </c>
      <c r="AB435" s="177"/>
      <c r="AC435" s="45"/>
      <c r="AD435" s="177">
        <f t="shared" si="358"/>
        <v>0</v>
      </c>
      <c r="AE435" s="177">
        <f t="shared" si="359"/>
        <v>0</v>
      </c>
      <c r="AF435" s="177"/>
      <c r="AG435" s="177">
        <f t="shared" si="360"/>
        <v>0</v>
      </c>
      <c r="AH435" s="45"/>
      <c r="AI435" s="177"/>
      <c r="AJ435" s="177">
        <f t="shared" si="361"/>
        <v>0</v>
      </c>
      <c r="AK435" s="177">
        <f t="shared" si="362"/>
        <v>0</v>
      </c>
      <c r="AL435" s="177"/>
      <c r="AM435" s="45">
        <f t="shared" si="363"/>
        <v>0</v>
      </c>
      <c r="AN435" s="177"/>
    </row>
    <row r="436" spans="1:40" x14ac:dyDescent="0.35">
      <c r="A436" s="48">
        <v>43600</v>
      </c>
      <c r="B436" s="53">
        <f t="shared" si="348"/>
        <v>1</v>
      </c>
      <c r="X436" s="45">
        <f t="shared" si="354"/>
        <v>0</v>
      </c>
      <c r="Y436" s="177">
        <f t="shared" si="355"/>
        <v>0</v>
      </c>
      <c r="Z436" s="177">
        <f t="shared" si="356"/>
        <v>0</v>
      </c>
      <c r="AA436" s="177">
        <f t="shared" si="357"/>
        <v>0</v>
      </c>
      <c r="AB436" s="177"/>
      <c r="AC436" s="45"/>
      <c r="AD436" s="177">
        <f t="shared" si="358"/>
        <v>0</v>
      </c>
      <c r="AE436" s="177">
        <f t="shared" si="359"/>
        <v>0</v>
      </c>
      <c r="AF436" s="177"/>
      <c r="AG436" s="177">
        <f t="shared" si="360"/>
        <v>0</v>
      </c>
      <c r="AH436" s="45"/>
      <c r="AI436" s="177"/>
      <c r="AJ436" s="177">
        <f t="shared" si="361"/>
        <v>0</v>
      </c>
      <c r="AK436" s="177">
        <f t="shared" si="362"/>
        <v>0</v>
      </c>
      <c r="AL436" s="177"/>
      <c r="AM436" s="45">
        <f t="shared" si="363"/>
        <v>0</v>
      </c>
      <c r="AN436" s="177"/>
    </row>
    <row r="437" spans="1:40" x14ac:dyDescent="0.35">
      <c r="A437" s="48">
        <v>43601</v>
      </c>
      <c r="B437" s="53">
        <f t="shared" si="348"/>
        <v>1</v>
      </c>
      <c r="X437" s="45">
        <f t="shared" si="354"/>
        <v>0</v>
      </c>
      <c r="Y437" s="177">
        <f t="shared" si="355"/>
        <v>0</v>
      </c>
      <c r="Z437" s="177">
        <f t="shared" si="356"/>
        <v>0</v>
      </c>
      <c r="AA437" s="177">
        <f t="shared" si="357"/>
        <v>0</v>
      </c>
      <c r="AB437" s="177"/>
      <c r="AC437" s="45"/>
      <c r="AD437" s="177">
        <f t="shared" si="358"/>
        <v>0</v>
      </c>
      <c r="AE437" s="177">
        <f t="shared" si="359"/>
        <v>0</v>
      </c>
      <c r="AF437" s="177"/>
      <c r="AG437" s="177">
        <f t="shared" si="360"/>
        <v>0</v>
      </c>
      <c r="AH437" s="45"/>
      <c r="AI437" s="177"/>
      <c r="AJ437" s="177">
        <f t="shared" si="361"/>
        <v>0</v>
      </c>
      <c r="AK437" s="177">
        <f t="shared" si="362"/>
        <v>0</v>
      </c>
      <c r="AL437" s="177"/>
      <c r="AM437" s="45">
        <f t="shared" si="363"/>
        <v>0</v>
      </c>
      <c r="AN437" s="177"/>
    </row>
    <row r="438" spans="1:40" x14ac:dyDescent="0.35">
      <c r="A438" s="48">
        <v>43602</v>
      </c>
      <c r="B438" s="53">
        <f t="shared" si="348"/>
        <v>1</v>
      </c>
      <c r="X438" s="45">
        <f t="shared" si="354"/>
        <v>0</v>
      </c>
      <c r="Y438" s="177">
        <f t="shared" si="355"/>
        <v>0</v>
      </c>
      <c r="Z438" s="177">
        <f t="shared" si="356"/>
        <v>0</v>
      </c>
      <c r="AA438" s="177">
        <f t="shared" si="357"/>
        <v>0</v>
      </c>
      <c r="AB438" s="177"/>
      <c r="AC438" s="45"/>
      <c r="AD438" s="177">
        <f t="shared" si="358"/>
        <v>0</v>
      </c>
      <c r="AE438" s="177">
        <f t="shared" si="359"/>
        <v>0</v>
      </c>
      <c r="AF438" s="177"/>
      <c r="AG438" s="177">
        <f t="shared" si="360"/>
        <v>0</v>
      </c>
      <c r="AH438" s="45"/>
      <c r="AI438" s="177"/>
      <c r="AJ438" s="177">
        <f t="shared" si="361"/>
        <v>0</v>
      </c>
      <c r="AK438" s="177">
        <f t="shared" si="362"/>
        <v>0</v>
      </c>
      <c r="AL438" s="177"/>
      <c r="AM438" s="45">
        <f t="shared" si="363"/>
        <v>0</v>
      </c>
      <c r="AN438" s="177"/>
    </row>
    <row r="439" spans="1:40" x14ac:dyDescent="0.35">
      <c r="A439" s="48">
        <v>43605</v>
      </c>
      <c r="B439" s="53">
        <f t="shared" si="348"/>
        <v>3</v>
      </c>
      <c r="X439" s="45">
        <f t="shared" si="354"/>
        <v>0</v>
      </c>
      <c r="Y439" s="177">
        <f t="shared" si="355"/>
        <v>0</v>
      </c>
      <c r="Z439" s="177">
        <f t="shared" si="356"/>
        <v>0</v>
      </c>
      <c r="AA439" s="177">
        <f t="shared" si="357"/>
        <v>0</v>
      </c>
      <c r="AB439" s="177"/>
      <c r="AC439" s="45"/>
      <c r="AD439" s="177">
        <f t="shared" si="358"/>
        <v>0</v>
      </c>
      <c r="AE439" s="177">
        <f t="shared" si="359"/>
        <v>0</v>
      </c>
      <c r="AF439" s="177"/>
      <c r="AG439" s="177">
        <f t="shared" si="360"/>
        <v>0</v>
      </c>
      <c r="AH439" s="45"/>
      <c r="AI439" s="177"/>
      <c r="AJ439" s="177">
        <f t="shared" si="361"/>
        <v>0</v>
      </c>
      <c r="AK439" s="177">
        <f t="shared" si="362"/>
        <v>0</v>
      </c>
      <c r="AL439" s="177"/>
      <c r="AM439" s="45">
        <f t="shared" si="363"/>
        <v>0</v>
      </c>
      <c r="AN439" s="177"/>
    </row>
    <row r="440" spans="1:40" x14ac:dyDescent="0.35">
      <c r="A440" s="48">
        <v>43606</v>
      </c>
      <c r="B440" s="53">
        <f t="shared" si="348"/>
        <v>1</v>
      </c>
      <c r="X440" s="45">
        <f t="shared" si="354"/>
        <v>0</v>
      </c>
      <c r="Y440" s="177">
        <f t="shared" si="355"/>
        <v>0</v>
      </c>
      <c r="Z440" s="177">
        <f t="shared" si="356"/>
        <v>0</v>
      </c>
      <c r="AA440" s="177">
        <f t="shared" si="357"/>
        <v>0</v>
      </c>
      <c r="AB440" s="177"/>
      <c r="AC440" s="45"/>
      <c r="AD440" s="177">
        <f t="shared" si="358"/>
        <v>0</v>
      </c>
      <c r="AE440" s="177">
        <f t="shared" si="359"/>
        <v>0</v>
      </c>
      <c r="AF440" s="177"/>
      <c r="AG440" s="177">
        <f t="shared" si="360"/>
        <v>0</v>
      </c>
      <c r="AH440" s="45"/>
      <c r="AI440" s="177"/>
      <c r="AJ440" s="177">
        <f t="shared" si="361"/>
        <v>0</v>
      </c>
      <c r="AK440" s="177">
        <f t="shared" si="362"/>
        <v>0</v>
      </c>
      <c r="AL440" s="177"/>
      <c r="AM440" s="45">
        <f t="shared" si="363"/>
        <v>0</v>
      </c>
      <c r="AN440" s="177"/>
    </row>
    <row r="441" spans="1:40" x14ac:dyDescent="0.35">
      <c r="A441" s="48">
        <v>43607</v>
      </c>
      <c r="B441" s="53">
        <f t="shared" si="348"/>
        <v>1</v>
      </c>
      <c r="X441" s="45">
        <f t="shared" si="354"/>
        <v>0</v>
      </c>
      <c r="Y441" s="177">
        <f t="shared" si="355"/>
        <v>0</v>
      </c>
      <c r="Z441" s="177">
        <f t="shared" si="356"/>
        <v>0</v>
      </c>
      <c r="AA441" s="177">
        <f t="shared" si="357"/>
        <v>0</v>
      </c>
      <c r="AB441" s="177"/>
      <c r="AC441" s="45"/>
      <c r="AD441" s="177">
        <f t="shared" si="358"/>
        <v>0</v>
      </c>
      <c r="AE441" s="177">
        <f t="shared" si="359"/>
        <v>0</v>
      </c>
      <c r="AF441" s="177"/>
      <c r="AG441" s="177">
        <f t="shared" si="360"/>
        <v>0</v>
      </c>
      <c r="AH441" s="45"/>
      <c r="AI441" s="177"/>
      <c r="AJ441" s="177">
        <f t="shared" si="361"/>
        <v>0</v>
      </c>
      <c r="AK441" s="177">
        <f t="shared" si="362"/>
        <v>0</v>
      </c>
      <c r="AL441" s="177"/>
      <c r="AM441" s="45">
        <f t="shared" si="363"/>
        <v>0</v>
      </c>
      <c r="AN441" s="177"/>
    </row>
    <row r="442" spans="1:40" x14ac:dyDescent="0.35">
      <c r="A442" s="48">
        <v>43608</v>
      </c>
      <c r="B442" s="53">
        <f t="shared" si="348"/>
        <v>1</v>
      </c>
      <c r="X442" s="45">
        <f t="shared" si="354"/>
        <v>0</v>
      </c>
      <c r="Y442" s="177">
        <f t="shared" si="355"/>
        <v>0</v>
      </c>
      <c r="Z442" s="177">
        <f t="shared" si="356"/>
        <v>0</v>
      </c>
      <c r="AA442" s="177">
        <f t="shared" si="357"/>
        <v>0</v>
      </c>
      <c r="AB442" s="177"/>
      <c r="AC442" s="45"/>
      <c r="AD442" s="177">
        <f t="shared" si="358"/>
        <v>0</v>
      </c>
      <c r="AE442" s="177">
        <f t="shared" si="359"/>
        <v>0</v>
      </c>
      <c r="AF442" s="177"/>
      <c r="AG442" s="177">
        <f t="shared" si="360"/>
        <v>0</v>
      </c>
      <c r="AH442" s="45"/>
      <c r="AI442" s="177"/>
      <c r="AJ442" s="177">
        <f t="shared" si="361"/>
        <v>0</v>
      </c>
      <c r="AK442" s="177">
        <f t="shared" si="362"/>
        <v>0</v>
      </c>
      <c r="AL442" s="177"/>
      <c r="AM442" s="45">
        <f t="shared" si="363"/>
        <v>0</v>
      </c>
      <c r="AN442" s="177"/>
    </row>
    <row r="443" spans="1:40" x14ac:dyDescent="0.35">
      <c r="A443" s="48">
        <v>43609</v>
      </c>
      <c r="B443" s="53">
        <f t="shared" si="348"/>
        <v>1</v>
      </c>
      <c r="X443" s="45">
        <f t="shared" si="354"/>
        <v>0</v>
      </c>
      <c r="Y443" s="177">
        <f t="shared" si="355"/>
        <v>0</v>
      </c>
      <c r="Z443" s="177">
        <f t="shared" si="356"/>
        <v>0</v>
      </c>
      <c r="AA443" s="177">
        <f t="shared" si="357"/>
        <v>0</v>
      </c>
      <c r="AB443" s="177"/>
      <c r="AC443" s="45"/>
      <c r="AD443" s="177">
        <f t="shared" si="358"/>
        <v>0</v>
      </c>
      <c r="AE443" s="177">
        <f t="shared" si="359"/>
        <v>0</v>
      </c>
      <c r="AF443" s="177"/>
      <c r="AG443" s="177">
        <f t="shared" si="360"/>
        <v>0</v>
      </c>
      <c r="AH443" s="45"/>
      <c r="AI443" s="177"/>
      <c r="AJ443" s="177">
        <f t="shared" si="361"/>
        <v>0</v>
      </c>
      <c r="AK443" s="177">
        <f t="shared" si="362"/>
        <v>0</v>
      </c>
      <c r="AL443" s="177"/>
      <c r="AM443" s="45">
        <f t="shared" si="363"/>
        <v>0</v>
      </c>
      <c r="AN443" s="177"/>
    </row>
    <row r="444" spans="1:40" x14ac:dyDescent="0.35">
      <c r="A444" s="48">
        <v>43612</v>
      </c>
      <c r="B444" s="53">
        <f t="shared" si="348"/>
        <v>3</v>
      </c>
      <c r="X444" s="45">
        <f t="shared" si="354"/>
        <v>0</v>
      </c>
      <c r="Y444" s="177">
        <f t="shared" si="355"/>
        <v>0</v>
      </c>
      <c r="Z444" s="177">
        <f t="shared" si="356"/>
        <v>0</v>
      </c>
      <c r="AA444" s="177">
        <f t="shared" si="357"/>
        <v>0</v>
      </c>
      <c r="AB444" s="177"/>
      <c r="AC444" s="45"/>
      <c r="AD444" s="177">
        <f t="shared" si="358"/>
        <v>0</v>
      </c>
      <c r="AE444" s="177">
        <f t="shared" si="359"/>
        <v>0</v>
      </c>
      <c r="AF444" s="177"/>
      <c r="AG444" s="177">
        <f t="shared" si="360"/>
        <v>0</v>
      </c>
      <c r="AH444" s="45"/>
      <c r="AI444" s="177"/>
      <c r="AJ444" s="177">
        <f t="shared" si="361"/>
        <v>0</v>
      </c>
      <c r="AK444" s="177">
        <f t="shared" si="362"/>
        <v>0</v>
      </c>
      <c r="AL444" s="177"/>
      <c r="AM444" s="45">
        <f t="shared" si="363"/>
        <v>0</v>
      </c>
      <c r="AN444" s="177"/>
    </row>
    <row r="445" spans="1:40" x14ac:dyDescent="0.35">
      <c r="A445" s="48">
        <v>43613</v>
      </c>
      <c r="B445" s="53">
        <f t="shared" si="348"/>
        <v>1</v>
      </c>
      <c r="X445" s="45">
        <f t="shared" si="354"/>
        <v>0</v>
      </c>
      <c r="Y445" s="177">
        <f t="shared" si="355"/>
        <v>0</v>
      </c>
      <c r="Z445" s="177">
        <f t="shared" si="356"/>
        <v>0</v>
      </c>
      <c r="AA445" s="177">
        <f t="shared" si="357"/>
        <v>0</v>
      </c>
      <c r="AB445" s="177"/>
      <c r="AC445" s="45"/>
      <c r="AD445" s="177">
        <f t="shared" si="358"/>
        <v>0</v>
      </c>
      <c r="AE445" s="177">
        <f t="shared" si="359"/>
        <v>0</v>
      </c>
      <c r="AF445" s="177"/>
      <c r="AG445" s="177">
        <f t="shared" si="360"/>
        <v>0</v>
      </c>
      <c r="AH445" s="45"/>
      <c r="AI445" s="177"/>
      <c r="AJ445" s="177">
        <f t="shared" si="361"/>
        <v>0</v>
      </c>
      <c r="AK445" s="177">
        <f t="shared" si="362"/>
        <v>0</v>
      </c>
      <c r="AL445" s="177"/>
      <c r="AM445" s="45">
        <f t="shared" si="363"/>
        <v>0</v>
      </c>
      <c r="AN445" s="177"/>
    </row>
    <row r="446" spans="1:40" x14ac:dyDescent="0.35">
      <c r="A446" s="48">
        <v>43614</v>
      </c>
      <c r="B446" s="53">
        <f t="shared" si="348"/>
        <v>1</v>
      </c>
      <c r="X446" s="45">
        <f t="shared" si="354"/>
        <v>0</v>
      </c>
      <c r="Y446" s="177">
        <f t="shared" si="355"/>
        <v>0</v>
      </c>
      <c r="Z446" s="177">
        <f t="shared" si="356"/>
        <v>0</v>
      </c>
      <c r="AA446" s="177">
        <f t="shared" si="357"/>
        <v>0</v>
      </c>
      <c r="AB446" s="177"/>
      <c r="AC446" s="45"/>
      <c r="AD446" s="177">
        <f t="shared" si="358"/>
        <v>0</v>
      </c>
      <c r="AE446" s="177">
        <f t="shared" si="359"/>
        <v>0</v>
      </c>
      <c r="AF446" s="177"/>
      <c r="AG446" s="177">
        <f t="shared" si="360"/>
        <v>0</v>
      </c>
      <c r="AH446" s="45"/>
      <c r="AI446" s="177"/>
      <c r="AJ446" s="177">
        <f t="shared" si="361"/>
        <v>0</v>
      </c>
      <c r="AK446" s="177">
        <f t="shared" si="362"/>
        <v>0</v>
      </c>
      <c r="AL446" s="177"/>
      <c r="AM446" s="45">
        <f t="shared" si="363"/>
        <v>0</v>
      </c>
      <c r="AN446" s="177"/>
    </row>
    <row r="447" spans="1:40" x14ac:dyDescent="0.35">
      <c r="A447" s="48">
        <v>43616</v>
      </c>
      <c r="B447" s="53">
        <f t="shared" si="348"/>
        <v>2</v>
      </c>
      <c r="X447" s="129">
        <f t="shared" si="354"/>
        <v>0</v>
      </c>
      <c r="Y447" s="130">
        <f t="shared" si="355"/>
        <v>0</v>
      </c>
      <c r="Z447" s="130">
        <f t="shared" si="356"/>
        <v>0</v>
      </c>
      <c r="AA447" s="130">
        <f t="shared" si="357"/>
        <v>0</v>
      </c>
      <c r="AB447" s="130">
        <f>SUM(AA428:AA447)</f>
        <v>0</v>
      </c>
      <c r="AD447" s="129">
        <f t="shared" si="358"/>
        <v>0</v>
      </c>
      <c r="AE447" s="130">
        <f t="shared" si="359"/>
        <v>0</v>
      </c>
      <c r="AF447" s="130"/>
      <c r="AG447" s="130">
        <f t="shared" si="360"/>
        <v>0</v>
      </c>
      <c r="AH447" s="130">
        <f>SUM(AG428:AG447)</f>
        <v>0</v>
      </c>
      <c r="AJ447" s="129">
        <f t="shared" si="361"/>
        <v>0</v>
      </c>
      <c r="AK447" s="130">
        <f t="shared" si="362"/>
        <v>0</v>
      </c>
      <c r="AL447" s="130"/>
      <c r="AM447" s="130">
        <f t="shared" si="363"/>
        <v>0</v>
      </c>
      <c r="AN447" s="130">
        <f>SUM(AM429:AM447)</f>
        <v>0</v>
      </c>
    </row>
    <row r="448" spans="1:40" x14ac:dyDescent="0.35">
      <c r="A448" s="48">
        <v>43619</v>
      </c>
      <c r="B448" s="53">
        <f t="shared" si="348"/>
        <v>3</v>
      </c>
      <c r="X448" s="45">
        <f t="shared" si="354"/>
        <v>0</v>
      </c>
      <c r="Y448" s="177">
        <f t="shared" si="355"/>
        <v>0</v>
      </c>
      <c r="Z448" s="177">
        <f t="shared" si="356"/>
        <v>0</v>
      </c>
      <c r="AA448" s="177">
        <f t="shared" si="357"/>
        <v>0</v>
      </c>
      <c r="AB448" s="177"/>
      <c r="AC448" s="45"/>
      <c r="AD448" s="177">
        <f t="shared" si="358"/>
        <v>0</v>
      </c>
      <c r="AE448" s="177">
        <f t="shared" si="359"/>
        <v>0</v>
      </c>
      <c r="AF448" s="177"/>
      <c r="AG448" s="177">
        <f t="shared" si="360"/>
        <v>0</v>
      </c>
      <c r="AH448" s="45"/>
      <c r="AI448" s="177"/>
      <c r="AJ448" s="177">
        <f t="shared" si="361"/>
        <v>0</v>
      </c>
      <c r="AK448" s="177">
        <f t="shared" si="362"/>
        <v>0</v>
      </c>
      <c r="AL448" s="177"/>
      <c r="AM448" s="45">
        <f t="shared" si="363"/>
        <v>0</v>
      </c>
      <c r="AN448" s="177"/>
    </row>
    <row r="449" spans="1:40" x14ac:dyDescent="0.35">
      <c r="A449" s="48">
        <v>43622</v>
      </c>
      <c r="B449" s="53">
        <f t="shared" si="348"/>
        <v>3</v>
      </c>
      <c r="X449" s="45">
        <f t="shared" si="354"/>
        <v>0</v>
      </c>
      <c r="Y449" s="177">
        <f t="shared" si="355"/>
        <v>0</v>
      </c>
      <c r="Z449" s="177">
        <f t="shared" si="356"/>
        <v>0</v>
      </c>
      <c r="AA449" s="177">
        <f t="shared" si="357"/>
        <v>0</v>
      </c>
      <c r="AB449" s="177"/>
      <c r="AC449" s="45"/>
      <c r="AD449" s="177">
        <f t="shared" si="358"/>
        <v>0</v>
      </c>
      <c r="AE449" s="177">
        <f t="shared" si="359"/>
        <v>0</v>
      </c>
      <c r="AF449" s="177"/>
      <c r="AG449" s="177">
        <f t="shared" si="360"/>
        <v>0</v>
      </c>
      <c r="AH449" s="45"/>
      <c r="AI449" s="177"/>
      <c r="AJ449" s="177">
        <f t="shared" si="361"/>
        <v>0</v>
      </c>
      <c r="AK449" s="177">
        <f t="shared" si="362"/>
        <v>0</v>
      </c>
      <c r="AL449" s="177"/>
      <c r="AM449" s="45">
        <f t="shared" si="363"/>
        <v>0</v>
      </c>
      <c r="AN449" s="177"/>
    </row>
    <row r="450" spans="1:40" x14ac:dyDescent="0.35">
      <c r="A450" s="48">
        <v>43623</v>
      </c>
      <c r="B450" s="53">
        <f t="shared" si="348"/>
        <v>1</v>
      </c>
      <c r="X450" s="45">
        <f t="shared" si="354"/>
        <v>0</v>
      </c>
      <c r="Y450" s="177">
        <f t="shared" si="355"/>
        <v>0</v>
      </c>
      <c r="Z450" s="177">
        <f t="shared" si="356"/>
        <v>0</v>
      </c>
      <c r="AA450" s="177">
        <f t="shared" si="357"/>
        <v>0</v>
      </c>
      <c r="AB450" s="177"/>
      <c r="AC450" s="45"/>
      <c r="AD450" s="177">
        <f t="shared" si="358"/>
        <v>0</v>
      </c>
      <c r="AE450" s="177">
        <f t="shared" si="359"/>
        <v>0</v>
      </c>
      <c r="AF450" s="177"/>
      <c r="AG450" s="177">
        <f t="shared" si="360"/>
        <v>0</v>
      </c>
      <c r="AH450" s="45"/>
      <c r="AI450" s="177"/>
      <c r="AJ450" s="177">
        <f t="shared" si="361"/>
        <v>0</v>
      </c>
      <c r="AK450" s="177">
        <f t="shared" si="362"/>
        <v>0</v>
      </c>
      <c r="AL450" s="177"/>
      <c r="AM450" s="45">
        <f t="shared" si="363"/>
        <v>0</v>
      </c>
      <c r="AN450" s="177"/>
    </row>
    <row r="451" spans="1:40" x14ac:dyDescent="0.35">
      <c r="A451" s="48">
        <v>43626</v>
      </c>
      <c r="B451" s="53">
        <f t="shared" si="348"/>
        <v>3</v>
      </c>
      <c r="X451" s="45">
        <f t="shared" si="354"/>
        <v>0</v>
      </c>
      <c r="Y451" s="177">
        <f t="shared" si="355"/>
        <v>0</v>
      </c>
      <c r="Z451" s="177">
        <f t="shared" si="356"/>
        <v>0</v>
      </c>
      <c r="AA451" s="177">
        <f t="shared" si="357"/>
        <v>0</v>
      </c>
      <c r="AB451" s="177"/>
      <c r="AC451" s="45"/>
      <c r="AD451" s="177">
        <f t="shared" si="358"/>
        <v>0</v>
      </c>
      <c r="AE451" s="177">
        <f t="shared" si="359"/>
        <v>0</v>
      </c>
      <c r="AF451" s="177"/>
      <c r="AG451" s="177">
        <f t="shared" si="360"/>
        <v>0</v>
      </c>
      <c r="AH451" s="45"/>
      <c r="AI451" s="177"/>
      <c r="AJ451" s="177">
        <f t="shared" si="361"/>
        <v>0</v>
      </c>
      <c r="AK451" s="177">
        <f t="shared" si="362"/>
        <v>0</v>
      </c>
      <c r="AL451" s="177"/>
      <c r="AM451" s="45">
        <f t="shared" si="363"/>
        <v>0</v>
      </c>
      <c r="AN451" s="177"/>
    </row>
    <row r="452" spans="1:40" x14ac:dyDescent="0.35">
      <c r="A452" s="48">
        <v>43627</v>
      </c>
      <c r="B452" s="53">
        <f t="shared" si="348"/>
        <v>1</v>
      </c>
      <c r="X452" s="45">
        <f t="shared" si="354"/>
        <v>0</v>
      </c>
      <c r="Y452" s="177">
        <f t="shared" si="355"/>
        <v>0</v>
      </c>
      <c r="Z452" s="177">
        <f t="shared" si="356"/>
        <v>0</v>
      </c>
      <c r="AA452" s="177">
        <f t="shared" si="357"/>
        <v>0</v>
      </c>
      <c r="AB452" s="177"/>
      <c r="AC452" s="45"/>
      <c r="AD452" s="177">
        <f t="shared" si="358"/>
        <v>0</v>
      </c>
      <c r="AE452" s="177">
        <f t="shared" si="359"/>
        <v>0</v>
      </c>
      <c r="AF452" s="177"/>
      <c r="AG452" s="177">
        <f t="shared" si="360"/>
        <v>0</v>
      </c>
      <c r="AH452" s="45"/>
      <c r="AI452" s="177"/>
      <c r="AJ452" s="177">
        <f t="shared" si="361"/>
        <v>0</v>
      </c>
      <c r="AK452" s="177">
        <f t="shared" si="362"/>
        <v>0</v>
      </c>
      <c r="AL452" s="177"/>
      <c r="AM452" s="45">
        <f t="shared" si="363"/>
        <v>0</v>
      </c>
      <c r="AN452" s="177"/>
    </row>
    <row r="453" spans="1:40" x14ac:dyDescent="0.35">
      <c r="A453" s="48">
        <v>43628</v>
      </c>
      <c r="B453" s="53">
        <f t="shared" si="348"/>
        <v>1</v>
      </c>
      <c r="X453" s="45">
        <f t="shared" si="354"/>
        <v>0</v>
      </c>
      <c r="Y453" s="177">
        <f t="shared" si="355"/>
        <v>0</v>
      </c>
      <c r="Z453" s="177">
        <f t="shared" si="356"/>
        <v>0</v>
      </c>
      <c r="AA453" s="177">
        <f t="shared" si="357"/>
        <v>0</v>
      </c>
      <c r="AB453" s="177"/>
      <c r="AC453" s="45"/>
      <c r="AD453" s="177">
        <f t="shared" si="358"/>
        <v>0</v>
      </c>
      <c r="AE453" s="177">
        <f t="shared" si="359"/>
        <v>0</v>
      </c>
      <c r="AF453" s="177"/>
      <c r="AG453" s="177">
        <f t="shared" si="360"/>
        <v>0</v>
      </c>
      <c r="AH453" s="45"/>
      <c r="AI453" s="177"/>
      <c r="AJ453" s="177">
        <f t="shared" si="361"/>
        <v>0</v>
      </c>
      <c r="AK453" s="177">
        <f t="shared" si="362"/>
        <v>0</v>
      </c>
      <c r="AL453" s="177"/>
      <c r="AM453" s="45">
        <f t="shared" si="363"/>
        <v>0</v>
      </c>
      <c r="AN453" s="177"/>
    </row>
    <row r="454" spans="1:40" x14ac:dyDescent="0.35">
      <c r="A454" s="48">
        <v>43629</v>
      </c>
      <c r="B454" s="53">
        <f t="shared" si="348"/>
        <v>1</v>
      </c>
      <c r="X454" s="45">
        <f t="shared" si="354"/>
        <v>0</v>
      </c>
      <c r="Y454" s="177">
        <f t="shared" si="355"/>
        <v>0</v>
      </c>
      <c r="Z454" s="177">
        <f t="shared" si="356"/>
        <v>0</v>
      </c>
      <c r="AA454" s="177">
        <f t="shared" si="357"/>
        <v>0</v>
      </c>
      <c r="AB454" s="177"/>
      <c r="AC454" s="45"/>
      <c r="AD454" s="177">
        <f t="shared" si="358"/>
        <v>0</v>
      </c>
      <c r="AE454" s="177">
        <f t="shared" si="359"/>
        <v>0</v>
      </c>
      <c r="AF454" s="177"/>
      <c r="AG454" s="177">
        <f t="shared" si="360"/>
        <v>0</v>
      </c>
      <c r="AH454" s="45"/>
      <c r="AI454" s="177"/>
      <c r="AJ454" s="177">
        <f t="shared" si="361"/>
        <v>0</v>
      </c>
      <c r="AK454" s="177">
        <f t="shared" si="362"/>
        <v>0</v>
      </c>
      <c r="AL454" s="177"/>
      <c r="AM454" s="45">
        <f t="shared" si="363"/>
        <v>0</v>
      </c>
      <c r="AN454" s="177"/>
    </row>
    <row r="455" spans="1:40" x14ac:dyDescent="0.35">
      <c r="A455" s="48">
        <v>43630</v>
      </c>
      <c r="B455" s="53">
        <f t="shared" si="348"/>
        <v>1</v>
      </c>
      <c r="X455" s="45">
        <f t="shared" si="354"/>
        <v>0</v>
      </c>
      <c r="Y455" s="177">
        <f t="shared" si="355"/>
        <v>0</v>
      </c>
      <c r="Z455" s="177">
        <f t="shared" si="356"/>
        <v>0</v>
      </c>
      <c r="AA455" s="177">
        <f t="shared" si="357"/>
        <v>0</v>
      </c>
      <c r="AB455" s="177"/>
      <c r="AC455" s="45"/>
      <c r="AD455" s="177">
        <f t="shared" si="358"/>
        <v>0</v>
      </c>
      <c r="AE455" s="177">
        <f t="shared" si="359"/>
        <v>0</v>
      </c>
      <c r="AF455" s="177"/>
      <c r="AG455" s="177">
        <f t="shared" si="360"/>
        <v>0</v>
      </c>
      <c r="AH455" s="45"/>
      <c r="AI455" s="177"/>
      <c r="AJ455" s="177">
        <f t="shared" si="361"/>
        <v>0</v>
      </c>
      <c r="AK455" s="177">
        <f t="shared" si="362"/>
        <v>0</v>
      </c>
      <c r="AL455" s="177"/>
      <c r="AM455" s="45">
        <f t="shared" si="363"/>
        <v>0</v>
      </c>
      <c r="AN455" s="177"/>
    </row>
    <row r="456" spans="1:40" x14ac:dyDescent="0.35">
      <c r="A456" s="48">
        <v>43633</v>
      </c>
      <c r="B456" s="53">
        <f t="shared" ref="B456:B519" si="364">A456-A455</f>
        <v>3</v>
      </c>
      <c r="X456" s="45">
        <f t="shared" si="354"/>
        <v>0</v>
      </c>
      <c r="Y456" s="177">
        <f t="shared" si="355"/>
        <v>0</v>
      </c>
      <c r="Z456" s="177">
        <f t="shared" si="356"/>
        <v>0</v>
      </c>
      <c r="AA456" s="177">
        <f t="shared" si="357"/>
        <v>0</v>
      </c>
      <c r="AB456" s="177"/>
      <c r="AC456" s="45"/>
      <c r="AD456" s="177">
        <f t="shared" si="358"/>
        <v>0</v>
      </c>
      <c r="AE456" s="177">
        <f t="shared" si="359"/>
        <v>0</v>
      </c>
      <c r="AF456" s="177"/>
      <c r="AG456" s="177">
        <f t="shared" si="360"/>
        <v>0</v>
      </c>
      <c r="AH456" s="45"/>
      <c r="AI456" s="177"/>
      <c r="AJ456" s="177">
        <f t="shared" si="361"/>
        <v>0</v>
      </c>
      <c r="AK456" s="177">
        <f t="shared" si="362"/>
        <v>0</v>
      </c>
      <c r="AL456" s="177"/>
      <c r="AM456" s="45">
        <f t="shared" si="363"/>
        <v>0</v>
      </c>
      <c r="AN456" s="177"/>
    </row>
    <row r="457" spans="1:40" x14ac:dyDescent="0.35">
      <c r="A457" s="48">
        <v>43634</v>
      </c>
      <c r="B457" s="53">
        <f t="shared" si="364"/>
        <v>1</v>
      </c>
      <c r="X457" s="45">
        <f t="shared" si="354"/>
        <v>0</v>
      </c>
      <c r="Y457" s="177">
        <f t="shared" si="355"/>
        <v>0</v>
      </c>
      <c r="Z457" s="177">
        <f t="shared" si="356"/>
        <v>0</v>
      </c>
      <c r="AA457" s="177">
        <f t="shared" si="357"/>
        <v>0</v>
      </c>
      <c r="AB457" s="177"/>
      <c r="AC457" s="45"/>
      <c r="AD457" s="177">
        <f t="shared" si="358"/>
        <v>0</v>
      </c>
      <c r="AE457" s="177">
        <f t="shared" si="359"/>
        <v>0</v>
      </c>
      <c r="AF457" s="177"/>
      <c r="AG457" s="177">
        <f t="shared" si="360"/>
        <v>0</v>
      </c>
      <c r="AH457" s="45"/>
      <c r="AI457" s="177"/>
      <c r="AJ457" s="177">
        <f t="shared" si="361"/>
        <v>0</v>
      </c>
      <c r="AK457" s="177">
        <f t="shared" si="362"/>
        <v>0</v>
      </c>
      <c r="AL457" s="177"/>
      <c r="AM457" s="45">
        <f t="shared" si="363"/>
        <v>0</v>
      </c>
      <c r="AN457" s="177"/>
    </row>
    <row r="458" spans="1:40" x14ac:dyDescent="0.35">
      <c r="A458" s="48">
        <v>43635</v>
      </c>
      <c r="B458" s="53">
        <f t="shared" si="364"/>
        <v>1</v>
      </c>
      <c r="X458" s="45">
        <f t="shared" si="354"/>
        <v>0</v>
      </c>
      <c r="Y458" s="177">
        <f t="shared" si="355"/>
        <v>0</v>
      </c>
      <c r="Z458" s="177">
        <f t="shared" si="356"/>
        <v>0</v>
      </c>
      <c r="AA458" s="177">
        <f t="shared" si="357"/>
        <v>0</v>
      </c>
      <c r="AB458" s="177"/>
      <c r="AC458" s="45"/>
      <c r="AD458" s="177">
        <f t="shared" si="358"/>
        <v>0</v>
      </c>
      <c r="AE458" s="177">
        <f t="shared" si="359"/>
        <v>0</v>
      </c>
      <c r="AF458" s="177"/>
      <c r="AG458" s="177">
        <f t="shared" si="360"/>
        <v>0</v>
      </c>
      <c r="AH458" s="45"/>
      <c r="AI458" s="177"/>
      <c r="AJ458" s="177">
        <f t="shared" si="361"/>
        <v>0</v>
      </c>
      <c r="AK458" s="177">
        <f t="shared" si="362"/>
        <v>0</v>
      </c>
      <c r="AL458" s="177"/>
      <c r="AM458" s="45">
        <f t="shared" si="363"/>
        <v>0</v>
      </c>
      <c r="AN458" s="177"/>
    </row>
    <row r="459" spans="1:40" x14ac:dyDescent="0.35">
      <c r="A459" s="48">
        <v>43636</v>
      </c>
      <c r="B459" s="53">
        <f t="shared" si="364"/>
        <v>1</v>
      </c>
      <c r="X459" s="45">
        <f t="shared" si="354"/>
        <v>0</v>
      </c>
      <c r="Y459" s="177">
        <f t="shared" si="355"/>
        <v>0</v>
      </c>
      <c r="Z459" s="177">
        <f t="shared" si="356"/>
        <v>0</v>
      </c>
      <c r="AA459" s="177">
        <f t="shared" si="357"/>
        <v>0</v>
      </c>
      <c r="AB459" s="177"/>
      <c r="AC459" s="45"/>
      <c r="AD459" s="177">
        <f t="shared" si="358"/>
        <v>0</v>
      </c>
      <c r="AE459" s="177">
        <f t="shared" si="359"/>
        <v>0</v>
      </c>
      <c r="AF459" s="177"/>
      <c r="AG459" s="177">
        <f t="shared" si="360"/>
        <v>0</v>
      </c>
      <c r="AH459" s="45"/>
      <c r="AI459" s="177"/>
      <c r="AJ459" s="177">
        <f t="shared" si="361"/>
        <v>0</v>
      </c>
      <c r="AK459" s="177">
        <f t="shared" si="362"/>
        <v>0</v>
      </c>
      <c r="AL459" s="177"/>
      <c r="AM459" s="45">
        <f t="shared" si="363"/>
        <v>0</v>
      </c>
      <c r="AN459" s="177"/>
    </row>
    <row r="460" spans="1:40" x14ac:dyDescent="0.35">
      <c r="A460" s="48">
        <v>43637</v>
      </c>
      <c r="B460" s="53">
        <f t="shared" si="364"/>
        <v>1</v>
      </c>
      <c r="X460" s="45">
        <f t="shared" si="354"/>
        <v>0</v>
      </c>
      <c r="Y460" s="177">
        <f t="shared" si="355"/>
        <v>0</v>
      </c>
      <c r="Z460" s="177">
        <f t="shared" si="356"/>
        <v>0</v>
      </c>
      <c r="AA460" s="177">
        <f t="shared" si="357"/>
        <v>0</v>
      </c>
      <c r="AB460" s="177"/>
      <c r="AC460" s="45"/>
      <c r="AD460" s="177">
        <f t="shared" si="358"/>
        <v>0</v>
      </c>
      <c r="AE460" s="177">
        <f t="shared" si="359"/>
        <v>0</v>
      </c>
      <c r="AF460" s="177"/>
      <c r="AG460" s="177">
        <f t="shared" si="360"/>
        <v>0</v>
      </c>
      <c r="AH460" s="45"/>
      <c r="AI460" s="177"/>
      <c r="AJ460" s="177">
        <f t="shared" si="361"/>
        <v>0</v>
      </c>
      <c r="AK460" s="177">
        <f t="shared" si="362"/>
        <v>0</v>
      </c>
      <c r="AL460" s="177"/>
      <c r="AM460" s="45">
        <f t="shared" si="363"/>
        <v>0</v>
      </c>
      <c r="AN460" s="177"/>
    </row>
    <row r="461" spans="1:40" x14ac:dyDescent="0.35">
      <c r="A461" s="48">
        <v>43640</v>
      </c>
      <c r="B461" s="53">
        <f t="shared" si="364"/>
        <v>3</v>
      </c>
      <c r="X461" s="45">
        <f t="shared" si="354"/>
        <v>0</v>
      </c>
      <c r="Y461" s="177">
        <f t="shared" si="355"/>
        <v>0</v>
      </c>
      <c r="Z461" s="177">
        <f t="shared" si="356"/>
        <v>0</v>
      </c>
      <c r="AA461" s="177">
        <f t="shared" si="357"/>
        <v>0</v>
      </c>
      <c r="AB461" s="177"/>
      <c r="AC461" s="45"/>
      <c r="AD461" s="177">
        <f t="shared" si="358"/>
        <v>0</v>
      </c>
      <c r="AE461" s="177">
        <f t="shared" si="359"/>
        <v>0</v>
      </c>
      <c r="AF461" s="177"/>
      <c r="AG461" s="177">
        <f t="shared" si="360"/>
        <v>0</v>
      </c>
      <c r="AH461" s="45"/>
      <c r="AI461" s="177"/>
      <c r="AJ461" s="177">
        <f t="shared" si="361"/>
        <v>0</v>
      </c>
      <c r="AK461" s="177">
        <f t="shared" si="362"/>
        <v>0</v>
      </c>
      <c r="AL461" s="177"/>
      <c r="AM461" s="45">
        <f t="shared" si="363"/>
        <v>0</v>
      </c>
      <c r="AN461" s="177"/>
    </row>
    <row r="462" spans="1:40" x14ac:dyDescent="0.35">
      <c r="A462" s="48">
        <v>43641</v>
      </c>
      <c r="B462" s="53">
        <f t="shared" si="364"/>
        <v>1</v>
      </c>
      <c r="X462" s="45">
        <f t="shared" si="354"/>
        <v>0</v>
      </c>
      <c r="Y462" s="177">
        <f t="shared" si="355"/>
        <v>0</v>
      </c>
      <c r="Z462" s="177">
        <f t="shared" si="356"/>
        <v>0</v>
      </c>
      <c r="AA462" s="177">
        <f t="shared" si="357"/>
        <v>0</v>
      </c>
      <c r="AB462" s="177"/>
      <c r="AC462" s="45"/>
      <c r="AD462" s="177">
        <f t="shared" si="358"/>
        <v>0</v>
      </c>
      <c r="AE462" s="177">
        <f t="shared" si="359"/>
        <v>0</v>
      </c>
      <c r="AF462" s="177"/>
      <c r="AG462" s="177">
        <f t="shared" si="360"/>
        <v>0</v>
      </c>
      <c r="AH462" s="45"/>
      <c r="AI462" s="177"/>
      <c r="AJ462" s="177">
        <f t="shared" si="361"/>
        <v>0</v>
      </c>
      <c r="AK462" s="177">
        <f t="shared" si="362"/>
        <v>0</v>
      </c>
      <c r="AL462" s="177"/>
      <c r="AM462" s="45">
        <f t="shared" si="363"/>
        <v>0</v>
      </c>
      <c r="AN462" s="177"/>
    </row>
    <row r="463" spans="1:40" x14ac:dyDescent="0.35">
      <c r="A463" s="48">
        <v>43642</v>
      </c>
      <c r="B463" s="53">
        <f t="shared" si="364"/>
        <v>1</v>
      </c>
      <c r="X463" s="45">
        <f t="shared" si="354"/>
        <v>0</v>
      </c>
      <c r="Y463" s="177">
        <f t="shared" si="355"/>
        <v>0</v>
      </c>
      <c r="Z463" s="177">
        <f t="shared" si="356"/>
        <v>0</v>
      </c>
      <c r="AA463" s="177">
        <f t="shared" si="357"/>
        <v>0</v>
      </c>
      <c r="AB463" s="177"/>
      <c r="AC463" s="45"/>
      <c r="AD463" s="177">
        <f t="shared" si="358"/>
        <v>0</v>
      </c>
      <c r="AE463" s="177">
        <f t="shared" si="359"/>
        <v>0</v>
      </c>
      <c r="AF463" s="177"/>
      <c r="AG463" s="177">
        <f t="shared" si="360"/>
        <v>0</v>
      </c>
      <c r="AH463" s="45"/>
      <c r="AI463" s="177"/>
      <c r="AJ463" s="177">
        <f t="shared" si="361"/>
        <v>0</v>
      </c>
      <c r="AK463" s="177">
        <f t="shared" si="362"/>
        <v>0</v>
      </c>
      <c r="AL463" s="177"/>
      <c r="AM463" s="45">
        <f t="shared" si="363"/>
        <v>0</v>
      </c>
      <c r="AN463" s="177"/>
    </row>
    <row r="464" spans="1:40" x14ac:dyDescent="0.35">
      <c r="A464" s="48">
        <v>43643</v>
      </c>
      <c r="B464" s="53">
        <f t="shared" si="364"/>
        <v>1</v>
      </c>
      <c r="X464" s="45">
        <f t="shared" si="354"/>
        <v>0</v>
      </c>
      <c r="Y464" s="177">
        <f t="shared" si="355"/>
        <v>0</v>
      </c>
      <c r="Z464" s="177">
        <f t="shared" si="356"/>
        <v>0</v>
      </c>
      <c r="AA464" s="177">
        <f t="shared" si="357"/>
        <v>0</v>
      </c>
      <c r="AB464" s="177"/>
      <c r="AC464" s="45"/>
      <c r="AD464" s="177">
        <f t="shared" si="358"/>
        <v>0</v>
      </c>
      <c r="AE464" s="177">
        <f t="shared" si="359"/>
        <v>0</v>
      </c>
      <c r="AF464" s="177"/>
      <c r="AG464" s="177">
        <f t="shared" si="360"/>
        <v>0</v>
      </c>
      <c r="AH464" s="45"/>
      <c r="AI464" s="177"/>
      <c r="AJ464" s="177">
        <f t="shared" si="361"/>
        <v>0</v>
      </c>
      <c r="AK464" s="177">
        <f t="shared" si="362"/>
        <v>0</v>
      </c>
      <c r="AL464" s="177"/>
      <c r="AM464" s="45">
        <f t="shared" si="363"/>
        <v>0</v>
      </c>
      <c r="AN464" s="177"/>
    </row>
    <row r="465" spans="1:43" x14ac:dyDescent="0.35">
      <c r="A465" s="48">
        <v>43644</v>
      </c>
      <c r="B465" s="53">
        <f t="shared" si="364"/>
        <v>1</v>
      </c>
      <c r="X465" s="129">
        <f t="shared" si="354"/>
        <v>0</v>
      </c>
      <c r="Y465" s="130">
        <f t="shared" si="355"/>
        <v>0</v>
      </c>
      <c r="Z465" s="130">
        <f t="shared" si="356"/>
        <v>0</v>
      </c>
      <c r="AA465" s="130">
        <f t="shared" si="357"/>
        <v>0</v>
      </c>
      <c r="AB465" s="130">
        <f>SUM(AA446:AA465)</f>
        <v>0</v>
      </c>
      <c r="AD465" s="129">
        <f t="shared" si="358"/>
        <v>0</v>
      </c>
      <c r="AE465" s="130">
        <f t="shared" si="359"/>
        <v>0</v>
      </c>
      <c r="AF465" s="130"/>
      <c r="AG465" s="130">
        <f t="shared" si="360"/>
        <v>0</v>
      </c>
      <c r="AH465" s="130">
        <f>SUM(AG446:AG465)</f>
        <v>0</v>
      </c>
      <c r="AJ465" s="129">
        <f t="shared" si="361"/>
        <v>0</v>
      </c>
      <c r="AK465" s="130">
        <f t="shared" si="362"/>
        <v>0</v>
      </c>
      <c r="AL465" s="130"/>
      <c r="AM465" s="130">
        <f t="shared" si="363"/>
        <v>0</v>
      </c>
      <c r="AN465" s="130">
        <f>SUM(AM447:AM465)</f>
        <v>0</v>
      </c>
    </row>
    <row r="466" spans="1:43" x14ac:dyDescent="0.35">
      <c r="A466" s="48">
        <v>43647</v>
      </c>
      <c r="B466" s="53">
        <f t="shared" si="364"/>
        <v>3</v>
      </c>
      <c r="X466" s="45">
        <f t="shared" si="354"/>
        <v>0</v>
      </c>
      <c r="Y466" s="177">
        <f t="shared" si="355"/>
        <v>0</v>
      </c>
      <c r="Z466" s="177">
        <f t="shared" si="356"/>
        <v>0</v>
      </c>
      <c r="AA466" s="177">
        <f t="shared" si="357"/>
        <v>0</v>
      </c>
      <c r="AB466" s="177"/>
      <c r="AC466" s="45"/>
      <c r="AD466" s="177">
        <f t="shared" si="358"/>
        <v>0</v>
      </c>
      <c r="AE466" s="177">
        <f t="shared" si="359"/>
        <v>0</v>
      </c>
      <c r="AF466" s="177"/>
      <c r="AG466" s="177">
        <f t="shared" si="360"/>
        <v>0</v>
      </c>
      <c r="AH466" s="45"/>
      <c r="AI466" s="177"/>
      <c r="AJ466" s="177">
        <f t="shared" si="361"/>
        <v>0</v>
      </c>
      <c r="AK466" s="177">
        <f t="shared" si="362"/>
        <v>0</v>
      </c>
      <c r="AL466" s="177"/>
      <c r="AM466" s="45">
        <f t="shared" si="363"/>
        <v>0</v>
      </c>
      <c r="AN466" s="177"/>
      <c r="AO466" s="45"/>
      <c r="AP466" s="177"/>
      <c r="AQ466" s="177"/>
    </row>
    <row r="467" spans="1:43" x14ac:dyDescent="0.35">
      <c r="A467" s="48">
        <v>43648</v>
      </c>
      <c r="B467" s="53">
        <f t="shared" si="364"/>
        <v>1</v>
      </c>
      <c r="X467" s="45">
        <f t="shared" si="354"/>
        <v>0</v>
      </c>
      <c r="Y467" s="177">
        <f t="shared" si="355"/>
        <v>0</v>
      </c>
      <c r="Z467" s="177">
        <f t="shared" si="356"/>
        <v>0</v>
      </c>
      <c r="AA467" s="177">
        <f t="shared" si="357"/>
        <v>0</v>
      </c>
      <c r="AB467" s="177"/>
      <c r="AC467" s="45"/>
      <c r="AD467" s="177">
        <f t="shared" si="358"/>
        <v>0</v>
      </c>
      <c r="AE467" s="177">
        <f t="shared" si="359"/>
        <v>0</v>
      </c>
      <c r="AF467" s="177"/>
      <c r="AG467" s="177">
        <f t="shared" si="360"/>
        <v>0</v>
      </c>
      <c r="AH467" s="45"/>
      <c r="AI467" s="177"/>
      <c r="AJ467" s="177">
        <f t="shared" si="361"/>
        <v>0</v>
      </c>
      <c r="AK467" s="177">
        <f t="shared" si="362"/>
        <v>0</v>
      </c>
      <c r="AL467" s="177"/>
      <c r="AM467" s="45">
        <f t="shared" si="363"/>
        <v>0</v>
      </c>
      <c r="AN467" s="177"/>
      <c r="AO467" s="45"/>
      <c r="AP467" s="177"/>
      <c r="AQ467" s="177"/>
    </row>
    <row r="468" spans="1:43" x14ac:dyDescent="0.35">
      <c r="A468" s="48">
        <v>43649</v>
      </c>
      <c r="B468" s="53">
        <f t="shared" si="364"/>
        <v>1</v>
      </c>
      <c r="X468" s="45">
        <f t="shared" si="354"/>
        <v>0</v>
      </c>
      <c r="Y468" s="177">
        <f t="shared" si="355"/>
        <v>0</v>
      </c>
      <c r="Z468" s="177">
        <f t="shared" si="356"/>
        <v>0</v>
      </c>
      <c r="AA468" s="177">
        <f t="shared" si="357"/>
        <v>0</v>
      </c>
      <c r="AB468" s="177"/>
      <c r="AC468" s="45"/>
      <c r="AD468" s="177">
        <f t="shared" si="358"/>
        <v>0</v>
      </c>
      <c r="AE468" s="177">
        <f t="shared" si="359"/>
        <v>0</v>
      </c>
      <c r="AF468" s="177"/>
      <c r="AG468" s="177">
        <f t="shared" si="360"/>
        <v>0</v>
      </c>
      <c r="AH468" s="45"/>
      <c r="AI468" s="177"/>
      <c r="AJ468" s="177">
        <f t="shared" si="361"/>
        <v>0</v>
      </c>
      <c r="AK468" s="177">
        <f t="shared" si="362"/>
        <v>0</v>
      </c>
      <c r="AL468" s="177"/>
      <c r="AM468" s="45">
        <f t="shared" si="363"/>
        <v>0</v>
      </c>
      <c r="AN468" s="177"/>
      <c r="AO468" s="45"/>
      <c r="AP468" s="177"/>
      <c r="AQ468" s="177"/>
    </row>
    <row r="469" spans="1:43" x14ac:dyDescent="0.35">
      <c r="A469" s="48">
        <v>43650</v>
      </c>
      <c r="B469" s="53">
        <f t="shared" si="364"/>
        <v>1</v>
      </c>
      <c r="X469" s="45">
        <f t="shared" si="354"/>
        <v>0</v>
      </c>
      <c r="Y469" s="177">
        <f t="shared" si="355"/>
        <v>0</v>
      </c>
      <c r="Z469" s="177">
        <f t="shared" si="356"/>
        <v>0</v>
      </c>
      <c r="AA469" s="177">
        <f t="shared" si="357"/>
        <v>0</v>
      </c>
      <c r="AB469" s="177"/>
      <c r="AC469" s="45"/>
      <c r="AD469" s="177">
        <f t="shared" si="358"/>
        <v>0</v>
      </c>
      <c r="AE469" s="177">
        <f t="shared" si="359"/>
        <v>0</v>
      </c>
      <c r="AF469" s="177"/>
      <c r="AG469" s="177">
        <f t="shared" si="360"/>
        <v>0</v>
      </c>
      <c r="AH469" s="45"/>
      <c r="AI469" s="177"/>
      <c r="AJ469" s="177">
        <f t="shared" si="361"/>
        <v>0</v>
      </c>
      <c r="AK469" s="177">
        <f t="shared" si="362"/>
        <v>0</v>
      </c>
      <c r="AL469" s="177"/>
      <c r="AM469" s="45">
        <f t="shared" si="363"/>
        <v>0</v>
      </c>
      <c r="AN469" s="177"/>
      <c r="AO469" s="45"/>
      <c r="AP469" s="177"/>
      <c r="AQ469" s="177"/>
    </row>
    <row r="470" spans="1:43" x14ac:dyDescent="0.35">
      <c r="A470" s="48">
        <v>43651</v>
      </c>
      <c r="B470" s="53">
        <f t="shared" si="364"/>
        <v>1</v>
      </c>
      <c r="X470" s="45">
        <f t="shared" si="354"/>
        <v>0</v>
      </c>
      <c r="Y470" s="177">
        <f t="shared" si="355"/>
        <v>0</v>
      </c>
      <c r="Z470" s="177">
        <f t="shared" si="356"/>
        <v>0</v>
      </c>
      <c r="AA470" s="177">
        <f t="shared" si="357"/>
        <v>0</v>
      </c>
      <c r="AB470" s="177"/>
      <c r="AC470" s="45"/>
      <c r="AD470" s="177">
        <f t="shared" si="358"/>
        <v>0</v>
      </c>
      <c r="AE470" s="177">
        <f t="shared" si="359"/>
        <v>0</v>
      </c>
      <c r="AF470" s="177"/>
      <c r="AG470" s="177">
        <f t="shared" si="360"/>
        <v>0</v>
      </c>
      <c r="AH470" s="45"/>
      <c r="AI470" s="177"/>
      <c r="AJ470" s="177">
        <f t="shared" si="361"/>
        <v>0</v>
      </c>
      <c r="AK470" s="177">
        <f t="shared" si="362"/>
        <v>0</v>
      </c>
      <c r="AL470" s="177"/>
      <c r="AM470" s="45">
        <f t="shared" si="363"/>
        <v>0</v>
      </c>
      <c r="AN470" s="177"/>
      <c r="AO470" s="45"/>
      <c r="AP470" s="177"/>
      <c r="AQ470" s="177"/>
    </row>
    <row r="471" spans="1:43" x14ac:dyDescent="0.35">
      <c r="A471" s="48">
        <v>43654</v>
      </c>
      <c r="B471" s="53">
        <f t="shared" si="364"/>
        <v>3</v>
      </c>
      <c r="X471" s="45">
        <f t="shared" ref="X471:X534" si="365">(G470*$AB$126*B471)/365</f>
        <v>0</v>
      </c>
      <c r="Y471" s="177">
        <f t="shared" ref="Y471:Y534" si="366">X471*10%</f>
        <v>0</v>
      </c>
      <c r="Z471" s="177">
        <f t="shared" ref="Z471:Z534" si="367">X471*2%</f>
        <v>0</v>
      </c>
      <c r="AA471" s="177">
        <f t="shared" ref="AA471:AA534" si="368">X471+Y471-Z471</f>
        <v>0</v>
      </c>
      <c r="AB471" s="177"/>
      <c r="AC471" s="45"/>
      <c r="AD471" s="177">
        <f t="shared" ref="AD471:AD534" si="369">(G470*$AD$5*B471)/365</f>
        <v>0</v>
      </c>
      <c r="AE471" s="177">
        <f t="shared" ref="AE471:AE534" si="370">AD471*10%</f>
        <v>0</v>
      </c>
      <c r="AF471" s="177"/>
      <c r="AG471" s="177">
        <f t="shared" ref="AG471:AG534" si="371">AD471+AE471-AF471</f>
        <v>0</v>
      </c>
      <c r="AH471" s="45"/>
      <c r="AI471" s="177"/>
      <c r="AJ471" s="177">
        <f t="shared" ref="AJ471:AJ534" si="372">(G470*$AJ$5*B471)/365</f>
        <v>0</v>
      </c>
      <c r="AK471" s="177">
        <f t="shared" ref="AK471:AK534" si="373">AJ471*10%</f>
        <v>0</v>
      </c>
      <c r="AL471" s="177"/>
      <c r="AM471" s="45">
        <f t="shared" ref="AM471:AM534" si="374">AJ471+AK471-AL471</f>
        <v>0</v>
      </c>
      <c r="AN471" s="177"/>
      <c r="AO471" s="45"/>
      <c r="AP471" s="177"/>
      <c r="AQ471" s="177"/>
    </row>
    <row r="472" spans="1:43" x14ac:dyDescent="0.35">
      <c r="A472" s="48">
        <v>43655</v>
      </c>
      <c r="B472" s="53">
        <f t="shared" si="364"/>
        <v>1</v>
      </c>
      <c r="X472" s="45">
        <f t="shared" si="365"/>
        <v>0</v>
      </c>
      <c r="Y472" s="177">
        <f t="shared" si="366"/>
        <v>0</v>
      </c>
      <c r="Z472" s="177">
        <f t="shared" si="367"/>
        <v>0</v>
      </c>
      <c r="AA472" s="177">
        <f t="shared" si="368"/>
        <v>0</v>
      </c>
      <c r="AB472" s="177"/>
      <c r="AC472" s="45"/>
      <c r="AD472" s="177">
        <f t="shared" si="369"/>
        <v>0</v>
      </c>
      <c r="AE472" s="177">
        <f t="shared" si="370"/>
        <v>0</v>
      </c>
      <c r="AF472" s="177"/>
      <c r="AG472" s="177">
        <f t="shared" si="371"/>
        <v>0</v>
      </c>
      <c r="AH472" s="45"/>
      <c r="AI472" s="177"/>
      <c r="AJ472" s="177">
        <f t="shared" si="372"/>
        <v>0</v>
      </c>
      <c r="AK472" s="177">
        <f t="shared" si="373"/>
        <v>0</v>
      </c>
      <c r="AL472" s="177"/>
      <c r="AM472" s="45">
        <f t="shared" si="374"/>
        <v>0</v>
      </c>
      <c r="AN472" s="177"/>
      <c r="AO472" s="45"/>
      <c r="AP472" s="177"/>
      <c r="AQ472" s="177"/>
    </row>
    <row r="473" spans="1:43" x14ac:dyDescent="0.35">
      <c r="A473" s="48">
        <v>43656</v>
      </c>
      <c r="B473" s="53">
        <f t="shared" si="364"/>
        <v>1</v>
      </c>
      <c r="X473" s="45">
        <f t="shared" si="365"/>
        <v>0</v>
      </c>
      <c r="Y473" s="177">
        <f t="shared" si="366"/>
        <v>0</v>
      </c>
      <c r="Z473" s="177">
        <f t="shared" si="367"/>
        <v>0</v>
      </c>
      <c r="AA473" s="177">
        <f t="shared" si="368"/>
        <v>0</v>
      </c>
      <c r="AB473" s="177"/>
      <c r="AC473" s="45"/>
      <c r="AD473" s="177">
        <f t="shared" si="369"/>
        <v>0</v>
      </c>
      <c r="AE473" s="177">
        <f t="shared" si="370"/>
        <v>0</v>
      </c>
      <c r="AF473" s="177"/>
      <c r="AG473" s="177">
        <f t="shared" si="371"/>
        <v>0</v>
      </c>
      <c r="AH473" s="45"/>
      <c r="AI473" s="177"/>
      <c r="AJ473" s="177">
        <f t="shared" si="372"/>
        <v>0</v>
      </c>
      <c r="AK473" s="177">
        <f t="shared" si="373"/>
        <v>0</v>
      </c>
      <c r="AL473" s="177"/>
      <c r="AM473" s="45">
        <f t="shared" si="374"/>
        <v>0</v>
      </c>
      <c r="AN473" s="177"/>
      <c r="AO473" s="45"/>
      <c r="AP473" s="177"/>
      <c r="AQ473" s="177"/>
    </row>
    <row r="474" spans="1:43" x14ac:dyDescent="0.35">
      <c r="A474" s="48">
        <v>43657</v>
      </c>
      <c r="B474" s="53">
        <f t="shared" si="364"/>
        <v>1</v>
      </c>
      <c r="X474" s="45">
        <f t="shared" si="365"/>
        <v>0</v>
      </c>
      <c r="Y474" s="177">
        <f t="shared" si="366"/>
        <v>0</v>
      </c>
      <c r="Z474" s="177">
        <f t="shared" si="367"/>
        <v>0</v>
      </c>
      <c r="AA474" s="177">
        <f t="shared" si="368"/>
        <v>0</v>
      </c>
      <c r="AB474" s="177"/>
      <c r="AC474" s="45"/>
      <c r="AD474" s="177">
        <f t="shared" si="369"/>
        <v>0</v>
      </c>
      <c r="AE474" s="177">
        <f t="shared" si="370"/>
        <v>0</v>
      </c>
      <c r="AF474" s="177"/>
      <c r="AG474" s="177">
        <f t="shared" si="371"/>
        <v>0</v>
      </c>
      <c r="AH474" s="45"/>
      <c r="AI474" s="177"/>
      <c r="AJ474" s="177">
        <f t="shared" si="372"/>
        <v>0</v>
      </c>
      <c r="AK474" s="177">
        <f t="shared" si="373"/>
        <v>0</v>
      </c>
      <c r="AL474" s="177"/>
      <c r="AM474" s="45">
        <f t="shared" si="374"/>
        <v>0</v>
      </c>
      <c r="AN474" s="177"/>
      <c r="AO474" s="45"/>
      <c r="AP474" s="177"/>
      <c r="AQ474" s="177"/>
    </row>
    <row r="475" spans="1:43" x14ac:dyDescent="0.35">
      <c r="A475" s="48">
        <v>43658</v>
      </c>
      <c r="B475" s="53">
        <f t="shared" si="364"/>
        <v>1</v>
      </c>
      <c r="X475" s="45">
        <f t="shared" si="365"/>
        <v>0</v>
      </c>
      <c r="Y475" s="177">
        <f t="shared" si="366"/>
        <v>0</v>
      </c>
      <c r="Z475" s="177">
        <f t="shared" si="367"/>
        <v>0</v>
      </c>
      <c r="AA475" s="177">
        <f t="shared" si="368"/>
        <v>0</v>
      </c>
      <c r="AB475" s="177"/>
      <c r="AC475" s="45"/>
      <c r="AD475" s="177">
        <f t="shared" si="369"/>
        <v>0</v>
      </c>
      <c r="AE475" s="177">
        <f t="shared" si="370"/>
        <v>0</v>
      </c>
      <c r="AF475" s="177"/>
      <c r="AG475" s="177">
        <f t="shared" si="371"/>
        <v>0</v>
      </c>
      <c r="AH475" s="45"/>
      <c r="AI475" s="177"/>
      <c r="AJ475" s="177">
        <f t="shared" si="372"/>
        <v>0</v>
      </c>
      <c r="AK475" s="177">
        <f t="shared" si="373"/>
        <v>0</v>
      </c>
      <c r="AL475" s="177"/>
      <c r="AM475" s="45">
        <f t="shared" si="374"/>
        <v>0</v>
      </c>
      <c r="AN475" s="177"/>
      <c r="AO475" s="45"/>
      <c r="AP475" s="177"/>
      <c r="AQ475" s="177"/>
    </row>
    <row r="476" spans="1:43" x14ac:dyDescent="0.35">
      <c r="A476" s="48">
        <v>43661</v>
      </c>
      <c r="B476" s="53">
        <f t="shared" si="364"/>
        <v>3</v>
      </c>
      <c r="X476" s="45">
        <f t="shared" si="365"/>
        <v>0</v>
      </c>
      <c r="Y476" s="177">
        <f t="shared" si="366"/>
        <v>0</v>
      </c>
      <c r="Z476" s="177">
        <f t="shared" si="367"/>
        <v>0</v>
      </c>
      <c r="AA476" s="177">
        <f t="shared" si="368"/>
        <v>0</v>
      </c>
      <c r="AB476" s="177"/>
      <c r="AC476" s="45"/>
      <c r="AD476" s="177">
        <f t="shared" si="369"/>
        <v>0</v>
      </c>
      <c r="AE476" s="177">
        <f t="shared" si="370"/>
        <v>0</v>
      </c>
      <c r="AF476" s="177"/>
      <c r="AG476" s="177">
        <f t="shared" si="371"/>
        <v>0</v>
      </c>
      <c r="AH476" s="45"/>
      <c r="AI476" s="177"/>
      <c r="AJ476" s="177">
        <f t="shared" si="372"/>
        <v>0</v>
      </c>
      <c r="AK476" s="177">
        <f t="shared" si="373"/>
        <v>0</v>
      </c>
      <c r="AL476" s="177"/>
      <c r="AM476" s="45">
        <f t="shared" si="374"/>
        <v>0</v>
      </c>
      <c r="AN476" s="177"/>
      <c r="AO476" s="45"/>
      <c r="AP476" s="177"/>
      <c r="AQ476" s="177"/>
    </row>
    <row r="477" spans="1:43" x14ac:dyDescent="0.35">
      <c r="A477" s="48">
        <v>43662</v>
      </c>
      <c r="B477" s="53">
        <f t="shared" si="364"/>
        <v>1</v>
      </c>
      <c r="X477" s="45">
        <f t="shared" si="365"/>
        <v>0</v>
      </c>
      <c r="Y477" s="177">
        <f t="shared" si="366"/>
        <v>0</v>
      </c>
      <c r="Z477" s="177">
        <f t="shared" si="367"/>
        <v>0</v>
      </c>
      <c r="AA477" s="177">
        <f t="shared" si="368"/>
        <v>0</v>
      </c>
      <c r="AB477" s="177"/>
      <c r="AC477" s="45"/>
      <c r="AD477" s="177">
        <f t="shared" si="369"/>
        <v>0</v>
      </c>
      <c r="AE477" s="177">
        <f t="shared" si="370"/>
        <v>0</v>
      </c>
      <c r="AF477" s="177"/>
      <c r="AG477" s="177">
        <f t="shared" si="371"/>
        <v>0</v>
      </c>
      <c r="AH477" s="45"/>
      <c r="AI477" s="177"/>
      <c r="AJ477" s="177">
        <f t="shared" si="372"/>
        <v>0</v>
      </c>
      <c r="AK477" s="177">
        <f t="shared" si="373"/>
        <v>0</v>
      </c>
      <c r="AL477" s="177"/>
      <c r="AM477" s="45">
        <f t="shared" si="374"/>
        <v>0</v>
      </c>
      <c r="AN477" s="177"/>
      <c r="AO477" s="45"/>
      <c r="AP477" s="177"/>
      <c r="AQ477" s="177"/>
    </row>
    <row r="478" spans="1:43" x14ac:dyDescent="0.35">
      <c r="A478" s="48">
        <v>43663</v>
      </c>
      <c r="B478" s="53">
        <f t="shared" si="364"/>
        <v>1</v>
      </c>
      <c r="X478" s="45">
        <f t="shared" si="365"/>
        <v>0</v>
      </c>
      <c r="Y478" s="177">
        <f t="shared" si="366"/>
        <v>0</v>
      </c>
      <c r="Z478" s="177">
        <f t="shared" si="367"/>
        <v>0</v>
      </c>
      <c r="AA478" s="177">
        <f t="shared" si="368"/>
        <v>0</v>
      </c>
      <c r="AB478" s="177"/>
      <c r="AC478" s="45"/>
      <c r="AD478" s="177">
        <f t="shared" si="369"/>
        <v>0</v>
      </c>
      <c r="AE478" s="177">
        <f t="shared" si="370"/>
        <v>0</v>
      </c>
      <c r="AF478" s="177"/>
      <c r="AG478" s="177">
        <f t="shared" si="371"/>
        <v>0</v>
      </c>
      <c r="AH478" s="45"/>
      <c r="AI478" s="177"/>
      <c r="AJ478" s="177">
        <f t="shared" si="372"/>
        <v>0</v>
      </c>
      <c r="AK478" s="177">
        <f t="shared" si="373"/>
        <v>0</v>
      </c>
      <c r="AL478" s="177"/>
      <c r="AM478" s="45">
        <f t="shared" si="374"/>
        <v>0</v>
      </c>
      <c r="AN478" s="177"/>
      <c r="AO478" s="45"/>
      <c r="AP478" s="177"/>
      <c r="AQ478" s="177"/>
    </row>
    <row r="479" spans="1:43" x14ac:dyDescent="0.35">
      <c r="A479" s="48">
        <v>43664</v>
      </c>
      <c r="B479" s="53">
        <f t="shared" si="364"/>
        <v>1</v>
      </c>
      <c r="X479" s="45">
        <f t="shared" si="365"/>
        <v>0</v>
      </c>
      <c r="Y479" s="177">
        <f t="shared" si="366"/>
        <v>0</v>
      </c>
      <c r="Z479" s="177">
        <f t="shared" si="367"/>
        <v>0</v>
      </c>
      <c r="AA479" s="177">
        <f t="shared" si="368"/>
        <v>0</v>
      </c>
      <c r="AB479" s="177"/>
      <c r="AC479" s="45"/>
      <c r="AD479" s="177">
        <f t="shared" si="369"/>
        <v>0</v>
      </c>
      <c r="AE479" s="177">
        <f t="shared" si="370"/>
        <v>0</v>
      </c>
      <c r="AF479" s="177"/>
      <c r="AG479" s="177">
        <f t="shared" si="371"/>
        <v>0</v>
      </c>
      <c r="AH479" s="45"/>
      <c r="AI479" s="177"/>
      <c r="AJ479" s="177">
        <f t="shared" si="372"/>
        <v>0</v>
      </c>
      <c r="AK479" s="177">
        <f t="shared" si="373"/>
        <v>0</v>
      </c>
      <c r="AL479" s="177"/>
      <c r="AM479" s="45">
        <f t="shared" si="374"/>
        <v>0</v>
      </c>
      <c r="AN479" s="177"/>
      <c r="AO479" s="45"/>
      <c r="AP479" s="177"/>
      <c r="AQ479" s="177"/>
    </row>
    <row r="480" spans="1:43" x14ac:dyDescent="0.35">
      <c r="A480" s="48">
        <v>43665</v>
      </c>
      <c r="B480" s="53">
        <f t="shared" si="364"/>
        <v>1</v>
      </c>
      <c r="X480" s="45">
        <f t="shared" si="365"/>
        <v>0</v>
      </c>
      <c r="Y480" s="177">
        <f t="shared" si="366"/>
        <v>0</v>
      </c>
      <c r="Z480" s="177">
        <f t="shared" si="367"/>
        <v>0</v>
      </c>
      <c r="AA480" s="177">
        <f t="shared" si="368"/>
        <v>0</v>
      </c>
      <c r="AB480" s="177"/>
      <c r="AC480" s="45"/>
      <c r="AD480" s="177">
        <f t="shared" si="369"/>
        <v>0</v>
      </c>
      <c r="AE480" s="177">
        <f t="shared" si="370"/>
        <v>0</v>
      </c>
      <c r="AF480" s="177"/>
      <c r="AG480" s="177">
        <f t="shared" si="371"/>
        <v>0</v>
      </c>
      <c r="AH480" s="45"/>
      <c r="AI480" s="177"/>
      <c r="AJ480" s="177">
        <f t="shared" si="372"/>
        <v>0</v>
      </c>
      <c r="AK480" s="177">
        <f t="shared" si="373"/>
        <v>0</v>
      </c>
      <c r="AL480" s="177"/>
      <c r="AM480" s="45">
        <f t="shared" si="374"/>
        <v>0</v>
      </c>
      <c r="AN480" s="177"/>
      <c r="AO480" s="45"/>
      <c r="AP480" s="177"/>
      <c r="AQ480" s="177"/>
    </row>
    <row r="481" spans="1:43" x14ac:dyDescent="0.35">
      <c r="A481" s="48">
        <v>43668</v>
      </c>
      <c r="B481" s="53">
        <f t="shared" si="364"/>
        <v>3</v>
      </c>
      <c r="X481" s="45">
        <f t="shared" si="365"/>
        <v>0</v>
      </c>
      <c r="Y481" s="177">
        <f t="shared" si="366"/>
        <v>0</v>
      </c>
      <c r="Z481" s="177">
        <f t="shared" si="367"/>
        <v>0</v>
      </c>
      <c r="AA481" s="177">
        <f t="shared" si="368"/>
        <v>0</v>
      </c>
      <c r="AB481" s="177"/>
      <c r="AC481" s="45"/>
      <c r="AD481" s="177">
        <f t="shared" si="369"/>
        <v>0</v>
      </c>
      <c r="AE481" s="177">
        <f t="shared" si="370"/>
        <v>0</v>
      </c>
      <c r="AF481" s="177"/>
      <c r="AG481" s="177">
        <f t="shared" si="371"/>
        <v>0</v>
      </c>
      <c r="AH481" s="45"/>
      <c r="AI481" s="177"/>
      <c r="AJ481" s="177">
        <f t="shared" si="372"/>
        <v>0</v>
      </c>
      <c r="AK481" s="177">
        <f t="shared" si="373"/>
        <v>0</v>
      </c>
      <c r="AL481" s="177"/>
      <c r="AM481" s="45">
        <f t="shared" si="374"/>
        <v>0</v>
      </c>
      <c r="AN481" s="177"/>
      <c r="AO481" s="45"/>
      <c r="AP481" s="177"/>
      <c r="AQ481" s="177"/>
    </row>
    <row r="482" spans="1:43" x14ac:dyDescent="0.35">
      <c r="A482" s="48">
        <v>43669</v>
      </c>
      <c r="B482" s="53">
        <f t="shared" si="364"/>
        <v>1</v>
      </c>
      <c r="X482" s="45">
        <f t="shared" si="365"/>
        <v>0</v>
      </c>
      <c r="Y482" s="177">
        <f t="shared" si="366"/>
        <v>0</v>
      </c>
      <c r="Z482" s="177">
        <f t="shared" si="367"/>
        <v>0</v>
      </c>
      <c r="AA482" s="177">
        <f t="shared" si="368"/>
        <v>0</v>
      </c>
      <c r="AB482" s="177"/>
      <c r="AC482" s="45"/>
      <c r="AD482" s="177">
        <f t="shared" si="369"/>
        <v>0</v>
      </c>
      <c r="AE482" s="177">
        <f t="shared" si="370"/>
        <v>0</v>
      </c>
      <c r="AF482" s="177"/>
      <c r="AG482" s="177">
        <f t="shared" si="371"/>
        <v>0</v>
      </c>
      <c r="AH482" s="45"/>
      <c r="AI482" s="177"/>
      <c r="AJ482" s="177">
        <f t="shared" si="372"/>
        <v>0</v>
      </c>
      <c r="AK482" s="177">
        <f t="shared" si="373"/>
        <v>0</v>
      </c>
      <c r="AL482" s="177"/>
      <c r="AM482" s="45">
        <f t="shared" si="374"/>
        <v>0</v>
      </c>
      <c r="AN482" s="177"/>
      <c r="AO482" s="45"/>
      <c r="AP482" s="177"/>
      <c r="AQ482" s="177"/>
    </row>
    <row r="483" spans="1:43" x14ac:dyDescent="0.35">
      <c r="A483" s="48">
        <v>43670</v>
      </c>
      <c r="B483" s="53">
        <f t="shared" si="364"/>
        <v>1</v>
      </c>
      <c r="X483" s="45">
        <f t="shared" si="365"/>
        <v>0</v>
      </c>
      <c r="Y483" s="177">
        <f t="shared" si="366"/>
        <v>0</v>
      </c>
      <c r="Z483" s="177">
        <f t="shared" si="367"/>
        <v>0</v>
      </c>
      <c r="AA483" s="177">
        <f t="shared" si="368"/>
        <v>0</v>
      </c>
      <c r="AB483" s="177"/>
      <c r="AC483" s="45"/>
      <c r="AD483" s="177">
        <f t="shared" si="369"/>
        <v>0</v>
      </c>
      <c r="AE483" s="177">
        <f t="shared" si="370"/>
        <v>0</v>
      </c>
      <c r="AF483" s="177"/>
      <c r="AG483" s="177">
        <f t="shared" si="371"/>
        <v>0</v>
      </c>
      <c r="AH483" s="45"/>
      <c r="AI483" s="177"/>
      <c r="AJ483" s="177">
        <f t="shared" si="372"/>
        <v>0</v>
      </c>
      <c r="AK483" s="177">
        <f t="shared" si="373"/>
        <v>0</v>
      </c>
      <c r="AL483" s="177"/>
      <c r="AM483" s="45">
        <f t="shared" si="374"/>
        <v>0</v>
      </c>
      <c r="AN483" s="177"/>
      <c r="AO483" s="45"/>
      <c r="AP483" s="177"/>
      <c r="AQ483" s="177"/>
    </row>
    <row r="484" spans="1:43" x14ac:dyDescent="0.35">
      <c r="A484" s="48">
        <v>43671</v>
      </c>
      <c r="B484" s="53">
        <f t="shared" si="364"/>
        <v>1</v>
      </c>
      <c r="X484" s="45">
        <f t="shared" si="365"/>
        <v>0</v>
      </c>
      <c r="Y484" s="177">
        <f t="shared" si="366"/>
        <v>0</v>
      </c>
      <c r="Z484" s="177">
        <f t="shared" si="367"/>
        <v>0</v>
      </c>
      <c r="AA484" s="177">
        <f t="shared" si="368"/>
        <v>0</v>
      </c>
      <c r="AB484" s="177"/>
      <c r="AC484" s="45"/>
      <c r="AD484" s="177">
        <f t="shared" si="369"/>
        <v>0</v>
      </c>
      <c r="AE484" s="177">
        <f t="shared" si="370"/>
        <v>0</v>
      </c>
      <c r="AF484" s="177"/>
      <c r="AG484" s="177">
        <f t="shared" si="371"/>
        <v>0</v>
      </c>
      <c r="AH484" s="45"/>
      <c r="AI484" s="177"/>
      <c r="AJ484" s="177">
        <f t="shared" si="372"/>
        <v>0</v>
      </c>
      <c r="AK484" s="177">
        <f t="shared" si="373"/>
        <v>0</v>
      </c>
      <c r="AL484" s="177"/>
      <c r="AM484" s="45">
        <f t="shared" si="374"/>
        <v>0</v>
      </c>
      <c r="AN484" s="177"/>
      <c r="AO484" s="45"/>
      <c r="AP484" s="177"/>
      <c r="AQ484" s="177"/>
    </row>
    <row r="485" spans="1:43" x14ac:dyDescent="0.35">
      <c r="A485" s="48">
        <v>43672</v>
      </c>
      <c r="B485" s="53">
        <f t="shared" si="364"/>
        <v>1</v>
      </c>
      <c r="X485" s="45">
        <f t="shared" si="365"/>
        <v>0</v>
      </c>
      <c r="Y485" s="177">
        <f t="shared" si="366"/>
        <v>0</v>
      </c>
      <c r="Z485" s="177">
        <f t="shared" si="367"/>
        <v>0</v>
      </c>
      <c r="AA485" s="177">
        <f t="shared" si="368"/>
        <v>0</v>
      </c>
      <c r="AB485" s="177"/>
      <c r="AC485" s="45"/>
      <c r="AD485" s="177">
        <f t="shared" si="369"/>
        <v>0</v>
      </c>
      <c r="AE485" s="177">
        <f t="shared" si="370"/>
        <v>0</v>
      </c>
      <c r="AF485" s="177"/>
      <c r="AG485" s="177">
        <f t="shared" si="371"/>
        <v>0</v>
      </c>
      <c r="AH485" s="45"/>
      <c r="AI485" s="177"/>
      <c r="AJ485" s="177">
        <f t="shared" si="372"/>
        <v>0</v>
      </c>
      <c r="AK485" s="177">
        <f t="shared" si="373"/>
        <v>0</v>
      </c>
      <c r="AL485" s="177"/>
      <c r="AM485" s="45">
        <f t="shared" si="374"/>
        <v>0</v>
      </c>
      <c r="AN485" s="177"/>
      <c r="AO485" s="45"/>
      <c r="AP485" s="177"/>
      <c r="AQ485" s="177"/>
    </row>
    <row r="486" spans="1:43" x14ac:dyDescent="0.35">
      <c r="A486" s="48">
        <v>43675</v>
      </c>
      <c r="B486" s="53">
        <f t="shared" si="364"/>
        <v>3</v>
      </c>
      <c r="X486" s="45">
        <f t="shared" si="365"/>
        <v>0</v>
      </c>
      <c r="Y486" s="177">
        <f t="shared" si="366"/>
        <v>0</v>
      </c>
      <c r="Z486" s="177">
        <f t="shared" si="367"/>
        <v>0</v>
      </c>
      <c r="AA486" s="177">
        <f t="shared" si="368"/>
        <v>0</v>
      </c>
      <c r="AB486" s="177"/>
      <c r="AC486" s="45"/>
      <c r="AD486" s="177">
        <f t="shared" si="369"/>
        <v>0</v>
      </c>
      <c r="AE486" s="177">
        <f t="shared" si="370"/>
        <v>0</v>
      </c>
      <c r="AF486" s="177"/>
      <c r="AG486" s="177">
        <f t="shared" si="371"/>
        <v>0</v>
      </c>
      <c r="AH486" s="45"/>
      <c r="AI486" s="177"/>
      <c r="AJ486" s="177">
        <f t="shared" si="372"/>
        <v>0</v>
      </c>
      <c r="AK486" s="177">
        <f t="shared" si="373"/>
        <v>0</v>
      </c>
      <c r="AL486" s="177"/>
      <c r="AM486" s="45">
        <f t="shared" si="374"/>
        <v>0</v>
      </c>
      <c r="AN486" s="177"/>
      <c r="AO486" s="45"/>
      <c r="AP486" s="177"/>
      <c r="AQ486" s="177"/>
    </row>
    <row r="487" spans="1:43" x14ac:dyDescent="0.35">
      <c r="A487" s="48">
        <v>43676</v>
      </c>
      <c r="B487" s="53">
        <f t="shared" si="364"/>
        <v>1</v>
      </c>
      <c r="X487" s="45">
        <f t="shared" si="365"/>
        <v>0</v>
      </c>
      <c r="Y487" s="177">
        <f t="shared" si="366"/>
        <v>0</v>
      </c>
      <c r="Z487" s="177">
        <f t="shared" si="367"/>
        <v>0</v>
      </c>
      <c r="AA487" s="177">
        <f t="shared" si="368"/>
        <v>0</v>
      </c>
      <c r="AB487" s="177"/>
      <c r="AC487" s="45"/>
      <c r="AD487" s="177">
        <f t="shared" si="369"/>
        <v>0</v>
      </c>
      <c r="AE487" s="177">
        <f t="shared" si="370"/>
        <v>0</v>
      </c>
      <c r="AF487" s="177"/>
      <c r="AG487" s="177">
        <f t="shared" si="371"/>
        <v>0</v>
      </c>
      <c r="AH487" s="45"/>
      <c r="AI487" s="177"/>
      <c r="AJ487" s="177">
        <f t="shared" si="372"/>
        <v>0</v>
      </c>
      <c r="AK487" s="177">
        <f t="shared" si="373"/>
        <v>0</v>
      </c>
      <c r="AL487" s="177"/>
      <c r="AM487" s="45">
        <f t="shared" si="374"/>
        <v>0</v>
      </c>
      <c r="AN487" s="177"/>
      <c r="AO487" s="45"/>
      <c r="AP487" s="177"/>
      <c r="AQ487" s="177"/>
    </row>
    <row r="488" spans="1:43" x14ac:dyDescent="0.35">
      <c r="A488" s="48">
        <v>43677</v>
      </c>
      <c r="B488" s="53">
        <f t="shared" si="364"/>
        <v>1</v>
      </c>
      <c r="X488" s="129">
        <f t="shared" si="365"/>
        <v>0</v>
      </c>
      <c r="Y488" s="130">
        <f t="shared" si="366"/>
        <v>0</v>
      </c>
      <c r="Z488" s="130">
        <f t="shared" si="367"/>
        <v>0</v>
      </c>
      <c r="AA488" s="130">
        <f t="shared" si="368"/>
        <v>0</v>
      </c>
      <c r="AB488" s="130">
        <f>SUM(AA469:AA488)</f>
        <v>0</v>
      </c>
      <c r="AD488" s="129">
        <f t="shared" si="369"/>
        <v>0</v>
      </c>
      <c r="AE488" s="130">
        <f t="shared" si="370"/>
        <v>0</v>
      </c>
      <c r="AF488" s="130"/>
      <c r="AG488" s="130">
        <f t="shared" si="371"/>
        <v>0</v>
      </c>
      <c r="AH488" s="130">
        <f>SUM(AG469:AG488)</f>
        <v>0</v>
      </c>
      <c r="AJ488" s="129">
        <f t="shared" si="372"/>
        <v>0</v>
      </c>
      <c r="AK488" s="130">
        <f t="shared" si="373"/>
        <v>0</v>
      </c>
      <c r="AL488" s="130"/>
      <c r="AM488" s="130">
        <f t="shared" si="374"/>
        <v>0</v>
      </c>
      <c r="AN488" s="130">
        <f>SUM(AM470:AM488)</f>
        <v>0</v>
      </c>
    </row>
    <row r="489" spans="1:43" x14ac:dyDescent="0.35">
      <c r="A489" s="48">
        <v>43678</v>
      </c>
      <c r="B489" s="53">
        <f t="shared" si="364"/>
        <v>1</v>
      </c>
      <c r="X489" s="45">
        <f t="shared" si="365"/>
        <v>0</v>
      </c>
      <c r="Y489" s="177">
        <f t="shared" si="366"/>
        <v>0</v>
      </c>
      <c r="Z489" s="177">
        <f t="shared" si="367"/>
        <v>0</v>
      </c>
      <c r="AA489" s="177">
        <f t="shared" si="368"/>
        <v>0</v>
      </c>
      <c r="AB489" s="177"/>
      <c r="AC489" s="45"/>
      <c r="AD489" s="177">
        <f t="shared" si="369"/>
        <v>0</v>
      </c>
      <c r="AE489" s="177">
        <f t="shared" si="370"/>
        <v>0</v>
      </c>
      <c r="AF489" s="177"/>
      <c r="AG489" s="177">
        <f t="shared" si="371"/>
        <v>0</v>
      </c>
      <c r="AH489" s="45"/>
      <c r="AI489" s="177"/>
      <c r="AJ489" s="177">
        <f t="shared" si="372"/>
        <v>0</v>
      </c>
      <c r="AK489" s="177">
        <f t="shared" si="373"/>
        <v>0</v>
      </c>
      <c r="AL489" s="177"/>
      <c r="AM489" s="45">
        <f t="shared" si="374"/>
        <v>0</v>
      </c>
      <c r="AN489" s="177"/>
    </row>
    <row r="490" spans="1:43" x14ac:dyDescent="0.35">
      <c r="A490" s="48">
        <v>43679</v>
      </c>
      <c r="B490" s="53">
        <f t="shared" si="364"/>
        <v>1</v>
      </c>
      <c r="X490" s="45">
        <f t="shared" si="365"/>
        <v>0</v>
      </c>
      <c r="Y490" s="177">
        <f t="shared" si="366"/>
        <v>0</v>
      </c>
      <c r="Z490" s="177">
        <f t="shared" si="367"/>
        <v>0</v>
      </c>
      <c r="AA490" s="177">
        <f t="shared" si="368"/>
        <v>0</v>
      </c>
      <c r="AB490" s="177"/>
      <c r="AC490" s="45"/>
      <c r="AD490" s="177">
        <f t="shared" si="369"/>
        <v>0</v>
      </c>
      <c r="AE490" s="177">
        <f t="shared" si="370"/>
        <v>0</v>
      </c>
      <c r="AF490" s="177"/>
      <c r="AG490" s="177">
        <f t="shared" si="371"/>
        <v>0</v>
      </c>
      <c r="AH490" s="45"/>
      <c r="AI490" s="177"/>
      <c r="AJ490" s="177">
        <f t="shared" si="372"/>
        <v>0</v>
      </c>
      <c r="AK490" s="177">
        <f t="shared" si="373"/>
        <v>0</v>
      </c>
      <c r="AL490" s="177"/>
      <c r="AM490" s="45">
        <f t="shared" si="374"/>
        <v>0</v>
      </c>
      <c r="AN490" s="177"/>
    </row>
    <row r="491" spans="1:43" x14ac:dyDescent="0.35">
      <c r="A491" s="48">
        <v>43682</v>
      </c>
      <c r="B491" s="53">
        <f t="shared" si="364"/>
        <v>3</v>
      </c>
      <c r="X491" s="45">
        <f t="shared" si="365"/>
        <v>0</v>
      </c>
      <c r="Y491" s="177">
        <f t="shared" si="366"/>
        <v>0</v>
      </c>
      <c r="Z491" s="177">
        <f t="shared" si="367"/>
        <v>0</v>
      </c>
      <c r="AA491" s="177">
        <f t="shared" si="368"/>
        <v>0</v>
      </c>
      <c r="AB491" s="177"/>
      <c r="AC491" s="45"/>
      <c r="AD491" s="177">
        <f t="shared" si="369"/>
        <v>0</v>
      </c>
      <c r="AE491" s="177">
        <f t="shared" si="370"/>
        <v>0</v>
      </c>
      <c r="AF491" s="177"/>
      <c r="AG491" s="177">
        <f t="shared" si="371"/>
        <v>0</v>
      </c>
      <c r="AH491" s="45"/>
      <c r="AI491" s="177"/>
      <c r="AJ491" s="177">
        <f t="shared" si="372"/>
        <v>0</v>
      </c>
      <c r="AK491" s="177">
        <f t="shared" si="373"/>
        <v>0</v>
      </c>
      <c r="AL491" s="177"/>
      <c r="AM491" s="45">
        <f t="shared" si="374"/>
        <v>0</v>
      </c>
      <c r="AN491" s="177"/>
    </row>
    <row r="492" spans="1:43" x14ac:dyDescent="0.35">
      <c r="A492" s="48">
        <v>43683</v>
      </c>
      <c r="B492" s="53">
        <f t="shared" si="364"/>
        <v>1</v>
      </c>
      <c r="X492" s="45">
        <f t="shared" si="365"/>
        <v>0</v>
      </c>
      <c r="Y492" s="177">
        <f t="shared" si="366"/>
        <v>0</v>
      </c>
      <c r="Z492" s="177">
        <f t="shared" si="367"/>
        <v>0</v>
      </c>
      <c r="AA492" s="177">
        <f t="shared" si="368"/>
        <v>0</v>
      </c>
      <c r="AB492" s="177"/>
      <c r="AC492" s="45"/>
      <c r="AD492" s="177">
        <f t="shared" si="369"/>
        <v>0</v>
      </c>
      <c r="AE492" s="177">
        <f t="shared" si="370"/>
        <v>0</v>
      </c>
      <c r="AF492" s="177"/>
      <c r="AG492" s="177">
        <f t="shared" si="371"/>
        <v>0</v>
      </c>
      <c r="AH492" s="45"/>
      <c r="AI492" s="177"/>
      <c r="AJ492" s="177">
        <f t="shared" si="372"/>
        <v>0</v>
      </c>
      <c r="AK492" s="177">
        <f t="shared" si="373"/>
        <v>0</v>
      </c>
      <c r="AL492" s="177"/>
      <c r="AM492" s="45">
        <f t="shared" si="374"/>
        <v>0</v>
      </c>
      <c r="AN492" s="177"/>
    </row>
    <row r="493" spans="1:43" x14ac:dyDescent="0.35">
      <c r="A493" s="48">
        <v>43684</v>
      </c>
      <c r="B493" s="53">
        <f t="shared" si="364"/>
        <v>1</v>
      </c>
      <c r="X493" s="45">
        <f t="shared" si="365"/>
        <v>0</v>
      </c>
      <c r="Y493" s="177">
        <f t="shared" si="366"/>
        <v>0</v>
      </c>
      <c r="Z493" s="177">
        <f t="shared" si="367"/>
        <v>0</v>
      </c>
      <c r="AA493" s="177">
        <f t="shared" si="368"/>
        <v>0</v>
      </c>
      <c r="AB493" s="177"/>
      <c r="AC493" s="45"/>
      <c r="AD493" s="177">
        <f t="shared" si="369"/>
        <v>0</v>
      </c>
      <c r="AE493" s="177">
        <f t="shared" si="370"/>
        <v>0</v>
      </c>
      <c r="AF493" s="177"/>
      <c r="AG493" s="177">
        <f t="shared" si="371"/>
        <v>0</v>
      </c>
      <c r="AH493" s="45"/>
      <c r="AI493" s="177"/>
      <c r="AJ493" s="177">
        <f t="shared" si="372"/>
        <v>0</v>
      </c>
      <c r="AK493" s="177">
        <f t="shared" si="373"/>
        <v>0</v>
      </c>
      <c r="AL493" s="177"/>
      <c r="AM493" s="45">
        <f t="shared" si="374"/>
        <v>0</v>
      </c>
      <c r="AN493" s="177"/>
    </row>
    <row r="494" spans="1:43" x14ac:dyDescent="0.35">
      <c r="A494" s="48">
        <v>43685</v>
      </c>
      <c r="B494" s="53">
        <f t="shared" si="364"/>
        <v>1</v>
      </c>
      <c r="X494" s="45">
        <f t="shared" si="365"/>
        <v>0</v>
      </c>
      <c r="Y494" s="177">
        <f t="shared" si="366"/>
        <v>0</v>
      </c>
      <c r="Z494" s="177">
        <f t="shared" si="367"/>
        <v>0</v>
      </c>
      <c r="AA494" s="177">
        <f t="shared" si="368"/>
        <v>0</v>
      </c>
      <c r="AB494" s="177"/>
      <c r="AC494" s="45"/>
      <c r="AD494" s="177">
        <f t="shared" si="369"/>
        <v>0</v>
      </c>
      <c r="AE494" s="177">
        <f t="shared" si="370"/>
        <v>0</v>
      </c>
      <c r="AF494" s="177"/>
      <c r="AG494" s="177">
        <f t="shared" si="371"/>
        <v>0</v>
      </c>
      <c r="AH494" s="45"/>
      <c r="AI494" s="177"/>
      <c r="AJ494" s="177">
        <f t="shared" si="372"/>
        <v>0</v>
      </c>
      <c r="AK494" s="177">
        <f t="shared" si="373"/>
        <v>0</v>
      </c>
      <c r="AL494" s="177"/>
      <c r="AM494" s="45">
        <f t="shared" si="374"/>
        <v>0</v>
      </c>
      <c r="AN494" s="177"/>
    </row>
    <row r="495" spans="1:43" x14ac:dyDescent="0.35">
      <c r="A495" s="48">
        <v>43686</v>
      </c>
      <c r="B495" s="53">
        <f t="shared" si="364"/>
        <v>1</v>
      </c>
      <c r="X495" s="45">
        <f t="shared" si="365"/>
        <v>0</v>
      </c>
      <c r="Y495" s="177">
        <f t="shared" si="366"/>
        <v>0</v>
      </c>
      <c r="Z495" s="177">
        <f t="shared" si="367"/>
        <v>0</v>
      </c>
      <c r="AA495" s="177">
        <f t="shared" si="368"/>
        <v>0</v>
      </c>
      <c r="AB495" s="177"/>
      <c r="AC495" s="45"/>
      <c r="AD495" s="177">
        <f t="shared" si="369"/>
        <v>0</v>
      </c>
      <c r="AE495" s="177">
        <f t="shared" si="370"/>
        <v>0</v>
      </c>
      <c r="AF495" s="177"/>
      <c r="AG495" s="177">
        <f t="shared" si="371"/>
        <v>0</v>
      </c>
      <c r="AH495" s="45"/>
      <c r="AI495" s="177"/>
      <c r="AJ495" s="177">
        <f t="shared" si="372"/>
        <v>0</v>
      </c>
      <c r="AK495" s="177">
        <f t="shared" si="373"/>
        <v>0</v>
      </c>
      <c r="AL495" s="177"/>
      <c r="AM495" s="45">
        <f t="shared" si="374"/>
        <v>0</v>
      </c>
      <c r="AN495" s="177"/>
    </row>
    <row r="496" spans="1:43" x14ac:dyDescent="0.35">
      <c r="A496" s="48">
        <v>43690</v>
      </c>
      <c r="B496" s="53">
        <f t="shared" si="364"/>
        <v>4</v>
      </c>
      <c r="X496" s="45">
        <f t="shared" si="365"/>
        <v>0</v>
      </c>
      <c r="Y496" s="177">
        <f t="shared" si="366"/>
        <v>0</v>
      </c>
      <c r="Z496" s="177">
        <f t="shared" si="367"/>
        <v>0</v>
      </c>
      <c r="AA496" s="177">
        <f t="shared" si="368"/>
        <v>0</v>
      </c>
      <c r="AB496" s="177"/>
      <c r="AC496" s="45"/>
      <c r="AD496" s="177">
        <f t="shared" si="369"/>
        <v>0</v>
      </c>
      <c r="AE496" s="177">
        <f t="shared" si="370"/>
        <v>0</v>
      </c>
      <c r="AF496" s="177"/>
      <c r="AG496" s="177">
        <f t="shared" si="371"/>
        <v>0</v>
      </c>
      <c r="AH496" s="45"/>
      <c r="AI496" s="177"/>
      <c r="AJ496" s="177">
        <f t="shared" si="372"/>
        <v>0</v>
      </c>
      <c r="AK496" s="177">
        <f t="shared" si="373"/>
        <v>0</v>
      </c>
      <c r="AL496" s="177"/>
      <c r="AM496" s="45">
        <f t="shared" si="374"/>
        <v>0</v>
      </c>
      <c r="AN496" s="177"/>
    </row>
    <row r="497" spans="1:40" x14ac:dyDescent="0.35">
      <c r="A497" s="48">
        <v>43691</v>
      </c>
      <c r="B497" s="53">
        <f t="shared" si="364"/>
        <v>1</v>
      </c>
      <c r="X497" s="45">
        <f t="shared" si="365"/>
        <v>0</v>
      </c>
      <c r="Y497" s="177">
        <f t="shared" si="366"/>
        <v>0</v>
      </c>
      <c r="Z497" s="177">
        <f t="shared" si="367"/>
        <v>0</v>
      </c>
      <c r="AA497" s="177">
        <f t="shared" si="368"/>
        <v>0</v>
      </c>
      <c r="AB497" s="177"/>
      <c r="AC497" s="45"/>
      <c r="AD497" s="177">
        <f t="shared" si="369"/>
        <v>0</v>
      </c>
      <c r="AE497" s="177">
        <f t="shared" si="370"/>
        <v>0</v>
      </c>
      <c r="AF497" s="177"/>
      <c r="AG497" s="177">
        <f t="shared" si="371"/>
        <v>0</v>
      </c>
      <c r="AH497" s="45"/>
      <c r="AI497" s="177"/>
      <c r="AJ497" s="177">
        <f t="shared" si="372"/>
        <v>0</v>
      </c>
      <c r="AK497" s="177">
        <f t="shared" si="373"/>
        <v>0</v>
      </c>
      <c r="AL497" s="177"/>
      <c r="AM497" s="45">
        <f t="shared" si="374"/>
        <v>0</v>
      </c>
      <c r="AN497" s="177"/>
    </row>
    <row r="498" spans="1:40" x14ac:dyDescent="0.35">
      <c r="A498" s="48">
        <v>43692</v>
      </c>
      <c r="B498" s="53">
        <f t="shared" si="364"/>
        <v>1</v>
      </c>
      <c r="X498" s="45">
        <f t="shared" si="365"/>
        <v>0</v>
      </c>
      <c r="Y498" s="177">
        <f t="shared" si="366"/>
        <v>0</v>
      </c>
      <c r="Z498" s="177">
        <f t="shared" si="367"/>
        <v>0</v>
      </c>
      <c r="AA498" s="177">
        <f t="shared" si="368"/>
        <v>0</v>
      </c>
      <c r="AB498" s="177"/>
      <c r="AC498" s="45"/>
      <c r="AD498" s="177">
        <f t="shared" si="369"/>
        <v>0</v>
      </c>
      <c r="AE498" s="177">
        <f t="shared" si="370"/>
        <v>0</v>
      </c>
      <c r="AF498" s="177"/>
      <c r="AG498" s="177">
        <f t="shared" si="371"/>
        <v>0</v>
      </c>
      <c r="AH498" s="45"/>
      <c r="AI498" s="177"/>
      <c r="AJ498" s="177">
        <f t="shared" si="372"/>
        <v>0</v>
      </c>
      <c r="AK498" s="177">
        <f t="shared" si="373"/>
        <v>0</v>
      </c>
      <c r="AL498" s="177"/>
      <c r="AM498" s="45">
        <f t="shared" si="374"/>
        <v>0</v>
      </c>
      <c r="AN498" s="177"/>
    </row>
    <row r="499" spans="1:40" x14ac:dyDescent="0.35">
      <c r="A499" s="48">
        <v>43693</v>
      </c>
      <c r="B499" s="53">
        <f t="shared" si="364"/>
        <v>1</v>
      </c>
      <c r="X499" s="45">
        <f t="shared" si="365"/>
        <v>0</v>
      </c>
      <c r="Y499" s="177">
        <f t="shared" si="366"/>
        <v>0</v>
      </c>
      <c r="Z499" s="177">
        <f t="shared" si="367"/>
        <v>0</v>
      </c>
      <c r="AA499" s="177">
        <f t="shared" si="368"/>
        <v>0</v>
      </c>
      <c r="AB499" s="177"/>
      <c r="AC499" s="45"/>
      <c r="AD499" s="177">
        <f t="shared" si="369"/>
        <v>0</v>
      </c>
      <c r="AE499" s="177">
        <f t="shared" si="370"/>
        <v>0</v>
      </c>
      <c r="AF499" s="177"/>
      <c r="AG499" s="177">
        <f t="shared" si="371"/>
        <v>0</v>
      </c>
      <c r="AH499" s="45"/>
      <c r="AI499" s="177"/>
      <c r="AJ499" s="177">
        <f t="shared" si="372"/>
        <v>0</v>
      </c>
      <c r="AK499" s="177">
        <f t="shared" si="373"/>
        <v>0</v>
      </c>
      <c r="AL499" s="177"/>
      <c r="AM499" s="45">
        <f t="shared" si="374"/>
        <v>0</v>
      </c>
      <c r="AN499" s="177"/>
    </row>
    <row r="500" spans="1:40" x14ac:dyDescent="0.35">
      <c r="A500" s="48">
        <v>43696</v>
      </c>
      <c r="B500" s="53">
        <f t="shared" si="364"/>
        <v>3</v>
      </c>
      <c r="X500" s="45">
        <f t="shared" si="365"/>
        <v>0</v>
      </c>
      <c r="Y500" s="177">
        <f t="shared" si="366"/>
        <v>0</v>
      </c>
      <c r="Z500" s="177">
        <f t="shared" si="367"/>
        <v>0</v>
      </c>
      <c r="AA500" s="177">
        <f t="shared" si="368"/>
        <v>0</v>
      </c>
      <c r="AB500" s="177"/>
      <c r="AC500" s="45"/>
      <c r="AD500" s="177">
        <f t="shared" si="369"/>
        <v>0</v>
      </c>
      <c r="AE500" s="177">
        <f t="shared" si="370"/>
        <v>0</v>
      </c>
      <c r="AF500" s="177"/>
      <c r="AG500" s="177">
        <f t="shared" si="371"/>
        <v>0</v>
      </c>
      <c r="AH500" s="45"/>
      <c r="AI500" s="177"/>
      <c r="AJ500" s="177">
        <f t="shared" si="372"/>
        <v>0</v>
      </c>
      <c r="AK500" s="177">
        <f t="shared" si="373"/>
        <v>0</v>
      </c>
      <c r="AL500" s="177"/>
      <c r="AM500" s="45">
        <f t="shared" si="374"/>
        <v>0</v>
      </c>
      <c r="AN500" s="177"/>
    </row>
    <row r="501" spans="1:40" x14ac:dyDescent="0.35">
      <c r="A501" s="48">
        <v>43697</v>
      </c>
      <c r="B501" s="53">
        <f t="shared" si="364"/>
        <v>1</v>
      </c>
      <c r="X501" s="45">
        <f t="shared" si="365"/>
        <v>0</v>
      </c>
      <c r="Y501" s="177">
        <f t="shared" si="366"/>
        <v>0</v>
      </c>
      <c r="Z501" s="177">
        <f t="shared" si="367"/>
        <v>0</v>
      </c>
      <c r="AA501" s="177">
        <f t="shared" si="368"/>
        <v>0</v>
      </c>
      <c r="AB501" s="177"/>
      <c r="AC501" s="45"/>
      <c r="AD501" s="177">
        <f t="shared" si="369"/>
        <v>0</v>
      </c>
      <c r="AE501" s="177">
        <f t="shared" si="370"/>
        <v>0</v>
      </c>
      <c r="AF501" s="177"/>
      <c r="AG501" s="177">
        <f t="shared" si="371"/>
        <v>0</v>
      </c>
      <c r="AH501" s="45"/>
      <c r="AI501" s="177"/>
      <c r="AJ501" s="177">
        <f t="shared" si="372"/>
        <v>0</v>
      </c>
      <c r="AK501" s="177">
        <f t="shared" si="373"/>
        <v>0</v>
      </c>
      <c r="AL501" s="177"/>
      <c r="AM501" s="45">
        <f t="shared" si="374"/>
        <v>0</v>
      </c>
      <c r="AN501" s="177"/>
    </row>
    <row r="502" spans="1:40" x14ac:dyDescent="0.35">
      <c r="A502" s="48">
        <v>43698</v>
      </c>
      <c r="B502" s="53">
        <f t="shared" si="364"/>
        <v>1</v>
      </c>
      <c r="X502" s="45">
        <f t="shared" si="365"/>
        <v>0</v>
      </c>
      <c r="Y502" s="177">
        <f t="shared" si="366"/>
        <v>0</v>
      </c>
      <c r="Z502" s="177">
        <f t="shared" si="367"/>
        <v>0</v>
      </c>
      <c r="AA502" s="177">
        <f t="shared" si="368"/>
        <v>0</v>
      </c>
      <c r="AB502" s="177"/>
      <c r="AC502" s="45"/>
      <c r="AD502" s="177">
        <f t="shared" si="369"/>
        <v>0</v>
      </c>
      <c r="AE502" s="177">
        <f t="shared" si="370"/>
        <v>0</v>
      </c>
      <c r="AF502" s="177"/>
      <c r="AG502" s="177">
        <f t="shared" si="371"/>
        <v>0</v>
      </c>
      <c r="AH502" s="45"/>
      <c r="AI502" s="177"/>
      <c r="AJ502" s="177">
        <f t="shared" si="372"/>
        <v>0</v>
      </c>
      <c r="AK502" s="177">
        <f t="shared" si="373"/>
        <v>0</v>
      </c>
      <c r="AL502" s="177"/>
      <c r="AM502" s="45">
        <f t="shared" si="374"/>
        <v>0</v>
      </c>
      <c r="AN502" s="177"/>
    </row>
    <row r="503" spans="1:40" x14ac:dyDescent="0.35">
      <c r="A503" s="48">
        <v>43699</v>
      </c>
      <c r="B503" s="53">
        <f t="shared" si="364"/>
        <v>1</v>
      </c>
      <c r="X503" s="45">
        <f t="shared" si="365"/>
        <v>0</v>
      </c>
      <c r="Y503" s="177">
        <f t="shared" si="366"/>
        <v>0</v>
      </c>
      <c r="Z503" s="177">
        <f t="shared" si="367"/>
        <v>0</v>
      </c>
      <c r="AA503" s="177">
        <f t="shared" si="368"/>
        <v>0</v>
      </c>
      <c r="AB503" s="177"/>
      <c r="AC503" s="45"/>
      <c r="AD503" s="177">
        <f t="shared" si="369"/>
        <v>0</v>
      </c>
      <c r="AE503" s="177">
        <f t="shared" si="370"/>
        <v>0</v>
      </c>
      <c r="AF503" s="177"/>
      <c r="AG503" s="177">
        <f t="shared" si="371"/>
        <v>0</v>
      </c>
      <c r="AH503" s="45"/>
      <c r="AI503" s="177"/>
      <c r="AJ503" s="177">
        <f t="shared" si="372"/>
        <v>0</v>
      </c>
      <c r="AK503" s="177">
        <f t="shared" si="373"/>
        <v>0</v>
      </c>
      <c r="AL503" s="177"/>
      <c r="AM503" s="45">
        <f t="shared" si="374"/>
        <v>0</v>
      </c>
      <c r="AN503" s="177"/>
    </row>
    <row r="504" spans="1:40" x14ac:dyDescent="0.35">
      <c r="A504" s="48">
        <v>43700</v>
      </c>
      <c r="B504" s="53">
        <f t="shared" si="364"/>
        <v>1</v>
      </c>
      <c r="X504" s="45">
        <f t="shared" si="365"/>
        <v>0</v>
      </c>
      <c r="Y504" s="177">
        <f t="shared" si="366"/>
        <v>0</v>
      </c>
      <c r="Z504" s="177">
        <f t="shared" si="367"/>
        <v>0</v>
      </c>
      <c r="AA504" s="177">
        <f t="shared" si="368"/>
        <v>0</v>
      </c>
      <c r="AB504" s="177"/>
      <c r="AC504" s="45"/>
      <c r="AD504" s="177">
        <f t="shared" si="369"/>
        <v>0</v>
      </c>
      <c r="AE504" s="177">
        <f t="shared" si="370"/>
        <v>0</v>
      </c>
      <c r="AF504" s="177"/>
      <c r="AG504" s="177">
        <f t="shared" si="371"/>
        <v>0</v>
      </c>
      <c r="AH504" s="45"/>
      <c r="AI504" s="177"/>
      <c r="AJ504" s="177">
        <f t="shared" si="372"/>
        <v>0</v>
      </c>
      <c r="AK504" s="177">
        <f t="shared" si="373"/>
        <v>0</v>
      </c>
      <c r="AL504" s="177"/>
      <c r="AM504" s="45">
        <f t="shared" si="374"/>
        <v>0</v>
      </c>
      <c r="AN504" s="177"/>
    </row>
    <row r="505" spans="1:40" x14ac:dyDescent="0.35">
      <c r="A505" s="48">
        <v>43703</v>
      </c>
      <c r="B505" s="53">
        <f t="shared" si="364"/>
        <v>3</v>
      </c>
      <c r="X505" s="45">
        <f t="shared" si="365"/>
        <v>0</v>
      </c>
      <c r="Y505" s="177">
        <f t="shared" si="366"/>
        <v>0</v>
      </c>
      <c r="Z505" s="177">
        <f t="shared" si="367"/>
        <v>0</v>
      </c>
      <c r="AA505" s="177">
        <f t="shared" si="368"/>
        <v>0</v>
      </c>
      <c r="AB505" s="177"/>
      <c r="AC505" s="45"/>
      <c r="AD505" s="177">
        <f t="shared" si="369"/>
        <v>0</v>
      </c>
      <c r="AE505" s="177">
        <f t="shared" si="370"/>
        <v>0</v>
      </c>
      <c r="AF505" s="177"/>
      <c r="AG505" s="177">
        <f t="shared" si="371"/>
        <v>0</v>
      </c>
      <c r="AH505" s="45"/>
      <c r="AI505" s="177"/>
      <c r="AJ505" s="177">
        <f t="shared" si="372"/>
        <v>0</v>
      </c>
      <c r="AK505" s="177">
        <f t="shared" si="373"/>
        <v>0</v>
      </c>
      <c r="AL505" s="177"/>
      <c r="AM505" s="45">
        <f t="shared" si="374"/>
        <v>0</v>
      </c>
      <c r="AN505" s="177"/>
    </row>
    <row r="506" spans="1:40" x14ac:dyDescent="0.35">
      <c r="A506" s="48">
        <v>43704</v>
      </c>
      <c r="B506" s="53">
        <f t="shared" si="364"/>
        <v>1</v>
      </c>
      <c r="X506" s="45">
        <f t="shared" si="365"/>
        <v>0</v>
      </c>
      <c r="Y506" s="177">
        <f t="shared" si="366"/>
        <v>0</v>
      </c>
      <c r="Z506" s="177">
        <f t="shared" si="367"/>
        <v>0</v>
      </c>
      <c r="AA506" s="177">
        <f t="shared" si="368"/>
        <v>0</v>
      </c>
      <c r="AB506" s="177"/>
      <c r="AC506" s="45"/>
      <c r="AD506" s="177">
        <f t="shared" si="369"/>
        <v>0</v>
      </c>
      <c r="AE506" s="177">
        <f t="shared" si="370"/>
        <v>0</v>
      </c>
      <c r="AF506" s="177"/>
      <c r="AG506" s="177">
        <f t="shared" si="371"/>
        <v>0</v>
      </c>
      <c r="AH506" s="45"/>
      <c r="AI506" s="177"/>
      <c r="AJ506" s="177">
        <f t="shared" si="372"/>
        <v>0</v>
      </c>
      <c r="AK506" s="177">
        <f t="shared" si="373"/>
        <v>0</v>
      </c>
      <c r="AL506" s="177"/>
      <c r="AM506" s="45">
        <f t="shared" si="374"/>
        <v>0</v>
      </c>
      <c r="AN506" s="177"/>
    </row>
    <row r="507" spans="1:40" x14ac:dyDescent="0.35">
      <c r="A507" s="48">
        <v>43705</v>
      </c>
      <c r="B507" s="53">
        <f t="shared" si="364"/>
        <v>1</v>
      </c>
      <c r="X507" s="45">
        <f t="shared" si="365"/>
        <v>0</v>
      </c>
      <c r="Y507" s="177">
        <f t="shared" si="366"/>
        <v>0</v>
      </c>
      <c r="Z507" s="177">
        <f t="shared" si="367"/>
        <v>0</v>
      </c>
      <c r="AA507" s="177">
        <f t="shared" si="368"/>
        <v>0</v>
      </c>
      <c r="AB507" s="177"/>
      <c r="AC507" s="45"/>
      <c r="AD507" s="177">
        <f t="shared" si="369"/>
        <v>0</v>
      </c>
      <c r="AE507" s="177">
        <f t="shared" si="370"/>
        <v>0</v>
      </c>
      <c r="AF507" s="177"/>
      <c r="AG507" s="177">
        <f t="shared" si="371"/>
        <v>0</v>
      </c>
      <c r="AH507" s="45"/>
      <c r="AI507" s="177"/>
      <c r="AJ507" s="177">
        <f t="shared" si="372"/>
        <v>0</v>
      </c>
      <c r="AK507" s="177">
        <f t="shared" si="373"/>
        <v>0</v>
      </c>
      <c r="AL507" s="177"/>
      <c r="AM507" s="45">
        <f t="shared" si="374"/>
        <v>0</v>
      </c>
      <c r="AN507" s="177"/>
    </row>
    <row r="508" spans="1:40" x14ac:dyDescent="0.35">
      <c r="A508" s="48">
        <v>43706</v>
      </c>
      <c r="B508" s="53">
        <f t="shared" si="364"/>
        <v>1</v>
      </c>
      <c r="X508" s="45">
        <f t="shared" si="365"/>
        <v>0</v>
      </c>
      <c r="Y508" s="177">
        <f t="shared" si="366"/>
        <v>0</v>
      </c>
      <c r="Z508" s="177">
        <f t="shared" si="367"/>
        <v>0</v>
      </c>
      <c r="AA508" s="177">
        <f t="shared" si="368"/>
        <v>0</v>
      </c>
      <c r="AB508" s="177"/>
      <c r="AC508" s="45"/>
      <c r="AD508" s="177">
        <f t="shared" si="369"/>
        <v>0</v>
      </c>
      <c r="AE508" s="177">
        <f t="shared" si="370"/>
        <v>0</v>
      </c>
      <c r="AF508" s="177"/>
      <c r="AG508" s="177">
        <f t="shared" si="371"/>
        <v>0</v>
      </c>
      <c r="AH508" s="45"/>
      <c r="AI508" s="177"/>
      <c r="AJ508" s="177">
        <f t="shared" si="372"/>
        <v>0</v>
      </c>
      <c r="AK508" s="177">
        <f t="shared" si="373"/>
        <v>0</v>
      </c>
      <c r="AL508" s="177"/>
      <c r="AM508" s="45">
        <f t="shared" si="374"/>
        <v>0</v>
      </c>
      <c r="AN508" s="177"/>
    </row>
    <row r="509" spans="1:40" x14ac:dyDescent="0.35">
      <c r="A509" s="48">
        <v>43707</v>
      </c>
      <c r="B509" s="53">
        <f t="shared" si="364"/>
        <v>1</v>
      </c>
      <c r="X509" s="129">
        <f t="shared" si="365"/>
        <v>0</v>
      </c>
      <c r="Y509" s="130">
        <f t="shared" si="366"/>
        <v>0</v>
      </c>
      <c r="Z509" s="130">
        <f t="shared" si="367"/>
        <v>0</v>
      </c>
      <c r="AA509" s="130">
        <f t="shared" si="368"/>
        <v>0</v>
      </c>
      <c r="AB509" s="130">
        <f>SUM(AA490:AA509)</f>
        <v>0</v>
      </c>
      <c r="AD509" s="129">
        <f t="shared" si="369"/>
        <v>0</v>
      </c>
      <c r="AE509" s="130">
        <f t="shared" si="370"/>
        <v>0</v>
      </c>
      <c r="AF509" s="130"/>
      <c r="AG509" s="130">
        <f t="shared" si="371"/>
        <v>0</v>
      </c>
      <c r="AH509" s="130">
        <f>SUM(AG490:AG509)</f>
        <v>0</v>
      </c>
      <c r="AJ509" s="129">
        <f t="shared" si="372"/>
        <v>0</v>
      </c>
      <c r="AK509" s="130">
        <f t="shared" si="373"/>
        <v>0</v>
      </c>
      <c r="AL509" s="130"/>
      <c r="AM509" s="130">
        <f t="shared" si="374"/>
        <v>0</v>
      </c>
      <c r="AN509" s="130">
        <f>SUM(AM491:AM509)</f>
        <v>0</v>
      </c>
    </row>
    <row r="510" spans="1:40" x14ac:dyDescent="0.35">
      <c r="A510" s="48">
        <v>43710</v>
      </c>
      <c r="B510" s="53">
        <f t="shared" si="364"/>
        <v>3</v>
      </c>
      <c r="X510" s="45">
        <f t="shared" si="365"/>
        <v>0</v>
      </c>
      <c r="Y510" s="177">
        <f t="shared" si="366"/>
        <v>0</v>
      </c>
      <c r="Z510" s="177">
        <f t="shared" si="367"/>
        <v>0</v>
      </c>
      <c r="AA510" s="177">
        <f t="shared" si="368"/>
        <v>0</v>
      </c>
      <c r="AB510" s="177"/>
      <c r="AC510" s="45"/>
      <c r="AD510" s="177">
        <f t="shared" si="369"/>
        <v>0</v>
      </c>
      <c r="AE510" s="177">
        <f t="shared" si="370"/>
        <v>0</v>
      </c>
      <c r="AF510" s="177"/>
      <c r="AG510" s="177">
        <f t="shared" si="371"/>
        <v>0</v>
      </c>
      <c r="AH510" s="45"/>
      <c r="AI510" s="177"/>
      <c r="AJ510" s="177">
        <f t="shared" si="372"/>
        <v>0</v>
      </c>
      <c r="AK510" s="177">
        <f t="shared" si="373"/>
        <v>0</v>
      </c>
      <c r="AL510" s="177"/>
      <c r="AM510" s="45">
        <f t="shared" si="374"/>
        <v>0</v>
      </c>
      <c r="AN510" s="177"/>
    </row>
    <row r="511" spans="1:40" x14ac:dyDescent="0.35">
      <c r="A511" s="48">
        <v>43711</v>
      </c>
      <c r="B511" s="53">
        <f t="shared" si="364"/>
        <v>1</v>
      </c>
      <c r="X511" s="45">
        <f t="shared" si="365"/>
        <v>0</v>
      </c>
      <c r="Y511" s="177">
        <f t="shared" si="366"/>
        <v>0</v>
      </c>
      <c r="Z511" s="177">
        <f t="shared" si="367"/>
        <v>0</v>
      </c>
      <c r="AA511" s="177">
        <f t="shared" si="368"/>
        <v>0</v>
      </c>
      <c r="AB511" s="177"/>
      <c r="AC511" s="45"/>
      <c r="AD511" s="177">
        <f t="shared" si="369"/>
        <v>0</v>
      </c>
      <c r="AE511" s="177">
        <f t="shared" si="370"/>
        <v>0</v>
      </c>
      <c r="AF511" s="177"/>
      <c r="AG511" s="177">
        <f t="shared" si="371"/>
        <v>0</v>
      </c>
      <c r="AH511" s="45"/>
      <c r="AI511" s="177"/>
      <c r="AJ511" s="177">
        <f t="shared" si="372"/>
        <v>0</v>
      </c>
      <c r="AK511" s="177">
        <f t="shared" si="373"/>
        <v>0</v>
      </c>
      <c r="AL511" s="177"/>
      <c r="AM511" s="45">
        <f t="shared" si="374"/>
        <v>0</v>
      </c>
      <c r="AN511" s="177"/>
    </row>
    <row r="512" spans="1:40" x14ac:dyDescent="0.35">
      <c r="A512" s="48">
        <v>43712</v>
      </c>
      <c r="B512" s="53">
        <f t="shared" si="364"/>
        <v>1</v>
      </c>
      <c r="X512" s="45">
        <f t="shared" si="365"/>
        <v>0</v>
      </c>
      <c r="Y512" s="177">
        <f t="shared" si="366"/>
        <v>0</v>
      </c>
      <c r="Z512" s="177">
        <f t="shared" si="367"/>
        <v>0</v>
      </c>
      <c r="AA512" s="177">
        <f t="shared" si="368"/>
        <v>0</v>
      </c>
      <c r="AB512" s="177"/>
      <c r="AC512" s="45"/>
      <c r="AD512" s="177">
        <f t="shared" si="369"/>
        <v>0</v>
      </c>
      <c r="AE512" s="177">
        <f t="shared" si="370"/>
        <v>0</v>
      </c>
      <c r="AF512" s="177"/>
      <c r="AG512" s="177">
        <f t="shared" si="371"/>
        <v>0</v>
      </c>
      <c r="AH512" s="45"/>
      <c r="AI512" s="177"/>
      <c r="AJ512" s="177">
        <f t="shared" si="372"/>
        <v>0</v>
      </c>
      <c r="AK512" s="177">
        <f t="shared" si="373"/>
        <v>0</v>
      </c>
      <c r="AL512" s="177"/>
      <c r="AM512" s="45">
        <f t="shared" si="374"/>
        <v>0</v>
      </c>
      <c r="AN512" s="177"/>
    </row>
    <row r="513" spans="1:40" x14ac:dyDescent="0.35">
      <c r="A513" s="48">
        <v>43713</v>
      </c>
      <c r="B513" s="53">
        <f t="shared" si="364"/>
        <v>1</v>
      </c>
      <c r="X513" s="45">
        <f t="shared" si="365"/>
        <v>0</v>
      </c>
      <c r="Y513" s="177">
        <f t="shared" si="366"/>
        <v>0</v>
      </c>
      <c r="Z513" s="177">
        <f t="shared" si="367"/>
        <v>0</v>
      </c>
      <c r="AA513" s="177">
        <f t="shared" si="368"/>
        <v>0</v>
      </c>
      <c r="AB513" s="177"/>
      <c r="AC513" s="45"/>
      <c r="AD513" s="177">
        <f t="shared" si="369"/>
        <v>0</v>
      </c>
      <c r="AE513" s="177">
        <f t="shared" si="370"/>
        <v>0</v>
      </c>
      <c r="AF513" s="177"/>
      <c r="AG513" s="177">
        <f t="shared" si="371"/>
        <v>0</v>
      </c>
      <c r="AH513" s="45"/>
      <c r="AI513" s="177"/>
      <c r="AJ513" s="177">
        <f t="shared" si="372"/>
        <v>0</v>
      </c>
      <c r="AK513" s="177">
        <f t="shared" si="373"/>
        <v>0</v>
      </c>
      <c r="AL513" s="177"/>
      <c r="AM513" s="45">
        <f t="shared" si="374"/>
        <v>0</v>
      </c>
      <c r="AN513" s="177"/>
    </row>
    <row r="514" spans="1:40" x14ac:dyDescent="0.35">
      <c r="A514" s="48">
        <v>43714</v>
      </c>
      <c r="B514" s="53">
        <f t="shared" si="364"/>
        <v>1</v>
      </c>
      <c r="X514" s="45">
        <f t="shared" si="365"/>
        <v>0</v>
      </c>
      <c r="Y514" s="177">
        <f t="shared" si="366"/>
        <v>0</v>
      </c>
      <c r="Z514" s="177">
        <f t="shared" si="367"/>
        <v>0</v>
      </c>
      <c r="AA514" s="177">
        <f t="shared" si="368"/>
        <v>0</v>
      </c>
      <c r="AB514" s="177"/>
      <c r="AC514" s="45"/>
      <c r="AD514" s="177">
        <f t="shared" si="369"/>
        <v>0</v>
      </c>
      <c r="AE514" s="177">
        <f t="shared" si="370"/>
        <v>0</v>
      </c>
      <c r="AF514" s="177"/>
      <c r="AG514" s="177">
        <f t="shared" si="371"/>
        <v>0</v>
      </c>
      <c r="AH514" s="45"/>
      <c r="AI514" s="177"/>
      <c r="AJ514" s="177">
        <f t="shared" si="372"/>
        <v>0</v>
      </c>
      <c r="AK514" s="177">
        <f t="shared" si="373"/>
        <v>0</v>
      </c>
      <c r="AL514" s="177"/>
      <c r="AM514" s="45">
        <f t="shared" si="374"/>
        <v>0</v>
      </c>
      <c r="AN514" s="177"/>
    </row>
    <row r="515" spans="1:40" x14ac:dyDescent="0.35">
      <c r="A515" s="48">
        <v>43717</v>
      </c>
      <c r="B515" s="53">
        <f t="shared" si="364"/>
        <v>3</v>
      </c>
      <c r="X515" s="45">
        <f t="shared" si="365"/>
        <v>0</v>
      </c>
      <c r="Y515" s="177">
        <f t="shared" si="366"/>
        <v>0</v>
      </c>
      <c r="Z515" s="177">
        <f t="shared" si="367"/>
        <v>0</v>
      </c>
      <c r="AA515" s="177">
        <f t="shared" si="368"/>
        <v>0</v>
      </c>
      <c r="AB515" s="177"/>
      <c r="AC515" s="45"/>
      <c r="AD515" s="177">
        <f t="shared" si="369"/>
        <v>0</v>
      </c>
      <c r="AE515" s="177">
        <f t="shared" si="370"/>
        <v>0</v>
      </c>
      <c r="AF515" s="177"/>
      <c r="AG515" s="177">
        <f t="shared" si="371"/>
        <v>0</v>
      </c>
      <c r="AH515" s="45"/>
      <c r="AI515" s="177"/>
      <c r="AJ515" s="177">
        <f t="shared" si="372"/>
        <v>0</v>
      </c>
      <c r="AK515" s="177">
        <f t="shared" si="373"/>
        <v>0</v>
      </c>
      <c r="AL515" s="177"/>
      <c r="AM515" s="45">
        <f t="shared" si="374"/>
        <v>0</v>
      </c>
      <c r="AN515" s="177"/>
    </row>
    <row r="516" spans="1:40" x14ac:dyDescent="0.35">
      <c r="A516" s="48">
        <v>43718</v>
      </c>
      <c r="B516" s="53">
        <f t="shared" si="364"/>
        <v>1</v>
      </c>
      <c r="X516" s="45">
        <f t="shared" si="365"/>
        <v>0</v>
      </c>
      <c r="Y516" s="177">
        <f t="shared" si="366"/>
        <v>0</v>
      </c>
      <c r="Z516" s="177">
        <f t="shared" si="367"/>
        <v>0</v>
      </c>
      <c r="AA516" s="177">
        <f t="shared" si="368"/>
        <v>0</v>
      </c>
      <c r="AB516" s="177"/>
      <c r="AC516" s="45"/>
      <c r="AD516" s="177">
        <f t="shared" si="369"/>
        <v>0</v>
      </c>
      <c r="AE516" s="177">
        <f t="shared" si="370"/>
        <v>0</v>
      </c>
      <c r="AF516" s="177"/>
      <c r="AG516" s="177">
        <f t="shared" si="371"/>
        <v>0</v>
      </c>
      <c r="AH516" s="45"/>
      <c r="AI516" s="177"/>
      <c r="AJ516" s="177">
        <f t="shared" si="372"/>
        <v>0</v>
      </c>
      <c r="AK516" s="177">
        <f t="shared" si="373"/>
        <v>0</v>
      </c>
      <c r="AL516" s="177"/>
      <c r="AM516" s="45">
        <f t="shared" si="374"/>
        <v>0</v>
      </c>
      <c r="AN516" s="177"/>
    </row>
    <row r="517" spans="1:40" x14ac:dyDescent="0.35">
      <c r="A517" s="48">
        <v>43719</v>
      </c>
      <c r="B517" s="53">
        <f t="shared" si="364"/>
        <v>1</v>
      </c>
      <c r="X517" s="45">
        <f t="shared" si="365"/>
        <v>0</v>
      </c>
      <c r="Y517" s="177">
        <f t="shared" si="366"/>
        <v>0</v>
      </c>
      <c r="Z517" s="177">
        <f t="shared" si="367"/>
        <v>0</v>
      </c>
      <c r="AA517" s="177">
        <f t="shared" si="368"/>
        <v>0</v>
      </c>
      <c r="AB517" s="177"/>
      <c r="AC517" s="45"/>
      <c r="AD517" s="177">
        <f t="shared" si="369"/>
        <v>0</v>
      </c>
      <c r="AE517" s="177">
        <f t="shared" si="370"/>
        <v>0</v>
      </c>
      <c r="AF517" s="177"/>
      <c r="AG517" s="177">
        <f t="shared" si="371"/>
        <v>0</v>
      </c>
      <c r="AH517" s="45"/>
      <c r="AI517" s="177"/>
      <c r="AJ517" s="177">
        <f t="shared" si="372"/>
        <v>0</v>
      </c>
      <c r="AK517" s="177">
        <f t="shared" si="373"/>
        <v>0</v>
      </c>
      <c r="AL517" s="177"/>
      <c r="AM517" s="45">
        <f t="shared" si="374"/>
        <v>0</v>
      </c>
      <c r="AN517" s="177"/>
    </row>
    <row r="518" spans="1:40" x14ac:dyDescent="0.35">
      <c r="A518" s="48">
        <v>43720</v>
      </c>
      <c r="B518" s="53">
        <f t="shared" si="364"/>
        <v>1</v>
      </c>
      <c r="X518" s="45">
        <f t="shared" si="365"/>
        <v>0</v>
      </c>
      <c r="Y518" s="177">
        <f t="shared" si="366"/>
        <v>0</v>
      </c>
      <c r="Z518" s="177">
        <f t="shared" si="367"/>
        <v>0</v>
      </c>
      <c r="AA518" s="177">
        <f t="shared" si="368"/>
        <v>0</v>
      </c>
      <c r="AB518" s="177"/>
      <c r="AC518" s="45"/>
      <c r="AD518" s="177">
        <f t="shared" si="369"/>
        <v>0</v>
      </c>
      <c r="AE518" s="177">
        <f t="shared" si="370"/>
        <v>0</v>
      </c>
      <c r="AF518" s="177"/>
      <c r="AG518" s="177">
        <f t="shared" si="371"/>
        <v>0</v>
      </c>
      <c r="AH518" s="45"/>
      <c r="AI518" s="177"/>
      <c r="AJ518" s="177">
        <f t="shared" si="372"/>
        <v>0</v>
      </c>
      <c r="AK518" s="177">
        <f t="shared" si="373"/>
        <v>0</v>
      </c>
      <c r="AL518" s="177"/>
      <c r="AM518" s="45">
        <f t="shared" si="374"/>
        <v>0</v>
      </c>
      <c r="AN518" s="177"/>
    </row>
    <row r="519" spans="1:40" x14ac:dyDescent="0.35">
      <c r="A519" s="48">
        <v>43721</v>
      </c>
      <c r="B519" s="53">
        <f t="shared" si="364"/>
        <v>1</v>
      </c>
      <c r="X519" s="45">
        <f t="shared" si="365"/>
        <v>0</v>
      </c>
      <c r="Y519" s="177">
        <f t="shared" si="366"/>
        <v>0</v>
      </c>
      <c r="Z519" s="177">
        <f t="shared" si="367"/>
        <v>0</v>
      </c>
      <c r="AA519" s="177">
        <f t="shared" si="368"/>
        <v>0</v>
      </c>
      <c r="AB519" s="177"/>
      <c r="AC519" s="45"/>
      <c r="AD519" s="177">
        <f t="shared" si="369"/>
        <v>0</v>
      </c>
      <c r="AE519" s="177">
        <f t="shared" si="370"/>
        <v>0</v>
      </c>
      <c r="AF519" s="177"/>
      <c r="AG519" s="177">
        <f t="shared" si="371"/>
        <v>0</v>
      </c>
      <c r="AH519" s="45"/>
      <c r="AI519" s="177"/>
      <c r="AJ519" s="177">
        <f t="shared" si="372"/>
        <v>0</v>
      </c>
      <c r="AK519" s="177">
        <f t="shared" si="373"/>
        <v>0</v>
      </c>
      <c r="AL519" s="177"/>
      <c r="AM519" s="45">
        <f t="shared" si="374"/>
        <v>0</v>
      </c>
      <c r="AN519" s="177"/>
    </row>
    <row r="520" spans="1:40" x14ac:dyDescent="0.35">
      <c r="A520" s="48">
        <v>43724</v>
      </c>
      <c r="B520" s="53">
        <f t="shared" ref="B520:B583" si="375">A520-A519</f>
        <v>3</v>
      </c>
      <c r="X520" s="45">
        <f t="shared" si="365"/>
        <v>0</v>
      </c>
      <c r="Y520" s="177">
        <f t="shared" si="366"/>
        <v>0</v>
      </c>
      <c r="Z520" s="177">
        <f t="shared" si="367"/>
        <v>0</v>
      </c>
      <c r="AA520" s="177">
        <f t="shared" si="368"/>
        <v>0</v>
      </c>
      <c r="AB520" s="177"/>
      <c r="AC520" s="45"/>
      <c r="AD520" s="177">
        <f t="shared" si="369"/>
        <v>0</v>
      </c>
      <c r="AE520" s="177">
        <f t="shared" si="370"/>
        <v>0</v>
      </c>
      <c r="AF520" s="177"/>
      <c r="AG520" s="177">
        <f t="shared" si="371"/>
        <v>0</v>
      </c>
      <c r="AH520" s="45"/>
      <c r="AI520" s="177"/>
      <c r="AJ520" s="177">
        <f t="shared" si="372"/>
        <v>0</v>
      </c>
      <c r="AK520" s="177">
        <f t="shared" si="373"/>
        <v>0</v>
      </c>
      <c r="AL520" s="177"/>
      <c r="AM520" s="45">
        <f t="shared" si="374"/>
        <v>0</v>
      </c>
      <c r="AN520" s="177"/>
    </row>
    <row r="521" spans="1:40" x14ac:dyDescent="0.35">
      <c r="A521" s="48">
        <v>43725</v>
      </c>
      <c r="B521" s="53">
        <f t="shared" si="375"/>
        <v>1</v>
      </c>
      <c r="X521" s="45">
        <f t="shared" si="365"/>
        <v>0</v>
      </c>
      <c r="Y521" s="177">
        <f t="shared" si="366"/>
        <v>0</v>
      </c>
      <c r="Z521" s="177">
        <f t="shared" si="367"/>
        <v>0</v>
      </c>
      <c r="AA521" s="177">
        <f t="shared" si="368"/>
        <v>0</v>
      </c>
      <c r="AB521" s="177"/>
      <c r="AC521" s="45"/>
      <c r="AD521" s="177">
        <f t="shared" si="369"/>
        <v>0</v>
      </c>
      <c r="AE521" s="177">
        <f t="shared" si="370"/>
        <v>0</v>
      </c>
      <c r="AF521" s="177"/>
      <c r="AG521" s="177">
        <f t="shared" si="371"/>
        <v>0</v>
      </c>
      <c r="AH521" s="45"/>
      <c r="AI521" s="177"/>
      <c r="AJ521" s="177">
        <f t="shared" si="372"/>
        <v>0</v>
      </c>
      <c r="AK521" s="177">
        <f t="shared" si="373"/>
        <v>0</v>
      </c>
      <c r="AL521" s="177"/>
      <c r="AM521" s="45">
        <f t="shared" si="374"/>
        <v>0</v>
      </c>
      <c r="AN521" s="177"/>
    </row>
    <row r="522" spans="1:40" x14ac:dyDescent="0.35">
      <c r="A522" s="48">
        <v>43726</v>
      </c>
      <c r="B522" s="53">
        <f t="shared" si="375"/>
        <v>1</v>
      </c>
      <c r="X522" s="45">
        <f t="shared" si="365"/>
        <v>0</v>
      </c>
      <c r="Y522" s="177">
        <f t="shared" si="366"/>
        <v>0</v>
      </c>
      <c r="Z522" s="177">
        <f t="shared" si="367"/>
        <v>0</v>
      </c>
      <c r="AA522" s="177">
        <f t="shared" si="368"/>
        <v>0</v>
      </c>
      <c r="AB522" s="177"/>
      <c r="AC522" s="45"/>
      <c r="AD522" s="177">
        <f t="shared" si="369"/>
        <v>0</v>
      </c>
      <c r="AE522" s="177">
        <f t="shared" si="370"/>
        <v>0</v>
      </c>
      <c r="AF522" s="177"/>
      <c r="AG522" s="177">
        <f t="shared" si="371"/>
        <v>0</v>
      </c>
      <c r="AH522" s="45"/>
      <c r="AI522" s="177"/>
      <c r="AJ522" s="177">
        <f t="shared" si="372"/>
        <v>0</v>
      </c>
      <c r="AK522" s="177">
        <f t="shared" si="373"/>
        <v>0</v>
      </c>
      <c r="AL522" s="177"/>
      <c r="AM522" s="45">
        <f t="shared" si="374"/>
        <v>0</v>
      </c>
      <c r="AN522" s="177"/>
    </row>
    <row r="523" spans="1:40" x14ac:dyDescent="0.35">
      <c r="A523" s="48">
        <v>43727</v>
      </c>
      <c r="B523" s="53">
        <f t="shared" si="375"/>
        <v>1</v>
      </c>
      <c r="X523" s="45">
        <f t="shared" si="365"/>
        <v>0</v>
      </c>
      <c r="Y523" s="177">
        <f t="shared" si="366"/>
        <v>0</v>
      </c>
      <c r="Z523" s="177">
        <f t="shared" si="367"/>
        <v>0</v>
      </c>
      <c r="AA523" s="177">
        <f t="shared" si="368"/>
        <v>0</v>
      </c>
      <c r="AB523" s="177"/>
      <c r="AC523" s="45"/>
      <c r="AD523" s="177">
        <f t="shared" si="369"/>
        <v>0</v>
      </c>
      <c r="AE523" s="177">
        <f t="shared" si="370"/>
        <v>0</v>
      </c>
      <c r="AF523" s="177"/>
      <c r="AG523" s="177">
        <f t="shared" si="371"/>
        <v>0</v>
      </c>
      <c r="AH523" s="45"/>
      <c r="AI523" s="177"/>
      <c r="AJ523" s="177">
        <f t="shared" si="372"/>
        <v>0</v>
      </c>
      <c r="AK523" s="177">
        <f t="shared" si="373"/>
        <v>0</v>
      </c>
      <c r="AL523" s="177"/>
      <c r="AM523" s="45">
        <f t="shared" si="374"/>
        <v>0</v>
      </c>
      <c r="AN523" s="177"/>
    </row>
    <row r="524" spans="1:40" x14ac:dyDescent="0.35">
      <c r="A524" s="48">
        <v>43728</v>
      </c>
      <c r="B524" s="53">
        <f t="shared" si="375"/>
        <v>1</v>
      </c>
      <c r="X524" s="45">
        <f t="shared" si="365"/>
        <v>0</v>
      </c>
      <c r="Y524" s="177">
        <f t="shared" si="366"/>
        <v>0</v>
      </c>
      <c r="Z524" s="177">
        <f t="shared" si="367"/>
        <v>0</v>
      </c>
      <c r="AA524" s="177">
        <f t="shared" si="368"/>
        <v>0</v>
      </c>
      <c r="AB524" s="177"/>
      <c r="AC524" s="45"/>
      <c r="AD524" s="177">
        <f t="shared" si="369"/>
        <v>0</v>
      </c>
      <c r="AE524" s="177">
        <f t="shared" si="370"/>
        <v>0</v>
      </c>
      <c r="AF524" s="177"/>
      <c r="AG524" s="177">
        <f t="shared" si="371"/>
        <v>0</v>
      </c>
      <c r="AH524" s="45"/>
      <c r="AI524" s="177"/>
      <c r="AJ524" s="177">
        <f t="shared" si="372"/>
        <v>0</v>
      </c>
      <c r="AK524" s="177">
        <f t="shared" si="373"/>
        <v>0</v>
      </c>
      <c r="AL524" s="177"/>
      <c r="AM524" s="45">
        <f t="shared" si="374"/>
        <v>0</v>
      </c>
      <c r="AN524" s="177"/>
    </row>
    <row r="525" spans="1:40" x14ac:dyDescent="0.35">
      <c r="A525" s="48">
        <v>43731</v>
      </c>
      <c r="B525" s="53">
        <f t="shared" si="375"/>
        <v>3</v>
      </c>
      <c r="X525" s="45">
        <f t="shared" si="365"/>
        <v>0</v>
      </c>
      <c r="Y525" s="177">
        <f t="shared" si="366"/>
        <v>0</v>
      </c>
      <c r="Z525" s="177">
        <f t="shared" si="367"/>
        <v>0</v>
      </c>
      <c r="AA525" s="177">
        <f t="shared" si="368"/>
        <v>0</v>
      </c>
      <c r="AB525" s="177"/>
      <c r="AC525" s="45"/>
      <c r="AD525" s="177">
        <f t="shared" si="369"/>
        <v>0</v>
      </c>
      <c r="AE525" s="177">
        <f t="shared" si="370"/>
        <v>0</v>
      </c>
      <c r="AF525" s="177"/>
      <c r="AG525" s="177">
        <f t="shared" si="371"/>
        <v>0</v>
      </c>
      <c r="AH525" s="45"/>
      <c r="AI525" s="177"/>
      <c r="AJ525" s="177">
        <f t="shared" si="372"/>
        <v>0</v>
      </c>
      <c r="AK525" s="177">
        <f t="shared" si="373"/>
        <v>0</v>
      </c>
      <c r="AL525" s="177"/>
      <c r="AM525" s="45">
        <f t="shared" si="374"/>
        <v>0</v>
      </c>
      <c r="AN525" s="177"/>
    </row>
    <row r="526" spans="1:40" x14ac:dyDescent="0.35">
      <c r="A526" s="48">
        <v>43732</v>
      </c>
      <c r="B526" s="53">
        <f t="shared" si="375"/>
        <v>1</v>
      </c>
      <c r="X526" s="45">
        <f t="shared" si="365"/>
        <v>0</v>
      </c>
      <c r="Y526" s="177">
        <f t="shared" si="366"/>
        <v>0</v>
      </c>
      <c r="Z526" s="177">
        <f t="shared" si="367"/>
        <v>0</v>
      </c>
      <c r="AA526" s="177">
        <f t="shared" si="368"/>
        <v>0</v>
      </c>
      <c r="AB526" s="177"/>
      <c r="AC526" s="45"/>
      <c r="AD526" s="177">
        <f t="shared" si="369"/>
        <v>0</v>
      </c>
      <c r="AE526" s="177">
        <f t="shared" si="370"/>
        <v>0</v>
      </c>
      <c r="AF526" s="177"/>
      <c r="AG526" s="177">
        <f t="shared" si="371"/>
        <v>0</v>
      </c>
      <c r="AH526" s="45"/>
      <c r="AI526" s="177"/>
      <c r="AJ526" s="177">
        <f t="shared" si="372"/>
        <v>0</v>
      </c>
      <c r="AK526" s="177">
        <f t="shared" si="373"/>
        <v>0</v>
      </c>
      <c r="AL526" s="177"/>
      <c r="AM526" s="45">
        <f t="shared" si="374"/>
        <v>0</v>
      </c>
      <c r="AN526" s="177"/>
    </row>
    <row r="527" spans="1:40" x14ac:dyDescent="0.35">
      <c r="A527" s="48">
        <v>43733</v>
      </c>
      <c r="B527" s="53">
        <f t="shared" si="375"/>
        <v>1</v>
      </c>
      <c r="X527" s="45">
        <f t="shared" si="365"/>
        <v>0</v>
      </c>
      <c r="Y527" s="177">
        <f t="shared" si="366"/>
        <v>0</v>
      </c>
      <c r="Z527" s="177">
        <f t="shared" si="367"/>
        <v>0</v>
      </c>
      <c r="AA527" s="177">
        <f t="shared" si="368"/>
        <v>0</v>
      </c>
      <c r="AB527" s="177"/>
      <c r="AC527" s="45"/>
      <c r="AD527" s="177">
        <f t="shared" si="369"/>
        <v>0</v>
      </c>
      <c r="AE527" s="177">
        <f t="shared" si="370"/>
        <v>0</v>
      </c>
      <c r="AF527" s="177"/>
      <c r="AG527" s="177">
        <f t="shared" si="371"/>
        <v>0</v>
      </c>
      <c r="AH527" s="45"/>
      <c r="AI527" s="177"/>
      <c r="AJ527" s="177">
        <f t="shared" si="372"/>
        <v>0</v>
      </c>
      <c r="AK527" s="177">
        <f t="shared" si="373"/>
        <v>0</v>
      </c>
      <c r="AL527" s="177"/>
      <c r="AM527" s="45">
        <f t="shared" si="374"/>
        <v>0</v>
      </c>
      <c r="AN527" s="177"/>
    </row>
    <row r="528" spans="1:40" x14ac:dyDescent="0.35">
      <c r="A528" s="48">
        <v>43734</v>
      </c>
      <c r="B528" s="53">
        <f t="shared" si="375"/>
        <v>1</v>
      </c>
      <c r="X528" s="45">
        <f t="shared" si="365"/>
        <v>0</v>
      </c>
      <c r="Y528" s="177">
        <f t="shared" si="366"/>
        <v>0</v>
      </c>
      <c r="Z528" s="177">
        <f t="shared" si="367"/>
        <v>0</v>
      </c>
      <c r="AA528" s="177">
        <f t="shared" si="368"/>
        <v>0</v>
      </c>
      <c r="AB528" s="177"/>
      <c r="AC528" s="45"/>
      <c r="AD528" s="177">
        <f t="shared" si="369"/>
        <v>0</v>
      </c>
      <c r="AE528" s="177">
        <f t="shared" si="370"/>
        <v>0</v>
      </c>
      <c r="AF528" s="177"/>
      <c r="AG528" s="177">
        <f t="shared" si="371"/>
        <v>0</v>
      </c>
      <c r="AH528" s="45"/>
      <c r="AI528" s="177"/>
      <c r="AJ528" s="177">
        <f t="shared" si="372"/>
        <v>0</v>
      </c>
      <c r="AK528" s="177">
        <f t="shared" si="373"/>
        <v>0</v>
      </c>
      <c r="AL528" s="177"/>
      <c r="AM528" s="45">
        <f t="shared" si="374"/>
        <v>0</v>
      </c>
      <c r="AN528" s="177"/>
    </row>
    <row r="529" spans="1:40" x14ac:dyDescent="0.35">
      <c r="A529" s="48">
        <v>43735</v>
      </c>
      <c r="B529" s="53">
        <f t="shared" si="375"/>
        <v>1</v>
      </c>
      <c r="X529" s="45">
        <f t="shared" si="365"/>
        <v>0</v>
      </c>
      <c r="Y529" s="177">
        <f t="shared" si="366"/>
        <v>0</v>
      </c>
      <c r="Z529" s="177">
        <f t="shared" si="367"/>
        <v>0</v>
      </c>
      <c r="AA529" s="177">
        <f t="shared" si="368"/>
        <v>0</v>
      </c>
      <c r="AB529" s="177"/>
      <c r="AC529" s="45"/>
      <c r="AD529" s="177">
        <f t="shared" si="369"/>
        <v>0</v>
      </c>
      <c r="AE529" s="177">
        <f t="shared" si="370"/>
        <v>0</v>
      </c>
      <c r="AF529" s="177"/>
      <c r="AG529" s="177">
        <f t="shared" si="371"/>
        <v>0</v>
      </c>
      <c r="AH529" s="45"/>
      <c r="AI529" s="177"/>
      <c r="AJ529" s="177">
        <f t="shared" si="372"/>
        <v>0</v>
      </c>
      <c r="AK529" s="177">
        <f t="shared" si="373"/>
        <v>0</v>
      </c>
      <c r="AL529" s="177"/>
      <c r="AM529" s="45">
        <f t="shared" si="374"/>
        <v>0</v>
      </c>
      <c r="AN529" s="177"/>
    </row>
    <row r="530" spans="1:40" x14ac:dyDescent="0.35">
      <c r="A530" s="48">
        <v>43738</v>
      </c>
      <c r="B530" s="53">
        <f t="shared" si="375"/>
        <v>3</v>
      </c>
      <c r="X530" s="129">
        <f t="shared" si="365"/>
        <v>0</v>
      </c>
      <c r="Y530" s="130">
        <f t="shared" si="366"/>
        <v>0</v>
      </c>
      <c r="Z530" s="130">
        <f t="shared" si="367"/>
        <v>0</v>
      </c>
      <c r="AA530" s="130">
        <f t="shared" si="368"/>
        <v>0</v>
      </c>
      <c r="AB530" s="130">
        <f>SUM(AA511:AA530)</f>
        <v>0</v>
      </c>
      <c r="AD530" s="129">
        <f t="shared" si="369"/>
        <v>0</v>
      </c>
      <c r="AE530" s="130">
        <f t="shared" si="370"/>
        <v>0</v>
      </c>
      <c r="AF530" s="130"/>
      <c r="AG530" s="130">
        <f t="shared" si="371"/>
        <v>0</v>
      </c>
      <c r="AH530" s="130">
        <f>SUM(AG511:AG530)</f>
        <v>0</v>
      </c>
      <c r="AJ530" s="129">
        <f t="shared" si="372"/>
        <v>0</v>
      </c>
      <c r="AK530" s="130">
        <f t="shared" si="373"/>
        <v>0</v>
      </c>
      <c r="AL530" s="130"/>
      <c r="AM530" s="130">
        <f t="shared" si="374"/>
        <v>0</v>
      </c>
      <c r="AN530" s="130">
        <f>SUM(AM512:AM530)</f>
        <v>0</v>
      </c>
    </row>
    <row r="531" spans="1:40" x14ac:dyDescent="0.35">
      <c r="A531" s="48">
        <v>43739</v>
      </c>
      <c r="B531" s="53">
        <f t="shared" si="375"/>
        <v>1</v>
      </c>
      <c r="X531" s="45">
        <f t="shared" si="365"/>
        <v>0</v>
      </c>
      <c r="Y531" s="177">
        <f t="shared" si="366"/>
        <v>0</v>
      </c>
      <c r="Z531" s="177">
        <f t="shared" si="367"/>
        <v>0</v>
      </c>
      <c r="AA531" s="177">
        <f t="shared" si="368"/>
        <v>0</v>
      </c>
      <c r="AB531" s="177"/>
      <c r="AC531" s="45"/>
      <c r="AD531" s="177">
        <f t="shared" si="369"/>
        <v>0</v>
      </c>
      <c r="AE531" s="177">
        <f t="shared" si="370"/>
        <v>0</v>
      </c>
      <c r="AF531" s="177"/>
      <c r="AG531" s="177">
        <f t="shared" si="371"/>
        <v>0</v>
      </c>
      <c r="AH531" s="45"/>
      <c r="AI531" s="177"/>
      <c r="AJ531" s="177">
        <f t="shared" si="372"/>
        <v>0</v>
      </c>
      <c r="AK531" s="177">
        <f t="shared" si="373"/>
        <v>0</v>
      </c>
      <c r="AL531" s="177"/>
      <c r="AM531" s="45">
        <f t="shared" si="374"/>
        <v>0</v>
      </c>
      <c r="AN531" s="177"/>
    </row>
    <row r="532" spans="1:40" x14ac:dyDescent="0.35">
      <c r="A532" s="48">
        <v>43740</v>
      </c>
      <c r="B532" s="53">
        <f t="shared" si="375"/>
        <v>1</v>
      </c>
      <c r="X532" s="45">
        <f t="shared" si="365"/>
        <v>0</v>
      </c>
      <c r="Y532" s="177">
        <f t="shared" si="366"/>
        <v>0</v>
      </c>
      <c r="Z532" s="177">
        <f t="shared" si="367"/>
        <v>0</v>
      </c>
      <c r="AA532" s="177">
        <f t="shared" si="368"/>
        <v>0</v>
      </c>
      <c r="AB532" s="177"/>
      <c r="AC532" s="45"/>
      <c r="AD532" s="177">
        <f t="shared" si="369"/>
        <v>0</v>
      </c>
      <c r="AE532" s="177">
        <f t="shared" si="370"/>
        <v>0</v>
      </c>
      <c r="AF532" s="177"/>
      <c r="AG532" s="177">
        <f t="shared" si="371"/>
        <v>0</v>
      </c>
      <c r="AH532" s="45"/>
      <c r="AI532" s="177"/>
      <c r="AJ532" s="177">
        <f t="shared" si="372"/>
        <v>0</v>
      </c>
      <c r="AK532" s="177">
        <f t="shared" si="373"/>
        <v>0</v>
      </c>
      <c r="AL532" s="177"/>
      <c r="AM532" s="45">
        <f t="shared" si="374"/>
        <v>0</v>
      </c>
      <c r="AN532" s="177"/>
    </row>
    <row r="533" spans="1:40" x14ac:dyDescent="0.35">
      <c r="A533" s="48">
        <v>43741</v>
      </c>
      <c r="B533" s="53">
        <f t="shared" si="375"/>
        <v>1</v>
      </c>
      <c r="X533" s="45">
        <f t="shared" si="365"/>
        <v>0</v>
      </c>
      <c r="Y533" s="177">
        <f t="shared" si="366"/>
        <v>0</v>
      </c>
      <c r="Z533" s="177">
        <f t="shared" si="367"/>
        <v>0</v>
      </c>
      <c r="AA533" s="177">
        <f t="shared" si="368"/>
        <v>0</v>
      </c>
      <c r="AB533" s="177"/>
      <c r="AC533" s="45"/>
      <c r="AD533" s="177">
        <f t="shared" si="369"/>
        <v>0</v>
      </c>
      <c r="AE533" s="177">
        <f t="shared" si="370"/>
        <v>0</v>
      </c>
      <c r="AF533" s="177"/>
      <c r="AG533" s="177">
        <f t="shared" si="371"/>
        <v>0</v>
      </c>
      <c r="AH533" s="45"/>
      <c r="AI533" s="177"/>
      <c r="AJ533" s="177">
        <f t="shared" si="372"/>
        <v>0</v>
      </c>
      <c r="AK533" s="177">
        <f t="shared" si="373"/>
        <v>0</v>
      </c>
      <c r="AL533" s="177"/>
      <c r="AM533" s="45">
        <f t="shared" si="374"/>
        <v>0</v>
      </c>
      <c r="AN533" s="177"/>
    </row>
    <row r="534" spans="1:40" x14ac:dyDescent="0.35">
      <c r="A534" s="48">
        <v>43742</v>
      </c>
      <c r="B534" s="53">
        <f t="shared" si="375"/>
        <v>1</v>
      </c>
      <c r="X534" s="45">
        <f t="shared" si="365"/>
        <v>0</v>
      </c>
      <c r="Y534" s="177">
        <f t="shared" si="366"/>
        <v>0</v>
      </c>
      <c r="Z534" s="177">
        <f t="shared" si="367"/>
        <v>0</v>
      </c>
      <c r="AA534" s="177">
        <f t="shared" si="368"/>
        <v>0</v>
      </c>
      <c r="AB534" s="177"/>
      <c r="AC534" s="45"/>
      <c r="AD534" s="177">
        <f t="shared" si="369"/>
        <v>0</v>
      </c>
      <c r="AE534" s="177">
        <f t="shared" si="370"/>
        <v>0</v>
      </c>
      <c r="AF534" s="177"/>
      <c r="AG534" s="177">
        <f t="shared" si="371"/>
        <v>0</v>
      </c>
      <c r="AH534" s="45"/>
      <c r="AI534" s="177"/>
      <c r="AJ534" s="177">
        <f t="shared" si="372"/>
        <v>0</v>
      </c>
      <c r="AK534" s="177">
        <f t="shared" si="373"/>
        <v>0</v>
      </c>
      <c r="AL534" s="177"/>
      <c r="AM534" s="45">
        <f t="shared" si="374"/>
        <v>0</v>
      </c>
      <c r="AN534" s="177"/>
    </row>
    <row r="535" spans="1:40" x14ac:dyDescent="0.35">
      <c r="A535" s="48">
        <v>43745</v>
      </c>
      <c r="B535" s="53">
        <f t="shared" si="375"/>
        <v>3</v>
      </c>
      <c r="X535" s="45">
        <f t="shared" ref="X535:X595" si="376">(G534*$AB$126*B535)/365</f>
        <v>0</v>
      </c>
      <c r="Y535" s="177">
        <f t="shared" ref="Y535:Y595" si="377">X535*10%</f>
        <v>0</v>
      </c>
      <c r="Z535" s="177">
        <f t="shared" ref="Z535:Z595" si="378">X535*2%</f>
        <v>0</v>
      </c>
      <c r="AA535" s="177">
        <f t="shared" ref="AA535:AA595" si="379">X535+Y535-Z535</f>
        <v>0</v>
      </c>
      <c r="AB535" s="177"/>
      <c r="AC535" s="45"/>
      <c r="AD535" s="177">
        <f t="shared" ref="AD535:AD595" si="380">(G534*$AD$5*B535)/365</f>
        <v>0</v>
      </c>
      <c r="AE535" s="177">
        <f t="shared" ref="AE535:AE595" si="381">AD535*10%</f>
        <v>0</v>
      </c>
      <c r="AF535" s="177"/>
      <c r="AG535" s="177">
        <f t="shared" ref="AG535:AG595" si="382">AD535+AE535-AF535</f>
        <v>0</v>
      </c>
      <c r="AH535" s="45"/>
      <c r="AI535" s="177"/>
      <c r="AJ535" s="177">
        <f t="shared" ref="AJ535:AJ595" si="383">(G534*$AJ$5*B535)/365</f>
        <v>0</v>
      </c>
      <c r="AK535" s="177">
        <f t="shared" ref="AK535:AK595" si="384">AJ535*10%</f>
        <v>0</v>
      </c>
      <c r="AL535" s="177"/>
      <c r="AM535" s="45">
        <f t="shared" ref="AM535:AM595" si="385">AJ535+AK535-AL535</f>
        <v>0</v>
      </c>
      <c r="AN535" s="177"/>
    </row>
    <row r="536" spans="1:40" x14ac:dyDescent="0.35">
      <c r="A536" s="48">
        <v>43746</v>
      </c>
      <c r="B536" s="53">
        <f t="shared" si="375"/>
        <v>1</v>
      </c>
      <c r="X536" s="45">
        <f t="shared" si="376"/>
        <v>0</v>
      </c>
      <c r="Y536" s="177">
        <f t="shared" si="377"/>
        <v>0</v>
      </c>
      <c r="Z536" s="177">
        <f t="shared" si="378"/>
        <v>0</v>
      </c>
      <c r="AA536" s="177">
        <f t="shared" si="379"/>
        <v>0</v>
      </c>
      <c r="AB536" s="177"/>
      <c r="AC536" s="45"/>
      <c r="AD536" s="177">
        <f t="shared" si="380"/>
        <v>0</v>
      </c>
      <c r="AE536" s="177">
        <f t="shared" si="381"/>
        <v>0</v>
      </c>
      <c r="AF536" s="177"/>
      <c r="AG536" s="177">
        <f t="shared" si="382"/>
        <v>0</v>
      </c>
      <c r="AH536" s="45"/>
      <c r="AI536" s="177"/>
      <c r="AJ536" s="177">
        <f t="shared" si="383"/>
        <v>0</v>
      </c>
      <c r="AK536" s="177">
        <f t="shared" si="384"/>
        <v>0</v>
      </c>
      <c r="AL536" s="177"/>
      <c r="AM536" s="45">
        <f t="shared" si="385"/>
        <v>0</v>
      </c>
      <c r="AN536" s="177"/>
    </row>
    <row r="537" spans="1:40" x14ac:dyDescent="0.35">
      <c r="A537" s="48">
        <v>43747</v>
      </c>
      <c r="B537" s="53">
        <f t="shared" si="375"/>
        <v>1</v>
      </c>
      <c r="X537" s="45">
        <f t="shared" si="376"/>
        <v>0</v>
      </c>
      <c r="Y537" s="177">
        <f t="shared" si="377"/>
        <v>0</v>
      </c>
      <c r="Z537" s="177">
        <f t="shared" si="378"/>
        <v>0</v>
      </c>
      <c r="AA537" s="177">
        <f t="shared" si="379"/>
        <v>0</v>
      </c>
      <c r="AB537" s="177"/>
      <c r="AC537" s="45"/>
      <c r="AD537" s="177">
        <f t="shared" si="380"/>
        <v>0</v>
      </c>
      <c r="AE537" s="177">
        <f t="shared" si="381"/>
        <v>0</v>
      </c>
      <c r="AF537" s="177"/>
      <c r="AG537" s="177">
        <f t="shared" si="382"/>
        <v>0</v>
      </c>
      <c r="AH537" s="45"/>
      <c r="AI537" s="177"/>
      <c r="AJ537" s="177">
        <f t="shared" si="383"/>
        <v>0</v>
      </c>
      <c r="AK537" s="177">
        <f t="shared" si="384"/>
        <v>0</v>
      </c>
      <c r="AL537" s="177"/>
      <c r="AM537" s="45">
        <f t="shared" si="385"/>
        <v>0</v>
      </c>
      <c r="AN537" s="177"/>
    </row>
    <row r="538" spans="1:40" x14ac:dyDescent="0.35">
      <c r="A538" s="48">
        <v>43748</v>
      </c>
      <c r="B538" s="53">
        <f t="shared" si="375"/>
        <v>1</v>
      </c>
      <c r="X538" s="45">
        <f t="shared" si="376"/>
        <v>0</v>
      </c>
      <c r="Y538" s="177">
        <f t="shared" si="377"/>
        <v>0</v>
      </c>
      <c r="Z538" s="177">
        <f t="shared" si="378"/>
        <v>0</v>
      </c>
      <c r="AA538" s="177">
        <f t="shared" si="379"/>
        <v>0</v>
      </c>
      <c r="AB538" s="177"/>
      <c r="AC538" s="45"/>
      <c r="AD538" s="177">
        <f t="shared" si="380"/>
        <v>0</v>
      </c>
      <c r="AE538" s="177">
        <f t="shared" si="381"/>
        <v>0</v>
      </c>
      <c r="AF538" s="177"/>
      <c r="AG538" s="177">
        <f t="shared" si="382"/>
        <v>0</v>
      </c>
      <c r="AH538" s="45"/>
      <c r="AI538" s="177"/>
      <c r="AJ538" s="177">
        <f t="shared" si="383"/>
        <v>0</v>
      </c>
      <c r="AK538" s="177">
        <f t="shared" si="384"/>
        <v>0</v>
      </c>
      <c r="AL538" s="177"/>
      <c r="AM538" s="45">
        <f t="shared" si="385"/>
        <v>0</v>
      </c>
      <c r="AN538" s="177"/>
    </row>
    <row r="539" spans="1:40" x14ac:dyDescent="0.35">
      <c r="A539" s="48">
        <v>43749</v>
      </c>
      <c r="B539" s="53">
        <f t="shared" si="375"/>
        <v>1</v>
      </c>
      <c r="X539" s="45">
        <f t="shared" si="376"/>
        <v>0</v>
      </c>
      <c r="Y539" s="177">
        <f t="shared" si="377"/>
        <v>0</v>
      </c>
      <c r="Z539" s="177">
        <f t="shared" si="378"/>
        <v>0</v>
      </c>
      <c r="AA539" s="177">
        <f t="shared" si="379"/>
        <v>0</v>
      </c>
      <c r="AB539" s="177"/>
      <c r="AC539" s="45"/>
      <c r="AD539" s="177">
        <f t="shared" si="380"/>
        <v>0</v>
      </c>
      <c r="AE539" s="177">
        <f t="shared" si="381"/>
        <v>0</v>
      </c>
      <c r="AF539" s="177"/>
      <c r="AG539" s="177">
        <f t="shared" si="382"/>
        <v>0</v>
      </c>
      <c r="AH539" s="45"/>
      <c r="AI539" s="177"/>
      <c r="AJ539" s="177">
        <f t="shared" si="383"/>
        <v>0</v>
      </c>
      <c r="AK539" s="177">
        <f t="shared" si="384"/>
        <v>0</v>
      </c>
      <c r="AL539" s="177"/>
      <c r="AM539" s="45">
        <f t="shared" si="385"/>
        <v>0</v>
      </c>
      <c r="AN539" s="177"/>
    </row>
    <row r="540" spans="1:40" x14ac:dyDescent="0.35">
      <c r="A540" s="48">
        <v>43752</v>
      </c>
      <c r="B540" s="53">
        <f t="shared" si="375"/>
        <v>3</v>
      </c>
      <c r="X540" s="45">
        <f t="shared" si="376"/>
        <v>0</v>
      </c>
      <c r="Y540" s="177">
        <f t="shared" si="377"/>
        <v>0</v>
      </c>
      <c r="Z540" s="177">
        <f t="shared" si="378"/>
        <v>0</v>
      </c>
      <c r="AA540" s="177">
        <f t="shared" si="379"/>
        <v>0</v>
      </c>
      <c r="AB540" s="177"/>
      <c r="AC540" s="45"/>
      <c r="AD540" s="177">
        <f t="shared" si="380"/>
        <v>0</v>
      </c>
      <c r="AE540" s="177">
        <f t="shared" si="381"/>
        <v>0</v>
      </c>
      <c r="AF540" s="177"/>
      <c r="AG540" s="177">
        <f t="shared" si="382"/>
        <v>0</v>
      </c>
      <c r="AH540" s="45"/>
      <c r="AI540" s="177"/>
      <c r="AJ540" s="177">
        <f t="shared" si="383"/>
        <v>0</v>
      </c>
      <c r="AK540" s="177">
        <f t="shared" si="384"/>
        <v>0</v>
      </c>
      <c r="AL540" s="177"/>
      <c r="AM540" s="45">
        <f t="shared" si="385"/>
        <v>0</v>
      </c>
      <c r="AN540" s="177"/>
    </row>
    <row r="541" spans="1:40" x14ac:dyDescent="0.35">
      <c r="A541" s="48">
        <v>43753</v>
      </c>
      <c r="B541" s="53">
        <f t="shared" si="375"/>
        <v>1</v>
      </c>
      <c r="X541" s="45">
        <f t="shared" si="376"/>
        <v>0</v>
      </c>
      <c r="Y541" s="177">
        <f t="shared" si="377"/>
        <v>0</v>
      </c>
      <c r="Z541" s="177">
        <f t="shared" si="378"/>
        <v>0</v>
      </c>
      <c r="AA541" s="177">
        <f t="shared" si="379"/>
        <v>0</v>
      </c>
      <c r="AB541" s="177"/>
      <c r="AC541" s="45"/>
      <c r="AD541" s="177">
        <f t="shared" si="380"/>
        <v>0</v>
      </c>
      <c r="AE541" s="177">
        <f t="shared" si="381"/>
        <v>0</v>
      </c>
      <c r="AF541" s="177"/>
      <c r="AG541" s="177">
        <f t="shared" si="382"/>
        <v>0</v>
      </c>
      <c r="AH541" s="45"/>
      <c r="AI541" s="177"/>
      <c r="AJ541" s="177">
        <f t="shared" si="383"/>
        <v>0</v>
      </c>
      <c r="AK541" s="177">
        <f t="shared" si="384"/>
        <v>0</v>
      </c>
      <c r="AL541" s="177"/>
      <c r="AM541" s="45">
        <f t="shared" si="385"/>
        <v>0</v>
      </c>
      <c r="AN541" s="177"/>
    </row>
    <row r="542" spans="1:40" x14ac:dyDescent="0.35">
      <c r="A542" s="48">
        <v>43754</v>
      </c>
      <c r="B542" s="53">
        <f t="shared" si="375"/>
        <v>1</v>
      </c>
      <c r="X542" s="45">
        <f t="shared" si="376"/>
        <v>0</v>
      </c>
      <c r="Y542" s="177">
        <f t="shared" si="377"/>
        <v>0</v>
      </c>
      <c r="Z542" s="177">
        <f t="shared" si="378"/>
        <v>0</v>
      </c>
      <c r="AA542" s="177">
        <f t="shared" si="379"/>
        <v>0</v>
      </c>
      <c r="AB542" s="177"/>
      <c r="AC542" s="45"/>
      <c r="AD542" s="177">
        <f t="shared" si="380"/>
        <v>0</v>
      </c>
      <c r="AE542" s="177">
        <f t="shared" si="381"/>
        <v>0</v>
      </c>
      <c r="AF542" s="177"/>
      <c r="AG542" s="177">
        <f t="shared" si="382"/>
        <v>0</v>
      </c>
      <c r="AH542" s="45"/>
      <c r="AI542" s="177"/>
      <c r="AJ542" s="177">
        <f t="shared" si="383"/>
        <v>0</v>
      </c>
      <c r="AK542" s="177">
        <f t="shared" si="384"/>
        <v>0</v>
      </c>
      <c r="AL542" s="177"/>
      <c r="AM542" s="45">
        <f t="shared" si="385"/>
        <v>0</v>
      </c>
      <c r="AN542" s="177"/>
    </row>
    <row r="543" spans="1:40" x14ac:dyDescent="0.35">
      <c r="A543" s="48">
        <v>43755</v>
      </c>
      <c r="B543" s="53">
        <f t="shared" si="375"/>
        <v>1</v>
      </c>
      <c r="X543" s="45">
        <f t="shared" si="376"/>
        <v>0</v>
      </c>
      <c r="Y543" s="177">
        <f t="shared" si="377"/>
        <v>0</v>
      </c>
      <c r="Z543" s="177">
        <f t="shared" si="378"/>
        <v>0</v>
      </c>
      <c r="AA543" s="177">
        <f t="shared" si="379"/>
        <v>0</v>
      </c>
      <c r="AB543" s="177"/>
      <c r="AC543" s="45"/>
      <c r="AD543" s="177">
        <f t="shared" si="380"/>
        <v>0</v>
      </c>
      <c r="AE543" s="177">
        <f t="shared" si="381"/>
        <v>0</v>
      </c>
      <c r="AF543" s="177"/>
      <c r="AG543" s="177">
        <f t="shared" si="382"/>
        <v>0</v>
      </c>
      <c r="AH543" s="45"/>
      <c r="AI543" s="177"/>
      <c r="AJ543" s="177">
        <f t="shared" si="383"/>
        <v>0</v>
      </c>
      <c r="AK543" s="177">
        <f t="shared" si="384"/>
        <v>0</v>
      </c>
      <c r="AL543" s="177"/>
      <c r="AM543" s="45">
        <f t="shared" si="385"/>
        <v>0</v>
      </c>
      <c r="AN543" s="177"/>
    </row>
    <row r="544" spans="1:40" x14ac:dyDescent="0.35">
      <c r="A544" s="48">
        <v>43756</v>
      </c>
      <c r="B544" s="53">
        <f t="shared" si="375"/>
        <v>1</v>
      </c>
      <c r="X544" s="45">
        <f t="shared" si="376"/>
        <v>0</v>
      </c>
      <c r="Y544" s="177">
        <f t="shared" si="377"/>
        <v>0</v>
      </c>
      <c r="Z544" s="177">
        <f t="shared" si="378"/>
        <v>0</v>
      </c>
      <c r="AA544" s="177">
        <f t="shared" si="379"/>
        <v>0</v>
      </c>
      <c r="AB544" s="177"/>
      <c r="AC544" s="45"/>
      <c r="AD544" s="177">
        <f t="shared" si="380"/>
        <v>0</v>
      </c>
      <c r="AE544" s="177">
        <f t="shared" si="381"/>
        <v>0</v>
      </c>
      <c r="AF544" s="177"/>
      <c r="AG544" s="177">
        <f t="shared" si="382"/>
        <v>0</v>
      </c>
      <c r="AH544" s="45"/>
      <c r="AI544" s="177"/>
      <c r="AJ544" s="177">
        <f t="shared" si="383"/>
        <v>0</v>
      </c>
      <c r="AK544" s="177">
        <f t="shared" si="384"/>
        <v>0</v>
      </c>
      <c r="AL544" s="177"/>
      <c r="AM544" s="45">
        <f t="shared" si="385"/>
        <v>0</v>
      </c>
      <c r="AN544" s="177"/>
    </row>
    <row r="545" spans="1:40" x14ac:dyDescent="0.35">
      <c r="A545" s="48">
        <v>43759</v>
      </c>
      <c r="B545" s="53">
        <f t="shared" si="375"/>
        <v>3</v>
      </c>
      <c r="X545" s="45">
        <f t="shared" si="376"/>
        <v>0</v>
      </c>
      <c r="Y545" s="177">
        <f t="shared" si="377"/>
        <v>0</v>
      </c>
      <c r="Z545" s="177">
        <f t="shared" si="378"/>
        <v>0</v>
      </c>
      <c r="AA545" s="177">
        <f t="shared" si="379"/>
        <v>0</v>
      </c>
      <c r="AB545" s="177"/>
      <c r="AC545" s="45"/>
      <c r="AD545" s="177">
        <f t="shared" si="380"/>
        <v>0</v>
      </c>
      <c r="AE545" s="177">
        <f t="shared" si="381"/>
        <v>0</v>
      </c>
      <c r="AF545" s="177"/>
      <c r="AG545" s="177">
        <f t="shared" si="382"/>
        <v>0</v>
      </c>
      <c r="AH545" s="45"/>
      <c r="AI545" s="177"/>
      <c r="AJ545" s="177">
        <f t="shared" si="383"/>
        <v>0</v>
      </c>
      <c r="AK545" s="177">
        <f t="shared" si="384"/>
        <v>0</v>
      </c>
      <c r="AL545" s="177"/>
      <c r="AM545" s="45">
        <f t="shared" si="385"/>
        <v>0</v>
      </c>
      <c r="AN545" s="177"/>
    </row>
    <row r="546" spans="1:40" x14ac:dyDescent="0.35">
      <c r="A546" s="48">
        <v>43760</v>
      </c>
      <c r="B546" s="53">
        <f t="shared" si="375"/>
        <v>1</v>
      </c>
      <c r="X546" s="45">
        <f t="shared" si="376"/>
        <v>0</v>
      </c>
      <c r="Y546" s="177">
        <f t="shared" si="377"/>
        <v>0</v>
      </c>
      <c r="Z546" s="177">
        <f t="shared" si="378"/>
        <v>0</v>
      </c>
      <c r="AA546" s="177">
        <f t="shared" si="379"/>
        <v>0</v>
      </c>
      <c r="AB546" s="177"/>
      <c r="AC546" s="45"/>
      <c r="AD546" s="177">
        <f t="shared" si="380"/>
        <v>0</v>
      </c>
      <c r="AE546" s="177">
        <f t="shared" si="381"/>
        <v>0</v>
      </c>
      <c r="AF546" s="177"/>
      <c r="AG546" s="177">
        <f t="shared" si="382"/>
        <v>0</v>
      </c>
      <c r="AH546" s="45"/>
      <c r="AI546" s="177"/>
      <c r="AJ546" s="177">
        <f t="shared" si="383"/>
        <v>0</v>
      </c>
      <c r="AK546" s="177">
        <f t="shared" si="384"/>
        <v>0</v>
      </c>
      <c r="AL546" s="177"/>
      <c r="AM546" s="45">
        <f t="shared" si="385"/>
        <v>0</v>
      </c>
      <c r="AN546" s="177"/>
    </row>
    <row r="547" spans="1:40" x14ac:dyDescent="0.35">
      <c r="A547" s="48">
        <v>43761</v>
      </c>
      <c r="B547" s="53">
        <f t="shared" si="375"/>
        <v>1</v>
      </c>
      <c r="X547" s="45">
        <f t="shared" si="376"/>
        <v>0</v>
      </c>
      <c r="Y547" s="177">
        <f t="shared" si="377"/>
        <v>0</v>
      </c>
      <c r="Z547" s="177">
        <f t="shared" si="378"/>
        <v>0</v>
      </c>
      <c r="AA547" s="177">
        <f t="shared" si="379"/>
        <v>0</v>
      </c>
      <c r="AB547" s="177"/>
      <c r="AC547" s="45"/>
      <c r="AD547" s="177">
        <f t="shared" si="380"/>
        <v>0</v>
      </c>
      <c r="AE547" s="177">
        <f t="shared" si="381"/>
        <v>0</v>
      </c>
      <c r="AF547" s="177"/>
      <c r="AG547" s="177">
        <f t="shared" si="382"/>
        <v>0</v>
      </c>
      <c r="AH547" s="45"/>
      <c r="AI547" s="177"/>
      <c r="AJ547" s="177">
        <f t="shared" si="383"/>
        <v>0</v>
      </c>
      <c r="AK547" s="177">
        <f t="shared" si="384"/>
        <v>0</v>
      </c>
      <c r="AL547" s="177"/>
      <c r="AM547" s="45">
        <f t="shared" si="385"/>
        <v>0</v>
      </c>
      <c r="AN547" s="177"/>
    </row>
    <row r="548" spans="1:40" x14ac:dyDescent="0.35">
      <c r="A548" s="48">
        <v>43762</v>
      </c>
      <c r="B548" s="53">
        <f t="shared" si="375"/>
        <v>1</v>
      </c>
      <c r="X548" s="45">
        <f t="shared" si="376"/>
        <v>0</v>
      </c>
      <c r="Y548" s="177">
        <f t="shared" si="377"/>
        <v>0</v>
      </c>
      <c r="Z548" s="177">
        <f t="shared" si="378"/>
        <v>0</v>
      </c>
      <c r="AA548" s="177">
        <f t="shared" si="379"/>
        <v>0</v>
      </c>
      <c r="AB548" s="177"/>
      <c r="AC548" s="45"/>
      <c r="AD548" s="177">
        <f t="shared" si="380"/>
        <v>0</v>
      </c>
      <c r="AE548" s="177">
        <f t="shared" si="381"/>
        <v>0</v>
      </c>
      <c r="AF548" s="177"/>
      <c r="AG548" s="177">
        <f t="shared" si="382"/>
        <v>0</v>
      </c>
      <c r="AH548" s="45"/>
      <c r="AI548" s="177"/>
      <c r="AJ548" s="177">
        <f t="shared" si="383"/>
        <v>0</v>
      </c>
      <c r="AK548" s="177">
        <f t="shared" si="384"/>
        <v>0</v>
      </c>
      <c r="AL548" s="177"/>
      <c r="AM548" s="45">
        <f t="shared" si="385"/>
        <v>0</v>
      </c>
      <c r="AN548" s="177"/>
    </row>
    <row r="549" spans="1:40" x14ac:dyDescent="0.35">
      <c r="A549" s="48">
        <v>43763</v>
      </c>
      <c r="B549" s="53">
        <f t="shared" si="375"/>
        <v>1</v>
      </c>
      <c r="X549" s="45">
        <f t="shared" si="376"/>
        <v>0</v>
      </c>
      <c r="Y549" s="177">
        <f t="shared" si="377"/>
        <v>0</v>
      </c>
      <c r="Z549" s="177">
        <f t="shared" si="378"/>
        <v>0</v>
      </c>
      <c r="AA549" s="177">
        <f t="shared" si="379"/>
        <v>0</v>
      </c>
      <c r="AB549" s="177"/>
      <c r="AC549" s="45"/>
      <c r="AD549" s="177">
        <f t="shared" si="380"/>
        <v>0</v>
      </c>
      <c r="AE549" s="177">
        <f t="shared" si="381"/>
        <v>0</v>
      </c>
      <c r="AF549" s="177"/>
      <c r="AG549" s="177">
        <f t="shared" si="382"/>
        <v>0</v>
      </c>
      <c r="AH549" s="45"/>
      <c r="AI549" s="177"/>
      <c r="AJ549" s="177">
        <f t="shared" si="383"/>
        <v>0</v>
      </c>
      <c r="AK549" s="177">
        <f t="shared" si="384"/>
        <v>0</v>
      </c>
      <c r="AL549" s="177"/>
      <c r="AM549" s="45">
        <f t="shared" si="385"/>
        <v>0</v>
      </c>
      <c r="AN549" s="177"/>
    </row>
    <row r="550" spans="1:40" x14ac:dyDescent="0.35">
      <c r="A550" s="48">
        <v>43766</v>
      </c>
      <c r="B550" s="53">
        <f t="shared" si="375"/>
        <v>3</v>
      </c>
      <c r="X550" s="45">
        <f t="shared" si="376"/>
        <v>0</v>
      </c>
      <c r="Y550" s="177">
        <f t="shared" si="377"/>
        <v>0</v>
      </c>
      <c r="Z550" s="177">
        <f t="shared" si="378"/>
        <v>0</v>
      </c>
      <c r="AA550" s="177">
        <f t="shared" si="379"/>
        <v>0</v>
      </c>
      <c r="AB550" s="177"/>
      <c r="AC550" s="45"/>
      <c r="AD550" s="177">
        <f t="shared" si="380"/>
        <v>0</v>
      </c>
      <c r="AE550" s="177">
        <f t="shared" si="381"/>
        <v>0</v>
      </c>
      <c r="AF550" s="177"/>
      <c r="AG550" s="177">
        <f t="shared" si="382"/>
        <v>0</v>
      </c>
      <c r="AH550" s="45"/>
      <c r="AI550" s="177"/>
      <c r="AJ550" s="177">
        <f t="shared" si="383"/>
        <v>0</v>
      </c>
      <c r="AK550" s="177">
        <f t="shared" si="384"/>
        <v>0</v>
      </c>
      <c r="AL550" s="177"/>
      <c r="AM550" s="45">
        <f t="shared" si="385"/>
        <v>0</v>
      </c>
      <c r="AN550" s="177"/>
    </row>
    <row r="551" spans="1:40" x14ac:dyDescent="0.35">
      <c r="A551" s="48">
        <v>43767</v>
      </c>
      <c r="B551" s="53">
        <f t="shared" si="375"/>
        <v>1</v>
      </c>
      <c r="X551" s="45">
        <f t="shared" si="376"/>
        <v>0</v>
      </c>
      <c r="Y551" s="177">
        <f t="shared" si="377"/>
        <v>0</v>
      </c>
      <c r="Z551" s="177">
        <f t="shared" si="378"/>
        <v>0</v>
      </c>
      <c r="AA551" s="177">
        <f t="shared" si="379"/>
        <v>0</v>
      </c>
      <c r="AB551" s="177"/>
      <c r="AC551" s="45"/>
      <c r="AD551" s="177">
        <f t="shared" si="380"/>
        <v>0</v>
      </c>
      <c r="AE551" s="177">
        <f t="shared" si="381"/>
        <v>0</v>
      </c>
      <c r="AF551" s="177"/>
      <c r="AG551" s="177">
        <f t="shared" si="382"/>
        <v>0</v>
      </c>
      <c r="AH551" s="45"/>
      <c r="AI551" s="177"/>
      <c r="AJ551" s="177">
        <f t="shared" si="383"/>
        <v>0</v>
      </c>
      <c r="AK551" s="177">
        <f t="shared" si="384"/>
        <v>0</v>
      </c>
      <c r="AL551" s="177"/>
      <c r="AM551" s="45">
        <f t="shared" si="385"/>
        <v>0</v>
      </c>
      <c r="AN551" s="177"/>
    </row>
    <row r="552" spans="1:40" x14ac:dyDescent="0.35">
      <c r="A552" s="48">
        <v>43768</v>
      </c>
      <c r="B552" s="53">
        <f t="shared" si="375"/>
        <v>1</v>
      </c>
      <c r="X552" s="45">
        <f t="shared" si="376"/>
        <v>0</v>
      </c>
      <c r="Y552" s="177">
        <f t="shared" si="377"/>
        <v>0</v>
      </c>
      <c r="Z552" s="177">
        <f t="shared" si="378"/>
        <v>0</v>
      </c>
      <c r="AA552" s="177">
        <f t="shared" si="379"/>
        <v>0</v>
      </c>
      <c r="AB552" s="177"/>
      <c r="AC552" s="45"/>
      <c r="AD552" s="177">
        <f t="shared" si="380"/>
        <v>0</v>
      </c>
      <c r="AE552" s="177">
        <f t="shared" si="381"/>
        <v>0</v>
      </c>
      <c r="AF552" s="177"/>
      <c r="AG552" s="177">
        <f t="shared" si="382"/>
        <v>0</v>
      </c>
      <c r="AH552" s="45"/>
      <c r="AI552" s="177"/>
      <c r="AJ552" s="177">
        <f t="shared" si="383"/>
        <v>0</v>
      </c>
      <c r="AK552" s="177">
        <f t="shared" si="384"/>
        <v>0</v>
      </c>
      <c r="AL552" s="177"/>
      <c r="AM552" s="45">
        <f t="shared" si="385"/>
        <v>0</v>
      </c>
      <c r="AN552" s="177"/>
    </row>
    <row r="553" spans="1:40" x14ac:dyDescent="0.35">
      <c r="A553" s="48">
        <v>43769</v>
      </c>
      <c r="B553" s="53">
        <f t="shared" si="375"/>
        <v>1</v>
      </c>
      <c r="X553" s="129">
        <f t="shared" si="376"/>
        <v>0</v>
      </c>
      <c r="Y553" s="130">
        <f t="shared" si="377"/>
        <v>0</v>
      </c>
      <c r="Z553" s="130">
        <f t="shared" si="378"/>
        <v>0</v>
      </c>
      <c r="AA553" s="130">
        <f t="shared" si="379"/>
        <v>0</v>
      </c>
      <c r="AB553" s="130">
        <f>SUM(AA534:AA553)</f>
        <v>0</v>
      </c>
      <c r="AD553" s="129">
        <f t="shared" si="380"/>
        <v>0</v>
      </c>
      <c r="AE553" s="130">
        <f t="shared" si="381"/>
        <v>0</v>
      </c>
      <c r="AF553" s="130"/>
      <c r="AG553" s="130">
        <f t="shared" si="382"/>
        <v>0</v>
      </c>
      <c r="AH553" s="130">
        <f>SUM(AG534:AG553)</f>
        <v>0</v>
      </c>
      <c r="AJ553" s="129">
        <f t="shared" si="383"/>
        <v>0</v>
      </c>
      <c r="AK553" s="130">
        <f t="shared" si="384"/>
        <v>0</v>
      </c>
      <c r="AL553" s="130"/>
      <c r="AM553" s="130">
        <f t="shared" si="385"/>
        <v>0</v>
      </c>
      <c r="AN553" s="130">
        <f>SUM(AM535:AM553)</f>
        <v>0</v>
      </c>
    </row>
    <row r="554" spans="1:40" x14ac:dyDescent="0.35">
      <c r="A554" s="48">
        <v>43770</v>
      </c>
      <c r="B554" s="53">
        <f t="shared" si="375"/>
        <v>1</v>
      </c>
      <c r="X554" s="45">
        <f t="shared" si="376"/>
        <v>0</v>
      </c>
      <c r="Y554" s="177">
        <f t="shared" si="377"/>
        <v>0</v>
      </c>
      <c r="Z554" s="177">
        <f t="shared" si="378"/>
        <v>0</v>
      </c>
      <c r="AA554" s="177">
        <f t="shared" si="379"/>
        <v>0</v>
      </c>
      <c r="AB554" s="177"/>
      <c r="AC554" s="45"/>
      <c r="AD554" s="177">
        <f t="shared" si="380"/>
        <v>0</v>
      </c>
      <c r="AE554" s="177">
        <f t="shared" si="381"/>
        <v>0</v>
      </c>
      <c r="AF554" s="177"/>
      <c r="AG554" s="177">
        <f t="shared" si="382"/>
        <v>0</v>
      </c>
      <c r="AH554" s="45"/>
      <c r="AI554" s="177"/>
      <c r="AJ554" s="177">
        <f t="shared" si="383"/>
        <v>0</v>
      </c>
      <c r="AK554" s="177">
        <f t="shared" si="384"/>
        <v>0</v>
      </c>
      <c r="AL554" s="177"/>
      <c r="AM554" s="45">
        <f t="shared" si="385"/>
        <v>0</v>
      </c>
      <c r="AN554" s="177"/>
    </row>
    <row r="555" spans="1:40" x14ac:dyDescent="0.35">
      <c r="A555" s="48">
        <v>43773</v>
      </c>
      <c r="B555" s="53">
        <f t="shared" si="375"/>
        <v>3</v>
      </c>
      <c r="X555" s="45">
        <f t="shared" si="376"/>
        <v>0</v>
      </c>
      <c r="Y555" s="177">
        <f t="shared" si="377"/>
        <v>0</v>
      </c>
      <c r="Z555" s="177">
        <f t="shared" si="378"/>
        <v>0</v>
      </c>
      <c r="AA555" s="177">
        <f t="shared" si="379"/>
        <v>0</v>
      </c>
      <c r="AB555" s="177"/>
      <c r="AC555" s="45"/>
      <c r="AD555" s="177">
        <f t="shared" si="380"/>
        <v>0</v>
      </c>
      <c r="AE555" s="177">
        <f t="shared" si="381"/>
        <v>0</v>
      </c>
      <c r="AF555" s="177"/>
      <c r="AG555" s="177">
        <f t="shared" si="382"/>
        <v>0</v>
      </c>
      <c r="AH555" s="45"/>
      <c r="AI555" s="177"/>
      <c r="AJ555" s="177">
        <f t="shared" si="383"/>
        <v>0</v>
      </c>
      <c r="AK555" s="177">
        <f t="shared" si="384"/>
        <v>0</v>
      </c>
      <c r="AL555" s="177"/>
      <c r="AM555" s="45">
        <f t="shared" si="385"/>
        <v>0</v>
      </c>
      <c r="AN555" s="177"/>
    </row>
    <row r="556" spans="1:40" x14ac:dyDescent="0.35">
      <c r="A556" s="48">
        <v>43774</v>
      </c>
      <c r="B556" s="53">
        <f t="shared" si="375"/>
        <v>1</v>
      </c>
      <c r="X556" s="45">
        <f t="shared" si="376"/>
        <v>0</v>
      </c>
      <c r="Y556" s="177">
        <f t="shared" si="377"/>
        <v>0</v>
      </c>
      <c r="Z556" s="177">
        <f t="shared" si="378"/>
        <v>0</v>
      </c>
      <c r="AA556" s="177">
        <f t="shared" si="379"/>
        <v>0</v>
      </c>
      <c r="AB556" s="177"/>
      <c r="AC556" s="45"/>
      <c r="AD556" s="177">
        <f t="shared" si="380"/>
        <v>0</v>
      </c>
      <c r="AE556" s="177">
        <f t="shared" si="381"/>
        <v>0</v>
      </c>
      <c r="AF556" s="177"/>
      <c r="AG556" s="177">
        <f t="shared" si="382"/>
        <v>0</v>
      </c>
      <c r="AH556" s="45"/>
      <c r="AI556" s="177"/>
      <c r="AJ556" s="177">
        <f t="shared" si="383"/>
        <v>0</v>
      </c>
      <c r="AK556" s="177">
        <f t="shared" si="384"/>
        <v>0</v>
      </c>
      <c r="AL556" s="177"/>
      <c r="AM556" s="45">
        <f t="shared" si="385"/>
        <v>0</v>
      </c>
      <c r="AN556" s="177"/>
    </row>
    <row r="557" spans="1:40" x14ac:dyDescent="0.35">
      <c r="A557" s="48">
        <v>43775</v>
      </c>
      <c r="B557" s="53">
        <f t="shared" si="375"/>
        <v>1</v>
      </c>
      <c r="X557" s="45">
        <f t="shared" si="376"/>
        <v>0</v>
      </c>
      <c r="Y557" s="177">
        <f t="shared" si="377"/>
        <v>0</v>
      </c>
      <c r="Z557" s="177">
        <f t="shared" si="378"/>
        <v>0</v>
      </c>
      <c r="AA557" s="177">
        <f t="shared" si="379"/>
        <v>0</v>
      </c>
      <c r="AB557" s="177"/>
      <c r="AC557" s="45"/>
      <c r="AD557" s="177">
        <f t="shared" si="380"/>
        <v>0</v>
      </c>
      <c r="AE557" s="177">
        <f t="shared" si="381"/>
        <v>0</v>
      </c>
      <c r="AF557" s="177"/>
      <c r="AG557" s="177">
        <f t="shared" si="382"/>
        <v>0</v>
      </c>
      <c r="AH557" s="45"/>
      <c r="AI557" s="177"/>
      <c r="AJ557" s="177">
        <f t="shared" si="383"/>
        <v>0</v>
      </c>
      <c r="AK557" s="177">
        <f t="shared" si="384"/>
        <v>0</v>
      </c>
      <c r="AL557" s="177"/>
      <c r="AM557" s="45">
        <f t="shared" si="385"/>
        <v>0</v>
      </c>
      <c r="AN557" s="177"/>
    </row>
    <row r="558" spans="1:40" x14ac:dyDescent="0.35">
      <c r="A558" s="48">
        <v>43776</v>
      </c>
      <c r="B558" s="53">
        <f t="shared" si="375"/>
        <v>1</v>
      </c>
      <c r="X558" s="45">
        <f t="shared" si="376"/>
        <v>0</v>
      </c>
      <c r="Y558" s="177">
        <f t="shared" si="377"/>
        <v>0</v>
      </c>
      <c r="Z558" s="177">
        <f t="shared" si="378"/>
        <v>0</v>
      </c>
      <c r="AA558" s="177">
        <f t="shared" si="379"/>
        <v>0</v>
      </c>
      <c r="AB558" s="177"/>
      <c r="AC558" s="45"/>
      <c r="AD558" s="177">
        <f t="shared" si="380"/>
        <v>0</v>
      </c>
      <c r="AE558" s="177">
        <f t="shared" si="381"/>
        <v>0</v>
      </c>
      <c r="AF558" s="177"/>
      <c r="AG558" s="177">
        <f t="shared" si="382"/>
        <v>0</v>
      </c>
      <c r="AH558" s="45"/>
      <c r="AI558" s="177"/>
      <c r="AJ558" s="177">
        <f t="shared" si="383"/>
        <v>0</v>
      </c>
      <c r="AK558" s="177">
        <f t="shared" si="384"/>
        <v>0</v>
      </c>
      <c r="AL558" s="177"/>
      <c r="AM558" s="45">
        <f t="shared" si="385"/>
        <v>0</v>
      </c>
      <c r="AN558" s="177"/>
    </row>
    <row r="559" spans="1:40" x14ac:dyDescent="0.35">
      <c r="A559" s="48">
        <v>43777</v>
      </c>
      <c r="B559" s="53">
        <f t="shared" si="375"/>
        <v>1</v>
      </c>
      <c r="X559" s="45">
        <f t="shared" si="376"/>
        <v>0</v>
      </c>
      <c r="Y559" s="177">
        <f t="shared" si="377"/>
        <v>0</v>
      </c>
      <c r="Z559" s="177">
        <f t="shared" si="378"/>
        <v>0</v>
      </c>
      <c r="AA559" s="177">
        <f t="shared" si="379"/>
        <v>0</v>
      </c>
      <c r="AB559" s="177"/>
      <c r="AC559" s="45"/>
      <c r="AD559" s="177">
        <f t="shared" si="380"/>
        <v>0</v>
      </c>
      <c r="AE559" s="177">
        <f t="shared" si="381"/>
        <v>0</v>
      </c>
      <c r="AF559" s="177"/>
      <c r="AG559" s="177">
        <f t="shared" si="382"/>
        <v>0</v>
      </c>
      <c r="AH559" s="45"/>
      <c r="AI559" s="177"/>
      <c r="AJ559" s="177">
        <f t="shared" si="383"/>
        <v>0</v>
      </c>
      <c r="AK559" s="177">
        <f t="shared" si="384"/>
        <v>0</v>
      </c>
      <c r="AL559" s="177"/>
      <c r="AM559" s="45">
        <f t="shared" si="385"/>
        <v>0</v>
      </c>
      <c r="AN559" s="177"/>
    </row>
    <row r="560" spans="1:40" x14ac:dyDescent="0.35">
      <c r="A560" s="48">
        <v>43780</v>
      </c>
      <c r="B560" s="53">
        <f t="shared" si="375"/>
        <v>3</v>
      </c>
      <c r="X560" s="45">
        <f t="shared" si="376"/>
        <v>0</v>
      </c>
      <c r="Y560" s="177">
        <f t="shared" si="377"/>
        <v>0</v>
      </c>
      <c r="Z560" s="177">
        <f t="shared" si="378"/>
        <v>0</v>
      </c>
      <c r="AA560" s="177">
        <f t="shared" si="379"/>
        <v>0</v>
      </c>
      <c r="AB560" s="177"/>
      <c r="AC560" s="45"/>
      <c r="AD560" s="177">
        <f t="shared" si="380"/>
        <v>0</v>
      </c>
      <c r="AE560" s="177">
        <f t="shared" si="381"/>
        <v>0</v>
      </c>
      <c r="AF560" s="177"/>
      <c r="AG560" s="177">
        <f t="shared" si="382"/>
        <v>0</v>
      </c>
      <c r="AH560" s="45"/>
      <c r="AI560" s="177"/>
      <c r="AJ560" s="177">
        <f t="shared" si="383"/>
        <v>0</v>
      </c>
      <c r="AK560" s="177">
        <f t="shared" si="384"/>
        <v>0</v>
      </c>
      <c r="AL560" s="177"/>
      <c r="AM560" s="45">
        <f t="shared" si="385"/>
        <v>0</v>
      </c>
      <c r="AN560" s="177"/>
    </row>
    <row r="561" spans="1:40" x14ac:dyDescent="0.35">
      <c r="A561" s="48">
        <v>43781</v>
      </c>
      <c r="B561" s="53">
        <f t="shared" si="375"/>
        <v>1</v>
      </c>
      <c r="X561" s="45">
        <f t="shared" si="376"/>
        <v>0</v>
      </c>
      <c r="Y561" s="177">
        <f t="shared" si="377"/>
        <v>0</v>
      </c>
      <c r="Z561" s="177">
        <f t="shared" si="378"/>
        <v>0</v>
      </c>
      <c r="AA561" s="177">
        <f t="shared" si="379"/>
        <v>0</v>
      </c>
      <c r="AB561" s="177"/>
      <c r="AC561" s="45"/>
      <c r="AD561" s="177">
        <f t="shared" si="380"/>
        <v>0</v>
      </c>
      <c r="AE561" s="177">
        <f t="shared" si="381"/>
        <v>0</v>
      </c>
      <c r="AF561" s="177"/>
      <c r="AG561" s="177">
        <f t="shared" si="382"/>
        <v>0</v>
      </c>
      <c r="AH561" s="45"/>
      <c r="AI561" s="177"/>
      <c r="AJ561" s="177">
        <f t="shared" si="383"/>
        <v>0</v>
      </c>
      <c r="AK561" s="177">
        <f t="shared" si="384"/>
        <v>0</v>
      </c>
      <c r="AL561" s="177"/>
      <c r="AM561" s="45">
        <f t="shared" si="385"/>
        <v>0</v>
      </c>
      <c r="AN561" s="177"/>
    </row>
    <row r="562" spans="1:40" x14ac:dyDescent="0.35">
      <c r="A562" s="48">
        <v>43782</v>
      </c>
      <c r="B562" s="53">
        <f t="shared" si="375"/>
        <v>1</v>
      </c>
      <c r="X562" s="45">
        <f t="shared" si="376"/>
        <v>0</v>
      </c>
      <c r="Y562" s="177">
        <f t="shared" si="377"/>
        <v>0</v>
      </c>
      <c r="Z562" s="177">
        <f t="shared" si="378"/>
        <v>0</v>
      </c>
      <c r="AA562" s="177">
        <f t="shared" si="379"/>
        <v>0</v>
      </c>
      <c r="AB562" s="177"/>
      <c r="AC562" s="45"/>
      <c r="AD562" s="177">
        <f t="shared" si="380"/>
        <v>0</v>
      </c>
      <c r="AE562" s="177">
        <f t="shared" si="381"/>
        <v>0</v>
      </c>
      <c r="AF562" s="177"/>
      <c r="AG562" s="177">
        <f t="shared" si="382"/>
        <v>0</v>
      </c>
      <c r="AH562" s="45"/>
      <c r="AI562" s="177"/>
      <c r="AJ562" s="177">
        <f t="shared" si="383"/>
        <v>0</v>
      </c>
      <c r="AK562" s="177">
        <f t="shared" si="384"/>
        <v>0</v>
      </c>
      <c r="AL562" s="177"/>
      <c r="AM562" s="45">
        <f t="shared" si="385"/>
        <v>0</v>
      </c>
      <c r="AN562" s="177"/>
    </row>
    <row r="563" spans="1:40" x14ac:dyDescent="0.35">
      <c r="A563" s="48">
        <v>43783</v>
      </c>
      <c r="B563" s="53">
        <f t="shared" si="375"/>
        <v>1</v>
      </c>
      <c r="X563" s="45">
        <f t="shared" si="376"/>
        <v>0</v>
      </c>
      <c r="Y563" s="177">
        <f t="shared" si="377"/>
        <v>0</v>
      </c>
      <c r="Z563" s="177">
        <f t="shared" si="378"/>
        <v>0</v>
      </c>
      <c r="AA563" s="177">
        <f t="shared" si="379"/>
        <v>0</v>
      </c>
      <c r="AB563" s="177"/>
      <c r="AC563" s="45"/>
      <c r="AD563" s="177">
        <f t="shared" si="380"/>
        <v>0</v>
      </c>
      <c r="AE563" s="177">
        <f t="shared" si="381"/>
        <v>0</v>
      </c>
      <c r="AF563" s="177"/>
      <c r="AG563" s="177">
        <f t="shared" si="382"/>
        <v>0</v>
      </c>
      <c r="AH563" s="45"/>
      <c r="AI563" s="177"/>
      <c r="AJ563" s="177">
        <f t="shared" si="383"/>
        <v>0</v>
      </c>
      <c r="AK563" s="177">
        <f t="shared" si="384"/>
        <v>0</v>
      </c>
      <c r="AL563" s="177"/>
      <c r="AM563" s="45">
        <f t="shared" si="385"/>
        <v>0</v>
      </c>
      <c r="AN563" s="177"/>
    </row>
    <row r="564" spans="1:40" x14ac:dyDescent="0.35">
      <c r="A564" s="48">
        <v>43784</v>
      </c>
      <c r="B564" s="53">
        <f t="shared" si="375"/>
        <v>1</v>
      </c>
      <c r="X564" s="45">
        <f t="shared" si="376"/>
        <v>0</v>
      </c>
      <c r="Y564" s="177">
        <f t="shared" si="377"/>
        <v>0</v>
      </c>
      <c r="Z564" s="177">
        <f t="shared" si="378"/>
        <v>0</v>
      </c>
      <c r="AA564" s="177">
        <f t="shared" si="379"/>
        <v>0</v>
      </c>
      <c r="AB564" s="177"/>
      <c r="AC564" s="45"/>
      <c r="AD564" s="177">
        <f t="shared" si="380"/>
        <v>0</v>
      </c>
      <c r="AE564" s="177">
        <f t="shared" si="381"/>
        <v>0</v>
      </c>
      <c r="AF564" s="177"/>
      <c r="AG564" s="177">
        <f t="shared" si="382"/>
        <v>0</v>
      </c>
      <c r="AH564" s="45"/>
      <c r="AI564" s="177"/>
      <c r="AJ564" s="177">
        <f t="shared" si="383"/>
        <v>0</v>
      </c>
      <c r="AK564" s="177">
        <f t="shared" si="384"/>
        <v>0</v>
      </c>
      <c r="AL564" s="177"/>
      <c r="AM564" s="45">
        <f t="shared" si="385"/>
        <v>0</v>
      </c>
      <c r="AN564" s="177"/>
    </row>
    <row r="565" spans="1:40" x14ac:dyDescent="0.35">
      <c r="A565" s="48">
        <v>43787</v>
      </c>
      <c r="B565" s="53">
        <f t="shared" si="375"/>
        <v>3</v>
      </c>
      <c r="X565" s="45">
        <f t="shared" si="376"/>
        <v>0</v>
      </c>
      <c r="Y565" s="177">
        <f t="shared" si="377"/>
        <v>0</v>
      </c>
      <c r="Z565" s="177">
        <f t="shared" si="378"/>
        <v>0</v>
      </c>
      <c r="AA565" s="177">
        <f t="shared" si="379"/>
        <v>0</v>
      </c>
      <c r="AB565" s="177"/>
      <c r="AC565" s="45"/>
      <c r="AD565" s="177">
        <f t="shared" si="380"/>
        <v>0</v>
      </c>
      <c r="AE565" s="177">
        <f t="shared" si="381"/>
        <v>0</v>
      </c>
      <c r="AF565" s="177"/>
      <c r="AG565" s="177">
        <f t="shared" si="382"/>
        <v>0</v>
      </c>
      <c r="AH565" s="45"/>
      <c r="AI565" s="177"/>
      <c r="AJ565" s="177">
        <f t="shared" si="383"/>
        <v>0</v>
      </c>
      <c r="AK565" s="177">
        <f t="shared" si="384"/>
        <v>0</v>
      </c>
      <c r="AL565" s="177"/>
      <c r="AM565" s="45">
        <f t="shared" si="385"/>
        <v>0</v>
      </c>
      <c r="AN565" s="177"/>
    </row>
    <row r="566" spans="1:40" x14ac:dyDescent="0.35">
      <c r="A566" s="48">
        <v>43788</v>
      </c>
      <c r="B566" s="53">
        <f t="shared" si="375"/>
        <v>1</v>
      </c>
      <c r="X566" s="45">
        <f t="shared" si="376"/>
        <v>0</v>
      </c>
      <c r="Y566" s="177">
        <f t="shared" si="377"/>
        <v>0</v>
      </c>
      <c r="Z566" s="177">
        <f t="shared" si="378"/>
        <v>0</v>
      </c>
      <c r="AA566" s="177">
        <f t="shared" si="379"/>
        <v>0</v>
      </c>
      <c r="AB566" s="177"/>
      <c r="AC566" s="45"/>
      <c r="AD566" s="177">
        <f t="shared" si="380"/>
        <v>0</v>
      </c>
      <c r="AE566" s="177">
        <f t="shared" si="381"/>
        <v>0</v>
      </c>
      <c r="AF566" s="177"/>
      <c r="AG566" s="177">
        <f t="shared" si="382"/>
        <v>0</v>
      </c>
      <c r="AH566" s="45"/>
      <c r="AI566" s="177"/>
      <c r="AJ566" s="177">
        <f t="shared" si="383"/>
        <v>0</v>
      </c>
      <c r="AK566" s="177">
        <f t="shared" si="384"/>
        <v>0</v>
      </c>
      <c r="AL566" s="177"/>
      <c r="AM566" s="45">
        <f t="shared" si="385"/>
        <v>0</v>
      </c>
      <c r="AN566" s="177"/>
    </row>
    <row r="567" spans="1:40" x14ac:dyDescent="0.35">
      <c r="A567" s="48">
        <v>43789</v>
      </c>
      <c r="B567" s="53">
        <f t="shared" si="375"/>
        <v>1</v>
      </c>
      <c r="X567" s="45">
        <f t="shared" si="376"/>
        <v>0</v>
      </c>
      <c r="Y567" s="177">
        <f t="shared" si="377"/>
        <v>0</v>
      </c>
      <c r="Z567" s="177">
        <f t="shared" si="378"/>
        <v>0</v>
      </c>
      <c r="AA567" s="177">
        <f t="shared" si="379"/>
        <v>0</v>
      </c>
      <c r="AB567" s="177"/>
      <c r="AC567" s="45"/>
      <c r="AD567" s="177">
        <f t="shared" si="380"/>
        <v>0</v>
      </c>
      <c r="AE567" s="177">
        <f t="shared" si="381"/>
        <v>0</v>
      </c>
      <c r="AF567" s="177"/>
      <c r="AG567" s="177">
        <f t="shared" si="382"/>
        <v>0</v>
      </c>
      <c r="AH567" s="45"/>
      <c r="AI567" s="177"/>
      <c r="AJ567" s="177">
        <f t="shared" si="383"/>
        <v>0</v>
      </c>
      <c r="AK567" s="177">
        <f t="shared" si="384"/>
        <v>0</v>
      </c>
      <c r="AL567" s="177"/>
      <c r="AM567" s="45">
        <f t="shared" si="385"/>
        <v>0</v>
      </c>
      <c r="AN567" s="177"/>
    </row>
    <row r="568" spans="1:40" x14ac:dyDescent="0.35">
      <c r="A568" s="48">
        <v>43790</v>
      </c>
      <c r="B568" s="53">
        <f t="shared" si="375"/>
        <v>1</v>
      </c>
      <c r="X568" s="45">
        <f t="shared" si="376"/>
        <v>0</v>
      </c>
      <c r="Y568" s="177">
        <f t="shared" si="377"/>
        <v>0</v>
      </c>
      <c r="Z568" s="177">
        <f t="shared" si="378"/>
        <v>0</v>
      </c>
      <c r="AA568" s="177">
        <f t="shared" si="379"/>
        <v>0</v>
      </c>
      <c r="AB568" s="177"/>
      <c r="AC568" s="45"/>
      <c r="AD568" s="177">
        <f t="shared" si="380"/>
        <v>0</v>
      </c>
      <c r="AE568" s="177">
        <f t="shared" si="381"/>
        <v>0</v>
      </c>
      <c r="AF568" s="177"/>
      <c r="AG568" s="177">
        <f t="shared" si="382"/>
        <v>0</v>
      </c>
      <c r="AH568" s="45"/>
      <c r="AI568" s="177"/>
      <c r="AJ568" s="177">
        <f t="shared" si="383"/>
        <v>0</v>
      </c>
      <c r="AK568" s="177">
        <f t="shared" si="384"/>
        <v>0</v>
      </c>
      <c r="AL568" s="177"/>
      <c r="AM568" s="45">
        <f t="shared" si="385"/>
        <v>0</v>
      </c>
      <c r="AN568" s="177"/>
    </row>
    <row r="569" spans="1:40" x14ac:dyDescent="0.35">
      <c r="A569" s="48">
        <v>43791</v>
      </c>
      <c r="B569" s="53">
        <f t="shared" si="375"/>
        <v>1</v>
      </c>
      <c r="X569" s="45">
        <f t="shared" si="376"/>
        <v>0</v>
      </c>
      <c r="Y569" s="177">
        <f t="shared" si="377"/>
        <v>0</v>
      </c>
      <c r="Z569" s="177">
        <f t="shared" si="378"/>
        <v>0</v>
      </c>
      <c r="AA569" s="177">
        <f t="shared" si="379"/>
        <v>0</v>
      </c>
      <c r="AB569" s="177"/>
      <c r="AC569" s="45"/>
      <c r="AD569" s="177">
        <f t="shared" si="380"/>
        <v>0</v>
      </c>
      <c r="AE569" s="177">
        <f t="shared" si="381"/>
        <v>0</v>
      </c>
      <c r="AF569" s="177"/>
      <c r="AG569" s="177">
        <f t="shared" si="382"/>
        <v>0</v>
      </c>
      <c r="AH569" s="45"/>
      <c r="AI569" s="177"/>
      <c r="AJ569" s="177">
        <f t="shared" si="383"/>
        <v>0</v>
      </c>
      <c r="AK569" s="177">
        <f t="shared" si="384"/>
        <v>0</v>
      </c>
      <c r="AL569" s="177"/>
      <c r="AM569" s="45">
        <f t="shared" si="385"/>
        <v>0</v>
      </c>
      <c r="AN569" s="177"/>
    </row>
    <row r="570" spans="1:40" x14ac:dyDescent="0.35">
      <c r="A570" s="48">
        <v>43794</v>
      </c>
      <c r="B570" s="53">
        <f t="shared" si="375"/>
        <v>3</v>
      </c>
      <c r="X570" s="45">
        <f t="shared" si="376"/>
        <v>0</v>
      </c>
      <c r="Y570" s="177">
        <f t="shared" si="377"/>
        <v>0</v>
      </c>
      <c r="Z570" s="177">
        <f t="shared" si="378"/>
        <v>0</v>
      </c>
      <c r="AA570" s="177">
        <f t="shared" si="379"/>
        <v>0</v>
      </c>
      <c r="AB570" s="177"/>
      <c r="AC570" s="45"/>
      <c r="AD570" s="177">
        <f t="shared" si="380"/>
        <v>0</v>
      </c>
      <c r="AE570" s="177">
        <f t="shared" si="381"/>
        <v>0</v>
      </c>
      <c r="AF570" s="177"/>
      <c r="AG570" s="177">
        <f t="shared" si="382"/>
        <v>0</v>
      </c>
      <c r="AH570" s="45"/>
      <c r="AI570" s="177"/>
      <c r="AJ570" s="177">
        <f t="shared" si="383"/>
        <v>0</v>
      </c>
      <c r="AK570" s="177">
        <f t="shared" si="384"/>
        <v>0</v>
      </c>
      <c r="AL570" s="177"/>
      <c r="AM570" s="45">
        <f t="shared" si="385"/>
        <v>0</v>
      </c>
      <c r="AN570" s="177"/>
    </row>
    <row r="571" spans="1:40" x14ac:dyDescent="0.35">
      <c r="A571" s="48">
        <v>43795</v>
      </c>
      <c r="B571" s="53">
        <f t="shared" si="375"/>
        <v>1</v>
      </c>
      <c r="X571" s="45">
        <f t="shared" si="376"/>
        <v>0</v>
      </c>
      <c r="Y571" s="177">
        <f t="shared" si="377"/>
        <v>0</v>
      </c>
      <c r="Z571" s="177">
        <f t="shared" si="378"/>
        <v>0</v>
      </c>
      <c r="AA571" s="177">
        <f t="shared" si="379"/>
        <v>0</v>
      </c>
      <c r="AB571" s="177"/>
      <c r="AC571" s="45"/>
      <c r="AD571" s="177">
        <f t="shared" si="380"/>
        <v>0</v>
      </c>
      <c r="AE571" s="177">
        <f t="shared" si="381"/>
        <v>0</v>
      </c>
      <c r="AF571" s="177"/>
      <c r="AG571" s="177">
        <f t="shared" si="382"/>
        <v>0</v>
      </c>
      <c r="AH571" s="45"/>
      <c r="AI571" s="177"/>
      <c r="AJ571" s="177">
        <f t="shared" si="383"/>
        <v>0</v>
      </c>
      <c r="AK571" s="177">
        <f t="shared" si="384"/>
        <v>0</v>
      </c>
      <c r="AL571" s="177"/>
      <c r="AM571" s="45">
        <f t="shared" si="385"/>
        <v>0</v>
      </c>
      <c r="AN571" s="177"/>
    </row>
    <row r="572" spans="1:40" x14ac:dyDescent="0.35">
      <c r="A572" s="48">
        <v>43796</v>
      </c>
      <c r="B572" s="53">
        <f t="shared" si="375"/>
        <v>1</v>
      </c>
      <c r="X572" s="45">
        <f t="shared" si="376"/>
        <v>0</v>
      </c>
      <c r="Y572" s="177">
        <f t="shared" si="377"/>
        <v>0</v>
      </c>
      <c r="Z572" s="177">
        <f t="shared" si="378"/>
        <v>0</v>
      </c>
      <c r="AA572" s="177">
        <f t="shared" si="379"/>
        <v>0</v>
      </c>
      <c r="AB572" s="177"/>
      <c r="AC572" s="45"/>
      <c r="AD572" s="177">
        <f t="shared" si="380"/>
        <v>0</v>
      </c>
      <c r="AE572" s="177">
        <f t="shared" si="381"/>
        <v>0</v>
      </c>
      <c r="AF572" s="177"/>
      <c r="AG572" s="177">
        <f t="shared" si="382"/>
        <v>0</v>
      </c>
      <c r="AH572" s="45"/>
      <c r="AI572" s="177"/>
      <c r="AJ572" s="177">
        <f t="shared" si="383"/>
        <v>0</v>
      </c>
      <c r="AK572" s="177">
        <f t="shared" si="384"/>
        <v>0</v>
      </c>
      <c r="AL572" s="177"/>
      <c r="AM572" s="45">
        <f t="shared" si="385"/>
        <v>0</v>
      </c>
      <c r="AN572" s="177"/>
    </row>
    <row r="573" spans="1:40" x14ac:dyDescent="0.35">
      <c r="A573" s="48">
        <v>43797</v>
      </c>
      <c r="B573" s="53">
        <f t="shared" si="375"/>
        <v>1</v>
      </c>
      <c r="X573" s="45">
        <f t="shared" si="376"/>
        <v>0</v>
      </c>
      <c r="Y573" s="177">
        <f t="shared" si="377"/>
        <v>0</v>
      </c>
      <c r="Z573" s="177">
        <f t="shared" si="378"/>
        <v>0</v>
      </c>
      <c r="AA573" s="177">
        <f t="shared" si="379"/>
        <v>0</v>
      </c>
      <c r="AB573" s="177"/>
      <c r="AC573" s="45"/>
      <c r="AD573" s="177">
        <f t="shared" si="380"/>
        <v>0</v>
      </c>
      <c r="AE573" s="177">
        <f t="shared" si="381"/>
        <v>0</v>
      </c>
      <c r="AF573" s="177"/>
      <c r="AG573" s="177">
        <f t="shared" si="382"/>
        <v>0</v>
      </c>
      <c r="AH573" s="45"/>
      <c r="AI573" s="177"/>
      <c r="AJ573" s="177">
        <f t="shared" si="383"/>
        <v>0</v>
      </c>
      <c r="AK573" s="177">
        <f t="shared" si="384"/>
        <v>0</v>
      </c>
      <c r="AL573" s="177"/>
      <c r="AM573" s="45">
        <f t="shared" si="385"/>
        <v>0</v>
      </c>
      <c r="AN573" s="177"/>
    </row>
    <row r="574" spans="1:40" x14ac:dyDescent="0.35">
      <c r="A574" s="48">
        <v>43798</v>
      </c>
      <c r="B574" s="53">
        <f t="shared" si="375"/>
        <v>1</v>
      </c>
      <c r="X574" s="129">
        <f t="shared" si="376"/>
        <v>0</v>
      </c>
      <c r="Y574" s="130">
        <f t="shared" si="377"/>
        <v>0</v>
      </c>
      <c r="Z574" s="130">
        <f t="shared" si="378"/>
        <v>0</v>
      </c>
      <c r="AA574" s="130">
        <f t="shared" si="379"/>
        <v>0</v>
      </c>
      <c r="AB574" s="130">
        <f>SUM(AA555:AA574)</f>
        <v>0</v>
      </c>
      <c r="AD574" s="129">
        <f t="shared" si="380"/>
        <v>0</v>
      </c>
      <c r="AE574" s="130">
        <f t="shared" si="381"/>
        <v>0</v>
      </c>
      <c r="AF574" s="130"/>
      <c r="AG574" s="130">
        <f t="shared" si="382"/>
        <v>0</v>
      </c>
      <c r="AH574" s="130">
        <f>SUM(AG555:AG574)</f>
        <v>0</v>
      </c>
      <c r="AJ574" s="129">
        <f t="shared" si="383"/>
        <v>0</v>
      </c>
      <c r="AK574" s="130">
        <f t="shared" si="384"/>
        <v>0</v>
      </c>
      <c r="AL574" s="130"/>
      <c r="AM574" s="130">
        <f t="shared" si="385"/>
        <v>0</v>
      </c>
      <c r="AN574" s="130">
        <f>SUM(AM556:AM574)</f>
        <v>0</v>
      </c>
    </row>
    <row r="575" spans="1:40" x14ac:dyDescent="0.35">
      <c r="A575" s="48">
        <v>43801</v>
      </c>
      <c r="B575" s="53">
        <f t="shared" si="375"/>
        <v>3</v>
      </c>
      <c r="X575" s="45">
        <f t="shared" si="376"/>
        <v>0</v>
      </c>
      <c r="Y575" s="177">
        <f t="shared" si="377"/>
        <v>0</v>
      </c>
      <c r="Z575" s="177">
        <f t="shared" si="378"/>
        <v>0</v>
      </c>
      <c r="AA575" s="177">
        <f t="shared" si="379"/>
        <v>0</v>
      </c>
      <c r="AB575" s="177"/>
      <c r="AC575" s="45"/>
      <c r="AD575" s="177">
        <f t="shared" si="380"/>
        <v>0</v>
      </c>
      <c r="AE575" s="177">
        <f t="shared" si="381"/>
        <v>0</v>
      </c>
      <c r="AF575" s="177"/>
      <c r="AG575" s="177">
        <f t="shared" si="382"/>
        <v>0</v>
      </c>
      <c r="AH575" s="45"/>
      <c r="AI575" s="177"/>
      <c r="AJ575" s="177">
        <f t="shared" si="383"/>
        <v>0</v>
      </c>
      <c r="AK575" s="177">
        <f t="shared" si="384"/>
        <v>0</v>
      </c>
      <c r="AL575" s="177"/>
      <c r="AM575" s="45">
        <f t="shared" si="385"/>
        <v>0</v>
      </c>
      <c r="AN575" s="177"/>
    </row>
    <row r="576" spans="1:40" x14ac:dyDescent="0.35">
      <c r="A576" s="48">
        <v>43802</v>
      </c>
      <c r="B576" s="53">
        <f t="shared" si="375"/>
        <v>1</v>
      </c>
      <c r="X576" s="45">
        <f t="shared" si="376"/>
        <v>0</v>
      </c>
      <c r="Y576" s="177">
        <f t="shared" si="377"/>
        <v>0</v>
      </c>
      <c r="Z576" s="177">
        <f t="shared" si="378"/>
        <v>0</v>
      </c>
      <c r="AA576" s="177">
        <f t="shared" si="379"/>
        <v>0</v>
      </c>
      <c r="AB576" s="177"/>
      <c r="AC576" s="45"/>
      <c r="AD576" s="177">
        <f t="shared" si="380"/>
        <v>0</v>
      </c>
      <c r="AE576" s="177">
        <f t="shared" si="381"/>
        <v>0</v>
      </c>
      <c r="AF576" s="177"/>
      <c r="AG576" s="177">
        <f t="shared" si="382"/>
        <v>0</v>
      </c>
      <c r="AH576" s="45"/>
      <c r="AI576" s="177"/>
      <c r="AJ576" s="177">
        <f t="shared" si="383"/>
        <v>0</v>
      </c>
      <c r="AK576" s="177">
        <f t="shared" si="384"/>
        <v>0</v>
      </c>
      <c r="AL576" s="177"/>
      <c r="AM576" s="45">
        <f t="shared" si="385"/>
        <v>0</v>
      </c>
      <c r="AN576" s="177"/>
    </row>
    <row r="577" spans="1:40" x14ac:dyDescent="0.35">
      <c r="A577" s="48">
        <v>43803</v>
      </c>
      <c r="B577" s="53">
        <f t="shared" si="375"/>
        <v>1</v>
      </c>
      <c r="X577" s="45">
        <f t="shared" si="376"/>
        <v>0</v>
      </c>
      <c r="Y577" s="177">
        <f t="shared" si="377"/>
        <v>0</v>
      </c>
      <c r="Z577" s="177">
        <f t="shared" si="378"/>
        <v>0</v>
      </c>
      <c r="AA577" s="177">
        <f t="shared" si="379"/>
        <v>0</v>
      </c>
      <c r="AB577" s="177"/>
      <c r="AC577" s="45"/>
      <c r="AD577" s="177">
        <f t="shared" si="380"/>
        <v>0</v>
      </c>
      <c r="AE577" s="177">
        <f t="shared" si="381"/>
        <v>0</v>
      </c>
      <c r="AF577" s="177"/>
      <c r="AG577" s="177">
        <f t="shared" si="382"/>
        <v>0</v>
      </c>
      <c r="AH577" s="45"/>
      <c r="AI577" s="177"/>
      <c r="AJ577" s="177">
        <f t="shared" si="383"/>
        <v>0</v>
      </c>
      <c r="AK577" s="177">
        <f t="shared" si="384"/>
        <v>0</v>
      </c>
      <c r="AL577" s="177"/>
      <c r="AM577" s="45">
        <f t="shared" si="385"/>
        <v>0</v>
      </c>
      <c r="AN577" s="177"/>
    </row>
    <row r="578" spans="1:40" x14ac:dyDescent="0.35">
      <c r="A578" s="48">
        <v>43804</v>
      </c>
      <c r="B578" s="53">
        <f t="shared" si="375"/>
        <v>1</v>
      </c>
      <c r="X578" s="45">
        <f t="shared" si="376"/>
        <v>0</v>
      </c>
      <c r="Y578" s="177">
        <f t="shared" si="377"/>
        <v>0</v>
      </c>
      <c r="Z578" s="177">
        <f t="shared" si="378"/>
        <v>0</v>
      </c>
      <c r="AA578" s="177">
        <f t="shared" si="379"/>
        <v>0</v>
      </c>
      <c r="AB578" s="177"/>
      <c r="AC578" s="45"/>
      <c r="AD578" s="177">
        <f t="shared" si="380"/>
        <v>0</v>
      </c>
      <c r="AE578" s="177">
        <f t="shared" si="381"/>
        <v>0</v>
      </c>
      <c r="AF578" s="177"/>
      <c r="AG578" s="177">
        <f t="shared" si="382"/>
        <v>0</v>
      </c>
      <c r="AH578" s="45"/>
      <c r="AI578" s="177"/>
      <c r="AJ578" s="177">
        <f t="shared" si="383"/>
        <v>0</v>
      </c>
      <c r="AK578" s="177">
        <f t="shared" si="384"/>
        <v>0</v>
      </c>
      <c r="AL578" s="177"/>
      <c r="AM578" s="45">
        <f t="shared" si="385"/>
        <v>0</v>
      </c>
      <c r="AN578" s="177"/>
    </row>
    <row r="579" spans="1:40" x14ac:dyDescent="0.35">
      <c r="A579" s="48">
        <v>43805</v>
      </c>
      <c r="B579" s="53">
        <f t="shared" si="375"/>
        <v>1</v>
      </c>
      <c r="X579" s="45">
        <f t="shared" si="376"/>
        <v>0</v>
      </c>
      <c r="Y579" s="177">
        <f t="shared" si="377"/>
        <v>0</v>
      </c>
      <c r="Z579" s="177">
        <f t="shared" si="378"/>
        <v>0</v>
      </c>
      <c r="AA579" s="177">
        <f t="shared" si="379"/>
        <v>0</v>
      </c>
      <c r="AB579" s="177"/>
      <c r="AC579" s="45"/>
      <c r="AD579" s="177">
        <f t="shared" si="380"/>
        <v>0</v>
      </c>
      <c r="AE579" s="177">
        <f t="shared" si="381"/>
        <v>0</v>
      </c>
      <c r="AF579" s="177"/>
      <c r="AG579" s="177">
        <f t="shared" si="382"/>
        <v>0</v>
      </c>
      <c r="AH579" s="45"/>
      <c r="AI579" s="177"/>
      <c r="AJ579" s="177">
        <f t="shared" si="383"/>
        <v>0</v>
      </c>
      <c r="AK579" s="177">
        <f t="shared" si="384"/>
        <v>0</v>
      </c>
      <c r="AL579" s="177"/>
      <c r="AM579" s="45">
        <f t="shared" si="385"/>
        <v>0</v>
      </c>
      <c r="AN579" s="177"/>
    </row>
    <row r="580" spans="1:40" x14ac:dyDescent="0.35">
      <c r="A580" s="48">
        <v>43808</v>
      </c>
      <c r="B580" s="53">
        <f t="shared" si="375"/>
        <v>3</v>
      </c>
      <c r="X580" s="45">
        <f t="shared" si="376"/>
        <v>0</v>
      </c>
      <c r="Y580" s="177">
        <f t="shared" si="377"/>
        <v>0</v>
      </c>
      <c r="Z580" s="177">
        <f t="shared" si="378"/>
        <v>0</v>
      </c>
      <c r="AA580" s="177">
        <f t="shared" si="379"/>
        <v>0</v>
      </c>
      <c r="AB580" s="177"/>
      <c r="AC580" s="45"/>
      <c r="AD580" s="177">
        <f t="shared" si="380"/>
        <v>0</v>
      </c>
      <c r="AE580" s="177">
        <f t="shared" si="381"/>
        <v>0</v>
      </c>
      <c r="AF580" s="177"/>
      <c r="AG580" s="177">
        <f t="shared" si="382"/>
        <v>0</v>
      </c>
      <c r="AH580" s="45"/>
      <c r="AI580" s="177"/>
      <c r="AJ580" s="177">
        <f t="shared" si="383"/>
        <v>0</v>
      </c>
      <c r="AK580" s="177">
        <f t="shared" si="384"/>
        <v>0</v>
      </c>
      <c r="AL580" s="177"/>
      <c r="AM580" s="45">
        <f t="shared" si="385"/>
        <v>0</v>
      </c>
      <c r="AN580" s="177"/>
    </row>
    <row r="581" spans="1:40" x14ac:dyDescent="0.35">
      <c r="A581" s="48">
        <v>43809</v>
      </c>
      <c r="B581" s="53">
        <f t="shared" si="375"/>
        <v>1</v>
      </c>
      <c r="X581" s="45">
        <f t="shared" si="376"/>
        <v>0</v>
      </c>
      <c r="Y581" s="177">
        <f t="shared" si="377"/>
        <v>0</v>
      </c>
      <c r="Z581" s="177">
        <f t="shared" si="378"/>
        <v>0</v>
      </c>
      <c r="AA581" s="177">
        <f t="shared" si="379"/>
        <v>0</v>
      </c>
      <c r="AB581" s="177"/>
      <c r="AC581" s="45"/>
      <c r="AD581" s="177">
        <f t="shared" si="380"/>
        <v>0</v>
      </c>
      <c r="AE581" s="177">
        <f t="shared" si="381"/>
        <v>0</v>
      </c>
      <c r="AF581" s="177"/>
      <c r="AG581" s="177">
        <f t="shared" si="382"/>
        <v>0</v>
      </c>
      <c r="AH581" s="45"/>
      <c r="AI581" s="177"/>
      <c r="AJ581" s="177">
        <f t="shared" si="383"/>
        <v>0</v>
      </c>
      <c r="AK581" s="177">
        <f t="shared" si="384"/>
        <v>0</v>
      </c>
      <c r="AL581" s="177"/>
      <c r="AM581" s="45">
        <f t="shared" si="385"/>
        <v>0</v>
      </c>
      <c r="AN581" s="177"/>
    </row>
    <row r="582" spans="1:40" x14ac:dyDescent="0.35">
      <c r="A582" s="48">
        <v>43810</v>
      </c>
      <c r="B582" s="53">
        <f t="shared" si="375"/>
        <v>1</v>
      </c>
      <c r="X582" s="45">
        <f t="shared" si="376"/>
        <v>0</v>
      </c>
      <c r="Y582" s="177">
        <f t="shared" si="377"/>
        <v>0</v>
      </c>
      <c r="Z582" s="177">
        <f t="shared" si="378"/>
        <v>0</v>
      </c>
      <c r="AA582" s="177">
        <f t="shared" si="379"/>
        <v>0</v>
      </c>
      <c r="AB582" s="177"/>
      <c r="AC582" s="45"/>
      <c r="AD582" s="177">
        <f t="shared" si="380"/>
        <v>0</v>
      </c>
      <c r="AE582" s="177">
        <f t="shared" si="381"/>
        <v>0</v>
      </c>
      <c r="AF582" s="177"/>
      <c r="AG582" s="177">
        <f t="shared" si="382"/>
        <v>0</v>
      </c>
      <c r="AH582" s="45"/>
      <c r="AI582" s="177"/>
      <c r="AJ582" s="177">
        <f t="shared" si="383"/>
        <v>0</v>
      </c>
      <c r="AK582" s="177">
        <f t="shared" si="384"/>
        <v>0</v>
      </c>
      <c r="AL582" s="177"/>
      <c r="AM582" s="45">
        <f t="shared" si="385"/>
        <v>0</v>
      </c>
      <c r="AN582" s="177"/>
    </row>
    <row r="583" spans="1:40" x14ac:dyDescent="0.35">
      <c r="A583" s="48">
        <v>43811</v>
      </c>
      <c r="B583" s="53">
        <f t="shared" si="375"/>
        <v>1</v>
      </c>
      <c r="X583" s="45">
        <f t="shared" si="376"/>
        <v>0</v>
      </c>
      <c r="Y583" s="177">
        <f t="shared" si="377"/>
        <v>0</v>
      </c>
      <c r="Z583" s="177">
        <f t="shared" si="378"/>
        <v>0</v>
      </c>
      <c r="AA583" s="177">
        <f t="shared" si="379"/>
        <v>0</v>
      </c>
      <c r="AB583" s="177"/>
      <c r="AC583" s="45"/>
      <c r="AD583" s="177">
        <f t="shared" si="380"/>
        <v>0</v>
      </c>
      <c r="AE583" s="177">
        <f t="shared" si="381"/>
        <v>0</v>
      </c>
      <c r="AF583" s="177"/>
      <c r="AG583" s="177">
        <f t="shared" si="382"/>
        <v>0</v>
      </c>
      <c r="AH583" s="45"/>
      <c r="AI583" s="177"/>
      <c r="AJ583" s="177">
        <f t="shared" si="383"/>
        <v>0</v>
      </c>
      <c r="AK583" s="177">
        <f t="shared" si="384"/>
        <v>0</v>
      </c>
      <c r="AL583" s="177"/>
      <c r="AM583" s="45">
        <f t="shared" si="385"/>
        <v>0</v>
      </c>
      <c r="AN583" s="177"/>
    </row>
    <row r="584" spans="1:40" x14ac:dyDescent="0.35">
      <c r="A584" s="48">
        <v>43812</v>
      </c>
      <c r="B584" s="53">
        <f t="shared" ref="B584:B595" si="386">A584-A583</f>
        <v>1</v>
      </c>
      <c r="X584" s="45">
        <f t="shared" si="376"/>
        <v>0</v>
      </c>
      <c r="Y584" s="177">
        <f t="shared" si="377"/>
        <v>0</v>
      </c>
      <c r="Z584" s="177">
        <f t="shared" si="378"/>
        <v>0</v>
      </c>
      <c r="AA584" s="177">
        <f t="shared" si="379"/>
        <v>0</v>
      </c>
      <c r="AB584" s="177"/>
      <c r="AC584" s="45"/>
      <c r="AD584" s="177">
        <f t="shared" si="380"/>
        <v>0</v>
      </c>
      <c r="AE584" s="177">
        <f t="shared" si="381"/>
        <v>0</v>
      </c>
      <c r="AF584" s="177"/>
      <c r="AG584" s="177">
        <f t="shared" si="382"/>
        <v>0</v>
      </c>
      <c r="AH584" s="45"/>
      <c r="AI584" s="177"/>
      <c r="AJ584" s="177">
        <f t="shared" si="383"/>
        <v>0</v>
      </c>
      <c r="AK584" s="177">
        <f t="shared" si="384"/>
        <v>0</v>
      </c>
      <c r="AL584" s="177"/>
      <c r="AM584" s="45">
        <f t="shared" si="385"/>
        <v>0</v>
      </c>
      <c r="AN584" s="177"/>
    </row>
    <row r="585" spans="1:40" x14ac:dyDescent="0.35">
      <c r="A585" s="48">
        <v>43815</v>
      </c>
      <c r="B585" s="53">
        <f t="shared" si="386"/>
        <v>3</v>
      </c>
      <c r="X585" s="45">
        <f t="shared" si="376"/>
        <v>0</v>
      </c>
      <c r="Y585" s="177">
        <f t="shared" si="377"/>
        <v>0</v>
      </c>
      <c r="Z585" s="177">
        <f t="shared" si="378"/>
        <v>0</v>
      </c>
      <c r="AA585" s="177">
        <f t="shared" si="379"/>
        <v>0</v>
      </c>
      <c r="AB585" s="177"/>
      <c r="AC585" s="45"/>
      <c r="AD585" s="177">
        <f t="shared" si="380"/>
        <v>0</v>
      </c>
      <c r="AE585" s="177">
        <f t="shared" si="381"/>
        <v>0</v>
      </c>
      <c r="AF585" s="177"/>
      <c r="AG585" s="177">
        <f t="shared" si="382"/>
        <v>0</v>
      </c>
      <c r="AH585" s="45"/>
      <c r="AI585" s="177"/>
      <c r="AJ585" s="177">
        <f t="shared" si="383"/>
        <v>0</v>
      </c>
      <c r="AK585" s="177">
        <f t="shared" si="384"/>
        <v>0</v>
      </c>
      <c r="AL585" s="177"/>
      <c r="AM585" s="45">
        <f t="shared" si="385"/>
        <v>0</v>
      </c>
      <c r="AN585" s="177"/>
    </row>
    <row r="586" spans="1:40" x14ac:dyDescent="0.35">
      <c r="A586" s="48">
        <v>43816</v>
      </c>
      <c r="B586" s="53">
        <f t="shared" si="386"/>
        <v>1</v>
      </c>
      <c r="X586" s="45">
        <f t="shared" si="376"/>
        <v>0</v>
      </c>
      <c r="Y586" s="177">
        <f t="shared" si="377"/>
        <v>0</v>
      </c>
      <c r="Z586" s="177">
        <f t="shared" si="378"/>
        <v>0</v>
      </c>
      <c r="AA586" s="177">
        <f t="shared" si="379"/>
        <v>0</v>
      </c>
      <c r="AB586" s="177"/>
      <c r="AC586" s="45"/>
      <c r="AD586" s="177">
        <f t="shared" si="380"/>
        <v>0</v>
      </c>
      <c r="AE586" s="177">
        <f t="shared" si="381"/>
        <v>0</v>
      </c>
      <c r="AF586" s="177"/>
      <c r="AG586" s="177">
        <f t="shared" si="382"/>
        <v>0</v>
      </c>
      <c r="AH586" s="45"/>
      <c r="AI586" s="177"/>
      <c r="AJ586" s="177">
        <f t="shared" si="383"/>
        <v>0</v>
      </c>
      <c r="AK586" s="177">
        <f t="shared" si="384"/>
        <v>0</v>
      </c>
      <c r="AL586" s="177"/>
      <c r="AM586" s="45">
        <f t="shared" si="385"/>
        <v>0</v>
      </c>
      <c r="AN586" s="177"/>
    </row>
    <row r="587" spans="1:40" x14ac:dyDescent="0.35">
      <c r="A587" s="48">
        <v>43817</v>
      </c>
      <c r="B587" s="53">
        <f t="shared" si="386"/>
        <v>1</v>
      </c>
      <c r="X587" s="45">
        <f t="shared" si="376"/>
        <v>0</v>
      </c>
      <c r="Y587" s="177">
        <f t="shared" si="377"/>
        <v>0</v>
      </c>
      <c r="Z587" s="177">
        <f t="shared" si="378"/>
        <v>0</v>
      </c>
      <c r="AA587" s="177">
        <f t="shared" si="379"/>
        <v>0</v>
      </c>
      <c r="AB587" s="177"/>
      <c r="AC587" s="45"/>
      <c r="AD587" s="177">
        <f t="shared" si="380"/>
        <v>0</v>
      </c>
      <c r="AE587" s="177">
        <f t="shared" si="381"/>
        <v>0</v>
      </c>
      <c r="AF587" s="177"/>
      <c r="AG587" s="177">
        <f t="shared" si="382"/>
        <v>0</v>
      </c>
      <c r="AH587" s="45"/>
      <c r="AI587" s="177"/>
      <c r="AJ587" s="177">
        <f t="shared" si="383"/>
        <v>0</v>
      </c>
      <c r="AK587" s="177">
        <f t="shared" si="384"/>
        <v>0</v>
      </c>
      <c r="AL587" s="177"/>
      <c r="AM587" s="45">
        <f t="shared" si="385"/>
        <v>0</v>
      </c>
      <c r="AN587" s="177"/>
    </row>
    <row r="588" spans="1:40" x14ac:dyDescent="0.35">
      <c r="A588" s="48">
        <v>43818</v>
      </c>
      <c r="B588" s="53">
        <f t="shared" si="386"/>
        <v>1</v>
      </c>
      <c r="X588" s="45">
        <f t="shared" si="376"/>
        <v>0</v>
      </c>
      <c r="Y588" s="177">
        <f t="shared" si="377"/>
        <v>0</v>
      </c>
      <c r="Z588" s="177">
        <f t="shared" si="378"/>
        <v>0</v>
      </c>
      <c r="AA588" s="177">
        <f t="shared" si="379"/>
        <v>0</v>
      </c>
      <c r="AB588" s="177"/>
      <c r="AC588" s="45"/>
      <c r="AD588" s="177">
        <f t="shared" si="380"/>
        <v>0</v>
      </c>
      <c r="AE588" s="177">
        <f t="shared" si="381"/>
        <v>0</v>
      </c>
      <c r="AF588" s="177"/>
      <c r="AG588" s="177">
        <f t="shared" si="382"/>
        <v>0</v>
      </c>
      <c r="AH588" s="45"/>
      <c r="AI588" s="177"/>
      <c r="AJ588" s="177">
        <f t="shared" si="383"/>
        <v>0</v>
      </c>
      <c r="AK588" s="177">
        <f t="shared" si="384"/>
        <v>0</v>
      </c>
      <c r="AL588" s="177"/>
      <c r="AM588" s="45">
        <f t="shared" si="385"/>
        <v>0</v>
      </c>
      <c r="AN588" s="177"/>
    </row>
    <row r="589" spans="1:40" x14ac:dyDescent="0.35">
      <c r="A589" s="48">
        <v>43819</v>
      </c>
      <c r="B589" s="53">
        <f t="shared" si="386"/>
        <v>1</v>
      </c>
      <c r="X589" s="45">
        <f t="shared" si="376"/>
        <v>0</v>
      </c>
      <c r="Y589" s="177">
        <f t="shared" si="377"/>
        <v>0</v>
      </c>
      <c r="Z589" s="177">
        <f t="shared" si="378"/>
        <v>0</v>
      </c>
      <c r="AA589" s="177">
        <f t="shared" si="379"/>
        <v>0</v>
      </c>
      <c r="AB589" s="177"/>
      <c r="AC589" s="45"/>
      <c r="AD589" s="177">
        <f t="shared" si="380"/>
        <v>0</v>
      </c>
      <c r="AE589" s="177">
        <f t="shared" si="381"/>
        <v>0</v>
      </c>
      <c r="AF589" s="177"/>
      <c r="AG589" s="177">
        <f t="shared" si="382"/>
        <v>0</v>
      </c>
      <c r="AH589" s="45"/>
      <c r="AI589" s="177"/>
      <c r="AJ589" s="177">
        <f t="shared" si="383"/>
        <v>0</v>
      </c>
      <c r="AK589" s="177">
        <f t="shared" si="384"/>
        <v>0</v>
      </c>
      <c r="AL589" s="177"/>
      <c r="AM589" s="45">
        <f t="shared" si="385"/>
        <v>0</v>
      </c>
      <c r="AN589" s="177"/>
    </row>
    <row r="590" spans="1:40" x14ac:dyDescent="0.35">
      <c r="A590" s="48">
        <v>43822</v>
      </c>
      <c r="B590" s="53">
        <f t="shared" si="386"/>
        <v>3</v>
      </c>
      <c r="X590" s="45">
        <f t="shared" si="376"/>
        <v>0</v>
      </c>
      <c r="Y590" s="177">
        <f t="shared" si="377"/>
        <v>0</v>
      </c>
      <c r="Z590" s="177">
        <f t="shared" si="378"/>
        <v>0</v>
      </c>
      <c r="AA590" s="177">
        <f t="shared" si="379"/>
        <v>0</v>
      </c>
      <c r="AB590" s="177"/>
      <c r="AC590" s="45"/>
      <c r="AD590" s="177">
        <f t="shared" si="380"/>
        <v>0</v>
      </c>
      <c r="AE590" s="177">
        <f t="shared" si="381"/>
        <v>0</v>
      </c>
      <c r="AF590" s="177"/>
      <c r="AG590" s="177">
        <f t="shared" si="382"/>
        <v>0</v>
      </c>
      <c r="AH590" s="45"/>
      <c r="AI590" s="177"/>
      <c r="AJ590" s="177">
        <f t="shared" si="383"/>
        <v>0</v>
      </c>
      <c r="AK590" s="177">
        <f t="shared" si="384"/>
        <v>0</v>
      </c>
      <c r="AL590" s="177"/>
      <c r="AM590" s="45">
        <f t="shared" si="385"/>
        <v>0</v>
      </c>
      <c r="AN590" s="177"/>
    </row>
    <row r="591" spans="1:40" x14ac:dyDescent="0.35">
      <c r="A591" s="48">
        <v>43823</v>
      </c>
      <c r="B591" s="53">
        <f t="shared" si="386"/>
        <v>1</v>
      </c>
      <c r="X591" s="45">
        <f t="shared" si="376"/>
        <v>0</v>
      </c>
      <c r="Y591" s="177">
        <f t="shared" si="377"/>
        <v>0</v>
      </c>
      <c r="Z591" s="177">
        <f t="shared" si="378"/>
        <v>0</v>
      </c>
      <c r="AA591" s="177">
        <f t="shared" si="379"/>
        <v>0</v>
      </c>
      <c r="AB591" s="177"/>
      <c r="AC591" s="45"/>
      <c r="AD591" s="177">
        <f t="shared" si="380"/>
        <v>0</v>
      </c>
      <c r="AE591" s="177">
        <f t="shared" si="381"/>
        <v>0</v>
      </c>
      <c r="AF591" s="177"/>
      <c r="AG591" s="177">
        <f t="shared" si="382"/>
        <v>0</v>
      </c>
      <c r="AH591" s="45"/>
      <c r="AI591" s="177"/>
      <c r="AJ591" s="177">
        <f t="shared" si="383"/>
        <v>0</v>
      </c>
      <c r="AK591" s="177">
        <f t="shared" si="384"/>
        <v>0</v>
      </c>
      <c r="AL591" s="177"/>
      <c r="AM591" s="45">
        <f t="shared" si="385"/>
        <v>0</v>
      </c>
      <c r="AN591" s="177"/>
    </row>
    <row r="592" spans="1:40" x14ac:dyDescent="0.35">
      <c r="A592" s="48">
        <v>43825</v>
      </c>
      <c r="B592" s="53">
        <f t="shared" si="386"/>
        <v>2</v>
      </c>
      <c r="X592" s="45">
        <f t="shared" si="376"/>
        <v>0</v>
      </c>
      <c r="Y592" s="177">
        <f t="shared" si="377"/>
        <v>0</v>
      </c>
      <c r="Z592" s="177">
        <f t="shared" si="378"/>
        <v>0</v>
      </c>
      <c r="AA592" s="177">
        <f t="shared" si="379"/>
        <v>0</v>
      </c>
      <c r="AB592" s="177"/>
      <c r="AC592" s="45"/>
      <c r="AD592" s="177">
        <f t="shared" si="380"/>
        <v>0</v>
      </c>
      <c r="AE592" s="177">
        <f t="shared" si="381"/>
        <v>0</v>
      </c>
      <c r="AF592" s="177"/>
      <c r="AG592" s="177">
        <f t="shared" si="382"/>
        <v>0</v>
      </c>
      <c r="AH592" s="45"/>
      <c r="AI592" s="177"/>
      <c r="AJ592" s="177">
        <f t="shared" si="383"/>
        <v>0</v>
      </c>
      <c r="AK592" s="177">
        <f t="shared" si="384"/>
        <v>0</v>
      </c>
      <c r="AL592" s="177"/>
      <c r="AM592" s="45">
        <f t="shared" si="385"/>
        <v>0</v>
      </c>
      <c r="AN592" s="177"/>
    </row>
    <row r="593" spans="1:40" x14ac:dyDescent="0.35">
      <c r="A593" s="48">
        <v>43826</v>
      </c>
      <c r="B593" s="53">
        <f t="shared" si="386"/>
        <v>1</v>
      </c>
      <c r="X593" s="45">
        <f t="shared" si="376"/>
        <v>0</v>
      </c>
      <c r="Y593" s="177">
        <f t="shared" si="377"/>
        <v>0</v>
      </c>
      <c r="Z593" s="177">
        <f t="shared" si="378"/>
        <v>0</v>
      </c>
      <c r="AA593" s="177">
        <f t="shared" si="379"/>
        <v>0</v>
      </c>
      <c r="AB593" s="177"/>
      <c r="AC593" s="45"/>
      <c r="AD593" s="177">
        <f t="shared" si="380"/>
        <v>0</v>
      </c>
      <c r="AE593" s="177">
        <f t="shared" si="381"/>
        <v>0</v>
      </c>
      <c r="AF593" s="177"/>
      <c r="AG593" s="177">
        <f t="shared" si="382"/>
        <v>0</v>
      </c>
      <c r="AH593" s="45"/>
      <c r="AI593" s="177"/>
      <c r="AJ593" s="177">
        <f t="shared" si="383"/>
        <v>0</v>
      </c>
      <c r="AK593" s="177">
        <f t="shared" si="384"/>
        <v>0</v>
      </c>
      <c r="AL593" s="177"/>
      <c r="AM593" s="45">
        <f t="shared" si="385"/>
        <v>0</v>
      </c>
      <c r="AN593" s="177"/>
    </row>
    <row r="594" spans="1:40" x14ac:dyDescent="0.35">
      <c r="A594" s="48">
        <v>43829</v>
      </c>
      <c r="B594" s="53">
        <f t="shared" si="386"/>
        <v>3</v>
      </c>
      <c r="X594" s="45">
        <f t="shared" si="376"/>
        <v>0</v>
      </c>
      <c r="Y594" s="177">
        <f t="shared" si="377"/>
        <v>0</v>
      </c>
      <c r="Z594" s="177">
        <f t="shared" si="378"/>
        <v>0</v>
      </c>
      <c r="AA594" s="177">
        <f t="shared" si="379"/>
        <v>0</v>
      </c>
      <c r="AB594" s="177"/>
      <c r="AC594" s="45"/>
      <c r="AD594" s="177">
        <f t="shared" si="380"/>
        <v>0</v>
      </c>
      <c r="AE594" s="177">
        <f t="shared" si="381"/>
        <v>0</v>
      </c>
      <c r="AF594" s="177"/>
      <c r="AG594" s="177">
        <f t="shared" si="382"/>
        <v>0</v>
      </c>
      <c r="AH594" s="45"/>
      <c r="AI594" s="177"/>
      <c r="AJ594" s="177">
        <f t="shared" si="383"/>
        <v>0</v>
      </c>
      <c r="AK594" s="177">
        <f t="shared" si="384"/>
        <v>0</v>
      </c>
      <c r="AL594" s="177"/>
      <c r="AM594" s="45">
        <f t="shared" si="385"/>
        <v>0</v>
      </c>
      <c r="AN594" s="177"/>
    </row>
    <row r="595" spans="1:40" x14ac:dyDescent="0.35">
      <c r="A595" s="48">
        <v>43830</v>
      </c>
      <c r="B595" s="53">
        <f t="shared" si="386"/>
        <v>1</v>
      </c>
      <c r="X595" s="129">
        <f t="shared" si="376"/>
        <v>0</v>
      </c>
      <c r="Y595" s="130">
        <f t="shared" si="377"/>
        <v>0</v>
      </c>
      <c r="Z595" s="130">
        <f t="shared" si="378"/>
        <v>0</v>
      </c>
      <c r="AA595" s="130">
        <f t="shared" si="379"/>
        <v>0</v>
      </c>
      <c r="AB595" s="130">
        <f>SUM(AA576:AA595)</f>
        <v>0</v>
      </c>
      <c r="AD595" s="129">
        <f t="shared" si="380"/>
        <v>0</v>
      </c>
      <c r="AE595" s="130">
        <f t="shared" si="381"/>
        <v>0</v>
      </c>
      <c r="AF595" s="130"/>
      <c r="AG595" s="130">
        <f t="shared" si="382"/>
        <v>0</v>
      </c>
      <c r="AH595" s="130">
        <f>SUM(AG576:AG595)</f>
        <v>0</v>
      </c>
      <c r="AJ595" s="129">
        <f t="shared" si="383"/>
        <v>0</v>
      </c>
      <c r="AK595" s="130">
        <f t="shared" si="384"/>
        <v>0</v>
      </c>
      <c r="AL595" s="130"/>
      <c r="AM595" s="130">
        <f t="shared" si="385"/>
        <v>0</v>
      </c>
      <c r="AN595" s="130">
        <f>SUM(AM577:AM595)</f>
        <v>0</v>
      </c>
    </row>
    <row r="596" spans="1:40" x14ac:dyDescent="0.35">
      <c r="B596" s="53"/>
    </row>
  </sheetData>
  <mergeCells count="1">
    <mergeCell ref="R3:U3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P653"/>
  <sheetViews>
    <sheetView topLeftCell="E5" zoomScale="85" zoomScaleNormal="85" workbookViewId="0">
      <selection activeCell="L8" sqref="L8"/>
    </sheetView>
  </sheetViews>
  <sheetFormatPr defaultColWidth="9.1796875" defaultRowHeight="15.75" customHeight="1" x14ac:dyDescent="0.25"/>
  <cols>
    <col min="1" max="1" width="9.81640625" style="7" bestFit="1" customWidth="1"/>
    <col min="2" max="3" width="15.1796875" style="1" customWidth="1"/>
    <col min="4" max="4" width="40.1796875" style="1" customWidth="1"/>
    <col min="5" max="5" width="12.81640625" style="2" bestFit="1" customWidth="1"/>
    <col min="6" max="6" width="12.81640625" style="1" bestFit="1" customWidth="1"/>
    <col min="7" max="7" width="13.453125" style="1" bestFit="1" customWidth="1"/>
    <col min="8" max="8" width="16" style="3" customWidth="1"/>
    <col min="9" max="9" width="13.453125" style="4" bestFit="1" customWidth="1"/>
    <col min="10" max="10" width="31.1796875" style="1" bestFit="1" customWidth="1"/>
    <col min="11" max="11" width="23.81640625" style="1" customWidth="1"/>
    <col min="12" max="12" width="18.453125" style="5" customWidth="1"/>
    <col min="13" max="13" width="9.81640625" style="1" bestFit="1" customWidth="1"/>
    <col min="14" max="15" width="9.1796875" style="1"/>
    <col min="16" max="16" width="24.1796875" style="5" bestFit="1" customWidth="1"/>
    <col min="17" max="16384" width="9.1796875" style="1"/>
  </cols>
  <sheetData>
    <row r="1" spans="1:16" ht="15.75" customHeight="1" x14ac:dyDescent="0.25">
      <c r="A1" s="302" t="s">
        <v>31</v>
      </c>
      <c r="B1" s="302"/>
    </row>
    <row r="2" spans="1:16" ht="15.75" customHeight="1" x14ac:dyDescent="0.25">
      <c r="A2" s="303">
        <f>RD!D2</f>
        <v>0</v>
      </c>
      <c r="B2" s="303"/>
      <c r="G2" s="6"/>
    </row>
    <row r="3" spans="1:16" ht="15.75" customHeight="1" x14ac:dyDescent="0.25">
      <c r="I3" s="4">
        <v>0</v>
      </c>
    </row>
    <row r="4" spans="1:16" ht="15.75" customHeight="1" thickBot="1" x14ac:dyDescent="0.35">
      <c r="O4" s="8" t="s">
        <v>32</v>
      </c>
    </row>
    <row r="5" spans="1:16" ht="15.75" customHeight="1" x14ac:dyDescent="0.3">
      <c r="B5" s="9" t="s">
        <v>33</v>
      </c>
      <c r="C5" s="9" t="s">
        <v>33</v>
      </c>
      <c r="D5" s="9" t="s">
        <v>34</v>
      </c>
      <c r="E5" s="10" t="s">
        <v>35</v>
      </c>
      <c r="F5" s="9" t="s">
        <v>36</v>
      </c>
      <c r="G5" s="38" t="s">
        <v>37</v>
      </c>
      <c r="H5" s="11" t="s">
        <v>38</v>
      </c>
      <c r="I5" s="90" t="s">
        <v>39</v>
      </c>
      <c r="J5" s="87" t="s">
        <v>40</v>
      </c>
      <c r="K5" s="12" t="s">
        <v>41</v>
      </c>
      <c r="L5" s="304" t="s">
        <v>42</v>
      </c>
      <c r="M5" s="307"/>
      <c r="O5" s="300" t="s">
        <v>43</v>
      </c>
      <c r="P5" s="301" t="s">
        <v>41</v>
      </c>
    </row>
    <row r="6" spans="1:16" ht="15.75" customHeight="1" x14ac:dyDescent="0.3">
      <c r="B6" s="13" t="s">
        <v>44</v>
      </c>
      <c r="C6" s="13"/>
      <c r="D6" s="13"/>
      <c r="E6" s="14"/>
      <c r="F6" s="13" t="s">
        <v>45</v>
      </c>
      <c r="G6" s="39"/>
      <c r="H6" s="15"/>
      <c r="I6" s="92" t="s">
        <v>45</v>
      </c>
      <c r="J6" s="88"/>
      <c r="K6" s="16"/>
      <c r="L6" s="305"/>
      <c r="M6" s="308"/>
      <c r="O6" s="300"/>
      <c r="P6" s="301"/>
    </row>
    <row r="7" spans="1:16" ht="15.75" customHeight="1" thickBot="1" x14ac:dyDescent="0.35">
      <c r="B7" s="101"/>
      <c r="C7" s="102"/>
      <c r="D7" s="101"/>
      <c r="E7" s="103"/>
      <c r="F7" s="104" t="s">
        <v>46</v>
      </c>
      <c r="G7" s="105" t="s">
        <v>47</v>
      </c>
      <c r="H7" s="106" t="s">
        <v>48</v>
      </c>
      <c r="I7" s="91"/>
      <c r="J7" s="107"/>
      <c r="K7" s="108"/>
      <c r="L7" s="306"/>
      <c r="M7" s="309"/>
      <c r="O7" s="300"/>
      <c r="P7" s="301"/>
    </row>
    <row r="8" spans="1:16" ht="15.75" customHeight="1" x14ac:dyDescent="0.35">
      <c r="A8" s="7">
        <v>1</v>
      </c>
      <c r="B8" s="93" t="s">
        <v>50</v>
      </c>
      <c r="C8" s="93" t="s">
        <v>624</v>
      </c>
      <c r="D8" s="94" t="s">
        <v>3723</v>
      </c>
      <c r="E8" s="95">
        <v>9.2625119999999992</v>
      </c>
      <c r="F8" s="96">
        <v>24408.45912</v>
      </c>
      <c r="G8" s="96">
        <v>27750</v>
      </c>
      <c r="H8" s="89">
        <v>676780.00853811204</v>
      </c>
      <c r="I8" s="89">
        <v>9.3918540000000004</v>
      </c>
      <c r="J8" s="97" t="s">
        <v>51</v>
      </c>
      <c r="K8" s="98" t="str">
        <f t="shared" ref="K8:K71" si="0">VLOOKUP(C8,$O$8:$P$637,2,FALSE)</f>
        <v>JAKFIN</v>
      </c>
      <c r="L8" s="99" t="str">
        <f t="shared" ref="L8:L71" si="1">IF((E8&lt;0.5),"SMALL CAP",IF(AND(E8&gt;=0.5,E8&lt;=1.5),"MID CAP",IF(E8&gt;1.5,"BIG CAP","")))</f>
        <v>BIG CAP</v>
      </c>
      <c r="M8" s="100">
        <f>E8</f>
        <v>9.2625119999999992</v>
      </c>
      <c r="O8" s="19" t="s">
        <v>475</v>
      </c>
      <c r="P8" s="19" t="s">
        <v>5</v>
      </c>
    </row>
    <row r="9" spans="1:16" ht="15.75" customHeight="1" x14ac:dyDescent="0.35">
      <c r="A9" s="7">
        <v>2</v>
      </c>
      <c r="B9" s="17" t="s">
        <v>54</v>
      </c>
      <c r="C9" s="17" t="s">
        <v>631</v>
      </c>
      <c r="D9" s="32" t="s">
        <v>3727</v>
      </c>
      <c r="E9" s="95">
        <v>6.8799020000000004</v>
      </c>
      <c r="F9" s="96">
        <v>122112.35189999999</v>
      </c>
      <c r="G9" s="96">
        <v>4120</v>
      </c>
      <c r="H9" s="89">
        <v>505717.83648051199</v>
      </c>
      <c r="I9" s="20">
        <v>6.9759729999999998</v>
      </c>
      <c r="J9" s="97" t="s">
        <v>51</v>
      </c>
      <c r="K9" s="98" t="str">
        <f t="shared" si="0"/>
        <v>JAKFIN</v>
      </c>
      <c r="L9" s="99" t="str">
        <f t="shared" si="1"/>
        <v>BIG CAP</v>
      </c>
      <c r="M9" s="100">
        <f t="shared" ref="M9:M71" si="2">E9</f>
        <v>6.8799020000000004</v>
      </c>
      <c r="O9" s="19" t="s">
        <v>911</v>
      </c>
      <c r="P9" s="19" t="s">
        <v>13</v>
      </c>
    </row>
    <row r="10" spans="1:16" ht="15.75" customHeight="1" x14ac:dyDescent="0.35">
      <c r="A10" s="7">
        <v>3</v>
      </c>
      <c r="B10" s="17" t="s">
        <v>3724</v>
      </c>
      <c r="C10" s="17" t="s">
        <v>575</v>
      </c>
      <c r="D10" s="32" t="s">
        <v>3725</v>
      </c>
      <c r="E10" s="95">
        <v>5.9649099999999997</v>
      </c>
      <c r="F10" s="96">
        <v>116318.0769</v>
      </c>
      <c r="G10" s="96">
        <v>3750</v>
      </c>
      <c r="H10" s="89">
        <v>439682.34520575998</v>
      </c>
      <c r="I10" s="20">
        <v>6.0482040000000001</v>
      </c>
      <c r="J10" s="97" t="s">
        <v>3726</v>
      </c>
      <c r="K10" s="98" t="str">
        <f t="shared" si="0"/>
        <v>JAKCONS</v>
      </c>
      <c r="L10" s="99" t="str">
        <f t="shared" si="1"/>
        <v>BIG CAP</v>
      </c>
      <c r="M10" s="100">
        <f t="shared" si="2"/>
        <v>5.9649099999999997</v>
      </c>
      <c r="O10" s="19" t="s">
        <v>607</v>
      </c>
      <c r="P10" s="19" t="s">
        <v>8</v>
      </c>
    </row>
    <row r="11" spans="1:16" ht="15.75" customHeight="1" x14ac:dyDescent="0.35">
      <c r="A11" s="7">
        <v>4</v>
      </c>
      <c r="B11" s="17" t="s">
        <v>49</v>
      </c>
      <c r="C11" s="17" t="s">
        <v>751</v>
      </c>
      <c r="D11" s="32" t="s">
        <v>3728</v>
      </c>
      <c r="E11" s="95">
        <v>5.3509460000000004</v>
      </c>
      <c r="F11" s="96">
        <v>99062.2166</v>
      </c>
      <c r="G11" s="96">
        <v>3950</v>
      </c>
      <c r="H11" s="89">
        <v>385352.01554431999</v>
      </c>
      <c r="I11" s="20">
        <v>5.4256669999999998</v>
      </c>
      <c r="J11" s="97" t="s">
        <v>5273</v>
      </c>
      <c r="K11" s="98" t="str">
        <f t="shared" si="0"/>
        <v>JAKINFR</v>
      </c>
      <c r="L11" s="99" t="str">
        <f t="shared" si="1"/>
        <v>BIG CAP</v>
      </c>
      <c r="M11" s="100">
        <f t="shared" si="2"/>
        <v>5.3509460000000004</v>
      </c>
      <c r="O11" s="19" t="s">
        <v>760</v>
      </c>
      <c r="P11" s="19" t="s">
        <v>13</v>
      </c>
    </row>
    <row r="12" spans="1:16" ht="15.75" customHeight="1" x14ac:dyDescent="0.35">
      <c r="A12" s="7">
        <v>5</v>
      </c>
      <c r="B12" s="17" t="s">
        <v>53</v>
      </c>
      <c r="C12" s="17" t="s">
        <v>604</v>
      </c>
      <c r="D12" s="32" t="s">
        <v>3729</v>
      </c>
      <c r="E12" s="95">
        <v>5.136126</v>
      </c>
      <c r="F12" s="96">
        <v>7630</v>
      </c>
      <c r="G12" s="96">
        <v>49225</v>
      </c>
      <c r="H12" s="89">
        <v>375586.73630822398</v>
      </c>
      <c r="I12" s="20">
        <v>5.2078470000000001</v>
      </c>
      <c r="J12" s="97" t="s">
        <v>3726</v>
      </c>
      <c r="K12" s="98" t="str">
        <f t="shared" si="0"/>
        <v>JAKCONS</v>
      </c>
      <c r="L12" s="99" t="str">
        <f t="shared" si="1"/>
        <v>BIG CAP</v>
      </c>
      <c r="M12" s="100">
        <f t="shared" si="2"/>
        <v>5.136126</v>
      </c>
      <c r="O12" s="19" t="s">
        <v>912</v>
      </c>
      <c r="P12" s="19" t="s">
        <v>13</v>
      </c>
    </row>
    <row r="13" spans="1:16" ht="15.75" customHeight="1" x14ac:dyDescent="0.35">
      <c r="A13" s="7">
        <v>6</v>
      </c>
      <c r="B13" s="17" t="s">
        <v>55</v>
      </c>
      <c r="C13" s="17" t="s">
        <v>645</v>
      </c>
      <c r="D13" s="32" t="s">
        <v>3730</v>
      </c>
      <c r="E13" s="95">
        <v>4.7067779999999999</v>
      </c>
      <c r="F13" s="96">
        <v>46199.999997999999</v>
      </c>
      <c r="G13" s="96">
        <v>7450</v>
      </c>
      <c r="H13" s="89">
        <v>345333.32221951999</v>
      </c>
      <c r="I13" s="20">
        <v>4.7725030000000004</v>
      </c>
      <c r="J13" s="97" t="s">
        <v>51</v>
      </c>
      <c r="K13" s="98" t="str">
        <f t="shared" si="0"/>
        <v>JAKFIN</v>
      </c>
      <c r="L13" s="99" t="str">
        <f t="shared" si="1"/>
        <v>BIG CAP</v>
      </c>
      <c r="M13" s="100">
        <f t="shared" si="2"/>
        <v>4.7067779999999999</v>
      </c>
      <c r="O13" s="19" t="s">
        <v>848</v>
      </c>
      <c r="P13" s="19" t="s">
        <v>12</v>
      </c>
    </row>
    <row r="14" spans="1:16" ht="15.75" customHeight="1" x14ac:dyDescent="0.35">
      <c r="A14" s="7">
        <v>7</v>
      </c>
      <c r="B14" s="17" t="s">
        <v>52</v>
      </c>
      <c r="C14" s="17" t="s">
        <v>802</v>
      </c>
      <c r="D14" s="32" t="s">
        <v>3731</v>
      </c>
      <c r="E14" s="95">
        <v>4.0551940000000002</v>
      </c>
      <c r="F14" s="96">
        <v>40483.553140000004</v>
      </c>
      <c r="G14" s="96">
        <v>7325</v>
      </c>
      <c r="H14" s="89">
        <v>288445.30597887997</v>
      </c>
      <c r="I14" s="20">
        <v>4.1118209999999999</v>
      </c>
      <c r="J14" s="97" t="s">
        <v>3732</v>
      </c>
      <c r="K14" s="98" t="str">
        <f t="shared" si="0"/>
        <v>JAKMIND</v>
      </c>
      <c r="L14" s="99" t="str">
        <f t="shared" si="1"/>
        <v>BIG CAP</v>
      </c>
      <c r="M14" s="100">
        <f t="shared" si="2"/>
        <v>4.0551940000000002</v>
      </c>
      <c r="O14" s="19" t="s">
        <v>566</v>
      </c>
      <c r="P14" s="19" t="s">
        <v>7</v>
      </c>
    </row>
    <row r="15" spans="1:16" ht="15.75" customHeight="1" x14ac:dyDescent="0.35">
      <c r="A15" s="7">
        <v>8</v>
      </c>
      <c r="B15" s="17" t="s">
        <v>57</v>
      </c>
      <c r="C15" s="17" t="s">
        <v>629</v>
      </c>
      <c r="D15" s="32" t="s">
        <v>3733</v>
      </c>
      <c r="E15" s="95">
        <v>2.3732090000000001</v>
      </c>
      <c r="F15" s="96">
        <v>18462.169892999998</v>
      </c>
      <c r="G15" s="96">
        <v>9400</v>
      </c>
      <c r="H15" s="89">
        <v>176229.80624383999</v>
      </c>
      <c r="I15" s="20">
        <v>2.4063490000000001</v>
      </c>
      <c r="J15" s="97" t="s">
        <v>51</v>
      </c>
      <c r="K15" s="98" t="str">
        <f t="shared" si="0"/>
        <v>JAKFIN</v>
      </c>
      <c r="L15" s="99" t="str">
        <f t="shared" si="1"/>
        <v>BIG CAP</v>
      </c>
      <c r="M15" s="100">
        <f t="shared" si="2"/>
        <v>2.3732090000000001</v>
      </c>
      <c r="O15" s="19" t="s">
        <v>849</v>
      </c>
      <c r="P15" s="19" t="s">
        <v>12</v>
      </c>
    </row>
    <row r="16" spans="1:16" ht="15.75" customHeight="1" x14ac:dyDescent="0.35">
      <c r="A16" s="7">
        <v>9</v>
      </c>
      <c r="B16" s="17" t="s">
        <v>56</v>
      </c>
      <c r="C16" s="17" t="s">
        <v>574</v>
      </c>
      <c r="D16" s="32" t="s">
        <v>3734</v>
      </c>
      <c r="E16" s="95">
        <v>2.1891409999999998</v>
      </c>
      <c r="F16" s="96">
        <v>1924.088</v>
      </c>
      <c r="G16" s="96">
        <v>83200</v>
      </c>
      <c r="H16" s="89">
        <v>162104.413782016</v>
      </c>
      <c r="I16" s="20">
        <v>2.2197100000000001</v>
      </c>
      <c r="J16" s="97" t="s">
        <v>3726</v>
      </c>
      <c r="K16" s="98" t="str">
        <f t="shared" si="0"/>
        <v>JAKCONS</v>
      </c>
      <c r="L16" s="99" t="str">
        <f t="shared" si="1"/>
        <v>BIG CAP</v>
      </c>
      <c r="M16" s="100">
        <f t="shared" si="2"/>
        <v>2.1891409999999998</v>
      </c>
      <c r="O16" s="19" t="s">
        <v>608</v>
      </c>
      <c r="P16" s="19" t="s">
        <v>8</v>
      </c>
    </row>
    <row r="17" spans="1:16" ht="15.75" customHeight="1" x14ac:dyDescent="0.35">
      <c r="A17" s="7">
        <v>10</v>
      </c>
      <c r="B17" s="17" t="s">
        <v>60</v>
      </c>
      <c r="C17" s="17" t="s">
        <v>578</v>
      </c>
      <c r="D17" s="32" t="s">
        <v>3737</v>
      </c>
      <c r="E17" s="95">
        <v>1.4871129999999999</v>
      </c>
      <c r="F17" s="96">
        <v>11661.907999999999</v>
      </c>
      <c r="G17" s="96">
        <v>9325</v>
      </c>
      <c r="H17" s="89">
        <v>108164.196335616</v>
      </c>
      <c r="I17" s="20">
        <v>1.507879</v>
      </c>
      <c r="J17" s="97" t="s">
        <v>3726</v>
      </c>
      <c r="K17" s="98" t="str">
        <f t="shared" si="0"/>
        <v>JAKCONS</v>
      </c>
      <c r="L17" s="99" t="str">
        <f t="shared" si="1"/>
        <v>MID CAP</v>
      </c>
      <c r="M17" s="100">
        <f t="shared" si="2"/>
        <v>1.4871129999999999</v>
      </c>
      <c r="O17" s="19" t="s">
        <v>799</v>
      </c>
      <c r="P17" s="19" t="s">
        <v>6</v>
      </c>
    </row>
    <row r="18" spans="1:16" ht="15.75" customHeight="1" x14ac:dyDescent="0.35">
      <c r="A18" s="7">
        <v>11</v>
      </c>
      <c r="B18" s="17" t="s">
        <v>71</v>
      </c>
      <c r="C18" s="17" t="s">
        <v>511</v>
      </c>
      <c r="D18" s="32" t="s">
        <v>3748</v>
      </c>
      <c r="E18" s="95">
        <v>1.435147</v>
      </c>
      <c r="F18" s="96">
        <v>16398</v>
      </c>
      <c r="G18" s="96">
        <v>6400</v>
      </c>
      <c r="H18" s="89">
        <v>117245.70335641599</v>
      </c>
      <c r="I18" s="20">
        <v>1.455187</v>
      </c>
      <c r="J18" s="97" t="s">
        <v>3726</v>
      </c>
      <c r="K18" s="98" t="str">
        <f t="shared" si="0"/>
        <v>JAKBIND</v>
      </c>
      <c r="L18" s="99" t="str">
        <f t="shared" si="1"/>
        <v>MID CAP</v>
      </c>
      <c r="M18" s="100">
        <f t="shared" si="2"/>
        <v>1.435147</v>
      </c>
      <c r="O18" s="19" t="s">
        <v>761</v>
      </c>
      <c r="P18" s="19" t="s">
        <v>11</v>
      </c>
    </row>
    <row r="19" spans="1:16" ht="15.75" customHeight="1" x14ac:dyDescent="0.35">
      <c r="A19" s="7">
        <v>12</v>
      </c>
      <c r="B19" s="17" t="s">
        <v>58</v>
      </c>
      <c r="C19" s="17" t="s">
        <v>1026</v>
      </c>
      <c r="D19" s="32" t="s">
        <v>3735</v>
      </c>
      <c r="E19" s="95">
        <v>1.379804</v>
      </c>
      <c r="F19" s="96">
        <v>3730.1351359999999</v>
      </c>
      <c r="G19" s="96">
        <v>27050</v>
      </c>
      <c r="H19" s="89">
        <v>101179.91681228799</v>
      </c>
      <c r="I19" s="20">
        <v>1.399071</v>
      </c>
      <c r="J19" s="97" t="s">
        <v>59</v>
      </c>
      <c r="K19" s="98" t="str">
        <f t="shared" si="0"/>
        <v>JAKTRAD</v>
      </c>
      <c r="L19" s="99" t="str">
        <f t="shared" si="1"/>
        <v>MID CAP</v>
      </c>
      <c r="M19" s="100">
        <f t="shared" si="2"/>
        <v>1.379804</v>
      </c>
      <c r="O19" s="19" t="s">
        <v>497</v>
      </c>
      <c r="P19" s="19" t="s">
        <v>6</v>
      </c>
    </row>
    <row r="20" spans="1:16" ht="15.75" customHeight="1" x14ac:dyDescent="0.35">
      <c r="A20" s="7">
        <v>13</v>
      </c>
      <c r="B20" s="17" t="s">
        <v>61</v>
      </c>
      <c r="C20" s="17" t="s">
        <v>560</v>
      </c>
      <c r="D20" s="32" t="s">
        <v>3736</v>
      </c>
      <c r="E20" s="95">
        <v>1.3778790000000001</v>
      </c>
      <c r="F20" s="96">
        <v>17833.520260000001</v>
      </c>
      <c r="G20" s="96">
        <v>5650</v>
      </c>
      <c r="H20" s="89">
        <v>101651.062980608</v>
      </c>
      <c r="I20" s="20">
        <v>1.397119</v>
      </c>
      <c r="J20" s="97" t="s">
        <v>62</v>
      </c>
      <c r="K20" s="98" t="str">
        <f t="shared" si="0"/>
        <v>JAKBIND</v>
      </c>
      <c r="L20" s="99" t="str">
        <f t="shared" si="1"/>
        <v>MID CAP</v>
      </c>
      <c r="M20" s="100">
        <f t="shared" si="2"/>
        <v>1.3778790000000001</v>
      </c>
      <c r="O20" s="19" t="s">
        <v>609</v>
      </c>
      <c r="P20" s="19" t="s">
        <v>8</v>
      </c>
    </row>
    <row r="21" spans="1:16" ht="15.75" customHeight="1" x14ac:dyDescent="0.35">
      <c r="A21" s="7">
        <v>14</v>
      </c>
      <c r="B21" s="17" t="s">
        <v>74</v>
      </c>
      <c r="C21" s="17" t="s">
        <v>636</v>
      </c>
      <c r="D21" s="32" t="s">
        <v>3741</v>
      </c>
      <c r="E21" s="95">
        <v>1.2067559999999999</v>
      </c>
      <c r="F21" s="96">
        <v>9488.7969310000008</v>
      </c>
      <c r="G21" s="96">
        <v>9300</v>
      </c>
      <c r="H21" s="89">
        <v>88418.335850496005</v>
      </c>
      <c r="I21" s="20">
        <v>1.2236069999999999</v>
      </c>
      <c r="J21" s="97" t="s">
        <v>51</v>
      </c>
      <c r="K21" s="98" t="str">
        <f t="shared" si="0"/>
        <v>JAKFIN</v>
      </c>
      <c r="L21" s="99" t="str">
        <f t="shared" si="1"/>
        <v>MID CAP</v>
      </c>
      <c r="M21" s="100">
        <f t="shared" si="2"/>
        <v>1.2067559999999999</v>
      </c>
      <c r="O21" s="19" t="s">
        <v>610</v>
      </c>
      <c r="P21" s="19" t="s">
        <v>8</v>
      </c>
    </row>
    <row r="22" spans="1:16" ht="15.75" customHeight="1" x14ac:dyDescent="0.35">
      <c r="A22" s="7">
        <v>15</v>
      </c>
      <c r="B22" s="17" t="s">
        <v>69</v>
      </c>
      <c r="C22" s="17" t="s">
        <v>551</v>
      </c>
      <c r="D22" s="32" t="s">
        <v>3745</v>
      </c>
      <c r="E22" s="95">
        <v>1.131529</v>
      </c>
      <c r="F22" s="96">
        <v>5931.52</v>
      </c>
      <c r="G22" s="96">
        <v>13950</v>
      </c>
      <c r="H22" s="89">
        <v>82448.129982464001</v>
      </c>
      <c r="I22" s="20">
        <v>1.14733</v>
      </c>
      <c r="J22" s="97" t="s">
        <v>62</v>
      </c>
      <c r="K22" s="98" t="str">
        <f t="shared" si="0"/>
        <v>JAKBIND</v>
      </c>
      <c r="L22" s="99" t="str">
        <f t="shared" si="1"/>
        <v>MID CAP</v>
      </c>
      <c r="M22" s="100">
        <f t="shared" si="2"/>
        <v>1.131529</v>
      </c>
      <c r="O22" s="19" t="s">
        <v>611</v>
      </c>
      <c r="P22" s="19" t="s">
        <v>8</v>
      </c>
    </row>
    <row r="23" spans="1:16" ht="15.75" customHeight="1" x14ac:dyDescent="0.35">
      <c r="A23" s="7">
        <v>16</v>
      </c>
      <c r="B23" s="17" t="s">
        <v>67</v>
      </c>
      <c r="C23" s="17" t="s">
        <v>526</v>
      </c>
      <c r="D23" s="32" t="s">
        <v>3738</v>
      </c>
      <c r="E23" s="95">
        <v>1.10246</v>
      </c>
      <c r="F23" s="96">
        <v>3681.2316989999999</v>
      </c>
      <c r="G23" s="96">
        <v>21900</v>
      </c>
      <c r="H23" s="89">
        <v>80618.977230848002</v>
      </c>
      <c r="I23" s="20">
        <v>1.1178539999999999</v>
      </c>
      <c r="J23" s="97" t="s">
        <v>62</v>
      </c>
      <c r="K23" s="98" t="str">
        <f t="shared" si="0"/>
        <v>JAKBIND</v>
      </c>
      <c r="L23" s="99" t="str">
        <f t="shared" si="1"/>
        <v>MID CAP</v>
      </c>
      <c r="M23" s="100">
        <f t="shared" si="2"/>
        <v>1.10246</v>
      </c>
      <c r="O23" s="19" t="s">
        <v>913</v>
      </c>
      <c r="P23" s="19" t="s">
        <v>13</v>
      </c>
    </row>
    <row r="24" spans="1:16" ht="15.75" customHeight="1" x14ac:dyDescent="0.35">
      <c r="A24" s="7">
        <v>17</v>
      </c>
      <c r="B24" s="17" t="s">
        <v>63</v>
      </c>
      <c r="C24" s="17" t="s">
        <v>585</v>
      </c>
      <c r="D24" s="32" t="s">
        <v>3739</v>
      </c>
      <c r="E24" s="95">
        <v>0.97434200000000004</v>
      </c>
      <c r="F24" s="96">
        <v>46875.122109999997</v>
      </c>
      <c r="G24" s="96">
        <v>1520</v>
      </c>
      <c r="H24" s="89">
        <v>71718.940966912007</v>
      </c>
      <c r="I24" s="20">
        <v>0.98794769999999998</v>
      </c>
      <c r="J24" s="97" t="s">
        <v>3740</v>
      </c>
      <c r="K24" s="98" t="str">
        <f t="shared" si="0"/>
        <v>JAKCONS</v>
      </c>
      <c r="L24" s="99" t="str">
        <f t="shared" si="1"/>
        <v>MID CAP</v>
      </c>
      <c r="M24" s="100">
        <f t="shared" si="2"/>
        <v>0.97434200000000004</v>
      </c>
      <c r="O24" s="19" t="s">
        <v>567</v>
      </c>
      <c r="P24" s="19" t="s">
        <v>7</v>
      </c>
    </row>
    <row r="25" spans="1:16" ht="15.75" customHeight="1" x14ac:dyDescent="0.35">
      <c r="A25" s="7">
        <v>18</v>
      </c>
      <c r="B25" s="17" t="s">
        <v>104</v>
      </c>
      <c r="C25" s="17" t="s">
        <v>508</v>
      </c>
      <c r="D25" s="32" t="s">
        <v>3758</v>
      </c>
      <c r="E25" s="95">
        <v>0.90289299999999995</v>
      </c>
      <c r="F25" s="96">
        <v>18391.463526</v>
      </c>
      <c r="G25" s="96">
        <v>3590</v>
      </c>
      <c r="H25" s="89">
        <v>63912.577859584002</v>
      </c>
      <c r="I25" s="20">
        <v>0.91550069999999995</v>
      </c>
      <c r="J25" s="97" t="s">
        <v>62</v>
      </c>
      <c r="K25" s="98" t="str">
        <f t="shared" si="0"/>
        <v>JAKBIND</v>
      </c>
      <c r="L25" s="99" t="str">
        <f t="shared" si="1"/>
        <v>MID CAP</v>
      </c>
      <c r="M25" s="100">
        <f t="shared" si="2"/>
        <v>0.90289299999999995</v>
      </c>
      <c r="O25" s="19" t="s">
        <v>498</v>
      </c>
      <c r="P25" s="19" t="s">
        <v>13</v>
      </c>
    </row>
    <row r="26" spans="1:16" ht="15.75" customHeight="1" x14ac:dyDescent="0.35">
      <c r="A26" s="7">
        <v>19</v>
      </c>
      <c r="B26" s="17" t="s">
        <v>94</v>
      </c>
      <c r="C26" s="17" t="s">
        <v>772</v>
      </c>
      <c r="D26" s="32" t="s">
        <v>3755</v>
      </c>
      <c r="E26" s="95">
        <v>0.86152099999999998</v>
      </c>
      <c r="F26" s="96">
        <v>3333.3335000000002</v>
      </c>
      <c r="G26" s="96">
        <v>18900</v>
      </c>
      <c r="H26" s="89">
        <v>63833.334874111999</v>
      </c>
      <c r="I26" s="20">
        <v>0.87355150000000004</v>
      </c>
      <c r="J26" s="97" t="s">
        <v>59</v>
      </c>
      <c r="K26" s="98" t="str">
        <f t="shared" si="0"/>
        <v>JAKMINE</v>
      </c>
      <c r="L26" s="99" t="str">
        <f t="shared" si="1"/>
        <v>MID CAP</v>
      </c>
      <c r="M26" s="100">
        <f t="shared" si="2"/>
        <v>0.86152099999999998</v>
      </c>
      <c r="O26" s="19" t="s">
        <v>499</v>
      </c>
      <c r="P26" s="19" t="s">
        <v>6</v>
      </c>
    </row>
    <row r="27" spans="1:16" ht="15.75" customHeight="1" x14ac:dyDescent="0.35">
      <c r="A27" s="7">
        <v>20</v>
      </c>
      <c r="B27" s="18" t="s">
        <v>70</v>
      </c>
      <c r="C27" s="17" t="s">
        <v>693</v>
      </c>
      <c r="D27" s="18" t="s">
        <v>3743</v>
      </c>
      <c r="E27" s="95">
        <v>0.84900500000000001</v>
      </c>
      <c r="F27" s="96">
        <v>6367.6647169999997</v>
      </c>
      <c r="G27" s="96">
        <v>9750</v>
      </c>
      <c r="H27" s="89">
        <v>60492.815007744</v>
      </c>
      <c r="I27" s="20">
        <v>0.86086050000000003</v>
      </c>
      <c r="J27" s="97" t="s">
        <v>51</v>
      </c>
      <c r="K27" s="98" t="str">
        <f t="shared" si="0"/>
        <v>JAKFIN</v>
      </c>
      <c r="L27" s="99" t="str">
        <f t="shared" si="1"/>
        <v>MID CAP</v>
      </c>
      <c r="M27" s="100">
        <f t="shared" si="2"/>
        <v>0.84900500000000001</v>
      </c>
      <c r="O27" s="19" t="s">
        <v>914</v>
      </c>
      <c r="P27" s="19" t="s">
        <v>13</v>
      </c>
    </row>
    <row r="28" spans="1:16" ht="15.75" customHeight="1" x14ac:dyDescent="0.35">
      <c r="A28" s="7">
        <v>21</v>
      </c>
      <c r="B28" s="17" t="s">
        <v>73</v>
      </c>
      <c r="C28" s="17" t="s">
        <v>591</v>
      </c>
      <c r="D28" s="32" t="s">
        <v>3747</v>
      </c>
      <c r="E28" s="95">
        <v>0.78273000000000004</v>
      </c>
      <c r="F28" s="96">
        <v>22358.699724999999</v>
      </c>
      <c r="G28" s="96">
        <v>2560</v>
      </c>
      <c r="H28" s="89">
        <v>57238.269984767998</v>
      </c>
      <c r="I28" s="20">
        <v>0.79366000000000003</v>
      </c>
      <c r="J28" s="97" t="s">
        <v>3726</v>
      </c>
      <c r="K28" s="98" t="str">
        <f t="shared" si="0"/>
        <v>JAKCONS</v>
      </c>
      <c r="L28" s="99" t="str">
        <f t="shared" si="1"/>
        <v>MID CAP</v>
      </c>
      <c r="M28" s="100">
        <f t="shared" si="2"/>
        <v>0.78273000000000004</v>
      </c>
      <c r="O28" s="19" t="s">
        <v>612</v>
      </c>
      <c r="P28" s="19" t="s">
        <v>9</v>
      </c>
    </row>
    <row r="29" spans="1:16" ht="15.75" customHeight="1" x14ac:dyDescent="0.35">
      <c r="A29" s="7">
        <v>22</v>
      </c>
      <c r="B29" s="17" t="s">
        <v>65</v>
      </c>
      <c r="C29" s="17" t="s">
        <v>735</v>
      </c>
      <c r="D29" s="32" t="s">
        <v>3749</v>
      </c>
      <c r="E29" s="95">
        <v>0.77902800000000005</v>
      </c>
      <c r="F29" s="96">
        <v>24241.508195999999</v>
      </c>
      <c r="G29" s="96">
        <v>2350</v>
      </c>
      <c r="H29" s="89">
        <v>56967.544438784003</v>
      </c>
      <c r="I29" s="20">
        <v>0.78990610000000006</v>
      </c>
      <c r="J29" s="97" t="s">
        <v>66</v>
      </c>
      <c r="K29" s="98" t="str">
        <f t="shared" si="0"/>
        <v>JAKINFR</v>
      </c>
      <c r="L29" s="99" t="str">
        <f t="shared" si="1"/>
        <v>MID CAP</v>
      </c>
      <c r="M29" s="100">
        <f t="shared" si="2"/>
        <v>0.77902800000000005</v>
      </c>
      <c r="O29" s="19" t="s">
        <v>500</v>
      </c>
      <c r="P29" s="19" t="s">
        <v>6</v>
      </c>
    </row>
    <row r="30" spans="1:16" ht="15.75" customHeight="1" x14ac:dyDescent="0.35">
      <c r="A30" s="7">
        <v>23</v>
      </c>
      <c r="B30" s="17" t="s">
        <v>64</v>
      </c>
      <c r="C30" s="17" t="s">
        <v>580</v>
      </c>
      <c r="D30" s="32" t="s">
        <v>3744</v>
      </c>
      <c r="E30" s="95">
        <v>0.76545799999999997</v>
      </c>
      <c r="F30" s="96">
        <v>8780.4264999999996</v>
      </c>
      <c r="G30" s="96">
        <v>6375</v>
      </c>
      <c r="H30" s="89">
        <v>57731.306225663997</v>
      </c>
      <c r="I30" s="20">
        <v>0.77614660000000002</v>
      </c>
      <c r="J30" s="97" t="s">
        <v>3726</v>
      </c>
      <c r="K30" s="98" t="str">
        <f t="shared" si="0"/>
        <v>JAKCONS</v>
      </c>
      <c r="L30" s="99" t="str">
        <f t="shared" si="1"/>
        <v>MID CAP</v>
      </c>
      <c r="M30" s="100">
        <f t="shared" si="2"/>
        <v>0.76545799999999997</v>
      </c>
      <c r="O30" s="19" t="s">
        <v>501</v>
      </c>
      <c r="P30" s="19" t="s">
        <v>6</v>
      </c>
    </row>
    <row r="31" spans="1:16" ht="15.75" customHeight="1" x14ac:dyDescent="0.35">
      <c r="A31" s="7">
        <v>24</v>
      </c>
      <c r="B31" s="17" t="s">
        <v>179</v>
      </c>
      <c r="C31" s="17" t="s">
        <v>717</v>
      </c>
      <c r="D31" s="32" t="s">
        <v>3921</v>
      </c>
      <c r="E31" s="95">
        <v>0.72539500000000001</v>
      </c>
      <c r="F31" s="96">
        <v>171114.68566700001</v>
      </c>
      <c r="G31" s="96">
        <v>310</v>
      </c>
      <c r="H31" s="89">
        <v>56125.61760256</v>
      </c>
      <c r="I31" s="20">
        <v>0.73552419999999996</v>
      </c>
      <c r="J31" s="97" t="s">
        <v>5273</v>
      </c>
      <c r="K31" s="98" t="str">
        <f t="shared" si="0"/>
        <v>JAKINFR</v>
      </c>
      <c r="L31" s="99" t="str">
        <f t="shared" si="1"/>
        <v>MID CAP</v>
      </c>
      <c r="M31" s="100">
        <f t="shared" si="2"/>
        <v>0.72539500000000001</v>
      </c>
      <c r="O31" s="19" t="s">
        <v>502</v>
      </c>
      <c r="P31" s="19" t="s">
        <v>6</v>
      </c>
    </row>
    <row r="32" spans="1:16" ht="15.75" customHeight="1" x14ac:dyDescent="0.35">
      <c r="A32" s="7">
        <v>25</v>
      </c>
      <c r="B32" s="17" t="s">
        <v>84</v>
      </c>
      <c r="C32" s="17" t="s">
        <v>792</v>
      </c>
      <c r="D32" s="32" t="s">
        <v>3764</v>
      </c>
      <c r="E32" s="95">
        <v>0.661686</v>
      </c>
      <c r="F32" s="96">
        <v>11520.659250000001</v>
      </c>
      <c r="G32" s="96">
        <v>4200</v>
      </c>
      <c r="H32" s="89">
        <v>48041.151168511999</v>
      </c>
      <c r="I32" s="20">
        <v>0.67092589999999996</v>
      </c>
      <c r="J32" s="97" t="s">
        <v>59</v>
      </c>
      <c r="K32" s="98" t="str">
        <f t="shared" si="0"/>
        <v>JAKMINE</v>
      </c>
      <c r="L32" s="99" t="str">
        <f t="shared" si="1"/>
        <v>MID CAP</v>
      </c>
      <c r="M32" s="100">
        <f t="shared" si="2"/>
        <v>0.661686</v>
      </c>
      <c r="O32" s="19" t="s">
        <v>568</v>
      </c>
      <c r="P32" s="19" t="s">
        <v>7</v>
      </c>
    </row>
    <row r="33" spans="1:16" ht="15.75" customHeight="1" x14ac:dyDescent="0.35">
      <c r="A33" s="7">
        <v>26</v>
      </c>
      <c r="B33" s="17" t="s">
        <v>153</v>
      </c>
      <c r="C33" s="17" t="s">
        <v>524</v>
      </c>
      <c r="D33" s="32" t="s">
        <v>3746</v>
      </c>
      <c r="E33" s="95">
        <v>0.64341199999999998</v>
      </c>
      <c r="F33" s="96">
        <v>5470.9829410000002</v>
      </c>
      <c r="G33" s="96">
        <v>8600</v>
      </c>
      <c r="H33" s="89">
        <v>50606.593015808001</v>
      </c>
      <c r="I33" s="20">
        <v>0.65239670000000005</v>
      </c>
      <c r="J33" s="97" t="s">
        <v>62</v>
      </c>
      <c r="K33" s="98" t="str">
        <f t="shared" si="0"/>
        <v>JAKBIND</v>
      </c>
      <c r="L33" s="99" t="str">
        <f t="shared" si="1"/>
        <v>MID CAP</v>
      </c>
      <c r="M33" s="100">
        <f t="shared" si="2"/>
        <v>0.64341199999999998</v>
      </c>
      <c r="O33" s="19" t="s">
        <v>613</v>
      </c>
      <c r="P33" s="19" t="s">
        <v>8</v>
      </c>
    </row>
    <row r="34" spans="1:16" ht="15.75" customHeight="1" x14ac:dyDescent="0.35">
      <c r="A34" s="7">
        <v>27</v>
      </c>
      <c r="B34" s="17" t="s">
        <v>119</v>
      </c>
      <c r="C34" s="17" t="s">
        <v>671</v>
      </c>
      <c r="D34" s="32" t="s">
        <v>3787</v>
      </c>
      <c r="E34" s="95">
        <v>0.63885599999999998</v>
      </c>
      <c r="F34" s="96">
        <v>6313.1475330000003</v>
      </c>
      <c r="G34" s="96">
        <v>7400</v>
      </c>
      <c r="H34" s="89">
        <v>49983.097143296</v>
      </c>
      <c r="I34" s="20">
        <v>0.64777709999999999</v>
      </c>
      <c r="J34" s="97" t="s">
        <v>51</v>
      </c>
      <c r="K34" s="98" t="str">
        <f t="shared" si="0"/>
        <v>JAKFIN</v>
      </c>
      <c r="L34" s="99" t="str">
        <f t="shared" si="1"/>
        <v>MID CAP</v>
      </c>
      <c r="M34" s="100">
        <f t="shared" si="2"/>
        <v>0.63885599999999998</v>
      </c>
      <c r="O34" s="19" t="s">
        <v>503</v>
      </c>
      <c r="P34" s="19" t="s">
        <v>6</v>
      </c>
    </row>
    <row r="35" spans="1:16" ht="15.75" customHeight="1" x14ac:dyDescent="0.35">
      <c r="A35" s="7">
        <v>28</v>
      </c>
      <c r="B35" s="17" t="s">
        <v>80</v>
      </c>
      <c r="C35" s="17" t="s">
        <v>932</v>
      </c>
      <c r="D35" s="32" t="s">
        <v>3754</v>
      </c>
      <c r="E35" s="95">
        <v>0.63620600000000005</v>
      </c>
      <c r="F35" s="96">
        <v>14184</v>
      </c>
      <c r="G35" s="96">
        <v>3280</v>
      </c>
      <c r="H35" s="89">
        <v>46523.521957887999</v>
      </c>
      <c r="I35" s="20">
        <v>0.64509030000000001</v>
      </c>
      <c r="J35" s="97" t="s">
        <v>5273</v>
      </c>
      <c r="K35" s="98" t="str">
        <f t="shared" si="0"/>
        <v>JAKTRAD</v>
      </c>
      <c r="L35" s="99" t="str">
        <f t="shared" si="1"/>
        <v>MID CAP</v>
      </c>
      <c r="M35" s="100">
        <f t="shared" si="2"/>
        <v>0.63620600000000005</v>
      </c>
      <c r="O35" s="19" t="s">
        <v>800</v>
      </c>
      <c r="P35" s="19" t="s">
        <v>10</v>
      </c>
    </row>
    <row r="36" spans="1:16" ht="15.75" customHeight="1" x14ac:dyDescent="0.35">
      <c r="A36" s="7">
        <v>29</v>
      </c>
      <c r="B36" s="17" t="s">
        <v>72</v>
      </c>
      <c r="C36" s="17" t="s">
        <v>937</v>
      </c>
      <c r="D36" s="32" t="s">
        <v>3751</v>
      </c>
      <c r="E36" s="95">
        <v>0.61701700000000004</v>
      </c>
      <c r="F36" s="96">
        <v>5640.0324419999997</v>
      </c>
      <c r="G36" s="96">
        <v>8000</v>
      </c>
      <c r="H36" s="89">
        <v>44556.254969856003</v>
      </c>
      <c r="I36" s="20">
        <v>0.62563290000000005</v>
      </c>
      <c r="J36" s="97" t="s">
        <v>5273</v>
      </c>
      <c r="K36" s="98" t="str">
        <f t="shared" si="0"/>
        <v>JAKTRAD</v>
      </c>
      <c r="L36" s="99" t="str">
        <f t="shared" si="1"/>
        <v>MID CAP</v>
      </c>
      <c r="M36" s="100">
        <f t="shared" si="2"/>
        <v>0.61701700000000004</v>
      </c>
      <c r="O36" s="19" t="s">
        <v>915</v>
      </c>
      <c r="P36" s="19" t="s">
        <v>13</v>
      </c>
    </row>
    <row r="37" spans="1:16" ht="15.75" customHeight="1" x14ac:dyDescent="0.35">
      <c r="A37" s="7">
        <v>30</v>
      </c>
      <c r="B37" s="17" t="s">
        <v>81</v>
      </c>
      <c r="C37" s="17" t="s">
        <v>725</v>
      </c>
      <c r="D37" s="32" t="s">
        <v>3757</v>
      </c>
      <c r="E37" s="95">
        <v>0.593024</v>
      </c>
      <c r="F37" s="96">
        <v>7257.8711999999996</v>
      </c>
      <c r="G37" s="96">
        <v>5975</v>
      </c>
      <c r="H37" s="89">
        <v>42639.994912768001</v>
      </c>
      <c r="I37" s="20">
        <v>0.60130539999999999</v>
      </c>
      <c r="J37" s="97" t="s">
        <v>82</v>
      </c>
      <c r="K37" s="98" t="str">
        <f t="shared" si="0"/>
        <v>JAKINFR</v>
      </c>
      <c r="L37" s="99" t="str">
        <f t="shared" si="1"/>
        <v>MID CAP</v>
      </c>
      <c r="M37" s="100">
        <f t="shared" si="2"/>
        <v>0.593024</v>
      </c>
      <c r="O37" s="19" t="s">
        <v>4684</v>
      </c>
      <c r="P37" s="19" t="s">
        <v>7</v>
      </c>
    </row>
    <row r="38" spans="1:16" ht="15.75" customHeight="1" x14ac:dyDescent="0.35">
      <c r="A38" s="7">
        <v>31</v>
      </c>
      <c r="B38" s="17" t="s">
        <v>68</v>
      </c>
      <c r="C38" s="17" t="s">
        <v>761</v>
      </c>
      <c r="D38" s="32" t="s">
        <v>3742</v>
      </c>
      <c r="E38" s="95">
        <v>0.58831100000000003</v>
      </c>
      <c r="F38" s="96">
        <v>31985.962</v>
      </c>
      <c r="G38" s="96">
        <v>1345</v>
      </c>
      <c r="H38" s="89">
        <v>43181.047545856003</v>
      </c>
      <c r="I38" s="20">
        <v>0.59652640000000001</v>
      </c>
      <c r="J38" s="97" t="s">
        <v>59</v>
      </c>
      <c r="K38" s="98" t="str">
        <f t="shared" si="0"/>
        <v>JAKMINE</v>
      </c>
      <c r="L38" s="99" t="str">
        <f t="shared" si="1"/>
        <v>MID CAP</v>
      </c>
      <c r="M38" s="100">
        <f t="shared" si="2"/>
        <v>0.58831100000000003</v>
      </c>
      <c r="O38" s="19" t="s">
        <v>476</v>
      </c>
      <c r="P38" s="19" t="s">
        <v>5</v>
      </c>
    </row>
    <row r="39" spans="1:16" ht="15.75" customHeight="1" x14ac:dyDescent="0.35">
      <c r="A39" s="7">
        <v>32</v>
      </c>
      <c r="B39" s="17" t="s">
        <v>75</v>
      </c>
      <c r="C39" s="17" t="s">
        <v>753</v>
      </c>
      <c r="D39" s="32" t="s">
        <v>3756</v>
      </c>
      <c r="E39" s="95">
        <v>0.54763300000000004</v>
      </c>
      <c r="F39" s="96">
        <v>51014.625</v>
      </c>
      <c r="G39" s="96">
        <v>785</v>
      </c>
      <c r="H39" s="89">
        <v>39536.335781888003</v>
      </c>
      <c r="I39" s="20">
        <v>0.55528040000000001</v>
      </c>
      <c r="J39" s="97" t="s">
        <v>5273</v>
      </c>
      <c r="K39" s="98" t="str">
        <f t="shared" si="0"/>
        <v>JAKINFR</v>
      </c>
      <c r="L39" s="99" t="str">
        <f t="shared" si="1"/>
        <v>MID CAP</v>
      </c>
      <c r="M39" s="100">
        <f t="shared" si="2"/>
        <v>0.54763300000000004</v>
      </c>
      <c r="O39" s="19" t="s">
        <v>762</v>
      </c>
      <c r="P39" s="19" t="s">
        <v>11</v>
      </c>
    </row>
    <row r="40" spans="1:16" ht="15.75" customHeight="1" x14ac:dyDescent="0.35">
      <c r="A40" s="7">
        <v>33</v>
      </c>
      <c r="B40" s="17" t="s">
        <v>89</v>
      </c>
      <c r="C40" s="17" t="s">
        <v>589</v>
      </c>
      <c r="D40" s="32" t="s">
        <v>3761</v>
      </c>
      <c r="E40" s="95">
        <v>0.541686</v>
      </c>
      <c r="F40" s="96">
        <v>2107</v>
      </c>
      <c r="G40" s="96">
        <v>18800</v>
      </c>
      <c r="H40" s="89">
        <v>39506.250039295999</v>
      </c>
      <c r="I40" s="20">
        <v>0.54925040000000003</v>
      </c>
      <c r="J40" s="97" t="s">
        <v>3726</v>
      </c>
      <c r="K40" s="98" t="str">
        <f t="shared" si="0"/>
        <v>JAKCONS</v>
      </c>
      <c r="L40" s="99" t="str">
        <f t="shared" si="1"/>
        <v>MID CAP</v>
      </c>
      <c r="M40" s="100">
        <f t="shared" si="2"/>
        <v>0.541686</v>
      </c>
      <c r="O40" s="19" t="s">
        <v>763</v>
      </c>
      <c r="P40" s="19" t="s">
        <v>11</v>
      </c>
    </row>
    <row r="41" spans="1:16" ht="15.75" customHeight="1" x14ac:dyDescent="0.35">
      <c r="A41" s="7">
        <v>34</v>
      </c>
      <c r="B41" s="17" t="s">
        <v>102</v>
      </c>
      <c r="C41" s="17" t="s">
        <v>673</v>
      </c>
      <c r="D41" s="32" t="s">
        <v>3783</v>
      </c>
      <c r="E41" s="95">
        <v>0.52559400000000001</v>
      </c>
      <c r="F41" s="96">
        <v>6894.1382270000004</v>
      </c>
      <c r="G41" s="96">
        <v>5575</v>
      </c>
      <c r="H41" s="89">
        <v>41260.370886655997</v>
      </c>
      <c r="I41" s="20">
        <v>0.53293330000000005</v>
      </c>
      <c r="J41" s="97" t="s">
        <v>51</v>
      </c>
      <c r="K41" s="98" t="str">
        <f t="shared" si="0"/>
        <v>JAKFIN</v>
      </c>
      <c r="L41" s="99" t="str">
        <f t="shared" si="1"/>
        <v>MID CAP</v>
      </c>
      <c r="M41" s="100">
        <f t="shared" si="2"/>
        <v>0.52559400000000001</v>
      </c>
      <c r="O41" s="19" t="s">
        <v>614</v>
      </c>
      <c r="P41" s="19" t="s">
        <v>8</v>
      </c>
    </row>
    <row r="42" spans="1:16" ht="15.75" customHeight="1" x14ac:dyDescent="0.35">
      <c r="A42" s="7">
        <v>35</v>
      </c>
      <c r="B42" s="17" t="s">
        <v>99</v>
      </c>
      <c r="C42" s="17" t="s">
        <v>915</v>
      </c>
      <c r="D42" s="32" t="s">
        <v>3782</v>
      </c>
      <c r="E42" s="95">
        <v>0.51106099999999999</v>
      </c>
      <c r="F42" s="96">
        <v>41524.501700000001</v>
      </c>
      <c r="G42" s="96">
        <v>900</v>
      </c>
      <c r="H42" s="89">
        <v>37372.049752063998</v>
      </c>
      <c r="I42" s="20">
        <v>0.51819700000000002</v>
      </c>
      <c r="J42" s="97" t="s">
        <v>3726</v>
      </c>
      <c r="K42" s="98" t="str">
        <f t="shared" si="0"/>
        <v>JAKTRAD</v>
      </c>
      <c r="L42" s="99" t="str">
        <f t="shared" si="1"/>
        <v>MID CAP</v>
      </c>
      <c r="M42" s="100">
        <f t="shared" si="2"/>
        <v>0.51106099999999999</v>
      </c>
      <c r="O42" s="19" t="s">
        <v>916</v>
      </c>
      <c r="P42" s="19" t="s">
        <v>13</v>
      </c>
    </row>
    <row r="43" spans="1:16" ht="15.75" customHeight="1" x14ac:dyDescent="0.35">
      <c r="A43" s="7">
        <v>36</v>
      </c>
      <c r="B43" s="17" t="s">
        <v>100</v>
      </c>
      <c r="C43" s="17" t="s">
        <v>686</v>
      </c>
      <c r="D43" s="32" t="s">
        <v>3777</v>
      </c>
      <c r="E43" s="95">
        <v>0.46940900000000002</v>
      </c>
      <c r="F43" s="96">
        <v>23837.645998</v>
      </c>
      <c r="G43" s="96">
        <v>1440</v>
      </c>
      <c r="H43" s="89">
        <v>33602.265939967998</v>
      </c>
      <c r="I43" s="20">
        <v>0.47596369999999999</v>
      </c>
      <c r="J43" s="97" t="s">
        <v>51</v>
      </c>
      <c r="K43" s="98" t="str">
        <f t="shared" si="0"/>
        <v>JAKFIN</v>
      </c>
      <c r="L43" s="99" t="str">
        <f t="shared" si="1"/>
        <v>SMALL CAP</v>
      </c>
      <c r="M43" s="100">
        <f t="shared" si="2"/>
        <v>0.46940900000000002</v>
      </c>
      <c r="O43" s="19" t="s">
        <v>504</v>
      </c>
      <c r="P43" s="19" t="s">
        <v>6</v>
      </c>
    </row>
    <row r="44" spans="1:16" ht="15.75" customHeight="1" x14ac:dyDescent="0.35">
      <c r="A44" s="7">
        <v>37</v>
      </c>
      <c r="B44" s="17" t="s">
        <v>233</v>
      </c>
      <c r="C44" s="17" t="s">
        <v>558</v>
      </c>
      <c r="D44" s="32" t="s">
        <v>3793</v>
      </c>
      <c r="E44" s="95">
        <v>0.46936899999999998</v>
      </c>
      <c r="F44" s="96">
        <v>3113.2235700000001</v>
      </c>
      <c r="G44" s="96">
        <v>11025</v>
      </c>
      <c r="H44" s="89">
        <v>36269.052657663997</v>
      </c>
      <c r="I44" s="20">
        <v>0.47592319999999999</v>
      </c>
      <c r="J44" s="97" t="s">
        <v>62</v>
      </c>
      <c r="K44" s="98" t="str">
        <f t="shared" si="0"/>
        <v>JAKBIND</v>
      </c>
      <c r="L44" s="99" t="str">
        <f t="shared" si="1"/>
        <v>SMALL CAP</v>
      </c>
      <c r="M44" s="100">
        <f t="shared" si="2"/>
        <v>0.46936899999999998</v>
      </c>
      <c r="O44" s="19" t="s">
        <v>850</v>
      </c>
      <c r="P44" s="19" t="s">
        <v>12</v>
      </c>
    </row>
    <row r="45" spans="1:16" ht="15.75" customHeight="1" x14ac:dyDescent="0.35">
      <c r="A45" s="7">
        <v>38</v>
      </c>
      <c r="B45" s="17" t="s">
        <v>93</v>
      </c>
      <c r="C45" s="17" t="s">
        <v>784</v>
      </c>
      <c r="D45" s="32" t="s">
        <v>3773</v>
      </c>
      <c r="E45" s="95">
        <v>0.46062900000000001</v>
      </c>
      <c r="F45" s="96">
        <v>9936.3387199999997</v>
      </c>
      <c r="G45" s="96">
        <v>3390</v>
      </c>
      <c r="H45" s="89">
        <v>33088.008617984</v>
      </c>
      <c r="I45" s="20">
        <v>0.46706150000000002</v>
      </c>
      <c r="J45" s="97" t="s">
        <v>62</v>
      </c>
      <c r="K45" s="98" t="str">
        <f t="shared" si="0"/>
        <v>JAKMINE</v>
      </c>
      <c r="L45" s="99" t="str">
        <f t="shared" si="1"/>
        <v>SMALL CAP</v>
      </c>
      <c r="M45" s="100">
        <f t="shared" si="2"/>
        <v>0.46062900000000001</v>
      </c>
      <c r="O45" s="19" t="s">
        <v>702</v>
      </c>
      <c r="P45" s="19" t="s">
        <v>9</v>
      </c>
    </row>
    <row r="46" spans="1:16" ht="15.75" customHeight="1" x14ac:dyDescent="0.35">
      <c r="A46" s="7">
        <v>39</v>
      </c>
      <c r="B46" s="17" t="s">
        <v>85</v>
      </c>
      <c r="C46" s="17" t="s">
        <v>899</v>
      </c>
      <c r="D46" s="32" t="s">
        <v>3770</v>
      </c>
      <c r="E46" s="95">
        <v>0.45441999999999999</v>
      </c>
      <c r="F46" s="96">
        <v>48159.602400000003</v>
      </c>
      <c r="G46" s="96">
        <v>690</v>
      </c>
      <c r="H46" s="89">
        <v>33711.722594304003</v>
      </c>
      <c r="I46" s="20">
        <v>0.46076549999999999</v>
      </c>
      <c r="J46" s="97" t="s">
        <v>5274</v>
      </c>
      <c r="K46" s="98" t="str">
        <f t="shared" si="0"/>
        <v>JAKPROP</v>
      </c>
      <c r="L46" s="99" t="str">
        <f t="shared" si="1"/>
        <v>SMALL CAP</v>
      </c>
      <c r="M46" s="100">
        <f t="shared" si="2"/>
        <v>0.45441999999999999</v>
      </c>
      <c r="O46" s="19" t="s">
        <v>801</v>
      </c>
      <c r="P46" s="19" t="s">
        <v>10</v>
      </c>
    </row>
    <row r="47" spans="1:16" ht="15.75" customHeight="1" x14ac:dyDescent="0.35">
      <c r="A47" s="7">
        <v>40</v>
      </c>
      <c r="B47" s="17" t="s">
        <v>115</v>
      </c>
      <c r="C47" s="17" t="s">
        <v>912</v>
      </c>
      <c r="D47" s="32" t="s">
        <v>3785</v>
      </c>
      <c r="E47" s="95">
        <v>0.41745500000000002</v>
      </c>
      <c r="F47" s="96">
        <v>17150</v>
      </c>
      <c r="G47" s="96">
        <v>1780</v>
      </c>
      <c r="H47" s="89">
        <v>31555.999236095999</v>
      </c>
      <c r="I47" s="20">
        <v>0.4232842</v>
      </c>
      <c r="J47" s="97" t="s">
        <v>3732</v>
      </c>
      <c r="K47" s="98" t="str">
        <f t="shared" si="0"/>
        <v>JAKTRAD</v>
      </c>
      <c r="L47" s="99" t="str">
        <f t="shared" si="1"/>
        <v>SMALL CAP</v>
      </c>
      <c r="M47" s="100">
        <f t="shared" si="2"/>
        <v>0.41745500000000002</v>
      </c>
      <c r="O47" s="19" t="s">
        <v>764</v>
      </c>
      <c r="P47" s="19" t="s">
        <v>11</v>
      </c>
    </row>
    <row r="48" spans="1:16" ht="15.75" customHeight="1" x14ac:dyDescent="0.35">
      <c r="A48" s="7">
        <v>41</v>
      </c>
      <c r="B48" s="17" t="s">
        <v>112</v>
      </c>
      <c r="C48" s="17" t="s">
        <v>654</v>
      </c>
      <c r="D48" s="32" t="s">
        <v>5252</v>
      </c>
      <c r="E48" s="95">
        <v>0.39708100000000002</v>
      </c>
      <c r="F48" s="96">
        <v>8065.8644610000001</v>
      </c>
      <c r="G48" s="96">
        <v>3600</v>
      </c>
      <c r="H48" s="89">
        <v>29574.836518912001</v>
      </c>
      <c r="I48" s="20">
        <v>0.40262559999999997</v>
      </c>
      <c r="J48" s="97" t="s">
        <v>51</v>
      </c>
      <c r="K48" s="98" t="str">
        <f t="shared" si="0"/>
        <v>JAKFIN</v>
      </c>
      <c r="L48" s="99" t="str">
        <f t="shared" si="1"/>
        <v>SMALL CAP</v>
      </c>
      <c r="M48" s="100">
        <f t="shared" si="2"/>
        <v>0.39708100000000002</v>
      </c>
      <c r="O48" s="19" t="s">
        <v>851</v>
      </c>
      <c r="P48" s="19" t="s">
        <v>12</v>
      </c>
    </row>
    <row r="49" spans="1:16" ht="15.75" customHeight="1" x14ac:dyDescent="0.35">
      <c r="A49" s="7">
        <v>42</v>
      </c>
      <c r="B49" s="17" t="s">
        <v>83</v>
      </c>
      <c r="C49" s="17" t="s">
        <v>716</v>
      </c>
      <c r="D49" s="32" t="s">
        <v>3778</v>
      </c>
      <c r="E49" s="95">
        <v>0.39462399999999997</v>
      </c>
      <c r="F49" s="96">
        <v>10687.960423</v>
      </c>
      <c r="G49" s="96">
        <v>2700</v>
      </c>
      <c r="H49" s="89">
        <v>28536.855330816001</v>
      </c>
      <c r="I49" s="20">
        <v>0.40013500000000002</v>
      </c>
      <c r="J49" s="97" t="s">
        <v>5273</v>
      </c>
      <c r="K49" s="98" t="str">
        <f t="shared" si="0"/>
        <v>JAKINFR</v>
      </c>
      <c r="L49" s="99" t="str">
        <f t="shared" si="1"/>
        <v>SMALL CAP</v>
      </c>
      <c r="M49" s="100">
        <f t="shared" si="2"/>
        <v>0.39462399999999997</v>
      </c>
      <c r="O49" s="19" t="s">
        <v>505</v>
      </c>
      <c r="P49" s="19" t="s">
        <v>6</v>
      </c>
    </row>
    <row r="50" spans="1:16" ht="15.75" customHeight="1" x14ac:dyDescent="0.35">
      <c r="A50" s="7">
        <v>43</v>
      </c>
      <c r="B50" s="17" t="s">
        <v>3771</v>
      </c>
      <c r="C50" s="17" t="s">
        <v>981</v>
      </c>
      <c r="D50" s="32" t="s">
        <v>3772</v>
      </c>
      <c r="E50" s="95">
        <v>0.38801200000000002</v>
      </c>
      <c r="F50" s="96">
        <v>14550.736000000001</v>
      </c>
      <c r="G50" s="96">
        <v>1950</v>
      </c>
      <c r="H50" s="89">
        <v>28155.674886143999</v>
      </c>
      <c r="I50" s="20">
        <v>0.3934301</v>
      </c>
      <c r="J50" s="97" t="s">
        <v>3740</v>
      </c>
      <c r="K50" s="98" t="str">
        <f t="shared" si="0"/>
        <v>JAKTRAD</v>
      </c>
      <c r="L50" s="99" t="str">
        <f t="shared" si="1"/>
        <v>SMALL CAP</v>
      </c>
      <c r="M50" s="100">
        <f t="shared" si="2"/>
        <v>0.38801200000000002</v>
      </c>
      <c r="O50" s="19" t="s">
        <v>615</v>
      </c>
      <c r="P50" s="19" t="s">
        <v>13</v>
      </c>
    </row>
    <row r="51" spans="1:16" ht="15.75" customHeight="1" x14ac:dyDescent="0.35">
      <c r="A51" s="7">
        <v>44</v>
      </c>
      <c r="B51" s="17" t="s">
        <v>114</v>
      </c>
      <c r="C51" s="17" t="s">
        <v>649</v>
      </c>
      <c r="D51" s="32" t="s">
        <v>3800</v>
      </c>
      <c r="E51" s="95">
        <v>0.37585099999999999</v>
      </c>
      <c r="F51" s="96">
        <v>27762.311813</v>
      </c>
      <c r="G51" s="96">
        <v>990</v>
      </c>
      <c r="H51" s="89">
        <v>27201.456046079998</v>
      </c>
      <c r="I51" s="20">
        <v>0.38109989999999999</v>
      </c>
      <c r="J51" s="97" t="s">
        <v>51</v>
      </c>
      <c r="K51" s="98" t="str">
        <f t="shared" si="0"/>
        <v>JAKFIN</v>
      </c>
      <c r="L51" s="99" t="str">
        <f t="shared" si="1"/>
        <v>SMALL CAP</v>
      </c>
      <c r="M51" s="100">
        <f t="shared" si="2"/>
        <v>0.37585099999999999</v>
      </c>
      <c r="O51" s="19" t="s">
        <v>765</v>
      </c>
      <c r="P51" s="19" t="s">
        <v>11</v>
      </c>
    </row>
    <row r="52" spans="1:16" ht="15.75" customHeight="1" x14ac:dyDescent="0.35">
      <c r="A52" s="7">
        <v>45</v>
      </c>
      <c r="B52" s="18" t="s">
        <v>79</v>
      </c>
      <c r="C52" s="17" t="s">
        <v>860</v>
      </c>
      <c r="D52" s="18" t="s">
        <v>3762</v>
      </c>
      <c r="E52" s="95">
        <v>0.36979200000000001</v>
      </c>
      <c r="F52" s="96">
        <v>19246.696191999999</v>
      </c>
      <c r="G52" s="96">
        <v>1405</v>
      </c>
      <c r="H52" s="89">
        <v>27234.075148288</v>
      </c>
      <c r="I52" s="20">
        <v>0.37495610000000001</v>
      </c>
      <c r="J52" s="97" t="s">
        <v>5274</v>
      </c>
      <c r="K52" s="98" t="str">
        <f t="shared" si="0"/>
        <v>JAKPROP</v>
      </c>
      <c r="L52" s="99" t="str">
        <f t="shared" si="1"/>
        <v>SMALL CAP</v>
      </c>
      <c r="M52" s="100">
        <f t="shared" si="2"/>
        <v>0.36979200000000001</v>
      </c>
      <c r="O52" s="19" t="s">
        <v>616</v>
      </c>
      <c r="P52" s="19" t="s">
        <v>8</v>
      </c>
    </row>
    <row r="53" spans="1:16" ht="15.75" customHeight="1" x14ac:dyDescent="0.35">
      <c r="A53" s="7">
        <v>46</v>
      </c>
      <c r="B53" s="17" t="s">
        <v>96</v>
      </c>
      <c r="C53" s="17" t="s">
        <v>785</v>
      </c>
      <c r="D53" s="32" t="s">
        <v>3769</v>
      </c>
      <c r="E53" s="95">
        <v>0.36968099999999998</v>
      </c>
      <c r="F53" s="96">
        <v>1129.925</v>
      </c>
      <c r="G53" s="96">
        <v>23925</v>
      </c>
      <c r="H53" s="89">
        <v>26948.711481343998</v>
      </c>
      <c r="I53" s="20">
        <v>0.37484309999999998</v>
      </c>
      <c r="J53" s="97" t="s">
        <v>59</v>
      </c>
      <c r="K53" s="98" t="str">
        <f t="shared" si="0"/>
        <v>JAKMINE</v>
      </c>
      <c r="L53" s="99" t="str">
        <f t="shared" si="1"/>
        <v>SMALL CAP</v>
      </c>
      <c r="M53" s="100">
        <f t="shared" si="2"/>
        <v>0.36968099999999998</v>
      </c>
      <c r="O53" s="19" t="s">
        <v>617</v>
      </c>
      <c r="P53" s="19" t="s">
        <v>8</v>
      </c>
    </row>
    <row r="54" spans="1:16" ht="15.75" customHeight="1" x14ac:dyDescent="0.35">
      <c r="A54" s="7">
        <v>47</v>
      </c>
      <c r="B54" s="17" t="s">
        <v>3759</v>
      </c>
      <c r="C54" s="17" t="s">
        <v>910</v>
      </c>
      <c r="D54" s="32" t="s">
        <v>3760</v>
      </c>
      <c r="E54" s="95">
        <v>0.36846200000000001</v>
      </c>
      <c r="F54" s="96">
        <v>13573.950999999999</v>
      </c>
      <c r="G54" s="96">
        <v>1985</v>
      </c>
      <c r="H54" s="89">
        <v>27147.901075456</v>
      </c>
      <c r="I54" s="20">
        <v>0.37360680000000002</v>
      </c>
      <c r="J54" s="97" t="s">
        <v>82</v>
      </c>
      <c r="K54" s="98" t="str">
        <f t="shared" si="0"/>
        <v>JAKPROP</v>
      </c>
      <c r="L54" s="99" t="str">
        <f t="shared" si="1"/>
        <v>SMALL CAP</v>
      </c>
      <c r="M54" s="100">
        <f t="shared" si="2"/>
        <v>0.36846200000000001</v>
      </c>
      <c r="O54" s="19" t="s">
        <v>618</v>
      </c>
      <c r="P54" s="19" t="s">
        <v>8</v>
      </c>
    </row>
    <row r="55" spans="1:16" ht="15.75" customHeight="1" x14ac:dyDescent="0.35">
      <c r="A55" s="7">
        <v>48</v>
      </c>
      <c r="B55" s="17" t="s">
        <v>3765</v>
      </c>
      <c r="C55" s="17" t="s">
        <v>647</v>
      </c>
      <c r="D55" s="32" t="s">
        <v>3766</v>
      </c>
      <c r="E55" s="95">
        <v>0.35894900000000002</v>
      </c>
      <c r="F55" s="96">
        <v>24880.290775000001</v>
      </c>
      <c r="G55" s="96">
        <v>1055</v>
      </c>
      <c r="H55" s="89">
        <v>26890.819600383998</v>
      </c>
      <c r="I55" s="20">
        <v>0.3639619</v>
      </c>
      <c r="J55" s="97" t="s">
        <v>51</v>
      </c>
      <c r="K55" s="98" t="str">
        <f t="shared" si="0"/>
        <v>JAKFIN</v>
      </c>
      <c r="L55" s="99" t="str">
        <f t="shared" si="1"/>
        <v>SMALL CAP</v>
      </c>
      <c r="M55" s="100">
        <f t="shared" si="2"/>
        <v>0.35894900000000002</v>
      </c>
      <c r="O55" s="19" t="s">
        <v>917</v>
      </c>
      <c r="P55" s="19" t="s">
        <v>13</v>
      </c>
    </row>
    <row r="56" spans="1:16" ht="15.75" customHeight="1" x14ac:dyDescent="0.35">
      <c r="A56" s="7">
        <v>49</v>
      </c>
      <c r="B56" s="17" t="s">
        <v>92</v>
      </c>
      <c r="C56" s="17" t="s">
        <v>632</v>
      </c>
      <c r="D56" s="32" t="s">
        <v>3753</v>
      </c>
      <c r="E56" s="95">
        <v>0.34982099999999999</v>
      </c>
      <c r="F56" s="96">
        <v>10484.1</v>
      </c>
      <c r="G56" s="96">
        <v>2440</v>
      </c>
      <c r="H56" s="89">
        <v>26580.900380671999</v>
      </c>
      <c r="I56" s="20">
        <v>0.35470629999999997</v>
      </c>
      <c r="J56" s="97" t="s">
        <v>51</v>
      </c>
      <c r="K56" s="98" t="str">
        <f t="shared" si="0"/>
        <v>JAKFIN</v>
      </c>
      <c r="L56" s="99" t="str">
        <f t="shared" si="1"/>
        <v>SMALL CAP</v>
      </c>
      <c r="M56" s="100">
        <f t="shared" si="2"/>
        <v>0.34982099999999999</v>
      </c>
      <c r="O56" s="19" t="s">
        <v>802</v>
      </c>
      <c r="P56" s="19" t="s">
        <v>10</v>
      </c>
    </row>
    <row r="57" spans="1:16" ht="15.75" customHeight="1" x14ac:dyDescent="0.35">
      <c r="A57" s="7">
        <v>50</v>
      </c>
      <c r="B57" s="17" t="s">
        <v>3775</v>
      </c>
      <c r="C57" s="17" t="s">
        <v>907</v>
      </c>
      <c r="D57" s="32" t="s">
        <v>3776</v>
      </c>
      <c r="E57" s="95">
        <v>0.34639700000000001</v>
      </c>
      <c r="F57" s="96">
        <v>33330</v>
      </c>
      <c r="G57" s="96">
        <v>760</v>
      </c>
      <c r="H57" s="89">
        <v>24997.500289023999</v>
      </c>
      <c r="I57" s="20">
        <v>0.3512343</v>
      </c>
      <c r="J57" s="97" t="s">
        <v>82</v>
      </c>
      <c r="K57" s="98" t="str">
        <f t="shared" si="0"/>
        <v>JAKPROP</v>
      </c>
      <c r="L57" s="99" t="str">
        <f t="shared" si="1"/>
        <v>SMALL CAP</v>
      </c>
      <c r="M57" s="100">
        <f t="shared" si="2"/>
        <v>0.34639700000000001</v>
      </c>
      <c r="O57" s="19" t="s">
        <v>619</v>
      </c>
      <c r="P57" s="19" t="s">
        <v>8</v>
      </c>
    </row>
    <row r="58" spans="1:16" ht="15.75" customHeight="1" x14ac:dyDescent="0.35">
      <c r="A58" s="7">
        <v>51</v>
      </c>
      <c r="B58" s="17" t="s">
        <v>76</v>
      </c>
      <c r="C58" s="17" t="s">
        <v>1008</v>
      </c>
      <c r="D58" s="32" t="s">
        <v>3752</v>
      </c>
      <c r="E58" s="95">
        <v>0.33091599999999999</v>
      </c>
      <c r="F58" s="96">
        <v>14621.601234</v>
      </c>
      <c r="G58" s="96">
        <v>1655</v>
      </c>
      <c r="H58" s="89">
        <v>24125.642899456001</v>
      </c>
      <c r="I58" s="20">
        <v>0.33553739999999999</v>
      </c>
      <c r="J58" s="97" t="s">
        <v>5273</v>
      </c>
      <c r="K58" s="98" t="str">
        <f t="shared" si="0"/>
        <v>JAKTRAD</v>
      </c>
      <c r="L58" s="99" t="str">
        <f t="shared" si="1"/>
        <v>SMALL CAP</v>
      </c>
      <c r="M58" s="100">
        <f t="shared" si="2"/>
        <v>0.33091599999999999</v>
      </c>
      <c r="O58" s="19" t="s">
        <v>620</v>
      </c>
      <c r="P58" s="19" t="s">
        <v>8</v>
      </c>
    </row>
    <row r="59" spans="1:16" ht="15.75" customHeight="1" x14ac:dyDescent="0.35">
      <c r="A59" s="7">
        <v>52</v>
      </c>
      <c r="B59" s="17" t="s">
        <v>4645</v>
      </c>
      <c r="C59" s="17" t="s">
        <v>4646</v>
      </c>
      <c r="D59" s="32" t="s">
        <v>4647</v>
      </c>
      <c r="E59" s="95">
        <v>0.311832</v>
      </c>
      <c r="F59" s="96">
        <v>2850.4</v>
      </c>
      <c r="G59" s="96">
        <v>8000</v>
      </c>
      <c r="H59" s="89">
        <v>22803.199819776</v>
      </c>
      <c r="I59" s="20">
        <v>0.31618679999999999</v>
      </c>
      <c r="J59" s="97" t="s">
        <v>3732</v>
      </c>
      <c r="K59" s="98" t="str">
        <f t="shared" si="0"/>
        <v>JAKTRAD</v>
      </c>
      <c r="L59" s="99" t="str">
        <f t="shared" si="1"/>
        <v>SMALL CAP</v>
      </c>
      <c r="M59" s="100">
        <f t="shared" si="2"/>
        <v>0.311832</v>
      </c>
      <c r="O59" s="19" t="s">
        <v>852</v>
      </c>
      <c r="P59" s="19" t="s">
        <v>12</v>
      </c>
    </row>
    <row r="60" spans="1:16" ht="15.75" customHeight="1" x14ac:dyDescent="0.35">
      <c r="A60" s="7">
        <v>53</v>
      </c>
      <c r="B60" s="17" t="s">
        <v>86</v>
      </c>
      <c r="C60" s="17" t="s">
        <v>475</v>
      </c>
      <c r="D60" s="32" t="s">
        <v>3781</v>
      </c>
      <c r="E60" s="95">
        <v>0.29544199999999998</v>
      </c>
      <c r="F60" s="96">
        <v>1924.6883330000001</v>
      </c>
      <c r="G60" s="96">
        <v>11225</v>
      </c>
      <c r="H60" s="89">
        <v>21797.09534208</v>
      </c>
      <c r="I60" s="20">
        <v>0.29956749999999999</v>
      </c>
      <c r="J60" s="97" t="s">
        <v>3726</v>
      </c>
      <c r="K60" s="98" t="str">
        <f t="shared" si="0"/>
        <v>JAKAGRI</v>
      </c>
      <c r="L60" s="99" t="str">
        <f t="shared" si="1"/>
        <v>SMALL CAP</v>
      </c>
      <c r="M60" s="100">
        <f t="shared" si="2"/>
        <v>0.29544199999999998</v>
      </c>
      <c r="O60" s="19" t="s">
        <v>621</v>
      </c>
      <c r="P60" s="19" t="s">
        <v>8</v>
      </c>
    </row>
    <row r="61" spans="1:16" ht="15.75" customHeight="1" x14ac:dyDescent="0.35">
      <c r="A61" s="7">
        <v>54</v>
      </c>
      <c r="B61" s="17" t="s">
        <v>108</v>
      </c>
      <c r="C61" s="17" t="s">
        <v>762</v>
      </c>
      <c r="D61" s="32" t="s">
        <v>3791</v>
      </c>
      <c r="E61" s="95">
        <v>0.29082799999999998</v>
      </c>
      <c r="F61" s="96">
        <v>24030.764725000001</v>
      </c>
      <c r="G61" s="96">
        <v>885</v>
      </c>
      <c r="H61" s="89">
        <v>21147.072593919998</v>
      </c>
      <c r="I61" s="20">
        <v>0.29488920000000002</v>
      </c>
      <c r="J61" s="97" t="s">
        <v>62</v>
      </c>
      <c r="K61" s="98" t="str">
        <f t="shared" si="0"/>
        <v>JAKMINE</v>
      </c>
      <c r="L61" s="99" t="str">
        <f t="shared" si="1"/>
        <v>SMALL CAP</v>
      </c>
      <c r="M61" s="100">
        <f t="shared" si="2"/>
        <v>0.29082799999999998</v>
      </c>
      <c r="O61" s="19" t="s">
        <v>703</v>
      </c>
      <c r="P61" s="19" t="s">
        <v>9</v>
      </c>
    </row>
    <row r="62" spans="1:16" ht="15.75" customHeight="1" x14ac:dyDescent="0.35">
      <c r="A62" s="7">
        <v>55</v>
      </c>
      <c r="B62" s="17" t="s">
        <v>107</v>
      </c>
      <c r="C62" s="17" t="s">
        <v>531</v>
      </c>
      <c r="D62" s="32" t="s">
        <v>3801</v>
      </c>
      <c r="E62" s="95">
        <v>0.28143200000000002</v>
      </c>
      <c r="F62" s="96">
        <v>11726.575201</v>
      </c>
      <c r="G62" s="96">
        <v>1755</v>
      </c>
      <c r="H62" s="89">
        <v>22866.821120000001</v>
      </c>
      <c r="I62" s="20">
        <v>0.28536210000000001</v>
      </c>
      <c r="J62" s="97" t="s">
        <v>3726</v>
      </c>
      <c r="K62" s="98" t="str">
        <f t="shared" si="0"/>
        <v>JAKBIND</v>
      </c>
      <c r="L62" s="99" t="str">
        <f t="shared" si="1"/>
        <v>SMALL CAP</v>
      </c>
      <c r="M62" s="100">
        <f t="shared" si="2"/>
        <v>0.28143200000000002</v>
      </c>
      <c r="O62" s="19" t="s">
        <v>918</v>
      </c>
      <c r="P62" s="19" t="s">
        <v>13</v>
      </c>
    </row>
    <row r="63" spans="1:16" ht="15.75" customHeight="1" x14ac:dyDescent="0.35">
      <c r="A63" s="7">
        <v>56</v>
      </c>
      <c r="B63" s="17" t="s">
        <v>101</v>
      </c>
      <c r="C63" s="17" t="s">
        <v>680</v>
      </c>
      <c r="D63" s="32" t="s">
        <v>3784</v>
      </c>
      <c r="E63" s="95">
        <v>0.27957300000000002</v>
      </c>
      <c r="F63" s="96">
        <v>22715.776032000002</v>
      </c>
      <c r="G63" s="96">
        <v>900</v>
      </c>
      <c r="H63" s="89">
        <v>20433.329979392001</v>
      </c>
      <c r="I63" s="20">
        <v>0.28347709999999998</v>
      </c>
      <c r="J63" s="97" t="s">
        <v>51</v>
      </c>
      <c r="K63" s="98" t="str">
        <f t="shared" si="0"/>
        <v>JAKFIN</v>
      </c>
      <c r="L63" s="99" t="str">
        <f t="shared" si="1"/>
        <v>SMALL CAP</v>
      </c>
      <c r="M63" s="100">
        <f t="shared" si="2"/>
        <v>0.27957300000000002</v>
      </c>
      <c r="O63" s="19" t="s">
        <v>766</v>
      </c>
      <c r="P63" s="19" t="s">
        <v>11</v>
      </c>
    </row>
    <row r="64" spans="1:16" ht="15.75" customHeight="1" x14ac:dyDescent="0.35">
      <c r="A64" s="7">
        <v>57</v>
      </c>
      <c r="B64" s="17" t="s">
        <v>124</v>
      </c>
      <c r="C64" s="17" t="s">
        <v>516</v>
      </c>
      <c r="D64" s="32" t="s">
        <v>3810</v>
      </c>
      <c r="E64" s="95">
        <v>0.27955099999999999</v>
      </c>
      <c r="F64" s="96">
        <v>2477.8887869999999</v>
      </c>
      <c r="G64" s="96">
        <v>8250</v>
      </c>
      <c r="H64" s="89">
        <v>20380.634841087998</v>
      </c>
      <c r="I64" s="20">
        <v>0.2834547</v>
      </c>
      <c r="J64" s="97" t="s">
        <v>62</v>
      </c>
      <c r="K64" s="98" t="str">
        <f t="shared" si="0"/>
        <v>JAKBIND</v>
      </c>
      <c r="L64" s="99" t="str">
        <f t="shared" si="1"/>
        <v>SMALL CAP</v>
      </c>
      <c r="M64" s="100">
        <f t="shared" si="2"/>
        <v>0.27955099999999999</v>
      </c>
      <c r="O64" s="19" t="s">
        <v>803</v>
      </c>
      <c r="P64" s="19" t="s">
        <v>10</v>
      </c>
    </row>
    <row r="65" spans="1:16" ht="15.75" customHeight="1" x14ac:dyDescent="0.35">
      <c r="A65" s="7">
        <v>58</v>
      </c>
      <c r="B65" s="17" t="s">
        <v>97</v>
      </c>
      <c r="C65" s="17" t="s">
        <v>648</v>
      </c>
      <c r="D65" s="32" t="s">
        <v>3796</v>
      </c>
      <c r="E65" s="95">
        <v>0.27617599999999998</v>
      </c>
      <c r="F65" s="96">
        <v>75357.433911</v>
      </c>
      <c r="G65" s="96">
        <v>268</v>
      </c>
      <c r="H65" s="89">
        <v>20833.932148735999</v>
      </c>
      <c r="I65" s="20">
        <v>0.28003280000000003</v>
      </c>
      <c r="J65" s="97" t="s">
        <v>51</v>
      </c>
      <c r="K65" s="98" t="str">
        <f t="shared" si="0"/>
        <v>JAKFIN</v>
      </c>
      <c r="L65" s="99" t="str">
        <f t="shared" si="1"/>
        <v>SMALL CAP</v>
      </c>
      <c r="M65" s="100">
        <f t="shared" si="2"/>
        <v>0.27617599999999998</v>
      </c>
      <c r="O65" s="19" t="s">
        <v>622</v>
      </c>
      <c r="P65" s="19" t="s">
        <v>8</v>
      </c>
    </row>
    <row r="66" spans="1:16" ht="15.75" customHeight="1" x14ac:dyDescent="0.35">
      <c r="A66" s="7">
        <v>59</v>
      </c>
      <c r="B66" s="17" t="s">
        <v>132</v>
      </c>
      <c r="C66" s="17" t="s">
        <v>581</v>
      </c>
      <c r="D66" s="32" t="s">
        <v>3826</v>
      </c>
      <c r="E66" s="95">
        <v>0.27038400000000001</v>
      </c>
      <c r="F66" s="96">
        <v>5554</v>
      </c>
      <c r="G66" s="96">
        <v>3560</v>
      </c>
      <c r="H66" s="89">
        <v>18106.040713216</v>
      </c>
      <c r="I66" s="20">
        <v>0.27415980000000001</v>
      </c>
      <c r="J66" s="97" t="s">
        <v>3740</v>
      </c>
      <c r="K66" s="98" t="str">
        <f t="shared" si="0"/>
        <v>JAKCONS</v>
      </c>
      <c r="L66" s="99" t="str">
        <f t="shared" si="1"/>
        <v>SMALL CAP</v>
      </c>
      <c r="M66" s="100">
        <f t="shared" si="2"/>
        <v>0.27038400000000001</v>
      </c>
      <c r="O66" s="19" t="s">
        <v>623</v>
      </c>
      <c r="P66" s="19" t="s">
        <v>8</v>
      </c>
    </row>
    <row r="67" spans="1:16" ht="15.75" customHeight="1" x14ac:dyDescent="0.35">
      <c r="A67" s="7">
        <v>60</v>
      </c>
      <c r="B67" s="17" t="s">
        <v>105</v>
      </c>
      <c r="C67" s="17" t="s">
        <v>641</v>
      </c>
      <c r="D67" s="32" t="s">
        <v>3792</v>
      </c>
      <c r="E67" s="95">
        <v>0.267731</v>
      </c>
      <c r="F67" s="96">
        <v>9740.3992890000009</v>
      </c>
      <c r="G67" s="96">
        <v>2010</v>
      </c>
      <c r="H67" s="89">
        <v>19775.963004927999</v>
      </c>
      <c r="I67" s="20">
        <v>0.27146930000000002</v>
      </c>
      <c r="J67" s="97" t="s">
        <v>51</v>
      </c>
      <c r="K67" s="98" t="str">
        <f t="shared" si="0"/>
        <v>JAKFIN</v>
      </c>
      <c r="L67" s="99" t="str">
        <f t="shared" si="1"/>
        <v>SMALL CAP</v>
      </c>
      <c r="M67" s="100">
        <f t="shared" si="2"/>
        <v>0.267731</v>
      </c>
      <c r="O67" s="19" t="s">
        <v>506</v>
      </c>
      <c r="P67" s="19" t="s">
        <v>6</v>
      </c>
    </row>
    <row r="68" spans="1:16" ht="15.75" customHeight="1" x14ac:dyDescent="0.35">
      <c r="A68" s="7">
        <v>61</v>
      </c>
      <c r="B68" s="17" t="s">
        <v>98</v>
      </c>
      <c r="C68" s="17" t="s">
        <v>909</v>
      </c>
      <c r="D68" s="32" t="s">
        <v>3808</v>
      </c>
      <c r="E68" s="95">
        <v>0.26495299999999999</v>
      </c>
      <c r="F68" s="96">
        <v>8969.9513729999999</v>
      </c>
      <c r="G68" s="96">
        <v>2160</v>
      </c>
      <c r="H68" s="89">
        <v>19464.793882623999</v>
      </c>
      <c r="I68" s="20">
        <v>0.26865309999999998</v>
      </c>
      <c r="J68" s="97" t="s">
        <v>82</v>
      </c>
      <c r="K68" s="98" t="str">
        <f t="shared" si="0"/>
        <v>JAKPROP</v>
      </c>
      <c r="L68" s="99" t="str">
        <f t="shared" si="1"/>
        <v>SMALL CAP</v>
      </c>
      <c r="M68" s="100">
        <f t="shared" si="2"/>
        <v>0.26495299999999999</v>
      </c>
      <c r="O68" s="19" t="s">
        <v>704</v>
      </c>
      <c r="P68" s="19" t="s">
        <v>9</v>
      </c>
    </row>
    <row r="69" spans="1:16" ht="15.75" customHeight="1" x14ac:dyDescent="0.35">
      <c r="A69" s="7">
        <v>62</v>
      </c>
      <c r="B69" s="17" t="s">
        <v>88</v>
      </c>
      <c r="C69" s="17" t="s">
        <v>914</v>
      </c>
      <c r="D69" s="32" t="s">
        <v>3786</v>
      </c>
      <c r="E69" s="95">
        <v>0.259131</v>
      </c>
      <c r="F69" s="96">
        <v>4014.6949199999999</v>
      </c>
      <c r="G69" s="96">
        <v>4720</v>
      </c>
      <c r="H69" s="89">
        <v>19150.095253504001</v>
      </c>
      <c r="I69" s="20">
        <v>0.26274989999999998</v>
      </c>
      <c r="J69" s="97" t="s">
        <v>82</v>
      </c>
      <c r="K69" s="98" t="str">
        <f t="shared" si="0"/>
        <v>JAKTRAD</v>
      </c>
      <c r="L69" s="99" t="str">
        <f t="shared" si="1"/>
        <v>SMALL CAP</v>
      </c>
      <c r="M69" s="100">
        <f t="shared" si="2"/>
        <v>0.259131</v>
      </c>
      <c r="O69" s="19" t="s">
        <v>853</v>
      </c>
      <c r="P69" s="19" t="s">
        <v>12</v>
      </c>
    </row>
    <row r="70" spans="1:16" ht="15.75" customHeight="1" x14ac:dyDescent="0.35">
      <c r="A70" s="7">
        <v>63</v>
      </c>
      <c r="B70" s="17" t="s">
        <v>95</v>
      </c>
      <c r="C70" s="17" t="s">
        <v>863</v>
      </c>
      <c r="D70" s="32" t="s">
        <v>3788</v>
      </c>
      <c r="E70" s="95">
        <v>0.25381100000000001</v>
      </c>
      <c r="F70" s="96">
        <v>18560.303397</v>
      </c>
      <c r="G70" s="96">
        <v>1000</v>
      </c>
      <c r="H70" s="89">
        <v>18467.501637632002</v>
      </c>
      <c r="I70" s="20">
        <v>0.25735530000000001</v>
      </c>
      <c r="J70" s="97" t="s">
        <v>5274</v>
      </c>
      <c r="K70" s="98" t="str">
        <f t="shared" si="0"/>
        <v>JAKPROP</v>
      </c>
      <c r="L70" s="99" t="str">
        <f t="shared" si="1"/>
        <v>SMALL CAP</v>
      </c>
      <c r="M70" s="100">
        <f t="shared" si="2"/>
        <v>0.25381100000000001</v>
      </c>
      <c r="O70" s="19" t="s">
        <v>804</v>
      </c>
      <c r="P70" s="19" t="s">
        <v>10</v>
      </c>
    </row>
    <row r="71" spans="1:16" ht="15.75" customHeight="1" x14ac:dyDescent="0.35">
      <c r="A71" s="7">
        <v>64</v>
      </c>
      <c r="B71" s="17" t="s">
        <v>4648</v>
      </c>
      <c r="C71" s="17" t="s">
        <v>4649</v>
      </c>
      <c r="D71" s="32" t="s">
        <v>4650</v>
      </c>
      <c r="E71" s="95">
        <v>0.252303</v>
      </c>
      <c r="F71" s="96">
        <v>5000</v>
      </c>
      <c r="G71" s="96">
        <v>3690</v>
      </c>
      <c r="H71" s="89">
        <v>17700.000628736001</v>
      </c>
      <c r="I71" s="20">
        <v>0.25582579999999999</v>
      </c>
      <c r="J71" s="97" t="s">
        <v>82</v>
      </c>
      <c r="K71" s="98" t="str">
        <f t="shared" si="0"/>
        <v>JAKINFR</v>
      </c>
      <c r="L71" s="99" t="str">
        <f t="shared" si="1"/>
        <v>SMALL CAP</v>
      </c>
      <c r="M71" s="100">
        <f t="shared" si="2"/>
        <v>0.252303</v>
      </c>
      <c r="O71" s="19" t="s">
        <v>919</v>
      </c>
      <c r="P71" s="19" t="s">
        <v>13</v>
      </c>
    </row>
    <row r="72" spans="1:16" ht="15.75" customHeight="1" x14ac:dyDescent="0.35">
      <c r="A72" s="7">
        <v>65</v>
      </c>
      <c r="B72" s="17" t="s">
        <v>90</v>
      </c>
      <c r="C72" s="17" t="s">
        <v>749</v>
      </c>
      <c r="D72" s="32" t="s">
        <v>3779</v>
      </c>
      <c r="E72" s="95">
        <v>0.244148</v>
      </c>
      <c r="F72" s="96">
        <v>4531.3998890000003</v>
      </c>
      <c r="G72" s="96">
        <v>3940</v>
      </c>
      <c r="H72" s="89">
        <v>17944.344002559999</v>
      </c>
      <c r="I72" s="20">
        <v>0.24755779999999999</v>
      </c>
      <c r="J72" s="97" t="s">
        <v>5273</v>
      </c>
      <c r="K72" s="98" t="str">
        <f t="shared" ref="K72:K135" si="3">VLOOKUP(C72,$O$8:$P$637,2,FALSE)</f>
        <v>JAKINFR</v>
      </c>
      <c r="L72" s="99" t="str">
        <f t="shared" ref="L72:L135" si="4">IF((E72&lt;0.5),"SMALL CAP",IF(AND(E72&gt;=0.5,E72&lt;=1.5),"MID CAP",IF(E72&gt;1.5,"BIG CAP","")))</f>
        <v>SMALL CAP</v>
      </c>
      <c r="M72" s="100">
        <f t="shared" ref="M72:M135" si="5">E72</f>
        <v>0.244148</v>
      </c>
      <c r="O72" s="19" t="s">
        <v>624</v>
      </c>
      <c r="P72" s="19" t="s">
        <v>8</v>
      </c>
    </row>
    <row r="73" spans="1:16" ht="15.75" customHeight="1" x14ac:dyDescent="0.35">
      <c r="A73" s="7">
        <v>66</v>
      </c>
      <c r="B73" s="17" t="s">
        <v>3814</v>
      </c>
      <c r="C73" s="17" t="s">
        <v>747</v>
      </c>
      <c r="D73" s="32" t="s">
        <v>3815</v>
      </c>
      <c r="E73" s="95">
        <v>0.23486699999999999</v>
      </c>
      <c r="F73" s="96">
        <v>3750</v>
      </c>
      <c r="G73" s="96">
        <v>4580</v>
      </c>
      <c r="H73" s="89">
        <v>17062.499975168001</v>
      </c>
      <c r="I73" s="20">
        <v>0.23814679999999999</v>
      </c>
      <c r="J73" s="97" t="s">
        <v>59</v>
      </c>
      <c r="K73" s="98" t="str">
        <f t="shared" si="3"/>
        <v>JAKINFR</v>
      </c>
      <c r="L73" s="99" t="str">
        <f t="shared" si="4"/>
        <v>SMALL CAP</v>
      </c>
      <c r="M73" s="100">
        <f t="shared" si="5"/>
        <v>0.23486699999999999</v>
      </c>
      <c r="O73" s="19" t="s">
        <v>625</v>
      </c>
      <c r="P73" s="19" t="s">
        <v>8</v>
      </c>
    </row>
    <row r="74" spans="1:16" ht="15.75" customHeight="1" x14ac:dyDescent="0.35">
      <c r="A74" s="7">
        <v>67</v>
      </c>
      <c r="B74" s="17" t="s">
        <v>4500</v>
      </c>
      <c r="C74" s="17" t="s">
        <v>4501</v>
      </c>
      <c r="D74" s="32" t="s">
        <v>4502</v>
      </c>
      <c r="E74" s="95">
        <v>0.23049</v>
      </c>
      <c r="F74" s="96">
        <v>7626.6629999999996</v>
      </c>
      <c r="G74" s="96">
        <v>2210</v>
      </c>
      <c r="H74" s="89">
        <v>17179.250524160001</v>
      </c>
      <c r="I74" s="20">
        <v>0.23370869999999999</v>
      </c>
      <c r="J74" s="97" t="s">
        <v>51</v>
      </c>
      <c r="K74" s="98" t="str">
        <f t="shared" si="3"/>
        <v>JAKFIN</v>
      </c>
      <c r="L74" s="99" t="str">
        <f t="shared" si="4"/>
        <v>SMALL CAP</v>
      </c>
      <c r="M74" s="100">
        <f t="shared" si="5"/>
        <v>0.23049</v>
      </c>
      <c r="O74" s="19" t="s">
        <v>626</v>
      </c>
      <c r="P74" s="19" t="s">
        <v>8</v>
      </c>
    </row>
    <row r="75" spans="1:16" ht="15.75" customHeight="1" x14ac:dyDescent="0.35">
      <c r="A75" s="7">
        <v>68</v>
      </c>
      <c r="B75" s="18" t="s">
        <v>3804</v>
      </c>
      <c r="C75" s="17" t="s">
        <v>656</v>
      </c>
      <c r="D75" s="18" t="s">
        <v>3805</v>
      </c>
      <c r="E75" s="95">
        <v>0.22497800000000001</v>
      </c>
      <c r="F75" s="96">
        <v>54476.226642000001</v>
      </c>
      <c r="G75" s="96">
        <v>302</v>
      </c>
      <c r="H75" s="89">
        <v>16451.820847104002</v>
      </c>
      <c r="I75" s="20">
        <v>0.22811919999999999</v>
      </c>
      <c r="J75" s="97" t="s">
        <v>51</v>
      </c>
      <c r="K75" s="98" t="str">
        <f t="shared" si="3"/>
        <v>JAKFIN</v>
      </c>
      <c r="L75" s="99" t="str">
        <f t="shared" si="4"/>
        <v>SMALL CAP</v>
      </c>
      <c r="M75" s="100">
        <f t="shared" si="5"/>
        <v>0.22497800000000001</v>
      </c>
      <c r="O75" s="19" t="s">
        <v>627</v>
      </c>
      <c r="P75" s="19" t="s">
        <v>8</v>
      </c>
    </row>
    <row r="76" spans="1:16" ht="15.75" customHeight="1" x14ac:dyDescent="0.35">
      <c r="A76" s="7">
        <v>69</v>
      </c>
      <c r="B76" s="17" t="s">
        <v>133</v>
      </c>
      <c r="C76" s="17" t="s">
        <v>973</v>
      </c>
      <c r="D76" s="32" t="s">
        <v>3825</v>
      </c>
      <c r="E76" s="95">
        <v>0.220194</v>
      </c>
      <c r="F76" s="96">
        <v>16600</v>
      </c>
      <c r="G76" s="96">
        <v>970</v>
      </c>
      <c r="H76" s="89">
        <v>16434.000297983999</v>
      </c>
      <c r="I76" s="20">
        <v>0.22326869999999999</v>
      </c>
      <c r="J76" s="97" t="s">
        <v>3732</v>
      </c>
      <c r="K76" s="98" t="str">
        <f t="shared" si="3"/>
        <v>JAKTRAD</v>
      </c>
      <c r="L76" s="99" t="str">
        <f t="shared" si="4"/>
        <v>SMALL CAP</v>
      </c>
      <c r="M76" s="100">
        <f t="shared" si="5"/>
        <v>0.220194</v>
      </c>
      <c r="O76" s="19" t="s">
        <v>628</v>
      </c>
      <c r="P76" s="19" t="s">
        <v>8</v>
      </c>
    </row>
    <row r="77" spans="1:16" ht="15.75" customHeight="1" x14ac:dyDescent="0.35">
      <c r="A77" s="7">
        <v>70</v>
      </c>
      <c r="B77" s="17" t="s">
        <v>127</v>
      </c>
      <c r="C77" s="17" t="s">
        <v>789</v>
      </c>
      <c r="D77" s="32" t="s">
        <v>3789</v>
      </c>
      <c r="E77" s="95">
        <v>0.217117</v>
      </c>
      <c r="F77" s="96">
        <v>17839.338081000002</v>
      </c>
      <c r="G77" s="96">
        <v>890</v>
      </c>
      <c r="H77" s="89">
        <v>15787.806949375999</v>
      </c>
      <c r="I77" s="20">
        <v>0.22014900000000001</v>
      </c>
      <c r="J77" s="97" t="s">
        <v>59</v>
      </c>
      <c r="K77" s="98" t="str">
        <f t="shared" si="3"/>
        <v>JAKMINE</v>
      </c>
      <c r="L77" s="99" t="str">
        <f t="shared" si="4"/>
        <v>SMALL CAP</v>
      </c>
      <c r="M77" s="100">
        <f t="shared" si="5"/>
        <v>0.217117</v>
      </c>
      <c r="O77" s="19" t="s">
        <v>629</v>
      </c>
      <c r="P77" s="19" t="s">
        <v>8</v>
      </c>
    </row>
    <row r="78" spans="1:16" ht="15.75" customHeight="1" x14ac:dyDescent="0.35">
      <c r="A78" s="7">
        <v>71</v>
      </c>
      <c r="B78" s="17" t="s">
        <v>158</v>
      </c>
      <c r="C78" s="17" t="s">
        <v>550</v>
      </c>
      <c r="D78" s="32" t="s">
        <v>5278</v>
      </c>
      <c r="E78" s="95">
        <v>0.215867</v>
      </c>
      <c r="F78" s="96">
        <v>7662.9</v>
      </c>
      <c r="G78" s="96">
        <v>2060</v>
      </c>
      <c r="H78" s="89">
        <v>15785.573482496</v>
      </c>
      <c r="I78" s="20">
        <v>0.2188811</v>
      </c>
      <c r="J78" s="97" t="s">
        <v>62</v>
      </c>
      <c r="K78" s="98" t="str">
        <f t="shared" si="3"/>
        <v>JAKBIND</v>
      </c>
      <c r="L78" s="99" t="str">
        <f t="shared" si="4"/>
        <v>SMALL CAP</v>
      </c>
      <c r="M78" s="100">
        <f t="shared" si="5"/>
        <v>0.215867</v>
      </c>
      <c r="O78" s="19" t="s">
        <v>630</v>
      </c>
      <c r="P78" s="19" t="s">
        <v>8</v>
      </c>
    </row>
    <row r="79" spans="1:16" ht="15.75" customHeight="1" x14ac:dyDescent="0.35">
      <c r="A79" s="7">
        <v>72</v>
      </c>
      <c r="B79" s="17" t="s">
        <v>91</v>
      </c>
      <c r="C79" s="17" t="s">
        <v>887</v>
      </c>
      <c r="D79" s="32" t="s">
        <v>3780</v>
      </c>
      <c r="E79" s="95">
        <v>0.21005699999999999</v>
      </c>
      <c r="F79" s="96">
        <v>948.19399999999996</v>
      </c>
      <c r="G79" s="96">
        <v>16200</v>
      </c>
      <c r="H79" s="89">
        <v>14246.615187456</v>
      </c>
      <c r="I79" s="20">
        <v>0.2129905</v>
      </c>
      <c r="J79" s="97" t="s">
        <v>5274</v>
      </c>
      <c r="K79" s="98" t="str">
        <f t="shared" si="3"/>
        <v>JAKPROP</v>
      </c>
      <c r="L79" s="99" t="str">
        <f t="shared" si="4"/>
        <v>SMALL CAP</v>
      </c>
      <c r="M79" s="100">
        <f t="shared" si="5"/>
        <v>0.21005699999999999</v>
      </c>
      <c r="O79" s="19" t="s">
        <v>631</v>
      </c>
      <c r="P79" s="19" t="s">
        <v>8</v>
      </c>
    </row>
    <row r="80" spans="1:16" ht="15.75" customHeight="1" x14ac:dyDescent="0.35">
      <c r="A80" s="7">
        <v>73</v>
      </c>
      <c r="B80" s="17" t="s">
        <v>3794</v>
      </c>
      <c r="C80" s="17" t="s">
        <v>737</v>
      </c>
      <c r="D80" s="32" t="s">
        <v>3795</v>
      </c>
      <c r="E80" s="95">
        <v>0.20789099999999999</v>
      </c>
      <c r="F80" s="96">
        <v>16087.156000000001</v>
      </c>
      <c r="G80" s="96">
        <v>945</v>
      </c>
      <c r="H80" s="89">
        <v>15041.491369984</v>
      </c>
      <c r="I80" s="20">
        <v>0.21079439999999999</v>
      </c>
      <c r="J80" s="97" t="s">
        <v>66</v>
      </c>
      <c r="K80" s="98" t="str">
        <f t="shared" si="3"/>
        <v>JAKINFR</v>
      </c>
      <c r="L80" s="99" t="str">
        <f t="shared" si="4"/>
        <v>SMALL CAP</v>
      </c>
      <c r="M80" s="100">
        <f t="shared" si="5"/>
        <v>0.20789099999999999</v>
      </c>
      <c r="O80" s="19" t="s">
        <v>705</v>
      </c>
      <c r="P80" s="19" t="s">
        <v>9</v>
      </c>
    </row>
    <row r="81" spans="1:16" ht="15.75" customHeight="1" x14ac:dyDescent="0.35">
      <c r="A81" s="7">
        <v>74</v>
      </c>
      <c r="B81" s="17" t="s">
        <v>3844</v>
      </c>
      <c r="C81" s="17" t="s">
        <v>597</v>
      </c>
      <c r="D81" s="32" t="s">
        <v>3845</v>
      </c>
      <c r="E81" s="95">
        <v>0.205124</v>
      </c>
      <c r="F81" s="96">
        <v>15000</v>
      </c>
      <c r="G81" s="96">
        <v>1000</v>
      </c>
      <c r="H81" s="89">
        <v>15000.00026624</v>
      </c>
      <c r="I81" s="20">
        <v>0.20798849999999999</v>
      </c>
      <c r="J81" s="97" t="s">
        <v>3726</v>
      </c>
      <c r="K81" s="98" t="str">
        <f t="shared" si="3"/>
        <v>JAKCONS</v>
      </c>
      <c r="L81" s="99" t="str">
        <f t="shared" si="4"/>
        <v>SMALL CAP</v>
      </c>
      <c r="M81" s="100">
        <f t="shared" si="5"/>
        <v>0.205124</v>
      </c>
      <c r="O81" s="19" t="s">
        <v>632</v>
      </c>
      <c r="P81" s="19" t="s">
        <v>8</v>
      </c>
    </row>
    <row r="82" spans="1:16" ht="15.75" customHeight="1" x14ac:dyDescent="0.35">
      <c r="A82" s="7">
        <v>75</v>
      </c>
      <c r="B82" s="17" t="s">
        <v>121</v>
      </c>
      <c r="C82" s="17" t="s">
        <v>603</v>
      </c>
      <c r="D82" s="32" t="s">
        <v>3803</v>
      </c>
      <c r="E82" s="95">
        <v>0.195912</v>
      </c>
      <c r="F82" s="96">
        <v>11553.528</v>
      </c>
      <c r="G82" s="96">
        <v>1240</v>
      </c>
      <c r="H82" s="89">
        <v>14615.212720128</v>
      </c>
      <c r="I82" s="20">
        <v>0.19864799999999999</v>
      </c>
      <c r="J82" s="97" t="s">
        <v>3726</v>
      </c>
      <c r="K82" s="98" t="str">
        <f t="shared" si="3"/>
        <v>JAKCONS</v>
      </c>
      <c r="L82" s="99" t="str">
        <f t="shared" si="4"/>
        <v>SMALL CAP</v>
      </c>
      <c r="M82" s="100">
        <f t="shared" si="5"/>
        <v>0.195912</v>
      </c>
      <c r="O82" s="19" t="s">
        <v>633</v>
      </c>
      <c r="P82" s="19" t="s">
        <v>8</v>
      </c>
    </row>
    <row r="83" spans="1:16" ht="15.75" customHeight="1" x14ac:dyDescent="0.35">
      <c r="A83" s="7">
        <v>76</v>
      </c>
      <c r="B83" s="17" t="s">
        <v>3862</v>
      </c>
      <c r="C83" s="17" t="s">
        <v>788</v>
      </c>
      <c r="D83" s="32" t="s">
        <v>3863</v>
      </c>
      <c r="E83" s="95">
        <v>0.19305900000000001</v>
      </c>
      <c r="F83" s="96">
        <v>4164.5183299999999</v>
      </c>
      <c r="G83" s="96">
        <v>3390</v>
      </c>
      <c r="H83" s="89">
        <v>14076.071641088</v>
      </c>
      <c r="I83" s="20">
        <v>0.19575480000000001</v>
      </c>
      <c r="J83" s="97" t="s">
        <v>62</v>
      </c>
      <c r="K83" s="98" t="str">
        <f t="shared" si="3"/>
        <v>JAKMINE</v>
      </c>
      <c r="L83" s="99" t="str">
        <f t="shared" si="4"/>
        <v>SMALL CAP</v>
      </c>
      <c r="M83" s="100">
        <f t="shared" si="5"/>
        <v>0.19305900000000001</v>
      </c>
      <c r="O83" s="19" t="s">
        <v>634</v>
      </c>
      <c r="P83" s="19" t="s">
        <v>8</v>
      </c>
    </row>
    <row r="84" spans="1:16" ht="15.75" customHeight="1" x14ac:dyDescent="0.35">
      <c r="A84" s="7">
        <v>77</v>
      </c>
      <c r="B84" s="17" t="s">
        <v>126</v>
      </c>
      <c r="C84" s="17" t="s">
        <v>579</v>
      </c>
      <c r="D84" s="32" t="s">
        <v>3811</v>
      </c>
      <c r="E84" s="95">
        <v>0.19072</v>
      </c>
      <c r="F84" s="96">
        <v>3099.2674999999999</v>
      </c>
      <c r="G84" s="96">
        <v>4500</v>
      </c>
      <c r="H84" s="89">
        <v>16891.007467520001</v>
      </c>
      <c r="I84" s="20">
        <v>0.19338359999999999</v>
      </c>
      <c r="J84" s="97" t="s">
        <v>3740</v>
      </c>
      <c r="K84" s="98" t="str">
        <f t="shared" si="3"/>
        <v>JAKCONS</v>
      </c>
      <c r="L84" s="99" t="str">
        <f t="shared" si="4"/>
        <v>SMALL CAP</v>
      </c>
      <c r="M84" s="100">
        <f t="shared" si="5"/>
        <v>0.19072</v>
      </c>
      <c r="O84" s="19" t="s">
        <v>635</v>
      </c>
      <c r="P84" s="19" t="s">
        <v>8</v>
      </c>
    </row>
    <row r="85" spans="1:16" ht="15.75" customHeight="1" x14ac:dyDescent="0.35">
      <c r="A85" s="7">
        <v>78</v>
      </c>
      <c r="B85" s="17" t="s">
        <v>3806</v>
      </c>
      <c r="C85" s="17" t="s">
        <v>965</v>
      </c>
      <c r="D85" s="32" t="s">
        <v>3807</v>
      </c>
      <c r="E85" s="95">
        <v>0.18682000000000001</v>
      </c>
      <c r="F85" s="96">
        <v>3042.6493839999998</v>
      </c>
      <c r="G85" s="96">
        <v>4490</v>
      </c>
      <c r="H85" s="89">
        <v>13691.92267776</v>
      </c>
      <c r="I85" s="20">
        <v>0.18942890000000001</v>
      </c>
      <c r="J85" s="97" t="s">
        <v>5273</v>
      </c>
      <c r="K85" s="98" t="str">
        <f t="shared" si="3"/>
        <v>JAKTRAD</v>
      </c>
      <c r="L85" s="99" t="str">
        <f t="shared" si="4"/>
        <v>SMALL CAP</v>
      </c>
      <c r="M85" s="100">
        <f t="shared" si="5"/>
        <v>0.18682000000000001</v>
      </c>
      <c r="O85" s="19" t="s">
        <v>854</v>
      </c>
      <c r="P85" s="19" t="s">
        <v>12</v>
      </c>
    </row>
    <row r="86" spans="1:16" ht="15.75" customHeight="1" x14ac:dyDescent="0.35">
      <c r="A86" s="7">
        <v>79</v>
      </c>
      <c r="B86" s="17" t="s">
        <v>3859</v>
      </c>
      <c r="C86" s="17" t="s">
        <v>798</v>
      </c>
      <c r="D86" s="32" t="s">
        <v>3860</v>
      </c>
      <c r="E86" s="95">
        <v>0.18645800000000001</v>
      </c>
      <c r="F86" s="96">
        <v>5050</v>
      </c>
      <c r="G86" s="96">
        <v>2700</v>
      </c>
      <c r="H86" s="89">
        <v>13432.999903231999</v>
      </c>
      <c r="I86" s="20">
        <v>0.18906149999999999</v>
      </c>
      <c r="J86" s="97" t="s">
        <v>62</v>
      </c>
      <c r="K86" s="98" t="str">
        <f t="shared" si="3"/>
        <v>JAKMINE</v>
      </c>
      <c r="L86" s="99" t="str">
        <f t="shared" si="4"/>
        <v>SMALL CAP</v>
      </c>
      <c r="M86" s="100">
        <f t="shared" si="5"/>
        <v>0.18645800000000001</v>
      </c>
      <c r="O86" s="19" t="s">
        <v>636</v>
      </c>
      <c r="P86" s="19" t="s">
        <v>8</v>
      </c>
    </row>
    <row r="87" spans="1:16" ht="15.75" customHeight="1" x14ac:dyDescent="0.35">
      <c r="A87" s="7">
        <v>80</v>
      </c>
      <c r="B87" s="17" t="s">
        <v>78</v>
      </c>
      <c r="C87" s="17" t="s">
        <v>724</v>
      </c>
      <c r="D87" s="32" t="s">
        <v>3774</v>
      </c>
      <c r="E87" s="95">
        <v>0.18577199999999999</v>
      </c>
      <c r="F87" s="96">
        <v>5433.9335000000001</v>
      </c>
      <c r="G87" s="96">
        <v>2500</v>
      </c>
      <c r="H87" s="89">
        <v>13910.869540864</v>
      </c>
      <c r="I87" s="20">
        <v>0.1883659</v>
      </c>
      <c r="J87" s="97" t="s">
        <v>5273</v>
      </c>
      <c r="K87" s="98" t="str">
        <f t="shared" si="3"/>
        <v>JAKINFR</v>
      </c>
      <c r="L87" s="99" t="str">
        <f t="shared" si="4"/>
        <v>SMALL CAP</v>
      </c>
      <c r="M87" s="100">
        <f t="shared" si="5"/>
        <v>0.18577199999999999</v>
      </c>
      <c r="O87" s="19" t="s">
        <v>5108</v>
      </c>
      <c r="P87" s="19" t="s">
        <v>10</v>
      </c>
    </row>
    <row r="88" spans="1:16" ht="15.75" customHeight="1" x14ac:dyDescent="0.35">
      <c r="A88" s="7">
        <v>81</v>
      </c>
      <c r="B88" s="17" t="s">
        <v>106</v>
      </c>
      <c r="C88" s="17" t="s">
        <v>904</v>
      </c>
      <c r="D88" s="32" t="s">
        <v>3822</v>
      </c>
      <c r="E88" s="95">
        <v>0.185448</v>
      </c>
      <c r="F88" s="96">
        <v>14426.78168</v>
      </c>
      <c r="G88" s="96">
        <v>940</v>
      </c>
      <c r="H88" s="89">
        <v>13849.710297088001</v>
      </c>
      <c r="I88" s="20">
        <v>0.1880378</v>
      </c>
      <c r="J88" s="97" t="s">
        <v>5274</v>
      </c>
      <c r="K88" s="98" t="str">
        <f t="shared" si="3"/>
        <v>JAKPROP</v>
      </c>
      <c r="L88" s="99" t="str">
        <f t="shared" si="4"/>
        <v>SMALL CAP</v>
      </c>
      <c r="M88" s="100">
        <f t="shared" si="5"/>
        <v>0.185448</v>
      </c>
      <c r="O88" s="19" t="s">
        <v>637</v>
      </c>
      <c r="P88" s="19" t="s">
        <v>8</v>
      </c>
    </row>
    <row r="89" spans="1:16" ht="15.75" customHeight="1" x14ac:dyDescent="0.35">
      <c r="A89" s="7">
        <v>82</v>
      </c>
      <c r="B89" s="17" t="s">
        <v>109</v>
      </c>
      <c r="C89" s="17" t="s">
        <v>997</v>
      </c>
      <c r="D89" s="32" t="s">
        <v>3829</v>
      </c>
      <c r="E89" s="95">
        <v>0.184475</v>
      </c>
      <c r="F89" s="96">
        <v>3550</v>
      </c>
      <c r="G89" s="96">
        <v>3800</v>
      </c>
      <c r="H89" s="89">
        <v>13490.000494592001</v>
      </c>
      <c r="I89" s="20">
        <v>0.18705089999999999</v>
      </c>
      <c r="J89" s="97" t="s">
        <v>5274</v>
      </c>
      <c r="K89" s="98" t="str">
        <f t="shared" si="3"/>
        <v>JAKPROP</v>
      </c>
      <c r="L89" s="99" t="str">
        <f t="shared" si="4"/>
        <v>SMALL CAP</v>
      </c>
      <c r="M89" s="100">
        <f t="shared" si="5"/>
        <v>0.184475</v>
      </c>
      <c r="O89" s="19" t="s">
        <v>1035</v>
      </c>
      <c r="P89" s="19" t="s">
        <v>10</v>
      </c>
    </row>
    <row r="90" spans="1:16" ht="15.75" customHeight="1" x14ac:dyDescent="0.35">
      <c r="A90" s="7">
        <v>83</v>
      </c>
      <c r="B90" s="17" t="s">
        <v>4914</v>
      </c>
      <c r="C90" s="17" t="s">
        <v>4915</v>
      </c>
      <c r="D90" s="32" t="s">
        <v>4916</v>
      </c>
      <c r="E90" s="95">
        <v>0.18063799999999999</v>
      </c>
      <c r="F90" s="96">
        <v>7379.5802910000002</v>
      </c>
      <c r="G90" s="96">
        <v>1790</v>
      </c>
      <c r="H90" s="89">
        <v>13172.550402048</v>
      </c>
      <c r="I90" s="20">
        <v>0.18316089999999999</v>
      </c>
      <c r="J90" s="97" t="s">
        <v>3726</v>
      </c>
      <c r="K90" s="98" t="str">
        <f t="shared" si="3"/>
        <v>JAKCONS</v>
      </c>
      <c r="L90" s="99" t="str">
        <f t="shared" si="4"/>
        <v>SMALL CAP</v>
      </c>
      <c r="M90" s="100">
        <f t="shared" si="5"/>
        <v>0.18063799999999999</v>
      </c>
      <c r="O90" s="19" t="s">
        <v>855</v>
      </c>
      <c r="P90" s="19" t="s">
        <v>12</v>
      </c>
    </row>
    <row r="91" spans="1:16" ht="15.75" customHeight="1" x14ac:dyDescent="0.35">
      <c r="A91" s="7">
        <v>84</v>
      </c>
      <c r="B91" s="17" t="s">
        <v>3767</v>
      </c>
      <c r="C91" s="17" t="s">
        <v>549</v>
      </c>
      <c r="D91" s="32" t="s">
        <v>3768</v>
      </c>
      <c r="E91" s="95">
        <v>0.17657500000000001</v>
      </c>
      <c r="F91" s="96">
        <v>9932.5343360000006</v>
      </c>
      <c r="G91" s="96">
        <v>1300</v>
      </c>
      <c r="H91" s="89">
        <v>13607.572078592</v>
      </c>
      <c r="I91" s="20">
        <v>0.17904049999999999</v>
      </c>
      <c r="J91" s="97" t="s">
        <v>62</v>
      </c>
      <c r="K91" s="98" t="str">
        <f t="shared" si="3"/>
        <v>JAKBIND</v>
      </c>
      <c r="L91" s="99" t="str">
        <f t="shared" si="4"/>
        <v>SMALL CAP</v>
      </c>
      <c r="M91" s="100">
        <f t="shared" si="5"/>
        <v>0.17657500000000001</v>
      </c>
      <c r="O91" s="19" t="s">
        <v>638</v>
      </c>
      <c r="P91" s="19" t="s">
        <v>8</v>
      </c>
    </row>
    <row r="92" spans="1:16" ht="15.75" customHeight="1" x14ac:dyDescent="0.35">
      <c r="A92" s="7">
        <v>85</v>
      </c>
      <c r="B92" s="17" t="s">
        <v>103</v>
      </c>
      <c r="C92" s="17" t="s">
        <v>897</v>
      </c>
      <c r="D92" s="32" t="s">
        <v>3802</v>
      </c>
      <c r="E92" s="95">
        <v>0.17634900000000001</v>
      </c>
      <c r="F92" s="96">
        <v>6199.8973539999997</v>
      </c>
      <c r="G92" s="96">
        <v>2080</v>
      </c>
      <c r="H92" s="89">
        <v>13019.784413183999</v>
      </c>
      <c r="I92" s="20">
        <v>0.17881159999999999</v>
      </c>
      <c r="J92" s="97" t="s">
        <v>82</v>
      </c>
      <c r="K92" s="98" t="str">
        <f t="shared" si="3"/>
        <v>JAKPROP</v>
      </c>
      <c r="L92" s="99" t="str">
        <f t="shared" si="4"/>
        <v>SMALL CAP</v>
      </c>
      <c r="M92" s="100">
        <f t="shared" si="5"/>
        <v>0.17634900000000001</v>
      </c>
      <c r="O92" s="19" t="s">
        <v>639</v>
      </c>
      <c r="P92" s="19" t="s">
        <v>8</v>
      </c>
    </row>
    <row r="93" spans="1:16" ht="15.75" customHeight="1" x14ac:dyDescent="0.35">
      <c r="A93" s="7">
        <v>86</v>
      </c>
      <c r="B93" s="17" t="s">
        <v>113</v>
      </c>
      <c r="C93" s="17" t="s">
        <v>594</v>
      </c>
      <c r="D93" s="32" t="s">
        <v>3828</v>
      </c>
      <c r="E93" s="95">
        <v>0.17422399999999999</v>
      </c>
      <c r="F93" s="96">
        <v>36401.136250000003</v>
      </c>
      <c r="G93" s="96">
        <v>350</v>
      </c>
      <c r="H93" s="89">
        <v>14778.860830719999</v>
      </c>
      <c r="I93" s="20">
        <v>0.17665700000000001</v>
      </c>
      <c r="J93" s="97" t="s">
        <v>3726</v>
      </c>
      <c r="K93" s="98" t="str">
        <f t="shared" si="3"/>
        <v>JAKCONS</v>
      </c>
      <c r="L93" s="99" t="str">
        <f t="shared" si="4"/>
        <v>SMALL CAP</v>
      </c>
      <c r="M93" s="100">
        <f t="shared" si="5"/>
        <v>0.17422399999999999</v>
      </c>
      <c r="O93" s="19" t="s">
        <v>920</v>
      </c>
      <c r="P93" s="19" t="s">
        <v>13</v>
      </c>
    </row>
    <row r="94" spans="1:16" ht="15.75" customHeight="1" x14ac:dyDescent="0.35">
      <c r="A94" s="7">
        <v>87</v>
      </c>
      <c r="B94" s="17" t="s">
        <v>144</v>
      </c>
      <c r="C94" s="17" t="s">
        <v>1004</v>
      </c>
      <c r="D94" s="32" t="s">
        <v>3856</v>
      </c>
      <c r="E94" s="95">
        <v>0.17272699999999999</v>
      </c>
      <c r="F94" s="96">
        <v>7096</v>
      </c>
      <c r="G94" s="96">
        <v>1780</v>
      </c>
      <c r="H94" s="89">
        <v>12630.880157696</v>
      </c>
      <c r="I94" s="20">
        <v>0.1751385</v>
      </c>
      <c r="J94" s="97" t="s">
        <v>3732</v>
      </c>
      <c r="K94" s="98" t="str">
        <f t="shared" si="3"/>
        <v>JAKTRAD</v>
      </c>
      <c r="L94" s="99" t="str">
        <f t="shared" si="4"/>
        <v>SMALL CAP</v>
      </c>
      <c r="M94" s="100">
        <f t="shared" si="5"/>
        <v>0.17272699999999999</v>
      </c>
      <c r="O94" s="19" t="s">
        <v>856</v>
      </c>
      <c r="P94" s="19" t="s">
        <v>12</v>
      </c>
    </row>
    <row r="95" spans="1:16" ht="15.75" customHeight="1" x14ac:dyDescent="0.35">
      <c r="A95" s="7">
        <v>88</v>
      </c>
      <c r="B95" s="17" t="s">
        <v>140</v>
      </c>
      <c r="C95" s="17" t="s">
        <v>718</v>
      </c>
      <c r="D95" s="32" t="s">
        <v>3877</v>
      </c>
      <c r="E95" s="95">
        <v>0.167795</v>
      </c>
      <c r="F95" s="96">
        <v>25886.576254</v>
      </c>
      <c r="G95" s="96">
        <v>474</v>
      </c>
      <c r="H95" s="89">
        <v>12425.556393983999</v>
      </c>
      <c r="I95" s="20">
        <v>0.17013780000000001</v>
      </c>
      <c r="J95" s="97" t="s">
        <v>82</v>
      </c>
      <c r="K95" s="98" t="str">
        <f t="shared" si="3"/>
        <v>JAKINFR</v>
      </c>
      <c r="L95" s="99" t="str">
        <f t="shared" si="4"/>
        <v>SMALL CAP</v>
      </c>
      <c r="M95" s="100">
        <f t="shared" si="5"/>
        <v>0.167795</v>
      </c>
      <c r="O95" s="19" t="s">
        <v>805</v>
      </c>
      <c r="P95" s="19" t="s">
        <v>10</v>
      </c>
    </row>
    <row r="96" spans="1:16" ht="15.75" customHeight="1" x14ac:dyDescent="0.35">
      <c r="A96" s="7">
        <v>89</v>
      </c>
      <c r="B96" s="17" t="s">
        <v>162</v>
      </c>
      <c r="C96" s="17" t="s">
        <v>689</v>
      </c>
      <c r="D96" s="32" t="s">
        <v>3875</v>
      </c>
      <c r="E96" s="95">
        <v>0.16640199999999999</v>
      </c>
      <c r="F96" s="96">
        <v>32022.073293000001</v>
      </c>
      <c r="G96" s="96">
        <v>380</v>
      </c>
      <c r="H96" s="89">
        <v>11720.078655488</v>
      </c>
      <c r="I96" s="20">
        <v>0.1687256</v>
      </c>
      <c r="J96" s="97" t="s">
        <v>51</v>
      </c>
      <c r="K96" s="98" t="str">
        <f t="shared" si="3"/>
        <v>JAKFIN</v>
      </c>
      <c r="L96" s="99" t="str">
        <f t="shared" si="4"/>
        <v>SMALL CAP</v>
      </c>
      <c r="M96" s="100">
        <f t="shared" si="5"/>
        <v>0.16640199999999999</v>
      </c>
      <c r="O96" s="19" t="s">
        <v>640</v>
      </c>
      <c r="P96" s="19" t="s">
        <v>8</v>
      </c>
    </row>
    <row r="97" spans="1:16" ht="15.75" customHeight="1" x14ac:dyDescent="0.35">
      <c r="A97" s="7">
        <v>90</v>
      </c>
      <c r="B97" s="17" t="s">
        <v>4660</v>
      </c>
      <c r="C97" s="17" t="s">
        <v>4661</v>
      </c>
      <c r="D97" s="32" t="s">
        <v>4662</v>
      </c>
      <c r="E97" s="95">
        <v>0.16495099999999999</v>
      </c>
      <c r="F97" s="96">
        <v>8318.8235999999997</v>
      </c>
      <c r="G97" s="96">
        <v>1450</v>
      </c>
      <c r="H97" s="89">
        <v>12062.294016</v>
      </c>
      <c r="I97" s="20">
        <v>0.1672545</v>
      </c>
      <c r="J97" s="97" t="s">
        <v>5274</v>
      </c>
      <c r="K97" s="98" t="str">
        <f t="shared" si="3"/>
        <v>JAKPROP</v>
      </c>
      <c r="L97" s="99" t="str">
        <f t="shared" si="4"/>
        <v>SMALL CAP</v>
      </c>
      <c r="M97" s="100">
        <f t="shared" si="5"/>
        <v>0.16495099999999999</v>
      </c>
      <c r="O97" s="19" t="s">
        <v>767</v>
      </c>
      <c r="P97" s="19" t="s">
        <v>11</v>
      </c>
    </row>
    <row r="98" spans="1:16" ht="15.75" customHeight="1" x14ac:dyDescent="0.35">
      <c r="A98" s="7">
        <v>91</v>
      </c>
      <c r="B98" s="17" t="s">
        <v>77</v>
      </c>
      <c r="C98" s="17" t="s">
        <v>968</v>
      </c>
      <c r="D98" s="32" t="s">
        <v>3763</v>
      </c>
      <c r="E98" s="95">
        <v>0.16320100000000001</v>
      </c>
      <c r="F98" s="96">
        <v>2917.9180799999999</v>
      </c>
      <c r="G98" s="96">
        <v>4090</v>
      </c>
      <c r="H98" s="89">
        <v>11788.389187584</v>
      </c>
      <c r="I98" s="20">
        <v>0.1654796</v>
      </c>
      <c r="J98" s="97" t="s">
        <v>3732</v>
      </c>
      <c r="K98" s="98" t="str">
        <f t="shared" si="3"/>
        <v>JAKTRAD</v>
      </c>
      <c r="L98" s="99" t="str">
        <f t="shared" si="4"/>
        <v>SMALL CAP</v>
      </c>
      <c r="M98" s="100">
        <f t="shared" si="5"/>
        <v>0.16320100000000001</v>
      </c>
      <c r="O98" s="19" t="s">
        <v>857</v>
      </c>
      <c r="P98" s="19" t="s">
        <v>12</v>
      </c>
    </row>
    <row r="99" spans="1:16" ht="15.75" customHeight="1" x14ac:dyDescent="0.35">
      <c r="A99" s="7">
        <v>92</v>
      </c>
      <c r="B99" s="17" t="s">
        <v>125</v>
      </c>
      <c r="C99" s="17" t="s">
        <v>493</v>
      </c>
      <c r="D99" s="32" t="s">
        <v>3846</v>
      </c>
      <c r="E99" s="95">
        <v>0.16142899999999999</v>
      </c>
      <c r="F99" s="96">
        <v>2872.193366</v>
      </c>
      <c r="G99" s="96">
        <v>4110</v>
      </c>
      <c r="H99" s="89">
        <v>11804.714467328</v>
      </c>
      <c r="I99" s="20">
        <v>0.163683</v>
      </c>
      <c r="J99" s="97" t="s">
        <v>3726</v>
      </c>
      <c r="K99" s="98" t="str">
        <f t="shared" si="3"/>
        <v>JAKAGRI</v>
      </c>
      <c r="L99" s="99" t="str">
        <f t="shared" si="4"/>
        <v>SMALL CAP</v>
      </c>
      <c r="M99" s="100">
        <f t="shared" si="5"/>
        <v>0.16142899999999999</v>
      </c>
      <c r="O99" s="19" t="s">
        <v>706</v>
      </c>
      <c r="P99" s="19" t="s">
        <v>9</v>
      </c>
    </row>
    <row r="100" spans="1:16" ht="15.75" customHeight="1" x14ac:dyDescent="0.35">
      <c r="A100" s="7">
        <v>93</v>
      </c>
      <c r="B100" s="17" t="s">
        <v>3823</v>
      </c>
      <c r="C100" s="17" t="s">
        <v>721</v>
      </c>
      <c r="D100" s="32" t="s">
        <v>3824</v>
      </c>
      <c r="E100" s="95">
        <v>0.15332999999999999</v>
      </c>
      <c r="F100" s="96">
        <v>1350.904927</v>
      </c>
      <c r="G100" s="96">
        <v>8300</v>
      </c>
      <c r="H100" s="89">
        <v>11212.511248384</v>
      </c>
      <c r="I100" s="20">
        <v>0.15547150000000001</v>
      </c>
      <c r="J100" s="97" t="s">
        <v>5273</v>
      </c>
      <c r="K100" s="98" t="str">
        <f t="shared" si="3"/>
        <v>JAKINFR</v>
      </c>
      <c r="L100" s="99" t="str">
        <f t="shared" si="4"/>
        <v>SMALL CAP</v>
      </c>
      <c r="M100" s="100">
        <f t="shared" si="5"/>
        <v>0.15332999999999999</v>
      </c>
      <c r="O100" s="19" t="s">
        <v>477</v>
      </c>
      <c r="P100" s="19" t="s">
        <v>5</v>
      </c>
    </row>
    <row r="101" spans="1:16" ht="15.75" customHeight="1" x14ac:dyDescent="0.35">
      <c r="A101" s="7">
        <v>94</v>
      </c>
      <c r="B101" s="17" t="s">
        <v>139</v>
      </c>
      <c r="C101" s="17" t="s">
        <v>934</v>
      </c>
      <c r="D101" s="32" t="s">
        <v>3847</v>
      </c>
      <c r="E101" s="95">
        <v>0.15279000000000001</v>
      </c>
      <c r="F101" s="96">
        <v>770.55232000000001</v>
      </c>
      <c r="G101" s="96">
        <v>14500</v>
      </c>
      <c r="H101" s="89">
        <v>11173.008244736</v>
      </c>
      <c r="I101" s="20">
        <v>0.1549238</v>
      </c>
      <c r="J101" s="97" t="s">
        <v>59</v>
      </c>
      <c r="K101" s="98" t="str">
        <f t="shared" si="3"/>
        <v>JAKMINE</v>
      </c>
      <c r="L101" s="99" t="str">
        <f t="shared" si="4"/>
        <v>SMALL CAP</v>
      </c>
      <c r="M101" s="100">
        <f t="shared" si="5"/>
        <v>0.15279000000000001</v>
      </c>
      <c r="O101" s="19" t="s">
        <v>641</v>
      </c>
      <c r="P101" s="19" t="s">
        <v>8</v>
      </c>
    </row>
    <row r="102" spans="1:16" ht="15.75" customHeight="1" x14ac:dyDescent="0.35">
      <c r="A102" s="7">
        <v>95</v>
      </c>
      <c r="B102" s="17" t="s">
        <v>152</v>
      </c>
      <c r="C102" s="17" t="s">
        <v>668</v>
      </c>
      <c r="D102" s="32" t="s">
        <v>3827</v>
      </c>
      <c r="E102" s="95">
        <v>0.150645</v>
      </c>
      <c r="F102" s="96">
        <v>18208.470099999999</v>
      </c>
      <c r="G102" s="96">
        <v>605</v>
      </c>
      <c r="H102" s="89">
        <v>10834.039275519999</v>
      </c>
      <c r="I102" s="20">
        <v>0.15274840000000001</v>
      </c>
      <c r="J102" s="97" t="s">
        <v>51</v>
      </c>
      <c r="K102" s="98" t="str">
        <f t="shared" si="3"/>
        <v>JAKTRAD</v>
      </c>
      <c r="L102" s="99" t="str">
        <f t="shared" si="4"/>
        <v>SMALL CAP</v>
      </c>
      <c r="M102" s="100">
        <f t="shared" si="5"/>
        <v>0.150645</v>
      </c>
      <c r="O102" s="19" t="s">
        <v>642</v>
      </c>
      <c r="P102" s="19" t="s">
        <v>8</v>
      </c>
    </row>
    <row r="103" spans="1:16" ht="15.75" customHeight="1" x14ac:dyDescent="0.35">
      <c r="A103" s="7">
        <v>96</v>
      </c>
      <c r="B103" s="17" t="s">
        <v>160</v>
      </c>
      <c r="C103" s="17" t="s">
        <v>608</v>
      </c>
      <c r="D103" s="32" t="s">
        <v>3853</v>
      </c>
      <c r="E103" s="95">
        <v>0.149057</v>
      </c>
      <c r="F103" s="96">
        <v>1000</v>
      </c>
      <c r="G103" s="96">
        <v>10900</v>
      </c>
      <c r="H103" s="89">
        <v>10699.99980544</v>
      </c>
      <c r="I103" s="20">
        <v>0.1511383</v>
      </c>
      <c r="J103" s="97" t="s">
        <v>51</v>
      </c>
      <c r="K103" s="98" t="str">
        <f t="shared" si="3"/>
        <v>JAKFIN</v>
      </c>
      <c r="L103" s="99" t="str">
        <f t="shared" si="4"/>
        <v>SMALL CAP</v>
      </c>
      <c r="M103" s="100">
        <f t="shared" si="5"/>
        <v>0.149057</v>
      </c>
      <c r="O103" s="19" t="s">
        <v>858</v>
      </c>
      <c r="P103" s="19" t="s">
        <v>12</v>
      </c>
    </row>
    <row r="104" spans="1:16" ht="15.75" customHeight="1" x14ac:dyDescent="0.35">
      <c r="A104" s="7">
        <v>97</v>
      </c>
      <c r="B104" s="17" t="s">
        <v>87</v>
      </c>
      <c r="C104" s="17" t="s">
        <v>986</v>
      </c>
      <c r="D104" s="32" t="s">
        <v>3790</v>
      </c>
      <c r="E104" s="95">
        <v>0.14641899999999999</v>
      </c>
      <c r="F104" s="96">
        <v>14276.103499999999</v>
      </c>
      <c r="G104" s="96">
        <v>750</v>
      </c>
      <c r="H104" s="89">
        <v>10849.838170112</v>
      </c>
      <c r="I104" s="20">
        <v>0.14846319999999999</v>
      </c>
      <c r="J104" s="97" t="s">
        <v>5273</v>
      </c>
      <c r="K104" s="98" t="str">
        <f t="shared" si="3"/>
        <v>JAKTRAD</v>
      </c>
      <c r="L104" s="99" t="str">
        <f t="shared" si="4"/>
        <v>SMALL CAP</v>
      </c>
      <c r="M104" s="100">
        <f t="shared" si="5"/>
        <v>0.14641899999999999</v>
      </c>
      <c r="O104" s="19" t="s">
        <v>859</v>
      </c>
      <c r="P104" s="19" t="s">
        <v>12</v>
      </c>
    </row>
    <row r="105" spans="1:16" ht="15.75" customHeight="1" x14ac:dyDescent="0.35">
      <c r="A105" s="7">
        <v>98</v>
      </c>
      <c r="B105" s="17" t="s">
        <v>3865</v>
      </c>
      <c r="C105" s="17" t="s">
        <v>867</v>
      </c>
      <c r="D105" s="32" t="s">
        <v>3866</v>
      </c>
      <c r="E105" s="95">
        <v>0.14500299999999999</v>
      </c>
      <c r="F105" s="96">
        <v>48198.111100000002</v>
      </c>
      <c r="G105" s="96">
        <v>220</v>
      </c>
      <c r="H105" s="89">
        <v>10507.188699136001</v>
      </c>
      <c r="I105" s="20">
        <v>0.1470282</v>
      </c>
      <c r="J105" s="97" t="s">
        <v>5274</v>
      </c>
      <c r="K105" s="98" t="str">
        <f t="shared" si="3"/>
        <v>JAKPROP</v>
      </c>
      <c r="L105" s="99" t="str">
        <f t="shared" si="4"/>
        <v>SMALL CAP</v>
      </c>
      <c r="M105" s="100">
        <f t="shared" si="5"/>
        <v>0.14500299999999999</v>
      </c>
      <c r="O105" s="19" t="s">
        <v>643</v>
      </c>
      <c r="P105" s="19" t="s">
        <v>8</v>
      </c>
    </row>
    <row r="106" spans="1:16" ht="15.75" customHeight="1" x14ac:dyDescent="0.35">
      <c r="A106" s="7">
        <v>99</v>
      </c>
      <c r="B106" s="17" t="s">
        <v>3839</v>
      </c>
      <c r="C106" s="17" t="s">
        <v>563</v>
      </c>
      <c r="D106" s="32" t="s">
        <v>3840</v>
      </c>
      <c r="E106" s="95">
        <v>0.14491599999999999</v>
      </c>
      <c r="F106" s="96">
        <v>26361.157534000002</v>
      </c>
      <c r="G106" s="96">
        <v>402</v>
      </c>
      <c r="H106" s="89">
        <v>10491.741077504001</v>
      </c>
      <c r="I106" s="20">
        <v>0.1469395</v>
      </c>
      <c r="J106" s="97" t="s">
        <v>62</v>
      </c>
      <c r="K106" s="98" t="str">
        <f t="shared" si="3"/>
        <v>JAKBIND</v>
      </c>
      <c r="L106" s="99" t="str">
        <f t="shared" si="4"/>
        <v>SMALL CAP</v>
      </c>
      <c r="M106" s="100">
        <f t="shared" si="5"/>
        <v>0.14491599999999999</v>
      </c>
      <c r="O106" s="19" t="s">
        <v>707</v>
      </c>
      <c r="P106" s="19" t="s">
        <v>9</v>
      </c>
    </row>
    <row r="107" spans="1:16" ht="15.75" customHeight="1" x14ac:dyDescent="0.35">
      <c r="A107" s="7">
        <v>100</v>
      </c>
      <c r="B107" s="17" t="s">
        <v>147</v>
      </c>
      <c r="C107" s="17" t="s">
        <v>638</v>
      </c>
      <c r="D107" s="32" t="s">
        <v>3821</v>
      </c>
      <c r="E107" s="95">
        <v>0.14411099999999999</v>
      </c>
      <c r="F107" s="96">
        <v>15967.11562</v>
      </c>
      <c r="G107" s="96">
        <v>660</v>
      </c>
      <c r="H107" s="89">
        <v>10697.967665152</v>
      </c>
      <c r="I107" s="20">
        <v>0.1461229</v>
      </c>
      <c r="J107" s="97" t="s">
        <v>51</v>
      </c>
      <c r="K107" s="98" t="str">
        <f t="shared" si="3"/>
        <v>JAKFIN</v>
      </c>
      <c r="L107" s="99" t="str">
        <f t="shared" si="4"/>
        <v>SMALL CAP</v>
      </c>
      <c r="M107" s="100">
        <f t="shared" si="5"/>
        <v>0.14411099999999999</v>
      </c>
      <c r="O107" s="19" t="s">
        <v>921</v>
      </c>
      <c r="P107" s="19" t="s">
        <v>13</v>
      </c>
    </row>
    <row r="108" spans="1:16" ht="15.75" customHeight="1" x14ac:dyDescent="0.35">
      <c r="A108" s="7">
        <v>101</v>
      </c>
      <c r="B108" s="18" t="s">
        <v>3834</v>
      </c>
      <c r="C108" s="17" t="s">
        <v>1017</v>
      </c>
      <c r="D108" s="18" t="s">
        <v>3835</v>
      </c>
      <c r="E108" s="95">
        <v>0.14172100000000001</v>
      </c>
      <c r="F108" s="96">
        <v>2712.9670000000001</v>
      </c>
      <c r="G108" s="96">
        <v>3820</v>
      </c>
      <c r="H108" s="89">
        <v>10309.274173440001</v>
      </c>
      <c r="I108" s="20">
        <v>0.14369970000000001</v>
      </c>
      <c r="J108" s="97" t="s">
        <v>51</v>
      </c>
      <c r="K108" s="98" t="str">
        <f t="shared" si="3"/>
        <v>JAKTRAD</v>
      </c>
      <c r="L108" s="99" t="str">
        <f t="shared" si="4"/>
        <v>SMALL CAP</v>
      </c>
      <c r="M108" s="100">
        <f t="shared" si="5"/>
        <v>0.14172100000000001</v>
      </c>
      <c r="O108" s="19" t="s">
        <v>644</v>
      </c>
      <c r="P108" s="19" t="s">
        <v>8</v>
      </c>
    </row>
    <row r="109" spans="1:16" ht="15.75" customHeight="1" x14ac:dyDescent="0.35">
      <c r="A109" s="7">
        <v>102</v>
      </c>
      <c r="B109" s="17" t="s">
        <v>3816</v>
      </c>
      <c r="C109" s="17" t="s">
        <v>494</v>
      </c>
      <c r="D109" s="32" t="s">
        <v>3817</v>
      </c>
      <c r="E109" s="95">
        <v>0.13872000000000001</v>
      </c>
      <c r="F109" s="96">
        <v>9525</v>
      </c>
      <c r="G109" s="96">
        <v>1065</v>
      </c>
      <c r="H109" s="89">
        <v>10191.74977536</v>
      </c>
      <c r="I109" s="20">
        <v>0.14065739999999999</v>
      </c>
      <c r="J109" s="97" t="s">
        <v>3726</v>
      </c>
      <c r="K109" s="98" t="str">
        <f t="shared" si="3"/>
        <v>JAKAGRI</v>
      </c>
      <c r="L109" s="99" t="str">
        <f t="shared" si="4"/>
        <v>SMALL CAP</v>
      </c>
      <c r="M109" s="100">
        <f t="shared" si="5"/>
        <v>0.13872000000000001</v>
      </c>
      <c r="O109" s="19" t="s">
        <v>645</v>
      </c>
      <c r="P109" s="19" t="s">
        <v>8</v>
      </c>
    </row>
    <row r="110" spans="1:16" ht="15.75" customHeight="1" x14ac:dyDescent="0.35">
      <c r="A110" s="7">
        <v>103</v>
      </c>
      <c r="B110" s="17" t="s">
        <v>4512</v>
      </c>
      <c r="C110" s="17" t="s">
        <v>4513</v>
      </c>
      <c r="D110" s="32" t="s">
        <v>4514</v>
      </c>
      <c r="E110" s="95">
        <v>0.137822</v>
      </c>
      <c r="F110" s="96">
        <v>2973</v>
      </c>
      <c r="G110" s="96">
        <v>3390</v>
      </c>
      <c r="H110" s="89">
        <v>10108.200288255999</v>
      </c>
      <c r="I110" s="20">
        <v>0.13974700000000001</v>
      </c>
      <c r="J110" s="97" t="s">
        <v>3740</v>
      </c>
      <c r="K110" s="98" t="str">
        <f t="shared" si="3"/>
        <v>JAKTRAD</v>
      </c>
      <c r="L110" s="99" t="str">
        <f t="shared" si="4"/>
        <v>SMALL CAP</v>
      </c>
      <c r="M110" s="100">
        <f t="shared" si="5"/>
        <v>0.137822</v>
      </c>
      <c r="O110" s="19" t="s">
        <v>922</v>
      </c>
      <c r="P110" s="19" t="s">
        <v>13</v>
      </c>
    </row>
    <row r="111" spans="1:16" ht="15.75" customHeight="1" x14ac:dyDescent="0.35">
      <c r="A111" s="7">
        <v>104</v>
      </c>
      <c r="B111" s="17" t="s">
        <v>4076</v>
      </c>
      <c r="C111" s="17" t="s">
        <v>780</v>
      </c>
      <c r="D111" s="32" t="s">
        <v>4077</v>
      </c>
      <c r="E111" s="95">
        <v>0.132296</v>
      </c>
      <c r="F111" s="96">
        <v>1465.8078800000001</v>
      </c>
      <c r="G111" s="96">
        <v>6600</v>
      </c>
      <c r="H111" s="89">
        <v>10004.138557439999</v>
      </c>
      <c r="I111" s="20">
        <v>0.13414329999999999</v>
      </c>
      <c r="J111" s="97" t="s">
        <v>59</v>
      </c>
      <c r="K111" s="98" t="str">
        <f t="shared" si="3"/>
        <v>JAKMINE</v>
      </c>
      <c r="L111" s="99" t="str">
        <f t="shared" si="4"/>
        <v>SMALL CAP</v>
      </c>
      <c r="M111" s="100">
        <f t="shared" si="5"/>
        <v>0.132296</v>
      </c>
      <c r="O111" s="19" t="s">
        <v>923</v>
      </c>
      <c r="P111" s="19" t="s">
        <v>13</v>
      </c>
    </row>
    <row r="112" spans="1:16" ht="15.75" customHeight="1" x14ac:dyDescent="0.35">
      <c r="A112" s="7">
        <v>105</v>
      </c>
      <c r="B112" s="17" t="s">
        <v>3850</v>
      </c>
      <c r="C112" s="17" t="s">
        <v>642</v>
      </c>
      <c r="D112" s="32" t="s">
        <v>3851</v>
      </c>
      <c r="E112" s="95">
        <v>0.13194400000000001</v>
      </c>
      <c r="F112" s="96">
        <v>14843.956195999999</v>
      </c>
      <c r="G112" s="96">
        <v>650</v>
      </c>
      <c r="H112" s="89">
        <v>9820.2644643839994</v>
      </c>
      <c r="I112" s="20">
        <v>0.13378609999999999</v>
      </c>
      <c r="J112" s="97" t="s">
        <v>51</v>
      </c>
      <c r="K112" s="98" t="str">
        <f t="shared" si="3"/>
        <v>JAKFIN</v>
      </c>
      <c r="L112" s="99" t="str">
        <f t="shared" si="4"/>
        <v>SMALL CAP</v>
      </c>
      <c r="M112" s="100">
        <f t="shared" si="5"/>
        <v>0.13194400000000001</v>
      </c>
      <c r="O112" s="19" t="s">
        <v>646</v>
      </c>
      <c r="P112" s="19" t="s">
        <v>8</v>
      </c>
    </row>
    <row r="113" spans="1:16" ht="15.75" customHeight="1" x14ac:dyDescent="0.35">
      <c r="A113" s="7">
        <v>106</v>
      </c>
      <c r="B113" s="17" t="s">
        <v>137</v>
      </c>
      <c r="C113" s="17" t="s">
        <v>882</v>
      </c>
      <c r="D113" s="32" t="s">
        <v>3849</v>
      </c>
      <c r="E113" s="95">
        <v>0.13068099999999999</v>
      </c>
      <c r="F113" s="96">
        <v>74079.122789999994</v>
      </c>
      <c r="G113" s="96">
        <v>129</v>
      </c>
      <c r="H113" s="89">
        <v>9704.3653591040002</v>
      </c>
      <c r="I113" s="20">
        <v>0.1325054</v>
      </c>
      <c r="J113" s="97" t="s">
        <v>5274</v>
      </c>
      <c r="K113" s="98" t="str">
        <f t="shared" si="3"/>
        <v>JAKTRAD</v>
      </c>
      <c r="L113" s="99" t="str">
        <f t="shared" si="4"/>
        <v>SMALL CAP</v>
      </c>
      <c r="M113" s="100">
        <f t="shared" si="5"/>
        <v>0.13068099999999999</v>
      </c>
      <c r="O113" s="19" t="s">
        <v>924</v>
      </c>
      <c r="P113" s="19" t="s">
        <v>13</v>
      </c>
    </row>
    <row r="114" spans="1:16" ht="15.75" customHeight="1" x14ac:dyDescent="0.35">
      <c r="A114" s="7">
        <v>107</v>
      </c>
      <c r="B114" s="17" t="s">
        <v>204</v>
      </c>
      <c r="C114" s="17" t="s">
        <v>723</v>
      </c>
      <c r="D114" s="32" t="s">
        <v>3799</v>
      </c>
      <c r="E114" s="95">
        <v>0.13003000000000001</v>
      </c>
      <c r="F114" s="96">
        <v>5210.192</v>
      </c>
      <c r="G114" s="96">
        <v>1825</v>
      </c>
      <c r="H114" s="89">
        <v>9847.2631992320003</v>
      </c>
      <c r="I114" s="20">
        <v>0.1318453</v>
      </c>
      <c r="J114" s="97" t="s">
        <v>59</v>
      </c>
      <c r="K114" s="98" t="str">
        <f t="shared" si="3"/>
        <v>JAKMINE</v>
      </c>
      <c r="L114" s="99" t="str">
        <f t="shared" si="4"/>
        <v>SMALL CAP</v>
      </c>
      <c r="M114" s="100">
        <f t="shared" si="5"/>
        <v>0.13003000000000001</v>
      </c>
      <c r="O114" s="19" t="s">
        <v>647</v>
      </c>
      <c r="P114" s="19" t="s">
        <v>8</v>
      </c>
    </row>
    <row r="115" spans="1:16" ht="15.75" customHeight="1" x14ac:dyDescent="0.35">
      <c r="A115" s="7">
        <v>108</v>
      </c>
      <c r="B115" s="17" t="s">
        <v>159</v>
      </c>
      <c r="C115" s="17" t="s">
        <v>953</v>
      </c>
      <c r="D115" s="32" t="s">
        <v>3890</v>
      </c>
      <c r="E115" s="95">
        <v>0.12844700000000001</v>
      </c>
      <c r="F115" s="96">
        <v>11181.971732</v>
      </c>
      <c r="G115" s="96">
        <v>840</v>
      </c>
      <c r="H115" s="89">
        <v>9392.8564981759991</v>
      </c>
      <c r="I115" s="20">
        <v>0.13024040000000001</v>
      </c>
      <c r="J115" s="97" t="s">
        <v>3732</v>
      </c>
      <c r="K115" s="98" t="str">
        <f t="shared" si="3"/>
        <v>JAKTRAD</v>
      </c>
      <c r="L115" s="99" t="str">
        <f t="shared" si="4"/>
        <v>SMALL CAP</v>
      </c>
      <c r="M115" s="100">
        <f t="shared" si="5"/>
        <v>0.12844700000000001</v>
      </c>
      <c r="O115" s="19" t="s">
        <v>648</v>
      </c>
      <c r="P115" s="19" t="s">
        <v>8</v>
      </c>
    </row>
    <row r="116" spans="1:16" ht="15.75" customHeight="1" x14ac:dyDescent="0.35">
      <c r="A116" s="7">
        <v>109</v>
      </c>
      <c r="B116" s="18" t="s">
        <v>149</v>
      </c>
      <c r="C116" s="17" t="s">
        <v>796</v>
      </c>
      <c r="D116" s="18" t="s">
        <v>3880</v>
      </c>
      <c r="E116" s="95">
        <v>0.12781899999999999</v>
      </c>
      <c r="F116" s="96">
        <v>7447.7534539999997</v>
      </c>
      <c r="G116" s="96">
        <v>1255</v>
      </c>
      <c r="H116" s="89">
        <v>9011.78195968</v>
      </c>
      <c r="I116" s="20">
        <v>0.12960360000000001</v>
      </c>
      <c r="J116" s="97" t="s">
        <v>62</v>
      </c>
      <c r="K116" s="98" t="str">
        <f t="shared" si="3"/>
        <v>JAKMINE</v>
      </c>
      <c r="L116" s="99" t="str">
        <f t="shared" si="4"/>
        <v>SMALL CAP</v>
      </c>
      <c r="M116" s="100">
        <f t="shared" si="5"/>
        <v>0.12781899999999999</v>
      </c>
      <c r="O116" s="19" t="s">
        <v>649</v>
      </c>
      <c r="P116" s="19" t="s">
        <v>8</v>
      </c>
    </row>
    <row r="117" spans="1:16" ht="15.75" customHeight="1" x14ac:dyDescent="0.35">
      <c r="A117" s="7">
        <v>110</v>
      </c>
      <c r="B117" s="18" t="s">
        <v>169</v>
      </c>
      <c r="C117" s="17" t="s">
        <v>839</v>
      </c>
      <c r="D117" s="18" t="s">
        <v>3870</v>
      </c>
      <c r="E117" s="95">
        <v>0.12757399999999999</v>
      </c>
      <c r="F117" s="96">
        <v>5758.67544</v>
      </c>
      <c r="G117" s="96">
        <v>1620</v>
      </c>
      <c r="H117" s="89">
        <v>9242.6742005760007</v>
      </c>
      <c r="I117" s="20">
        <v>0.12935569999999999</v>
      </c>
      <c r="J117" s="97" t="s">
        <v>3732</v>
      </c>
      <c r="K117" s="98" t="str">
        <f t="shared" si="3"/>
        <v>JAKMIND</v>
      </c>
      <c r="L117" s="99" t="str">
        <f t="shared" si="4"/>
        <v>SMALL CAP</v>
      </c>
      <c r="M117" s="100">
        <f t="shared" si="5"/>
        <v>0.12757399999999999</v>
      </c>
      <c r="O117" s="19" t="s">
        <v>806</v>
      </c>
      <c r="P117" s="19" t="s">
        <v>13</v>
      </c>
    </row>
    <row r="118" spans="1:16" ht="15.75" customHeight="1" x14ac:dyDescent="0.35">
      <c r="A118" s="7">
        <v>111</v>
      </c>
      <c r="B118" s="17" t="s">
        <v>3837</v>
      </c>
      <c r="C118" s="17" t="s">
        <v>896</v>
      </c>
      <c r="D118" s="32" t="s">
        <v>3838</v>
      </c>
      <c r="E118" s="95">
        <v>0.12398099999999999</v>
      </c>
      <c r="F118" s="96">
        <v>61675.671883000003</v>
      </c>
      <c r="G118" s="96">
        <v>147</v>
      </c>
      <c r="H118" s="89">
        <v>9366.4145571839999</v>
      </c>
      <c r="I118" s="20">
        <v>0.12571270000000001</v>
      </c>
      <c r="J118" s="97" t="s">
        <v>5274</v>
      </c>
      <c r="K118" s="98" t="str">
        <f t="shared" si="3"/>
        <v>JAKPROP</v>
      </c>
      <c r="L118" s="99" t="str">
        <f t="shared" si="4"/>
        <v>SMALL CAP</v>
      </c>
      <c r="M118" s="100">
        <f t="shared" si="5"/>
        <v>0.12398099999999999</v>
      </c>
      <c r="O118" s="19" t="s">
        <v>807</v>
      </c>
      <c r="P118" s="19" t="s">
        <v>10</v>
      </c>
    </row>
    <row r="119" spans="1:16" ht="15.75" customHeight="1" x14ac:dyDescent="0.35">
      <c r="A119" s="7">
        <v>112</v>
      </c>
      <c r="B119" s="17" t="s">
        <v>122</v>
      </c>
      <c r="C119" s="17" t="s">
        <v>536</v>
      </c>
      <c r="D119" s="32" t="s">
        <v>3857</v>
      </c>
      <c r="E119" s="95">
        <v>0.122227</v>
      </c>
      <c r="F119" s="96">
        <v>19346.3969</v>
      </c>
      <c r="G119" s="96">
        <v>462</v>
      </c>
      <c r="H119" s="89">
        <v>9015.4205184000002</v>
      </c>
      <c r="I119" s="20">
        <v>0.1239339</v>
      </c>
      <c r="J119" s="97" t="s">
        <v>62</v>
      </c>
      <c r="K119" s="98" t="str">
        <f t="shared" si="3"/>
        <v>JAKBIND</v>
      </c>
      <c r="L119" s="99" t="str">
        <f t="shared" si="4"/>
        <v>SMALL CAP</v>
      </c>
      <c r="M119" s="100">
        <f t="shared" si="5"/>
        <v>0.122227</v>
      </c>
      <c r="O119" s="19" t="s">
        <v>768</v>
      </c>
      <c r="P119" s="19" t="s">
        <v>11</v>
      </c>
    </row>
    <row r="120" spans="1:16" ht="15.75" customHeight="1" x14ac:dyDescent="0.35">
      <c r="A120" s="7">
        <v>113</v>
      </c>
      <c r="B120" s="17" t="s">
        <v>3886</v>
      </c>
      <c r="C120" s="17" t="s">
        <v>706</v>
      </c>
      <c r="D120" s="32" t="s">
        <v>3887</v>
      </c>
      <c r="E120" s="95">
        <v>0.12146700000000001</v>
      </c>
      <c r="F120" s="96">
        <v>2502.1</v>
      </c>
      <c r="G120" s="96">
        <v>3550</v>
      </c>
      <c r="H120" s="89">
        <v>8657.2657541120006</v>
      </c>
      <c r="I120" s="20">
        <v>0.1231632</v>
      </c>
      <c r="J120" s="97" t="s">
        <v>82</v>
      </c>
      <c r="K120" s="98" t="str">
        <f t="shared" si="3"/>
        <v>JAKINFR</v>
      </c>
      <c r="L120" s="99" t="str">
        <f t="shared" si="4"/>
        <v>SMALL CAP</v>
      </c>
      <c r="M120" s="100">
        <f t="shared" si="5"/>
        <v>0.12146700000000001</v>
      </c>
      <c r="O120" s="19" t="s">
        <v>3665</v>
      </c>
      <c r="P120" s="19" t="s">
        <v>11</v>
      </c>
    </row>
    <row r="121" spans="1:16" ht="15.75" customHeight="1" x14ac:dyDescent="0.35">
      <c r="A121" s="7">
        <v>114</v>
      </c>
      <c r="B121" s="17" t="s">
        <v>128</v>
      </c>
      <c r="C121" s="17" t="s">
        <v>543</v>
      </c>
      <c r="D121" s="32" t="s">
        <v>3820</v>
      </c>
      <c r="E121" s="95">
        <v>0.120937</v>
      </c>
      <c r="F121" s="96">
        <v>86703.220791999993</v>
      </c>
      <c r="G121" s="96">
        <v>102</v>
      </c>
      <c r="H121" s="89">
        <v>8757.0251776000005</v>
      </c>
      <c r="I121" s="20">
        <v>0.1226262</v>
      </c>
      <c r="J121" s="97" t="s">
        <v>5274</v>
      </c>
      <c r="K121" s="98" t="str">
        <f t="shared" si="3"/>
        <v>JAKPROP</v>
      </c>
      <c r="L121" s="99" t="str">
        <f t="shared" si="4"/>
        <v>SMALL CAP</v>
      </c>
      <c r="M121" s="100">
        <f t="shared" si="5"/>
        <v>0.120937</v>
      </c>
      <c r="O121" s="19" t="s">
        <v>650</v>
      </c>
      <c r="P121" s="19" t="s">
        <v>8</v>
      </c>
    </row>
    <row r="122" spans="1:16" ht="15.75" customHeight="1" x14ac:dyDescent="0.35">
      <c r="A122" s="7">
        <v>115</v>
      </c>
      <c r="B122" s="17" t="s">
        <v>117</v>
      </c>
      <c r="C122" s="17" t="s">
        <v>652</v>
      </c>
      <c r="D122" s="32" t="s">
        <v>3843</v>
      </c>
      <c r="E122" s="95">
        <v>0.117316</v>
      </c>
      <c r="F122" s="96">
        <v>15183.894926000001</v>
      </c>
      <c r="G122" s="96">
        <v>565</v>
      </c>
      <c r="H122" s="89">
        <v>8972.3020247040004</v>
      </c>
      <c r="I122" s="20">
        <v>0.1189542</v>
      </c>
      <c r="J122" s="97" t="s">
        <v>51</v>
      </c>
      <c r="K122" s="98" t="str">
        <f t="shared" si="3"/>
        <v>JAKFIN</v>
      </c>
      <c r="L122" s="99" t="str">
        <f t="shared" si="4"/>
        <v>SMALL CAP</v>
      </c>
      <c r="M122" s="100">
        <f t="shared" si="5"/>
        <v>0.117316</v>
      </c>
      <c r="O122" s="19" t="s">
        <v>651</v>
      </c>
      <c r="P122" s="19" t="s">
        <v>8</v>
      </c>
    </row>
    <row r="123" spans="1:16" ht="15.75" customHeight="1" x14ac:dyDescent="0.35">
      <c r="A123" s="7">
        <v>116</v>
      </c>
      <c r="B123" s="17" t="s">
        <v>118</v>
      </c>
      <c r="C123" s="17" t="s">
        <v>880</v>
      </c>
      <c r="D123" s="32" t="s">
        <v>3831</v>
      </c>
      <c r="E123" s="95">
        <v>0.11187800000000001</v>
      </c>
      <c r="F123" s="96">
        <v>13750</v>
      </c>
      <c r="G123" s="96">
        <v>595</v>
      </c>
      <c r="H123" s="89">
        <v>8249.9998842879995</v>
      </c>
      <c r="I123" s="20">
        <v>0.1134404</v>
      </c>
      <c r="J123" s="97" t="s">
        <v>5274</v>
      </c>
      <c r="K123" s="98" t="str">
        <f t="shared" si="3"/>
        <v>JAKPROP</v>
      </c>
      <c r="L123" s="99" t="str">
        <f t="shared" si="4"/>
        <v>SMALL CAP</v>
      </c>
      <c r="M123" s="100">
        <f t="shared" si="5"/>
        <v>0.11187800000000001</v>
      </c>
      <c r="O123" s="19" t="s">
        <v>4658</v>
      </c>
      <c r="P123" s="19" t="s">
        <v>9</v>
      </c>
    </row>
    <row r="124" spans="1:16" ht="15.75" customHeight="1" x14ac:dyDescent="0.35">
      <c r="A124" s="7">
        <v>117</v>
      </c>
      <c r="B124" s="17" t="s">
        <v>5117</v>
      </c>
      <c r="C124" s="17" t="s">
        <v>5118</v>
      </c>
      <c r="D124" s="32" t="s">
        <v>5119</v>
      </c>
      <c r="E124" s="95">
        <v>0.11140799999999999</v>
      </c>
      <c r="F124" s="96">
        <v>2570</v>
      </c>
      <c r="G124" s="96">
        <v>3170</v>
      </c>
      <c r="H124" s="89">
        <v>8044.0999280639999</v>
      </c>
      <c r="I124" s="20">
        <v>0.1129641</v>
      </c>
      <c r="J124" s="97" t="s">
        <v>3006</v>
      </c>
      <c r="K124" s="98" t="str">
        <f t="shared" si="3"/>
        <v>JAKCONS</v>
      </c>
      <c r="L124" s="99" t="str">
        <f t="shared" si="4"/>
        <v>SMALL CAP</v>
      </c>
      <c r="M124" s="100">
        <f t="shared" si="5"/>
        <v>0.11140799999999999</v>
      </c>
      <c r="O124" s="19" t="s">
        <v>808</v>
      </c>
      <c r="P124" s="19" t="s">
        <v>10</v>
      </c>
    </row>
    <row r="125" spans="1:16" ht="15.75" customHeight="1" x14ac:dyDescent="0.35">
      <c r="A125" s="7">
        <v>118</v>
      </c>
      <c r="B125" s="17" t="s">
        <v>146</v>
      </c>
      <c r="C125" s="17" t="s">
        <v>595</v>
      </c>
      <c r="D125" s="32" t="s">
        <v>3884</v>
      </c>
      <c r="E125" s="95">
        <v>0.111252</v>
      </c>
      <c r="F125" s="96">
        <v>6186.6444439999996</v>
      </c>
      <c r="G125" s="96">
        <v>1315</v>
      </c>
      <c r="H125" s="89">
        <v>8135.2327168000002</v>
      </c>
      <c r="I125" s="20">
        <v>0.11280510000000001</v>
      </c>
      <c r="J125" s="97" t="s">
        <v>3726</v>
      </c>
      <c r="K125" s="98" t="str">
        <f t="shared" si="3"/>
        <v>JAKCONS</v>
      </c>
      <c r="L125" s="99" t="str">
        <f t="shared" si="4"/>
        <v>SMALL CAP</v>
      </c>
      <c r="M125" s="100">
        <f t="shared" si="5"/>
        <v>0.111252</v>
      </c>
      <c r="O125" s="19" t="s">
        <v>4504</v>
      </c>
      <c r="P125" s="19" t="s">
        <v>8</v>
      </c>
    </row>
    <row r="126" spans="1:16" ht="15.75" customHeight="1" x14ac:dyDescent="0.35">
      <c r="A126" s="7">
        <v>119</v>
      </c>
      <c r="B126" s="17" t="s">
        <v>141</v>
      </c>
      <c r="C126" s="17" t="s">
        <v>602</v>
      </c>
      <c r="D126" s="32" t="s">
        <v>3885</v>
      </c>
      <c r="E126" s="95">
        <v>0.11107499999999999</v>
      </c>
      <c r="F126" s="96">
        <v>4500</v>
      </c>
      <c r="G126" s="96">
        <v>1805</v>
      </c>
      <c r="H126" s="89">
        <v>8122.4998584320001</v>
      </c>
      <c r="I126" s="20">
        <v>0.1126257</v>
      </c>
      <c r="J126" s="97" t="s">
        <v>3740</v>
      </c>
      <c r="K126" s="98" t="str">
        <f t="shared" si="3"/>
        <v>JAKCONS</v>
      </c>
      <c r="L126" s="99" t="str">
        <f t="shared" si="4"/>
        <v>SMALL CAP</v>
      </c>
      <c r="M126" s="100">
        <f t="shared" si="5"/>
        <v>0.11107499999999999</v>
      </c>
      <c r="O126" s="19" t="s">
        <v>769</v>
      </c>
      <c r="P126" s="19" t="s">
        <v>13</v>
      </c>
    </row>
    <row r="127" spans="1:16" ht="15.75" customHeight="1" x14ac:dyDescent="0.35">
      <c r="A127" s="7">
        <v>120</v>
      </c>
      <c r="B127" s="17" t="s">
        <v>123</v>
      </c>
      <c r="C127" s="17" t="s">
        <v>771</v>
      </c>
      <c r="D127" s="32" t="s">
        <v>3797</v>
      </c>
      <c r="E127" s="95">
        <v>0.11013199999999999</v>
      </c>
      <c r="F127" s="96">
        <v>65475.927488000001</v>
      </c>
      <c r="G127" s="96">
        <v>123</v>
      </c>
      <c r="H127" s="89">
        <v>8315.4425610239996</v>
      </c>
      <c r="I127" s="20">
        <v>0.1116695</v>
      </c>
      <c r="J127" s="97" t="s">
        <v>59</v>
      </c>
      <c r="K127" s="98" t="str">
        <f t="shared" si="3"/>
        <v>JAKMINE</v>
      </c>
      <c r="L127" s="99" t="str">
        <f t="shared" si="4"/>
        <v>SMALL CAP</v>
      </c>
      <c r="M127" s="100">
        <f t="shared" si="5"/>
        <v>0.11013199999999999</v>
      </c>
      <c r="O127" s="19" t="s">
        <v>507</v>
      </c>
      <c r="P127" s="19" t="s">
        <v>6</v>
      </c>
    </row>
    <row r="128" spans="1:16" ht="15.75" customHeight="1" x14ac:dyDescent="0.35">
      <c r="A128" s="7">
        <v>121</v>
      </c>
      <c r="B128" s="17" t="s">
        <v>185</v>
      </c>
      <c r="C128" s="17" t="s">
        <v>683</v>
      </c>
      <c r="D128" s="32" t="s">
        <v>3894</v>
      </c>
      <c r="E128" s="95">
        <v>0.105919</v>
      </c>
      <c r="F128" s="96">
        <v>11307.246524</v>
      </c>
      <c r="G128" s="96">
        <v>685</v>
      </c>
      <c r="H128" s="89">
        <v>7688.9278382080001</v>
      </c>
      <c r="I128" s="20">
        <v>0.1073978</v>
      </c>
      <c r="J128" s="97" t="s">
        <v>51</v>
      </c>
      <c r="K128" s="98" t="str">
        <f t="shared" si="3"/>
        <v>JAKFIN</v>
      </c>
      <c r="L128" s="99" t="str">
        <f t="shared" si="4"/>
        <v>SMALL CAP</v>
      </c>
      <c r="M128" s="100">
        <f t="shared" si="5"/>
        <v>0.105919</v>
      </c>
      <c r="O128" s="19" t="s">
        <v>508</v>
      </c>
      <c r="P128" s="19" t="s">
        <v>6</v>
      </c>
    </row>
    <row r="129" spans="1:16" ht="15.75" customHeight="1" x14ac:dyDescent="0.35">
      <c r="A129" s="7">
        <v>122</v>
      </c>
      <c r="B129" s="17" t="s">
        <v>214</v>
      </c>
      <c r="C129" s="17" t="s">
        <v>818</v>
      </c>
      <c r="D129" s="32" t="s">
        <v>3961</v>
      </c>
      <c r="E129" s="95">
        <v>0.105882</v>
      </c>
      <c r="F129" s="96">
        <v>2765.2784120000001</v>
      </c>
      <c r="G129" s="96">
        <v>2800</v>
      </c>
      <c r="H129" s="89">
        <v>7383.2931000320004</v>
      </c>
      <c r="I129" s="20">
        <v>0.1073606</v>
      </c>
      <c r="J129" s="97" t="s">
        <v>3732</v>
      </c>
      <c r="K129" s="98" t="str">
        <f t="shared" si="3"/>
        <v>JAKMIND</v>
      </c>
      <c r="L129" s="99" t="str">
        <f t="shared" si="4"/>
        <v>SMALL CAP</v>
      </c>
      <c r="M129" s="100">
        <f t="shared" si="5"/>
        <v>0.105882</v>
      </c>
      <c r="O129" s="19" t="s">
        <v>860</v>
      </c>
      <c r="P129" s="19" t="s">
        <v>12</v>
      </c>
    </row>
    <row r="130" spans="1:16" ht="15.75" customHeight="1" x14ac:dyDescent="0.35">
      <c r="A130" s="7">
        <v>123</v>
      </c>
      <c r="B130" s="17" t="s">
        <v>5034</v>
      </c>
      <c r="C130" s="17" t="s">
        <v>5035</v>
      </c>
      <c r="D130" s="32" t="s">
        <v>5036</v>
      </c>
      <c r="E130" s="95">
        <v>0.105144</v>
      </c>
      <c r="F130" s="96">
        <v>3203.66</v>
      </c>
      <c r="G130" s="96">
        <v>2400</v>
      </c>
      <c r="H130" s="89">
        <v>7624.7109468159997</v>
      </c>
      <c r="I130" s="20">
        <v>0.1066119</v>
      </c>
      <c r="J130" s="97" t="s">
        <v>5274</v>
      </c>
      <c r="K130" s="98" t="str">
        <f t="shared" si="3"/>
        <v>JAKFIN</v>
      </c>
      <c r="L130" s="99" t="str">
        <f t="shared" si="4"/>
        <v>SMALL CAP</v>
      </c>
      <c r="M130" s="100">
        <f t="shared" si="5"/>
        <v>0.105144</v>
      </c>
      <c r="O130" s="19" t="s">
        <v>652</v>
      </c>
      <c r="P130" s="19" t="s">
        <v>8</v>
      </c>
    </row>
    <row r="131" spans="1:16" ht="15.75" customHeight="1" x14ac:dyDescent="0.35">
      <c r="A131" s="7">
        <v>124</v>
      </c>
      <c r="B131" s="17" t="s">
        <v>223</v>
      </c>
      <c r="C131" s="17" t="s">
        <v>691</v>
      </c>
      <c r="D131" s="32" t="s">
        <v>3964</v>
      </c>
      <c r="E131" s="95">
        <v>0.104088</v>
      </c>
      <c r="F131" s="96">
        <v>13592.128209</v>
      </c>
      <c r="G131" s="96">
        <v>560</v>
      </c>
      <c r="H131" s="89">
        <v>6116.4575784959998</v>
      </c>
      <c r="I131" s="20">
        <v>0.1055415</v>
      </c>
      <c r="J131" s="97" t="s">
        <v>5274</v>
      </c>
      <c r="K131" s="98" t="str">
        <f t="shared" si="3"/>
        <v>JAKPROP</v>
      </c>
      <c r="L131" s="99" t="str">
        <f t="shared" si="4"/>
        <v>SMALL CAP</v>
      </c>
      <c r="M131" s="100">
        <f t="shared" si="5"/>
        <v>0.104088</v>
      </c>
      <c r="O131" s="19" t="s">
        <v>770</v>
      </c>
      <c r="P131" s="19" t="s">
        <v>11</v>
      </c>
    </row>
    <row r="132" spans="1:16" ht="15.75" customHeight="1" x14ac:dyDescent="0.35">
      <c r="A132" s="7">
        <v>125</v>
      </c>
      <c r="B132" s="17" t="s">
        <v>131</v>
      </c>
      <c r="C132" s="17" t="s">
        <v>868</v>
      </c>
      <c r="D132" s="32" t="s">
        <v>3848</v>
      </c>
      <c r="E132" s="95">
        <v>0.103724</v>
      </c>
      <c r="F132" s="96">
        <v>1850</v>
      </c>
      <c r="G132" s="96">
        <v>4100</v>
      </c>
      <c r="H132" s="89">
        <v>7584.9998008319999</v>
      </c>
      <c r="I132" s="20">
        <v>0.1051728</v>
      </c>
      <c r="J132" s="97" t="s">
        <v>5274</v>
      </c>
      <c r="K132" s="98" t="str">
        <f t="shared" si="3"/>
        <v>JAKPROP</v>
      </c>
      <c r="L132" s="99" t="str">
        <f t="shared" si="4"/>
        <v>SMALL CAP</v>
      </c>
      <c r="M132" s="100">
        <f t="shared" si="5"/>
        <v>0.103724</v>
      </c>
      <c r="O132" s="19" t="s">
        <v>653</v>
      </c>
      <c r="P132" s="19" t="s">
        <v>8</v>
      </c>
    </row>
    <row r="133" spans="1:16" ht="15.75" customHeight="1" x14ac:dyDescent="0.35">
      <c r="A133" s="7">
        <v>126</v>
      </c>
      <c r="B133" s="17" t="s">
        <v>3873</v>
      </c>
      <c r="C133" s="17" t="s">
        <v>906</v>
      </c>
      <c r="D133" s="32" t="s">
        <v>3874</v>
      </c>
      <c r="E133" s="95">
        <v>0.10327600000000001</v>
      </c>
      <c r="F133" s="96">
        <v>10069.64575</v>
      </c>
      <c r="G133" s="96">
        <v>750</v>
      </c>
      <c r="H133" s="89">
        <v>7501.8859970559997</v>
      </c>
      <c r="I133" s="20">
        <v>0.10471850000000001</v>
      </c>
      <c r="J133" s="97" t="s">
        <v>82</v>
      </c>
      <c r="K133" s="98" t="str">
        <f t="shared" si="3"/>
        <v>JAKPROP</v>
      </c>
      <c r="L133" s="99" t="str">
        <f t="shared" si="4"/>
        <v>SMALL CAP</v>
      </c>
      <c r="M133" s="100">
        <f t="shared" si="5"/>
        <v>0.10327600000000001</v>
      </c>
      <c r="O133" s="19" t="s">
        <v>478</v>
      </c>
      <c r="P133" s="19" t="s">
        <v>7</v>
      </c>
    </row>
    <row r="134" spans="1:16" ht="15.75" customHeight="1" x14ac:dyDescent="0.35">
      <c r="A134" s="7">
        <v>127</v>
      </c>
      <c r="B134" s="17" t="s">
        <v>116</v>
      </c>
      <c r="C134" s="17" t="s">
        <v>803</v>
      </c>
      <c r="D134" s="32" t="s">
        <v>3872</v>
      </c>
      <c r="E134" s="95">
        <v>0.102489</v>
      </c>
      <c r="F134" s="96">
        <v>4819.7330000000002</v>
      </c>
      <c r="G134" s="96">
        <v>1555</v>
      </c>
      <c r="H134" s="89">
        <v>7542.8821729279998</v>
      </c>
      <c r="I134" s="20">
        <v>0.1039205</v>
      </c>
      <c r="J134" s="97" t="s">
        <v>3732</v>
      </c>
      <c r="K134" s="98" t="str">
        <f t="shared" si="3"/>
        <v>JAKMIND</v>
      </c>
      <c r="L134" s="99" t="str">
        <f t="shared" si="4"/>
        <v>SMALL CAP</v>
      </c>
      <c r="M134" s="100">
        <f t="shared" si="5"/>
        <v>0.102489</v>
      </c>
      <c r="O134" s="19" t="s">
        <v>708</v>
      </c>
      <c r="P134" s="19" t="s">
        <v>9</v>
      </c>
    </row>
    <row r="135" spans="1:16" ht="15.75" customHeight="1" x14ac:dyDescent="0.35">
      <c r="A135" s="7">
        <v>128</v>
      </c>
      <c r="B135" s="17" t="s">
        <v>242</v>
      </c>
      <c r="C135" s="17" t="s">
        <v>828</v>
      </c>
      <c r="D135" s="32" t="s">
        <v>4002</v>
      </c>
      <c r="E135" s="95">
        <v>0.101717</v>
      </c>
      <c r="F135" s="96">
        <v>9182.9469449999997</v>
      </c>
      <c r="G135" s="96">
        <v>810</v>
      </c>
      <c r="H135" s="89">
        <v>7438.1871022080004</v>
      </c>
      <c r="I135" s="20">
        <v>0.1031371</v>
      </c>
      <c r="J135" s="97" t="s">
        <v>3732</v>
      </c>
      <c r="K135" s="98" t="str">
        <f t="shared" si="3"/>
        <v>JAKMIND</v>
      </c>
      <c r="L135" s="99" t="str">
        <f t="shared" si="4"/>
        <v>SMALL CAP</v>
      </c>
      <c r="M135" s="100">
        <f t="shared" si="5"/>
        <v>0.101717</v>
      </c>
      <c r="O135" s="19" t="s">
        <v>509</v>
      </c>
      <c r="P135" s="19" t="s">
        <v>6</v>
      </c>
    </row>
    <row r="136" spans="1:16" ht="15.75" customHeight="1" x14ac:dyDescent="0.35">
      <c r="A136" s="7">
        <v>129</v>
      </c>
      <c r="B136" s="17" t="s">
        <v>3952</v>
      </c>
      <c r="C136" s="17" t="s">
        <v>990</v>
      </c>
      <c r="D136" s="32" t="s">
        <v>3953</v>
      </c>
      <c r="E136" s="95">
        <v>0.100829</v>
      </c>
      <c r="F136" s="96">
        <v>11004.929322</v>
      </c>
      <c r="G136" s="96">
        <v>670</v>
      </c>
      <c r="H136" s="89">
        <v>7043.1549685760001</v>
      </c>
      <c r="I136" s="20">
        <v>0.1022375</v>
      </c>
      <c r="J136" s="97" t="s">
        <v>5274</v>
      </c>
      <c r="K136" s="98" t="str">
        <f t="shared" ref="K136:K199" si="6">VLOOKUP(C136,$O$8:$P$637,2,FALSE)</f>
        <v>JAKTRAD</v>
      </c>
      <c r="L136" s="99" t="str">
        <f t="shared" ref="L136:L199" si="7">IF((E136&lt;0.5),"SMALL CAP",IF(AND(E136&gt;=0.5,E136&lt;=1.5),"MID CAP",IF(E136&gt;1.5,"BIG CAP","")))</f>
        <v>SMALL CAP</v>
      </c>
      <c r="M136" s="100">
        <f t="shared" ref="M136:M199" si="8">E136</f>
        <v>0.100829</v>
      </c>
      <c r="O136" s="19" t="s">
        <v>654</v>
      </c>
      <c r="P136" s="19" t="s">
        <v>8</v>
      </c>
    </row>
    <row r="137" spans="1:16" ht="15.75" customHeight="1" x14ac:dyDescent="0.35">
      <c r="A137" s="7">
        <v>130</v>
      </c>
      <c r="B137" s="17" t="s">
        <v>4885</v>
      </c>
      <c r="C137" s="17" t="s">
        <v>4886</v>
      </c>
      <c r="D137" s="32" t="s">
        <v>4887</v>
      </c>
      <c r="E137" s="95">
        <v>9.9932999999999994E-2</v>
      </c>
      <c r="F137" s="96">
        <v>9942.5</v>
      </c>
      <c r="G137" s="96">
        <v>735</v>
      </c>
      <c r="H137" s="89">
        <v>7556.2997514239996</v>
      </c>
      <c r="I137" s="20">
        <v>0.1013283</v>
      </c>
      <c r="J137" s="97" t="s">
        <v>5274</v>
      </c>
      <c r="K137" s="98" t="str">
        <f t="shared" si="6"/>
        <v>JAKFIN</v>
      </c>
      <c r="L137" s="99" t="str">
        <f t="shared" si="7"/>
        <v>SMALL CAP</v>
      </c>
      <c r="M137" s="100">
        <f t="shared" si="8"/>
        <v>9.9932999999999994E-2</v>
      </c>
      <c r="O137" s="19" t="s">
        <v>4501</v>
      </c>
      <c r="P137" s="19" t="s">
        <v>8</v>
      </c>
    </row>
    <row r="138" spans="1:16" ht="15.75" customHeight="1" x14ac:dyDescent="0.35">
      <c r="A138" s="7">
        <v>131</v>
      </c>
      <c r="B138" s="17" t="s">
        <v>163</v>
      </c>
      <c r="C138" s="17" t="s">
        <v>544</v>
      </c>
      <c r="D138" s="32" t="s">
        <v>3861</v>
      </c>
      <c r="E138" s="95">
        <v>9.8688999999999999E-2</v>
      </c>
      <c r="F138" s="96">
        <v>2523.35</v>
      </c>
      <c r="G138" s="96">
        <v>2860</v>
      </c>
      <c r="H138" s="89">
        <v>7317.7151569919997</v>
      </c>
      <c r="I138" s="20">
        <v>0.10006710000000001</v>
      </c>
      <c r="J138" s="97" t="s">
        <v>62</v>
      </c>
      <c r="K138" s="98" t="str">
        <f t="shared" si="6"/>
        <v>JAKBIND</v>
      </c>
      <c r="L138" s="99" t="str">
        <f t="shared" si="7"/>
        <v>SMALL CAP</v>
      </c>
      <c r="M138" s="100">
        <f t="shared" si="8"/>
        <v>9.8688999999999999E-2</v>
      </c>
      <c r="O138" s="19" t="s">
        <v>510</v>
      </c>
      <c r="P138" s="19" t="s">
        <v>7</v>
      </c>
    </row>
    <row r="139" spans="1:16" ht="15.75" customHeight="1" x14ac:dyDescent="0.35">
      <c r="A139" s="7">
        <v>132</v>
      </c>
      <c r="B139" s="17" t="s">
        <v>3841</v>
      </c>
      <c r="C139" s="17" t="s">
        <v>815</v>
      </c>
      <c r="D139" s="32" t="s">
        <v>3842</v>
      </c>
      <c r="E139" s="95">
        <v>9.7295000000000006E-2</v>
      </c>
      <c r="F139" s="96">
        <v>28233.511500000001</v>
      </c>
      <c r="G139" s="96">
        <v>252</v>
      </c>
      <c r="H139" s="89">
        <v>7227.778793472</v>
      </c>
      <c r="I139" s="20">
        <v>9.8653699999999997E-2</v>
      </c>
      <c r="J139" s="97" t="s">
        <v>82</v>
      </c>
      <c r="K139" s="98" t="str">
        <f t="shared" si="6"/>
        <v>JAKMIND</v>
      </c>
      <c r="L139" s="99" t="str">
        <f t="shared" si="7"/>
        <v>SMALL CAP</v>
      </c>
      <c r="M139" s="100">
        <f t="shared" si="8"/>
        <v>9.7295000000000006E-2</v>
      </c>
      <c r="O139" s="19" t="s">
        <v>709</v>
      </c>
      <c r="P139" s="19" t="s">
        <v>9</v>
      </c>
    </row>
    <row r="140" spans="1:16" ht="15.75" customHeight="1" x14ac:dyDescent="0.35">
      <c r="A140" s="7">
        <v>133</v>
      </c>
      <c r="B140" s="17" t="s">
        <v>130</v>
      </c>
      <c r="C140" s="17" t="s">
        <v>488</v>
      </c>
      <c r="D140" s="32" t="s">
        <v>3858</v>
      </c>
      <c r="E140" s="95">
        <v>9.7033999999999995E-2</v>
      </c>
      <c r="F140" s="96">
        <v>6822.8639649999996</v>
      </c>
      <c r="G140" s="96">
        <v>1040</v>
      </c>
      <c r="H140" s="89">
        <v>7266.3501373440004</v>
      </c>
      <c r="I140" s="20">
        <v>9.8389329999999997E-2</v>
      </c>
      <c r="J140" s="97" t="s">
        <v>3726</v>
      </c>
      <c r="K140" s="98" t="str">
        <f t="shared" si="6"/>
        <v>JAKAGRI</v>
      </c>
      <c r="L140" s="99" t="str">
        <f t="shared" si="7"/>
        <v>SMALL CAP</v>
      </c>
      <c r="M140" s="100">
        <f t="shared" si="8"/>
        <v>9.7033999999999995E-2</v>
      </c>
      <c r="O140" s="19" t="s">
        <v>710</v>
      </c>
      <c r="P140" s="19" t="s">
        <v>9</v>
      </c>
    </row>
    <row r="141" spans="1:16" ht="15.75" customHeight="1" x14ac:dyDescent="0.35">
      <c r="A141" s="7">
        <v>134</v>
      </c>
      <c r="B141" s="17" t="s">
        <v>135</v>
      </c>
      <c r="C141" s="17" t="s">
        <v>492</v>
      </c>
      <c r="D141" s="32" t="s">
        <v>3852</v>
      </c>
      <c r="E141" s="95">
        <v>9.5166000000000001E-2</v>
      </c>
      <c r="F141" s="96">
        <v>15816.31</v>
      </c>
      <c r="G141" s="96">
        <v>440</v>
      </c>
      <c r="H141" s="89">
        <v>6990.8090060799996</v>
      </c>
      <c r="I141" s="20">
        <v>9.6495220000000007E-2</v>
      </c>
      <c r="J141" s="97" t="s">
        <v>3726</v>
      </c>
      <c r="K141" s="98" t="str">
        <f t="shared" si="6"/>
        <v>JAKAGRI</v>
      </c>
      <c r="L141" s="99" t="str">
        <f t="shared" si="7"/>
        <v>SMALL CAP</v>
      </c>
      <c r="M141" s="100">
        <f t="shared" si="8"/>
        <v>9.5166000000000001E-2</v>
      </c>
      <c r="O141" s="19" t="s">
        <v>771</v>
      </c>
      <c r="P141" s="19" t="s">
        <v>11</v>
      </c>
    </row>
    <row r="142" spans="1:16" ht="15.75" customHeight="1" x14ac:dyDescent="0.35">
      <c r="A142" s="7">
        <v>135</v>
      </c>
      <c r="B142" s="17" t="s">
        <v>4680</v>
      </c>
      <c r="C142" s="17" t="s">
        <v>4681</v>
      </c>
      <c r="D142" s="32" t="s">
        <v>4682</v>
      </c>
      <c r="E142" s="95">
        <v>9.4948000000000005E-2</v>
      </c>
      <c r="F142" s="96">
        <v>9511.2170000000006</v>
      </c>
      <c r="G142" s="96">
        <v>730</v>
      </c>
      <c r="H142" s="89">
        <v>7751.6415959039996</v>
      </c>
      <c r="I142" s="20">
        <v>9.6273529999999996E-2</v>
      </c>
      <c r="J142" s="97" t="s">
        <v>5273</v>
      </c>
      <c r="K142" s="98" t="str">
        <f t="shared" si="6"/>
        <v>JAKTRAD</v>
      </c>
      <c r="L142" s="99" t="str">
        <f t="shared" si="7"/>
        <v>SMALL CAP</v>
      </c>
      <c r="M142" s="100">
        <f t="shared" si="8"/>
        <v>9.4948000000000005E-2</v>
      </c>
      <c r="O142" s="19" t="s">
        <v>925</v>
      </c>
      <c r="P142" s="19" t="s">
        <v>13</v>
      </c>
    </row>
    <row r="143" spans="1:16" ht="15.75" customHeight="1" x14ac:dyDescent="0.35">
      <c r="A143" s="7">
        <v>136</v>
      </c>
      <c r="B143" s="17" t="s">
        <v>3892</v>
      </c>
      <c r="C143" s="17" t="s">
        <v>840</v>
      </c>
      <c r="D143" s="32" t="s">
        <v>3893</v>
      </c>
      <c r="E143" s="95">
        <v>9.4533000000000006E-2</v>
      </c>
      <c r="F143" s="96">
        <v>20452.176844000001</v>
      </c>
      <c r="G143" s="96">
        <v>338</v>
      </c>
      <c r="H143" s="89">
        <v>6912.8358461440002</v>
      </c>
      <c r="I143" s="20">
        <v>9.5852670000000001E-2</v>
      </c>
      <c r="J143" s="97" t="s">
        <v>3732</v>
      </c>
      <c r="K143" s="98" t="str">
        <f t="shared" si="6"/>
        <v>JAKMIND</v>
      </c>
      <c r="L143" s="99" t="str">
        <f t="shared" si="7"/>
        <v>SMALL CAP</v>
      </c>
      <c r="M143" s="100">
        <f t="shared" si="8"/>
        <v>9.4533000000000006E-2</v>
      </c>
      <c r="O143" s="19" t="s">
        <v>655</v>
      </c>
      <c r="P143" s="19" t="s">
        <v>8</v>
      </c>
    </row>
    <row r="144" spans="1:16" ht="15.75" customHeight="1" x14ac:dyDescent="0.35">
      <c r="A144" s="7">
        <v>137</v>
      </c>
      <c r="B144" s="17" t="s">
        <v>120</v>
      </c>
      <c r="C144" s="17" t="s">
        <v>609</v>
      </c>
      <c r="D144" s="32" t="s">
        <v>3867</v>
      </c>
      <c r="E144" s="95">
        <v>9.2464000000000005E-2</v>
      </c>
      <c r="F144" s="96">
        <v>21129.857327999998</v>
      </c>
      <c r="G144" s="96">
        <v>320</v>
      </c>
      <c r="H144" s="89">
        <v>6922.0690821119997</v>
      </c>
      <c r="I144" s="20">
        <v>9.375501E-2</v>
      </c>
      <c r="J144" s="97" t="s">
        <v>51</v>
      </c>
      <c r="K144" s="98" t="str">
        <f t="shared" si="6"/>
        <v>JAKFIN</v>
      </c>
      <c r="L144" s="99" t="str">
        <f t="shared" si="7"/>
        <v>SMALL CAP</v>
      </c>
      <c r="M144" s="100">
        <f t="shared" si="8"/>
        <v>9.2464000000000005E-2</v>
      </c>
      <c r="O144" s="19" t="s">
        <v>479</v>
      </c>
      <c r="P144" s="19" t="s">
        <v>5</v>
      </c>
    </row>
    <row r="145" spans="1:16" ht="15.75" customHeight="1" x14ac:dyDescent="0.35">
      <c r="A145" s="7">
        <v>138</v>
      </c>
      <c r="B145" s="17" t="s">
        <v>193</v>
      </c>
      <c r="C145" s="17" t="s">
        <v>999</v>
      </c>
      <c r="D145" s="32" t="s">
        <v>3854</v>
      </c>
      <c r="E145" s="95">
        <v>9.2005000000000003E-2</v>
      </c>
      <c r="F145" s="96">
        <v>2250.1711639999999</v>
      </c>
      <c r="G145" s="96">
        <v>2990</v>
      </c>
      <c r="H145" s="89">
        <v>7425.5648686080003</v>
      </c>
      <c r="I145" s="20">
        <v>9.3289919999999998E-2</v>
      </c>
      <c r="J145" s="97" t="s">
        <v>51</v>
      </c>
      <c r="K145" s="98" t="str">
        <f t="shared" si="6"/>
        <v>JAKTRAD</v>
      </c>
      <c r="L145" s="99" t="str">
        <f t="shared" si="7"/>
        <v>SMALL CAP</v>
      </c>
      <c r="M145" s="100">
        <f t="shared" si="8"/>
        <v>9.2005000000000003E-2</v>
      </c>
      <c r="O145" s="19" t="s">
        <v>772</v>
      </c>
      <c r="P145" s="19" t="s">
        <v>11</v>
      </c>
    </row>
    <row r="146" spans="1:16" ht="15.75" customHeight="1" x14ac:dyDescent="0.35">
      <c r="A146" s="7">
        <v>139</v>
      </c>
      <c r="B146" s="17" t="s">
        <v>111</v>
      </c>
      <c r="C146" s="17" t="s">
        <v>885</v>
      </c>
      <c r="D146" s="32" t="s">
        <v>3836</v>
      </c>
      <c r="E146" s="95">
        <v>9.0888999999999998E-2</v>
      </c>
      <c r="F146" s="96">
        <v>23077.689619000001</v>
      </c>
      <c r="G146" s="96">
        <v>288</v>
      </c>
      <c r="H146" s="89">
        <v>6787.6301045760001</v>
      </c>
      <c r="I146" s="20">
        <v>9.2157939999999994E-2</v>
      </c>
      <c r="J146" s="97" t="s">
        <v>5274</v>
      </c>
      <c r="K146" s="98" t="str">
        <f t="shared" si="6"/>
        <v>JAKPROP</v>
      </c>
      <c r="L146" s="99" t="str">
        <f t="shared" si="7"/>
        <v>SMALL CAP</v>
      </c>
      <c r="M146" s="100">
        <f t="shared" si="8"/>
        <v>9.0888999999999998E-2</v>
      </c>
      <c r="O146" s="19" t="s">
        <v>4970</v>
      </c>
      <c r="P146" s="19" t="s">
        <v>6</v>
      </c>
    </row>
    <row r="147" spans="1:16" ht="15.75" customHeight="1" x14ac:dyDescent="0.35">
      <c r="A147" s="7">
        <v>140</v>
      </c>
      <c r="B147" s="17" t="s">
        <v>196</v>
      </c>
      <c r="C147" s="17" t="s">
        <v>614</v>
      </c>
      <c r="D147" s="32" t="s">
        <v>3900</v>
      </c>
      <c r="E147" s="95">
        <v>9.0103000000000003E-2</v>
      </c>
      <c r="F147" s="96">
        <v>11765.966447000001</v>
      </c>
      <c r="G147" s="96">
        <v>560</v>
      </c>
      <c r="H147" s="89">
        <v>6294.7920445440004</v>
      </c>
      <c r="I147" s="20">
        <v>9.1361579999999998E-2</v>
      </c>
      <c r="J147" s="97" t="s">
        <v>51</v>
      </c>
      <c r="K147" s="98" t="str">
        <f t="shared" si="6"/>
        <v>JAKFIN</v>
      </c>
      <c r="L147" s="99" t="str">
        <f t="shared" si="7"/>
        <v>SMALL CAP</v>
      </c>
      <c r="M147" s="100">
        <f t="shared" si="8"/>
        <v>9.0103000000000003E-2</v>
      </c>
      <c r="O147" s="19" t="s">
        <v>3106</v>
      </c>
      <c r="P147" s="19" t="s">
        <v>7</v>
      </c>
    </row>
    <row r="148" spans="1:16" ht="15.75" customHeight="1" x14ac:dyDescent="0.35">
      <c r="A148" s="7">
        <v>141</v>
      </c>
      <c r="B148" s="17" t="s">
        <v>164</v>
      </c>
      <c r="C148" s="17" t="s">
        <v>1025</v>
      </c>
      <c r="D148" s="32" t="s">
        <v>3869</v>
      </c>
      <c r="E148" s="95">
        <v>8.8897000000000004E-2</v>
      </c>
      <c r="F148" s="96">
        <v>5580</v>
      </c>
      <c r="G148" s="96">
        <v>1165</v>
      </c>
      <c r="H148" s="89">
        <v>6500.6998650879996</v>
      </c>
      <c r="I148" s="20">
        <v>9.0138040000000003E-2</v>
      </c>
      <c r="J148" s="97" t="s">
        <v>3732</v>
      </c>
      <c r="K148" s="98" t="str">
        <f t="shared" si="6"/>
        <v>JAKTRAD</v>
      </c>
      <c r="L148" s="99" t="str">
        <f t="shared" si="7"/>
        <v>SMALL CAP</v>
      </c>
      <c r="M148" s="100">
        <f t="shared" si="8"/>
        <v>8.8897000000000004E-2</v>
      </c>
      <c r="O148" s="19" t="s">
        <v>711</v>
      </c>
      <c r="P148" s="19" t="s">
        <v>9</v>
      </c>
    </row>
    <row r="149" spans="1:16" ht="15.75" customHeight="1" x14ac:dyDescent="0.35">
      <c r="A149" s="7">
        <v>142</v>
      </c>
      <c r="B149" s="17" t="s">
        <v>4014</v>
      </c>
      <c r="C149" s="17" t="s">
        <v>982</v>
      </c>
      <c r="D149" s="32" t="s">
        <v>4015</v>
      </c>
      <c r="E149" s="95">
        <v>8.8844000000000006E-2</v>
      </c>
      <c r="F149" s="96">
        <v>6562.5</v>
      </c>
      <c r="G149" s="96">
        <v>990</v>
      </c>
      <c r="H149" s="89">
        <v>6857.8123448320002</v>
      </c>
      <c r="I149" s="20">
        <v>9.0084999999999998E-2</v>
      </c>
      <c r="J149" s="97" t="s">
        <v>5274</v>
      </c>
      <c r="K149" s="98" t="str">
        <f t="shared" si="6"/>
        <v>JAKTRAD</v>
      </c>
      <c r="L149" s="99" t="str">
        <f t="shared" si="7"/>
        <v>SMALL CAP</v>
      </c>
      <c r="M149" s="100">
        <f t="shared" si="8"/>
        <v>8.8844000000000006E-2</v>
      </c>
      <c r="O149" s="19" t="s">
        <v>926</v>
      </c>
      <c r="P149" s="19" t="s">
        <v>13</v>
      </c>
    </row>
    <row r="150" spans="1:16" ht="15.75" customHeight="1" x14ac:dyDescent="0.35">
      <c r="A150" s="7">
        <v>143</v>
      </c>
      <c r="B150" s="17" t="s">
        <v>171</v>
      </c>
      <c r="C150" s="17" t="s">
        <v>478</v>
      </c>
      <c r="D150" s="32" t="s">
        <v>3910</v>
      </c>
      <c r="E150" s="95">
        <v>8.7965000000000002E-2</v>
      </c>
      <c r="F150" s="96">
        <v>46277.496376000003</v>
      </c>
      <c r="G150" s="96">
        <v>139</v>
      </c>
      <c r="H150" s="89">
        <v>6571.6480901120003</v>
      </c>
      <c r="I150" s="20">
        <v>8.9193380000000003E-2</v>
      </c>
      <c r="J150" s="97" t="s">
        <v>62</v>
      </c>
      <c r="K150" s="98" t="str">
        <f t="shared" si="6"/>
        <v>JAKCONS</v>
      </c>
      <c r="L150" s="99" t="str">
        <f t="shared" si="7"/>
        <v>SMALL CAP</v>
      </c>
      <c r="M150" s="100">
        <f t="shared" si="8"/>
        <v>8.7965000000000002E-2</v>
      </c>
      <c r="O150" s="19" t="s">
        <v>656</v>
      </c>
      <c r="P150" s="19" t="s">
        <v>8</v>
      </c>
    </row>
    <row r="151" spans="1:16" ht="15.75" customHeight="1" x14ac:dyDescent="0.35">
      <c r="A151" s="7">
        <v>144</v>
      </c>
      <c r="B151" s="17" t="s">
        <v>138</v>
      </c>
      <c r="C151" s="17" t="s">
        <v>1024</v>
      </c>
      <c r="D151" s="32" t="s">
        <v>3750</v>
      </c>
      <c r="E151" s="95">
        <v>8.6778999999999995E-2</v>
      </c>
      <c r="F151" s="96">
        <v>26007.494644999999</v>
      </c>
      <c r="G151" s="96">
        <v>244</v>
      </c>
      <c r="H151" s="89">
        <v>5461.5736319999996</v>
      </c>
      <c r="I151" s="20">
        <v>8.7990609999999997E-2</v>
      </c>
      <c r="J151" s="97" t="s">
        <v>3732</v>
      </c>
      <c r="K151" s="98" t="str">
        <f t="shared" si="6"/>
        <v>JAKTRAD</v>
      </c>
      <c r="L151" s="99" t="str">
        <f t="shared" si="7"/>
        <v>SMALL CAP</v>
      </c>
      <c r="M151" s="100">
        <f t="shared" si="8"/>
        <v>8.6778999999999995E-2</v>
      </c>
      <c r="O151" s="19" t="s">
        <v>712</v>
      </c>
      <c r="P151" s="19" t="s">
        <v>9</v>
      </c>
    </row>
    <row r="152" spans="1:16" ht="15.75" customHeight="1" x14ac:dyDescent="0.35">
      <c r="A152" s="7">
        <v>145</v>
      </c>
      <c r="B152" s="17" t="s">
        <v>3897</v>
      </c>
      <c r="C152" s="17" t="s">
        <v>770</v>
      </c>
      <c r="D152" s="32" t="s">
        <v>3898</v>
      </c>
      <c r="E152" s="95">
        <v>8.5514999999999994E-2</v>
      </c>
      <c r="F152" s="96">
        <v>2616.5</v>
      </c>
      <c r="G152" s="96">
        <v>2390</v>
      </c>
      <c r="H152" s="89">
        <v>6436.5899284480001</v>
      </c>
      <c r="I152" s="20">
        <v>8.6709480000000005E-2</v>
      </c>
      <c r="J152" s="97" t="s">
        <v>59</v>
      </c>
      <c r="K152" s="98" t="str">
        <f t="shared" si="6"/>
        <v>JAKMINE</v>
      </c>
      <c r="L152" s="99" t="str">
        <f t="shared" si="7"/>
        <v>SMALL CAP</v>
      </c>
      <c r="M152" s="100">
        <f t="shared" si="8"/>
        <v>8.5514999999999994E-2</v>
      </c>
      <c r="O152" s="19" t="s">
        <v>569</v>
      </c>
      <c r="P152" s="19" t="s">
        <v>7</v>
      </c>
    </row>
    <row r="153" spans="1:16" ht="15.75" customHeight="1" x14ac:dyDescent="0.35">
      <c r="A153" s="7">
        <v>146</v>
      </c>
      <c r="B153" s="17" t="s">
        <v>284</v>
      </c>
      <c r="C153" s="17" t="s">
        <v>755</v>
      </c>
      <c r="D153" s="32" t="s">
        <v>3798</v>
      </c>
      <c r="E153" s="95">
        <v>8.4842000000000001E-2</v>
      </c>
      <c r="F153" s="96">
        <v>49633.687986999998</v>
      </c>
      <c r="G153" s="96">
        <v>125</v>
      </c>
      <c r="H153" s="89">
        <v>6502.0132065280004</v>
      </c>
      <c r="I153" s="20">
        <v>8.6026950000000005E-2</v>
      </c>
      <c r="J153" s="97" t="s">
        <v>82</v>
      </c>
      <c r="K153" s="98" t="str">
        <f t="shared" si="6"/>
        <v>JAKINFR</v>
      </c>
      <c r="L153" s="99" t="str">
        <f t="shared" si="7"/>
        <v>SMALL CAP</v>
      </c>
      <c r="M153" s="100">
        <f t="shared" si="8"/>
        <v>8.4842000000000001E-2</v>
      </c>
      <c r="O153" s="19" t="s">
        <v>927</v>
      </c>
      <c r="P153" s="19" t="s">
        <v>9</v>
      </c>
    </row>
    <row r="154" spans="1:16" ht="15.75" customHeight="1" x14ac:dyDescent="0.35">
      <c r="A154" s="7">
        <v>147</v>
      </c>
      <c r="B154" s="17" t="s">
        <v>3818</v>
      </c>
      <c r="C154" s="17" t="s">
        <v>1011</v>
      </c>
      <c r="D154" s="32" t="s">
        <v>3819</v>
      </c>
      <c r="E154" s="95">
        <v>8.4483000000000003E-2</v>
      </c>
      <c r="F154" s="96">
        <v>1625.765625</v>
      </c>
      <c r="G154" s="96">
        <v>3800</v>
      </c>
      <c r="H154" s="89">
        <v>6112.8787886079999</v>
      </c>
      <c r="I154" s="20">
        <v>8.5662249999999995E-2</v>
      </c>
      <c r="J154" s="97" t="s">
        <v>3740</v>
      </c>
      <c r="K154" s="98" t="str">
        <f t="shared" si="6"/>
        <v>JAKTRAD</v>
      </c>
      <c r="L154" s="99" t="str">
        <f t="shared" si="7"/>
        <v>SMALL CAP</v>
      </c>
      <c r="M154" s="100">
        <f t="shared" si="8"/>
        <v>8.4483000000000003E-2</v>
      </c>
      <c r="O154" s="19" t="s">
        <v>657</v>
      </c>
      <c r="P154" s="19" t="s">
        <v>8</v>
      </c>
    </row>
    <row r="155" spans="1:16" ht="15.75" customHeight="1" x14ac:dyDescent="0.35">
      <c r="A155" s="7">
        <v>148</v>
      </c>
      <c r="B155" s="17" t="s">
        <v>3901</v>
      </c>
      <c r="C155" s="17" t="s">
        <v>628</v>
      </c>
      <c r="D155" s="32" t="s">
        <v>3902</v>
      </c>
      <c r="E155" s="95">
        <v>8.4166000000000005E-2</v>
      </c>
      <c r="F155" s="96">
        <v>4049.1891000000001</v>
      </c>
      <c r="G155" s="96">
        <v>1520</v>
      </c>
      <c r="H155" s="89">
        <v>6216.9368494079999</v>
      </c>
      <c r="I155" s="20">
        <v>8.534137E-2</v>
      </c>
      <c r="J155" s="97" t="s">
        <v>51</v>
      </c>
      <c r="K155" s="98" t="str">
        <f t="shared" si="6"/>
        <v>JAKFIN</v>
      </c>
      <c r="L155" s="99" t="str">
        <f t="shared" si="7"/>
        <v>SMALL CAP</v>
      </c>
      <c r="M155" s="100">
        <f t="shared" si="8"/>
        <v>8.4166000000000005E-2</v>
      </c>
      <c r="O155" s="19" t="s">
        <v>570</v>
      </c>
      <c r="P155" s="19" t="s">
        <v>7</v>
      </c>
    </row>
    <row r="156" spans="1:16" ht="15.75" customHeight="1" x14ac:dyDescent="0.35">
      <c r="A156" s="7">
        <v>149</v>
      </c>
      <c r="B156" s="17" t="s">
        <v>134</v>
      </c>
      <c r="C156" s="17" t="s">
        <v>486</v>
      </c>
      <c r="D156" s="32" t="s">
        <v>3906</v>
      </c>
      <c r="E156" s="95">
        <v>8.3625000000000005E-2</v>
      </c>
      <c r="F156" s="96">
        <v>33600</v>
      </c>
      <c r="G156" s="96">
        <v>182</v>
      </c>
      <c r="H156" s="89">
        <v>6350.4001269760001</v>
      </c>
      <c r="I156" s="20">
        <v>8.4792729999999997E-2</v>
      </c>
      <c r="J156" s="97" t="s">
        <v>3726</v>
      </c>
      <c r="K156" s="98" t="str">
        <f t="shared" si="6"/>
        <v>JAKCONS</v>
      </c>
      <c r="L156" s="99" t="str">
        <f t="shared" si="7"/>
        <v>SMALL CAP</v>
      </c>
      <c r="M156" s="100">
        <f t="shared" si="8"/>
        <v>8.3625000000000005E-2</v>
      </c>
      <c r="O156" s="19" t="s">
        <v>773</v>
      </c>
      <c r="P156" s="19" t="s">
        <v>11</v>
      </c>
    </row>
    <row r="157" spans="1:16" ht="15.75" customHeight="1" x14ac:dyDescent="0.35">
      <c r="A157" s="7">
        <v>150</v>
      </c>
      <c r="B157" s="17" t="s">
        <v>154</v>
      </c>
      <c r="C157" s="17" t="s">
        <v>852</v>
      </c>
      <c r="D157" s="32" t="s">
        <v>3879</v>
      </c>
      <c r="E157" s="95">
        <v>8.3297999999999997E-2</v>
      </c>
      <c r="F157" s="96">
        <v>19649.411887999999</v>
      </c>
      <c r="G157" s="96">
        <v>310</v>
      </c>
      <c r="H157" s="89">
        <v>6169.9155558399998</v>
      </c>
      <c r="I157" s="20">
        <v>8.4461579999999994E-2</v>
      </c>
      <c r="J157" s="97" t="s">
        <v>5274</v>
      </c>
      <c r="K157" s="98" t="str">
        <f t="shared" si="6"/>
        <v>JAKPROP</v>
      </c>
      <c r="L157" s="99" t="str">
        <f t="shared" si="7"/>
        <v>SMALL CAP</v>
      </c>
      <c r="M157" s="100">
        <f t="shared" si="8"/>
        <v>8.3297999999999997E-2</v>
      </c>
      <c r="O157" s="19" t="s">
        <v>4867</v>
      </c>
      <c r="P157" s="19" t="s">
        <v>8</v>
      </c>
    </row>
    <row r="158" spans="1:16" ht="15.75" customHeight="1" x14ac:dyDescent="0.35">
      <c r="A158" s="7">
        <v>151</v>
      </c>
      <c r="B158" s="17" t="s">
        <v>148</v>
      </c>
      <c r="C158" s="17" t="s">
        <v>938</v>
      </c>
      <c r="D158" s="32" t="s">
        <v>3891</v>
      </c>
      <c r="E158" s="95">
        <v>8.1489000000000006E-2</v>
      </c>
      <c r="F158" s="96">
        <v>2708.64</v>
      </c>
      <c r="G158" s="96">
        <v>2200</v>
      </c>
      <c r="H158" s="89">
        <v>5959.0081249280001</v>
      </c>
      <c r="I158" s="20">
        <v>8.2626989999999997E-2</v>
      </c>
      <c r="J158" s="97" t="s">
        <v>3740</v>
      </c>
      <c r="K158" s="98" t="str">
        <f t="shared" si="6"/>
        <v>JAKTRAD</v>
      </c>
      <c r="L158" s="99" t="str">
        <f t="shared" si="7"/>
        <v>SMALL CAP</v>
      </c>
      <c r="M158" s="100">
        <f t="shared" si="8"/>
        <v>8.1489000000000006E-2</v>
      </c>
      <c r="O158" s="19" t="s">
        <v>480</v>
      </c>
      <c r="P158" s="19" t="s">
        <v>11</v>
      </c>
    </row>
    <row r="159" spans="1:16" ht="15.75" customHeight="1" x14ac:dyDescent="0.35">
      <c r="A159" s="7">
        <v>152</v>
      </c>
      <c r="B159" s="17" t="s">
        <v>167</v>
      </c>
      <c r="C159" s="17" t="s">
        <v>760</v>
      </c>
      <c r="D159" s="32" t="s">
        <v>3903</v>
      </c>
      <c r="E159" s="95">
        <v>8.1323000000000006E-2</v>
      </c>
      <c r="F159" s="96">
        <v>2753.165</v>
      </c>
      <c r="G159" s="96">
        <v>2160</v>
      </c>
      <c r="H159" s="89">
        <v>5919.3048432639998</v>
      </c>
      <c r="I159" s="20">
        <v>8.2458219999999999E-2</v>
      </c>
      <c r="J159" s="97" t="s">
        <v>59</v>
      </c>
      <c r="K159" s="98" t="str">
        <f t="shared" si="6"/>
        <v>JAKTRAD</v>
      </c>
      <c r="L159" s="99" t="str">
        <f t="shared" si="7"/>
        <v>SMALL CAP</v>
      </c>
      <c r="M159" s="100">
        <f t="shared" si="8"/>
        <v>8.1323000000000006E-2</v>
      </c>
      <c r="O159" s="19" t="s">
        <v>5118</v>
      </c>
      <c r="P159" s="19" t="s">
        <v>7</v>
      </c>
    </row>
    <row r="160" spans="1:16" ht="15.75" customHeight="1" x14ac:dyDescent="0.35">
      <c r="A160" s="7">
        <v>153</v>
      </c>
      <c r="B160" s="17" t="s">
        <v>182</v>
      </c>
      <c r="C160" s="17" t="s">
        <v>859</v>
      </c>
      <c r="D160" s="32" t="s">
        <v>3830</v>
      </c>
      <c r="E160" s="95">
        <v>8.0854999999999996E-2</v>
      </c>
      <c r="F160" s="96">
        <v>55258.659456000001</v>
      </c>
      <c r="G160" s="96">
        <v>107</v>
      </c>
      <c r="H160" s="89">
        <v>6078.4524656639996</v>
      </c>
      <c r="I160" s="20">
        <v>8.1984559999999998E-2</v>
      </c>
      <c r="J160" s="97" t="s">
        <v>5274</v>
      </c>
      <c r="K160" s="98" t="str">
        <f t="shared" si="6"/>
        <v>JAKPROP</v>
      </c>
      <c r="L160" s="99" t="str">
        <f t="shared" si="7"/>
        <v>SMALL CAP</v>
      </c>
      <c r="M160" s="100">
        <f t="shared" si="8"/>
        <v>8.0854999999999996E-2</v>
      </c>
      <c r="O160" s="19" t="s">
        <v>571</v>
      </c>
      <c r="P160" s="19" t="s">
        <v>7</v>
      </c>
    </row>
    <row r="161" spans="1:16" ht="15.75" customHeight="1" x14ac:dyDescent="0.35">
      <c r="A161" s="7">
        <v>154</v>
      </c>
      <c r="B161" s="17" t="s">
        <v>142</v>
      </c>
      <c r="C161" s="17" t="s">
        <v>634</v>
      </c>
      <c r="D161" s="32" t="s">
        <v>3864</v>
      </c>
      <c r="E161" s="95">
        <v>8.0617999999999995E-2</v>
      </c>
      <c r="F161" s="96">
        <v>38531.387216000003</v>
      </c>
      <c r="G161" s="96">
        <v>153</v>
      </c>
      <c r="H161" s="89">
        <v>5818.2394183679999</v>
      </c>
      <c r="I161" s="20">
        <v>8.1743650000000001E-2</v>
      </c>
      <c r="J161" s="97" t="s">
        <v>51</v>
      </c>
      <c r="K161" s="98" t="str">
        <f t="shared" si="6"/>
        <v>JAKFIN</v>
      </c>
      <c r="L161" s="99" t="str">
        <f t="shared" si="7"/>
        <v>SMALL CAP</v>
      </c>
      <c r="M161" s="100">
        <f t="shared" si="8"/>
        <v>8.0617999999999995E-2</v>
      </c>
      <c r="O161" s="19" t="s">
        <v>928</v>
      </c>
      <c r="P161" s="19" t="s">
        <v>13</v>
      </c>
    </row>
    <row r="162" spans="1:16" ht="15.75" customHeight="1" x14ac:dyDescent="0.35">
      <c r="A162" s="7">
        <v>155</v>
      </c>
      <c r="B162" s="17" t="s">
        <v>143</v>
      </c>
      <c r="C162" s="17" t="s">
        <v>849</v>
      </c>
      <c r="D162" s="32" t="s">
        <v>3881</v>
      </c>
      <c r="E162" s="95">
        <v>8.0102000000000007E-2</v>
      </c>
      <c r="F162" s="96">
        <v>3560.8493760000001</v>
      </c>
      <c r="G162" s="96">
        <v>1645</v>
      </c>
      <c r="H162" s="89">
        <v>5875.4014904320002</v>
      </c>
      <c r="I162" s="20">
        <v>8.1220840000000002E-2</v>
      </c>
      <c r="J162" s="97" t="s">
        <v>82</v>
      </c>
      <c r="K162" s="98" t="str">
        <f t="shared" si="6"/>
        <v>JAKPROP</v>
      </c>
      <c r="L162" s="99" t="str">
        <f t="shared" si="7"/>
        <v>SMALL CAP</v>
      </c>
      <c r="M162" s="100">
        <f t="shared" si="8"/>
        <v>8.0102000000000007E-2</v>
      </c>
      <c r="O162" s="19" t="s">
        <v>713</v>
      </c>
      <c r="P162" s="19" t="s">
        <v>9</v>
      </c>
    </row>
    <row r="163" spans="1:16" ht="15.75" customHeight="1" x14ac:dyDescent="0.35">
      <c r="A163" s="7">
        <v>156</v>
      </c>
      <c r="B163" s="17" t="s">
        <v>206</v>
      </c>
      <c r="C163" s="17" t="s">
        <v>1006</v>
      </c>
      <c r="D163" s="32" t="s">
        <v>3905</v>
      </c>
      <c r="E163" s="95">
        <v>7.9514000000000001E-2</v>
      </c>
      <c r="F163" s="96">
        <v>44049.635000000002</v>
      </c>
      <c r="G163" s="96">
        <v>132</v>
      </c>
      <c r="H163" s="89">
        <v>5814.5515765760001</v>
      </c>
      <c r="I163" s="20">
        <v>8.0623979999999998E-2</v>
      </c>
      <c r="J163" s="97" t="s">
        <v>3732</v>
      </c>
      <c r="K163" s="98" t="str">
        <f t="shared" si="6"/>
        <v>JAKTRAD</v>
      </c>
      <c r="L163" s="99" t="str">
        <f t="shared" si="7"/>
        <v>SMALL CAP</v>
      </c>
      <c r="M163" s="100">
        <f t="shared" si="8"/>
        <v>7.9514000000000001E-2</v>
      </c>
      <c r="O163" s="19" t="s">
        <v>714</v>
      </c>
      <c r="P163" s="19" t="s">
        <v>9</v>
      </c>
    </row>
    <row r="164" spans="1:16" ht="15.75" customHeight="1" x14ac:dyDescent="0.35">
      <c r="A164" s="7">
        <v>157</v>
      </c>
      <c r="B164" s="17" t="s">
        <v>208</v>
      </c>
      <c r="C164" s="17" t="s">
        <v>572</v>
      </c>
      <c r="D164" s="32" t="s">
        <v>3951</v>
      </c>
      <c r="E164" s="95">
        <v>7.8559000000000004E-2</v>
      </c>
      <c r="F164" s="96">
        <v>800.65904999999998</v>
      </c>
      <c r="G164" s="96">
        <v>7175</v>
      </c>
      <c r="H164" s="89">
        <v>5744.7284736000001</v>
      </c>
      <c r="I164" s="20">
        <v>7.9655809999999994E-2</v>
      </c>
      <c r="J164" s="97" t="s">
        <v>3726</v>
      </c>
      <c r="K164" s="98" t="str">
        <f t="shared" si="6"/>
        <v>JAKCONS</v>
      </c>
      <c r="L164" s="99" t="str">
        <f t="shared" si="7"/>
        <v>SMALL CAP</v>
      </c>
      <c r="M164" s="100">
        <f t="shared" si="8"/>
        <v>7.8559000000000004E-2</v>
      </c>
      <c r="O164" s="19" t="s">
        <v>929</v>
      </c>
      <c r="P164" s="19" t="s">
        <v>13</v>
      </c>
    </row>
    <row r="165" spans="1:16" ht="15.75" customHeight="1" x14ac:dyDescent="0.35">
      <c r="A165" s="7">
        <v>158</v>
      </c>
      <c r="B165" s="17" t="s">
        <v>245</v>
      </c>
      <c r="C165" s="17" t="s">
        <v>715</v>
      </c>
      <c r="D165" s="32" t="s">
        <v>3937</v>
      </c>
      <c r="E165" s="95">
        <v>7.8220999999999999E-2</v>
      </c>
      <c r="F165" s="96">
        <v>14300</v>
      </c>
      <c r="G165" s="96">
        <v>400</v>
      </c>
      <c r="H165" s="89">
        <v>5748.5998161919997</v>
      </c>
      <c r="I165" s="20">
        <v>7.9312930000000004E-2</v>
      </c>
      <c r="J165" s="97" t="s">
        <v>59</v>
      </c>
      <c r="K165" s="98" t="str">
        <f t="shared" si="6"/>
        <v>JAKMINE</v>
      </c>
      <c r="L165" s="99" t="str">
        <f t="shared" si="7"/>
        <v>SMALL CAP</v>
      </c>
      <c r="M165" s="100">
        <f t="shared" si="8"/>
        <v>7.8220999999999999E-2</v>
      </c>
      <c r="O165" s="19" t="s">
        <v>809</v>
      </c>
      <c r="P165" s="19" t="s">
        <v>10</v>
      </c>
    </row>
    <row r="166" spans="1:16" ht="15.75" customHeight="1" x14ac:dyDescent="0.35">
      <c r="A166" s="7">
        <v>159</v>
      </c>
      <c r="B166" s="17" t="s">
        <v>5114</v>
      </c>
      <c r="C166" s="17" t="s">
        <v>5115</v>
      </c>
      <c r="D166" s="32" t="s">
        <v>5116</v>
      </c>
      <c r="E166" s="95">
        <v>7.7674000000000007E-2</v>
      </c>
      <c r="F166" s="96">
        <v>8000</v>
      </c>
      <c r="G166" s="96">
        <v>710</v>
      </c>
      <c r="H166" s="89">
        <v>5320.00014336</v>
      </c>
      <c r="I166" s="20">
        <v>7.8758289999999995E-2</v>
      </c>
      <c r="J166" s="97" t="s">
        <v>3732</v>
      </c>
      <c r="K166" s="98" t="str">
        <f t="shared" si="6"/>
        <v>JAKTRAD</v>
      </c>
      <c r="L166" s="99" t="str">
        <f t="shared" si="7"/>
        <v>SMALL CAP</v>
      </c>
      <c r="M166" s="100">
        <f t="shared" si="8"/>
        <v>7.7674000000000007E-2</v>
      </c>
      <c r="O166" s="19" t="s">
        <v>810</v>
      </c>
      <c r="P166" s="19" t="s">
        <v>10</v>
      </c>
    </row>
    <row r="167" spans="1:16" ht="15.75" customHeight="1" x14ac:dyDescent="0.35">
      <c r="A167" s="7">
        <v>160</v>
      </c>
      <c r="B167" s="17" t="s">
        <v>3832</v>
      </c>
      <c r="C167" s="17" t="s">
        <v>976</v>
      </c>
      <c r="D167" s="32" t="s">
        <v>3833</v>
      </c>
      <c r="E167" s="95">
        <v>7.7223E-2</v>
      </c>
      <c r="F167" s="96">
        <v>39215.538399999998</v>
      </c>
      <c r="G167" s="96">
        <v>144</v>
      </c>
      <c r="H167" s="89">
        <v>5607.8221967359996</v>
      </c>
      <c r="I167" s="20">
        <v>7.8301239999999994E-2</v>
      </c>
      <c r="J167" s="97" t="s">
        <v>5273</v>
      </c>
      <c r="K167" s="98" t="str">
        <f t="shared" si="6"/>
        <v>JAKTRAD</v>
      </c>
      <c r="L167" s="99" t="str">
        <f t="shared" si="7"/>
        <v>SMALL CAP</v>
      </c>
      <c r="M167" s="100">
        <f t="shared" si="8"/>
        <v>7.7223E-2</v>
      </c>
      <c r="O167" s="19" t="s">
        <v>861</v>
      </c>
      <c r="P167" s="19" t="s">
        <v>12</v>
      </c>
    </row>
    <row r="168" spans="1:16" ht="15.75" customHeight="1" x14ac:dyDescent="0.35">
      <c r="A168" s="7">
        <v>161</v>
      </c>
      <c r="B168" s="17" t="s">
        <v>259</v>
      </c>
      <c r="C168" s="17" t="s">
        <v>939</v>
      </c>
      <c r="D168" s="32" t="s">
        <v>3970</v>
      </c>
      <c r="E168" s="95">
        <v>7.7213000000000004E-2</v>
      </c>
      <c r="F168" s="96">
        <v>3190</v>
      </c>
      <c r="G168" s="96">
        <v>1770</v>
      </c>
      <c r="H168" s="89">
        <v>5726.0501893119999</v>
      </c>
      <c r="I168" s="20">
        <v>7.8291009999999994E-2</v>
      </c>
      <c r="J168" s="97" t="s">
        <v>5275</v>
      </c>
      <c r="K168" s="98" t="str">
        <f t="shared" si="6"/>
        <v>JAKTRAD</v>
      </c>
      <c r="L168" s="99" t="str">
        <f t="shared" si="7"/>
        <v>SMALL CAP</v>
      </c>
      <c r="M168" s="100">
        <f t="shared" si="8"/>
        <v>7.7213000000000004E-2</v>
      </c>
      <c r="O168" s="19" t="s">
        <v>511</v>
      </c>
      <c r="P168" s="19" t="s">
        <v>6</v>
      </c>
    </row>
    <row r="169" spans="1:16" ht="15.75" customHeight="1" x14ac:dyDescent="0.35">
      <c r="A169" s="7">
        <v>162</v>
      </c>
      <c r="B169" s="17" t="s">
        <v>156</v>
      </c>
      <c r="C169" s="17" t="s">
        <v>1018</v>
      </c>
      <c r="D169" s="32" t="s">
        <v>3899</v>
      </c>
      <c r="E169" s="95">
        <v>7.689E-2</v>
      </c>
      <c r="F169" s="96">
        <v>7302.1948890000003</v>
      </c>
      <c r="G169" s="96">
        <v>770</v>
      </c>
      <c r="H169" s="89">
        <v>5768.7340482560003</v>
      </c>
      <c r="I169" s="20">
        <v>7.7963640000000001E-2</v>
      </c>
      <c r="J169" s="97" t="s">
        <v>3732</v>
      </c>
      <c r="K169" s="98" t="str">
        <f t="shared" si="6"/>
        <v>JAKTRAD</v>
      </c>
      <c r="L169" s="99" t="str">
        <f t="shared" si="7"/>
        <v>SMALL CAP</v>
      </c>
      <c r="M169" s="100">
        <f t="shared" si="8"/>
        <v>7.689E-2</v>
      </c>
      <c r="O169" s="19" t="s">
        <v>481</v>
      </c>
      <c r="P169" s="19" t="s">
        <v>6</v>
      </c>
    </row>
    <row r="170" spans="1:16" ht="15.75" customHeight="1" x14ac:dyDescent="0.35">
      <c r="A170" s="7">
        <v>163</v>
      </c>
      <c r="B170" s="17" t="s">
        <v>3922</v>
      </c>
      <c r="C170" s="17" t="s">
        <v>704</v>
      </c>
      <c r="D170" s="32" t="s">
        <v>3923</v>
      </c>
      <c r="E170" s="95">
        <v>7.6708999999999999E-2</v>
      </c>
      <c r="F170" s="96">
        <v>3868.5925000000002</v>
      </c>
      <c r="G170" s="96">
        <v>1450</v>
      </c>
      <c r="H170" s="89">
        <v>5474.0585021440002</v>
      </c>
      <c r="I170" s="20">
        <v>7.7780180000000004E-2</v>
      </c>
      <c r="J170" s="97" t="s">
        <v>5273</v>
      </c>
      <c r="K170" s="98" t="str">
        <f t="shared" si="6"/>
        <v>JAKINFR</v>
      </c>
      <c r="L170" s="99" t="str">
        <f t="shared" si="7"/>
        <v>SMALL CAP</v>
      </c>
      <c r="M170" s="100">
        <f t="shared" si="8"/>
        <v>7.6708999999999999E-2</v>
      </c>
      <c r="O170" s="19" t="s">
        <v>930</v>
      </c>
      <c r="P170" s="19" t="s">
        <v>13</v>
      </c>
    </row>
    <row r="171" spans="1:16" ht="15.75" customHeight="1" x14ac:dyDescent="0.35">
      <c r="A171" s="7">
        <v>164</v>
      </c>
      <c r="B171" s="17" t="s">
        <v>168</v>
      </c>
      <c r="C171" s="17" t="s">
        <v>795</v>
      </c>
      <c r="D171" s="32" t="s">
        <v>3917</v>
      </c>
      <c r="E171" s="95">
        <v>7.6576000000000005E-2</v>
      </c>
      <c r="F171" s="96">
        <v>12499.385781999999</v>
      </c>
      <c r="G171" s="96">
        <v>448</v>
      </c>
      <c r="H171" s="89">
        <v>6099.7002854399998</v>
      </c>
      <c r="I171" s="20">
        <v>7.7645210000000006E-2</v>
      </c>
      <c r="J171" s="97" t="s">
        <v>59</v>
      </c>
      <c r="K171" s="98" t="str">
        <f t="shared" si="6"/>
        <v>JAKMINE</v>
      </c>
      <c r="L171" s="99" t="str">
        <f t="shared" si="7"/>
        <v>SMALL CAP</v>
      </c>
      <c r="M171" s="100">
        <f t="shared" si="8"/>
        <v>7.6576000000000005E-2</v>
      </c>
      <c r="O171" s="19" t="s">
        <v>862</v>
      </c>
      <c r="P171" s="19" t="s">
        <v>12</v>
      </c>
    </row>
    <row r="172" spans="1:16" ht="15.75" customHeight="1" x14ac:dyDescent="0.35">
      <c r="A172" s="7">
        <v>165</v>
      </c>
      <c r="B172" s="17" t="s">
        <v>4083</v>
      </c>
      <c r="C172" s="17" t="s">
        <v>606</v>
      </c>
      <c r="D172" s="32" t="s">
        <v>4084</v>
      </c>
      <c r="E172" s="95">
        <v>7.5888999999999998E-2</v>
      </c>
      <c r="F172" s="96">
        <v>6306.25</v>
      </c>
      <c r="G172" s="96">
        <v>880</v>
      </c>
      <c r="H172" s="89">
        <v>5454.9062615040002</v>
      </c>
      <c r="I172" s="20">
        <v>7.6948790000000003E-2</v>
      </c>
      <c r="J172" s="97" t="s">
        <v>3732</v>
      </c>
      <c r="K172" s="98" t="str">
        <f t="shared" si="6"/>
        <v>JAKCONS</v>
      </c>
      <c r="L172" s="99" t="str">
        <f t="shared" si="7"/>
        <v>SMALL CAP</v>
      </c>
      <c r="M172" s="100">
        <f t="shared" si="8"/>
        <v>7.5888999999999998E-2</v>
      </c>
      <c r="O172" s="19" t="s">
        <v>512</v>
      </c>
      <c r="P172" s="19" t="s">
        <v>6</v>
      </c>
    </row>
    <row r="173" spans="1:16" ht="15.75" customHeight="1" x14ac:dyDescent="0.35">
      <c r="A173" s="7">
        <v>166</v>
      </c>
      <c r="B173" s="17" t="s">
        <v>184</v>
      </c>
      <c r="C173" s="17" t="s">
        <v>692</v>
      </c>
      <c r="D173" s="32" t="s">
        <v>3909</v>
      </c>
      <c r="E173" s="95">
        <v>7.4839000000000003E-2</v>
      </c>
      <c r="F173" s="96">
        <v>6515.1169909999999</v>
      </c>
      <c r="G173" s="96">
        <v>840</v>
      </c>
      <c r="H173" s="89">
        <v>5527.9778529280002</v>
      </c>
      <c r="I173" s="20">
        <v>7.5883870000000006E-2</v>
      </c>
      <c r="J173" s="97" t="s">
        <v>51</v>
      </c>
      <c r="K173" s="98" t="str">
        <f t="shared" si="6"/>
        <v>JAKFIN</v>
      </c>
      <c r="L173" s="99" t="str">
        <f t="shared" si="7"/>
        <v>SMALL CAP</v>
      </c>
      <c r="M173" s="100">
        <f t="shared" si="8"/>
        <v>7.4839000000000003E-2</v>
      </c>
      <c r="O173" s="19" t="s">
        <v>863</v>
      </c>
      <c r="P173" s="19" t="s">
        <v>12</v>
      </c>
    </row>
    <row r="174" spans="1:16" ht="15.75" customHeight="1" x14ac:dyDescent="0.35">
      <c r="A174" s="7">
        <v>167</v>
      </c>
      <c r="B174" s="17" t="s">
        <v>3939</v>
      </c>
      <c r="C174" s="17" t="s">
        <v>564</v>
      </c>
      <c r="D174" s="32" t="s">
        <v>3940</v>
      </c>
      <c r="E174" s="95">
        <v>7.3894000000000001E-2</v>
      </c>
      <c r="F174" s="96">
        <v>8715.4665999999997</v>
      </c>
      <c r="G174" s="96">
        <v>620</v>
      </c>
      <c r="H174" s="89">
        <v>5447.1667220480003</v>
      </c>
      <c r="I174" s="20">
        <v>7.4925610000000004E-2</v>
      </c>
      <c r="J174" s="97" t="s">
        <v>62</v>
      </c>
      <c r="K174" s="98" t="str">
        <f t="shared" si="6"/>
        <v>JAKBIND</v>
      </c>
      <c r="L174" s="99" t="str">
        <f t="shared" si="7"/>
        <v>SMALL CAP</v>
      </c>
      <c r="M174" s="100">
        <f t="shared" si="8"/>
        <v>7.3894000000000001E-2</v>
      </c>
      <c r="O174" s="19" t="s">
        <v>774</v>
      </c>
      <c r="P174" s="19" t="s">
        <v>11</v>
      </c>
    </row>
    <row r="175" spans="1:16" ht="15.75" customHeight="1" x14ac:dyDescent="0.35">
      <c r="A175" s="7">
        <v>168</v>
      </c>
      <c r="B175" s="17" t="s">
        <v>3929</v>
      </c>
      <c r="C175" s="17" t="s">
        <v>709</v>
      </c>
      <c r="D175" s="32" t="s">
        <v>3930</v>
      </c>
      <c r="E175" s="95">
        <v>7.3660000000000003E-2</v>
      </c>
      <c r="F175" s="96">
        <v>2640.4520000000002</v>
      </c>
      <c r="G175" s="96">
        <v>2040</v>
      </c>
      <c r="H175" s="89">
        <v>4884.8363847680002</v>
      </c>
      <c r="I175" s="20">
        <v>7.4688959999999999E-2</v>
      </c>
      <c r="J175" s="97" t="s">
        <v>82</v>
      </c>
      <c r="K175" s="98" t="str">
        <f t="shared" si="6"/>
        <v>JAKINFR</v>
      </c>
      <c r="L175" s="99" t="str">
        <f t="shared" si="7"/>
        <v>SMALL CAP</v>
      </c>
      <c r="M175" s="100">
        <f t="shared" si="8"/>
        <v>7.3660000000000003E-2</v>
      </c>
      <c r="O175" s="19" t="s">
        <v>864</v>
      </c>
      <c r="P175" s="19" t="s">
        <v>12</v>
      </c>
    </row>
    <row r="176" spans="1:16" ht="15.75" customHeight="1" x14ac:dyDescent="0.35">
      <c r="A176" s="7">
        <v>169</v>
      </c>
      <c r="B176" s="17" t="s">
        <v>151</v>
      </c>
      <c r="C176" s="17" t="s">
        <v>923</v>
      </c>
      <c r="D176" s="32" t="s">
        <v>3871</v>
      </c>
      <c r="E176" s="95">
        <v>7.3394000000000001E-2</v>
      </c>
      <c r="F176" s="96">
        <v>15334.511286000001</v>
      </c>
      <c r="G176" s="96">
        <v>350</v>
      </c>
      <c r="H176" s="89">
        <v>5489.755160576</v>
      </c>
      <c r="I176" s="20">
        <v>7.4419360000000004E-2</v>
      </c>
      <c r="J176" s="97" t="s">
        <v>5273</v>
      </c>
      <c r="K176" s="98" t="str">
        <f t="shared" si="6"/>
        <v>JAKTRAD</v>
      </c>
      <c r="L176" s="99" t="str">
        <f t="shared" si="7"/>
        <v>SMALL CAP</v>
      </c>
      <c r="M176" s="100">
        <f t="shared" si="8"/>
        <v>7.3394000000000001E-2</v>
      </c>
      <c r="O176" s="19" t="s">
        <v>931</v>
      </c>
      <c r="P176" s="19" t="s">
        <v>13</v>
      </c>
    </row>
    <row r="177" spans="1:16" ht="15.75" customHeight="1" x14ac:dyDescent="0.35">
      <c r="A177" s="7">
        <v>170</v>
      </c>
      <c r="B177" s="17" t="s">
        <v>3882</v>
      </c>
      <c r="C177" s="17" t="s">
        <v>620</v>
      </c>
      <c r="D177" s="32" t="s">
        <v>3883</v>
      </c>
      <c r="E177" s="95">
        <v>7.2890999999999997E-2</v>
      </c>
      <c r="F177" s="96">
        <v>8958.3804600000003</v>
      </c>
      <c r="G177" s="96">
        <v>595</v>
      </c>
      <c r="H177" s="89">
        <v>5419.8203842559997</v>
      </c>
      <c r="I177" s="20">
        <v>7.3908509999999997E-2</v>
      </c>
      <c r="J177" s="97" t="s">
        <v>51</v>
      </c>
      <c r="K177" s="98" t="str">
        <f t="shared" si="6"/>
        <v>JAKFIN</v>
      </c>
      <c r="L177" s="99" t="str">
        <f t="shared" si="7"/>
        <v>SMALL CAP</v>
      </c>
      <c r="M177" s="100">
        <f t="shared" si="8"/>
        <v>7.2890999999999997E-2</v>
      </c>
      <c r="O177" s="19" t="s">
        <v>4997</v>
      </c>
      <c r="P177" s="19" t="s">
        <v>6</v>
      </c>
    </row>
    <row r="178" spans="1:16" ht="15.75" customHeight="1" x14ac:dyDescent="0.35">
      <c r="A178" s="7">
        <v>171</v>
      </c>
      <c r="B178" s="17" t="s">
        <v>4008</v>
      </c>
      <c r="C178" s="17" t="s">
        <v>3634</v>
      </c>
      <c r="D178" s="32" t="s">
        <v>4009</v>
      </c>
      <c r="E178" s="95">
        <v>7.2272000000000003E-2</v>
      </c>
      <c r="F178" s="96">
        <v>1166.6667</v>
      </c>
      <c r="G178" s="96">
        <v>4530</v>
      </c>
      <c r="H178" s="89">
        <v>5308.3336867839998</v>
      </c>
      <c r="I178" s="20">
        <v>7.3281269999999996E-2</v>
      </c>
      <c r="J178" s="97" t="s">
        <v>3726</v>
      </c>
      <c r="K178" s="98" t="str">
        <f t="shared" si="6"/>
        <v>JAKCONS</v>
      </c>
      <c r="L178" s="99" t="str">
        <f t="shared" si="7"/>
        <v>SMALL CAP</v>
      </c>
      <c r="M178" s="100">
        <f t="shared" si="8"/>
        <v>7.2272000000000003E-2</v>
      </c>
      <c r="O178" s="19" t="s">
        <v>658</v>
      </c>
      <c r="P178" s="19" t="s">
        <v>8</v>
      </c>
    </row>
    <row r="179" spans="1:16" ht="15.75" customHeight="1" x14ac:dyDescent="0.35">
      <c r="A179" s="7">
        <v>172</v>
      </c>
      <c r="B179" s="17" t="s">
        <v>136</v>
      </c>
      <c r="C179" s="17" t="s">
        <v>879</v>
      </c>
      <c r="D179" s="32" t="s">
        <v>3868</v>
      </c>
      <c r="E179" s="95">
        <v>7.0473999999999995E-2</v>
      </c>
      <c r="F179" s="96">
        <v>16308.51986</v>
      </c>
      <c r="G179" s="96">
        <v>316</v>
      </c>
      <c r="H179" s="89">
        <v>5153.492041728</v>
      </c>
      <c r="I179" s="20">
        <v>7.1457789999999993E-2</v>
      </c>
      <c r="J179" s="97" t="s">
        <v>82</v>
      </c>
      <c r="K179" s="98" t="str">
        <f t="shared" si="6"/>
        <v>JAKPROP</v>
      </c>
      <c r="L179" s="99" t="str">
        <f t="shared" si="7"/>
        <v>SMALL CAP</v>
      </c>
      <c r="M179" s="100">
        <f t="shared" si="8"/>
        <v>7.0473999999999995E-2</v>
      </c>
      <c r="O179" s="19" t="s">
        <v>775</v>
      </c>
      <c r="P179" s="19" t="s">
        <v>11</v>
      </c>
    </row>
    <row r="180" spans="1:16" ht="15.75" customHeight="1" x14ac:dyDescent="0.35">
      <c r="A180" s="7">
        <v>173</v>
      </c>
      <c r="B180" s="17" t="s">
        <v>4503</v>
      </c>
      <c r="C180" s="17" t="s">
        <v>4504</v>
      </c>
      <c r="D180" s="32" t="s">
        <v>4505</v>
      </c>
      <c r="E180" s="95">
        <v>6.9714999999999999E-2</v>
      </c>
      <c r="F180" s="96">
        <v>9618.9523630000003</v>
      </c>
      <c r="G180" s="96">
        <v>530</v>
      </c>
      <c r="H180" s="89">
        <v>5198.120484864</v>
      </c>
      <c r="I180" s="20">
        <v>7.0688959999999995E-2</v>
      </c>
      <c r="J180" s="97" t="s">
        <v>51</v>
      </c>
      <c r="K180" s="98" t="str">
        <f t="shared" si="6"/>
        <v>JAKFIN</v>
      </c>
      <c r="L180" s="99" t="str">
        <f t="shared" si="7"/>
        <v>SMALL CAP</v>
      </c>
      <c r="M180" s="100">
        <f t="shared" si="8"/>
        <v>6.9714999999999999E-2</v>
      </c>
      <c r="O180" s="19" t="s">
        <v>4495</v>
      </c>
      <c r="P180" s="19" t="s">
        <v>13</v>
      </c>
    </row>
    <row r="181" spans="1:16" ht="15.75" customHeight="1" x14ac:dyDescent="0.35">
      <c r="A181" s="7">
        <v>174</v>
      </c>
      <c r="B181" s="17" t="s">
        <v>161</v>
      </c>
      <c r="C181" s="17" t="s">
        <v>881</v>
      </c>
      <c r="D181" s="32" t="s">
        <v>3912</v>
      </c>
      <c r="E181" s="95">
        <v>6.9486000000000006E-2</v>
      </c>
      <c r="F181" s="96">
        <v>20824.888369</v>
      </c>
      <c r="G181" s="96">
        <v>244</v>
      </c>
      <c r="H181" s="89">
        <v>5164.5723443200004</v>
      </c>
      <c r="I181" s="20">
        <v>7.0456400000000002E-2</v>
      </c>
      <c r="J181" s="97" t="s">
        <v>5274</v>
      </c>
      <c r="K181" s="98" t="str">
        <f t="shared" si="6"/>
        <v>JAKPROP</v>
      </c>
      <c r="L181" s="99" t="str">
        <f t="shared" si="7"/>
        <v>SMALL CAP</v>
      </c>
      <c r="M181" s="100">
        <f t="shared" si="8"/>
        <v>6.9486000000000006E-2</v>
      </c>
      <c r="O181" s="19" t="s">
        <v>865</v>
      </c>
      <c r="P181" s="19" t="s">
        <v>12</v>
      </c>
    </row>
    <row r="182" spans="1:16" ht="15.75" customHeight="1" x14ac:dyDescent="0.35">
      <c r="A182" s="7">
        <v>175</v>
      </c>
      <c r="B182" s="17" t="s">
        <v>183</v>
      </c>
      <c r="C182" s="17" t="s">
        <v>1001</v>
      </c>
      <c r="D182" s="32" t="s">
        <v>3896</v>
      </c>
      <c r="E182" s="95">
        <v>6.8388000000000004E-2</v>
      </c>
      <c r="F182" s="96">
        <v>26460</v>
      </c>
      <c r="G182" s="96">
        <v>189</v>
      </c>
      <c r="H182" s="89">
        <v>5159.7001359360002</v>
      </c>
      <c r="I182" s="20">
        <v>6.9342520000000005E-2</v>
      </c>
      <c r="J182" s="97" t="s">
        <v>62</v>
      </c>
      <c r="K182" s="98" t="str">
        <f t="shared" si="6"/>
        <v>JAKMINE</v>
      </c>
      <c r="L182" s="99" t="str">
        <f t="shared" si="7"/>
        <v>SMALL CAP</v>
      </c>
      <c r="M182" s="100">
        <f t="shared" si="8"/>
        <v>6.8388000000000004E-2</v>
      </c>
      <c r="O182" s="19" t="s">
        <v>4693</v>
      </c>
      <c r="P182" s="19" t="s">
        <v>13</v>
      </c>
    </row>
    <row r="183" spans="1:16" ht="15.75" customHeight="1" x14ac:dyDescent="0.35">
      <c r="A183" s="7">
        <v>176</v>
      </c>
      <c r="B183" s="17" t="s">
        <v>129</v>
      </c>
      <c r="C183" s="17" t="s">
        <v>479</v>
      </c>
      <c r="D183" s="32" t="s">
        <v>3888</v>
      </c>
      <c r="E183" s="95">
        <v>6.8114999999999995E-2</v>
      </c>
      <c r="F183" s="96">
        <v>31525.291000000001</v>
      </c>
      <c r="G183" s="96">
        <v>158</v>
      </c>
      <c r="H183" s="89">
        <v>5044.04639744</v>
      </c>
      <c r="I183" s="20">
        <v>6.9065979999999999E-2</v>
      </c>
      <c r="J183" s="97" t="s">
        <v>3726</v>
      </c>
      <c r="K183" s="98" t="str">
        <f t="shared" si="6"/>
        <v>JAKAGRI</v>
      </c>
      <c r="L183" s="99" t="str">
        <f t="shared" si="7"/>
        <v>SMALL CAP</v>
      </c>
      <c r="M183" s="100">
        <f t="shared" si="8"/>
        <v>6.8114999999999995E-2</v>
      </c>
      <c r="O183" s="19" t="s">
        <v>866</v>
      </c>
      <c r="P183" s="19" t="s">
        <v>12</v>
      </c>
    </row>
    <row r="184" spans="1:16" ht="15.75" customHeight="1" x14ac:dyDescent="0.35">
      <c r="A184" s="7">
        <v>177</v>
      </c>
      <c r="B184" s="17" t="s">
        <v>348</v>
      </c>
      <c r="C184" s="17" t="s">
        <v>1015</v>
      </c>
      <c r="D184" s="32" t="s">
        <v>4397</v>
      </c>
      <c r="E184" s="95">
        <v>6.7494999999999999E-2</v>
      </c>
      <c r="F184" s="96">
        <v>19130.374631999999</v>
      </c>
      <c r="G184" s="96">
        <v>258</v>
      </c>
      <c r="H184" s="89">
        <v>3960.9192939519999</v>
      </c>
      <c r="I184" s="20">
        <v>6.8437029999999996E-2</v>
      </c>
      <c r="J184" s="97" t="s">
        <v>59</v>
      </c>
      <c r="K184" s="98" t="str">
        <f t="shared" si="6"/>
        <v>JAKTRAD</v>
      </c>
      <c r="L184" s="99" t="str">
        <f t="shared" si="7"/>
        <v>SMALL CAP</v>
      </c>
      <c r="M184" s="100">
        <f t="shared" si="8"/>
        <v>6.7494999999999999E-2</v>
      </c>
      <c r="O184" s="19" t="s">
        <v>5013</v>
      </c>
      <c r="P184" s="19" t="s">
        <v>13</v>
      </c>
    </row>
    <row r="185" spans="1:16" ht="15.75" customHeight="1" x14ac:dyDescent="0.35">
      <c r="A185" s="7">
        <v>178</v>
      </c>
      <c r="B185" s="17" t="s">
        <v>145</v>
      </c>
      <c r="C185" s="17" t="s">
        <v>777</v>
      </c>
      <c r="D185" s="32" t="s">
        <v>3876</v>
      </c>
      <c r="E185" s="95">
        <v>6.7126000000000005E-2</v>
      </c>
      <c r="F185" s="96">
        <v>8611.6864320000004</v>
      </c>
      <c r="G185" s="96">
        <v>570</v>
      </c>
      <c r="H185" s="89">
        <v>4994.7780055040002</v>
      </c>
      <c r="I185" s="20">
        <v>6.8062990000000004E-2</v>
      </c>
      <c r="J185" s="97" t="s">
        <v>59</v>
      </c>
      <c r="K185" s="98" t="str">
        <f t="shared" si="6"/>
        <v>JAKMINE</v>
      </c>
      <c r="L185" s="99" t="str">
        <f t="shared" si="7"/>
        <v>SMALL CAP</v>
      </c>
      <c r="M185" s="100">
        <f t="shared" si="8"/>
        <v>6.7126000000000005E-2</v>
      </c>
      <c r="O185" s="19" t="s">
        <v>776</v>
      </c>
      <c r="P185" s="19" t="s">
        <v>11</v>
      </c>
    </row>
    <row r="186" spans="1:16" ht="15.75" customHeight="1" x14ac:dyDescent="0.35">
      <c r="A186" s="7">
        <v>179</v>
      </c>
      <c r="B186" s="17" t="s">
        <v>4651</v>
      </c>
      <c r="C186" s="17" t="s">
        <v>4652</v>
      </c>
      <c r="D186" s="32" t="s">
        <v>4653</v>
      </c>
      <c r="E186" s="95">
        <v>6.6944000000000004E-2</v>
      </c>
      <c r="F186" s="96">
        <v>9950</v>
      </c>
      <c r="G186" s="96">
        <v>492</v>
      </c>
      <c r="H186" s="89">
        <v>4974.9997649919997</v>
      </c>
      <c r="I186" s="20">
        <v>6.7879110000000006E-2</v>
      </c>
      <c r="J186" s="97" t="s">
        <v>82</v>
      </c>
      <c r="K186" s="98" t="str">
        <f t="shared" si="6"/>
        <v>JAKPROP</v>
      </c>
      <c r="L186" s="99" t="str">
        <f t="shared" si="7"/>
        <v>SMALL CAP</v>
      </c>
      <c r="M186" s="100">
        <f t="shared" si="8"/>
        <v>6.6944000000000004E-2</v>
      </c>
      <c r="O186" s="19" t="s">
        <v>572</v>
      </c>
      <c r="P186" s="19" t="s">
        <v>7</v>
      </c>
    </row>
    <row r="187" spans="1:16" ht="15.75" customHeight="1" x14ac:dyDescent="0.35">
      <c r="A187" s="7">
        <v>180</v>
      </c>
      <c r="B187" s="17" t="s">
        <v>202</v>
      </c>
      <c r="C187" s="17" t="s">
        <v>491</v>
      </c>
      <c r="D187" s="32" t="s">
        <v>5236</v>
      </c>
      <c r="E187" s="95">
        <v>6.5906000000000006E-2</v>
      </c>
      <c r="F187" s="96">
        <v>1890</v>
      </c>
      <c r="G187" s="96">
        <v>2550</v>
      </c>
      <c r="H187" s="89">
        <v>4819.5001384959996</v>
      </c>
      <c r="I187" s="20">
        <v>6.6826689999999994E-2</v>
      </c>
      <c r="J187" s="97" t="s">
        <v>3726</v>
      </c>
      <c r="K187" s="98" t="str">
        <f t="shared" si="6"/>
        <v>JAKAGRI</v>
      </c>
      <c r="L187" s="99" t="str">
        <f t="shared" si="7"/>
        <v>SMALL CAP</v>
      </c>
      <c r="M187" s="100">
        <f t="shared" si="8"/>
        <v>6.5906000000000006E-2</v>
      </c>
      <c r="O187" s="19" t="s">
        <v>867</v>
      </c>
      <c r="P187" s="19" t="s">
        <v>12</v>
      </c>
    </row>
    <row r="188" spans="1:16" ht="15.75" customHeight="1" x14ac:dyDescent="0.35">
      <c r="A188" s="7">
        <v>181</v>
      </c>
      <c r="B188" s="17" t="s">
        <v>3965</v>
      </c>
      <c r="C188" s="17" t="s">
        <v>987</v>
      </c>
      <c r="D188" s="32" t="s">
        <v>3966</v>
      </c>
      <c r="E188" s="95">
        <v>6.5608E-2</v>
      </c>
      <c r="F188" s="96">
        <v>4462.9632760000004</v>
      </c>
      <c r="G188" s="96">
        <v>1075</v>
      </c>
      <c r="H188" s="89">
        <v>4753.0560716800001</v>
      </c>
      <c r="I188" s="20">
        <v>6.652421E-2</v>
      </c>
      <c r="J188" s="97" t="s">
        <v>3732</v>
      </c>
      <c r="K188" s="98" t="str">
        <f t="shared" si="6"/>
        <v>JAKTRAD</v>
      </c>
      <c r="L188" s="99" t="str">
        <f t="shared" si="7"/>
        <v>SMALL CAP</v>
      </c>
      <c r="M188" s="100">
        <f t="shared" si="8"/>
        <v>6.5608E-2</v>
      </c>
      <c r="O188" s="19" t="s">
        <v>659</v>
      </c>
      <c r="P188" s="19" t="s">
        <v>8</v>
      </c>
    </row>
    <row r="189" spans="1:16" ht="15.75" customHeight="1" x14ac:dyDescent="0.35">
      <c r="A189" s="7">
        <v>182</v>
      </c>
      <c r="B189" s="17" t="s">
        <v>4521</v>
      </c>
      <c r="C189" s="17" t="s">
        <v>4522</v>
      </c>
      <c r="D189" s="32" t="s">
        <v>4523</v>
      </c>
      <c r="E189" s="95">
        <v>6.5153000000000003E-2</v>
      </c>
      <c r="F189" s="96">
        <v>1777.7778000000001</v>
      </c>
      <c r="G189" s="96">
        <v>2680</v>
      </c>
      <c r="H189" s="89">
        <v>4888.8891310079998</v>
      </c>
      <c r="I189" s="20">
        <v>6.6063300000000005E-2</v>
      </c>
      <c r="J189" s="97" t="s">
        <v>51</v>
      </c>
      <c r="K189" s="98" t="str">
        <f t="shared" si="6"/>
        <v>JAKFIN</v>
      </c>
      <c r="L189" s="99" t="str">
        <f t="shared" si="7"/>
        <v>SMALL CAP</v>
      </c>
      <c r="M189" s="100">
        <f t="shared" si="8"/>
        <v>6.5153000000000003E-2</v>
      </c>
      <c r="O189" s="19" t="s">
        <v>932</v>
      </c>
      <c r="P189" s="19" t="s">
        <v>13</v>
      </c>
    </row>
    <row r="190" spans="1:16" ht="15.75" customHeight="1" x14ac:dyDescent="0.35">
      <c r="A190" s="7">
        <v>183</v>
      </c>
      <c r="B190" s="17" t="s">
        <v>222</v>
      </c>
      <c r="C190" s="17" t="s">
        <v>688</v>
      </c>
      <c r="D190" s="32" t="s">
        <v>3926</v>
      </c>
      <c r="E190" s="95">
        <v>6.5091999999999997E-2</v>
      </c>
      <c r="F190" s="96">
        <v>4068.3239199999998</v>
      </c>
      <c r="G190" s="96">
        <v>1170</v>
      </c>
      <c r="H190" s="89">
        <v>4719.2557486080004</v>
      </c>
      <c r="I190" s="20">
        <v>6.6000820000000002E-2</v>
      </c>
      <c r="J190" s="97" t="s">
        <v>51</v>
      </c>
      <c r="K190" s="98" t="str">
        <f t="shared" si="6"/>
        <v>JAKFIN</v>
      </c>
      <c r="L190" s="99" t="str">
        <f t="shared" si="7"/>
        <v>SMALL CAP</v>
      </c>
      <c r="M190" s="100">
        <f t="shared" si="8"/>
        <v>6.5091999999999997E-2</v>
      </c>
      <c r="O190" s="19" t="s">
        <v>777</v>
      </c>
      <c r="P190" s="19" t="s">
        <v>11</v>
      </c>
    </row>
    <row r="191" spans="1:16" ht="15.75" customHeight="1" x14ac:dyDescent="0.35">
      <c r="A191" s="7">
        <v>184</v>
      </c>
      <c r="B191" s="17" t="s">
        <v>220</v>
      </c>
      <c r="C191" s="17" t="s">
        <v>773</v>
      </c>
      <c r="D191" s="32" t="s">
        <v>4037</v>
      </c>
      <c r="E191" s="95">
        <v>6.4532000000000006E-2</v>
      </c>
      <c r="F191" s="96">
        <v>3370.7348999999999</v>
      </c>
      <c r="G191" s="96">
        <v>1400</v>
      </c>
      <c r="H191" s="89">
        <v>4719.0287319039999</v>
      </c>
      <c r="I191" s="20">
        <v>6.5433569999999996E-2</v>
      </c>
      <c r="J191" s="97" t="s">
        <v>62</v>
      </c>
      <c r="K191" s="98" t="str">
        <f t="shared" si="6"/>
        <v>JAKMINE</v>
      </c>
      <c r="L191" s="99" t="str">
        <f t="shared" si="7"/>
        <v>SMALL CAP</v>
      </c>
      <c r="M191" s="100">
        <f t="shared" si="8"/>
        <v>6.4532000000000006E-2</v>
      </c>
      <c r="O191" s="19" t="s">
        <v>513</v>
      </c>
      <c r="P191" s="19" t="s">
        <v>6</v>
      </c>
    </row>
    <row r="192" spans="1:16" ht="15.75" customHeight="1" x14ac:dyDescent="0.35">
      <c r="A192" s="7">
        <v>185</v>
      </c>
      <c r="B192" s="17" t="s">
        <v>188</v>
      </c>
      <c r="C192" s="17" t="s">
        <v>713</v>
      </c>
      <c r="D192" s="32" t="s">
        <v>3925</v>
      </c>
      <c r="E192" s="95">
        <v>6.1398000000000001E-2</v>
      </c>
      <c r="F192" s="96">
        <v>3620.831944</v>
      </c>
      <c r="G192" s="96">
        <v>1240</v>
      </c>
      <c r="H192" s="89">
        <v>4526.0398919680001</v>
      </c>
      <c r="I192" s="20">
        <v>6.2255539999999998E-2</v>
      </c>
      <c r="J192" s="97" t="s">
        <v>82</v>
      </c>
      <c r="K192" s="98" t="str">
        <f t="shared" si="6"/>
        <v>JAKINFR</v>
      </c>
      <c r="L192" s="99" t="str">
        <f t="shared" si="7"/>
        <v>SMALL CAP</v>
      </c>
      <c r="M192" s="100">
        <f t="shared" si="8"/>
        <v>6.1398000000000001E-2</v>
      </c>
      <c r="O192" s="19" t="s">
        <v>933</v>
      </c>
      <c r="P192" s="19" t="s">
        <v>13</v>
      </c>
    </row>
    <row r="193" spans="1:16" ht="15.75" customHeight="1" x14ac:dyDescent="0.35">
      <c r="A193" s="7">
        <v>186</v>
      </c>
      <c r="B193" s="17" t="s">
        <v>165</v>
      </c>
      <c r="C193" s="17" t="s">
        <v>495</v>
      </c>
      <c r="D193" s="32" t="s">
        <v>3895</v>
      </c>
      <c r="E193" s="95">
        <v>6.1364000000000002E-2</v>
      </c>
      <c r="F193" s="96">
        <v>5342.0989390000004</v>
      </c>
      <c r="G193" s="96">
        <v>840</v>
      </c>
      <c r="H193" s="89">
        <v>4380.5211361279999</v>
      </c>
      <c r="I193" s="20">
        <v>6.2221310000000002E-2</v>
      </c>
      <c r="J193" s="97" t="s">
        <v>3726</v>
      </c>
      <c r="K193" s="98" t="str">
        <f t="shared" si="6"/>
        <v>JAKAGRI</v>
      </c>
      <c r="L193" s="99" t="str">
        <f t="shared" si="7"/>
        <v>SMALL CAP</v>
      </c>
      <c r="M193" s="100">
        <f t="shared" si="8"/>
        <v>6.1364000000000002E-2</v>
      </c>
      <c r="O193" s="19" t="s">
        <v>482</v>
      </c>
      <c r="P193" s="19" t="s">
        <v>5</v>
      </c>
    </row>
    <row r="194" spans="1:16" ht="15.75" customHeight="1" x14ac:dyDescent="0.35">
      <c r="A194" s="7">
        <v>187</v>
      </c>
      <c r="B194" s="17" t="s">
        <v>178</v>
      </c>
      <c r="C194" s="17" t="s">
        <v>719</v>
      </c>
      <c r="D194" s="32" t="s">
        <v>3924</v>
      </c>
      <c r="E194" s="95">
        <v>6.0206000000000003E-2</v>
      </c>
      <c r="F194" s="96">
        <v>7101.084801</v>
      </c>
      <c r="G194" s="96">
        <v>620</v>
      </c>
      <c r="H194" s="89">
        <v>4686.7158138880004</v>
      </c>
      <c r="I194" s="20">
        <v>6.1046999999999997E-2</v>
      </c>
      <c r="J194" s="97" t="s">
        <v>59</v>
      </c>
      <c r="K194" s="98" t="str">
        <f t="shared" si="6"/>
        <v>JAKINFR</v>
      </c>
      <c r="L194" s="99" t="str">
        <f t="shared" si="7"/>
        <v>SMALL CAP</v>
      </c>
      <c r="M194" s="100">
        <f t="shared" si="8"/>
        <v>6.0206000000000003E-2</v>
      </c>
      <c r="O194" s="19" t="s">
        <v>483</v>
      </c>
      <c r="P194" s="19" t="s">
        <v>5</v>
      </c>
    </row>
    <row r="195" spans="1:16" ht="15.75" customHeight="1" x14ac:dyDescent="0.35">
      <c r="A195" s="7">
        <v>188</v>
      </c>
      <c r="B195" s="17" t="s">
        <v>3957</v>
      </c>
      <c r="C195" s="17" t="s">
        <v>681</v>
      </c>
      <c r="D195" s="32" t="s">
        <v>3958</v>
      </c>
      <c r="E195" s="95">
        <v>6.0081000000000002E-2</v>
      </c>
      <c r="F195" s="96">
        <v>4393.5331770000003</v>
      </c>
      <c r="G195" s="96">
        <v>1000</v>
      </c>
      <c r="H195" s="89">
        <v>4437.9123220479996</v>
      </c>
      <c r="I195" s="20">
        <v>6.092028E-2</v>
      </c>
      <c r="J195" s="97" t="s">
        <v>51</v>
      </c>
      <c r="K195" s="98" t="str">
        <f t="shared" si="6"/>
        <v>JAKFIN</v>
      </c>
      <c r="L195" s="99" t="str">
        <f t="shared" si="7"/>
        <v>SMALL CAP</v>
      </c>
      <c r="M195" s="100">
        <f t="shared" si="8"/>
        <v>6.0081000000000002E-2</v>
      </c>
      <c r="O195" s="19" t="s">
        <v>934</v>
      </c>
      <c r="P195" s="19" t="s">
        <v>11</v>
      </c>
    </row>
    <row r="196" spans="1:16" ht="15.75" customHeight="1" x14ac:dyDescent="0.35">
      <c r="A196" s="7">
        <v>189</v>
      </c>
      <c r="B196" s="17" t="s">
        <v>3945</v>
      </c>
      <c r="C196" s="17" t="s">
        <v>921</v>
      </c>
      <c r="D196" s="32" t="s">
        <v>3946</v>
      </c>
      <c r="E196" s="95">
        <v>5.9158000000000002E-2</v>
      </c>
      <c r="F196" s="96">
        <v>873.93714199999999</v>
      </c>
      <c r="G196" s="96">
        <v>4950</v>
      </c>
      <c r="H196" s="89">
        <v>4325.9888926719996</v>
      </c>
      <c r="I196" s="20">
        <v>5.9983710000000003E-2</v>
      </c>
      <c r="J196" s="97" t="s">
        <v>5273</v>
      </c>
      <c r="K196" s="98" t="str">
        <f t="shared" si="6"/>
        <v>JAKTRAD</v>
      </c>
      <c r="L196" s="99" t="str">
        <f t="shared" si="7"/>
        <v>SMALL CAP</v>
      </c>
      <c r="M196" s="100">
        <f t="shared" si="8"/>
        <v>5.9158000000000002E-2</v>
      </c>
      <c r="O196" s="19" t="s">
        <v>4919</v>
      </c>
      <c r="P196" s="19" t="s">
        <v>13</v>
      </c>
    </row>
    <row r="197" spans="1:16" ht="15.75" customHeight="1" x14ac:dyDescent="0.35">
      <c r="A197" s="7">
        <v>190</v>
      </c>
      <c r="B197" s="17" t="s">
        <v>186</v>
      </c>
      <c r="C197" s="17" t="s">
        <v>600</v>
      </c>
      <c r="D197" s="32" t="s">
        <v>3916</v>
      </c>
      <c r="E197" s="95">
        <v>5.9117000000000003E-2</v>
      </c>
      <c r="F197" s="96">
        <v>1310</v>
      </c>
      <c r="G197" s="96">
        <v>3300</v>
      </c>
      <c r="H197" s="89">
        <v>4322.9999267840003</v>
      </c>
      <c r="I197" s="20">
        <v>5.9942269999999999E-2</v>
      </c>
      <c r="J197" s="97" t="s">
        <v>3726</v>
      </c>
      <c r="K197" s="98" t="str">
        <f t="shared" si="6"/>
        <v>JAKCONS</v>
      </c>
      <c r="L197" s="99" t="str">
        <f t="shared" si="7"/>
        <v>SMALL CAP</v>
      </c>
      <c r="M197" s="100">
        <f t="shared" si="8"/>
        <v>5.9117000000000003E-2</v>
      </c>
      <c r="O197" s="19" t="s">
        <v>868</v>
      </c>
      <c r="P197" s="19" t="s">
        <v>12</v>
      </c>
    </row>
    <row r="198" spans="1:16" ht="15.75" customHeight="1" x14ac:dyDescent="0.35">
      <c r="A198" s="7">
        <v>191</v>
      </c>
      <c r="B198" s="17" t="s">
        <v>176</v>
      </c>
      <c r="C198" s="17" t="s">
        <v>477</v>
      </c>
      <c r="D198" s="32" t="s">
        <v>3920</v>
      </c>
      <c r="E198" s="95">
        <v>5.8871E-2</v>
      </c>
      <c r="F198" s="96">
        <v>3000</v>
      </c>
      <c r="G198" s="96">
        <v>1435</v>
      </c>
      <c r="H198" s="89">
        <v>4589.9998822400003</v>
      </c>
      <c r="I198" s="20">
        <v>5.969269E-2</v>
      </c>
      <c r="J198" s="97" t="s">
        <v>3726</v>
      </c>
      <c r="K198" s="98" t="str">
        <f t="shared" si="6"/>
        <v>JAKAGRI</v>
      </c>
      <c r="L198" s="99" t="str">
        <f t="shared" si="7"/>
        <v>SMALL CAP</v>
      </c>
      <c r="M198" s="100">
        <f t="shared" si="8"/>
        <v>5.8871E-2</v>
      </c>
      <c r="O198" s="19" t="s">
        <v>573</v>
      </c>
      <c r="P198" s="19" t="s">
        <v>7</v>
      </c>
    </row>
    <row r="199" spans="1:16" ht="15.75" customHeight="1" x14ac:dyDescent="0.35">
      <c r="A199" s="7">
        <v>192</v>
      </c>
      <c r="B199" s="17" t="s">
        <v>170</v>
      </c>
      <c r="C199" s="17" t="s">
        <v>920</v>
      </c>
      <c r="D199" s="32" t="s">
        <v>3913</v>
      </c>
      <c r="E199" s="95">
        <v>5.8242000000000002E-2</v>
      </c>
      <c r="F199" s="96">
        <v>51939.135584000003</v>
      </c>
      <c r="G199" s="96">
        <v>82</v>
      </c>
      <c r="H199" s="89">
        <v>4362.88749568</v>
      </c>
      <c r="I199" s="20">
        <v>5.905498E-2</v>
      </c>
      <c r="J199" s="97" t="s">
        <v>5273</v>
      </c>
      <c r="K199" s="98" t="str">
        <f t="shared" si="6"/>
        <v>JAKTRAD</v>
      </c>
      <c r="L199" s="99" t="str">
        <f t="shared" si="7"/>
        <v>SMALL CAP</v>
      </c>
      <c r="M199" s="100">
        <f t="shared" si="8"/>
        <v>5.8242000000000002E-2</v>
      </c>
      <c r="O199" s="19" t="s">
        <v>3107</v>
      </c>
      <c r="P199" s="19" t="s">
        <v>13</v>
      </c>
    </row>
    <row r="200" spans="1:16" ht="15.75" customHeight="1" x14ac:dyDescent="0.35">
      <c r="A200" s="7">
        <v>193</v>
      </c>
      <c r="B200" s="17" t="s">
        <v>3927</v>
      </c>
      <c r="C200" s="17" t="s">
        <v>521</v>
      </c>
      <c r="D200" s="32" t="s">
        <v>3928</v>
      </c>
      <c r="E200" s="95">
        <v>5.7174999999999997E-2</v>
      </c>
      <c r="F200" s="96">
        <v>4833.5</v>
      </c>
      <c r="G200" s="96">
        <v>865</v>
      </c>
      <c r="H200" s="89">
        <v>4180.9773854719997</v>
      </c>
      <c r="I200" s="20">
        <v>5.7972999999999997E-2</v>
      </c>
      <c r="J200" s="97" t="s">
        <v>62</v>
      </c>
      <c r="K200" s="98" t="str">
        <f t="shared" ref="K200:K263" si="9">VLOOKUP(C200,$O$8:$P$637,2,FALSE)</f>
        <v>JAKBIND</v>
      </c>
      <c r="L200" s="99" t="str">
        <f t="shared" ref="L200:L263" si="10">IF((E200&lt;0.5),"SMALL CAP",IF(AND(E200&gt;=0.5,E200&lt;=1.5),"MID CAP",IF(E200&gt;1.5,"BIG CAP","")))</f>
        <v>SMALL CAP</v>
      </c>
      <c r="M200" s="100">
        <f t="shared" ref="M200:M263" si="11">E200</f>
        <v>5.7174999999999997E-2</v>
      </c>
      <c r="O200" s="19" t="s">
        <v>935</v>
      </c>
      <c r="P200" s="19" t="s">
        <v>13</v>
      </c>
    </row>
    <row r="201" spans="1:16" ht="15.75" customHeight="1" x14ac:dyDescent="0.35">
      <c r="A201" s="7">
        <v>194</v>
      </c>
      <c r="B201" s="17" t="s">
        <v>3935</v>
      </c>
      <c r="C201" s="17" t="s">
        <v>483</v>
      </c>
      <c r="D201" s="32" t="s">
        <v>3936</v>
      </c>
      <c r="E201" s="95">
        <v>5.7111000000000002E-2</v>
      </c>
      <c r="F201" s="96">
        <v>10599.8424</v>
      </c>
      <c r="G201" s="96">
        <v>394</v>
      </c>
      <c r="H201" s="89">
        <v>4218.7373936639997</v>
      </c>
      <c r="I201" s="20">
        <v>5.7908670000000002E-2</v>
      </c>
      <c r="J201" s="97" t="s">
        <v>3726</v>
      </c>
      <c r="K201" s="98" t="str">
        <f t="shared" si="9"/>
        <v>JAKAGRI</v>
      </c>
      <c r="L201" s="99" t="str">
        <f t="shared" si="10"/>
        <v>SMALL CAP</v>
      </c>
      <c r="M201" s="100">
        <f t="shared" si="11"/>
        <v>5.7111000000000002E-2</v>
      </c>
      <c r="O201" s="19" t="s">
        <v>936</v>
      </c>
      <c r="P201" s="19" t="s">
        <v>13</v>
      </c>
    </row>
    <row r="202" spans="1:16" ht="15.75" customHeight="1" x14ac:dyDescent="0.35">
      <c r="A202" s="7">
        <v>195</v>
      </c>
      <c r="B202" s="17" t="s">
        <v>3962</v>
      </c>
      <c r="C202" s="17" t="s">
        <v>1032</v>
      </c>
      <c r="D202" s="32" t="s">
        <v>3963</v>
      </c>
      <c r="E202" s="95">
        <v>5.6765000000000003E-2</v>
      </c>
      <c r="F202" s="96">
        <v>10224.271000000001</v>
      </c>
      <c r="G202" s="96">
        <v>406</v>
      </c>
      <c r="H202" s="89">
        <v>4089.7082818560002</v>
      </c>
      <c r="I202" s="20">
        <v>5.7558089999999999E-2</v>
      </c>
      <c r="J202" s="97" t="s">
        <v>82</v>
      </c>
      <c r="K202" s="98" t="str">
        <f t="shared" si="9"/>
        <v>JAKINFR</v>
      </c>
      <c r="L202" s="99" t="str">
        <f t="shared" si="10"/>
        <v>SMALL CAP</v>
      </c>
      <c r="M202" s="100">
        <f t="shared" si="11"/>
        <v>5.6765000000000003E-2</v>
      </c>
      <c r="O202" s="19" t="s">
        <v>514</v>
      </c>
      <c r="P202" s="19" t="s">
        <v>6</v>
      </c>
    </row>
    <row r="203" spans="1:16" ht="15.75" customHeight="1" x14ac:dyDescent="0.35">
      <c r="A203" s="7">
        <v>196</v>
      </c>
      <c r="B203" s="17" t="s">
        <v>287</v>
      </c>
      <c r="C203" s="17" t="s">
        <v>1010</v>
      </c>
      <c r="D203" s="32" t="s">
        <v>4115</v>
      </c>
      <c r="E203" s="95">
        <v>5.6634999999999998E-2</v>
      </c>
      <c r="F203" s="96">
        <v>1119.3261680000001</v>
      </c>
      <c r="G203" s="96">
        <v>3700</v>
      </c>
      <c r="H203" s="89">
        <v>3995.9944232960002</v>
      </c>
      <c r="I203" s="20">
        <v>5.7425709999999998E-2</v>
      </c>
      <c r="J203" s="97" t="s">
        <v>3732</v>
      </c>
      <c r="K203" s="98" t="str">
        <f t="shared" si="9"/>
        <v>JAKTRAD</v>
      </c>
      <c r="L203" s="99" t="str">
        <f t="shared" si="10"/>
        <v>SMALL CAP</v>
      </c>
      <c r="M203" s="100">
        <f t="shared" si="11"/>
        <v>5.6634999999999998E-2</v>
      </c>
      <c r="O203" s="19" t="s">
        <v>778</v>
      </c>
      <c r="P203" s="19" t="s">
        <v>11</v>
      </c>
    </row>
    <row r="204" spans="1:16" ht="15.75" customHeight="1" x14ac:dyDescent="0.35">
      <c r="A204" s="7">
        <v>197</v>
      </c>
      <c r="B204" s="17" t="s">
        <v>189</v>
      </c>
      <c r="C204" s="17" t="s">
        <v>559</v>
      </c>
      <c r="D204" s="32" t="s">
        <v>3954</v>
      </c>
      <c r="E204" s="95">
        <v>5.6168000000000003E-2</v>
      </c>
      <c r="F204" s="96">
        <v>10320</v>
      </c>
      <c r="G204" s="96">
        <v>398</v>
      </c>
      <c r="H204" s="89">
        <v>4148.6400880640003</v>
      </c>
      <c r="I204" s="20">
        <v>5.695223E-2</v>
      </c>
      <c r="J204" s="97" t="s">
        <v>82</v>
      </c>
      <c r="K204" s="98" t="str">
        <f t="shared" si="9"/>
        <v>JAKBIND</v>
      </c>
      <c r="L204" s="99" t="str">
        <f t="shared" si="10"/>
        <v>SMALL CAP</v>
      </c>
      <c r="M204" s="100">
        <f t="shared" si="11"/>
        <v>5.6168000000000003E-2</v>
      </c>
      <c r="O204" s="19" t="s">
        <v>869</v>
      </c>
      <c r="P204" s="19" t="s">
        <v>12</v>
      </c>
    </row>
    <row r="205" spans="1:16" ht="15.75" customHeight="1" x14ac:dyDescent="0.35">
      <c r="A205" s="7">
        <v>198</v>
      </c>
      <c r="B205" s="17" t="s">
        <v>4059</v>
      </c>
      <c r="C205" s="17" t="s">
        <v>665</v>
      </c>
      <c r="D205" s="32" t="s">
        <v>4060</v>
      </c>
      <c r="E205" s="95">
        <v>5.6017999999999998E-2</v>
      </c>
      <c r="F205" s="96">
        <v>5769.55</v>
      </c>
      <c r="G205" s="96">
        <v>710</v>
      </c>
      <c r="H205" s="89">
        <v>4154.0759060480004</v>
      </c>
      <c r="I205" s="20">
        <v>5.6799990000000002E-2</v>
      </c>
      <c r="J205" s="97" t="s">
        <v>51</v>
      </c>
      <c r="K205" s="98" t="str">
        <f t="shared" si="9"/>
        <v>JAKFIN</v>
      </c>
      <c r="L205" s="99" t="str">
        <f t="shared" si="10"/>
        <v>SMALL CAP</v>
      </c>
      <c r="M205" s="100">
        <f t="shared" si="11"/>
        <v>5.6017999999999998E-2</v>
      </c>
      <c r="O205" s="19" t="s">
        <v>870</v>
      </c>
      <c r="P205" s="19" t="s">
        <v>12</v>
      </c>
    </row>
    <row r="206" spans="1:16" ht="15.75" customHeight="1" x14ac:dyDescent="0.35">
      <c r="A206" s="7">
        <v>199</v>
      </c>
      <c r="B206" s="17" t="s">
        <v>4004</v>
      </c>
      <c r="C206" s="17" t="s">
        <v>640</v>
      </c>
      <c r="D206" s="32" t="s">
        <v>4005</v>
      </c>
      <c r="E206" s="95">
        <v>5.5882000000000001E-2</v>
      </c>
      <c r="F206" s="96">
        <v>5597.8312500000002</v>
      </c>
      <c r="G206" s="96">
        <v>730</v>
      </c>
      <c r="H206" s="89">
        <v>4297.3417963519996</v>
      </c>
      <c r="I206" s="20">
        <v>5.6661830000000003E-2</v>
      </c>
      <c r="J206" s="97" t="s">
        <v>51</v>
      </c>
      <c r="K206" s="98" t="str">
        <f t="shared" si="9"/>
        <v>JAKFIN</v>
      </c>
      <c r="L206" s="99" t="str">
        <f t="shared" si="10"/>
        <v>SMALL CAP</v>
      </c>
      <c r="M206" s="100">
        <f t="shared" si="11"/>
        <v>5.5882000000000001E-2</v>
      </c>
      <c r="O206" s="19" t="s">
        <v>937</v>
      </c>
      <c r="P206" s="19" t="s">
        <v>13</v>
      </c>
    </row>
    <row r="207" spans="1:16" ht="15.75" customHeight="1" x14ac:dyDescent="0.35">
      <c r="A207" s="7">
        <v>200</v>
      </c>
      <c r="B207" s="17" t="s">
        <v>4021</v>
      </c>
      <c r="C207" s="17" t="s">
        <v>926</v>
      </c>
      <c r="D207" s="32" t="s">
        <v>4022</v>
      </c>
      <c r="E207" s="95">
        <v>5.5794000000000003E-2</v>
      </c>
      <c r="F207" s="96">
        <v>1500</v>
      </c>
      <c r="G207" s="96">
        <v>2720</v>
      </c>
      <c r="H207" s="89">
        <v>4050.0000194559998</v>
      </c>
      <c r="I207" s="20">
        <v>5.6572860000000003E-2</v>
      </c>
      <c r="J207" s="97" t="s">
        <v>3732</v>
      </c>
      <c r="K207" s="98" t="str">
        <f t="shared" si="9"/>
        <v>JAKTRAD</v>
      </c>
      <c r="L207" s="99" t="str">
        <f t="shared" si="10"/>
        <v>SMALL CAP</v>
      </c>
      <c r="M207" s="100">
        <f t="shared" si="11"/>
        <v>5.5794000000000003E-2</v>
      </c>
      <c r="O207" s="19" t="s">
        <v>779</v>
      </c>
      <c r="P207" s="19" t="s">
        <v>11</v>
      </c>
    </row>
    <row r="208" spans="1:16" ht="15.75" customHeight="1" x14ac:dyDescent="0.35">
      <c r="A208" s="7">
        <v>201</v>
      </c>
      <c r="B208" s="17" t="s">
        <v>335</v>
      </c>
      <c r="C208" s="17" t="s">
        <v>819</v>
      </c>
      <c r="D208" s="32" t="s">
        <v>4195</v>
      </c>
      <c r="E208" s="95">
        <v>5.5479000000000001E-2</v>
      </c>
      <c r="F208" s="96">
        <v>654.35170700000003</v>
      </c>
      <c r="G208" s="96">
        <v>6200</v>
      </c>
      <c r="H208" s="89">
        <v>4040.6218178559998</v>
      </c>
      <c r="I208" s="20">
        <v>5.6253669999999999E-2</v>
      </c>
      <c r="J208" s="97" t="s">
        <v>3732</v>
      </c>
      <c r="K208" s="98" t="str">
        <f t="shared" si="9"/>
        <v>JAKMIND</v>
      </c>
      <c r="L208" s="99" t="str">
        <f t="shared" si="10"/>
        <v>SMALL CAP</v>
      </c>
      <c r="M208" s="100">
        <f t="shared" si="11"/>
        <v>5.5479000000000001E-2</v>
      </c>
      <c r="O208" s="19" t="s">
        <v>938</v>
      </c>
      <c r="P208" s="19" t="s">
        <v>13</v>
      </c>
    </row>
    <row r="209" spans="1:16" ht="15.75" customHeight="1" x14ac:dyDescent="0.35">
      <c r="A209" s="7">
        <v>202</v>
      </c>
      <c r="B209" s="17" t="s">
        <v>181</v>
      </c>
      <c r="C209" s="17" t="s">
        <v>948</v>
      </c>
      <c r="D209" s="32" t="s">
        <v>3959</v>
      </c>
      <c r="E209" s="95">
        <v>5.4064000000000001E-2</v>
      </c>
      <c r="F209" s="96">
        <v>4183.634</v>
      </c>
      <c r="G209" s="96">
        <v>945</v>
      </c>
      <c r="H209" s="89">
        <v>3953.5341731839999</v>
      </c>
      <c r="I209" s="20">
        <v>5.4819300000000001E-2</v>
      </c>
      <c r="J209" s="97" t="s">
        <v>3726</v>
      </c>
      <c r="K209" s="98" t="str">
        <f t="shared" si="9"/>
        <v>JAKTRAD</v>
      </c>
      <c r="L209" s="99" t="str">
        <f t="shared" si="10"/>
        <v>SMALL CAP</v>
      </c>
      <c r="M209" s="100">
        <f t="shared" si="11"/>
        <v>5.4064000000000001E-2</v>
      </c>
      <c r="O209" s="19" t="s">
        <v>939</v>
      </c>
      <c r="P209" s="19" t="s">
        <v>13</v>
      </c>
    </row>
    <row r="210" spans="1:16" ht="15.75" customHeight="1" x14ac:dyDescent="0.35">
      <c r="A210" s="7">
        <v>203</v>
      </c>
      <c r="B210" s="17" t="s">
        <v>5007</v>
      </c>
      <c r="C210" s="17" t="s">
        <v>5008</v>
      </c>
      <c r="D210" s="32" t="s">
        <v>5009</v>
      </c>
      <c r="E210" s="95">
        <v>5.2687999999999999E-2</v>
      </c>
      <c r="F210" s="96">
        <v>2722.91</v>
      </c>
      <c r="G210" s="96">
        <v>1415</v>
      </c>
      <c r="H210" s="89">
        <v>3948.2194657280002</v>
      </c>
      <c r="I210" s="20">
        <v>5.3424159999999998E-2</v>
      </c>
      <c r="J210" s="97" t="s">
        <v>51</v>
      </c>
      <c r="K210" s="98" t="str">
        <f t="shared" si="9"/>
        <v>JAKFIN</v>
      </c>
      <c r="L210" s="99" t="str">
        <f t="shared" si="10"/>
        <v>SMALL CAP</v>
      </c>
      <c r="M210" s="100">
        <f t="shared" si="11"/>
        <v>5.2687999999999999E-2</v>
      </c>
      <c r="O210" s="19" t="s">
        <v>811</v>
      </c>
      <c r="P210" s="19" t="s">
        <v>10</v>
      </c>
    </row>
    <row r="211" spans="1:16" ht="15.75" customHeight="1" x14ac:dyDescent="0.35">
      <c r="A211" s="7">
        <v>204</v>
      </c>
      <c r="B211" s="17" t="s">
        <v>177</v>
      </c>
      <c r="C211" s="17" t="s">
        <v>626</v>
      </c>
      <c r="D211" s="32" t="s">
        <v>3918</v>
      </c>
      <c r="E211" s="95">
        <v>5.2686999999999998E-2</v>
      </c>
      <c r="F211" s="96">
        <v>11535.389660999999</v>
      </c>
      <c r="G211" s="96">
        <v>334</v>
      </c>
      <c r="H211" s="89">
        <v>3994.2750208000002</v>
      </c>
      <c r="I211" s="20">
        <v>5.3422810000000001E-2</v>
      </c>
      <c r="J211" s="97" t="s">
        <v>51</v>
      </c>
      <c r="K211" s="98" t="str">
        <f t="shared" si="9"/>
        <v>JAKFIN</v>
      </c>
      <c r="L211" s="99" t="str">
        <f t="shared" si="10"/>
        <v>SMALL CAP</v>
      </c>
      <c r="M211" s="100">
        <f t="shared" si="11"/>
        <v>5.2686999999999998E-2</v>
      </c>
      <c r="O211" s="19" t="s">
        <v>715</v>
      </c>
      <c r="P211" s="19" t="s">
        <v>11</v>
      </c>
    </row>
    <row r="212" spans="1:16" ht="15.75" customHeight="1" x14ac:dyDescent="0.35">
      <c r="A212" s="7">
        <v>205</v>
      </c>
      <c r="B212" s="18" t="s">
        <v>166</v>
      </c>
      <c r="C212" s="17" t="s">
        <v>783</v>
      </c>
      <c r="D212" s="18" t="s">
        <v>3889</v>
      </c>
      <c r="E212" s="95">
        <v>5.2499999999999998E-2</v>
      </c>
      <c r="F212" s="96">
        <v>2703.62</v>
      </c>
      <c r="G212" s="96">
        <v>1420</v>
      </c>
      <c r="H212" s="89">
        <v>3893.212741632</v>
      </c>
      <c r="I212" s="20">
        <v>5.3233120000000002E-2</v>
      </c>
      <c r="J212" s="97" t="s">
        <v>59</v>
      </c>
      <c r="K212" s="98" t="str">
        <f t="shared" si="9"/>
        <v>JAKMINE</v>
      </c>
      <c r="L212" s="99" t="str">
        <f t="shared" si="10"/>
        <v>SMALL CAP</v>
      </c>
      <c r="M212" s="100">
        <f t="shared" si="11"/>
        <v>5.2499999999999998E-2</v>
      </c>
      <c r="O212" s="19" t="s">
        <v>812</v>
      </c>
      <c r="P212" s="19" t="s">
        <v>10</v>
      </c>
    </row>
    <row r="213" spans="1:16" ht="15.75" customHeight="1" x14ac:dyDescent="0.35">
      <c r="A213" s="7">
        <v>206</v>
      </c>
      <c r="B213" s="17" t="s">
        <v>4878</v>
      </c>
      <c r="C213" s="17" t="s">
        <v>4879</v>
      </c>
      <c r="D213" s="32" t="s">
        <v>4880</v>
      </c>
      <c r="E213" s="95">
        <v>5.2017000000000001E-2</v>
      </c>
      <c r="F213" s="96">
        <v>1497.576771</v>
      </c>
      <c r="G213" s="96">
        <v>2540</v>
      </c>
      <c r="H213" s="89">
        <v>3743.9419187200001</v>
      </c>
      <c r="I213" s="20">
        <v>5.2743720000000001E-2</v>
      </c>
      <c r="J213" s="97" t="s">
        <v>59</v>
      </c>
      <c r="K213" s="98" t="str">
        <f t="shared" si="9"/>
        <v>JAKMINE</v>
      </c>
      <c r="L213" s="99" t="str">
        <f t="shared" si="10"/>
        <v>SMALL CAP</v>
      </c>
      <c r="M213" s="100">
        <f t="shared" si="11"/>
        <v>5.2017000000000001E-2</v>
      </c>
      <c r="O213" s="19" t="s">
        <v>515</v>
      </c>
      <c r="P213" s="19" t="s">
        <v>6</v>
      </c>
    </row>
    <row r="214" spans="1:16" ht="15.75" customHeight="1" x14ac:dyDescent="0.35">
      <c r="A214" s="7">
        <v>207</v>
      </c>
      <c r="B214" s="17" t="s">
        <v>4013</v>
      </c>
      <c r="C214" s="17" t="s">
        <v>1033</v>
      </c>
      <c r="D214" s="32" t="s">
        <v>4524</v>
      </c>
      <c r="E214" s="95">
        <v>5.1834999999999999E-2</v>
      </c>
      <c r="F214" s="96">
        <v>9572</v>
      </c>
      <c r="G214" s="96">
        <v>396</v>
      </c>
      <c r="H214" s="89">
        <v>3809.6559144960002</v>
      </c>
      <c r="I214" s="20">
        <v>5.2558849999999997E-2</v>
      </c>
      <c r="J214" s="97" t="s">
        <v>82</v>
      </c>
      <c r="K214" s="98" t="str">
        <f t="shared" si="9"/>
        <v>JAKPROP</v>
      </c>
      <c r="L214" s="99" t="str">
        <f t="shared" si="10"/>
        <v>SMALL CAP</v>
      </c>
      <c r="M214" s="100">
        <f t="shared" si="11"/>
        <v>5.1834999999999999E-2</v>
      </c>
      <c r="O214" s="19" t="s">
        <v>716</v>
      </c>
      <c r="P214" s="19" t="s">
        <v>9</v>
      </c>
    </row>
    <row r="215" spans="1:16" ht="15.75" customHeight="1" x14ac:dyDescent="0.35">
      <c r="A215" s="7">
        <v>208</v>
      </c>
      <c r="B215" s="17" t="s">
        <v>3955</v>
      </c>
      <c r="C215" s="17" t="s">
        <v>972</v>
      </c>
      <c r="D215" s="32" t="s">
        <v>3956</v>
      </c>
      <c r="E215" s="95">
        <v>5.1804000000000003E-2</v>
      </c>
      <c r="F215" s="96">
        <v>2170.9229</v>
      </c>
      <c r="G215" s="96">
        <v>1745</v>
      </c>
      <c r="H215" s="89">
        <v>4059.6259471359999</v>
      </c>
      <c r="I215" s="20">
        <v>5.2527629999999999E-2</v>
      </c>
      <c r="J215" s="97" t="s">
        <v>3732</v>
      </c>
      <c r="K215" s="98" t="str">
        <f t="shared" si="9"/>
        <v>JAKTRAD</v>
      </c>
      <c r="L215" s="99" t="str">
        <f t="shared" si="10"/>
        <v>SMALL CAP</v>
      </c>
      <c r="M215" s="100">
        <f t="shared" si="11"/>
        <v>5.1804000000000003E-2</v>
      </c>
      <c r="O215" s="19" t="s">
        <v>940</v>
      </c>
      <c r="P215" s="19" t="s">
        <v>13</v>
      </c>
    </row>
    <row r="216" spans="1:16" ht="15.75" customHeight="1" x14ac:dyDescent="0.35">
      <c r="A216" s="7">
        <v>209</v>
      </c>
      <c r="B216" s="17" t="s">
        <v>211</v>
      </c>
      <c r="C216" s="17" t="s">
        <v>643</v>
      </c>
      <c r="D216" s="32" t="s">
        <v>3967</v>
      </c>
      <c r="E216" s="95">
        <v>5.1737999999999999E-2</v>
      </c>
      <c r="F216" s="96">
        <v>20232.319124000001</v>
      </c>
      <c r="G216" s="96">
        <v>187</v>
      </c>
      <c r="H216" s="89">
        <v>3801.478070272</v>
      </c>
      <c r="I216" s="20">
        <v>5.2460840000000002E-2</v>
      </c>
      <c r="J216" s="97" t="s">
        <v>51</v>
      </c>
      <c r="K216" s="98" t="str">
        <f t="shared" si="9"/>
        <v>JAKFIN</v>
      </c>
      <c r="L216" s="99" t="str">
        <f t="shared" si="10"/>
        <v>SMALL CAP</v>
      </c>
      <c r="M216" s="100">
        <f t="shared" si="11"/>
        <v>5.1737999999999999E-2</v>
      </c>
      <c r="O216" s="19" t="s">
        <v>516</v>
      </c>
      <c r="P216" s="19" t="s">
        <v>6</v>
      </c>
    </row>
    <row r="217" spans="1:16" ht="15.75" customHeight="1" x14ac:dyDescent="0.35">
      <c r="A217" s="7">
        <v>210</v>
      </c>
      <c r="B217" s="17" t="s">
        <v>215</v>
      </c>
      <c r="C217" s="17" t="s">
        <v>940</v>
      </c>
      <c r="D217" s="32" t="s">
        <v>4003</v>
      </c>
      <c r="E217" s="95">
        <v>5.1292999999999998E-2</v>
      </c>
      <c r="F217" s="96">
        <v>1995.1385780000001</v>
      </c>
      <c r="G217" s="96">
        <v>1880</v>
      </c>
      <c r="H217" s="89">
        <v>3750.8604231680001</v>
      </c>
      <c r="I217" s="20">
        <v>5.2009039999999999E-2</v>
      </c>
      <c r="J217" s="97" t="s">
        <v>3732</v>
      </c>
      <c r="K217" s="98" t="str">
        <f t="shared" si="9"/>
        <v>JAKTRAD</v>
      </c>
      <c r="L217" s="99" t="str">
        <f t="shared" si="10"/>
        <v>SMALL CAP</v>
      </c>
      <c r="M217" s="100">
        <f t="shared" si="11"/>
        <v>5.1292999999999998E-2</v>
      </c>
      <c r="O217" s="19" t="s">
        <v>4681</v>
      </c>
      <c r="P217" s="19" t="s">
        <v>13</v>
      </c>
    </row>
    <row r="218" spans="1:16" ht="15.75" customHeight="1" x14ac:dyDescent="0.35">
      <c r="A218" s="7">
        <v>211</v>
      </c>
      <c r="B218" s="17" t="s">
        <v>3987</v>
      </c>
      <c r="C218" s="17" t="s">
        <v>3106</v>
      </c>
      <c r="D218" s="32" t="s">
        <v>3988</v>
      </c>
      <c r="E218" s="95">
        <v>5.1103000000000003E-2</v>
      </c>
      <c r="F218" s="96">
        <v>5885</v>
      </c>
      <c r="G218" s="96">
        <v>635</v>
      </c>
      <c r="H218" s="89">
        <v>3678.1249003520002</v>
      </c>
      <c r="I218" s="20">
        <v>5.1816510000000003E-2</v>
      </c>
      <c r="J218" s="97" t="s">
        <v>3726</v>
      </c>
      <c r="K218" s="98" t="str">
        <f t="shared" si="9"/>
        <v>JAKCONS</v>
      </c>
      <c r="L218" s="99" t="str">
        <f t="shared" si="10"/>
        <v>SMALL CAP</v>
      </c>
      <c r="M218" s="100">
        <f t="shared" si="11"/>
        <v>5.1103000000000003E-2</v>
      </c>
      <c r="O218" s="19" t="s">
        <v>660</v>
      </c>
      <c r="P218" s="19" t="s">
        <v>8</v>
      </c>
    </row>
    <row r="219" spans="1:16" ht="15.75" customHeight="1" x14ac:dyDescent="0.35">
      <c r="A219" s="7">
        <v>212</v>
      </c>
      <c r="B219" s="17" t="s">
        <v>209</v>
      </c>
      <c r="C219" s="17" t="s">
        <v>505</v>
      </c>
      <c r="D219" s="32" t="s">
        <v>4019</v>
      </c>
      <c r="E219" s="95">
        <v>5.0699000000000001E-2</v>
      </c>
      <c r="F219" s="96">
        <v>7341.4309759999996</v>
      </c>
      <c r="G219" s="96">
        <v>505</v>
      </c>
      <c r="H219" s="89">
        <v>3670.7154001919998</v>
      </c>
      <c r="I219" s="20">
        <v>5.1406739999999999E-2</v>
      </c>
      <c r="J219" s="97" t="s">
        <v>82</v>
      </c>
      <c r="K219" s="98" t="str">
        <f t="shared" si="9"/>
        <v>JAKBIND</v>
      </c>
      <c r="L219" s="99" t="str">
        <f t="shared" si="10"/>
        <v>SMALL CAP</v>
      </c>
      <c r="M219" s="100">
        <f t="shared" si="11"/>
        <v>5.0699000000000001E-2</v>
      </c>
      <c r="O219" s="19" t="s">
        <v>780</v>
      </c>
      <c r="P219" s="19" t="s">
        <v>11</v>
      </c>
    </row>
    <row r="220" spans="1:16" ht="15.75" customHeight="1" x14ac:dyDescent="0.35">
      <c r="A220" s="7">
        <v>213</v>
      </c>
      <c r="B220" s="17" t="s">
        <v>4515</v>
      </c>
      <c r="C220" s="17" t="s">
        <v>4516</v>
      </c>
      <c r="D220" s="32" t="s">
        <v>4517</v>
      </c>
      <c r="E220" s="95">
        <v>5.0415000000000001E-2</v>
      </c>
      <c r="F220" s="96">
        <v>3021.875</v>
      </c>
      <c r="G220" s="96">
        <v>1220</v>
      </c>
      <c r="H220" s="89">
        <v>3671.578116096</v>
      </c>
      <c r="I220" s="20">
        <v>5.1119230000000002E-2</v>
      </c>
      <c r="J220" s="97" t="s">
        <v>3732</v>
      </c>
      <c r="K220" s="98" t="str">
        <f t="shared" si="9"/>
        <v>JAKTRAD</v>
      </c>
      <c r="L220" s="99" t="str">
        <f t="shared" si="10"/>
        <v>SMALL CAP</v>
      </c>
      <c r="M220" s="100">
        <f t="shared" si="11"/>
        <v>5.0415000000000001E-2</v>
      </c>
      <c r="O220" s="19" t="s">
        <v>941</v>
      </c>
      <c r="P220" s="19" t="s">
        <v>13</v>
      </c>
    </row>
    <row r="221" spans="1:16" ht="15.75" customHeight="1" x14ac:dyDescent="0.35">
      <c r="A221" s="7">
        <v>214</v>
      </c>
      <c r="B221" s="17" t="s">
        <v>195</v>
      </c>
      <c r="C221" s="17" t="s">
        <v>866</v>
      </c>
      <c r="D221" s="32" t="s">
        <v>3976</v>
      </c>
      <c r="E221" s="95">
        <v>4.9612999999999997E-2</v>
      </c>
      <c r="F221" s="96">
        <v>10365.854185</v>
      </c>
      <c r="G221" s="96">
        <v>350</v>
      </c>
      <c r="H221" s="89">
        <v>3628.0488427519999</v>
      </c>
      <c r="I221" s="20">
        <v>5.0306150000000001E-2</v>
      </c>
      <c r="J221" s="97" t="s">
        <v>5274</v>
      </c>
      <c r="K221" s="98" t="str">
        <f t="shared" si="9"/>
        <v>JAKPROP</v>
      </c>
      <c r="L221" s="99" t="str">
        <f t="shared" si="10"/>
        <v>SMALL CAP</v>
      </c>
      <c r="M221" s="100">
        <f t="shared" si="11"/>
        <v>4.9612999999999997E-2</v>
      </c>
      <c r="O221" s="19" t="s">
        <v>871</v>
      </c>
      <c r="P221" s="19" t="s">
        <v>12</v>
      </c>
    </row>
    <row r="222" spans="1:16" ht="15.75" customHeight="1" x14ac:dyDescent="0.35">
      <c r="A222" s="7">
        <v>215</v>
      </c>
      <c r="B222" s="17" t="s">
        <v>250</v>
      </c>
      <c r="C222" s="17" t="s">
        <v>730</v>
      </c>
      <c r="D222" s="32" t="s">
        <v>3986</v>
      </c>
      <c r="E222" s="95">
        <v>4.9586999999999999E-2</v>
      </c>
      <c r="F222" s="96">
        <v>17774.950527000001</v>
      </c>
      <c r="G222" s="96">
        <v>204</v>
      </c>
      <c r="H222" s="89">
        <v>3542.1416325119999</v>
      </c>
      <c r="I222" s="20">
        <v>5.0278990000000003E-2</v>
      </c>
      <c r="J222" s="97" t="s">
        <v>82</v>
      </c>
      <c r="K222" s="98" t="str">
        <f t="shared" si="9"/>
        <v>JAKINFR</v>
      </c>
      <c r="L222" s="99" t="str">
        <f t="shared" si="10"/>
        <v>SMALL CAP</v>
      </c>
      <c r="M222" s="100">
        <f t="shared" si="11"/>
        <v>4.9586999999999999E-2</v>
      </c>
      <c r="O222" s="19" t="s">
        <v>5098</v>
      </c>
      <c r="P222" s="19" t="s">
        <v>13</v>
      </c>
    </row>
    <row r="223" spans="1:16" ht="15.75" customHeight="1" x14ac:dyDescent="0.35">
      <c r="A223" s="7">
        <v>216</v>
      </c>
      <c r="B223" s="18" t="s">
        <v>197</v>
      </c>
      <c r="C223" s="17" t="s">
        <v>607</v>
      </c>
      <c r="D223" s="18" t="s">
        <v>3933</v>
      </c>
      <c r="E223" s="95">
        <v>4.8814999999999997E-2</v>
      </c>
      <c r="F223" s="96">
        <v>620.80668000000003</v>
      </c>
      <c r="G223" s="96">
        <v>5750</v>
      </c>
      <c r="H223" s="89">
        <v>3569.63844096</v>
      </c>
      <c r="I223" s="20">
        <v>4.9496239999999997E-2</v>
      </c>
      <c r="J223" s="97" t="s">
        <v>51</v>
      </c>
      <c r="K223" s="98" t="str">
        <f t="shared" si="9"/>
        <v>JAKFIN</v>
      </c>
      <c r="L223" s="99" t="str">
        <f t="shared" si="10"/>
        <v>SMALL CAP</v>
      </c>
      <c r="M223" s="100">
        <f t="shared" si="11"/>
        <v>4.8814999999999997E-2</v>
      </c>
      <c r="O223" s="19" t="s">
        <v>942</v>
      </c>
      <c r="P223" s="19" t="s">
        <v>13</v>
      </c>
    </row>
    <row r="224" spans="1:16" ht="15.75" customHeight="1" x14ac:dyDescent="0.35">
      <c r="A224" s="7">
        <v>217</v>
      </c>
      <c r="B224" s="17" t="s">
        <v>210</v>
      </c>
      <c r="C224" s="17" t="s">
        <v>833</v>
      </c>
      <c r="D224" s="32" t="s">
        <v>3985</v>
      </c>
      <c r="E224" s="95">
        <v>4.8724999999999997E-2</v>
      </c>
      <c r="F224" s="96">
        <v>6478.2956109999996</v>
      </c>
      <c r="G224" s="96">
        <v>550</v>
      </c>
      <c r="H224" s="89">
        <v>3563.0625587200002</v>
      </c>
      <c r="I224" s="20">
        <v>4.9405060000000001E-2</v>
      </c>
      <c r="J224" s="97" t="s">
        <v>3732</v>
      </c>
      <c r="K224" s="98" t="str">
        <f t="shared" si="9"/>
        <v>JAKMIND</v>
      </c>
      <c r="L224" s="99" t="str">
        <f t="shared" si="10"/>
        <v>SMALL CAP</v>
      </c>
      <c r="M224" s="100">
        <f t="shared" si="11"/>
        <v>4.8724999999999997E-2</v>
      </c>
      <c r="O224" s="19" t="s">
        <v>872</v>
      </c>
      <c r="P224" s="19" t="s">
        <v>12</v>
      </c>
    </row>
    <row r="225" spans="1:16" ht="15.75" customHeight="1" x14ac:dyDescent="0.35">
      <c r="A225" s="7">
        <v>218</v>
      </c>
      <c r="B225" s="17" t="s">
        <v>3999</v>
      </c>
      <c r="C225" s="17" t="s">
        <v>584</v>
      </c>
      <c r="D225" s="32" t="s">
        <v>4000</v>
      </c>
      <c r="E225" s="95">
        <v>4.8447999999999998E-2</v>
      </c>
      <c r="F225" s="96">
        <v>1428.5715</v>
      </c>
      <c r="G225" s="96">
        <v>2480</v>
      </c>
      <c r="H225" s="89">
        <v>3471.4288127999998</v>
      </c>
      <c r="I225" s="20">
        <v>4.9124889999999997E-2</v>
      </c>
      <c r="J225" s="97" t="s">
        <v>3726</v>
      </c>
      <c r="K225" s="98" t="str">
        <f t="shared" si="9"/>
        <v>JAKCONS</v>
      </c>
      <c r="L225" s="99" t="str">
        <f t="shared" si="10"/>
        <v>SMALL CAP</v>
      </c>
      <c r="M225" s="100">
        <f t="shared" si="11"/>
        <v>4.8447999999999998E-2</v>
      </c>
      <c r="O225" s="19" t="s">
        <v>517</v>
      </c>
      <c r="P225" s="19" t="s">
        <v>6</v>
      </c>
    </row>
    <row r="226" spans="1:16" ht="15.75" customHeight="1" x14ac:dyDescent="0.35">
      <c r="A226" s="7">
        <v>219</v>
      </c>
      <c r="B226" s="17" t="s">
        <v>3949</v>
      </c>
      <c r="C226" s="17" t="s">
        <v>787</v>
      </c>
      <c r="D226" s="32" t="s">
        <v>3950</v>
      </c>
      <c r="E226" s="95">
        <v>4.8335000000000003E-2</v>
      </c>
      <c r="F226" s="96">
        <v>1227.2719520000001</v>
      </c>
      <c r="G226" s="96">
        <v>2880</v>
      </c>
      <c r="H226" s="89">
        <v>3546.8159221760002</v>
      </c>
      <c r="I226" s="20">
        <v>4.9009610000000002E-2</v>
      </c>
      <c r="J226" s="97" t="s">
        <v>59</v>
      </c>
      <c r="K226" s="98" t="str">
        <f t="shared" si="9"/>
        <v>JAKMINE</v>
      </c>
      <c r="L226" s="99" t="str">
        <f t="shared" si="10"/>
        <v>SMALL CAP</v>
      </c>
      <c r="M226" s="100">
        <f t="shared" si="11"/>
        <v>4.8335000000000003E-2</v>
      </c>
      <c r="O226" s="19" t="s">
        <v>717</v>
      </c>
      <c r="P226" s="19" t="s">
        <v>9</v>
      </c>
    </row>
    <row r="227" spans="1:16" ht="15.75" customHeight="1" x14ac:dyDescent="0.35">
      <c r="A227" s="7">
        <v>220</v>
      </c>
      <c r="B227" s="17" t="s">
        <v>190</v>
      </c>
      <c r="C227" s="17" t="s">
        <v>808</v>
      </c>
      <c r="D227" s="32" t="s">
        <v>3974</v>
      </c>
      <c r="E227" s="95">
        <v>4.7690999999999997E-2</v>
      </c>
      <c r="F227" s="96">
        <v>450</v>
      </c>
      <c r="G227" s="96">
        <v>7750</v>
      </c>
      <c r="H227" s="89">
        <v>3487.5000750079998</v>
      </c>
      <c r="I227" s="20">
        <v>4.8357310000000001E-2</v>
      </c>
      <c r="J227" s="97" t="s">
        <v>3732</v>
      </c>
      <c r="K227" s="98" t="str">
        <f t="shared" si="9"/>
        <v>JAKMIND</v>
      </c>
      <c r="L227" s="99" t="str">
        <f t="shared" si="10"/>
        <v>SMALL CAP</v>
      </c>
      <c r="M227" s="100">
        <f t="shared" si="11"/>
        <v>4.7690999999999997E-2</v>
      </c>
      <c r="O227" s="19" t="s">
        <v>873</v>
      </c>
      <c r="P227" s="19" t="s">
        <v>12</v>
      </c>
    </row>
    <row r="228" spans="1:16" ht="15.75" customHeight="1" x14ac:dyDescent="0.35">
      <c r="A228" s="7">
        <v>221</v>
      </c>
      <c r="B228" s="17" t="s">
        <v>238</v>
      </c>
      <c r="C228" s="17" t="s">
        <v>889</v>
      </c>
      <c r="D228" s="32" t="s">
        <v>4006</v>
      </c>
      <c r="E228" s="95">
        <v>4.7107999999999997E-2</v>
      </c>
      <c r="F228" s="96">
        <v>7655.1263300000001</v>
      </c>
      <c r="G228" s="96">
        <v>450</v>
      </c>
      <c r="H228" s="89">
        <v>3460.1170370559998</v>
      </c>
      <c r="I228" s="20">
        <v>4.7765340000000003E-2</v>
      </c>
      <c r="J228" s="97" t="s">
        <v>5274</v>
      </c>
      <c r="K228" s="98" t="str">
        <f t="shared" si="9"/>
        <v>JAKPROP</v>
      </c>
      <c r="L228" s="99" t="str">
        <f t="shared" si="10"/>
        <v>SMALL CAP</v>
      </c>
      <c r="M228" s="100">
        <f t="shared" si="11"/>
        <v>4.7107999999999997E-2</v>
      </c>
      <c r="O228" s="19" t="s">
        <v>518</v>
      </c>
      <c r="P228" s="19" t="s">
        <v>6</v>
      </c>
    </row>
    <row r="229" spans="1:16" ht="15.75" customHeight="1" x14ac:dyDescent="0.35">
      <c r="A229" s="7">
        <v>222</v>
      </c>
      <c r="B229" s="17" t="s">
        <v>201</v>
      </c>
      <c r="C229" s="17" t="s">
        <v>512</v>
      </c>
      <c r="D229" s="32" t="s">
        <v>3971</v>
      </c>
      <c r="E229" s="95">
        <v>4.7064000000000002E-2</v>
      </c>
      <c r="F229" s="96">
        <v>800.37149999999997</v>
      </c>
      <c r="G229" s="96">
        <v>4300</v>
      </c>
      <c r="H229" s="89" t="e">
        <v>#VALUE!</v>
      </c>
      <c r="I229" s="20">
        <v>4.7720829999999999E-2</v>
      </c>
      <c r="J229" s="97" t="s">
        <v>59</v>
      </c>
      <c r="K229" s="98" t="str">
        <f t="shared" si="9"/>
        <v>JAKBIND</v>
      </c>
      <c r="L229" s="99" t="str">
        <f t="shared" si="10"/>
        <v>SMALL CAP</v>
      </c>
      <c r="M229" s="100">
        <f t="shared" si="11"/>
        <v>4.7064000000000002E-2</v>
      </c>
      <c r="O229" s="19" t="s">
        <v>813</v>
      </c>
      <c r="P229" s="19" t="s">
        <v>10</v>
      </c>
    </row>
    <row r="230" spans="1:16" ht="15.75" customHeight="1" x14ac:dyDescent="0.35">
      <c r="A230" s="7">
        <v>223</v>
      </c>
      <c r="B230" s="17" t="s">
        <v>3941</v>
      </c>
      <c r="C230" s="17" t="s">
        <v>888</v>
      </c>
      <c r="D230" s="32" t="s">
        <v>3942</v>
      </c>
      <c r="E230" s="95">
        <v>4.7007E-2</v>
      </c>
      <c r="F230" s="96">
        <v>7571.4276250000003</v>
      </c>
      <c r="G230" s="96">
        <v>454</v>
      </c>
      <c r="H230" s="89">
        <v>2965.2617789440001</v>
      </c>
      <c r="I230" s="20">
        <v>4.766302E-2</v>
      </c>
      <c r="J230" s="97" t="s">
        <v>5274</v>
      </c>
      <c r="K230" s="98" t="str">
        <f t="shared" si="9"/>
        <v>JAKPROP</v>
      </c>
      <c r="L230" s="99" t="str">
        <f t="shared" si="10"/>
        <v>SMALL CAP</v>
      </c>
      <c r="M230" s="100">
        <f t="shared" si="11"/>
        <v>4.7007E-2</v>
      </c>
      <c r="O230" s="19" t="s">
        <v>943</v>
      </c>
      <c r="P230" s="19" t="s">
        <v>13</v>
      </c>
    </row>
    <row r="231" spans="1:16" ht="15.75" customHeight="1" x14ac:dyDescent="0.35">
      <c r="A231" s="7">
        <v>224</v>
      </c>
      <c r="B231" s="17" t="s">
        <v>4669</v>
      </c>
      <c r="C231" s="17" t="s">
        <v>4670</v>
      </c>
      <c r="D231" s="32" t="s">
        <v>4671</v>
      </c>
      <c r="E231" s="95">
        <v>4.6912000000000002E-2</v>
      </c>
      <c r="F231" s="96">
        <v>3518.4380000000001</v>
      </c>
      <c r="G231" s="96">
        <v>975</v>
      </c>
      <c r="H231" s="89">
        <v>3518.438047744</v>
      </c>
      <c r="I231" s="20">
        <v>4.756664E-2</v>
      </c>
      <c r="J231" s="97" t="s">
        <v>3726</v>
      </c>
      <c r="K231" s="98" t="str">
        <f t="shared" si="9"/>
        <v>JAKAGRI</v>
      </c>
      <c r="L231" s="99" t="str">
        <f t="shared" si="10"/>
        <v>SMALL CAP</v>
      </c>
      <c r="M231" s="100">
        <f t="shared" si="11"/>
        <v>4.6912000000000002E-2</v>
      </c>
      <c r="O231" s="19" t="s">
        <v>781</v>
      </c>
      <c r="P231" s="19" t="s">
        <v>11</v>
      </c>
    </row>
    <row r="232" spans="1:16" ht="15.75" customHeight="1" x14ac:dyDescent="0.35">
      <c r="A232" s="7">
        <v>225</v>
      </c>
      <c r="B232" s="17" t="s">
        <v>3947</v>
      </c>
      <c r="C232" s="17" t="s">
        <v>476</v>
      </c>
      <c r="D232" s="32" t="s">
        <v>3948</v>
      </c>
      <c r="E232" s="95">
        <v>4.6327E-2</v>
      </c>
      <c r="F232" s="96">
        <v>3354.1750000000002</v>
      </c>
      <c r="G232" s="96">
        <v>1010</v>
      </c>
      <c r="H232" s="89">
        <v>3236.7789998080002</v>
      </c>
      <c r="I232" s="20">
        <v>4.6973729999999998E-2</v>
      </c>
      <c r="J232" s="97" t="s">
        <v>3726</v>
      </c>
      <c r="K232" s="98" t="str">
        <f t="shared" si="9"/>
        <v>JAKAGRI</v>
      </c>
      <c r="L232" s="99" t="str">
        <f t="shared" si="10"/>
        <v>SMALL CAP</v>
      </c>
      <c r="M232" s="100">
        <f t="shared" si="11"/>
        <v>4.6327E-2</v>
      </c>
      <c r="O232" s="19" t="s">
        <v>574</v>
      </c>
      <c r="P232" s="19" t="s">
        <v>7</v>
      </c>
    </row>
    <row r="233" spans="1:16" ht="15.75" customHeight="1" x14ac:dyDescent="0.35">
      <c r="A233" s="7">
        <v>226</v>
      </c>
      <c r="B233" s="17" t="s">
        <v>4031</v>
      </c>
      <c r="C233" s="17" t="s">
        <v>975</v>
      </c>
      <c r="D233" s="32" t="s">
        <v>4032</v>
      </c>
      <c r="E233" s="95">
        <v>4.6170000000000003E-2</v>
      </c>
      <c r="F233" s="96">
        <v>867.93330000000003</v>
      </c>
      <c r="G233" s="96">
        <v>3890</v>
      </c>
      <c r="H233" s="89">
        <v>3315.5052994560001</v>
      </c>
      <c r="I233" s="20">
        <v>4.6814880000000003E-2</v>
      </c>
      <c r="J233" s="97" t="s">
        <v>5275</v>
      </c>
      <c r="K233" s="98" t="str">
        <f t="shared" si="9"/>
        <v>JAKTRAD</v>
      </c>
      <c r="L233" s="99" t="str">
        <f t="shared" si="10"/>
        <v>SMALL CAP</v>
      </c>
      <c r="M233" s="100">
        <f t="shared" si="11"/>
        <v>4.6170000000000003E-2</v>
      </c>
      <c r="O233" s="19" t="s">
        <v>4445</v>
      </c>
      <c r="P233" s="19" t="s">
        <v>9</v>
      </c>
    </row>
    <row r="234" spans="1:16" ht="15.75" customHeight="1" x14ac:dyDescent="0.35">
      <c r="A234" s="7">
        <v>227</v>
      </c>
      <c r="B234" s="17" t="s">
        <v>194</v>
      </c>
      <c r="C234" s="17" t="s">
        <v>850</v>
      </c>
      <c r="D234" s="32" t="s">
        <v>3944</v>
      </c>
      <c r="E234" s="95">
        <v>4.5811999999999999E-2</v>
      </c>
      <c r="F234" s="96">
        <v>19364.561699999998</v>
      </c>
      <c r="G234" s="96">
        <v>173</v>
      </c>
      <c r="H234" s="89">
        <v>3485.6210268159998</v>
      </c>
      <c r="I234" s="20">
        <v>4.645171E-2</v>
      </c>
      <c r="J234" s="97" t="s">
        <v>5274</v>
      </c>
      <c r="K234" s="98" t="str">
        <f t="shared" si="9"/>
        <v>JAKPROP</v>
      </c>
      <c r="L234" s="99" t="str">
        <f t="shared" si="10"/>
        <v>SMALL CAP</v>
      </c>
      <c r="M234" s="100">
        <f t="shared" si="11"/>
        <v>4.5811999999999999E-2</v>
      </c>
      <c r="O234" s="19" t="s">
        <v>718</v>
      </c>
      <c r="P234" s="19" t="s">
        <v>9</v>
      </c>
    </row>
    <row r="235" spans="1:16" ht="15.75" customHeight="1" x14ac:dyDescent="0.35">
      <c r="A235" s="7">
        <v>228</v>
      </c>
      <c r="B235" s="18" t="s">
        <v>3991</v>
      </c>
      <c r="C235" s="17" t="s">
        <v>651</v>
      </c>
      <c r="D235" s="18" t="s">
        <v>3992</v>
      </c>
      <c r="E235" s="95">
        <v>4.5689E-2</v>
      </c>
      <c r="F235" s="96">
        <v>514.01089999999999</v>
      </c>
      <c r="G235" s="96">
        <v>6500</v>
      </c>
      <c r="H235" s="89">
        <v>3341.0708930559999</v>
      </c>
      <c r="I235" s="20">
        <v>4.6326939999999997E-2</v>
      </c>
      <c r="J235" s="97" t="s">
        <v>51</v>
      </c>
      <c r="K235" s="98" t="str">
        <f t="shared" si="9"/>
        <v>JAKFIN</v>
      </c>
      <c r="L235" s="99" t="str">
        <f t="shared" si="10"/>
        <v>SMALL CAP</v>
      </c>
      <c r="M235" s="100">
        <f t="shared" si="11"/>
        <v>4.5689E-2</v>
      </c>
      <c r="O235" s="19" t="s">
        <v>814</v>
      </c>
      <c r="P235" s="19" t="s">
        <v>10</v>
      </c>
    </row>
    <row r="236" spans="1:16" ht="15.75" customHeight="1" x14ac:dyDescent="0.35">
      <c r="A236" s="7">
        <v>229</v>
      </c>
      <c r="B236" s="17" t="s">
        <v>3914</v>
      </c>
      <c r="C236" s="17" t="s">
        <v>797</v>
      </c>
      <c r="D236" s="32" t="s">
        <v>3915</v>
      </c>
      <c r="E236" s="95">
        <v>4.5408999999999998E-2</v>
      </c>
      <c r="F236" s="96">
        <v>2012.491</v>
      </c>
      <c r="G236" s="96">
        <v>1650</v>
      </c>
      <c r="H236" s="89">
        <v>3219.9855308800002</v>
      </c>
      <c r="I236" s="20">
        <v>4.6043239999999999E-2</v>
      </c>
      <c r="J236" s="97" t="s">
        <v>59</v>
      </c>
      <c r="K236" s="98" t="str">
        <f t="shared" si="9"/>
        <v>JAKMINE</v>
      </c>
      <c r="L236" s="99" t="str">
        <f t="shared" si="10"/>
        <v>SMALL CAP</v>
      </c>
      <c r="M236" s="100">
        <f t="shared" si="11"/>
        <v>4.5408999999999998E-2</v>
      </c>
      <c r="O236" s="19" t="s">
        <v>944</v>
      </c>
      <c r="P236" s="19" t="s">
        <v>13</v>
      </c>
    </row>
    <row r="237" spans="1:16" ht="15.75" customHeight="1" x14ac:dyDescent="0.35">
      <c r="A237" s="7">
        <v>230</v>
      </c>
      <c r="B237" s="17" t="s">
        <v>266</v>
      </c>
      <c r="C237" s="17" t="s">
        <v>676</v>
      </c>
      <c r="D237" s="32" t="s">
        <v>4028</v>
      </c>
      <c r="E237" s="95">
        <v>4.5317000000000003E-2</v>
      </c>
      <c r="F237" s="96">
        <v>517.79168100000004</v>
      </c>
      <c r="G237" s="96">
        <v>6400</v>
      </c>
      <c r="H237" s="89">
        <v>3391.5354480639999</v>
      </c>
      <c r="I237" s="20">
        <v>4.5949730000000001E-2</v>
      </c>
      <c r="J237" s="97" t="s">
        <v>51</v>
      </c>
      <c r="K237" s="98" t="str">
        <f t="shared" si="9"/>
        <v>JAKFIN</v>
      </c>
      <c r="L237" s="99" t="str">
        <f t="shared" si="10"/>
        <v>SMALL CAP</v>
      </c>
      <c r="M237" s="100">
        <f t="shared" si="11"/>
        <v>4.5317000000000003E-2</v>
      </c>
      <c r="O237" s="19" t="s">
        <v>945</v>
      </c>
      <c r="P237" s="19" t="s">
        <v>13</v>
      </c>
    </row>
    <row r="238" spans="1:16" ht="15.75" customHeight="1" x14ac:dyDescent="0.35">
      <c r="A238" s="7">
        <v>231</v>
      </c>
      <c r="B238" s="17" t="s">
        <v>4052</v>
      </c>
      <c r="C238" s="17" t="s">
        <v>571</v>
      </c>
      <c r="D238" s="32" t="s">
        <v>4053</v>
      </c>
      <c r="E238" s="95">
        <v>4.5290999999999998E-2</v>
      </c>
      <c r="F238" s="96">
        <v>12000</v>
      </c>
      <c r="G238" s="96">
        <v>276</v>
      </c>
      <c r="H238" s="89">
        <v>3335.9999795200001</v>
      </c>
      <c r="I238" s="20">
        <v>4.5923850000000002E-2</v>
      </c>
      <c r="J238" s="97" t="s">
        <v>3726</v>
      </c>
      <c r="K238" s="98" t="str">
        <f t="shared" si="9"/>
        <v>JAKCONS</v>
      </c>
      <c r="L238" s="99" t="str">
        <f t="shared" si="10"/>
        <v>SMALL CAP</v>
      </c>
      <c r="M238" s="100">
        <f t="shared" si="11"/>
        <v>4.5290999999999998E-2</v>
      </c>
      <c r="O238" s="19" t="s">
        <v>815</v>
      </c>
      <c r="P238" s="19" t="s">
        <v>10</v>
      </c>
    </row>
    <row r="239" spans="1:16" ht="15.75" customHeight="1" x14ac:dyDescent="0.35">
      <c r="A239" s="7">
        <v>232</v>
      </c>
      <c r="B239" s="17" t="s">
        <v>3995</v>
      </c>
      <c r="C239" s="17" t="s">
        <v>1007</v>
      </c>
      <c r="D239" s="32" t="s">
        <v>3996</v>
      </c>
      <c r="E239" s="95">
        <v>4.5182E-2</v>
      </c>
      <c r="F239" s="96">
        <v>5900</v>
      </c>
      <c r="G239" s="96">
        <v>560</v>
      </c>
      <c r="H239" s="89">
        <v>3333.499912192</v>
      </c>
      <c r="I239" s="20">
        <v>4.581292E-2</v>
      </c>
      <c r="J239" s="97" t="s">
        <v>3740</v>
      </c>
      <c r="K239" s="98" t="str">
        <f t="shared" si="9"/>
        <v>JAKTRAD</v>
      </c>
      <c r="L239" s="99" t="str">
        <f t="shared" si="10"/>
        <v>SMALL CAP</v>
      </c>
      <c r="M239" s="100">
        <f t="shared" si="11"/>
        <v>4.5182E-2</v>
      </c>
      <c r="O239" s="19" t="s">
        <v>874</v>
      </c>
      <c r="P239" s="19" t="s">
        <v>12</v>
      </c>
    </row>
    <row r="240" spans="1:16" ht="15.75" customHeight="1" x14ac:dyDescent="0.35">
      <c r="A240" s="7">
        <v>233</v>
      </c>
      <c r="B240" s="17" t="s">
        <v>219</v>
      </c>
      <c r="C240" s="17" t="s">
        <v>601</v>
      </c>
      <c r="D240" s="32" t="s">
        <v>3972</v>
      </c>
      <c r="E240" s="95">
        <v>4.4956000000000003E-2</v>
      </c>
      <c r="F240" s="96">
        <v>201.066667</v>
      </c>
      <c r="G240" s="96">
        <v>16350</v>
      </c>
      <c r="H240" s="89">
        <v>3287.439900672</v>
      </c>
      <c r="I240" s="20">
        <v>4.55833E-2</v>
      </c>
      <c r="J240" s="97" t="s">
        <v>3726</v>
      </c>
      <c r="K240" s="98" t="str">
        <f t="shared" si="9"/>
        <v>JAKCONS</v>
      </c>
      <c r="L240" s="99" t="str">
        <f t="shared" si="10"/>
        <v>SMALL CAP</v>
      </c>
      <c r="M240" s="100">
        <f t="shared" si="11"/>
        <v>4.4956000000000003E-2</v>
      </c>
      <c r="O240" s="19" t="s">
        <v>946</v>
      </c>
      <c r="P240" s="19" t="s">
        <v>9</v>
      </c>
    </row>
    <row r="241" spans="1:16" ht="15.75" customHeight="1" x14ac:dyDescent="0.35">
      <c r="A241" s="7">
        <v>234</v>
      </c>
      <c r="B241" s="17" t="s">
        <v>4683</v>
      </c>
      <c r="C241" s="17" t="s">
        <v>4684</v>
      </c>
      <c r="D241" s="32" t="s">
        <v>4685</v>
      </c>
      <c r="E241" s="95">
        <v>4.4750999999999999E-2</v>
      </c>
      <c r="F241" s="96">
        <v>1870</v>
      </c>
      <c r="G241" s="96">
        <v>1750</v>
      </c>
      <c r="H241" s="89">
        <v>3281.8499420160001</v>
      </c>
      <c r="I241" s="20">
        <v>4.5376149999999997E-2</v>
      </c>
      <c r="J241" s="97" t="s">
        <v>3726</v>
      </c>
      <c r="K241" s="98" t="str">
        <f t="shared" si="9"/>
        <v>JAKCONS</v>
      </c>
      <c r="L241" s="99" t="str">
        <f t="shared" si="10"/>
        <v>SMALL CAP</v>
      </c>
      <c r="M241" s="100">
        <f t="shared" si="11"/>
        <v>4.4750999999999999E-2</v>
      </c>
      <c r="O241" s="19" t="s">
        <v>484</v>
      </c>
      <c r="P241" s="19" t="s">
        <v>5</v>
      </c>
    </row>
    <row r="242" spans="1:16" ht="15.75" customHeight="1" x14ac:dyDescent="0.35">
      <c r="A242" s="7">
        <v>235</v>
      </c>
      <c r="B242" s="17" t="s">
        <v>470</v>
      </c>
      <c r="C242" s="17" t="s">
        <v>714</v>
      </c>
      <c r="D242" s="32" t="s">
        <v>3943</v>
      </c>
      <c r="E242" s="95">
        <v>4.3979999999999998E-2</v>
      </c>
      <c r="F242" s="96">
        <v>13862.387268</v>
      </c>
      <c r="G242" s="96">
        <v>232</v>
      </c>
      <c r="H242" s="89">
        <v>2503.2930099199998</v>
      </c>
      <c r="I242" s="20">
        <v>4.4593750000000001E-2</v>
      </c>
      <c r="J242" s="97" t="s">
        <v>82</v>
      </c>
      <c r="K242" s="98" t="str">
        <f t="shared" si="9"/>
        <v>JAKINFR</v>
      </c>
      <c r="L242" s="99" t="str">
        <f t="shared" si="10"/>
        <v>SMALL CAP</v>
      </c>
      <c r="M242" s="100">
        <f t="shared" si="11"/>
        <v>4.3979999999999998E-2</v>
      </c>
      <c r="O242" s="19" t="s">
        <v>4915</v>
      </c>
      <c r="P242" s="19" t="s">
        <v>7</v>
      </c>
    </row>
    <row r="243" spans="1:16" ht="15.75" customHeight="1" x14ac:dyDescent="0.35">
      <c r="A243" s="7">
        <v>236</v>
      </c>
      <c r="B243" s="17" t="s">
        <v>240</v>
      </c>
      <c r="C243" s="17" t="s">
        <v>1019</v>
      </c>
      <c r="D243" s="32" t="s">
        <v>4030</v>
      </c>
      <c r="E243" s="95">
        <v>4.3961E-2</v>
      </c>
      <c r="F243" s="96">
        <v>918.49275</v>
      </c>
      <c r="G243" s="96">
        <v>3500</v>
      </c>
      <c r="H243" s="89">
        <v>3214.7245629439999</v>
      </c>
      <c r="I243" s="20">
        <v>4.4575040000000003E-2</v>
      </c>
      <c r="J243" s="97" t="s">
        <v>3726</v>
      </c>
      <c r="K243" s="98" t="str">
        <f t="shared" si="9"/>
        <v>JAKTRAD</v>
      </c>
      <c r="L243" s="99" t="str">
        <f t="shared" si="10"/>
        <v>SMALL CAP</v>
      </c>
      <c r="M243" s="100">
        <f t="shared" si="11"/>
        <v>4.3961E-2</v>
      </c>
      <c r="O243" s="19" t="s">
        <v>875</v>
      </c>
      <c r="P243" s="19" t="s">
        <v>12</v>
      </c>
    </row>
    <row r="244" spans="1:16" ht="15.75" customHeight="1" x14ac:dyDescent="0.35">
      <c r="A244" s="7">
        <v>237</v>
      </c>
      <c r="B244" s="17" t="s">
        <v>207</v>
      </c>
      <c r="C244" s="17" t="s">
        <v>844</v>
      </c>
      <c r="D244" s="32" t="s">
        <v>3969</v>
      </c>
      <c r="E244" s="95">
        <v>4.3529999999999999E-2</v>
      </c>
      <c r="F244" s="96">
        <v>4823.0763999999999</v>
      </c>
      <c r="G244" s="96">
        <v>660</v>
      </c>
      <c r="H244" s="89">
        <v>3183.2303206400002</v>
      </c>
      <c r="I244" s="20">
        <v>4.4138339999999998E-2</v>
      </c>
      <c r="J244" s="97" t="s">
        <v>3732</v>
      </c>
      <c r="K244" s="98" t="str">
        <f t="shared" si="9"/>
        <v>JAKMIND</v>
      </c>
      <c r="L244" s="99" t="str">
        <f t="shared" si="10"/>
        <v>SMALL CAP</v>
      </c>
      <c r="M244" s="100">
        <f t="shared" si="11"/>
        <v>4.3529999999999999E-2</v>
      </c>
      <c r="O244" s="19" t="s">
        <v>947</v>
      </c>
      <c r="P244" s="19" t="s">
        <v>13</v>
      </c>
    </row>
    <row r="245" spans="1:16" ht="15.75" customHeight="1" x14ac:dyDescent="0.35">
      <c r="A245" s="7">
        <v>238</v>
      </c>
      <c r="B245" s="17" t="s">
        <v>213</v>
      </c>
      <c r="C245" s="17" t="s">
        <v>637</v>
      </c>
      <c r="D245" s="32" t="s">
        <v>3984</v>
      </c>
      <c r="E245" s="95">
        <v>4.3395999999999997E-2</v>
      </c>
      <c r="F245" s="96">
        <v>63468.336052999999</v>
      </c>
      <c r="G245" s="96">
        <v>50</v>
      </c>
      <c r="H245" s="89">
        <v>3205.471404032</v>
      </c>
      <c r="I245" s="20">
        <v>4.4002270000000003E-2</v>
      </c>
      <c r="J245" s="97" t="s">
        <v>51</v>
      </c>
      <c r="K245" s="98" t="str">
        <f t="shared" si="9"/>
        <v>JAKFIN</v>
      </c>
      <c r="L245" s="99" t="str">
        <f t="shared" si="10"/>
        <v>SMALL CAP</v>
      </c>
      <c r="M245" s="100">
        <f t="shared" si="11"/>
        <v>4.3395999999999997E-2</v>
      </c>
      <c r="O245" s="19" t="s">
        <v>661</v>
      </c>
      <c r="P245" s="19" t="s">
        <v>8</v>
      </c>
    </row>
    <row r="246" spans="1:16" ht="15.75" customHeight="1" x14ac:dyDescent="0.35">
      <c r="A246" s="7">
        <v>239</v>
      </c>
      <c r="B246" s="17" t="s">
        <v>4441</v>
      </c>
      <c r="C246" s="17" t="s">
        <v>4442</v>
      </c>
      <c r="D246" s="32" t="s">
        <v>4443</v>
      </c>
      <c r="E246" s="95">
        <v>4.3300999999999999E-2</v>
      </c>
      <c r="F246" s="96">
        <v>10485.050499999999</v>
      </c>
      <c r="G246" s="96">
        <v>302</v>
      </c>
      <c r="H246" s="89">
        <v>3166.4853483520001</v>
      </c>
      <c r="I246" s="20">
        <v>4.390616E-2</v>
      </c>
      <c r="J246" s="97" t="s">
        <v>62</v>
      </c>
      <c r="K246" s="98" t="str">
        <f t="shared" si="9"/>
        <v>JAKBIND</v>
      </c>
      <c r="L246" s="99" t="str">
        <f t="shared" si="10"/>
        <v>SMALL CAP</v>
      </c>
      <c r="M246" s="100">
        <f t="shared" si="11"/>
        <v>4.3300999999999999E-2</v>
      </c>
      <c r="O246" s="19" t="s">
        <v>782</v>
      </c>
      <c r="P246" s="19" t="s">
        <v>11</v>
      </c>
    </row>
    <row r="247" spans="1:16" ht="15.75" customHeight="1" x14ac:dyDescent="0.35">
      <c r="A247" s="7">
        <v>240</v>
      </c>
      <c r="B247" s="17" t="s">
        <v>205</v>
      </c>
      <c r="C247" s="17" t="s">
        <v>886</v>
      </c>
      <c r="D247" s="32" t="s">
        <v>3938</v>
      </c>
      <c r="E247" s="95">
        <v>4.2847000000000003E-2</v>
      </c>
      <c r="F247" s="96">
        <v>12533.067322000001</v>
      </c>
      <c r="G247" s="96">
        <v>250</v>
      </c>
      <c r="H247" s="89">
        <v>3183.399141376</v>
      </c>
      <c r="I247" s="20">
        <v>4.3445549999999999E-2</v>
      </c>
      <c r="J247" s="97" t="s">
        <v>5274</v>
      </c>
      <c r="K247" s="98" t="str">
        <f t="shared" si="9"/>
        <v>JAKPROP</v>
      </c>
      <c r="L247" s="99" t="str">
        <f t="shared" si="10"/>
        <v>SMALL CAP</v>
      </c>
      <c r="M247" s="100">
        <f t="shared" si="11"/>
        <v>4.2847000000000003E-2</v>
      </c>
      <c r="O247" s="19" t="s">
        <v>876</v>
      </c>
      <c r="P247" s="19" t="s">
        <v>12</v>
      </c>
    </row>
    <row r="248" spans="1:16" ht="15.75" customHeight="1" x14ac:dyDescent="0.35">
      <c r="A248" s="7">
        <v>241</v>
      </c>
      <c r="B248" s="17" t="s">
        <v>345</v>
      </c>
      <c r="C248" s="17" t="s">
        <v>894</v>
      </c>
      <c r="D248" s="32" t="s">
        <v>3978</v>
      </c>
      <c r="E248" s="95">
        <v>4.2714000000000002E-2</v>
      </c>
      <c r="F248" s="96">
        <v>1745</v>
      </c>
      <c r="G248" s="96">
        <v>1790</v>
      </c>
      <c r="H248" s="89">
        <v>3123.5500933120002</v>
      </c>
      <c r="I248" s="20">
        <v>4.331082E-2</v>
      </c>
      <c r="J248" s="97" t="s">
        <v>5274</v>
      </c>
      <c r="K248" s="98" t="str">
        <f t="shared" si="9"/>
        <v>JAKPROP</v>
      </c>
      <c r="L248" s="99" t="str">
        <f t="shared" si="10"/>
        <v>SMALL CAP</v>
      </c>
      <c r="M248" s="100">
        <f t="shared" si="11"/>
        <v>4.2714000000000002E-2</v>
      </c>
      <c r="O248" s="19" t="s">
        <v>485</v>
      </c>
      <c r="P248" s="19" t="s">
        <v>5</v>
      </c>
    </row>
    <row r="249" spans="1:16" ht="15.75" customHeight="1" x14ac:dyDescent="0.35">
      <c r="A249" s="7">
        <v>242</v>
      </c>
      <c r="B249" s="17" t="s">
        <v>236</v>
      </c>
      <c r="C249" s="17" t="s">
        <v>1016</v>
      </c>
      <c r="D249" s="32" t="s">
        <v>4010</v>
      </c>
      <c r="E249" s="95">
        <v>4.2667999999999998E-2</v>
      </c>
      <c r="F249" s="96">
        <v>12000.705445</v>
      </c>
      <c r="G249" s="96">
        <v>260</v>
      </c>
      <c r="H249" s="89">
        <v>2496.1467023360001</v>
      </c>
      <c r="I249" s="20">
        <v>4.326414E-2</v>
      </c>
      <c r="J249" s="97" t="s">
        <v>3740</v>
      </c>
      <c r="K249" s="98" t="str">
        <f t="shared" si="9"/>
        <v>JAKTRAD</v>
      </c>
      <c r="L249" s="99" t="str">
        <f t="shared" si="10"/>
        <v>SMALL CAP</v>
      </c>
      <c r="M249" s="100">
        <f t="shared" si="11"/>
        <v>4.2667999999999998E-2</v>
      </c>
      <c r="O249" s="19" t="s">
        <v>662</v>
      </c>
      <c r="P249" s="19" t="s">
        <v>13</v>
      </c>
    </row>
    <row r="250" spans="1:16" ht="15.75" customHeight="1" x14ac:dyDescent="0.35">
      <c r="A250" s="7">
        <v>243</v>
      </c>
      <c r="B250" s="17" t="s">
        <v>251</v>
      </c>
      <c r="C250" s="17" t="s">
        <v>769</v>
      </c>
      <c r="D250" s="32" t="s">
        <v>3919</v>
      </c>
      <c r="E250" s="95">
        <v>4.2612999999999998E-2</v>
      </c>
      <c r="F250" s="96">
        <v>62322.456901999998</v>
      </c>
      <c r="G250" s="96">
        <v>50</v>
      </c>
      <c r="H250" s="89">
        <v>3116.1227673600001</v>
      </c>
      <c r="I250" s="20">
        <v>4.3207839999999997E-2</v>
      </c>
      <c r="J250" s="97" t="s">
        <v>62</v>
      </c>
      <c r="K250" s="98" t="str">
        <f t="shared" si="9"/>
        <v>JAKTRAD</v>
      </c>
      <c r="L250" s="99" t="str">
        <f t="shared" si="10"/>
        <v>SMALL CAP</v>
      </c>
      <c r="M250" s="100">
        <f t="shared" si="11"/>
        <v>4.2612999999999998E-2</v>
      </c>
      <c r="O250" s="19" t="s">
        <v>663</v>
      </c>
      <c r="P250" s="19" t="s">
        <v>8</v>
      </c>
    </row>
    <row r="251" spans="1:16" ht="15.75" customHeight="1" x14ac:dyDescent="0.35">
      <c r="A251" s="7">
        <v>244</v>
      </c>
      <c r="B251" s="17" t="s">
        <v>260</v>
      </c>
      <c r="C251" s="17" t="s">
        <v>830</v>
      </c>
      <c r="D251" s="32" t="s">
        <v>4087</v>
      </c>
      <c r="E251" s="95">
        <v>4.1183999999999998E-2</v>
      </c>
      <c r="F251" s="96">
        <v>2206.3125</v>
      </c>
      <c r="G251" s="96">
        <v>1365</v>
      </c>
      <c r="H251" s="89">
        <v>3088.83750912</v>
      </c>
      <c r="I251" s="20">
        <v>4.1758759999999999E-2</v>
      </c>
      <c r="J251" s="97" t="s">
        <v>59</v>
      </c>
      <c r="K251" s="98" t="str">
        <f t="shared" si="9"/>
        <v>JAKMINE</v>
      </c>
      <c r="L251" s="99" t="str">
        <f t="shared" si="10"/>
        <v>SMALL CAP</v>
      </c>
      <c r="M251" s="100">
        <f t="shared" si="11"/>
        <v>4.1183999999999998E-2</v>
      </c>
      <c r="O251" s="19" t="s">
        <v>816</v>
      </c>
      <c r="P251" s="19" t="s">
        <v>10</v>
      </c>
    </row>
    <row r="252" spans="1:16" ht="15.75" customHeight="1" x14ac:dyDescent="0.35">
      <c r="A252" s="7">
        <v>245</v>
      </c>
      <c r="B252" s="17" t="s">
        <v>191</v>
      </c>
      <c r="C252" s="17" t="s">
        <v>707</v>
      </c>
      <c r="D252" s="32" t="s">
        <v>3934</v>
      </c>
      <c r="E252" s="95">
        <v>4.1105000000000003E-2</v>
      </c>
      <c r="F252" s="96">
        <v>23483.317537999999</v>
      </c>
      <c r="G252" s="96">
        <v>128</v>
      </c>
      <c r="H252" s="89" t="e">
        <v>#VALUE!</v>
      </c>
      <c r="I252" s="20">
        <v>4.1679010000000002E-2</v>
      </c>
      <c r="J252" s="97" t="s">
        <v>3006</v>
      </c>
      <c r="K252" s="98" t="str">
        <f t="shared" si="9"/>
        <v>JAKINFR</v>
      </c>
      <c r="L252" s="99" t="str">
        <f t="shared" si="10"/>
        <v>SMALL CAP</v>
      </c>
      <c r="M252" s="100">
        <f t="shared" si="11"/>
        <v>4.1105000000000003E-2</v>
      </c>
      <c r="O252" s="19" t="s">
        <v>4513</v>
      </c>
      <c r="P252" s="19" t="s">
        <v>13</v>
      </c>
    </row>
    <row r="253" spans="1:16" ht="15.75" customHeight="1" x14ac:dyDescent="0.35">
      <c r="A253" s="7">
        <v>246</v>
      </c>
      <c r="B253" s="17" t="s">
        <v>248</v>
      </c>
      <c r="C253" s="17" t="s">
        <v>481</v>
      </c>
      <c r="D253" s="32" t="s">
        <v>4058</v>
      </c>
      <c r="E253" s="95">
        <v>4.0731999999999997E-2</v>
      </c>
      <c r="F253" s="96">
        <v>59572.382787000002</v>
      </c>
      <c r="G253" s="96">
        <v>50</v>
      </c>
      <c r="H253" s="89">
        <v>2978.6190643199998</v>
      </c>
      <c r="I253" s="20">
        <v>4.1301230000000001E-2</v>
      </c>
      <c r="J253" s="97" t="s">
        <v>3726</v>
      </c>
      <c r="K253" s="98" t="str">
        <f t="shared" si="9"/>
        <v>JAKBIND</v>
      </c>
      <c r="L253" s="99" t="str">
        <f t="shared" si="10"/>
        <v>SMALL CAP</v>
      </c>
      <c r="M253" s="100">
        <f t="shared" si="11"/>
        <v>4.0731999999999997E-2</v>
      </c>
      <c r="O253" s="19" t="s">
        <v>4435</v>
      </c>
      <c r="P253" s="19" t="s">
        <v>9</v>
      </c>
    </row>
    <row r="254" spans="1:16" ht="15.75" customHeight="1" x14ac:dyDescent="0.35">
      <c r="A254" s="7">
        <v>247</v>
      </c>
      <c r="B254" s="17" t="s">
        <v>232</v>
      </c>
      <c r="C254" s="17" t="s">
        <v>539</v>
      </c>
      <c r="D254" s="32" t="s">
        <v>4100</v>
      </c>
      <c r="E254" s="95">
        <v>4.0717999999999997E-2</v>
      </c>
      <c r="F254" s="96">
        <v>2238.75</v>
      </c>
      <c r="G254" s="96">
        <v>1330</v>
      </c>
      <c r="H254" s="89">
        <v>3470.062518272</v>
      </c>
      <c r="I254" s="20">
        <v>4.128623E-2</v>
      </c>
      <c r="J254" s="97" t="s">
        <v>3726</v>
      </c>
      <c r="K254" s="98" t="str">
        <f t="shared" si="9"/>
        <v>JAKBIND</v>
      </c>
      <c r="L254" s="99" t="str">
        <f t="shared" si="10"/>
        <v>SMALL CAP</v>
      </c>
      <c r="M254" s="100">
        <f t="shared" si="11"/>
        <v>4.0717999999999997E-2</v>
      </c>
      <c r="O254" s="19" t="s">
        <v>948</v>
      </c>
      <c r="P254" s="19" t="s">
        <v>13</v>
      </c>
    </row>
    <row r="255" spans="1:16" ht="15.75" customHeight="1" x14ac:dyDescent="0.35">
      <c r="A255" s="7">
        <v>248</v>
      </c>
      <c r="B255" s="17" t="s">
        <v>234</v>
      </c>
      <c r="C255" s="17" t="s">
        <v>980</v>
      </c>
      <c r="D255" s="32" t="s">
        <v>3997</v>
      </c>
      <c r="E255" s="95">
        <v>4.0203999999999997E-2</v>
      </c>
      <c r="F255" s="96">
        <v>2882.3530000000001</v>
      </c>
      <c r="G255" s="96">
        <v>1020</v>
      </c>
      <c r="H255" s="89">
        <v>2940.0000102399999</v>
      </c>
      <c r="I255" s="20">
        <v>4.0765740000000002E-2</v>
      </c>
      <c r="J255" s="97" t="s">
        <v>3726</v>
      </c>
      <c r="K255" s="98" t="str">
        <f t="shared" si="9"/>
        <v>JAKTRAD</v>
      </c>
      <c r="L255" s="99" t="str">
        <f t="shared" si="10"/>
        <v>SMALL CAP</v>
      </c>
      <c r="M255" s="100">
        <f t="shared" si="11"/>
        <v>4.0203999999999997E-2</v>
      </c>
      <c r="O255" s="19" t="s">
        <v>949</v>
      </c>
      <c r="P255" s="19" t="s">
        <v>13</v>
      </c>
    </row>
    <row r="256" spans="1:16" ht="15.75" customHeight="1" x14ac:dyDescent="0.35">
      <c r="A256" s="7">
        <v>249</v>
      </c>
      <c r="B256" s="17" t="s">
        <v>4039</v>
      </c>
      <c r="C256" s="17" t="s">
        <v>806</v>
      </c>
      <c r="D256" s="32" t="s">
        <v>4040</v>
      </c>
      <c r="E256" s="95">
        <v>4.0046999999999999E-2</v>
      </c>
      <c r="F256" s="96">
        <v>3803.2526400000002</v>
      </c>
      <c r="G256" s="96">
        <v>770</v>
      </c>
      <c r="H256" s="89">
        <v>2833.423269888</v>
      </c>
      <c r="I256" s="20">
        <v>4.0606339999999998E-2</v>
      </c>
      <c r="J256" s="97" t="s">
        <v>3732</v>
      </c>
      <c r="K256" s="98" t="str">
        <f t="shared" si="9"/>
        <v>JAKTRAD</v>
      </c>
      <c r="L256" s="99" t="str">
        <f t="shared" si="10"/>
        <v>SMALL CAP</v>
      </c>
      <c r="M256" s="100">
        <f t="shared" si="11"/>
        <v>4.0046999999999999E-2</v>
      </c>
      <c r="O256" s="19" t="s">
        <v>719</v>
      </c>
      <c r="P256" s="19" t="s">
        <v>9</v>
      </c>
    </row>
    <row r="257" spans="1:16" ht="15.75" customHeight="1" x14ac:dyDescent="0.35">
      <c r="A257" s="7">
        <v>250</v>
      </c>
      <c r="B257" s="17" t="s">
        <v>3989</v>
      </c>
      <c r="C257" s="17" t="s">
        <v>851</v>
      </c>
      <c r="D257" s="32" t="s">
        <v>3990</v>
      </c>
      <c r="E257" s="95">
        <v>3.9411000000000002E-2</v>
      </c>
      <c r="F257" s="96">
        <v>9006.25</v>
      </c>
      <c r="G257" s="96">
        <v>320</v>
      </c>
      <c r="H257" s="89">
        <v>2652.7499550719999</v>
      </c>
      <c r="I257" s="20">
        <v>3.9961509999999999E-2</v>
      </c>
      <c r="J257" s="97" t="s">
        <v>5274</v>
      </c>
      <c r="K257" s="98" t="str">
        <f t="shared" si="9"/>
        <v>JAKPROP</v>
      </c>
      <c r="L257" s="99" t="str">
        <f t="shared" si="10"/>
        <v>SMALL CAP</v>
      </c>
      <c r="M257" s="100">
        <f t="shared" si="11"/>
        <v>3.9411000000000002E-2</v>
      </c>
      <c r="O257" s="19" t="s">
        <v>4889</v>
      </c>
      <c r="P257" s="19" t="s">
        <v>6</v>
      </c>
    </row>
    <row r="258" spans="1:16" ht="15.75" customHeight="1" x14ac:dyDescent="0.35">
      <c r="A258" s="7">
        <v>251</v>
      </c>
      <c r="B258" s="17" t="s">
        <v>4178</v>
      </c>
      <c r="C258" s="17" t="s">
        <v>703</v>
      </c>
      <c r="D258" s="32" t="s">
        <v>4179</v>
      </c>
      <c r="E258" s="95">
        <v>3.9259000000000002E-2</v>
      </c>
      <c r="F258" s="96">
        <v>3397.5</v>
      </c>
      <c r="G258" s="96">
        <v>845</v>
      </c>
      <c r="H258" s="89">
        <v>2870.8875796480002</v>
      </c>
      <c r="I258" s="20">
        <v>3.9807429999999998E-2</v>
      </c>
      <c r="J258" s="97" t="s">
        <v>82</v>
      </c>
      <c r="K258" s="98" t="str">
        <f t="shared" si="9"/>
        <v>JAKINFR</v>
      </c>
      <c r="L258" s="99" t="str">
        <f t="shared" si="10"/>
        <v>SMALL CAP</v>
      </c>
      <c r="M258" s="100">
        <f t="shared" si="11"/>
        <v>3.9259000000000002E-2</v>
      </c>
      <c r="O258" s="19" t="s">
        <v>575</v>
      </c>
      <c r="P258" s="19" t="s">
        <v>7</v>
      </c>
    </row>
    <row r="259" spans="1:16" ht="15.75" customHeight="1" x14ac:dyDescent="0.35">
      <c r="A259" s="7">
        <v>252</v>
      </c>
      <c r="B259" s="17" t="s">
        <v>203</v>
      </c>
      <c r="C259" s="17" t="s">
        <v>927</v>
      </c>
      <c r="D259" s="32" t="s">
        <v>4001</v>
      </c>
      <c r="E259" s="95">
        <v>3.9232000000000003E-2</v>
      </c>
      <c r="F259" s="96">
        <v>31183.464899999999</v>
      </c>
      <c r="G259" s="96">
        <v>92</v>
      </c>
      <c r="H259" s="89">
        <v>2744.144887808</v>
      </c>
      <c r="I259" s="20">
        <v>3.9779580000000002E-2</v>
      </c>
      <c r="J259" s="97" t="s">
        <v>5273</v>
      </c>
      <c r="K259" s="98" t="str">
        <f t="shared" si="9"/>
        <v>JAKINFR</v>
      </c>
      <c r="L259" s="99" t="str">
        <f t="shared" si="10"/>
        <v>SMALL CAP</v>
      </c>
      <c r="M259" s="100">
        <f t="shared" si="11"/>
        <v>3.9232000000000003E-2</v>
      </c>
      <c r="O259" s="19" t="s">
        <v>576</v>
      </c>
      <c r="P259" s="19" t="s">
        <v>7</v>
      </c>
    </row>
    <row r="260" spans="1:16" ht="15.75" customHeight="1" x14ac:dyDescent="0.35">
      <c r="A260" s="7">
        <v>253</v>
      </c>
      <c r="B260" s="17" t="s">
        <v>3907</v>
      </c>
      <c r="C260" s="17" t="s">
        <v>535</v>
      </c>
      <c r="D260" s="32" t="s">
        <v>3908</v>
      </c>
      <c r="E260" s="95">
        <v>3.9155000000000002E-2</v>
      </c>
      <c r="F260" s="96">
        <v>8782.9500000000007</v>
      </c>
      <c r="G260" s="96">
        <v>326</v>
      </c>
      <c r="H260" s="89">
        <v>2743.9322890240001</v>
      </c>
      <c r="I260" s="20">
        <v>3.9701409999999999E-2</v>
      </c>
      <c r="J260" s="97" t="s">
        <v>3732</v>
      </c>
      <c r="K260" s="98" t="str">
        <f t="shared" si="9"/>
        <v>JAKBIND</v>
      </c>
      <c r="L260" s="99" t="str">
        <f t="shared" si="10"/>
        <v>SMALL CAP</v>
      </c>
      <c r="M260" s="100">
        <f t="shared" si="11"/>
        <v>3.9155000000000002E-2</v>
      </c>
      <c r="O260" s="19" t="s">
        <v>950</v>
      </c>
      <c r="P260" s="19" t="s">
        <v>13</v>
      </c>
    </row>
    <row r="261" spans="1:16" ht="15.75" customHeight="1" x14ac:dyDescent="0.35">
      <c r="A261" s="7">
        <v>254</v>
      </c>
      <c r="B261" s="17" t="s">
        <v>4688</v>
      </c>
      <c r="C261" s="17" t="s">
        <v>4686</v>
      </c>
      <c r="D261" s="32" t="s">
        <v>4687</v>
      </c>
      <c r="E261" s="95">
        <v>3.8189000000000001E-2</v>
      </c>
      <c r="F261" s="96">
        <v>2792.62</v>
      </c>
      <c r="G261" s="96">
        <v>1000</v>
      </c>
      <c r="H261" s="89">
        <v>2862.4355328000001</v>
      </c>
      <c r="I261" s="20">
        <v>3.8722180000000002E-2</v>
      </c>
      <c r="J261" s="97" t="s">
        <v>5274</v>
      </c>
      <c r="K261" s="98" t="str">
        <f t="shared" si="9"/>
        <v>JAKFIN</v>
      </c>
      <c r="L261" s="99" t="str">
        <f t="shared" si="10"/>
        <v>SMALL CAP</v>
      </c>
      <c r="M261" s="100">
        <f t="shared" si="11"/>
        <v>3.8189000000000001E-2</v>
      </c>
      <c r="O261" s="19" t="s">
        <v>951</v>
      </c>
      <c r="P261" s="19" t="s">
        <v>13</v>
      </c>
    </row>
    <row r="262" spans="1:16" ht="15.75" customHeight="1" x14ac:dyDescent="0.35">
      <c r="A262" s="7">
        <v>255</v>
      </c>
      <c r="B262" s="17" t="s">
        <v>253</v>
      </c>
      <c r="C262" s="17" t="s">
        <v>674</v>
      </c>
      <c r="D262" s="32" t="s">
        <v>4034</v>
      </c>
      <c r="E262" s="95">
        <v>3.7869E-2</v>
      </c>
      <c r="F262" s="96">
        <v>2650</v>
      </c>
      <c r="G262" s="96">
        <v>1045</v>
      </c>
      <c r="H262" s="89">
        <v>2888.4999864319998</v>
      </c>
      <c r="I262" s="20">
        <v>3.8398130000000003E-2</v>
      </c>
      <c r="J262" s="97" t="s">
        <v>51</v>
      </c>
      <c r="K262" s="98" t="str">
        <f t="shared" si="9"/>
        <v>JAKFIN</v>
      </c>
      <c r="L262" s="99" t="str">
        <f t="shared" si="10"/>
        <v>SMALL CAP</v>
      </c>
      <c r="M262" s="100">
        <f t="shared" si="11"/>
        <v>3.7869E-2</v>
      </c>
      <c r="O262" s="19" t="s">
        <v>577</v>
      </c>
      <c r="P262" s="19" t="s">
        <v>7</v>
      </c>
    </row>
    <row r="263" spans="1:16" ht="15.75" customHeight="1" x14ac:dyDescent="0.35">
      <c r="A263" s="7">
        <v>256</v>
      </c>
      <c r="B263" s="17" t="s">
        <v>3982</v>
      </c>
      <c r="C263" s="17" t="s">
        <v>1000</v>
      </c>
      <c r="D263" s="32" t="s">
        <v>3983</v>
      </c>
      <c r="E263" s="95">
        <v>3.7178999999999997E-2</v>
      </c>
      <c r="F263" s="96">
        <v>937.5</v>
      </c>
      <c r="G263" s="96">
        <v>2900</v>
      </c>
      <c r="H263" s="89">
        <v>2690.6250444799998</v>
      </c>
      <c r="I263" s="20">
        <v>3.7697910000000001E-2</v>
      </c>
      <c r="J263" s="97" t="s">
        <v>3740</v>
      </c>
      <c r="K263" s="98" t="str">
        <f t="shared" si="9"/>
        <v>JAKTRAD</v>
      </c>
      <c r="L263" s="99" t="str">
        <f t="shared" si="10"/>
        <v>SMALL CAP</v>
      </c>
      <c r="M263" s="100">
        <f t="shared" si="11"/>
        <v>3.7178999999999997E-2</v>
      </c>
      <c r="O263" s="19" t="s">
        <v>783</v>
      </c>
      <c r="P263" s="19" t="s">
        <v>11</v>
      </c>
    </row>
    <row r="264" spans="1:16" ht="15.75" customHeight="1" x14ac:dyDescent="0.35">
      <c r="A264" s="7">
        <v>257</v>
      </c>
      <c r="B264" s="17" t="s">
        <v>275</v>
      </c>
      <c r="C264" s="17" t="s">
        <v>764</v>
      </c>
      <c r="D264" s="32" t="s">
        <v>3968</v>
      </c>
      <c r="E264" s="95">
        <v>3.7127E-2</v>
      </c>
      <c r="F264" s="96">
        <v>3000</v>
      </c>
      <c r="G264" s="96">
        <v>905</v>
      </c>
      <c r="H264" s="89">
        <v>2714.9999800320002</v>
      </c>
      <c r="I264" s="20">
        <v>3.7645909999999998E-2</v>
      </c>
      <c r="J264" s="97" t="s">
        <v>59</v>
      </c>
      <c r="K264" s="98" t="str">
        <f t="shared" ref="K264:K327" si="12">VLOOKUP(C264,$O$8:$P$637,2,FALSE)</f>
        <v>JAKMINE</v>
      </c>
      <c r="L264" s="99" t="str">
        <f t="shared" ref="L264:L327" si="13">IF((E264&lt;0.5),"SMALL CAP",IF(AND(E264&gt;=0.5,E264&lt;=1.5),"MID CAP",IF(E264&gt;1.5,"BIG CAP","")))</f>
        <v>SMALL CAP</v>
      </c>
      <c r="M264" s="100">
        <f t="shared" ref="M264:M327" si="14">E264</f>
        <v>3.7127E-2</v>
      </c>
      <c r="O264" s="19" t="s">
        <v>720</v>
      </c>
      <c r="P264" s="19" t="s">
        <v>9</v>
      </c>
    </row>
    <row r="265" spans="1:16" ht="15.75" customHeight="1" x14ac:dyDescent="0.35">
      <c r="A265" s="7">
        <v>258</v>
      </c>
      <c r="B265" s="17" t="s">
        <v>267</v>
      </c>
      <c r="C265" s="17" t="s">
        <v>989</v>
      </c>
      <c r="D265" s="32" t="s">
        <v>4075</v>
      </c>
      <c r="E265" s="95">
        <v>3.6935000000000003E-2</v>
      </c>
      <c r="F265" s="96">
        <v>2455.376917</v>
      </c>
      <c r="G265" s="96">
        <v>1100</v>
      </c>
      <c r="H265" s="89">
        <v>2774.5758740480001</v>
      </c>
      <c r="I265" s="20">
        <v>3.7450600000000001E-2</v>
      </c>
      <c r="J265" s="97" t="s">
        <v>5275</v>
      </c>
      <c r="K265" s="98" t="str">
        <f t="shared" si="12"/>
        <v>JAKTRAD</v>
      </c>
      <c r="L265" s="99" t="str">
        <f t="shared" si="13"/>
        <v>SMALL CAP</v>
      </c>
      <c r="M265" s="100">
        <f t="shared" si="14"/>
        <v>3.6935000000000003E-2</v>
      </c>
      <c r="O265" s="19" t="s">
        <v>664</v>
      </c>
      <c r="P265" s="19" t="s">
        <v>8</v>
      </c>
    </row>
    <row r="266" spans="1:16" ht="15.75" customHeight="1" x14ac:dyDescent="0.35">
      <c r="A266" s="7">
        <v>259</v>
      </c>
      <c r="B266" s="17" t="s">
        <v>180</v>
      </c>
      <c r="C266" s="17" t="s">
        <v>1027</v>
      </c>
      <c r="D266" s="32" t="s">
        <v>3904</v>
      </c>
      <c r="E266" s="95">
        <v>3.6473999999999999E-2</v>
      </c>
      <c r="F266" s="96">
        <v>16464.270400000001</v>
      </c>
      <c r="G266" s="96">
        <v>162</v>
      </c>
      <c r="H266" s="89">
        <v>2733.0687795200001</v>
      </c>
      <c r="I266" s="20">
        <v>3.698328E-2</v>
      </c>
      <c r="J266" s="97" t="s">
        <v>5273</v>
      </c>
      <c r="K266" s="98" t="str">
        <f t="shared" si="12"/>
        <v>JAKTRAD</v>
      </c>
      <c r="L266" s="99" t="str">
        <f t="shared" si="13"/>
        <v>SMALL CAP</v>
      </c>
      <c r="M266" s="100">
        <f t="shared" si="14"/>
        <v>3.6473999999999999E-2</v>
      </c>
      <c r="O266" s="19" t="s">
        <v>721</v>
      </c>
      <c r="P266" s="19" t="s">
        <v>9</v>
      </c>
    </row>
    <row r="267" spans="1:16" ht="15.75" customHeight="1" x14ac:dyDescent="0.35">
      <c r="A267" s="7">
        <v>260</v>
      </c>
      <c r="B267" s="17" t="s">
        <v>4691</v>
      </c>
      <c r="C267" s="17" t="s">
        <v>4689</v>
      </c>
      <c r="D267" s="32" t="s">
        <v>4690</v>
      </c>
      <c r="E267" s="95">
        <v>3.6240000000000001E-2</v>
      </c>
      <c r="F267" s="96">
        <v>2334.8884979999998</v>
      </c>
      <c r="G267" s="96">
        <v>1135</v>
      </c>
      <c r="H267" s="89">
        <v>2638.4240476159998</v>
      </c>
      <c r="I267" s="20">
        <v>3.6745989999999999E-2</v>
      </c>
      <c r="J267" s="97" t="s">
        <v>62</v>
      </c>
      <c r="K267" s="98" t="str">
        <f t="shared" si="12"/>
        <v>JAKMINE</v>
      </c>
      <c r="L267" s="99" t="str">
        <f t="shared" si="13"/>
        <v>SMALL CAP</v>
      </c>
      <c r="M267" s="100">
        <f t="shared" si="14"/>
        <v>3.6240000000000001E-2</v>
      </c>
      <c r="O267" s="19" t="s">
        <v>578</v>
      </c>
      <c r="P267" s="19" t="s">
        <v>7</v>
      </c>
    </row>
    <row r="268" spans="1:16" ht="15.75" customHeight="1" x14ac:dyDescent="0.35">
      <c r="A268" s="7">
        <v>261</v>
      </c>
      <c r="B268" s="17" t="s">
        <v>157</v>
      </c>
      <c r="C268" s="17" t="s">
        <v>958</v>
      </c>
      <c r="D268" s="32" t="s">
        <v>3973</v>
      </c>
      <c r="E268" s="95">
        <v>3.6148E-2</v>
      </c>
      <c r="F268" s="96">
        <v>2318.7359999999999</v>
      </c>
      <c r="G268" s="96">
        <v>1140</v>
      </c>
      <c r="H268" s="89">
        <v>2643.3591705600002</v>
      </c>
      <c r="I268" s="20">
        <v>3.6652539999999997E-2</v>
      </c>
      <c r="J268" s="97" t="s">
        <v>3732</v>
      </c>
      <c r="K268" s="98" t="str">
        <f t="shared" si="12"/>
        <v>JAKTRAD</v>
      </c>
      <c r="L268" s="99" t="str">
        <f t="shared" si="13"/>
        <v>SMALL CAP</v>
      </c>
      <c r="M268" s="100">
        <f t="shared" si="14"/>
        <v>3.6148E-2</v>
      </c>
      <c r="O268" s="19" t="s">
        <v>952</v>
      </c>
      <c r="P268" s="19" t="s">
        <v>13</v>
      </c>
    </row>
    <row r="269" spans="1:16" ht="15.75" customHeight="1" x14ac:dyDescent="0.35">
      <c r="A269" s="7">
        <v>262</v>
      </c>
      <c r="B269" s="17" t="s">
        <v>257</v>
      </c>
      <c r="C269" s="17" t="s">
        <v>930</v>
      </c>
      <c r="D269" s="32" t="s">
        <v>4048</v>
      </c>
      <c r="E269" s="95">
        <v>3.5971000000000003E-2</v>
      </c>
      <c r="F269" s="96">
        <v>4458.3529200000003</v>
      </c>
      <c r="G269" s="96">
        <v>590</v>
      </c>
      <c r="H269" s="89">
        <v>2585.8447769600002</v>
      </c>
      <c r="I269" s="20">
        <v>3.6473249999999999E-2</v>
      </c>
      <c r="J269" s="97" t="s">
        <v>3732</v>
      </c>
      <c r="K269" s="98" t="str">
        <f t="shared" si="12"/>
        <v>JAKTRAD</v>
      </c>
      <c r="L269" s="99" t="str">
        <f t="shared" si="13"/>
        <v>SMALL CAP</v>
      </c>
      <c r="M269" s="100">
        <f t="shared" si="14"/>
        <v>3.5971000000000003E-2</v>
      </c>
      <c r="O269" s="19" t="s">
        <v>877</v>
      </c>
      <c r="P269" s="19" t="s">
        <v>12</v>
      </c>
    </row>
    <row r="270" spans="1:16" ht="15.75" customHeight="1" x14ac:dyDescent="0.35">
      <c r="A270" s="7">
        <v>263</v>
      </c>
      <c r="B270" s="17" t="s">
        <v>228</v>
      </c>
      <c r="C270" s="17" t="s">
        <v>778</v>
      </c>
      <c r="D270" s="32" t="s">
        <v>3977</v>
      </c>
      <c r="E270" s="95">
        <v>3.5929999999999997E-2</v>
      </c>
      <c r="F270" s="96">
        <v>7298.5</v>
      </c>
      <c r="G270" s="96">
        <v>360</v>
      </c>
      <c r="H270" s="89">
        <v>2671.2510300160002</v>
      </c>
      <c r="I270" s="20">
        <v>3.643209E-2</v>
      </c>
      <c r="J270" s="97" t="s">
        <v>59</v>
      </c>
      <c r="K270" s="98" t="str">
        <f t="shared" si="12"/>
        <v>JAKMINE</v>
      </c>
      <c r="L270" s="99" t="str">
        <f t="shared" si="13"/>
        <v>SMALL CAP</v>
      </c>
      <c r="M270" s="100">
        <f t="shared" si="14"/>
        <v>3.5929999999999997E-2</v>
      </c>
      <c r="O270" s="19" t="s">
        <v>519</v>
      </c>
      <c r="P270" s="19" t="s">
        <v>6</v>
      </c>
    </row>
    <row r="271" spans="1:16" ht="15.75" customHeight="1" x14ac:dyDescent="0.35">
      <c r="A271" s="7">
        <v>264</v>
      </c>
      <c r="B271" s="17" t="s">
        <v>4506</v>
      </c>
      <c r="C271" s="17" t="s">
        <v>4507</v>
      </c>
      <c r="D271" s="32" t="s">
        <v>4508</v>
      </c>
      <c r="E271" s="95">
        <v>3.5815E-2</v>
      </c>
      <c r="F271" s="96">
        <v>2700</v>
      </c>
      <c r="G271" s="96">
        <v>970</v>
      </c>
      <c r="H271" s="89">
        <v>2632.5001175040002</v>
      </c>
      <c r="I271" s="20">
        <v>3.6314779999999998E-2</v>
      </c>
      <c r="J271" s="97" t="s">
        <v>82</v>
      </c>
      <c r="K271" s="98" t="str">
        <f t="shared" si="12"/>
        <v>JAKTRAD</v>
      </c>
      <c r="L271" s="99" t="str">
        <f t="shared" si="13"/>
        <v>SMALL CAP</v>
      </c>
      <c r="M271" s="100">
        <f t="shared" si="14"/>
        <v>3.5815E-2</v>
      </c>
      <c r="O271" s="19" t="s">
        <v>486</v>
      </c>
      <c r="P271" s="19" t="s">
        <v>7</v>
      </c>
    </row>
    <row r="272" spans="1:16" ht="15.75" customHeight="1" x14ac:dyDescent="0.35">
      <c r="A272" s="7">
        <v>265</v>
      </c>
      <c r="B272" s="17" t="s">
        <v>218</v>
      </c>
      <c r="C272" s="17" t="s">
        <v>905</v>
      </c>
      <c r="D272" s="32" t="s">
        <v>4011</v>
      </c>
      <c r="E272" s="95">
        <v>3.5388999999999997E-2</v>
      </c>
      <c r="F272" s="96">
        <v>4705.2494399999996</v>
      </c>
      <c r="G272" s="96">
        <v>550</v>
      </c>
      <c r="H272" s="89">
        <v>2611.4135162880002</v>
      </c>
      <c r="I272" s="20">
        <v>3.5883379999999999E-2</v>
      </c>
      <c r="J272" s="97" t="s">
        <v>82</v>
      </c>
      <c r="K272" s="98" t="str">
        <f t="shared" si="12"/>
        <v>JAKPROP</v>
      </c>
      <c r="L272" s="99" t="str">
        <f t="shared" si="13"/>
        <v>SMALL CAP</v>
      </c>
      <c r="M272" s="100">
        <f t="shared" si="14"/>
        <v>3.5388999999999997E-2</v>
      </c>
      <c r="O272" s="19" t="s">
        <v>520</v>
      </c>
      <c r="P272" s="19" t="s">
        <v>6</v>
      </c>
    </row>
    <row r="273" spans="1:16" ht="15.75" customHeight="1" x14ac:dyDescent="0.35">
      <c r="A273" s="7">
        <v>266</v>
      </c>
      <c r="B273" s="17" t="s">
        <v>4155</v>
      </c>
      <c r="C273" s="17" t="s">
        <v>985</v>
      </c>
      <c r="D273" s="32" t="s">
        <v>4156</v>
      </c>
      <c r="E273" s="95">
        <v>3.5383999999999999E-2</v>
      </c>
      <c r="F273" s="96">
        <v>1875</v>
      </c>
      <c r="G273" s="96">
        <v>1380</v>
      </c>
      <c r="H273" s="89">
        <v>2587.4999541759998</v>
      </c>
      <c r="I273" s="20">
        <v>3.5878010000000002E-2</v>
      </c>
      <c r="J273" s="97" t="s">
        <v>5275</v>
      </c>
      <c r="K273" s="98" t="str">
        <f t="shared" si="12"/>
        <v>JAKTRAD</v>
      </c>
      <c r="L273" s="99" t="str">
        <f t="shared" si="13"/>
        <v>SMALL CAP</v>
      </c>
      <c r="M273" s="100">
        <f t="shared" si="14"/>
        <v>3.5383999999999999E-2</v>
      </c>
      <c r="O273" s="19" t="s">
        <v>817</v>
      </c>
      <c r="P273" s="19" t="s">
        <v>10</v>
      </c>
    </row>
    <row r="274" spans="1:16" ht="15.75" customHeight="1" x14ac:dyDescent="0.35">
      <c r="A274" s="7">
        <v>267</v>
      </c>
      <c r="B274" s="17" t="s">
        <v>3993</v>
      </c>
      <c r="C274" s="17" t="s">
        <v>3665</v>
      </c>
      <c r="D274" s="32" t="s">
        <v>3994</v>
      </c>
      <c r="E274" s="95">
        <v>3.5227000000000001E-2</v>
      </c>
      <c r="F274" s="96">
        <v>1400</v>
      </c>
      <c r="G274" s="96">
        <v>1840</v>
      </c>
      <c r="H274" s="89">
        <v>2568.9999278079999</v>
      </c>
      <c r="I274" s="20">
        <v>3.5718550000000002E-2</v>
      </c>
      <c r="J274" s="97" t="s">
        <v>59</v>
      </c>
      <c r="K274" s="98" t="str">
        <f t="shared" si="12"/>
        <v>JAKMINE</v>
      </c>
      <c r="L274" s="99" t="str">
        <f t="shared" si="13"/>
        <v>SMALL CAP</v>
      </c>
      <c r="M274" s="100">
        <f t="shared" si="14"/>
        <v>3.5227000000000001E-2</v>
      </c>
      <c r="O274" s="19" t="s">
        <v>818</v>
      </c>
      <c r="P274" s="19" t="s">
        <v>10</v>
      </c>
    </row>
    <row r="275" spans="1:16" ht="15.75" customHeight="1" x14ac:dyDescent="0.35">
      <c r="A275" s="7">
        <v>268</v>
      </c>
      <c r="B275" s="17" t="s">
        <v>216</v>
      </c>
      <c r="C275" s="17" t="s">
        <v>949</v>
      </c>
      <c r="D275" s="32" t="s">
        <v>4012</v>
      </c>
      <c r="E275" s="95">
        <v>3.5034999999999997E-2</v>
      </c>
      <c r="F275" s="96">
        <v>840</v>
      </c>
      <c r="G275" s="96">
        <v>3050</v>
      </c>
      <c r="H275" s="89">
        <v>2553.6000163839999</v>
      </c>
      <c r="I275" s="20">
        <v>3.5524430000000003E-2</v>
      </c>
      <c r="J275" s="97" t="s">
        <v>82</v>
      </c>
      <c r="K275" s="98" t="str">
        <f t="shared" si="12"/>
        <v>JAKTRAD</v>
      </c>
      <c r="L275" s="99" t="str">
        <f t="shared" si="13"/>
        <v>SMALL CAP</v>
      </c>
      <c r="M275" s="100">
        <f t="shared" si="14"/>
        <v>3.5034999999999997E-2</v>
      </c>
      <c r="O275" s="19" t="s">
        <v>665</v>
      </c>
      <c r="P275" s="19" t="s">
        <v>8</v>
      </c>
    </row>
    <row r="276" spans="1:16" ht="15.75" customHeight="1" x14ac:dyDescent="0.35">
      <c r="A276" s="7">
        <v>269</v>
      </c>
      <c r="B276" s="17" t="s">
        <v>4049</v>
      </c>
      <c r="C276" s="17" t="s">
        <v>892</v>
      </c>
      <c r="D276" s="32" t="s">
        <v>4917</v>
      </c>
      <c r="E276" s="95">
        <v>3.4909999999999997E-2</v>
      </c>
      <c r="F276" s="96">
        <v>22198.871803999999</v>
      </c>
      <c r="G276" s="96">
        <v>115</v>
      </c>
      <c r="H276" s="89">
        <v>2552.8702074879998</v>
      </c>
      <c r="I276" s="20">
        <v>3.539784E-2</v>
      </c>
      <c r="J276" s="97" t="s">
        <v>5274</v>
      </c>
      <c r="K276" s="98" t="str">
        <f t="shared" si="12"/>
        <v>JAKPROP</v>
      </c>
      <c r="L276" s="99" t="str">
        <f t="shared" si="13"/>
        <v>SMALL CAP</v>
      </c>
      <c r="M276" s="100">
        <f t="shared" si="14"/>
        <v>3.4909999999999997E-2</v>
      </c>
      <c r="O276" s="19" t="s">
        <v>521</v>
      </c>
      <c r="P276" s="19" t="s">
        <v>6</v>
      </c>
    </row>
    <row r="277" spans="1:16" ht="15.75" customHeight="1" x14ac:dyDescent="0.35">
      <c r="A277" s="7">
        <v>270</v>
      </c>
      <c r="B277" s="17" t="s">
        <v>187</v>
      </c>
      <c r="C277" s="17" t="s">
        <v>672</v>
      </c>
      <c r="D277" s="32" t="s">
        <v>3975</v>
      </c>
      <c r="E277" s="95">
        <v>3.4449E-2</v>
      </c>
      <c r="F277" s="96">
        <v>16465.148150000001</v>
      </c>
      <c r="G277" s="96">
        <v>153</v>
      </c>
      <c r="H277" s="89">
        <v>2561.2451839999999</v>
      </c>
      <c r="I277" s="20">
        <v>3.493052E-2</v>
      </c>
      <c r="J277" s="97" t="s">
        <v>51</v>
      </c>
      <c r="K277" s="98" t="str">
        <f t="shared" si="12"/>
        <v>JAKFIN</v>
      </c>
      <c r="L277" s="99" t="str">
        <f t="shared" si="13"/>
        <v>SMALL CAP</v>
      </c>
      <c r="M277" s="100">
        <f t="shared" si="14"/>
        <v>3.4449E-2</v>
      </c>
      <c r="O277" s="19" t="s">
        <v>579</v>
      </c>
      <c r="P277" s="19" t="s">
        <v>7</v>
      </c>
    </row>
    <row r="278" spans="1:16" ht="15.75" customHeight="1" x14ac:dyDescent="0.35">
      <c r="A278" s="7">
        <v>271</v>
      </c>
      <c r="B278" s="17" t="s">
        <v>4654</v>
      </c>
      <c r="C278" s="17" t="s">
        <v>4655</v>
      </c>
      <c r="D278" s="32" t="s">
        <v>4656</v>
      </c>
      <c r="E278" s="95">
        <v>3.4314999999999998E-2</v>
      </c>
      <c r="F278" s="96">
        <v>1818.38482</v>
      </c>
      <c r="G278" s="96">
        <v>1380</v>
      </c>
      <c r="H278" s="89">
        <v>2545.7388421119999</v>
      </c>
      <c r="I278" s="20">
        <v>3.4794680000000001E-2</v>
      </c>
      <c r="J278" s="97" t="s">
        <v>82</v>
      </c>
      <c r="K278" s="98" t="str">
        <f t="shared" si="12"/>
        <v>JAKINFR</v>
      </c>
      <c r="L278" s="99" t="str">
        <f t="shared" si="13"/>
        <v>SMALL CAP</v>
      </c>
      <c r="M278" s="100">
        <f t="shared" si="14"/>
        <v>3.4314999999999998E-2</v>
      </c>
      <c r="O278" s="19" t="s">
        <v>522</v>
      </c>
      <c r="P278" s="19" t="s">
        <v>6</v>
      </c>
    </row>
    <row r="279" spans="1:16" ht="15.75" customHeight="1" x14ac:dyDescent="0.35">
      <c r="A279" s="7">
        <v>272</v>
      </c>
      <c r="B279" s="17" t="s">
        <v>3931</v>
      </c>
      <c r="C279" s="17" t="s">
        <v>763</v>
      </c>
      <c r="D279" s="32" t="s">
        <v>3932</v>
      </c>
      <c r="E279" s="95">
        <v>3.3827000000000003E-2</v>
      </c>
      <c r="F279" s="96">
        <v>2659.85</v>
      </c>
      <c r="G279" s="96">
        <v>930</v>
      </c>
      <c r="H279" s="89">
        <v>2473.6605143040001</v>
      </c>
      <c r="I279" s="20">
        <v>3.429952E-2</v>
      </c>
      <c r="J279" s="97" t="s">
        <v>59</v>
      </c>
      <c r="K279" s="98" t="str">
        <f t="shared" si="12"/>
        <v>JAKMINE</v>
      </c>
      <c r="L279" s="99" t="str">
        <f t="shared" si="13"/>
        <v>SMALL CAP</v>
      </c>
      <c r="M279" s="100">
        <f t="shared" si="14"/>
        <v>3.3827000000000003E-2</v>
      </c>
      <c r="O279" s="19" t="s">
        <v>666</v>
      </c>
      <c r="P279" s="19" t="s">
        <v>6</v>
      </c>
    </row>
    <row r="280" spans="1:16" ht="15.75" customHeight="1" x14ac:dyDescent="0.35">
      <c r="A280" s="7">
        <v>273</v>
      </c>
      <c r="B280" s="17" t="s">
        <v>200</v>
      </c>
      <c r="C280" s="17" t="s">
        <v>814</v>
      </c>
      <c r="D280" s="32" t="s">
        <v>4007</v>
      </c>
      <c r="E280" s="95">
        <v>3.3119999999999997E-2</v>
      </c>
      <c r="F280" s="96">
        <v>3484.8</v>
      </c>
      <c r="G280" s="96">
        <v>695</v>
      </c>
      <c r="H280" s="89">
        <v>2439.36002048</v>
      </c>
      <c r="I280" s="20">
        <v>3.3582309999999997E-2</v>
      </c>
      <c r="J280" s="97" t="s">
        <v>3732</v>
      </c>
      <c r="K280" s="98" t="str">
        <f t="shared" si="12"/>
        <v>JAKMIND</v>
      </c>
      <c r="L280" s="99" t="str">
        <f t="shared" si="13"/>
        <v>SMALL CAP</v>
      </c>
      <c r="M280" s="100">
        <f t="shared" si="14"/>
        <v>3.3119999999999997E-2</v>
      </c>
      <c r="O280" s="19" t="s">
        <v>523</v>
      </c>
      <c r="P280" s="19" t="s">
        <v>6</v>
      </c>
    </row>
    <row r="281" spans="1:16" ht="15.75" customHeight="1" x14ac:dyDescent="0.35">
      <c r="A281" s="7">
        <v>274</v>
      </c>
      <c r="B281" s="17" t="s">
        <v>4017</v>
      </c>
      <c r="C281" s="17" t="s">
        <v>826</v>
      </c>
      <c r="D281" s="32" t="s">
        <v>4018</v>
      </c>
      <c r="E281" s="95">
        <v>3.2937000000000001E-2</v>
      </c>
      <c r="F281" s="96">
        <v>971.19</v>
      </c>
      <c r="G281" s="96">
        <v>2480</v>
      </c>
      <c r="H281" s="89">
        <v>2408.5512847360001</v>
      </c>
      <c r="I281" s="20">
        <v>3.3396719999999998E-2</v>
      </c>
      <c r="J281" s="97" t="s">
        <v>82</v>
      </c>
      <c r="K281" s="98" t="str">
        <f t="shared" si="12"/>
        <v>JAKMIND</v>
      </c>
      <c r="L281" s="99" t="str">
        <f t="shared" si="13"/>
        <v>SMALL CAP</v>
      </c>
      <c r="M281" s="100">
        <f t="shared" si="14"/>
        <v>3.2937000000000001E-2</v>
      </c>
      <c r="O281" s="19" t="s">
        <v>784</v>
      </c>
      <c r="P281" s="19" t="s">
        <v>11</v>
      </c>
    </row>
    <row r="282" spans="1:16" ht="15.75" customHeight="1" x14ac:dyDescent="0.35">
      <c r="A282" s="7">
        <v>275</v>
      </c>
      <c r="B282" s="17" t="s">
        <v>456</v>
      </c>
      <c r="C282" s="17" t="s">
        <v>520</v>
      </c>
      <c r="D282" s="32" t="s">
        <v>4063</v>
      </c>
      <c r="E282" s="95">
        <v>3.2752000000000003E-2</v>
      </c>
      <c r="F282" s="96">
        <v>12096.181261</v>
      </c>
      <c r="G282" s="96">
        <v>198</v>
      </c>
      <c r="H282" s="89">
        <v>2407.1401635840002</v>
      </c>
      <c r="I282" s="20">
        <v>3.3209429999999998E-2</v>
      </c>
      <c r="J282" s="97" t="s">
        <v>82</v>
      </c>
      <c r="K282" s="98" t="str">
        <f t="shared" si="12"/>
        <v>JAKBIND</v>
      </c>
      <c r="L282" s="99" t="str">
        <f t="shared" si="13"/>
        <v>SMALL CAP</v>
      </c>
      <c r="M282" s="100">
        <f t="shared" si="14"/>
        <v>3.2752000000000003E-2</v>
      </c>
      <c r="O282" s="19" t="s">
        <v>580</v>
      </c>
      <c r="P282" s="19" t="s">
        <v>7</v>
      </c>
    </row>
    <row r="283" spans="1:16" ht="15.75" customHeight="1" x14ac:dyDescent="0.35">
      <c r="A283" s="7">
        <v>276</v>
      </c>
      <c r="B283" s="17" t="s">
        <v>225</v>
      </c>
      <c r="C283" s="17" t="s">
        <v>503</v>
      </c>
      <c r="D283" s="32" t="s">
        <v>4024</v>
      </c>
      <c r="E283" s="95">
        <v>3.2641999999999997E-2</v>
      </c>
      <c r="F283" s="96">
        <v>434</v>
      </c>
      <c r="G283" s="96">
        <v>5500</v>
      </c>
      <c r="H283" s="89">
        <v>2419.5500605440002</v>
      </c>
      <c r="I283" s="20">
        <v>3.30979E-2</v>
      </c>
      <c r="J283" s="97" t="s">
        <v>82</v>
      </c>
      <c r="K283" s="98" t="str">
        <f t="shared" si="12"/>
        <v>JAKBIND</v>
      </c>
      <c r="L283" s="99" t="str">
        <f t="shared" si="13"/>
        <v>SMALL CAP</v>
      </c>
      <c r="M283" s="100">
        <f t="shared" si="14"/>
        <v>3.2641999999999997E-2</v>
      </c>
      <c r="O283" s="19" t="s">
        <v>819</v>
      </c>
      <c r="P283" s="19" t="s">
        <v>10</v>
      </c>
    </row>
    <row r="284" spans="1:16" ht="15.75" customHeight="1" x14ac:dyDescent="0.35">
      <c r="A284" s="7">
        <v>277</v>
      </c>
      <c r="B284" s="17" t="s">
        <v>5012</v>
      </c>
      <c r="C284" s="17" t="s">
        <v>5013</v>
      </c>
      <c r="D284" s="32" t="s">
        <v>5014</v>
      </c>
      <c r="E284" s="95">
        <v>3.2233999999999999E-2</v>
      </c>
      <c r="F284" s="96">
        <v>714.28570000000002</v>
      </c>
      <c r="G284" s="96">
        <v>3300</v>
      </c>
      <c r="H284" s="89">
        <v>2185.7142046720001</v>
      </c>
      <c r="I284" s="20">
        <v>3.2683900000000002E-2</v>
      </c>
      <c r="J284" s="97" t="s">
        <v>5275</v>
      </c>
      <c r="K284" s="98" t="str">
        <f t="shared" si="12"/>
        <v>JAKTRAD</v>
      </c>
      <c r="L284" s="99" t="str">
        <f t="shared" si="13"/>
        <v>SMALL CAP</v>
      </c>
      <c r="M284" s="100">
        <f t="shared" si="14"/>
        <v>3.2233999999999999E-2</v>
      </c>
      <c r="O284" s="19" t="s">
        <v>820</v>
      </c>
      <c r="P284" s="19" t="s">
        <v>10</v>
      </c>
    </row>
    <row r="285" spans="1:16" ht="15.75" customHeight="1" x14ac:dyDescent="0.35">
      <c r="A285" s="7">
        <v>278</v>
      </c>
      <c r="B285" s="17" t="s">
        <v>221</v>
      </c>
      <c r="C285" s="17" t="s">
        <v>855</v>
      </c>
      <c r="D285" s="32" t="s">
        <v>3998</v>
      </c>
      <c r="E285" s="95">
        <v>3.1662000000000003E-2</v>
      </c>
      <c r="F285" s="96">
        <v>9647.3111499999995</v>
      </c>
      <c r="G285" s="96">
        <v>240</v>
      </c>
      <c r="H285" s="89">
        <v>2373.2386529280002</v>
      </c>
      <c r="I285" s="20">
        <v>3.2104470000000003E-2</v>
      </c>
      <c r="J285" s="97" t="s">
        <v>5274</v>
      </c>
      <c r="K285" s="98" t="str">
        <f t="shared" si="12"/>
        <v>JAKPROP</v>
      </c>
      <c r="L285" s="99" t="str">
        <f t="shared" si="13"/>
        <v>SMALL CAP</v>
      </c>
      <c r="M285" s="100">
        <f t="shared" si="14"/>
        <v>3.1662000000000003E-2</v>
      </c>
      <c r="O285" s="19" t="s">
        <v>722</v>
      </c>
      <c r="P285" s="19" t="s">
        <v>13</v>
      </c>
    </row>
    <row r="286" spans="1:16" ht="15.75" customHeight="1" x14ac:dyDescent="0.35">
      <c r="A286" s="7">
        <v>279</v>
      </c>
      <c r="B286" s="17" t="s">
        <v>256</v>
      </c>
      <c r="C286" s="17" t="s">
        <v>573</v>
      </c>
      <c r="D286" s="32" t="s">
        <v>4023</v>
      </c>
      <c r="E286" s="95">
        <v>3.0938E-2</v>
      </c>
      <c r="F286" s="96">
        <v>1120</v>
      </c>
      <c r="G286" s="96">
        <v>2020</v>
      </c>
      <c r="H286" s="89">
        <v>2352.0000081920002</v>
      </c>
      <c r="I286" s="20">
        <v>3.1370200000000001E-2</v>
      </c>
      <c r="J286" s="97" t="s">
        <v>3740</v>
      </c>
      <c r="K286" s="98" t="str">
        <f t="shared" si="12"/>
        <v>JAKCONS</v>
      </c>
      <c r="L286" s="99" t="str">
        <f t="shared" si="13"/>
        <v>SMALL CAP</v>
      </c>
      <c r="M286" s="100">
        <f t="shared" si="14"/>
        <v>3.0938E-2</v>
      </c>
      <c r="O286" s="19" t="s">
        <v>723</v>
      </c>
      <c r="P286" s="19" t="s">
        <v>11</v>
      </c>
    </row>
    <row r="287" spans="1:16" ht="15.75" customHeight="1" x14ac:dyDescent="0.35">
      <c r="A287" s="7">
        <v>280</v>
      </c>
      <c r="B287" s="17" t="s">
        <v>4072</v>
      </c>
      <c r="C287" s="17" t="s">
        <v>743</v>
      </c>
      <c r="D287" s="32" t="s">
        <v>4073</v>
      </c>
      <c r="E287" s="95">
        <v>3.0870000000000002E-2</v>
      </c>
      <c r="F287" s="96">
        <v>2719.79</v>
      </c>
      <c r="G287" s="96">
        <v>830</v>
      </c>
      <c r="H287" s="89">
        <v>2298.2224773120001</v>
      </c>
      <c r="I287" s="20">
        <v>3.1301229999999999E-2</v>
      </c>
      <c r="J287" s="97" t="s">
        <v>59</v>
      </c>
      <c r="K287" s="98" t="str">
        <f t="shared" si="12"/>
        <v>JAKINFR</v>
      </c>
      <c r="L287" s="99" t="str">
        <f t="shared" si="13"/>
        <v>SMALL CAP</v>
      </c>
      <c r="M287" s="100">
        <f t="shared" si="14"/>
        <v>3.0870000000000002E-2</v>
      </c>
      <c r="O287" s="19" t="s">
        <v>524</v>
      </c>
      <c r="P287" s="19" t="s">
        <v>6</v>
      </c>
    </row>
    <row r="288" spans="1:16" ht="15.75" customHeight="1" x14ac:dyDescent="0.35">
      <c r="A288" s="7">
        <v>281</v>
      </c>
      <c r="B288" s="17" t="s">
        <v>5104</v>
      </c>
      <c r="C288" s="17" t="s">
        <v>5105</v>
      </c>
      <c r="D288" s="32" t="s">
        <v>5106</v>
      </c>
      <c r="E288" s="95">
        <v>3.0793000000000001E-2</v>
      </c>
      <c r="F288" s="96">
        <v>2010.5264</v>
      </c>
      <c r="G288" s="96">
        <v>1120</v>
      </c>
      <c r="H288" s="89">
        <v>2382.4737239040001</v>
      </c>
      <c r="I288" s="20">
        <v>3.122308E-2</v>
      </c>
      <c r="J288" s="97" t="s">
        <v>3006</v>
      </c>
      <c r="K288" s="98" t="str">
        <f t="shared" si="12"/>
        <v>JAKFIN</v>
      </c>
      <c r="L288" s="99" t="str">
        <f t="shared" si="13"/>
        <v>SMALL CAP</v>
      </c>
      <c r="M288" s="100">
        <f t="shared" si="14"/>
        <v>3.0793000000000001E-2</v>
      </c>
      <c r="O288" s="19" t="s">
        <v>667</v>
      </c>
      <c r="P288" s="19" t="s">
        <v>8</v>
      </c>
    </row>
    <row r="289" spans="1:16" ht="15.75" customHeight="1" x14ac:dyDescent="0.35">
      <c r="A289" s="7">
        <v>282</v>
      </c>
      <c r="B289" s="17" t="s">
        <v>246</v>
      </c>
      <c r="C289" s="17" t="s">
        <v>869</v>
      </c>
      <c r="D289" s="32" t="s">
        <v>4038</v>
      </c>
      <c r="E289" s="95">
        <v>2.9758E-2</v>
      </c>
      <c r="F289" s="96">
        <v>43521.913019</v>
      </c>
      <c r="G289" s="96">
        <v>50</v>
      </c>
      <c r="H289" s="89">
        <v>2176.0956170240001</v>
      </c>
      <c r="I289" s="20">
        <v>3.0173519999999999E-2</v>
      </c>
      <c r="J289" s="97" t="s">
        <v>5274</v>
      </c>
      <c r="K289" s="98" t="str">
        <f t="shared" si="12"/>
        <v>JAKPROP</v>
      </c>
      <c r="L289" s="99" t="str">
        <f t="shared" si="13"/>
        <v>SMALL CAP</v>
      </c>
      <c r="M289" s="100">
        <f t="shared" si="14"/>
        <v>2.9758E-2</v>
      </c>
      <c r="O289" s="19" t="s">
        <v>953</v>
      </c>
      <c r="P289" s="19" t="s">
        <v>13</v>
      </c>
    </row>
    <row r="290" spans="1:16" ht="15.75" customHeight="1" x14ac:dyDescent="0.35">
      <c r="A290" s="7">
        <v>283</v>
      </c>
      <c r="B290" s="17" t="s">
        <v>230</v>
      </c>
      <c r="C290" s="17" t="s">
        <v>995</v>
      </c>
      <c r="D290" s="32" t="s">
        <v>4033</v>
      </c>
      <c r="E290" s="95">
        <v>2.9756999999999999E-2</v>
      </c>
      <c r="F290" s="96">
        <v>1599.999996</v>
      </c>
      <c r="G290" s="96">
        <v>1360</v>
      </c>
      <c r="H290" s="89">
        <v>2175.999934464</v>
      </c>
      <c r="I290" s="20">
        <v>3.0172190000000002E-2</v>
      </c>
      <c r="J290" s="97" t="s">
        <v>3732</v>
      </c>
      <c r="K290" s="98" t="str">
        <f t="shared" si="12"/>
        <v>JAKTRAD</v>
      </c>
      <c r="L290" s="99" t="str">
        <f t="shared" si="13"/>
        <v>SMALL CAP</v>
      </c>
      <c r="M290" s="100">
        <f t="shared" si="14"/>
        <v>2.9756999999999999E-2</v>
      </c>
      <c r="O290" s="19" t="s">
        <v>4439</v>
      </c>
      <c r="P290" s="19" t="s">
        <v>13</v>
      </c>
    </row>
    <row r="291" spans="1:16" ht="15.75" customHeight="1" x14ac:dyDescent="0.35">
      <c r="A291" s="7">
        <v>284</v>
      </c>
      <c r="B291" s="17" t="s">
        <v>4109</v>
      </c>
      <c r="C291" s="17" t="s">
        <v>750</v>
      </c>
      <c r="D291" s="32" t="s">
        <v>4110</v>
      </c>
      <c r="E291" s="95">
        <v>2.9708999999999999E-2</v>
      </c>
      <c r="F291" s="96">
        <v>2750</v>
      </c>
      <c r="G291" s="96">
        <v>790</v>
      </c>
      <c r="H291" s="89">
        <v>2117.500010496</v>
      </c>
      <c r="I291" s="20">
        <v>3.012366E-2</v>
      </c>
      <c r="J291" s="97" t="s">
        <v>66</v>
      </c>
      <c r="K291" s="98" t="str">
        <f t="shared" si="12"/>
        <v>JAKINFR</v>
      </c>
      <c r="L291" s="99" t="str">
        <f t="shared" si="13"/>
        <v>SMALL CAP</v>
      </c>
      <c r="M291" s="100">
        <f t="shared" si="14"/>
        <v>2.9708999999999999E-2</v>
      </c>
      <c r="O291" s="19" t="s">
        <v>525</v>
      </c>
      <c r="P291" s="19" t="s">
        <v>6</v>
      </c>
    </row>
    <row r="292" spans="1:16" ht="15.75" customHeight="1" x14ac:dyDescent="0.35">
      <c r="A292" s="7">
        <v>285</v>
      </c>
      <c r="B292" s="17" t="s">
        <v>231</v>
      </c>
      <c r="C292" s="17" t="s">
        <v>908</v>
      </c>
      <c r="D292" s="32" t="s">
        <v>4025</v>
      </c>
      <c r="E292" s="95">
        <v>2.9378000000000001E-2</v>
      </c>
      <c r="F292" s="96">
        <v>3410</v>
      </c>
      <c r="G292" s="96">
        <v>630</v>
      </c>
      <c r="H292" s="89">
        <v>2182.4000491520001</v>
      </c>
      <c r="I292" s="20">
        <v>2.978811E-2</v>
      </c>
      <c r="J292" s="97" t="s">
        <v>82</v>
      </c>
      <c r="K292" s="98" t="str">
        <f t="shared" si="12"/>
        <v>JAKPROP</v>
      </c>
      <c r="L292" s="99" t="str">
        <f t="shared" si="13"/>
        <v>SMALL CAP</v>
      </c>
      <c r="M292" s="100">
        <f t="shared" si="14"/>
        <v>2.9378000000000001E-2</v>
      </c>
      <c r="O292" s="19" t="s">
        <v>954</v>
      </c>
      <c r="P292" s="19" t="s">
        <v>13</v>
      </c>
    </row>
    <row r="293" spans="1:16" ht="15.75" customHeight="1" x14ac:dyDescent="0.35">
      <c r="A293" s="7">
        <v>286</v>
      </c>
      <c r="B293" s="17" t="s">
        <v>406</v>
      </c>
      <c r="C293" s="17" t="s">
        <v>836</v>
      </c>
      <c r="D293" s="32" t="s">
        <v>4279</v>
      </c>
      <c r="E293" s="95">
        <v>2.9069000000000001E-2</v>
      </c>
      <c r="F293" s="96">
        <v>1771.4480000000001</v>
      </c>
      <c r="G293" s="96">
        <v>1200</v>
      </c>
      <c r="H293" s="89">
        <v>2825.4595973119999</v>
      </c>
      <c r="I293" s="20">
        <v>2.947526E-2</v>
      </c>
      <c r="J293" s="97" t="s">
        <v>5275</v>
      </c>
      <c r="K293" s="98" t="str">
        <f t="shared" si="12"/>
        <v>JAKMIND</v>
      </c>
      <c r="L293" s="99" t="str">
        <f t="shared" si="13"/>
        <v>SMALL CAP</v>
      </c>
      <c r="M293" s="100">
        <f t="shared" si="14"/>
        <v>2.9069000000000001E-2</v>
      </c>
      <c r="O293" s="19" t="s">
        <v>955</v>
      </c>
      <c r="P293" s="19" t="s">
        <v>13</v>
      </c>
    </row>
    <row r="294" spans="1:16" ht="15.75" customHeight="1" x14ac:dyDescent="0.35">
      <c r="A294" s="7">
        <v>287</v>
      </c>
      <c r="B294" s="17" t="s">
        <v>249</v>
      </c>
      <c r="C294" s="17" t="s">
        <v>901</v>
      </c>
      <c r="D294" s="32" t="s">
        <v>4112</v>
      </c>
      <c r="E294" s="95">
        <v>2.8580000000000001E-2</v>
      </c>
      <c r="F294" s="96">
        <v>268.8</v>
      </c>
      <c r="G294" s="96">
        <v>7775</v>
      </c>
      <c r="H294" s="89">
        <v>2089.919971328</v>
      </c>
      <c r="I294" s="20">
        <v>2.8978609999999998E-2</v>
      </c>
      <c r="J294" s="97" t="s">
        <v>5274</v>
      </c>
      <c r="K294" s="98" t="str">
        <f t="shared" si="12"/>
        <v>JAKPROP</v>
      </c>
      <c r="L294" s="99" t="str">
        <f t="shared" si="13"/>
        <v>SMALL CAP</v>
      </c>
      <c r="M294" s="100">
        <f t="shared" si="14"/>
        <v>2.8580000000000001E-2</v>
      </c>
      <c r="O294" s="19" t="s">
        <v>526</v>
      </c>
      <c r="P294" s="19" t="s">
        <v>6</v>
      </c>
    </row>
    <row r="295" spans="1:16" ht="15.75" customHeight="1" x14ac:dyDescent="0.35">
      <c r="A295" s="7">
        <v>288</v>
      </c>
      <c r="B295" s="17" t="s">
        <v>4438</v>
      </c>
      <c r="C295" s="17" t="s">
        <v>4439</v>
      </c>
      <c r="D295" s="32" t="s">
        <v>4440</v>
      </c>
      <c r="E295" s="95">
        <v>2.8444000000000001E-2</v>
      </c>
      <c r="F295" s="96">
        <v>650</v>
      </c>
      <c r="G295" s="96">
        <v>3200</v>
      </c>
      <c r="H295" s="89">
        <v>2080.000049152</v>
      </c>
      <c r="I295" s="20">
        <v>2.884107E-2</v>
      </c>
      <c r="J295" s="97" t="s">
        <v>82</v>
      </c>
      <c r="K295" s="98" t="str">
        <f t="shared" si="12"/>
        <v>JAKTRAD</v>
      </c>
      <c r="L295" s="99" t="str">
        <f t="shared" si="13"/>
        <v>SMALL CAP</v>
      </c>
      <c r="M295" s="100">
        <f t="shared" si="14"/>
        <v>2.8444000000000001E-2</v>
      </c>
      <c r="O295" s="19" t="s">
        <v>4655</v>
      </c>
      <c r="P295" s="19" t="s">
        <v>9</v>
      </c>
    </row>
    <row r="296" spans="1:16" ht="15.75" customHeight="1" x14ac:dyDescent="0.35">
      <c r="A296" s="7">
        <v>289</v>
      </c>
      <c r="B296" s="17" t="s">
        <v>4091</v>
      </c>
      <c r="C296" s="17" t="s">
        <v>3108</v>
      </c>
      <c r="D296" s="32" t="s">
        <v>4092</v>
      </c>
      <c r="E296" s="95">
        <v>2.8205000000000001E-2</v>
      </c>
      <c r="F296" s="96">
        <v>1875</v>
      </c>
      <c r="G296" s="96">
        <v>1100</v>
      </c>
      <c r="H296" s="89">
        <v>2090.6250076159999</v>
      </c>
      <c r="I296" s="20">
        <v>2.8598410000000001E-2</v>
      </c>
      <c r="J296" s="97" t="s">
        <v>62</v>
      </c>
      <c r="K296" s="98" t="str">
        <f t="shared" si="12"/>
        <v>JAKBIND</v>
      </c>
      <c r="L296" s="99" t="str">
        <f t="shared" si="13"/>
        <v>SMALL CAP</v>
      </c>
      <c r="M296" s="100">
        <f t="shared" si="14"/>
        <v>2.8205000000000001E-2</v>
      </c>
      <c r="O296" s="19" t="s">
        <v>3633</v>
      </c>
      <c r="P296" s="19" t="s">
        <v>9</v>
      </c>
    </row>
    <row r="297" spans="1:16" ht="15.75" customHeight="1" x14ac:dyDescent="0.35">
      <c r="A297" s="7">
        <v>290</v>
      </c>
      <c r="B297" s="17" t="s">
        <v>4050</v>
      </c>
      <c r="C297" s="17" t="s">
        <v>807</v>
      </c>
      <c r="D297" s="32" t="s">
        <v>4051</v>
      </c>
      <c r="E297" s="95">
        <v>2.8043999999999999E-2</v>
      </c>
      <c r="F297" s="96">
        <v>2343.75</v>
      </c>
      <c r="G297" s="96">
        <v>875</v>
      </c>
      <c r="H297" s="89">
        <v>2074.2187253759998</v>
      </c>
      <c r="I297" s="20">
        <v>2.843592E-2</v>
      </c>
      <c r="J297" s="97" t="s">
        <v>82</v>
      </c>
      <c r="K297" s="98" t="str">
        <f t="shared" si="12"/>
        <v>JAKMIND</v>
      </c>
      <c r="L297" s="99" t="str">
        <f t="shared" si="13"/>
        <v>SMALL CAP</v>
      </c>
      <c r="M297" s="100">
        <f t="shared" si="14"/>
        <v>2.8043999999999999E-2</v>
      </c>
      <c r="O297" s="19" t="s">
        <v>527</v>
      </c>
      <c r="P297" s="19" t="s">
        <v>6</v>
      </c>
    </row>
    <row r="298" spans="1:16" ht="15.75" customHeight="1" x14ac:dyDescent="0.35">
      <c r="A298" s="7">
        <v>291</v>
      </c>
      <c r="B298" s="17" t="s">
        <v>4046</v>
      </c>
      <c r="C298" s="17" t="s">
        <v>3633</v>
      </c>
      <c r="D298" s="32" t="s">
        <v>4047</v>
      </c>
      <c r="E298" s="95">
        <v>2.8041E-2</v>
      </c>
      <c r="F298" s="96">
        <v>5284.8110999999999</v>
      </c>
      <c r="G298" s="96">
        <v>388</v>
      </c>
      <c r="H298" s="89">
        <v>2113.9244974080002</v>
      </c>
      <c r="I298" s="20">
        <v>2.843211E-2</v>
      </c>
      <c r="J298" s="97" t="s">
        <v>82</v>
      </c>
      <c r="K298" s="98" t="str">
        <f t="shared" si="12"/>
        <v>JAKINFR</v>
      </c>
      <c r="L298" s="99" t="str">
        <f t="shared" si="13"/>
        <v>SMALL CAP</v>
      </c>
      <c r="M298" s="100">
        <f t="shared" si="14"/>
        <v>2.8041E-2</v>
      </c>
      <c r="O298" s="19" t="s">
        <v>724</v>
      </c>
      <c r="P298" s="19" t="s">
        <v>9</v>
      </c>
    </row>
    <row r="299" spans="1:16" ht="15.75" customHeight="1" x14ac:dyDescent="0.35">
      <c r="A299" s="7">
        <v>292</v>
      </c>
      <c r="B299" s="17" t="s">
        <v>308</v>
      </c>
      <c r="C299" s="17" t="s">
        <v>542</v>
      </c>
      <c r="D299" s="32" t="s">
        <v>4204</v>
      </c>
      <c r="E299" s="95">
        <v>2.7862000000000001E-2</v>
      </c>
      <c r="F299" s="96">
        <v>1323</v>
      </c>
      <c r="G299" s="96">
        <v>1540</v>
      </c>
      <c r="H299" s="89">
        <v>1997.72995584</v>
      </c>
      <c r="I299" s="20">
        <v>2.825066E-2</v>
      </c>
      <c r="J299" s="97" t="s">
        <v>82</v>
      </c>
      <c r="K299" s="98" t="str">
        <f t="shared" si="12"/>
        <v>JAKBIND</v>
      </c>
      <c r="L299" s="99" t="str">
        <f t="shared" si="13"/>
        <v>SMALL CAP</v>
      </c>
      <c r="M299" s="100">
        <f t="shared" si="14"/>
        <v>2.7862000000000001E-2</v>
      </c>
      <c r="O299" s="19" t="s">
        <v>528</v>
      </c>
      <c r="P299" s="19" t="s">
        <v>6</v>
      </c>
    </row>
    <row r="300" spans="1:16" ht="15.75" customHeight="1" x14ac:dyDescent="0.35">
      <c r="A300" s="7">
        <v>293</v>
      </c>
      <c r="B300" s="17" t="s">
        <v>338</v>
      </c>
      <c r="C300" s="17" t="s">
        <v>874</v>
      </c>
      <c r="D300" s="32" t="s">
        <v>4146</v>
      </c>
      <c r="E300" s="95">
        <v>2.7632E-2</v>
      </c>
      <c r="F300" s="96">
        <v>101.538</v>
      </c>
      <c r="G300" s="96">
        <v>19900</v>
      </c>
      <c r="H300" s="89">
        <v>2020.606214144</v>
      </c>
      <c r="I300" s="20">
        <v>2.8017520000000001E-2</v>
      </c>
      <c r="J300" s="97" t="s">
        <v>5274</v>
      </c>
      <c r="K300" s="98" t="str">
        <f t="shared" si="12"/>
        <v>JAKPROP</v>
      </c>
      <c r="L300" s="99" t="str">
        <f t="shared" si="13"/>
        <v>SMALL CAP</v>
      </c>
      <c r="M300" s="100">
        <f t="shared" si="14"/>
        <v>2.7632E-2</v>
      </c>
      <c r="O300" s="19" t="s">
        <v>529</v>
      </c>
      <c r="P300" s="19" t="s">
        <v>13</v>
      </c>
    </row>
    <row r="301" spans="1:16" ht="15.75" customHeight="1" x14ac:dyDescent="0.35">
      <c r="A301" s="7">
        <v>294</v>
      </c>
      <c r="B301" s="17" t="s">
        <v>199</v>
      </c>
      <c r="C301" s="17" t="s">
        <v>767</v>
      </c>
      <c r="D301" s="32" t="s">
        <v>4924</v>
      </c>
      <c r="E301" s="95">
        <v>2.7459000000000001E-2</v>
      </c>
      <c r="F301" s="96">
        <v>40158.987013999998</v>
      </c>
      <c r="G301" s="96">
        <v>50</v>
      </c>
      <c r="H301" s="89">
        <v>2007.9493775359999</v>
      </c>
      <c r="I301" s="20">
        <v>2.7842019999999999E-2</v>
      </c>
      <c r="J301" s="97" t="s">
        <v>59</v>
      </c>
      <c r="K301" s="98" t="str">
        <f t="shared" si="12"/>
        <v>JAKMINE</v>
      </c>
      <c r="L301" s="99" t="str">
        <f t="shared" si="13"/>
        <v>SMALL CAP</v>
      </c>
      <c r="M301" s="100">
        <f t="shared" si="14"/>
        <v>2.7459000000000001E-2</v>
      </c>
      <c r="O301" s="19" t="s">
        <v>785</v>
      </c>
      <c r="P301" s="19" t="s">
        <v>11</v>
      </c>
    </row>
    <row r="302" spans="1:16" ht="15.75" customHeight="1" x14ac:dyDescent="0.35">
      <c r="A302" s="7">
        <v>295</v>
      </c>
      <c r="B302" s="17" t="s">
        <v>290</v>
      </c>
      <c r="C302" s="17" t="s">
        <v>562</v>
      </c>
      <c r="D302" s="32" t="s">
        <v>4106</v>
      </c>
      <c r="E302" s="95">
        <v>2.6995999999999999E-2</v>
      </c>
      <c r="F302" s="96">
        <v>383.33136300000001</v>
      </c>
      <c r="G302" s="96">
        <v>5150</v>
      </c>
      <c r="H302" s="89">
        <v>1964.573196288</v>
      </c>
      <c r="I302" s="20">
        <v>2.7373450000000001E-2</v>
      </c>
      <c r="J302" s="97" t="s">
        <v>62</v>
      </c>
      <c r="K302" s="98" t="str">
        <f t="shared" si="12"/>
        <v>JAKBIND</v>
      </c>
      <c r="L302" s="99" t="str">
        <f t="shared" si="13"/>
        <v>SMALL CAP</v>
      </c>
      <c r="M302" s="100">
        <f t="shared" si="14"/>
        <v>2.6995999999999999E-2</v>
      </c>
      <c r="O302" s="19" t="s">
        <v>956</v>
      </c>
      <c r="P302" s="19" t="s">
        <v>13</v>
      </c>
    </row>
    <row r="303" spans="1:16" ht="15.75" customHeight="1" x14ac:dyDescent="0.35">
      <c r="A303" s="7">
        <v>296</v>
      </c>
      <c r="B303" s="17" t="s">
        <v>270</v>
      </c>
      <c r="C303" s="17" t="s">
        <v>623</v>
      </c>
      <c r="D303" s="32" t="s">
        <v>4064</v>
      </c>
      <c r="E303" s="95">
        <v>2.6801999999999999E-2</v>
      </c>
      <c r="F303" s="96">
        <v>6999.7576840000002</v>
      </c>
      <c r="G303" s="96">
        <v>280</v>
      </c>
      <c r="H303" s="89">
        <v>1965.5884799999999</v>
      </c>
      <c r="I303" s="20">
        <v>2.7176220000000001E-2</v>
      </c>
      <c r="J303" s="97" t="s">
        <v>51</v>
      </c>
      <c r="K303" s="98" t="str">
        <f t="shared" si="12"/>
        <v>JAKFIN</v>
      </c>
      <c r="L303" s="99" t="str">
        <f t="shared" si="13"/>
        <v>SMALL CAP</v>
      </c>
      <c r="M303" s="100">
        <f t="shared" si="14"/>
        <v>2.6801999999999999E-2</v>
      </c>
      <c r="O303" s="19" t="s">
        <v>5211</v>
      </c>
      <c r="P303" s="19" t="s">
        <v>9</v>
      </c>
    </row>
    <row r="304" spans="1:16" ht="15.75" customHeight="1" x14ac:dyDescent="0.35">
      <c r="A304" s="7">
        <v>297</v>
      </c>
      <c r="B304" s="17" t="s">
        <v>5078</v>
      </c>
      <c r="C304" s="17" t="s">
        <v>5079</v>
      </c>
      <c r="D304" s="32" t="s">
        <v>5080</v>
      </c>
      <c r="E304" s="95">
        <v>2.6765000000000001E-2</v>
      </c>
      <c r="F304" s="96">
        <v>840</v>
      </c>
      <c r="G304" s="96">
        <v>2330</v>
      </c>
      <c r="H304" s="89">
        <v>1965.600014336</v>
      </c>
      <c r="I304" s="20">
        <v>2.7138329999999999E-2</v>
      </c>
      <c r="J304" s="97" t="s">
        <v>3740</v>
      </c>
      <c r="K304" s="98" t="str">
        <f t="shared" si="12"/>
        <v>JAKCONS</v>
      </c>
      <c r="L304" s="99" t="str">
        <f t="shared" si="13"/>
        <v>SMALL CAP</v>
      </c>
      <c r="M304" s="100">
        <f t="shared" si="14"/>
        <v>2.6765000000000001E-2</v>
      </c>
      <c r="O304" s="19" t="s">
        <v>487</v>
      </c>
      <c r="P304" s="19" t="s">
        <v>5</v>
      </c>
    </row>
    <row r="305" spans="1:16" ht="15.75" customHeight="1" x14ac:dyDescent="0.35">
      <c r="A305" s="7">
        <v>298</v>
      </c>
      <c r="B305" s="17" t="s">
        <v>173</v>
      </c>
      <c r="C305" s="17" t="s">
        <v>988</v>
      </c>
      <c r="D305" s="32" t="s">
        <v>4035</v>
      </c>
      <c r="E305" s="95">
        <v>2.6357999999999999E-2</v>
      </c>
      <c r="F305" s="96">
        <v>7529.1479200000003</v>
      </c>
      <c r="G305" s="96">
        <v>256</v>
      </c>
      <c r="H305" s="89">
        <v>2047.9281725440001</v>
      </c>
      <c r="I305" s="20">
        <v>2.6725990000000002E-2</v>
      </c>
      <c r="J305" s="97" t="s">
        <v>3726</v>
      </c>
      <c r="K305" s="98" t="str">
        <f t="shared" si="12"/>
        <v>JAKTRAD</v>
      </c>
      <c r="L305" s="99" t="str">
        <f t="shared" si="13"/>
        <v>SMALL CAP</v>
      </c>
      <c r="M305" s="100">
        <f t="shared" si="14"/>
        <v>2.6357999999999999E-2</v>
      </c>
      <c r="O305" s="19" t="s">
        <v>821</v>
      </c>
      <c r="P305" s="19" t="s">
        <v>10</v>
      </c>
    </row>
    <row r="306" spans="1:16" ht="15.75" customHeight="1" x14ac:dyDescent="0.35">
      <c r="A306" s="7">
        <v>299</v>
      </c>
      <c r="B306" s="17" t="s">
        <v>4866</v>
      </c>
      <c r="C306" s="17" t="s">
        <v>4867</v>
      </c>
      <c r="D306" s="32" t="s">
        <v>4868</v>
      </c>
      <c r="E306" s="95">
        <v>2.5846000000000001E-2</v>
      </c>
      <c r="F306" s="96">
        <v>5400</v>
      </c>
      <c r="G306" s="96">
        <v>350</v>
      </c>
      <c r="H306" s="89">
        <v>1879.1999733759999</v>
      </c>
      <c r="I306" s="20">
        <v>2.620654E-2</v>
      </c>
      <c r="J306" s="97" t="s">
        <v>5274</v>
      </c>
      <c r="K306" s="98" t="str">
        <f t="shared" si="12"/>
        <v>JAKFIN</v>
      </c>
      <c r="L306" s="99" t="str">
        <f t="shared" si="13"/>
        <v>SMALL CAP</v>
      </c>
      <c r="M306" s="100">
        <f t="shared" si="14"/>
        <v>2.5846000000000001E-2</v>
      </c>
      <c r="O306" s="19" t="s">
        <v>957</v>
      </c>
      <c r="P306" s="19" t="s">
        <v>13</v>
      </c>
    </row>
    <row r="307" spans="1:16" ht="15.75" customHeight="1" x14ac:dyDescent="0.35">
      <c r="A307" s="7">
        <v>300</v>
      </c>
      <c r="B307" s="17" t="s">
        <v>4431</v>
      </c>
      <c r="C307" s="17" t="s">
        <v>4432</v>
      </c>
      <c r="D307" s="32" t="s">
        <v>4433</v>
      </c>
      <c r="E307" s="95">
        <v>2.571E-2</v>
      </c>
      <c r="F307" s="96">
        <v>1016.27</v>
      </c>
      <c r="G307" s="96">
        <v>1850</v>
      </c>
      <c r="H307" s="89">
        <v>1600.6253117440001</v>
      </c>
      <c r="I307" s="20">
        <v>2.6069269999999999E-2</v>
      </c>
      <c r="J307" s="97" t="s">
        <v>5275</v>
      </c>
      <c r="K307" s="98" t="str">
        <f t="shared" si="12"/>
        <v>JAKMIND</v>
      </c>
      <c r="L307" s="99" t="str">
        <f t="shared" si="13"/>
        <v>SMALL CAP</v>
      </c>
      <c r="M307" s="100">
        <f t="shared" si="14"/>
        <v>2.571E-2</v>
      </c>
      <c r="O307" s="19" t="s">
        <v>878</v>
      </c>
      <c r="P307" s="19" t="s">
        <v>13</v>
      </c>
    </row>
    <row r="308" spans="1:16" ht="15.75" customHeight="1" x14ac:dyDescent="0.35">
      <c r="A308" s="7">
        <v>301</v>
      </c>
      <c r="B308" s="17" t="s">
        <v>261</v>
      </c>
      <c r="C308" s="17" t="s">
        <v>871</v>
      </c>
      <c r="D308" s="32" t="s">
        <v>4093</v>
      </c>
      <c r="E308" s="95">
        <v>2.5675E-2</v>
      </c>
      <c r="F308" s="96">
        <v>2721</v>
      </c>
      <c r="G308" s="96">
        <v>690</v>
      </c>
      <c r="H308" s="89">
        <v>1877.490008064</v>
      </c>
      <c r="I308" s="20">
        <v>2.603308E-2</v>
      </c>
      <c r="J308" s="97" t="s">
        <v>5274</v>
      </c>
      <c r="K308" s="98" t="str">
        <f t="shared" si="12"/>
        <v>JAKPROP</v>
      </c>
      <c r="L308" s="99" t="str">
        <f t="shared" si="13"/>
        <v>SMALL CAP</v>
      </c>
      <c r="M308" s="100">
        <f t="shared" si="14"/>
        <v>2.5675E-2</v>
      </c>
      <c r="O308" s="19" t="s">
        <v>879</v>
      </c>
      <c r="P308" s="19" t="s">
        <v>12</v>
      </c>
    </row>
    <row r="309" spans="1:16" ht="15.75" customHeight="1" x14ac:dyDescent="0.35">
      <c r="A309" s="7">
        <v>302</v>
      </c>
      <c r="B309" s="17" t="s">
        <v>4126</v>
      </c>
      <c r="C309" s="17" t="s">
        <v>540</v>
      </c>
      <c r="D309" s="32" t="s">
        <v>4127</v>
      </c>
      <c r="E309" s="95">
        <v>2.5566999999999999E-2</v>
      </c>
      <c r="F309" s="96">
        <v>3800.0003099999999</v>
      </c>
      <c r="G309" s="96">
        <v>492</v>
      </c>
      <c r="H309" s="89">
        <v>1869.6001290239999</v>
      </c>
      <c r="I309" s="20">
        <v>2.5923680000000001E-2</v>
      </c>
      <c r="J309" s="97" t="s">
        <v>82</v>
      </c>
      <c r="K309" s="98" t="str">
        <f t="shared" si="12"/>
        <v>JAKBIND</v>
      </c>
      <c r="L309" s="99" t="str">
        <f t="shared" si="13"/>
        <v>SMALL CAP</v>
      </c>
      <c r="M309" s="100">
        <f t="shared" si="14"/>
        <v>2.5566999999999999E-2</v>
      </c>
      <c r="O309" s="19" t="s">
        <v>530</v>
      </c>
      <c r="P309" s="19" t="s">
        <v>6</v>
      </c>
    </row>
    <row r="310" spans="1:16" ht="15.75" customHeight="1" x14ac:dyDescent="0.35">
      <c r="A310" s="7">
        <v>303</v>
      </c>
      <c r="B310" s="17" t="s">
        <v>235</v>
      </c>
      <c r="C310" s="17" t="s">
        <v>917</v>
      </c>
      <c r="D310" s="32" t="s">
        <v>4061</v>
      </c>
      <c r="E310" s="95">
        <v>2.5545999999999999E-2</v>
      </c>
      <c r="F310" s="96">
        <v>1348.7805000000001</v>
      </c>
      <c r="G310" s="96">
        <v>1385</v>
      </c>
      <c r="H310" s="89">
        <v>1868.0609505279999</v>
      </c>
      <c r="I310" s="20">
        <v>2.5902339999999999E-2</v>
      </c>
      <c r="J310" s="97" t="s">
        <v>82</v>
      </c>
      <c r="K310" s="98" t="str">
        <f t="shared" si="12"/>
        <v>JAKTRAD</v>
      </c>
      <c r="L310" s="99" t="str">
        <f t="shared" si="13"/>
        <v>SMALL CAP</v>
      </c>
      <c r="M310" s="100">
        <f t="shared" si="14"/>
        <v>2.5545999999999999E-2</v>
      </c>
      <c r="O310" s="19" t="s">
        <v>3109</v>
      </c>
      <c r="P310" s="19" t="s">
        <v>8</v>
      </c>
    </row>
    <row r="311" spans="1:16" ht="15.75" customHeight="1" x14ac:dyDescent="0.35">
      <c r="A311" s="7">
        <v>304</v>
      </c>
      <c r="B311" s="17" t="s">
        <v>247</v>
      </c>
      <c r="C311" s="17" t="s">
        <v>838</v>
      </c>
      <c r="D311" s="32" t="s">
        <v>4041</v>
      </c>
      <c r="E311" s="95">
        <v>2.5513000000000001E-2</v>
      </c>
      <c r="F311" s="96">
        <v>205.58340000000001</v>
      </c>
      <c r="G311" s="96">
        <v>9075</v>
      </c>
      <c r="H311" s="89">
        <v>1870.8088750080001</v>
      </c>
      <c r="I311" s="20">
        <v>2.5869179999999999E-2</v>
      </c>
      <c r="J311" s="97" t="s">
        <v>82</v>
      </c>
      <c r="K311" s="98" t="str">
        <f t="shared" si="12"/>
        <v>JAKMIND</v>
      </c>
      <c r="L311" s="99" t="str">
        <f t="shared" si="13"/>
        <v>SMALL CAP</v>
      </c>
      <c r="M311" s="100">
        <f t="shared" si="14"/>
        <v>2.5513000000000001E-2</v>
      </c>
      <c r="O311" s="19" t="s">
        <v>531</v>
      </c>
      <c r="P311" s="19" t="s">
        <v>6</v>
      </c>
    </row>
    <row r="312" spans="1:16" ht="15.75" customHeight="1" x14ac:dyDescent="0.35">
      <c r="A312" s="7">
        <v>305</v>
      </c>
      <c r="B312" s="17" t="s">
        <v>268</v>
      </c>
      <c r="C312" s="17" t="s">
        <v>941</v>
      </c>
      <c r="D312" s="32" t="s">
        <v>4152</v>
      </c>
      <c r="E312" s="95">
        <v>2.5205999999999999E-2</v>
      </c>
      <c r="F312" s="96">
        <v>480</v>
      </c>
      <c r="G312" s="96">
        <v>3840</v>
      </c>
      <c r="H312" s="89">
        <v>1843.2</v>
      </c>
      <c r="I312" s="20">
        <v>2.555762E-2</v>
      </c>
      <c r="J312" s="97" t="s">
        <v>3726</v>
      </c>
      <c r="K312" s="98" t="str">
        <f t="shared" si="12"/>
        <v>JAKTRAD</v>
      </c>
      <c r="L312" s="99" t="str">
        <f t="shared" si="13"/>
        <v>SMALL CAP</v>
      </c>
      <c r="M312" s="100">
        <f t="shared" si="14"/>
        <v>2.5205999999999999E-2</v>
      </c>
      <c r="O312" s="19" t="s">
        <v>532</v>
      </c>
      <c r="P312" s="19" t="s">
        <v>6</v>
      </c>
    </row>
    <row r="313" spans="1:16" ht="15.75" customHeight="1" x14ac:dyDescent="0.35">
      <c r="A313" s="7">
        <v>306</v>
      </c>
      <c r="B313" s="17" t="s">
        <v>288</v>
      </c>
      <c r="C313" s="17" t="s">
        <v>793</v>
      </c>
      <c r="D313" s="32" t="s">
        <v>4065</v>
      </c>
      <c r="E313" s="95">
        <v>2.5172E-2</v>
      </c>
      <c r="F313" s="96">
        <v>1008.605</v>
      </c>
      <c r="G313" s="96">
        <v>1825</v>
      </c>
      <c r="H313" s="89">
        <v>1896.17733632</v>
      </c>
      <c r="I313" s="20">
        <v>2.5523009999999999E-2</v>
      </c>
      <c r="J313" s="97" t="s">
        <v>62</v>
      </c>
      <c r="K313" s="98" t="str">
        <f t="shared" si="12"/>
        <v>JAKMINE</v>
      </c>
      <c r="L313" s="99" t="str">
        <f t="shared" si="13"/>
        <v>SMALL CAP</v>
      </c>
      <c r="M313" s="100">
        <f t="shared" si="14"/>
        <v>2.5172E-2</v>
      </c>
      <c r="O313" s="19" t="s">
        <v>880</v>
      </c>
      <c r="P313" s="19" t="s">
        <v>12</v>
      </c>
    </row>
    <row r="314" spans="1:16" ht="15.75" customHeight="1" x14ac:dyDescent="0.35">
      <c r="A314" s="7">
        <v>307</v>
      </c>
      <c r="B314" s="17" t="s">
        <v>258</v>
      </c>
      <c r="C314" s="17" t="s">
        <v>708</v>
      </c>
      <c r="D314" s="32" t="s">
        <v>4079</v>
      </c>
      <c r="E314" s="95">
        <v>2.5144E-2</v>
      </c>
      <c r="F314" s="96">
        <v>36773.904634999999</v>
      </c>
      <c r="G314" s="96">
        <v>50</v>
      </c>
      <c r="H314" s="89">
        <v>1838.6951864319999</v>
      </c>
      <c r="I314" s="20">
        <v>2.5495159999999999E-2</v>
      </c>
      <c r="J314" s="97" t="s">
        <v>5273</v>
      </c>
      <c r="K314" s="98" t="str">
        <f t="shared" si="12"/>
        <v>JAKINFR</v>
      </c>
      <c r="L314" s="99" t="str">
        <f t="shared" si="13"/>
        <v>SMALL CAP</v>
      </c>
      <c r="M314" s="100">
        <f t="shared" si="14"/>
        <v>2.5144E-2</v>
      </c>
      <c r="O314" s="19" t="s">
        <v>4432</v>
      </c>
      <c r="P314" s="19" t="s">
        <v>10</v>
      </c>
    </row>
    <row r="315" spans="1:16" ht="15.75" customHeight="1" x14ac:dyDescent="0.35">
      <c r="A315" s="7">
        <v>308</v>
      </c>
      <c r="B315" s="17" t="s">
        <v>4918</v>
      </c>
      <c r="C315" s="17" t="s">
        <v>4919</v>
      </c>
      <c r="D315" s="32" t="s">
        <v>4920</v>
      </c>
      <c r="E315" s="95">
        <v>2.5096E-2</v>
      </c>
      <c r="F315" s="96">
        <v>1283.33</v>
      </c>
      <c r="G315" s="96">
        <v>1430</v>
      </c>
      <c r="H315" s="89">
        <v>1860.8285286400001</v>
      </c>
      <c r="I315" s="20">
        <v>2.5446170000000001E-2</v>
      </c>
      <c r="J315" s="97" t="s">
        <v>3732</v>
      </c>
      <c r="K315" s="98" t="str">
        <f t="shared" si="12"/>
        <v>JAKTRAD</v>
      </c>
      <c r="L315" s="99" t="str">
        <f t="shared" si="13"/>
        <v>SMALL CAP</v>
      </c>
      <c r="M315" s="100">
        <f t="shared" si="14"/>
        <v>2.5096E-2</v>
      </c>
      <c r="O315" s="19" t="s">
        <v>725</v>
      </c>
      <c r="P315" s="19" t="s">
        <v>9</v>
      </c>
    </row>
    <row r="316" spans="1:16" ht="15.75" customHeight="1" x14ac:dyDescent="0.35">
      <c r="A316" s="7">
        <v>309</v>
      </c>
      <c r="B316" s="17" t="s">
        <v>4042</v>
      </c>
      <c r="C316" s="17" t="s">
        <v>490</v>
      </c>
      <c r="D316" s="32" t="s">
        <v>4043</v>
      </c>
      <c r="E316" s="95">
        <v>2.4924000000000002E-2</v>
      </c>
      <c r="F316" s="96">
        <v>7119.5403560000004</v>
      </c>
      <c r="G316" s="96">
        <v>256</v>
      </c>
      <c r="H316" s="89">
        <v>1765.64600832</v>
      </c>
      <c r="I316" s="20">
        <v>2.5272019999999999E-2</v>
      </c>
      <c r="J316" s="97" t="s">
        <v>3726</v>
      </c>
      <c r="K316" s="98" t="str">
        <f t="shared" si="12"/>
        <v>JAKAGRI</v>
      </c>
      <c r="L316" s="99" t="str">
        <f t="shared" si="13"/>
        <v>SMALL CAP</v>
      </c>
      <c r="M316" s="100">
        <f t="shared" si="14"/>
        <v>2.4924000000000002E-2</v>
      </c>
      <c r="O316" s="19" t="s">
        <v>958</v>
      </c>
      <c r="P316" s="19" t="s">
        <v>13</v>
      </c>
    </row>
    <row r="317" spans="1:16" ht="15.75" customHeight="1" x14ac:dyDescent="0.35">
      <c r="A317" s="7">
        <v>310</v>
      </c>
      <c r="B317" s="17" t="s">
        <v>4123</v>
      </c>
      <c r="C317" s="17" t="s">
        <v>829</v>
      </c>
      <c r="D317" s="32" t="s">
        <v>5033</v>
      </c>
      <c r="E317" s="95">
        <v>2.4794E-2</v>
      </c>
      <c r="F317" s="96">
        <v>1813.064073</v>
      </c>
      <c r="G317" s="96">
        <v>1000</v>
      </c>
      <c r="H317" s="89">
        <v>9065.3201530879996</v>
      </c>
      <c r="I317" s="20">
        <v>2.5139760000000001E-2</v>
      </c>
      <c r="J317" s="97" t="s">
        <v>5273</v>
      </c>
      <c r="K317" s="98" t="str">
        <f t="shared" si="12"/>
        <v>JAKTRAD</v>
      </c>
      <c r="L317" s="99" t="str">
        <f t="shared" si="13"/>
        <v>SMALL CAP</v>
      </c>
      <c r="M317" s="100">
        <f t="shared" si="14"/>
        <v>2.4794E-2</v>
      </c>
      <c r="O317" s="19" t="s">
        <v>959</v>
      </c>
      <c r="P317" s="19" t="s">
        <v>13</v>
      </c>
    </row>
    <row r="318" spans="1:16" ht="15.75" customHeight="1" x14ac:dyDescent="0.35">
      <c r="A318" s="7">
        <v>311</v>
      </c>
      <c r="B318" s="17" t="s">
        <v>4666</v>
      </c>
      <c r="C318" s="17" t="s">
        <v>4667</v>
      </c>
      <c r="D318" s="32" t="s">
        <v>4668</v>
      </c>
      <c r="E318" s="95">
        <v>2.4524000000000001E-2</v>
      </c>
      <c r="F318" s="96">
        <v>666.66750000000002</v>
      </c>
      <c r="G318" s="96">
        <v>2690</v>
      </c>
      <c r="H318" s="89">
        <v>1780.002193408</v>
      </c>
      <c r="I318" s="20">
        <v>2.486621E-2</v>
      </c>
      <c r="J318" s="97" t="s">
        <v>3732</v>
      </c>
      <c r="K318" s="98" t="str">
        <f t="shared" si="12"/>
        <v>JAKTRAD</v>
      </c>
      <c r="L318" s="99" t="str">
        <f t="shared" si="13"/>
        <v>SMALL CAP</v>
      </c>
      <c r="M318" s="100">
        <f t="shared" si="14"/>
        <v>2.4524000000000001E-2</v>
      </c>
      <c r="O318" s="19" t="s">
        <v>581</v>
      </c>
      <c r="P318" s="19" t="s">
        <v>7</v>
      </c>
    </row>
    <row r="319" spans="1:16" ht="15.75" customHeight="1" x14ac:dyDescent="0.35">
      <c r="A319" s="7">
        <v>312</v>
      </c>
      <c r="B319" s="17" t="s">
        <v>198</v>
      </c>
      <c r="C319" s="17" t="s">
        <v>588</v>
      </c>
      <c r="D319" s="32" t="s">
        <v>3981</v>
      </c>
      <c r="E319" s="95">
        <v>2.4444E-2</v>
      </c>
      <c r="F319" s="96">
        <v>448</v>
      </c>
      <c r="G319" s="96">
        <v>3990</v>
      </c>
      <c r="H319" s="89">
        <v>1800.9599508480001</v>
      </c>
      <c r="I319" s="20">
        <v>2.478557E-2</v>
      </c>
      <c r="J319" s="97" t="s">
        <v>3740</v>
      </c>
      <c r="K319" s="98" t="str">
        <f t="shared" si="12"/>
        <v>JAKCONS</v>
      </c>
      <c r="L319" s="99" t="str">
        <f t="shared" si="13"/>
        <v>SMALL CAP</v>
      </c>
      <c r="M319" s="100">
        <f t="shared" si="14"/>
        <v>2.4444E-2</v>
      </c>
      <c r="O319" s="19" t="s">
        <v>822</v>
      </c>
      <c r="P319" s="19" t="s">
        <v>9</v>
      </c>
    </row>
    <row r="320" spans="1:16" ht="15.75" customHeight="1" x14ac:dyDescent="0.35">
      <c r="A320" s="7">
        <v>313</v>
      </c>
      <c r="B320" s="17" t="s">
        <v>217</v>
      </c>
      <c r="C320" s="17" t="s">
        <v>984</v>
      </c>
      <c r="D320" s="32" t="s">
        <v>4102</v>
      </c>
      <c r="E320" s="95">
        <v>2.4424000000000001E-2</v>
      </c>
      <c r="F320" s="96">
        <v>14639.63247</v>
      </c>
      <c r="G320" s="96">
        <v>122</v>
      </c>
      <c r="H320" s="89">
        <v>1786.035175424</v>
      </c>
      <c r="I320" s="20">
        <v>2.4764979999999999E-2</v>
      </c>
      <c r="J320" s="97" t="s">
        <v>3732</v>
      </c>
      <c r="K320" s="98" t="str">
        <f t="shared" si="12"/>
        <v>JAKTRAD</v>
      </c>
      <c r="L320" s="99" t="str">
        <f t="shared" si="13"/>
        <v>SMALL CAP</v>
      </c>
      <c r="M320" s="100">
        <f t="shared" si="14"/>
        <v>2.4424000000000001E-2</v>
      </c>
      <c r="O320" s="19" t="s">
        <v>823</v>
      </c>
      <c r="P320" s="19" t="s">
        <v>10</v>
      </c>
    </row>
    <row r="321" spans="1:16" ht="15.75" customHeight="1" x14ac:dyDescent="0.35">
      <c r="A321" s="7">
        <v>314</v>
      </c>
      <c r="B321" s="17" t="s">
        <v>328</v>
      </c>
      <c r="C321" s="17" t="s">
        <v>1014</v>
      </c>
      <c r="D321" s="32" t="s">
        <v>4147</v>
      </c>
      <c r="E321" s="95">
        <v>2.4004000000000001E-2</v>
      </c>
      <c r="F321" s="96">
        <v>331.2</v>
      </c>
      <c r="G321" s="96">
        <v>5300</v>
      </c>
      <c r="H321" s="89">
        <v>1755.3600020480001</v>
      </c>
      <c r="I321" s="20">
        <v>2.4339639999999999E-2</v>
      </c>
      <c r="J321" s="97" t="s">
        <v>3732</v>
      </c>
      <c r="K321" s="98" t="str">
        <f t="shared" si="12"/>
        <v>JAKTRAD</v>
      </c>
      <c r="L321" s="99" t="str">
        <f t="shared" si="13"/>
        <v>SMALL CAP</v>
      </c>
      <c r="M321" s="100">
        <f t="shared" si="14"/>
        <v>2.4004000000000001E-2</v>
      </c>
      <c r="O321" s="19" t="s">
        <v>824</v>
      </c>
      <c r="P321" s="19" t="s">
        <v>10</v>
      </c>
    </row>
    <row r="322" spans="1:16" ht="15.75" customHeight="1" x14ac:dyDescent="0.35">
      <c r="A322" s="7">
        <v>315</v>
      </c>
      <c r="B322" s="17" t="s">
        <v>279</v>
      </c>
      <c r="C322" s="17" t="s">
        <v>630</v>
      </c>
      <c r="D322" s="32" t="s">
        <v>4113</v>
      </c>
      <c r="E322" s="95">
        <v>2.3824000000000001E-2</v>
      </c>
      <c r="F322" s="96">
        <v>791.89564199999995</v>
      </c>
      <c r="G322" s="96">
        <v>2200</v>
      </c>
      <c r="H322" s="89" t="e">
        <v>#VALUE!</v>
      </c>
      <c r="I322" s="20">
        <v>2.4156759999999999E-2</v>
      </c>
      <c r="J322" s="97" t="s">
        <v>51</v>
      </c>
      <c r="K322" s="98" t="str">
        <f t="shared" si="12"/>
        <v>JAKFIN</v>
      </c>
      <c r="L322" s="99" t="str">
        <f t="shared" si="13"/>
        <v>SMALL CAP</v>
      </c>
      <c r="M322" s="100">
        <f t="shared" si="14"/>
        <v>2.3824000000000001E-2</v>
      </c>
      <c r="O322" s="19" t="s">
        <v>825</v>
      </c>
      <c r="P322" s="19" t="s">
        <v>13</v>
      </c>
    </row>
    <row r="323" spans="1:16" ht="15.75" customHeight="1" x14ac:dyDescent="0.35">
      <c r="A323" s="7">
        <v>316</v>
      </c>
      <c r="B323" s="17" t="s">
        <v>4026</v>
      </c>
      <c r="C323" s="17" t="s">
        <v>497</v>
      </c>
      <c r="D323" s="32" t="s">
        <v>4027</v>
      </c>
      <c r="E323" s="95">
        <v>2.3484000000000001E-2</v>
      </c>
      <c r="F323" s="96">
        <v>3066.66</v>
      </c>
      <c r="G323" s="96">
        <v>560</v>
      </c>
      <c r="H323" s="89">
        <v>1732.6629191679999</v>
      </c>
      <c r="I323" s="20">
        <v>2.381231E-2</v>
      </c>
      <c r="J323" s="97" t="s">
        <v>62</v>
      </c>
      <c r="K323" s="98" t="str">
        <f t="shared" si="12"/>
        <v>JAKBIND</v>
      </c>
      <c r="L323" s="99" t="str">
        <f t="shared" si="13"/>
        <v>SMALL CAP</v>
      </c>
      <c r="M323" s="100">
        <f t="shared" si="14"/>
        <v>2.3484000000000001E-2</v>
      </c>
      <c r="O323" s="19" t="s">
        <v>533</v>
      </c>
      <c r="P323" s="19" t="s">
        <v>6</v>
      </c>
    </row>
    <row r="324" spans="1:16" ht="15.75" customHeight="1" x14ac:dyDescent="0.35">
      <c r="A324" s="7">
        <v>317</v>
      </c>
      <c r="B324" s="17" t="s">
        <v>3979</v>
      </c>
      <c r="C324" s="17" t="s">
        <v>610</v>
      </c>
      <c r="D324" s="32" t="s">
        <v>3980</v>
      </c>
      <c r="E324" s="95">
        <v>2.2771E-2</v>
      </c>
      <c r="F324" s="96">
        <v>5203.6148780000003</v>
      </c>
      <c r="G324" s="96">
        <v>320</v>
      </c>
      <c r="H324" s="89">
        <v>1808.1247395840001</v>
      </c>
      <c r="I324" s="20">
        <v>2.3088890000000001E-2</v>
      </c>
      <c r="J324" s="97" t="s">
        <v>51</v>
      </c>
      <c r="K324" s="98" t="str">
        <f t="shared" si="12"/>
        <v>JAKFIN</v>
      </c>
      <c r="L324" s="99" t="str">
        <f t="shared" si="13"/>
        <v>SMALL CAP</v>
      </c>
      <c r="M324" s="100">
        <f t="shared" si="14"/>
        <v>2.2771E-2</v>
      </c>
      <c r="O324" s="19" t="s">
        <v>582</v>
      </c>
      <c r="P324" s="19" t="s">
        <v>6</v>
      </c>
    </row>
    <row r="325" spans="1:16" ht="15.75" customHeight="1" x14ac:dyDescent="0.35">
      <c r="A325" s="7">
        <v>318</v>
      </c>
      <c r="B325" s="17" t="s">
        <v>4121</v>
      </c>
      <c r="C325" s="17" t="s">
        <v>918</v>
      </c>
      <c r="D325" s="32" t="s">
        <v>4122</v>
      </c>
      <c r="E325" s="95">
        <v>2.2436000000000001E-2</v>
      </c>
      <c r="F325" s="96">
        <v>1875.01</v>
      </c>
      <c r="G325" s="96">
        <v>875</v>
      </c>
      <c r="H325" s="89">
        <v>7475.0272471039998</v>
      </c>
      <c r="I325" s="20">
        <v>2.2748859999999999E-2</v>
      </c>
      <c r="J325" s="97" t="s">
        <v>5275</v>
      </c>
      <c r="K325" s="98" t="str">
        <f t="shared" si="12"/>
        <v>JAKTRAD</v>
      </c>
      <c r="L325" s="99" t="str">
        <f t="shared" si="13"/>
        <v>SMALL CAP</v>
      </c>
      <c r="M325" s="100">
        <f t="shared" si="14"/>
        <v>2.2436000000000001E-2</v>
      </c>
      <c r="O325" s="19" t="s">
        <v>534</v>
      </c>
      <c r="P325" s="19" t="s">
        <v>6</v>
      </c>
    </row>
    <row r="326" spans="1:16" ht="15.75" customHeight="1" x14ac:dyDescent="0.35">
      <c r="A326" s="7">
        <v>319</v>
      </c>
      <c r="B326" s="17" t="s">
        <v>263</v>
      </c>
      <c r="C326" s="17" t="s">
        <v>1003</v>
      </c>
      <c r="D326" s="32" t="s">
        <v>4099</v>
      </c>
      <c r="E326" s="95">
        <v>2.1967E-2</v>
      </c>
      <c r="F326" s="96">
        <v>220.807999</v>
      </c>
      <c r="G326" s="96">
        <v>7275</v>
      </c>
      <c r="H326" s="89">
        <v>1606.378192896</v>
      </c>
      <c r="I326" s="20">
        <v>2.2273870000000001E-2</v>
      </c>
      <c r="J326" s="97" t="s">
        <v>3732</v>
      </c>
      <c r="K326" s="98" t="str">
        <f t="shared" si="12"/>
        <v>JAKTRAD</v>
      </c>
      <c r="L326" s="99" t="str">
        <f t="shared" si="13"/>
        <v>SMALL CAP</v>
      </c>
      <c r="M326" s="100">
        <f t="shared" si="14"/>
        <v>2.1967E-2</v>
      </c>
      <c r="O326" s="19" t="s">
        <v>583</v>
      </c>
      <c r="P326" s="19" t="s">
        <v>7</v>
      </c>
    </row>
    <row r="327" spans="1:16" ht="15.75" customHeight="1" x14ac:dyDescent="0.35">
      <c r="A327" s="7">
        <v>320</v>
      </c>
      <c r="B327" s="17" t="s">
        <v>306</v>
      </c>
      <c r="C327" s="17" t="s">
        <v>954</v>
      </c>
      <c r="D327" s="32" t="s">
        <v>4120</v>
      </c>
      <c r="E327" s="95">
        <v>2.1888999999999999E-2</v>
      </c>
      <c r="F327" s="96">
        <v>3334.772997</v>
      </c>
      <c r="G327" s="96">
        <v>480</v>
      </c>
      <c r="H327" s="89">
        <v>1600.6909788160001</v>
      </c>
      <c r="I327" s="20">
        <v>2.2195019999999999E-2</v>
      </c>
      <c r="J327" s="97" t="s">
        <v>82</v>
      </c>
      <c r="K327" s="98" t="str">
        <f t="shared" si="12"/>
        <v>JAKTRAD</v>
      </c>
      <c r="L327" s="99" t="str">
        <f t="shared" si="13"/>
        <v>SMALL CAP</v>
      </c>
      <c r="M327" s="100">
        <f t="shared" si="14"/>
        <v>2.1888999999999999E-2</v>
      </c>
      <c r="O327" s="19" t="s">
        <v>881</v>
      </c>
      <c r="P327" s="19" t="s">
        <v>12</v>
      </c>
    </row>
    <row r="328" spans="1:16" ht="15.75" customHeight="1" x14ac:dyDescent="0.35">
      <c r="A328" s="7">
        <v>321</v>
      </c>
      <c r="B328" s="17" t="s">
        <v>4509</v>
      </c>
      <c r="C328" s="17" t="s">
        <v>4510</v>
      </c>
      <c r="D328" s="32" t="s">
        <v>4511</v>
      </c>
      <c r="E328" s="95">
        <v>2.1624999999999998E-2</v>
      </c>
      <c r="F328" s="96">
        <v>3393.4326000000001</v>
      </c>
      <c r="G328" s="96">
        <v>466</v>
      </c>
      <c r="H328" s="89">
        <v>1662.7820134399999</v>
      </c>
      <c r="I328" s="20">
        <v>2.1926689999999999E-2</v>
      </c>
      <c r="J328" s="97" t="s">
        <v>3740</v>
      </c>
      <c r="K328" s="98" t="str">
        <f t="shared" ref="K328:K391" si="15">VLOOKUP(C328,$O$8:$P$637,2,FALSE)</f>
        <v>JAKTRAD</v>
      </c>
      <c r="L328" s="99" t="str">
        <f t="shared" ref="L328:L391" si="16">IF((E328&lt;0.5),"SMALL CAP",IF(AND(E328&gt;=0.5,E328&lt;=1.5),"MID CAP",IF(E328&gt;1.5,"BIG CAP","")))</f>
        <v>SMALL CAP</v>
      </c>
      <c r="M328" s="100">
        <f t="shared" ref="M328:M391" si="17">E328</f>
        <v>2.1624999999999998E-2</v>
      </c>
      <c r="O328" s="19" t="s">
        <v>584</v>
      </c>
      <c r="P328" s="19" t="s">
        <v>7</v>
      </c>
    </row>
    <row r="329" spans="1:16" ht="15.75" customHeight="1" x14ac:dyDescent="0.35">
      <c r="A329" s="7">
        <v>322</v>
      </c>
      <c r="B329" s="17" t="s">
        <v>4085</v>
      </c>
      <c r="C329" s="17" t="s">
        <v>736</v>
      </c>
      <c r="D329" s="32" t="s">
        <v>4086</v>
      </c>
      <c r="E329" s="95">
        <v>2.1548999999999999E-2</v>
      </c>
      <c r="F329" s="96">
        <v>2813.9419849999999</v>
      </c>
      <c r="G329" s="96">
        <v>560</v>
      </c>
      <c r="H329" s="89">
        <v>1575.807483904</v>
      </c>
      <c r="I329" s="20">
        <v>2.1849980000000001E-2</v>
      </c>
      <c r="J329" s="97" t="s">
        <v>82</v>
      </c>
      <c r="K329" s="98" t="str">
        <f t="shared" si="15"/>
        <v>JAKINFR</v>
      </c>
      <c r="L329" s="99" t="str">
        <f t="shared" si="16"/>
        <v>SMALL CAP</v>
      </c>
      <c r="M329" s="100">
        <f t="shared" si="17"/>
        <v>2.1548999999999999E-2</v>
      </c>
      <c r="O329" s="19" t="s">
        <v>960</v>
      </c>
      <c r="P329" s="19" t="s">
        <v>13</v>
      </c>
    </row>
    <row r="330" spans="1:16" ht="15.75" customHeight="1" x14ac:dyDescent="0.35">
      <c r="A330" s="7">
        <v>323</v>
      </c>
      <c r="B330" s="17" t="s">
        <v>243</v>
      </c>
      <c r="C330" s="17" t="s">
        <v>786</v>
      </c>
      <c r="D330" s="32" t="s">
        <v>4082</v>
      </c>
      <c r="E330" s="95">
        <v>2.147E-2</v>
      </c>
      <c r="F330" s="96">
        <v>5000</v>
      </c>
      <c r="G330" s="96">
        <v>314</v>
      </c>
      <c r="H330" s="89">
        <v>1929.9999416319999</v>
      </c>
      <c r="I330" s="20">
        <v>2.1769460000000001E-2</v>
      </c>
      <c r="J330" s="97" t="s">
        <v>59</v>
      </c>
      <c r="K330" s="98" t="str">
        <f t="shared" si="15"/>
        <v>JAKMINE</v>
      </c>
      <c r="L330" s="99" t="str">
        <f t="shared" si="16"/>
        <v>SMALL CAP</v>
      </c>
      <c r="M330" s="100">
        <f t="shared" si="17"/>
        <v>2.147E-2</v>
      </c>
      <c r="O330" s="19" t="s">
        <v>786</v>
      </c>
      <c r="P330" s="19" t="s">
        <v>11</v>
      </c>
    </row>
    <row r="331" spans="1:16" ht="15.75" customHeight="1" x14ac:dyDescent="0.35">
      <c r="A331" s="7">
        <v>324</v>
      </c>
      <c r="B331" s="17" t="s">
        <v>4182</v>
      </c>
      <c r="C331" s="17" t="s">
        <v>687</v>
      </c>
      <c r="D331" s="32" t="s">
        <v>4183</v>
      </c>
      <c r="E331" s="95">
        <v>2.1408E-2</v>
      </c>
      <c r="F331" s="96">
        <v>23719.447472</v>
      </c>
      <c r="G331" s="96">
        <v>66</v>
      </c>
      <c r="H331" s="89">
        <v>1429.586837504</v>
      </c>
      <c r="I331" s="20">
        <v>2.170683E-2</v>
      </c>
      <c r="J331" s="97" t="s">
        <v>51</v>
      </c>
      <c r="K331" s="98" t="str">
        <f t="shared" si="15"/>
        <v>JAKFIN</v>
      </c>
      <c r="L331" s="99" t="str">
        <f t="shared" si="16"/>
        <v>SMALL CAP</v>
      </c>
      <c r="M331" s="100">
        <f t="shared" si="17"/>
        <v>2.1408E-2</v>
      </c>
      <c r="O331" s="19" t="s">
        <v>585</v>
      </c>
      <c r="P331" s="19" t="s">
        <v>7</v>
      </c>
    </row>
    <row r="332" spans="1:16" ht="15.75" customHeight="1" x14ac:dyDescent="0.35">
      <c r="A332" s="7">
        <v>325</v>
      </c>
      <c r="B332" s="17" t="s">
        <v>4104</v>
      </c>
      <c r="C332" s="17" t="s">
        <v>872</v>
      </c>
      <c r="D332" s="32" t="s">
        <v>4105</v>
      </c>
      <c r="E332" s="95">
        <v>2.1297E-2</v>
      </c>
      <c r="F332" s="96">
        <v>1983.876487</v>
      </c>
      <c r="G332" s="96">
        <v>785</v>
      </c>
      <c r="H332" s="89">
        <v>1537.5043133439999</v>
      </c>
      <c r="I332" s="20">
        <v>2.1593959999999999E-2</v>
      </c>
      <c r="J332" s="97" t="s">
        <v>5274</v>
      </c>
      <c r="K332" s="98" t="str">
        <f t="shared" si="15"/>
        <v>JAKPROP</v>
      </c>
      <c r="L332" s="99" t="str">
        <f t="shared" si="16"/>
        <v>SMALL CAP</v>
      </c>
      <c r="M332" s="100">
        <f t="shared" si="17"/>
        <v>2.1297E-2</v>
      </c>
      <c r="O332" s="19" t="s">
        <v>535</v>
      </c>
      <c r="P332" s="19" t="s">
        <v>6</v>
      </c>
    </row>
    <row r="333" spans="1:16" ht="15.75" customHeight="1" x14ac:dyDescent="0.35">
      <c r="A333" s="7">
        <v>326</v>
      </c>
      <c r="B333" s="17" t="s">
        <v>4096</v>
      </c>
      <c r="C333" s="17" t="s">
        <v>633</v>
      </c>
      <c r="D333" s="32" t="s">
        <v>4097</v>
      </c>
      <c r="E333" s="95">
        <v>2.085E-2</v>
      </c>
      <c r="F333" s="96">
        <v>5605.5563650000004</v>
      </c>
      <c r="G333" s="96">
        <v>272</v>
      </c>
      <c r="H333" s="89">
        <v>1466.437074944</v>
      </c>
      <c r="I333" s="20">
        <v>2.1141489999999999E-2</v>
      </c>
      <c r="J333" s="97" t="s">
        <v>51</v>
      </c>
      <c r="K333" s="98" t="str">
        <f t="shared" si="15"/>
        <v>JAKFIN</v>
      </c>
      <c r="L333" s="99" t="str">
        <f t="shared" si="16"/>
        <v>SMALL CAP</v>
      </c>
      <c r="M333" s="100">
        <f t="shared" si="17"/>
        <v>2.085E-2</v>
      </c>
      <c r="O333" s="19" t="s">
        <v>961</v>
      </c>
      <c r="P333" s="19" t="s">
        <v>13</v>
      </c>
    </row>
    <row r="334" spans="1:16" ht="15.75" customHeight="1" x14ac:dyDescent="0.35">
      <c r="A334" s="7">
        <v>327</v>
      </c>
      <c r="B334" s="17" t="s">
        <v>4525</v>
      </c>
      <c r="C334" s="17" t="s">
        <v>4526</v>
      </c>
      <c r="D334" s="32" t="s">
        <v>4527</v>
      </c>
      <c r="E334" s="95">
        <v>2.0771999999999999E-2</v>
      </c>
      <c r="F334" s="96">
        <v>5202</v>
      </c>
      <c r="G334" s="96">
        <v>292</v>
      </c>
      <c r="H334" s="89">
        <v>1508.5799997439999</v>
      </c>
      <c r="I334" s="20">
        <v>2.106208E-2</v>
      </c>
      <c r="J334" s="97" t="s">
        <v>5273</v>
      </c>
      <c r="K334" s="98" t="str">
        <f t="shared" si="15"/>
        <v>JAKTRAD</v>
      </c>
      <c r="L334" s="99" t="str">
        <f t="shared" si="16"/>
        <v>SMALL CAP</v>
      </c>
      <c r="M334" s="100">
        <f t="shared" si="17"/>
        <v>2.0771999999999999E-2</v>
      </c>
      <c r="O334" s="19" t="s">
        <v>962</v>
      </c>
      <c r="P334" s="19" t="s">
        <v>13</v>
      </c>
    </row>
    <row r="335" spans="1:16" ht="15.75" customHeight="1" x14ac:dyDescent="0.35">
      <c r="A335" s="7">
        <v>328</v>
      </c>
      <c r="B335" s="17" t="s">
        <v>239</v>
      </c>
      <c r="C335" s="17" t="s">
        <v>613</v>
      </c>
      <c r="D335" s="32" t="s">
        <v>4078</v>
      </c>
      <c r="E335" s="95">
        <v>2.0656000000000001E-2</v>
      </c>
      <c r="F335" s="96">
        <v>5001.5525159999997</v>
      </c>
      <c r="G335" s="96">
        <v>302</v>
      </c>
      <c r="H335" s="89">
        <v>1510.468878336</v>
      </c>
      <c r="I335" s="20">
        <v>2.0944009999999999E-2</v>
      </c>
      <c r="J335" s="97" t="s">
        <v>51</v>
      </c>
      <c r="K335" s="98" t="str">
        <f t="shared" si="15"/>
        <v>JAKFIN</v>
      </c>
      <c r="L335" s="99" t="str">
        <f t="shared" si="16"/>
        <v>SMALL CAP</v>
      </c>
      <c r="M335" s="100">
        <f t="shared" si="17"/>
        <v>2.0656000000000001E-2</v>
      </c>
      <c r="O335" s="19" t="s">
        <v>963</v>
      </c>
      <c r="P335" s="19" t="s">
        <v>13</v>
      </c>
    </row>
    <row r="336" spans="1:16" ht="15.75" customHeight="1" x14ac:dyDescent="0.35">
      <c r="A336" s="7">
        <v>329</v>
      </c>
      <c r="B336" s="17" t="s">
        <v>4116</v>
      </c>
      <c r="C336" s="17" t="s">
        <v>644</v>
      </c>
      <c r="D336" s="32" t="s">
        <v>4117</v>
      </c>
      <c r="E336" s="95">
        <v>2.0333E-2</v>
      </c>
      <c r="F336" s="96">
        <v>4399.026922</v>
      </c>
      <c r="G336" s="96">
        <v>338</v>
      </c>
      <c r="H336" s="89">
        <v>1510.776897536</v>
      </c>
      <c r="I336" s="20">
        <v>2.0616800000000001E-2</v>
      </c>
      <c r="J336" s="97" t="s">
        <v>51</v>
      </c>
      <c r="K336" s="98" t="str">
        <f t="shared" si="15"/>
        <v>JAKFIN</v>
      </c>
      <c r="L336" s="99" t="str">
        <f t="shared" si="16"/>
        <v>SMALL CAP</v>
      </c>
      <c r="M336" s="100">
        <f t="shared" si="17"/>
        <v>2.0333E-2</v>
      </c>
      <c r="O336" s="19" t="s">
        <v>964</v>
      </c>
      <c r="P336" s="19" t="s">
        <v>9</v>
      </c>
    </row>
    <row r="337" spans="1:16" ht="15.75" customHeight="1" x14ac:dyDescent="0.35">
      <c r="A337" s="7">
        <v>330</v>
      </c>
      <c r="B337" s="18" t="s">
        <v>4494</v>
      </c>
      <c r="C337" s="17" t="s">
        <v>4495</v>
      </c>
      <c r="D337" s="18" t="s">
        <v>4496</v>
      </c>
      <c r="E337" s="95">
        <v>1.9706000000000001E-2</v>
      </c>
      <c r="F337" s="96">
        <v>1779.0894249999999</v>
      </c>
      <c r="G337" s="96">
        <v>810</v>
      </c>
      <c r="H337" s="89">
        <v>1449.957916672</v>
      </c>
      <c r="I337" s="20">
        <v>1.9981619999999999E-2</v>
      </c>
      <c r="J337" s="97" t="s">
        <v>5274</v>
      </c>
      <c r="K337" s="98" t="str">
        <f t="shared" si="15"/>
        <v>JAKTRAD</v>
      </c>
      <c r="L337" s="99" t="str">
        <f t="shared" si="16"/>
        <v>SMALL CAP</v>
      </c>
      <c r="M337" s="100">
        <f t="shared" si="17"/>
        <v>1.9706000000000001E-2</v>
      </c>
      <c r="O337" s="19" t="s">
        <v>4532</v>
      </c>
      <c r="P337" s="19" t="s">
        <v>10</v>
      </c>
    </row>
    <row r="338" spans="1:16" ht="15.75" customHeight="1" x14ac:dyDescent="0.35">
      <c r="A338" s="7">
        <v>331</v>
      </c>
      <c r="B338" s="17" t="s">
        <v>262</v>
      </c>
      <c r="C338" s="17" t="s">
        <v>712</v>
      </c>
      <c r="D338" s="32" t="s">
        <v>4114</v>
      </c>
      <c r="E338" s="95">
        <v>1.9692000000000001E-2</v>
      </c>
      <c r="F338" s="96">
        <v>2086.9499999999998</v>
      </c>
      <c r="G338" s="96">
        <v>690</v>
      </c>
      <c r="H338" s="89">
        <v>1419.125981184</v>
      </c>
      <c r="I338" s="20">
        <v>1.9966830000000001E-2</v>
      </c>
      <c r="J338" s="97" t="s">
        <v>82</v>
      </c>
      <c r="K338" s="98" t="str">
        <f t="shared" si="15"/>
        <v>JAKINFR</v>
      </c>
      <c r="L338" s="99" t="str">
        <f t="shared" si="16"/>
        <v>SMALL CAP</v>
      </c>
      <c r="M338" s="100">
        <f t="shared" si="17"/>
        <v>1.9692000000000001E-2</v>
      </c>
      <c r="O338" s="19" t="s">
        <v>4882</v>
      </c>
      <c r="P338" s="19" t="s">
        <v>13</v>
      </c>
    </row>
    <row r="339" spans="1:16" ht="15.75" customHeight="1" x14ac:dyDescent="0.35">
      <c r="A339" s="7">
        <v>332</v>
      </c>
      <c r="B339" s="17" t="s">
        <v>4996</v>
      </c>
      <c r="C339" s="17" t="s">
        <v>4997</v>
      </c>
      <c r="D339" s="32" t="s">
        <v>4998</v>
      </c>
      <c r="E339" s="95">
        <v>1.9681000000000001E-2</v>
      </c>
      <c r="F339" s="96">
        <v>1120</v>
      </c>
      <c r="G339" s="96">
        <v>1285</v>
      </c>
      <c r="H339" s="89">
        <v>1439.2000512</v>
      </c>
      <c r="I339" s="20">
        <v>1.9955799999999999E-2</v>
      </c>
      <c r="J339" s="97" t="s">
        <v>82</v>
      </c>
      <c r="K339" s="98" t="str">
        <f t="shared" si="15"/>
        <v>JAKBIND</v>
      </c>
      <c r="L339" s="99" t="str">
        <f t="shared" si="16"/>
        <v>SMALL CAP</v>
      </c>
      <c r="M339" s="100">
        <f t="shared" si="17"/>
        <v>1.9681000000000001E-2</v>
      </c>
      <c r="O339" s="19" t="s">
        <v>882</v>
      </c>
      <c r="P339" s="19" t="s">
        <v>13</v>
      </c>
    </row>
    <row r="340" spans="1:16" ht="15.75" customHeight="1" x14ac:dyDescent="0.35">
      <c r="A340" s="7">
        <v>333</v>
      </c>
      <c r="B340" s="17" t="s">
        <v>295</v>
      </c>
      <c r="C340" s="17" t="s">
        <v>655</v>
      </c>
      <c r="D340" s="32" t="s">
        <v>4057</v>
      </c>
      <c r="E340" s="95">
        <v>1.9604E-2</v>
      </c>
      <c r="F340" s="96">
        <v>8584.3376800000005</v>
      </c>
      <c r="G340" s="96">
        <v>167</v>
      </c>
      <c r="H340" s="89">
        <v>1466.739326976</v>
      </c>
      <c r="I340" s="20">
        <v>1.9877929999999999E-2</v>
      </c>
      <c r="J340" s="97" t="s">
        <v>51</v>
      </c>
      <c r="K340" s="98" t="str">
        <f t="shared" si="15"/>
        <v>JAKFIN</v>
      </c>
      <c r="L340" s="99" t="str">
        <f t="shared" si="16"/>
        <v>SMALL CAP</v>
      </c>
      <c r="M340" s="100">
        <f t="shared" si="17"/>
        <v>1.9604E-2</v>
      </c>
      <c r="O340" s="19" t="s">
        <v>826</v>
      </c>
      <c r="P340" s="19" t="s">
        <v>10</v>
      </c>
    </row>
    <row r="341" spans="1:16" ht="15.75" customHeight="1" x14ac:dyDescent="0.35">
      <c r="A341" s="7">
        <v>334</v>
      </c>
      <c r="B341" s="17" t="s">
        <v>357</v>
      </c>
      <c r="C341" s="17" t="s">
        <v>658</v>
      </c>
      <c r="D341" s="32" t="s">
        <v>4186</v>
      </c>
      <c r="E341" s="95">
        <v>1.9505000000000002E-2</v>
      </c>
      <c r="F341" s="96">
        <v>676</v>
      </c>
      <c r="G341" s="96">
        <v>2110</v>
      </c>
      <c r="H341" s="89">
        <v>1426.359975936</v>
      </c>
      <c r="I341" s="20">
        <v>1.9777759999999998E-2</v>
      </c>
      <c r="J341" s="97" t="s">
        <v>51</v>
      </c>
      <c r="K341" s="98" t="str">
        <f t="shared" si="15"/>
        <v>JAKFIN</v>
      </c>
      <c r="L341" s="99" t="str">
        <f t="shared" si="16"/>
        <v>SMALL CAP</v>
      </c>
      <c r="M341" s="100">
        <f t="shared" si="17"/>
        <v>1.9505000000000002E-2</v>
      </c>
      <c r="O341" s="19" t="s">
        <v>536</v>
      </c>
      <c r="P341" s="19" t="s">
        <v>6</v>
      </c>
    </row>
    <row r="342" spans="1:16" ht="15.75" customHeight="1" x14ac:dyDescent="0.35">
      <c r="A342" s="7">
        <v>335</v>
      </c>
      <c r="B342" s="17" t="s">
        <v>174</v>
      </c>
      <c r="C342" s="17" t="s">
        <v>861</v>
      </c>
      <c r="D342" s="32" t="s">
        <v>3960</v>
      </c>
      <c r="E342" s="95">
        <v>1.9185000000000001E-2</v>
      </c>
      <c r="F342" s="96">
        <v>4871.2140209999998</v>
      </c>
      <c r="G342" s="96">
        <v>288</v>
      </c>
      <c r="H342" s="89">
        <v>1402.909622272</v>
      </c>
      <c r="I342" s="20">
        <v>1.94526E-2</v>
      </c>
      <c r="J342" s="97" t="s">
        <v>5274</v>
      </c>
      <c r="K342" s="98" t="str">
        <f t="shared" si="15"/>
        <v>JAKPROP</v>
      </c>
      <c r="L342" s="99" t="str">
        <f t="shared" si="16"/>
        <v>SMALL CAP</v>
      </c>
      <c r="M342" s="100">
        <f t="shared" si="17"/>
        <v>1.9185000000000001E-2</v>
      </c>
      <c r="O342" s="19" t="s">
        <v>668</v>
      </c>
      <c r="P342" s="19" t="s">
        <v>13</v>
      </c>
    </row>
    <row r="343" spans="1:16" ht="15.75" customHeight="1" x14ac:dyDescent="0.35">
      <c r="A343" s="7">
        <v>336</v>
      </c>
      <c r="B343" s="17" t="s">
        <v>4140</v>
      </c>
      <c r="C343" s="17" t="s">
        <v>576</v>
      </c>
      <c r="D343" s="32" t="s">
        <v>4141</v>
      </c>
      <c r="E343" s="95">
        <v>1.8849000000000001E-2</v>
      </c>
      <c r="F343" s="96">
        <v>2376.4475200000002</v>
      </c>
      <c r="G343" s="96">
        <v>580</v>
      </c>
      <c r="H343" s="89">
        <v>1378.339520512</v>
      </c>
      <c r="I343" s="20">
        <v>1.9111909999999999E-2</v>
      </c>
      <c r="J343" s="97" t="s">
        <v>3726</v>
      </c>
      <c r="K343" s="98" t="str">
        <f t="shared" si="15"/>
        <v>JAKCONS</v>
      </c>
      <c r="L343" s="99" t="str">
        <f t="shared" si="16"/>
        <v>SMALL CAP</v>
      </c>
      <c r="M343" s="100">
        <f t="shared" si="17"/>
        <v>1.8849000000000001E-2</v>
      </c>
      <c r="O343" s="19" t="s">
        <v>4686</v>
      </c>
      <c r="P343" s="19" t="s">
        <v>8</v>
      </c>
    </row>
    <row r="344" spans="1:16" ht="15.75" customHeight="1" x14ac:dyDescent="0.35">
      <c r="A344" s="7">
        <v>337</v>
      </c>
      <c r="B344" s="17" t="s">
        <v>4149</v>
      </c>
      <c r="C344" s="17" t="s">
        <v>936</v>
      </c>
      <c r="D344" s="32" t="s">
        <v>4150</v>
      </c>
      <c r="E344" s="95">
        <v>1.8794000000000002E-2</v>
      </c>
      <c r="F344" s="96">
        <v>1334.3330000000001</v>
      </c>
      <c r="G344" s="96">
        <v>1030</v>
      </c>
      <c r="H344" s="89">
        <v>1374.3629271039999</v>
      </c>
      <c r="I344" s="20">
        <v>1.9056779999999999E-2</v>
      </c>
      <c r="J344" s="97" t="s">
        <v>3732</v>
      </c>
      <c r="K344" s="98" t="str">
        <f t="shared" si="15"/>
        <v>JAKTRAD</v>
      </c>
      <c r="L344" s="99" t="str">
        <f t="shared" si="16"/>
        <v>SMALL CAP</v>
      </c>
      <c r="M344" s="100">
        <f t="shared" si="17"/>
        <v>1.8794000000000002E-2</v>
      </c>
      <c r="O344" s="19" t="s">
        <v>726</v>
      </c>
      <c r="P344" s="19" t="s">
        <v>9</v>
      </c>
    </row>
    <row r="345" spans="1:16" ht="15.75" customHeight="1" x14ac:dyDescent="0.35">
      <c r="A345" s="7">
        <v>338</v>
      </c>
      <c r="B345" s="17" t="s">
        <v>293</v>
      </c>
      <c r="C345" s="17" t="s">
        <v>876</v>
      </c>
      <c r="D345" s="32" t="s">
        <v>4139</v>
      </c>
      <c r="E345" s="95">
        <v>1.8775E-2</v>
      </c>
      <c r="F345" s="96">
        <v>7800.76</v>
      </c>
      <c r="G345" s="96">
        <v>176</v>
      </c>
      <c r="H345" s="89">
        <v>1365.1329679360001</v>
      </c>
      <c r="I345" s="20">
        <v>1.9036959999999999E-2</v>
      </c>
      <c r="J345" s="97" t="s">
        <v>5274</v>
      </c>
      <c r="K345" s="98" t="str">
        <f t="shared" si="15"/>
        <v>JAKPROP</v>
      </c>
      <c r="L345" s="99" t="str">
        <f t="shared" si="16"/>
        <v>SMALL CAP</v>
      </c>
      <c r="M345" s="100">
        <f t="shared" si="17"/>
        <v>1.8775E-2</v>
      </c>
      <c r="O345" s="19" t="s">
        <v>883</v>
      </c>
      <c r="P345" s="19" t="s">
        <v>12</v>
      </c>
    </row>
    <row r="346" spans="1:16" ht="15.75" customHeight="1" x14ac:dyDescent="0.35">
      <c r="A346" s="7">
        <v>339</v>
      </c>
      <c r="B346" s="17" t="s">
        <v>331</v>
      </c>
      <c r="C346" s="17" t="s">
        <v>820</v>
      </c>
      <c r="D346" s="32" t="s">
        <v>4164</v>
      </c>
      <c r="E346" s="95">
        <v>1.8755999999999998E-2</v>
      </c>
      <c r="F346" s="96">
        <v>656.24971000000005</v>
      </c>
      <c r="G346" s="96">
        <v>2090</v>
      </c>
      <c r="H346" s="89">
        <v>1371.561918464</v>
      </c>
      <c r="I346" s="20">
        <v>1.9017940000000001E-2</v>
      </c>
      <c r="J346" s="97" t="s">
        <v>3732</v>
      </c>
      <c r="K346" s="98" t="str">
        <f t="shared" si="15"/>
        <v>JAKMIND</v>
      </c>
      <c r="L346" s="99" t="str">
        <f t="shared" si="16"/>
        <v>SMALL CAP</v>
      </c>
      <c r="M346" s="100">
        <f t="shared" si="17"/>
        <v>1.8755999999999998E-2</v>
      </c>
      <c r="O346" s="19" t="s">
        <v>3654</v>
      </c>
      <c r="P346" s="19" t="s">
        <v>9</v>
      </c>
    </row>
    <row r="347" spans="1:16" ht="15.75" customHeight="1" x14ac:dyDescent="0.35">
      <c r="A347" s="7">
        <v>340</v>
      </c>
      <c r="B347" s="17" t="s">
        <v>334</v>
      </c>
      <c r="C347" s="17" t="s">
        <v>799</v>
      </c>
      <c r="D347" s="32" t="s">
        <v>4163</v>
      </c>
      <c r="E347" s="95">
        <v>1.8402000000000002E-2</v>
      </c>
      <c r="F347" s="96">
        <v>3889.1795590000002</v>
      </c>
      <c r="G347" s="96">
        <v>346</v>
      </c>
      <c r="H347" s="89">
        <v>1337.8777251839999</v>
      </c>
      <c r="I347" s="20">
        <v>1.8658729999999998E-2</v>
      </c>
      <c r="J347" s="97" t="s">
        <v>62</v>
      </c>
      <c r="K347" s="98" t="str">
        <f t="shared" si="15"/>
        <v>JAKBIND</v>
      </c>
      <c r="L347" s="99" t="str">
        <f t="shared" si="16"/>
        <v>SMALL CAP</v>
      </c>
      <c r="M347" s="100">
        <f t="shared" si="17"/>
        <v>1.8402000000000002E-2</v>
      </c>
      <c r="O347" s="19" t="s">
        <v>727</v>
      </c>
      <c r="P347" s="19" t="s">
        <v>9</v>
      </c>
    </row>
    <row r="348" spans="1:16" ht="15.75" customHeight="1" x14ac:dyDescent="0.35">
      <c r="A348" s="7">
        <v>341</v>
      </c>
      <c r="B348" s="17" t="s">
        <v>4200</v>
      </c>
      <c r="C348" s="17" t="s">
        <v>974</v>
      </c>
      <c r="D348" s="32" t="s">
        <v>4201</v>
      </c>
      <c r="E348" s="95">
        <v>1.8388000000000002E-2</v>
      </c>
      <c r="F348" s="96">
        <v>5252.6440000000002</v>
      </c>
      <c r="G348" s="96">
        <v>256</v>
      </c>
      <c r="H348" s="89">
        <v>1344.67682304</v>
      </c>
      <c r="I348" s="20">
        <v>1.8645149999999999E-2</v>
      </c>
      <c r="J348" s="97" t="s">
        <v>5273</v>
      </c>
      <c r="K348" s="98" t="str">
        <f t="shared" si="15"/>
        <v>JAKTRAD</v>
      </c>
      <c r="L348" s="99" t="str">
        <f t="shared" si="16"/>
        <v>SMALL CAP</v>
      </c>
      <c r="M348" s="100">
        <f t="shared" si="17"/>
        <v>1.8388000000000002E-2</v>
      </c>
      <c r="O348" s="19" t="s">
        <v>965</v>
      </c>
      <c r="P348" s="19" t="s">
        <v>13</v>
      </c>
    </row>
    <row r="349" spans="1:16" ht="15.75" customHeight="1" x14ac:dyDescent="0.35">
      <c r="A349" s="7">
        <v>342</v>
      </c>
      <c r="B349" s="18" t="s">
        <v>283</v>
      </c>
      <c r="C349" s="17" t="s">
        <v>657</v>
      </c>
      <c r="D349" s="18" t="s">
        <v>4130</v>
      </c>
      <c r="E349" s="95">
        <v>1.8199E-2</v>
      </c>
      <c r="F349" s="96">
        <v>3984.5204570000001</v>
      </c>
      <c r="G349" s="96">
        <v>334</v>
      </c>
      <c r="H349" s="89">
        <v>1346.7679457280001</v>
      </c>
      <c r="I349" s="20">
        <v>1.8453150000000001E-2</v>
      </c>
      <c r="J349" s="97" t="s">
        <v>51</v>
      </c>
      <c r="K349" s="98" t="str">
        <f t="shared" si="15"/>
        <v>JAKFIN</v>
      </c>
      <c r="L349" s="99" t="str">
        <f t="shared" si="16"/>
        <v>SMALL CAP</v>
      </c>
      <c r="M349" s="100">
        <f t="shared" si="17"/>
        <v>1.8199E-2</v>
      </c>
      <c r="O349" s="19" t="s">
        <v>537</v>
      </c>
      <c r="P349" s="19" t="s">
        <v>6</v>
      </c>
    </row>
    <row r="350" spans="1:16" ht="15.75" customHeight="1" x14ac:dyDescent="0.35">
      <c r="A350" s="7">
        <v>343</v>
      </c>
      <c r="B350" s="17" t="s">
        <v>226</v>
      </c>
      <c r="C350" s="17" t="s">
        <v>823</v>
      </c>
      <c r="D350" s="32" t="s">
        <v>4074</v>
      </c>
      <c r="E350" s="95">
        <v>1.8193000000000001E-2</v>
      </c>
      <c r="F350" s="96">
        <v>4007.235107</v>
      </c>
      <c r="G350" s="96">
        <v>332</v>
      </c>
      <c r="H350" s="89">
        <v>1370.4744140800001</v>
      </c>
      <c r="I350" s="20">
        <v>1.844722E-2</v>
      </c>
      <c r="J350" s="97" t="s">
        <v>82</v>
      </c>
      <c r="K350" s="98" t="str">
        <f t="shared" si="15"/>
        <v>JAKMIND</v>
      </c>
      <c r="L350" s="99" t="str">
        <f t="shared" si="16"/>
        <v>SMALL CAP</v>
      </c>
      <c r="M350" s="100">
        <f t="shared" si="17"/>
        <v>1.8193000000000001E-2</v>
      </c>
      <c r="O350" s="19" t="s">
        <v>966</v>
      </c>
      <c r="P350" s="19" t="s">
        <v>13</v>
      </c>
    </row>
    <row r="351" spans="1:16" ht="15.75" customHeight="1" x14ac:dyDescent="0.35">
      <c r="A351" s="7">
        <v>344</v>
      </c>
      <c r="B351" s="17" t="s">
        <v>280</v>
      </c>
      <c r="C351" s="17" t="s">
        <v>847</v>
      </c>
      <c r="D351" s="32" t="s">
        <v>4172</v>
      </c>
      <c r="E351" s="95">
        <v>1.8185E-2</v>
      </c>
      <c r="F351" s="96">
        <v>4155.6025950000003</v>
      </c>
      <c r="G351" s="96">
        <v>320</v>
      </c>
      <c r="H351" s="89">
        <v>1346.415230976</v>
      </c>
      <c r="I351" s="20">
        <v>1.843877E-2</v>
      </c>
      <c r="J351" s="97" t="s">
        <v>82</v>
      </c>
      <c r="K351" s="98" t="str">
        <f t="shared" si="15"/>
        <v>JAKMIND</v>
      </c>
      <c r="L351" s="99" t="str">
        <f t="shared" si="16"/>
        <v>SMALL CAP</v>
      </c>
      <c r="M351" s="100">
        <f t="shared" si="17"/>
        <v>1.8185E-2</v>
      </c>
      <c r="O351" s="19" t="s">
        <v>586</v>
      </c>
      <c r="P351" s="19" t="s">
        <v>7</v>
      </c>
    </row>
    <row r="352" spans="1:16" ht="15.75" customHeight="1" x14ac:dyDescent="0.35">
      <c r="A352" s="7">
        <v>345</v>
      </c>
      <c r="B352" s="17" t="s">
        <v>4044</v>
      </c>
      <c r="C352" s="17" t="s">
        <v>776</v>
      </c>
      <c r="D352" s="32" t="s">
        <v>4045</v>
      </c>
      <c r="E352" s="95">
        <v>1.8041999999999999E-2</v>
      </c>
      <c r="F352" s="96">
        <v>5638.2466000000004</v>
      </c>
      <c r="G352" s="96">
        <v>234</v>
      </c>
      <c r="H352" s="89">
        <v>1353.1792015359999</v>
      </c>
      <c r="I352" s="20">
        <v>1.829397E-2</v>
      </c>
      <c r="J352" s="97" t="s">
        <v>62</v>
      </c>
      <c r="K352" s="98" t="str">
        <f t="shared" si="15"/>
        <v>JAKMINE</v>
      </c>
      <c r="L352" s="99" t="str">
        <f t="shared" si="16"/>
        <v>SMALL CAP</v>
      </c>
      <c r="M352" s="100">
        <f t="shared" si="17"/>
        <v>1.8041999999999999E-2</v>
      </c>
      <c r="O352" s="19" t="s">
        <v>538</v>
      </c>
      <c r="P352" s="19" t="s">
        <v>6</v>
      </c>
    </row>
    <row r="353" spans="1:16" ht="15.75" customHeight="1" x14ac:dyDescent="0.35">
      <c r="A353" s="7">
        <v>346</v>
      </c>
      <c r="B353" s="17" t="s">
        <v>324</v>
      </c>
      <c r="C353" s="17" t="s">
        <v>710</v>
      </c>
      <c r="D353" s="32" t="s">
        <v>4213</v>
      </c>
      <c r="E353" s="95">
        <v>1.7965999999999999E-2</v>
      </c>
      <c r="F353" s="96">
        <v>7298.9854370000003</v>
      </c>
      <c r="G353" s="96">
        <v>180</v>
      </c>
      <c r="H353" s="89">
        <v>1328.4153753600001</v>
      </c>
      <c r="I353" s="20">
        <v>1.8217259999999999E-2</v>
      </c>
      <c r="J353" s="97" t="s">
        <v>82</v>
      </c>
      <c r="K353" s="98" t="str">
        <f t="shared" si="15"/>
        <v>JAKINFR</v>
      </c>
      <c r="L353" s="99" t="str">
        <f t="shared" si="16"/>
        <v>SMALL CAP</v>
      </c>
      <c r="M353" s="100">
        <f t="shared" si="17"/>
        <v>1.7965999999999999E-2</v>
      </c>
      <c r="O353" s="19" t="s">
        <v>884</v>
      </c>
      <c r="P353" s="19" t="s">
        <v>12</v>
      </c>
    </row>
    <row r="354" spans="1:16" ht="15.75" customHeight="1" x14ac:dyDescent="0.35">
      <c r="A354" s="7">
        <v>347</v>
      </c>
      <c r="B354" s="17" t="s">
        <v>312</v>
      </c>
      <c r="C354" s="17" t="s">
        <v>959</v>
      </c>
      <c r="D354" s="32" t="s">
        <v>4243</v>
      </c>
      <c r="E354" s="95">
        <v>1.7919999999999998E-2</v>
      </c>
      <c r="F354" s="96">
        <v>1713.0125</v>
      </c>
      <c r="G354" s="96">
        <v>765</v>
      </c>
      <c r="H354" s="89">
        <v>1164.8485294080001</v>
      </c>
      <c r="I354" s="20">
        <v>1.817063E-2</v>
      </c>
      <c r="J354" s="97" t="s">
        <v>82</v>
      </c>
      <c r="K354" s="98" t="str">
        <f t="shared" si="15"/>
        <v>JAKTRAD</v>
      </c>
      <c r="L354" s="99" t="str">
        <f t="shared" si="16"/>
        <v>SMALL CAP</v>
      </c>
      <c r="M354" s="100">
        <f t="shared" si="17"/>
        <v>1.7919999999999998E-2</v>
      </c>
      <c r="O354" s="19" t="s">
        <v>669</v>
      </c>
      <c r="P354" s="19" t="s">
        <v>8</v>
      </c>
    </row>
    <row r="355" spans="1:16" ht="15.75" customHeight="1" x14ac:dyDescent="0.35">
      <c r="A355" s="7">
        <v>348</v>
      </c>
      <c r="B355" s="17" t="s">
        <v>224</v>
      </c>
      <c r="C355" s="17" t="s">
        <v>884</v>
      </c>
      <c r="D355" s="32" t="s">
        <v>4029</v>
      </c>
      <c r="E355" s="95">
        <v>1.7607999999999999E-2</v>
      </c>
      <c r="F355" s="96">
        <v>696</v>
      </c>
      <c r="G355" s="96">
        <v>1850</v>
      </c>
      <c r="H355" s="89">
        <v>1298.8187934719999</v>
      </c>
      <c r="I355" s="20">
        <v>1.7853730000000002E-2</v>
      </c>
      <c r="J355" s="97" t="s">
        <v>5274</v>
      </c>
      <c r="K355" s="98" t="str">
        <f t="shared" si="15"/>
        <v>JAKPROP</v>
      </c>
      <c r="L355" s="99" t="str">
        <f t="shared" si="16"/>
        <v>SMALL CAP</v>
      </c>
      <c r="M355" s="100">
        <f t="shared" si="17"/>
        <v>1.7607999999999999E-2</v>
      </c>
      <c r="O355" s="19" t="s">
        <v>827</v>
      </c>
      <c r="P355" s="19" t="s">
        <v>10</v>
      </c>
    </row>
    <row r="356" spans="1:16" ht="15.75" customHeight="1" x14ac:dyDescent="0.35">
      <c r="A356" s="7">
        <v>349</v>
      </c>
      <c r="B356" s="17" t="s">
        <v>229</v>
      </c>
      <c r="C356" s="17" t="s">
        <v>843</v>
      </c>
      <c r="D356" s="32" t="s">
        <v>4144</v>
      </c>
      <c r="E356" s="95">
        <v>1.6965000000000001E-2</v>
      </c>
      <c r="F356" s="96">
        <v>24811.541413999999</v>
      </c>
      <c r="G356" s="96">
        <v>50</v>
      </c>
      <c r="H356" s="89">
        <v>1240.5770813439999</v>
      </c>
      <c r="I356" s="20">
        <v>1.7201709999999999E-2</v>
      </c>
      <c r="J356" s="97" t="s">
        <v>59</v>
      </c>
      <c r="K356" s="98" t="str">
        <f t="shared" si="15"/>
        <v>JAKTRAD</v>
      </c>
      <c r="L356" s="99" t="str">
        <f t="shared" si="16"/>
        <v>SMALL CAP</v>
      </c>
      <c r="M356" s="100">
        <f t="shared" si="17"/>
        <v>1.6965000000000001E-2</v>
      </c>
      <c r="O356" s="19" t="s">
        <v>885</v>
      </c>
      <c r="P356" s="19" t="s">
        <v>12</v>
      </c>
    </row>
    <row r="357" spans="1:16" ht="15.75" customHeight="1" x14ac:dyDescent="0.35">
      <c r="A357" s="7">
        <v>350</v>
      </c>
      <c r="B357" s="17" t="s">
        <v>316</v>
      </c>
      <c r="C357" s="17" t="s">
        <v>700</v>
      </c>
      <c r="D357" s="32" t="s">
        <v>4167</v>
      </c>
      <c r="E357" s="95">
        <v>1.6663000000000001E-2</v>
      </c>
      <c r="F357" s="96">
        <v>3481.4814809999998</v>
      </c>
      <c r="G357" s="96">
        <v>350</v>
      </c>
      <c r="H357" s="89">
        <v>1218.5185812479999</v>
      </c>
      <c r="I357" s="20">
        <v>1.689585E-2</v>
      </c>
      <c r="J357" s="97" t="s">
        <v>51</v>
      </c>
      <c r="K357" s="98" t="str">
        <f t="shared" si="15"/>
        <v>JAKFIN</v>
      </c>
      <c r="L357" s="99" t="str">
        <f t="shared" si="16"/>
        <v>SMALL CAP</v>
      </c>
      <c r="M357" s="100">
        <f t="shared" si="17"/>
        <v>1.6663000000000001E-2</v>
      </c>
      <c r="O357" s="19" t="s">
        <v>967</v>
      </c>
      <c r="P357" s="19" t="s">
        <v>13</v>
      </c>
    </row>
    <row r="358" spans="1:16" ht="15.75" customHeight="1" x14ac:dyDescent="0.35">
      <c r="A358" s="7">
        <v>351</v>
      </c>
      <c r="B358" s="17" t="s">
        <v>4137</v>
      </c>
      <c r="C358" s="17" t="s">
        <v>577</v>
      </c>
      <c r="D358" s="32" t="s">
        <v>4138</v>
      </c>
      <c r="E358" s="95">
        <v>1.5996E-2</v>
      </c>
      <c r="F358" s="96">
        <v>4605.2623999999996</v>
      </c>
      <c r="G358" s="96">
        <v>254</v>
      </c>
      <c r="H358" s="89">
        <v>1206.5787084799999</v>
      </c>
      <c r="I358" s="20">
        <v>1.621945E-2</v>
      </c>
      <c r="J358" s="97" t="s">
        <v>3732</v>
      </c>
      <c r="K358" s="98" t="str">
        <f t="shared" si="15"/>
        <v>JAKCONS</v>
      </c>
      <c r="L358" s="99" t="str">
        <f t="shared" si="16"/>
        <v>SMALL CAP</v>
      </c>
      <c r="M358" s="100">
        <f t="shared" si="17"/>
        <v>1.5996E-2</v>
      </c>
      <c r="O358" s="19" t="s">
        <v>968</v>
      </c>
      <c r="P358" s="19" t="s">
        <v>13</v>
      </c>
    </row>
    <row r="359" spans="1:16" ht="15.75" customHeight="1" x14ac:dyDescent="0.35">
      <c r="A359" s="7">
        <v>352</v>
      </c>
      <c r="B359" s="17" t="s">
        <v>282</v>
      </c>
      <c r="C359" s="17" t="s">
        <v>878</v>
      </c>
      <c r="D359" s="32" t="s">
        <v>4157</v>
      </c>
      <c r="E359" s="95">
        <v>1.5861E-2</v>
      </c>
      <c r="F359" s="96">
        <v>2329.0404819999999</v>
      </c>
      <c r="G359" s="96">
        <v>498</v>
      </c>
      <c r="H359" s="89">
        <v>1164.5201940479999</v>
      </c>
      <c r="I359" s="20">
        <v>1.6082530000000001E-2</v>
      </c>
      <c r="J359" s="97" t="s">
        <v>3732</v>
      </c>
      <c r="K359" s="98" t="str">
        <f t="shared" si="15"/>
        <v>JAKTRAD</v>
      </c>
      <c r="L359" s="99" t="str">
        <f t="shared" si="16"/>
        <v>SMALL CAP</v>
      </c>
      <c r="M359" s="100">
        <f t="shared" si="17"/>
        <v>1.5861E-2</v>
      </c>
      <c r="O359" s="19" t="s">
        <v>670</v>
      </c>
      <c r="P359" s="19" t="s">
        <v>8</v>
      </c>
    </row>
    <row r="360" spans="1:16" ht="15.75" customHeight="1" x14ac:dyDescent="0.35">
      <c r="A360" s="7">
        <v>353</v>
      </c>
      <c r="B360" s="17" t="s">
        <v>4888</v>
      </c>
      <c r="C360" s="17" t="s">
        <v>4889</v>
      </c>
      <c r="D360" s="32" t="s">
        <v>4890</v>
      </c>
      <c r="E360" s="95">
        <v>1.5861E-2</v>
      </c>
      <c r="F360" s="96">
        <v>3221.75</v>
      </c>
      <c r="G360" s="96">
        <v>360</v>
      </c>
      <c r="H360" s="89">
        <v>1127.6125470720001</v>
      </c>
      <c r="I360" s="20">
        <v>1.6082079999999999E-2</v>
      </c>
      <c r="J360" s="97" t="s">
        <v>82</v>
      </c>
      <c r="K360" s="98" t="str">
        <f t="shared" si="15"/>
        <v>JAKBIND</v>
      </c>
      <c r="L360" s="99" t="str">
        <f t="shared" si="16"/>
        <v>SMALL CAP</v>
      </c>
      <c r="M360" s="100">
        <f t="shared" si="17"/>
        <v>1.5861E-2</v>
      </c>
      <c r="O360" s="19" t="s">
        <v>728</v>
      </c>
      <c r="P360" s="19" t="s">
        <v>9</v>
      </c>
    </row>
    <row r="361" spans="1:16" ht="15.75" customHeight="1" x14ac:dyDescent="0.35">
      <c r="A361" s="7">
        <v>354</v>
      </c>
      <c r="B361" s="17" t="s">
        <v>309</v>
      </c>
      <c r="C361" s="17" t="s">
        <v>650</v>
      </c>
      <c r="D361" s="32" t="s">
        <v>4101</v>
      </c>
      <c r="E361" s="95">
        <v>1.5845999999999999E-2</v>
      </c>
      <c r="F361" s="96">
        <v>1782.663583</v>
      </c>
      <c r="G361" s="96">
        <v>650</v>
      </c>
      <c r="H361" s="89">
        <v>1158.7312680959999</v>
      </c>
      <c r="I361" s="20">
        <v>1.6066850000000001E-2</v>
      </c>
      <c r="J361" s="97" t="s">
        <v>51</v>
      </c>
      <c r="K361" s="98" t="str">
        <f t="shared" si="15"/>
        <v>JAKFIN</v>
      </c>
      <c r="L361" s="99" t="str">
        <f t="shared" si="16"/>
        <v>SMALL CAP</v>
      </c>
      <c r="M361" s="100">
        <f t="shared" si="17"/>
        <v>1.5845999999999999E-2</v>
      </c>
      <c r="O361" s="19" t="s">
        <v>488</v>
      </c>
      <c r="P361" s="19" t="s">
        <v>5</v>
      </c>
    </row>
    <row r="362" spans="1:16" ht="15.75" customHeight="1" x14ac:dyDescent="0.35">
      <c r="A362" s="7">
        <v>355</v>
      </c>
      <c r="B362" s="17" t="s">
        <v>271</v>
      </c>
      <c r="C362" s="17" t="s">
        <v>667</v>
      </c>
      <c r="D362" s="32" t="s">
        <v>4128</v>
      </c>
      <c r="E362" s="95">
        <v>1.5824999999999999E-2</v>
      </c>
      <c r="F362" s="96">
        <v>15638.233167</v>
      </c>
      <c r="G362" s="96">
        <v>74</v>
      </c>
      <c r="H362" s="89">
        <v>1157.2293140480001</v>
      </c>
      <c r="I362" s="20">
        <v>1.6046020000000001E-2</v>
      </c>
      <c r="J362" s="97" t="s">
        <v>51</v>
      </c>
      <c r="K362" s="98" t="str">
        <f t="shared" si="15"/>
        <v>JAKFIN</v>
      </c>
      <c r="L362" s="99" t="str">
        <f t="shared" si="16"/>
        <v>SMALL CAP</v>
      </c>
      <c r="M362" s="100">
        <f t="shared" si="17"/>
        <v>1.5824999999999999E-2</v>
      </c>
      <c r="O362" s="19" t="s">
        <v>969</v>
      </c>
      <c r="P362" s="19" t="s">
        <v>13</v>
      </c>
    </row>
    <row r="363" spans="1:16" ht="15.75" customHeight="1" x14ac:dyDescent="0.35">
      <c r="A363" s="7">
        <v>356</v>
      </c>
      <c r="B363" s="17" t="s">
        <v>277</v>
      </c>
      <c r="C363" s="17" t="s">
        <v>548</v>
      </c>
      <c r="D363" s="32" t="s">
        <v>4129</v>
      </c>
      <c r="E363" s="95">
        <v>1.5748000000000002E-2</v>
      </c>
      <c r="F363" s="96">
        <v>1339.10258</v>
      </c>
      <c r="G363" s="96">
        <v>860</v>
      </c>
      <c r="H363" s="89">
        <v>1151.6282142719999</v>
      </c>
      <c r="I363" s="20">
        <v>1.5968360000000001E-2</v>
      </c>
      <c r="J363" s="97" t="s">
        <v>3726</v>
      </c>
      <c r="K363" s="98" t="str">
        <f t="shared" si="15"/>
        <v>JAKBIND</v>
      </c>
      <c r="L363" s="99" t="str">
        <f t="shared" si="16"/>
        <v>SMALL CAP</v>
      </c>
      <c r="M363" s="100">
        <f t="shared" si="17"/>
        <v>1.5748000000000002E-2</v>
      </c>
      <c r="O363" s="19" t="s">
        <v>5016</v>
      </c>
      <c r="P363" s="19" t="s">
        <v>13</v>
      </c>
    </row>
    <row r="364" spans="1:16" ht="15.75" customHeight="1" x14ac:dyDescent="0.35">
      <c r="A364" s="7">
        <v>357</v>
      </c>
      <c r="B364" s="17" t="s">
        <v>353</v>
      </c>
      <c r="C364" s="17" t="s">
        <v>525</v>
      </c>
      <c r="D364" s="32" t="s">
        <v>4131</v>
      </c>
      <c r="E364" s="95">
        <v>1.5668999999999999E-2</v>
      </c>
      <c r="F364" s="96">
        <v>1388.8832829999999</v>
      </c>
      <c r="G364" s="96">
        <v>825</v>
      </c>
      <c r="H364" s="89">
        <v>1145.8286714880001</v>
      </c>
      <c r="I364" s="20">
        <v>1.588794E-2</v>
      </c>
      <c r="J364" s="97" t="s">
        <v>62</v>
      </c>
      <c r="K364" s="98" t="str">
        <f t="shared" si="15"/>
        <v>JAKBIND</v>
      </c>
      <c r="L364" s="99" t="str">
        <f t="shared" si="16"/>
        <v>SMALL CAP</v>
      </c>
      <c r="M364" s="100">
        <f t="shared" si="17"/>
        <v>1.5668999999999999E-2</v>
      </c>
      <c r="O364" s="19" t="s">
        <v>970</v>
      </c>
      <c r="P364" s="19" t="s">
        <v>13</v>
      </c>
    </row>
    <row r="365" spans="1:16" ht="15.75" customHeight="1" x14ac:dyDescent="0.35">
      <c r="A365" s="7">
        <v>358</v>
      </c>
      <c r="B365" s="17" t="s">
        <v>4158</v>
      </c>
      <c r="C365" s="17" t="s">
        <v>957</v>
      </c>
      <c r="D365" s="32" t="s">
        <v>4159</v>
      </c>
      <c r="E365" s="95">
        <v>1.5440000000000001E-2</v>
      </c>
      <c r="F365" s="96">
        <v>22581.909404999999</v>
      </c>
      <c r="G365" s="96">
        <v>50</v>
      </c>
      <c r="H365" s="89">
        <v>1129.0954956800001</v>
      </c>
      <c r="I365" s="20">
        <v>1.565592E-2</v>
      </c>
      <c r="J365" s="97" t="s">
        <v>3732</v>
      </c>
      <c r="K365" s="98" t="str">
        <f t="shared" si="15"/>
        <v>JAKTRAD</v>
      </c>
      <c r="L365" s="99" t="str">
        <f t="shared" si="16"/>
        <v>SMALL CAP</v>
      </c>
      <c r="M365" s="100">
        <f t="shared" si="17"/>
        <v>1.5440000000000001E-2</v>
      </c>
      <c r="O365" s="19" t="s">
        <v>489</v>
      </c>
      <c r="P365" s="19" t="s">
        <v>5</v>
      </c>
    </row>
    <row r="366" spans="1:16" ht="15.75" customHeight="1" x14ac:dyDescent="0.35">
      <c r="A366" s="7">
        <v>359</v>
      </c>
      <c r="B366" s="17" t="s">
        <v>301</v>
      </c>
      <c r="C366" s="17" t="s">
        <v>561</v>
      </c>
      <c r="D366" s="32" t="s">
        <v>4160</v>
      </c>
      <c r="E366" s="95">
        <v>1.536E-2</v>
      </c>
      <c r="F366" s="96">
        <v>2808</v>
      </c>
      <c r="G366" s="96">
        <v>400</v>
      </c>
      <c r="H366" s="89">
        <v>1123.200008192</v>
      </c>
      <c r="I366" s="20">
        <v>1.557418E-2</v>
      </c>
      <c r="J366" s="97" t="s">
        <v>62</v>
      </c>
      <c r="K366" s="98" t="str">
        <f t="shared" si="15"/>
        <v>JAKBIND</v>
      </c>
      <c r="L366" s="99" t="str">
        <f t="shared" si="16"/>
        <v>SMALL CAP</v>
      </c>
      <c r="M366" s="100">
        <f t="shared" si="17"/>
        <v>1.536E-2</v>
      </c>
      <c r="O366" s="19" t="s">
        <v>539</v>
      </c>
      <c r="P366" s="19" t="s">
        <v>6</v>
      </c>
    </row>
    <row r="367" spans="1:16" ht="15.75" customHeight="1" x14ac:dyDescent="0.35">
      <c r="A367" s="7">
        <v>360</v>
      </c>
      <c r="B367" s="17" t="s">
        <v>285</v>
      </c>
      <c r="C367" s="17" t="s">
        <v>507</v>
      </c>
      <c r="D367" s="32" t="s">
        <v>4148</v>
      </c>
      <c r="E367" s="95">
        <v>1.5264E-2</v>
      </c>
      <c r="F367" s="96">
        <v>979.11</v>
      </c>
      <c r="G367" s="96">
        <v>1140</v>
      </c>
      <c r="H367" s="89">
        <v>1067.2299048960001</v>
      </c>
      <c r="I367" s="20">
        <v>1.547691E-2</v>
      </c>
      <c r="J367" s="97" t="s">
        <v>62</v>
      </c>
      <c r="K367" s="98" t="str">
        <f t="shared" si="15"/>
        <v>JAKBIND</v>
      </c>
      <c r="L367" s="99" t="str">
        <f t="shared" si="16"/>
        <v>SMALL CAP</v>
      </c>
      <c r="M367" s="100">
        <f t="shared" si="17"/>
        <v>1.5264E-2</v>
      </c>
      <c r="O367" s="19" t="s">
        <v>971</v>
      </c>
      <c r="P367" s="19" t="s">
        <v>13</v>
      </c>
    </row>
    <row r="368" spans="1:16" ht="15.75" customHeight="1" x14ac:dyDescent="0.35">
      <c r="A368" s="7">
        <v>361</v>
      </c>
      <c r="B368" s="17" t="s">
        <v>294</v>
      </c>
      <c r="C368" s="17" t="s">
        <v>739</v>
      </c>
      <c r="D368" s="32" t="s">
        <v>4036</v>
      </c>
      <c r="E368" s="95">
        <v>1.5145E-2</v>
      </c>
      <c r="F368" s="96">
        <v>4227.0825000000004</v>
      </c>
      <c r="G368" s="96">
        <v>262</v>
      </c>
      <c r="H368" s="89">
        <v>1149.7664675840001</v>
      </c>
      <c r="I368" s="20">
        <v>1.5356420000000001E-2</v>
      </c>
      <c r="J368" s="97" t="s">
        <v>59</v>
      </c>
      <c r="K368" s="98" t="str">
        <f t="shared" si="15"/>
        <v>JAKINFR</v>
      </c>
      <c r="L368" s="99" t="str">
        <f t="shared" si="16"/>
        <v>SMALL CAP</v>
      </c>
      <c r="M368" s="100">
        <f t="shared" si="17"/>
        <v>1.5145E-2</v>
      </c>
      <c r="O368" s="19" t="s">
        <v>971</v>
      </c>
      <c r="P368" s="19" t="s">
        <v>13</v>
      </c>
    </row>
    <row r="369" spans="1:16" ht="15.75" customHeight="1" x14ac:dyDescent="0.35">
      <c r="A369" s="7">
        <v>362</v>
      </c>
      <c r="B369" s="17" t="s">
        <v>4055</v>
      </c>
      <c r="C369" s="17" t="s">
        <v>848</v>
      </c>
      <c r="D369" s="32" t="s">
        <v>4056</v>
      </c>
      <c r="E369" s="95">
        <v>1.5077E-2</v>
      </c>
      <c r="F369" s="96">
        <v>700</v>
      </c>
      <c r="G369" s="96">
        <v>1575</v>
      </c>
      <c r="H369" s="89">
        <v>1098.9999882239999</v>
      </c>
      <c r="I369" s="20">
        <v>1.5287149999999999E-2</v>
      </c>
      <c r="J369" s="97" t="s">
        <v>82</v>
      </c>
      <c r="K369" s="98" t="str">
        <f t="shared" si="15"/>
        <v>JAKPROP</v>
      </c>
      <c r="L369" s="99" t="str">
        <f t="shared" si="16"/>
        <v>SMALL CAP</v>
      </c>
      <c r="M369" s="100">
        <f t="shared" si="17"/>
        <v>1.5077E-2</v>
      </c>
      <c r="O369" s="19" t="s">
        <v>4646</v>
      </c>
      <c r="P369" s="19" t="s">
        <v>13</v>
      </c>
    </row>
    <row r="370" spans="1:16" ht="15.75" customHeight="1" x14ac:dyDescent="0.35">
      <c r="A370" s="7">
        <v>363</v>
      </c>
      <c r="B370" s="17" t="s">
        <v>4080</v>
      </c>
      <c r="C370" s="17" t="s">
        <v>745</v>
      </c>
      <c r="D370" s="32" t="s">
        <v>4081</v>
      </c>
      <c r="E370" s="95">
        <v>1.4962E-2</v>
      </c>
      <c r="F370" s="96">
        <v>7059</v>
      </c>
      <c r="G370" s="96">
        <v>155</v>
      </c>
      <c r="H370" s="89">
        <v>1072.967974912</v>
      </c>
      <c r="I370" s="20">
        <v>1.51713E-2</v>
      </c>
      <c r="J370" s="97" t="s">
        <v>59</v>
      </c>
      <c r="K370" s="98" t="str">
        <f t="shared" si="15"/>
        <v>JAKINFR</v>
      </c>
      <c r="L370" s="99" t="str">
        <f t="shared" si="16"/>
        <v>SMALL CAP</v>
      </c>
      <c r="M370" s="100">
        <f t="shared" si="17"/>
        <v>1.4962E-2</v>
      </c>
      <c r="O370" s="19" t="s">
        <v>972</v>
      </c>
      <c r="P370" s="19" t="s">
        <v>13</v>
      </c>
    </row>
    <row r="371" spans="1:16" ht="15.75" customHeight="1" x14ac:dyDescent="0.35">
      <c r="A371" s="7">
        <v>364</v>
      </c>
      <c r="B371" s="17" t="s">
        <v>269</v>
      </c>
      <c r="C371" s="17" t="s">
        <v>775</v>
      </c>
      <c r="D371" s="32" t="s">
        <v>4162</v>
      </c>
      <c r="E371" s="95">
        <v>1.4942E-2</v>
      </c>
      <c r="F371" s="96">
        <v>21853.733791999999</v>
      </c>
      <c r="G371" s="96">
        <v>50</v>
      </c>
      <c r="H371" s="89">
        <v>1092.6867087359999</v>
      </c>
      <c r="I371" s="20">
        <v>1.5151080000000001E-2</v>
      </c>
      <c r="J371" s="97" t="s">
        <v>62</v>
      </c>
      <c r="K371" s="98" t="str">
        <f t="shared" si="15"/>
        <v>JAKMINE</v>
      </c>
      <c r="L371" s="99" t="str">
        <f t="shared" si="16"/>
        <v>SMALL CAP</v>
      </c>
      <c r="M371" s="100">
        <f t="shared" si="17"/>
        <v>1.4942E-2</v>
      </c>
      <c r="O371" s="19" t="s">
        <v>973</v>
      </c>
      <c r="P371" s="19" t="s">
        <v>13</v>
      </c>
    </row>
    <row r="372" spans="1:16" ht="15.75" customHeight="1" x14ac:dyDescent="0.35">
      <c r="A372" s="7">
        <v>365</v>
      </c>
      <c r="B372" s="17" t="s">
        <v>3812</v>
      </c>
      <c r="C372" s="17" t="s">
        <v>970</v>
      </c>
      <c r="D372" s="32" t="s">
        <v>3813</v>
      </c>
      <c r="E372" s="95">
        <v>1.4827E-2</v>
      </c>
      <c r="F372" s="96">
        <v>17775</v>
      </c>
      <c r="G372" s="96">
        <v>61</v>
      </c>
      <c r="H372" s="89">
        <v>1137.599971328</v>
      </c>
      <c r="I372" s="20">
        <v>1.503445E-2</v>
      </c>
      <c r="J372" s="97" t="s">
        <v>3732</v>
      </c>
      <c r="K372" s="98" t="str">
        <f t="shared" si="15"/>
        <v>JAKTRAD</v>
      </c>
      <c r="L372" s="99" t="str">
        <f t="shared" si="16"/>
        <v>SMALL CAP</v>
      </c>
      <c r="M372" s="100">
        <f t="shared" si="17"/>
        <v>1.4827E-2</v>
      </c>
      <c r="O372" s="19" t="s">
        <v>974</v>
      </c>
      <c r="P372" s="19" t="s">
        <v>13</v>
      </c>
    </row>
    <row r="373" spans="1:16" ht="15.75" customHeight="1" x14ac:dyDescent="0.35">
      <c r="A373" s="7">
        <v>366</v>
      </c>
      <c r="B373" s="17" t="s">
        <v>296</v>
      </c>
      <c r="C373" s="17" t="s">
        <v>744</v>
      </c>
      <c r="D373" s="32" t="s">
        <v>4119</v>
      </c>
      <c r="E373" s="95">
        <v>1.478E-2</v>
      </c>
      <c r="F373" s="96">
        <v>3275.12</v>
      </c>
      <c r="G373" s="96">
        <v>330</v>
      </c>
      <c r="H373" s="89">
        <v>1100.4402728959999</v>
      </c>
      <c r="I373" s="20">
        <v>1.498612E-2</v>
      </c>
      <c r="J373" s="97" t="s">
        <v>82</v>
      </c>
      <c r="K373" s="98" t="str">
        <f t="shared" si="15"/>
        <v>JAKINFR</v>
      </c>
      <c r="L373" s="99" t="str">
        <f t="shared" si="16"/>
        <v>SMALL CAP</v>
      </c>
      <c r="M373" s="100">
        <f t="shared" si="17"/>
        <v>1.478E-2</v>
      </c>
      <c r="O373" s="19" t="s">
        <v>540</v>
      </c>
      <c r="P373" s="19" t="s">
        <v>6</v>
      </c>
    </row>
    <row r="374" spans="1:16" ht="15.75" customHeight="1" x14ac:dyDescent="0.35">
      <c r="A374" s="7">
        <v>367</v>
      </c>
      <c r="B374" s="17" t="s">
        <v>274</v>
      </c>
      <c r="C374" s="17" t="s">
        <v>622</v>
      </c>
      <c r="D374" s="32" t="s">
        <v>4165</v>
      </c>
      <c r="E374" s="95">
        <v>1.4747E-2</v>
      </c>
      <c r="F374" s="96">
        <v>21567.203148000001</v>
      </c>
      <c r="G374" s="96">
        <v>50</v>
      </c>
      <c r="H374" s="89">
        <v>1091.5060776959999</v>
      </c>
      <c r="I374" s="20">
        <v>1.4952429999999999E-2</v>
      </c>
      <c r="J374" s="97" t="s">
        <v>51</v>
      </c>
      <c r="K374" s="98" t="str">
        <f t="shared" si="15"/>
        <v>JAKFIN</v>
      </c>
      <c r="L374" s="99" t="str">
        <f t="shared" si="16"/>
        <v>SMALL CAP</v>
      </c>
      <c r="M374" s="100">
        <f t="shared" si="17"/>
        <v>1.4747E-2</v>
      </c>
      <c r="O374" s="19" t="s">
        <v>828</v>
      </c>
      <c r="P374" s="19" t="s">
        <v>10</v>
      </c>
    </row>
    <row r="375" spans="1:16" ht="15.75" customHeight="1" x14ac:dyDescent="0.35">
      <c r="A375" s="7">
        <v>368</v>
      </c>
      <c r="B375" s="17" t="s">
        <v>4066</v>
      </c>
      <c r="C375" s="17" t="s">
        <v>960</v>
      </c>
      <c r="D375" s="32" t="s">
        <v>4067</v>
      </c>
      <c r="E375" s="95">
        <v>1.4614E-2</v>
      </c>
      <c r="F375" s="96">
        <v>717.23850000000004</v>
      </c>
      <c r="G375" s="96">
        <v>1490</v>
      </c>
      <c r="H375" s="89">
        <v>1075.8577192959999</v>
      </c>
      <c r="I375" s="20">
        <v>1.481828E-2</v>
      </c>
      <c r="J375" s="97" t="s">
        <v>5275</v>
      </c>
      <c r="K375" s="98" t="str">
        <f t="shared" si="15"/>
        <v>JAKTRAD</v>
      </c>
      <c r="L375" s="99" t="str">
        <f t="shared" si="16"/>
        <v>SMALL CAP</v>
      </c>
      <c r="M375" s="100">
        <f t="shared" si="17"/>
        <v>1.4614E-2</v>
      </c>
      <c r="O375" s="19" t="s">
        <v>671</v>
      </c>
      <c r="P375" s="19" t="s">
        <v>8</v>
      </c>
    </row>
    <row r="376" spans="1:16" ht="15.75" customHeight="1" x14ac:dyDescent="0.35">
      <c r="A376" s="7">
        <v>369</v>
      </c>
      <c r="B376" s="17" t="s">
        <v>175</v>
      </c>
      <c r="C376" s="17" t="s">
        <v>924</v>
      </c>
      <c r="D376" s="32" t="s">
        <v>3911</v>
      </c>
      <c r="E376" s="95">
        <v>1.4265E-2</v>
      </c>
      <c r="F376" s="96">
        <v>20863.053479999999</v>
      </c>
      <c r="G376" s="96">
        <v>50</v>
      </c>
      <c r="H376" s="89">
        <v>1043.1526993919999</v>
      </c>
      <c r="I376" s="20">
        <v>1.446425E-2</v>
      </c>
      <c r="J376" s="97" t="s">
        <v>82</v>
      </c>
      <c r="K376" s="98" t="str">
        <f t="shared" si="15"/>
        <v>JAKTRAD</v>
      </c>
      <c r="L376" s="99" t="str">
        <f t="shared" si="16"/>
        <v>SMALL CAP</v>
      </c>
      <c r="M376" s="100">
        <f t="shared" si="17"/>
        <v>1.4265E-2</v>
      </c>
      <c r="O376" s="19" t="s">
        <v>787</v>
      </c>
      <c r="P376" s="19" t="s">
        <v>11</v>
      </c>
    </row>
    <row r="377" spans="1:16" ht="15.75" customHeight="1" x14ac:dyDescent="0.35">
      <c r="A377" s="7">
        <v>370</v>
      </c>
      <c r="B377" s="17" t="s">
        <v>4088</v>
      </c>
      <c r="C377" s="17" t="s">
        <v>895</v>
      </c>
      <c r="D377" s="32" t="s">
        <v>4089</v>
      </c>
      <c r="E377" s="95">
        <v>1.4256E-2</v>
      </c>
      <c r="F377" s="96">
        <v>1500</v>
      </c>
      <c r="G377" s="96">
        <v>695</v>
      </c>
      <c r="H377" s="89">
        <v>1042.5000263679999</v>
      </c>
      <c r="I377" s="20">
        <v>1.44552E-2</v>
      </c>
      <c r="J377" s="97" t="s">
        <v>82</v>
      </c>
      <c r="K377" s="98" t="str">
        <f t="shared" si="15"/>
        <v>JAKPROP</v>
      </c>
      <c r="L377" s="99" t="str">
        <f t="shared" si="16"/>
        <v>SMALL CAP</v>
      </c>
      <c r="M377" s="100">
        <f t="shared" si="17"/>
        <v>1.4256E-2</v>
      </c>
      <c r="O377" s="19" t="s">
        <v>729</v>
      </c>
      <c r="P377" s="19" t="s">
        <v>9</v>
      </c>
    </row>
    <row r="378" spans="1:16" ht="15.75" customHeight="1" x14ac:dyDescent="0.35">
      <c r="A378" s="7">
        <v>371</v>
      </c>
      <c r="B378" s="17" t="s">
        <v>343</v>
      </c>
      <c r="C378" s="17" t="s">
        <v>599</v>
      </c>
      <c r="D378" s="32" t="s">
        <v>4199</v>
      </c>
      <c r="E378" s="95">
        <v>1.4168999999999999E-2</v>
      </c>
      <c r="F378" s="96">
        <v>690.7405</v>
      </c>
      <c r="G378" s="96">
        <v>1500</v>
      </c>
      <c r="H378" s="89">
        <v>1036.1107251200001</v>
      </c>
      <c r="I378" s="20">
        <v>1.43666E-2</v>
      </c>
      <c r="J378" s="97" t="s">
        <v>3726</v>
      </c>
      <c r="K378" s="98" t="str">
        <f t="shared" si="15"/>
        <v>JAKCONS</v>
      </c>
      <c r="L378" s="99" t="str">
        <f t="shared" si="16"/>
        <v>SMALL CAP</v>
      </c>
      <c r="M378" s="100">
        <f t="shared" si="17"/>
        <v>1.4168999999999999E-2</v>
      </c>
      <c r="O378" s="19" t="s">
        <v>587</v>
      </c>
      <c r="P378" s="19" t="s">
        <v>7</v>
      </c>
    </row>
    <row r="379" spans="1:16" ht="15.75" customHeight="1" x14ac:dyDescent="0.35">
      <c r="A379" s="7">
        <v>372</v>
      </c>
      <c r="B379" s="17" t="s">
        <v>4153</v>
      </c>
      <c r="C379" s="17" t="s">
        <v>893</v>
      </c>
      <c r="D379" s="32" t="s">
        <v>4154</v>
      </c>
      <c r="E379" s="95">
        <v>1.4132E-2</v>
      </c>
      <c r="F379" s="96">
        <v>2496.2583439999999</v>
      </c>
      <c r="G379" s="96">
        <v>414</v>
      </c>
      <c r="H379" s="89">
        <v>1033.4509465599999</v>
      </c>
      <c r="I379" s="20">
        <v>1.4329720000000001E-2</v>
      </c>
      <c r="J379" s="97" t="s">
        <v>82</v>
      </c>
      <c r="K379" s="98" t="str">
        <f t="shared" si="15"/>
        <v>JAKPROP</v>
      </c>
      <c r="L379" s="99" t="str">
        <f t="shared" si="16"/>
        <v>SMALL CAP</v>
      </c>
      <c r="M379" s="100">
        <f t="shared" si="17"/>
        <v>1.4132E-2</v>
      </c>
      <c r="O379" s="19" t="s">
        <v>975</v>
      </c>
      <c r="P379" s="19" t="s">
        <v>13</v>
      </c>
    </row>
    <row r="380" spans="1:16" ht="15.75" customHeight="1" x14ac:dyDescent="0.35">
      <c r="A380" s="7">
        <v>373</v>
      </c>
      <c r="B380" s="17" t="s">
        <v>319</v>
      </c>
      <c r="C380" s="17" t="s">
        <v>729</v>
      </c>
      <c r="D380" s="32" t="s">
        <v>4166</v>
      </c>
      <c r="E380" s="95">
        <v>1.4E-2</v>
      </c>
      <c r="F380" s="96">
        <v>1750.0266389999999</v>
      </c>
      <c r="G380" s="96">
        <v>585</v>
      </c>
      <c r="H380" s="89">
        <v>1023.765577728</v>
      </c>
      <c r="I380" s="20">
        <v>1.419543E-2</v>
      </c>
      <c r="J380" s="97" t="s">
        <v>82</v>
      </c>
      <c r="K380" s="98" t="str">
        <f t="shared" si="15"/>
        <v>JAKINFR</v>
      </c>
      <c r="L380" s="99" t="str">
        <f t="shared" si="16"/>
        <v>SMALL CAP</v>
      </c>
      <c r="M380" s="100">
        <f t="shared" si="17"/>
        <v>1.4E-2</v>
      </c>
      <c r="O380" s="19" t="s">
        <v>672</v>
      </c>
      <c r="P380" s="19" t="s">
        <v>8</v>
      </c>
    </row>
    <row r="381" spans="1:16" ht="15.75" customHeight="1" x14ac:dyDescent="0.35">
      <c r="A381" s="7">
        <v>374</v>
      </c>
      <c r="B381" s="17" t="s">
        <v>227</v>
      </c>
      <c r="C381" s="17" t="s">
        <v>684</v>
      </c>
      <c r="D381" s="32" t="s">
        <v>4125</v>
      </c>
      <c r="E381" s="95">
        <v>1.3587E-2</v>
      </c>
      <c r="F381" s="96">
        <v>720</v>
      </c>
      <c r="G381" s="96">
        <v>1380</v>
      </c>
      <c r="H381" s="89">
        <v>989.99998873599998</v>
      </c>
      <c r="I381" s="20">
        <v>1.377716E-2</v>
      </c>
      <c r="J381" s="97" t="s">
        <v>51</v>
      </c>
      <c r="K381" s="98" t="str">
        <f t="shared" si="15"/>
        <v>JAKFIN</v>
      </c>
      <c r="L381" s="99" t="str">
        <f t="shared" si="16"/>
        <v>SMALL CAP</v>
      </c>
      <c r="M381" s="100">
        <f t="shared" si="17"/>
        <v>1.3587E-2</v>
      </c>
      <c r="O381" s="19" t="s">
        <v>976</v>
      </c>
      <c r="P381" s="19" t="s">
        <v>13</v>
      </c>
    </row>
    <row r="382" spans="1:16" ht="15.75" customHeight="1" x14ac:dyDescent="0.35">
      <c r="A382" s="7">
        <v>375</v>
      </c>
      <c r="B382" s="17" t="s">
        <v>320</v>
      </c>
      <c r="C382" s="17" t="s">
        <v>969</v>
      </c>
      <c r="D382" s="32" t="s">
        <v>4168</v>
      </c>
      <c r="E382" s="95">
        <v>1.3546000000000001E-2</v>
      </c>
      <c r="F382" s="96">
        <v>1560</v>
      </c>
      <c r="G382" s="96">
        <v>635</v>
      </c>
      <c r="H382" s="89">
        <v>959.399985152</v>
      </c>
      <c r="I382" s="20">
        <v>1.3735560000000001E-2</v>
      </c>
      <c r="J382" s="97" t="s">
        <v>62</v>
      </c>
      <c r="K382" s="98" t="str">
        <f t="shared" si="15"/>
        <v>JAKTRAD</v>
      </c>
      <c r="L382" s="99" t="str">
        <f t="shared" si="16"/>
        <v>SMALL CAP</v>
      </c>
      <c r="M382" s="100">
        <f t="shared" si="17"/>
        <v>1.3546000000000001E-2</v>
      </c>
      <c r="O382" s="19" t="s">
        <v>788</v>
      </c>
      <c r="P382" s="19" t="s">
        <v>11</v>
      </c>
    </row>
    <row r="383" spans="1:16" ht="15.75" customHeight="1" x14ac:dyDescent="0.35">
      <c r="A383" s="7">
        <v>376</v>
      </c>
      <c r="B383" s="17" t="s">
        <v>291</v>
      </c>
      <c r="C383" s="17" t="s">
        <v>758</v>
      </c>
      <c r="D383" s="32" t="s">
        <v>4118</v>
      </c>
      <c r="E383" s="95">
        <v>1.333E-2</v>
      </c>
      <c r="F383" s="96">
        <v>4238.0116399999997</v>
      </c>
      <c r="G383" s="96">
        <v>230</v>
      </c>
      <c r="H383" s="89">
        <v>974.74268364800002</v>
      </c>
      <c r="I383" s="20">
        <v>1.351568E-2</v>
      </c>
      <c r="J383" s="97" t="s">
        <v>59</v>
      </c>
      <c r="K383" s="98" t="str">
        <f t="shared" si="15"/>
        <v>JAKINFR</v>
      </c>
      <c r="L383" s="99" t="str">
        <f t="shared" si="16"/>
        <v>SMALL CAP</v>
      </c>
      <c r="M383" s="100">
        <f t="shared" si="17"/>
        <v>1.333E-2</v>
      </c>
      <c r="O383" s="19" t="s">
        <v>541</v>
      </c>
      <c r="P383" s="19" t="s">
        <v>6</v>
      </c>
    </row>
    <row r="384" spans="1:16" ht="15.75" customHeight="1" x14ac:dyDescent="0.35">
      <c r="A384" s="7">
        <v>377</v>
      </c>
      <c r="B384" s="17" t="s">
        <v>322</v>
      </c>
      <c r="C384" s="17" t="s">
        <v>695</v>
      </c>
      <c r="D384" s="32" t="s">
        <v>4180</v>
      </c>
      <c r="E384" s="95">
        <v>1.3318999999999999E-2</v>
      </c>
      <c r="F384" s="96">
        <v>7109.3</v>
      </c>
      <c r="G384" s="96">
        <v>137</v>
      </c>
      <c r="H384" s="89">
        <v>966.86479769599998</v>
      </c>
      <c r="I384" s="20">
        <v>1.350502E-2</v>
      </c>
      <c r="J384" s="97" t="s">
        <v>51</v>
      </c>
      <c r="K384" s="98" t="str">
        <f t="shared" si="15"/>
        <v>JAKFIN</v>
      </c>
      <c r="L384" s="99" t="str">
        <f t="shared" si="16"/>
        <v>SMALL CAP</v>
      </c>
      <c r="M384" s="100">
        <f t="shared" si="17"/>
        <v>1.3318999999999999E-2</v>
      </c>
      <c r="O384" s="19" t="s">
        <v>886</v>
      </c>
      <c r="P384" s="19" t="s">
        <v>12</v>
      </c>
    </row>
    <row r="385" spans="1:16" ht="15.75" customHeight="1" x14ac:dyDescent="0.35">
      <c r="A385" s="7">
        <v>378</v>
      </c>
      <c r="B385" s="17" t="s">
        <v>289</v>
      </c>
      <c r="C385" s="17" t="s">
        <v>821</v>
      </c>
      <c r="D385" s="32" t="s">
        <v>4203</v>
      </c>
      <c r="E385" s="95">
        <v>1.3233E-2</v>
      </c>
      <c r="F385" s="96">
        <v>151.19999999999999</v>
      </c>
      <c r="G385" s="96">
        <v>6400</v>
      </c>
      <c r="H385" s="89">
        <v>967.68</v>
      </c>
      <c r="I385" s="20">
        <v>1.3417750000000001E-2</v>
      </c>
      <c r="J385" s="97" t="s">
        <v>82</v>
      </c>
      <c r="K385" s="98" t="str">
        <f t="shared" si="15"/>
        <v>JAKMIND</v>
      </c>
      <c r="L385" s="99" t="str">
        <f t="shared" si="16"/>
        <v>SMALL CAP</v>
      </c>
      <c r="M385" s="100">
        <f t="shared" si="17"/>
        <v>1.3233E-2</v>
      </c>
      <c r="O385" s="19" t="s">
        <v>977</v>
      </c>
      <c r="P385" s="19" t="s">
        <v>13</v>
      </c>
    </row>
    <row r="386" spans="1:16" ht="15.75" customHeight="1" x14ac:dyDescent="0.35">
      <c r="A386" s="7">
        <v>379</v>
      </c>
      <c r="B386" s="17" t="s">
        <v>356</v>
      </c>
      <c r="C386" s="17" t="s">
        <v>993</v>
      </c>
      <c r="D386" s="32" t="s">
        <v>4184</v>
      </c>
      <c r="E386" s="95">
        <v>1.3004E-2</v>
      </c>
      <c r="F386" s="96">
        <v>715</v>
      </c>
      <c r="G386" s="96">
        <v>1330</v>
      </c>
      <c r="H386" s="89">
        <v>950.94996991999994</v>
      </c>
      <c r="I386" s="20">
        <v>1.3185769999999999E-2</v>
      </c>
      <c r="J386" s="97" t="s">
        <v>3732</v>
      </c>
      <c r="K386" s="98" t="str">
        <f t="shared" si="15"/>
        <v>JAKTRAD</v>
      </c>
      <c r="L386" s="99" t="str">
        <f t="shared" si="16"/>
        <v>SMALL CAP</v>
      </c>
      <c r="M386" s="100">
        <f t="shared" si="17"/>
        <v>1.3004E-2</v>
      </c>
      <c r="O386" s="19" t="s">
        <v>789</v>
      </c>
      <c r="P386" s="19" t="s">
        <v>11</v>
      </c>
    </row>
    <row r="387" spans="1:16" ht="15.75" customHeight="1" x14ac:dyDescent="0.35">
      <c r="A387" s="7">
        <v>380</v>
      </c>
      <c r="B387" s="17" t="s">
        <v>4070</v>
      </c>
      <c r="C387" s="17" t="s">
        <v>697</v>
      </c>
      <c r="D387" s="32" t="s">
        <v>4071</v>
      </c>
      <c r="E387" s="95">
        <v>1.2888E-2</v>
      </c>
      <c r="F387" s="96">
        <v>9150.0946800000002</v>
      </c>
      <c r="G387" s="96">
        <v>103</v>
      </c>
      <c r="H387" s="89">
        <v>942.45978112</v>
      </c>
      <c r="I387" s="20">
        <v>1.3068049999999999E-2</v>
      </c>
      <c r="J387" s="97" t="s">
        <v>51</v>
      </c>
      <c r="K387" s="98" t="str">
        <f t="shared" si="15"/>
        <v>JAKFIN</v>
      </c>
      <c r="L387" s="99" t="str">
        <f t="shared" si="16"/>
        <v>SMALL CAP</v>
      </c>
      <c r="M387" s="100">
        <f t="shared" si="17"/>
        <v>1.2888E-2</v>
      </c>
      <c r="O387" s="19" t="s">
        <v>673</v>
      </c>
      <c r="P387" s="19" t="s">
        <v>8</v>
      </c>
    </row>
    <row r="388" spans="1:16" ht="15.75" customHeight="1" x14ac:dyDescent="0.35">
      <c r="A388" s="7">
        <v>381</v>
      </c>
      <c r="B388" s="17" t="s">
        <v>4133</v>
      </c>
      <c r="C388" s="17" t="s">
        <v>639</v>
      </c>
      <c r="D388" s="32" t="s">
        <v>4134</v>
      </c>
      <c r="E388" s="95">
        <v>1.286E-2</v>
      </c>
      <c r="F388" s="96">
        <v>11063.3094</v>
      </c>
      <c r="G388" s="96">
        <v>85</v>
      </c>
      <c r="H388" s="89">
        <v>949.88009471999999</v>
      </c>
      <c r="I388" s="20">
        <v>1.3039230000000001E-2</v>
      </c>
      <c r="J388" s="97" t="s">
        <v>51</v>
      </c>
      <c r="K388" s="98" t="str">
        <f t="shared" si="15"/>
        <v>JAKFIN</v>
      </c>
      <c r="L388" s="99" t="str">
        <f t="shared" si="16"/>
        <v>SMALL CAP</v>
      </c>
      <c r="M388" s="100">
        <f t="shared" si="17"/>
        <v>1.286E-2</v>
      </c>
      <c r="O388" s="19" t="s">
        <v>588</v>
      </c>
      <c r="P388" s="19" t="s">
        <v>7</v>
      </c>
    </row>
    <row r="389" spans="1:16" ht="15.75" customHeight="1" x14ac:dyDescent="0.35">
      <c r="A389" s="7">
        <v>382</v>
      </c>
      <c r="B389" s="17" t="s">
        <v>281</v>
      </c>
      <c r="C389" s="17" t="s">
        <v>864</v>
      </c>
      <c r="D389" s="32" t="s">
        <v>4169</v>
      </c>
      <c r="E389" s="95">
        <v>1.2544E-2</v>
      </c>
      <c r="F389" s="96">
        <v>3141.3909619999999</v>
      </c>
      <c r="G389" s="96">
        <v>292</v>
      </c>
      <c r="H389" s="89">
        <v>1011.527909376</v>
      </c>
      <c r="I389" s="20">
        <v>1.2718999999999999E-2</v>
      </c>
      <c r="J389" s="97" t="s">
        <v>5274</v>
      </c>
      <c r="K389" s="98" t="str">
        <f t="shared" si="15"/>
        <v>JAKPROP</v>
      </c>
      <c r="L389" s="99" t="str">
        <f t="shared" si="16"/>
        <v>SMALL CAP</v>
      </c>
      <c r="M389" s="100">
        <f t="shared" si="17"/>
        <v>1.2544E-2</v>
      </c>
      <c r="O389" s="19" t="s">
        <v>730</v>
      </c>
      <c r="P389" s="19" t="s">
        <v>9</v>
      </c>
    </row>
    <row r="390" spans="1:16" ht="15.75" customHeight="1" x14ac:dyDescent="0.35">
      <c r="A390" s="7">
        <v>383</v>
      </c>
      <c r="B390" s="17" t="s">
        <v>255</v>
      </c>
      <c r="C390" s="17" t="s">
        <v>925</v>
      </c>
      <c r="D390" s="32" t="s">
        <v>4090</v>
      </c>
      <c r="E390" s="95">
        <v>1.2388E-2</v>
      </c>
      <c r="F390" s="96">
        <v>6811.2691999999997</v>
      </c>
      <c r="G390" s="96">
        <v>133</v>
      </c>
      <c r="H390" s="89">
        <v>912.71004159999995</v>
      </c>
      <c r="I390" s="20">
        <v>1.25611E-2</v>
      </c>
      <c r="J390" s="97" t="s">
        <v>3732</v>
      </c>
      <c r="K390" s="98" t="str">
        <f t="shared" si="15"/>
        <v>JAKTRAD</v>
      </c>
      <c r="L390" s="99" t="str">
        <f t="shared" si="16"/>
        <v>SMALL CAP</v>
      </c>
      <c r="M390" s="100">
        <f t="shared" si="17"/>
        <v>1.2388E-2</v>
      </c>
      <c r="O390" s="19" t="s">
        <v>674</v>
      </c>
      <c r="P390" s="19" t="s">
        <v>8</v>
      </c>
    </row>
    <row r="391" spans="1:16" ht="15.75" customHeight="1" x14ac:dyDescent="0.35">
      <c r="A391" s="7">
        <v>384</v>
      </c>
      <c r="B391" s="17" t="s">
        <v>4193</v>
      </c>
      <c r="C391" s="17" t="s">
        <v>1034</v>
      </c>
      <c r="D391" s="32" t="s">
        <v>4194</v>
      </c>
      <c r="E391" s="95">
        <v>1.2175E-2</v>
      </c>
      <c r="F391" s="96">
        <v>5030</v>
      </c>
      <c r="G391" s="96">
        <v>177</v>
      </c>
      <c r="H391" s="89">
        <v>945.63998105600001</v>
      </c>
      <c r="I391" s="20">
        <v>1.234495E-2</v>
      </c>
      <c r="J391" s="97" t="s">
        <v>82</v>
      </c>
      <c r="K391" s="98" t="str">
        <f t="shared" si="15"/>
        <v>JAKINFR</v>
      </c>
      <c r="L391" s="99" t="str">
        <f t="shared" si="16"/>
        <v>SMALL CAP</v>
      </c>
      <c r="M391" s="100">
        <f t="shared" si="17"/>
        <v>1.2175E-2</v>
      </c>
      <c r="O391" s="19" t="s">
        <v>978</v>
      </c>
      <c r="P391" s="19" t="s">
        <v>13</v>
      </c>
    </row>
    <row r="392" spans="1:16" ht="15.75" customHeight="1" x14ac:dyDescent="0.35">
      <c r="A392" s="7">
        <v>385</v>
      </c>
      <c r="B392" s="17" t="s">
        <v>307</v>
      </c>
      <c r="C392" s="17" t="s">
        <v>518</v>
      </c>
      <c r="D392" s="32" t="s">
        <v>4212</v>
      </c>
      <c r="E392" s="95">
        <v>1.2134000000000001E-2</v>
      </c>
      <c r="F392" s="96">
        <v>9242.5</v>
      </c>
      <c r="G392" s="96">
        <v>96</v>
      </c>
      <c r="H392" s="89">
        <v>887.27997644799996</v>
      </c>
      <c r="I392" s="20">
        <v>1.230293E-2</v>
      </c>
      <c r="J392" s="97" t="s">
        <v>62</v>
      </c>
      <c r="K392" s="98" t="str">
        <f t="shared" ref="K392:K455" si="18">VLOOKUP(C392,$O$8:$P$637,2,FALSE)</f>
        <v>JAKBIND</v>
      </c>
      <c r="L392" s="99" t="str">
        <f t="shared" ref="L392:L455" si="19">IF((E392&lt;0.5),"SMALL CAP",IF(AND(E392&gt;=0.5,E392&lt;=1.5),"MID CAP",IF(E392&gt;1.5,"BIG CAP","")))</f>
        <v>SMALL CAP</v>
      </c>
      <c r="M392" s="100">
        <f t="shared" ref="M392:M455" si="20">E392</f>
        <v>1.2134000000000001E-2</v>
      </c>
      <c r="O392" s="19" t="s">
        <v>675</v>
      </c>
      <c r="P392" s="19" t="s">
        <v>7</v>
      </c>
    </row>
    <row r="393" spans="1:16" ht="15.75" customHeight="1" x14ac:dyDescent="0.35">
      <c r="A393" s="7">
        <v>386</v>
      </c>
      <c r="B393" s="17" t="s">
        <v>264</v>
      </c>
      <c r="C393" s="17" t="s">
        <v>752</v>
      </c>
      <c r="D393" s="32" t="s">
        <v>4132</v>
      </c>
      <c r="E393" s="95">
        <v>1.2015E-2</v>
      </c>
      <c r="F393" s="96">
        <v>1141.03</v>
      </c>
      <c r="G393" s="96">
        <v>770</v>
      </c>
      <c r="H393" s="89">
        <v>878.59311411199997</v>
      </c>
      <c r="I393" s="20">
        <v>1.2182480000000001E-2</v>
      </c>
      <c r="J393" s="97" t="s">
        <v>82</v>
      </c>
      <c r="K393" s="98" t="str">
        <f t="shared" si="18"/>
        <v>JAKINFR</v>
      </c>
      <c r="L393" s="99" t="str">
        <f t="shared" si="19"/>
        <v>SMALL CAP</v>
      </c>
      <c r="M393" s="100">
        <f t="shared" si="20"/>
        <v>1.2015E-2</v>
      </c>
      <c r="O393" s="19" t="s">
        <v>4670</v>
      </c>
      <c r="P393" s="19" t="s">
        <v>5</v>
      </c>
    </row>
    <row r="394" spans="1:16" ht="15.75" customHeight="1" x14ac:dyDescent="0.35">
      <c r="A394" s="7">
        <v>387</v>
      </c>
      <c r="B394" s="17" t="s">
        <v>4094</v>
      </c>
      <c r="C394" s="17" t="s">
        <v>877</v>
      </c>
      <c r="D394" s="32" t="s">
        <v>4095</v>
      </c>
      <c r="E394" s="95">
        <v>1.1997000000000001E-2</v>
      </c>
      <c r="F394" s="96">
        <v>2003</v>
      </c>
      <c r="G394" s="96">
        <v>438</v>
      </c>
      <c r="H394" s="89">
        <v>893.33799321599997</v>
      </c>
      <c r="I394" s="20">
        <v>1.216475E-2</v>
      </c>
      <c r="J394" s="97" t="s">
        <v>82</v>
      </c>
      <c r="K394" s="98" t="str">
        <f t="shared" si="18"/>
        <v>JAKPROP</v>
      </c>
      <c r="L394" s="99" t="str">
        <f t="shared" si="19"/>
        <v>SMALL CAP</v>
      </c>
      <c r="M394" s="100">
        <f t="shared" si="20"/>
        <v>1.1997000000000001E-2</v>
      </c>
      <c r="O394" s="19" t="s">
        <v>979</v>
      </c>
      <c r="P394" s="19" t="s">
        <v>13</v>
      </c>
    </row>
    <row r="395" spans="1:16" ht="15.75" customHeight="1" x14ac:dyDescent="0.35">
      <c r="A395" s="7">
        <v>388</v>
      </c>
      <c r="B395" s="17" t="s">
        <v>4197</v>
      </c>
      <c r="C395" s="17" t="s">
        <v>568</v>
      </c>
      <c r="D395" s="32" t="s">
        <v>4198</v>
      </c>
      <c r="E395" s="95">
        <v>1.187E-2</v>
      </c>
      <c r="F395" s="96">
        <v>2191.8705580000001</v>
      </c>
      <c r="G395" s="96">
        <v>396</v>
      </c>
      <c r="H395" s="89">
        <v>867.98073855999996</v>
      </c>
      <c r="I395" s="20">
        <v>1.203533E-2</v>
      </c>
      <c r="J395" s="97" t="s">
        <v>3726</v>
      </c>
      <c r="K395" s="98" t="str">
        <f t="shared" si="18"/>
        <v>JAKCONS</v>
      </c>
      <c r="L395" s="99" t="str">
        <f t="shared" si="19"/>
        <v>SMALL CAP</v>
      </c>
      <c r="M395" s="100">
        <f t="shared" si="20"/>
        <v>1.187E-2</v>
      </c>
      <c r="O395" s="19" t="s">
        <v>980</v>
      </c>
      <c r="P395" s="19" t="s">
        <v>13</v>
      </c>
    </row>
    <row r="396" spans="1:16" ht="15.75" customHeight="1" x14ac:dyDescent="0.35">
      <c r="A396" s="7">
        <v>389</v>
      </c>
      <c r="B396" s="17" t="s">
        <v>4187</v>
      </c>
      <c r="C396" s="17" t="s">
        <v>598</v>
      </c>
      <c r="D396" s="32" t="s">
        <v>4188</v>
      </c>
      <c r="E396" s="95">
        <v>1.1801000000000001E-2</v>
      </c>
      <c r="F396" s="96">
        <v>1726.0032180000001</v>
      </c>
      <c r="G396" s="96">
        <v>500</v>
      </c>
      <c r="H396" s="89">
        <v>762.89343487999997</v>
      </c>
      <c r="I396" s="20">
        <v>1.1966289999999999E-2</v>
      </c>
      <c r="J396" s="97" t="s">
        <v>3726</v>
      </c>
      <c r="K396" s="98" t="str">
        <f t="shared" si="18"/>
        <v>JAKCONS</v>
      </c>
      <c r="L396" s="99" t="str">
        <f t="shared" si="19"/>
        <v>SMALL CAP</v>
      </c>
      <c r="M396" s="100">
        <f t="shared" si="20"/>
        <v>1.1801000000000001E-2</v>
      </c>
      <c r="O396" s="19" t="s">
        <v>981</v>
      </c>
      <c r="P396" s="19" t="s">
        <v>13</v>
      </c>
    </row>
    <row r="397" spans="1:16" ht="15.75" customHeight="1" x14ac:dyDescent="0.35">
      <c r="A397" s="7">
        <v>390</v>
      </c>
      <c r="B397" s="17" t="s">
        <v>315</v>
      </c>
      <c r="C397" s="17" t="s">
        <v>813</v>
      </c>
      <c r="D397" s="32" t="s">
        <v>4181</v>
      </c>
      <c r="E397" s="95">
        <v>1.1774E-2</v>
      </c>
      <c r="F397" s="96">
        <v>410</v>
      </c>
      <c r="G397" s="96">
        <v>2100</v>
      </c>
      <c r="H397" s="89">
        <v>860.99997491199997</v>
      </c>
      <c r="I397" s="20">
        <v>1.1938539999999999E-2</v>
      </c>
      <c r="J397" s="97" t="s">
        <v>3732</v>
      </c>
      <c r="K397" s="98" t="str">
        <f t="shared" si="18"/>
        <v>JAKMIND</v>
      </c>
      <c r="L397" s="99" t="str">
        <f t="shared" si="19"/>
        <v>SMALL CAP</v>
      </c>
      <c r="M397" s="100">
        <f t="shared" si="20"/>
        <v>1.1774E-2</v>
      </c>
      <c r="O397" s="19" t="s">
        <v>982</v>
      </c>
      <c r="P397" s="19" t="s">
        <v>13</v>
      </c>
    </row>
    <row r="398" spans="1:16" ht="15.75" customHeight="1" x14ac:dyDescent="0.35">
      <c r="A398" s="7">
        <v>391</v>
      </c>
      <c r="B398" s="17" t="s">
        <v>4176</v>
      </c>
      <c r="C398" s="17" t="s">
        <v>3109</v>
      </c>
      <c r="D398" s="32" t="s">
        <v>4177</v>
      </c>
      <c r="E398" s="95">
        <v>1.1624000000000001E-2</v>
      </c>
      <c r="F398" s="96">
        <v>1000</v>
      </c>
      <c r="G398" s="96">
        <v>850</v>
      </c>
      <c r="H398" s="89">
        <v>860.00002662400004</v>
      </c>
      <c r="I398" s="20">
        <v>1.178601E-2</v>
      </c>
      <c r="J398" s="97" t="s">
        <v>51</v>
      </c>
      <c r="K398" s="98" t="str">
        <f t="shared" si="18"/>
        <v>JAKFIN</v>
      </c>
      <c r="L398" s="99" t="str">
        <f t="shared" si="19"/>
        <v>SMALL CAP</v>
      </c>
      <c r="M398" s="100">
        <f t="shared" si="20"/>
        <v>1.1624000000000001E-2</v>
      </c>
      <c r="O398" s="19" t="s">
        <v>731</v>
      </c>
      <c r="P398" s="19" t="s">
        <v>9</v>
      </c>
    </row>
    <row r="399" spans="1:16" ht="15.75" customHeight="1" x14ac:dyDescent="0.35">
      <c r="A399" s="7">
        <v>392</v>
      </c>
      <c r="B399" s="17" t="s">
        <v>4107</v>
      </c>
      <c r="C399" s="17" t="s">
        <v>983</v>
      </c>
      <c r="D399" s="32" t="s">
        <v>4108</v>
      </c>
      <c r="E399" s="95">
        <v>1.1624000000000001E-2</v>
      </c>
      <c r="F399" s="96">
        <v>5000</v>
      </c>
      <c r="G399" s="96">
        <v>170</v>
      </c>
      <c r="H399" s="89">
        <v>845.00001587199995</v>
      </c>
      <c r="I399" s="20">
        <v>1.178601E-2</v>
      </c>
      <c r="J399" s="97" t="s">
        <v>5275</v>
      </c>
      <c r="K399" s="98" t="str">
        <f t="shared" si="18"/>
        <v>JAKTRAD</v>
      </c>
      <c r="L399" s="99" t="str">
        <f t="shared" si="19"/>
        <v>SMALL CAP</v>
      </c>
      <c r="M399" s="100">
        <f t="shared" si="20"/>
        <v>1.1624000000000001E-2</v>
      </c>
      <c r="O399" s="19" t="s">
        <v>790</v>
      </c>
      <c r="P399" s="19" t="s">
        <v>11</v>
      </c>
    </row>
    <row r="400" spans="1:16" ht="15.75" customHeight="1" x14ac:dyDescent="0.35">
      <c r="A400" s="7">
        <v>393</v>
      </c>
      <c r="B400" s="17" t="s">
        <v>212</v>
      </c>
      <c r="C400" s="17" t="s">
        <v>517</v>
      </c>
      <c r="D400" s="32" t="s">
        <v>4145</v>
      </c>
      <c r="E400" s="95">
        <v>1.157E-2</v>
      </c>
      <c r="F400" s="96">
        <v>5566.4139999999998</v>
      </c>
      <c r="G400" s="96">
        <v>152</v>
      </c>
      <c r="H400" s="89">
        <v>834.96212889599997</v>
      </c>
      <c r="I400" s="20">
        <v>1.173186E-2</v>
      </c>
      <c r="J400" s="97" t="s">
        <v>62</v>
      </c>
      <c r="K400" s="98" t="str">
        <f t="shared" si="18"/>
        <v>JAKBIND</v>
      </c>
      <c r="L400" s="99" t="str">
        <f t="shared" si="19"/>
        <v>SMALL CAP</v>
      </c>
      <c r="M400" s="100">
        <f t="shared" si="20"/>
        <v>1.157E-2</v>
      </c>
      <c r="O400" s="19" t="s">
        <v>983</v>
      </c>
      <c r="P400" s="19" t="s">
        <v>13</v>
      </c>
    </row>
    <row r="401" spans="1:16" ht="15.75" customHeight="1" x14ac:dyDescent="0.35">
      <c r="A401" s="7">
        <v>394</v>
      </c>
      <c r="B401" s="17" t="s">
        <v>304</v>
      </c>
      <c r="C401" s="17" t="s">
        <v>661</v>
      </c>
      <c r="D401" s="32" t="s">
        <v>4175</v>
      </c>
      <c r="E401" s="95">
        <v>1.1520000000000001E-2</v>
      </c>
      <c r="F401" s="96">
        <v>7454.7233370000004</v>
      </c>
      <c r="G401" s="96">
        <v>113</v>
      </c>
      <c r="H401" s="89">
        <v>842.38375321599995</v>
      </c>
      <c r="I401" s="20">
        <v>1.168041E-2</v>
      </c>
      <c r="J401" s="97" t="s">
        <v>51</v>
      </c>
      <c r="K401" s="98" t="str">
        <f t="shared" si="18"/>
        <v>JAKFIN</v>
      </c>
      <c r="L401" s="99" t="str">
        <f t="shared" si="19"/>
        <v>SMALL CAP</v>
      </c>
      <c r="M401" s="100">
        <f t="shared" si="20"/>
        <v>1.1520000000000001E-2</v>
      </c>
      <c r="O401" s="19" t="s">
        <v>887</v>
      </c>
      <c r="P401" s="19" t="s">
        <v>12</v>
      </c>
    </row>
    <row r="402" spans="1:16" ht="15.75" customHeight="1" x14ac:dyDescent="0.35">
      <c r="A402" s="7">
        <v>395</v>
      </c>
      <c r="B402" s="17" t="s">
        <v>4068</v>
      </c>
      <c r="C402" s="17" t="s">
        <v>3107</v>
      </c>
      <c r="D402" s="32" t="s">
        <v>4069</v>
      </c>
      <c r="E402" s="95">
        <v>1.1457E-2</v>
      </c>
      <c r="F402" s="96">
        <v>8637.5648039999996</v>
      </c>
      <c r="G402" s="96">
        <v>97</v>
      </c>
      <c r="H402" s="89">
        <v>863.75648460800005</v>
      </c>
      <c r="I402" s="20">
        <v>1.161746E-2</v>
      </c>
      <c r="J402" s="97" t="s">
        <v>59</v>
      </c>
      <c r="K402" s="98" t="str">
        <f t="shared" si="18"/>
        <v>JAKTRAD</v>
      </c>
      <c r="L402" s="99" t="str">
        <f t="shared" si="19"/>
        <v>SMALL CAP</v>
      </c>
      <c r="M402" s="100">
        <f t="shared" si="20"/>
        <v>1.1457E-2</v>
      </c>
      <c r="O402" s="19" t="s">
        <v>589</v>
      </c>
      <c r="P402" s="19" t="s">
        <v>7</v>
      </c>
    </row>
    <row r="403" spans="1:16" ht="15.75" customHeight="1" x14ac:dyDescent="0.35">
      <c r="A403" s="7">
        <v>396</v>
      </c>
      <c r="B403" s="17" t="s">
        <v>303</v>
      </c>
      <c r="C403" s="17" t="s">
        <v>870</v>
      </c>
      <c r="D403" s="32" t="s">
        <v>4190</v>
      </c>
      <c r="E403" s="95">
        <v>1.1270000000000001E-2</v>
      </c>
      <c r="F403" s="96">
        <v>3350</v>
      </c>
      <c r="G403" s="96">
        <v>246</v>
      </c>
      <c r="H403" s="89">
        <v>817.39998822400003</v>
      </c>
      <c r="I403" s="20">
        <v>1.142689E-2</v>
      </c>
      <c r="J403" s="97" t="s">
        <v>5274</v>
      </c>
      <c r="K403" s="98" t="str">
        <f t="shared" si="18"/>
        <v>JAKPROP</v>
      </c>
      <c r="L403" s="99" t="str">
        <f t="shared" si="19"/>
        <v>SMALL CAP</v>
      </c>
      <c r="M403" s="100">
        <f t="shared" si="20"/>
        <v>1.1270000000000001E-2</v>
      </c>
      <c r="O403" s="19" t="s">
        <v>542</v>
      </c>
      <c r="P403" s="19" t="s">
        <v>6</v>
      </c>
    </row>
    <row r="404" spans="1:16" ht="15.75" customHeight="1" x14ac:dyDescent="0.35">
      <c r="A404" s="7">
        <v>397</v>
      </c>
      <c r="B404" s="17" t="s">
        <v>426</v>
      </c>
      <c r="C404" s="17" t="s">
        <v>1029</v>
      </c>
      <c r="D404" s="32" t="s">
        <v>4218</v>
      </c>
      <c r="E404" s="95">
        <v>1.0846E-2</v>
      </c>
      <c r="F404" s="96">
        <v>1268.950977</v>
      </c>
      <c r="G404" s="96">
        <v>625</v>
      </c>
      <c r="H404" s="89">
        <v>793.09438976000001</v>
      </c>
      <c r="I404" s="20">
        <v>1.099696E-2</v>
      </c>
      <c r="J404" s="97" t="s">
        <v>3732</v>
      </c>
      <c r="K404" s="98" t="str">
        <f t="shared" si="18"/>
        <v>JAKTRAD</v>
      </c>
      <c r="L404" s="99" t="str">
        <f t="shared" si="19"/>
        <v>SMALL CAP</v>
      </c>
      <c r="M404" s="100">
        <f t="shared" si="20"/>
        <v>1.0846E-2</v>
      </c>
      <c r="O404" s="19" t="s">
        <v>984</v>
      </c>
      <c r="P404" s="19" t="s">
        <v>13</v>
      </c>
    </row>
    <row r="405" spans="1:16" ht="15.75" customHeight="1" x14ac:dyDescent="0.35">
      <c r="A405" s="7">
        <v>398</v>
      </c>
      <c r="B405" s="17" t="s">
        <v>428</v>
      </c>
      <c r="C405" s="17" t="s">
        <v>699</v>
      </c>
      <c r="D405" s="32" t="s">
        <v>4336</v>
      </c>
      <c r="E405" s="95">
        <v>1.0655E-2</v>
      </c>
      <c r="F405" s="96">
        <v>5687.3539979999996</v>
      </c>
      <c r="G405" s="96">
        <v>137</v>
      </c>
      <c r="H405" s="89">
        <v>779.167465472</v>
      </c>
      <c r="I405" s="20">
        <v>1.080386E-2</v>
      </c>
      <c r="J405" s="97" t="s">
        <v>51</v>
      </c>
      <c r="K405" s="98" t="str">
        <f t="shared" si="18"/>
        <v>JAKFIN</v>
      </c>
      <c r="L405" s="99" t="str">
        <f t="shared" si="19"/>
        <v>SMALL CAP</v>
      </c>
      <c r="M405" s="100">
        <f t="shared" si="20"/>
        <v>1.0655E-2</v>
      </c>
      <c r="O405" s="19" t="s">
        <v>985</v>
      </c>
      <c r="P405" s="19" t="s">
        <v>13</v>
      </c>
    </row>
    <row r="406" spans="1:16" ht="15.75" customHeight="1" x14ac:dyDescent="0.35">
      <c r="A406" s="7">
        <v>399</v>
      </c>
      <c r="B406" s="17" t="s">
        <v>366</v>
      </c>
      <c r="C406" s="17" t="s">
        <v>903</v>
      </c>
      <c r="D406" s="32" t="s">
        <v>4225</v>
      </c>
      <c r="E406" s="95">
        <v>1.0441000000000001E-2</v>
      </c>
      <c r="F406" s="96">
        <v>4772.1382370000001</v>
      </c>
      <c r="G406" s="96">
        <v>160</v>
      </c>
      <c r="H406" s="89">
        <v>782.63064985599999</v>
      </c>
      <c r="I406" s="20">
        <v>1.05872E-2</v>
      </c>
      <c r="J406" s="97" t="s">
        <v>5274</v>
      </c>
      <c r="K406" s="98" t="str">
        <f t="shared" si="18"/>
        <v>JAKPROP</v>
      </c>
      <c r="L406" s="99" t="str">
        <f t="shared" si="19"/>
        <v>SMALL CAP</v>
      </c>
      <c r="M406" s="100">
        <f t="shared" si="20"/>
        <v>1.0441000000000001E-2</v>
      </c>
      <c r="O406" s="19" t="s">
        <v>888</v>
      </c>
      <c r="P406" s="19" t="s">
        <v>12</v>
      </c>
    </row>
    <row r="407" spans="1:16" ht="15.75" customHeight="1" x14ac:dyDescent="0.35">
      <c r="A407" s="7">
        <v>400</v>
      </c>
      <c r="B407" s="17" t="s">
        <v>244</v>
      </c>
      <c r="C407" s="17" t="s">
        <v>825</v>
      </c>
      <c r="D407" s="32" t="s">
        <v>4189</v>
      </c>
      <c r="E407" s="95">
        <v>1.0387E-2</v>
      </c>
      <c r="F407" s="96">
        <v>1742.167907</v>
      </c>
      <c r="G407" s="96">
        <v>436</v>
      </c>
      <c r="H407" s="89">
        <v>717.77320959999997</v>
      </c>
      <c r="I407" s="20">
        <v>1.0532329999999999E-2</v>
      </c>
      <c r="J407" s="97" t="s">
        <v>5273</v>
      </c>
      <c r="K407" s="98" t="str">
        <f t="shared" si="18"/>
        <v>JAKTRAD</v>
      </c>
      <c r="L407" s="99" t="str">
        <f t="shared" si="19"/>
        <v>SMALL CAP</v>
      </c>
      <c r="M407" s="100">
        <f t="shared" si="20"/>
        <v>1.0387E-2</v>
      </c>
      <c r="O407" s="19" t="s">
        <v>986</v>
      </c>
      <c r="P407" s="19" t="s">
        <v>13</v>
      </c>
    </row>
    <row r="408" spans="1:16" ht="15.75" customHeight="1" x14ac:dyDescent="0.35">
      <c r="A408" s="7">
        <v>401</v>
      </c>
      <c r="B408" s="17" t="s">
        <v>272</v>
      </c>
      <c r="C408" s="17" t="s">
        <v>627</v>
      </c>
      <c r="D408" s="32" t="s">
        <v>4170</v>
      </c>
      <c r="E408" s="95">
        <v>1.0083E-2</v>
      </c>
      <c r="F408" s="96">
        <v>1645.7960539999999</v>
      </c>
      <c r="G408" s="96">
        <v>448</v>
      </c>
      <c r="H408" s="89">
        <v>737.31663462400002</v>
      </c>
      <c r="I408" s="20">
        <v>1.022356E-2</v>
      </c>
      <c r="J408" s="97" t="s">
        <v>51</v>
      </c>
      <c r="K408" s="98" t="str">
        <f t="shared" si="18"/>
        <v>JAKFIN</v>
      </c>
      <c r="L408" s="99" t="str">
        <f t="shared" si="19"/>
        <v>SMALL CAP</v>
      </c>
      <c r="M408" s="100">
        <f t="shared" si="20"/>
        <v>1.0083E-2</v>
      </c>
      <c r="O408" s="19" t="s">
        <v>4689</v>
      </c>
      <c r="P408" s="19" t="s">
        <v>11</v>
      </c>
    </row>
    <row r="409" spans="1:16" ht="15.75" customHeight="1" x14ac:dyDescent="0.35">
      <c r="A409" s="7">
        <v>402</v>
      </c>
      <c r="B409" s="17" t="s">
        <v>4231</v>
      </c>
      <c r="C409" s="17" t="s">
        <v>754</v>
      </c>
      <c r="D409" s="32" t="s">
        <v>4232</v>
      </c>
      <c r="E409" s="95">
        <v>9.8670000000000008E-3</v>
      </c>
      <c r="F409" s="96">
        <v>2633.3</v>
      </c>
      <c r="G409" s="96">
        <v>274</v>
      </c>
      <c r="H409" s="89">
        <v>721.524228096</v>
      </c>
      <c r="I409" s="20">
        <v>1.0004580000000001E-2</v>
      </c>
      <c r="J409" s="97" t="s">
        <v>82</v>
      </c>
      <c r="K409" s="98" t="str">
        <f t="shared" si="18"/>
        <v>JAKINFR</v>
      </c>
      <c r="L409" s="99" t="str">
        <f t="shared" si="19"/>
        <v>SMALL CAP</v>
      </c>
      <c r="M409" s="100">
        <f t="shared" si="20"/>
        <v>9.8670000000000008E-3</v>
      </c>
      <c r="O409" s="19" t="s">
        <v>987</v>
      </c>
      <c r="P409" s="19" t="s">
        <v>13</v>
      </c>
    </row>
    <row r="410" spans="1:16" ht="15.75" customHeight="1" x14ac:dyDescent="0.35">
      <c r="A410" s="7">
        <v>403</v>
      </c>
      <c r="B410" s="17" t="s">
        <v>292</v>
      </c>
      <c r="C410" s="17" t="s">
        <v>804</v>
      </c>
      <c r="D410" s="32" t="s">
        <v>4196</v>
      </c>
      <c r="E410" s="95">
        <v>9.8659999999999998E-3</v>
      </c>
      <c r="F410" s="96">
        <v>1300</v>
      </c>
      <c r="G410" s="96">
        <v>555</v>
      </c>
      <c r="H410" s="89">
        <v>714.99998822400005</v>
      </c>
      <c r="I410" s="20">
        <v>1.0004239999999999E-2</v>
      </c>
      <c r="J410" s="97" t="s">
        <v>3732</v>
      </c>
      <c r="K410" s="98" t="str">
        <f t="shared" si="18"/>
        <v>JAKMIND</v>
      </c>
      <c r="L410" s="99" t="str">
        <f t="shared" si="19"/>
        <v>SMALL CAP</v>
      </c>
      <c r="M410" s="100">
        <f t="shared" si="20"/>
        <v>9.8659999999999998E-3</v>
      </c>
      <c r="O410" s="19" t="s">
        <v>732</v>
      </c>
      <c r="P410" s="19" t="s">
        <v>9</v>
      </c>
    </row>
    <row r="411" spans="1:16" ht="15.75" customHeight="1" x14ac:dyDescent="0.35">
      <c r="A411" s="7">
        <v>404</v>
      </c>
      <c r="B411" s="17" t="s">
        <v>4444</v>
      </c>
      <c r="C411" s="17" t="s">
        <v>4445</v>
      </c>
      <c r="D411" s="32" t="s">
        <v>4446</v>
      </c>
      <c r="E411" s="95">
        <v>9.7780000000000002E-3</v>
      </c>
      <c r="F411" s="96">
        <v>550</v>
      </c>
      <c r="G411" s="96">
        <v>1300</v>
      </c>
      <c r="H411" s="89">
        <v>693.00001177599995</v>
      </c>
      <c r="I411" s="20">
        <v>9.9141160000000006E-3</v>
      </c>
      <c r="J411" s="97" t="s">
        <v>5273</v>
      </c>
      <c r="K411" s="98" t="str">
        <f t="shared" si="18"/>
        <v>JAKINFR</v>
      </c>
      <c r="L411" s="99" t="str">
        <f t="shared" si="19"/>
        <v>SMALL CAP</v>
      </c>
      <c r="M411" s="100">
        <f t="shared" si="20"/>
        <v>9.7780000000000002E-3</v>
      </c>
      <c r="O411" s="19" t="s">
        <v>988</v>
      </c>
      <c r="P411" s="19" t="s">
        <v>13</v>
      </c>
    </row>
    <row r="412" spans="1:16" ht="15.75" customHeight="1" x14ac:dyDescent="0.35">
      <c r="A412" s="7">
        <v>405</v>
      </c>
      <c r="B412" s="17" t="s">
        <v>4173</v>
      </c>
      <c r="C412" s="17" t="s">
        <v>528</v>
      </c>
      <c r="D412" s="32" t="s">
        <v>4174</v>
      </c>
      <c r="E412" s="95">
        <v>9.7289999999999998E-3</v>
      </c>
      <c r="F412" s="96">
        <v>7185.9920350000002</v>
      </c>
      <c r="G412" s="96">
        <v>99</v>
      </c>
      <c r="H412" s="89">
        <v>732.97120460799999</v>
      </c>
      <c r="I412" s="20">
        <v>9.8643819999999997E-3</v>
      </c>
      <c r="J412" s="97" t="s">
        <v>62</v>
      </c>
      <c r="K412" s="98" t="str">
        <f t="shared" si="18"/>
        <v>JAKBIND</v>
      </c>
      <c r="L412" s="99" t="str">
        <f t="shared" si="19"/>
        <v>SMALL CAP</v>
      </c>
      <c r="M412" s="100">
        <f t="shared" si="20"/>
        <v>9.7289999999999998E-3</v>
      </c>
      <c r="O412" s="19" t="s">
        <v>4886</v>
      </c>
      <c r="P412" s="19" t="s">
        <v>8</v>
      </c>
    </row>
    <row r="413" spans="1:16" ht="15.75" customHeight="1" x14ac:dyDescent="0.35">
      <c r="A413" s="7">
        <v>406</v>
      </c>
      <c r="B413" s="17" t="s">
        <v>423</v>
      </c>
      <c r="C413" s="17" t="s">
        <v>831</v>
      </c>
      <c r="D413" s="32" t="s">
        <v>4321</v>
      </c>
      <c r="E413" s="95">
        <v>9.5720000000000006E-3</v>
      </c>
      <c r="F413" s="96">
        <v>8433.3328180000008</v>
      </c>
      <c r="G413" s="96">
        <v>83</v>
      </c>
      <c r="H413" s="89">
        <v>650.77169356800005</v>
      </c>
      <c r="I413" s="20">
        <v>9.7056650000000005E-3</v>
      </c>
      <c r="J413" s="97" t="s">
        <v>3732</v>
      </c>
      <c r="K413" s="98" t="str">
        <f t="shared" si="18"/>
        <v>JAKMIND</v>
      </c>
      <c r="L413" s="99" t="str">
        <f t="shared" si="19"/>
        <v>SMALL CAP</v>
      </c>
      <c r="M413" s="100">
        <f t="shared" si="20"/>
        <v>9.5720000000000006E-3</v>
      </c>
      <c r="O413" s="19" t="s">
        <v>590</v>
      </c>
      <c r="P413" s="19" t="s">
        <v>7</v>
      </c>
    </row>
    <row r="414" spans="1:16" ht="15.75" customHeight="1" x14ac:dyDescent="0.35">
      <c r="A414" s="7">
        <v>407</v>
      </c>
      <c r="B414" s="17" t="s">
        <v>4251</v>
      </c>
      <c r="C414" s="17" t="s">
        <v>873</v>
      </c>
      <c r="D414" s="32" t="s">
        <v>4252</v>
      </c>
      <c r="E414" s="95">
        <v>9.4459999999999995E-3</v>
      </c>
      <c r="F414" s="96">
        <v>10011.027656</v>
      </c>
      <c r="G414" s="96">
        <v>69</v>
      </c>
      <c r="H414" s="89">
        <v>610.67270553599997</v>
      </c>
      <c r="I414" s="20">
        <v>9.5780190000000001E-3</v>
      </c>
      <c r="J414" s="97" t="s">
        <v>5274</v>
      </c>
      <c r="K414" s="98" t="str">
        <f t="shared" si="18"/>
        <v>JAKPROP</v>
      </c>
      <c r="L414" s="99" t="str">
        <f t="shared" si="19"/>
        <v>SMALL CAP</v>
      </c>
      <c r="M414" s="100">
        <f t="shared" si="20"/>
        <v>9.4459999999999995E-3</v>
      </c>
      <c r="O414" s="19" t="s">
        <v>676</v>
      </c>
      <c r="P414" s="19" t="s">
        <v>8</v>
      </c>
    </row>
    <row r="415" spans="1:16" ht="15.75" customHeight="1" x14ac:dyDescent="0.35">
      <c r="A415" s="7">
        <v>408</v>
      </c>
      <c r="B415" s="17" t="s">
        <v>337</v>
      </c>
      <c r="C415" s="17" t="s">
        <v>646</v>
      </c>
      <c r="D415" s="32" t="s">
        <v>4224</v>
      </c>
      <c r="E415" s="95">
        <v>9.3189999999999992E-3</v>
      </c>
      <c r="F415" s="96">
        <v>2286.9</v>
      </c>
      <c r="G415" s="96">
        <v>298</v>
      </c>
      <c r="H415" s="89">
        <v>693.00001177599995</v>
      </c>
      <c r="I415" s="20">
        <v>9.4495559999999996E-3</v>
      </c>
      <c r="J415" s="97" t="s">
        <v>51</v>
      </c>
      <c r="K415" s="98" t="str">
        <f t="shared" si="18"/>
        <v>JAKFIN</v>
      </c>
      <c r="L415" s="99" t="str">
        <f t="shared" si="19"/>
        <v>SMALL CAP</v>
      </c>
      <c r="M415" s="100">
        <f t="shared" si="20"/>
        <v>9.3189999999999992E-3</v>
      </c>
      <c r="O415" s="19" t="s">
        <v>4526</v>
      </c>
      <c r="P415" s="19" t="s">
        <v>13</v>
      </c>
    </row>
    <row r="416" spans="1:16" ht="15.75" customHeight="1" x14ac:dyDescent="0.35">
      <c r="A416" s="7">
        <v>409</v>
      </c>
      <c r="B416" s="17" t="s">
        <v>4237</v>
      </c>
      <c r="C416" s="17" t="s">
        <v>1005</v>
      </c>
      <c r="D416" s="32" t="s">
        <v>4238</v>
      </c>
      <c r="E416" s="95">
        <v>9.1570000000000002E-3</v>
      </c>
      <c r="F416" s="96">
        <v>1564.4875</v>
      </c>
      <c r="G416" s="96">
        <v>428</v>
      </c>
      <c r="H416" s="89">
        <v>669.60064511999997</v>
      </c>
      <c r="I416" s="20">
        <v>9.2846130000000006E-3</v>
      </c>
      <c r="J416" s="97" t="s">
        <v>3726</v>
      </c>
      <c r="K416" s="98" t="str">
        <f t="shared" si="18"/>
        <v>JAKTRAD</v>
      </c>
      <c r="L416" s="99" t="str">
        <f t="shared" si="19"/>
        <v>SMALL CAP</v>
      </c>
      <c r="M416" s="100">
        <f t="shared" si="20"/>
        <v>9.1570000000000002E-3</v>
      </c>
      <c r="O416" s="19" t="s">
        <v>829</v>
      </c>
      <c r="P416" s="19" t="s">
        <v>13</v>
      </c>
    </row>
    <row r="417" spans="1:16" ht="15.75" customHeight="1" x14ac:dyDescent="0.35">
      <c r="A417" s="7">
        <v>410</v>
      </c>
      <c r="B417" s="17" t="s">
        <v>4209</v>
      </c>
      <c r="C417" s="17" t="s">
        <v>625</v>
      </c>
      <c r="D417" s="32" t="s">
        <v>4210</v>
      </c>
      <c r="E417" s="95">
        <v>9.1210000000000006E-3</v>
      </c>
      <c r="F417" s="96">
        <v>4142.587477</v>
      </c>
      <c r="G417" s="96">
        <v>161</v>
      </c>
      <c r="H417" s="89">
        <v>674.22873190400003</v>
      </c>
      <c r="I417" s="20">
        <v>9.2479510000000008E-3</v>
      </c>
      <c r="J417" s="97" t="s">
        <v>51</v>
      </c>
      <c r="K417" s="98" t="str">
        <f t="shared" si="18"/>
        <v>JAKFIN</v>
      </c>
      <c r="L417" s="99" t="str">
        <f t="shared" si="19"/>
        <v>SMALL CAP</v>
      </c>
      <c r="M417" s="100">
        <f t="shared" si="20"/>
        <v>9.1210000000000006E-3</v>
      </c>
      <c r="O417" s="19" t="s">
        <v>989</v>
      </c>
      <c r="P417" s="19" t="s">
        <v>13</v>
      </c>
    </row>
    <row r="418" spans="1:16" ht="15.75" customHeight="1" x14ac:dyDescent="0.35">
      <c r="A418" s="7">
        <v>411</v>
      </c>
      <c r="B418" s="17" t="s">
        <v>390</v>
      </c>
      <c r="C418" s="17" t="s">
        <v>971</v>
      </c>
      <c r="D418" s="32" t="s">
        <v>4291</v>
      </c>
      <c r="E418" s="95">
        <v>8.9049999999999997E-3</v>
      </c>
      <c r="F418" s="96">
        <v>5127.2401220000002</v>
      </c>
      <c r="G418" s="96">
        <v>127</v>
      </c>
      <c r="H418" s="89">
        <v>759.43228211200005</v>
      </c>
      <c r="I418" s="20">
        <v>9.0289099999999994E-3</v>
      </c>
      <c r="J418" s="97" t="s">
        <v>3732</v>
      </c>
      <c r="K418" s="98" t="str">
        <f t="shared" si="18"/>
        <v>JAKTRAD</v>
      </c>
      <c r="L418" s="99" t="str">
        <f t="shared" si="19"/>
        <v>SMALL CAP</v>
      </c>
      <c r="M418" s="100">
        <f t="shared" si="20"/>
        <v>8.9049999999999997E-3</v>
      </c>
      <c r="O418" s="19" t="s">
        <v>677</v>
      </c>
      <c r="P418" s="19" t="s">
        <v>8</v>
      </c>
    </row>
    <row r="419" spans="1:16" ht="15.75" customHeight="1" x14ac:dyDescent="0.35">
      <c r="A419" s="7">
        <v>412</v>
      </c>
      <c r="B419" s="17" t="s">
        <v>373</v>
      </c>
      <c r="C419" s="17" t="s">
        <v>919</v>
      </c>
      <c r="D419" s="32" t="s">
        <v>4227</v>
      </c>
      <c r="E419" s="95">
        <v>8.8880000000000001E-3</v>
      </c>
      <c r="F419" s="96">
        <v>353.22077999999999</v>
      </c>
      <c r="G419" s="96">
        <v>1840</v>
      </c>
      <c r="H419" s="89">
        <v>653.45847295999999</v>
      </c>
      <c r="I419" s="20">
        <v>9.0118100000000003E-3</v>
      </c>
      <c r="J419" s="97" t="s">
        <v>3732</v>
      </c>
      <c r="K419" s="98" t="str">
        <f t="shared" si="18"/>
        <v>JAKTRAD</v>
      </c>
      <c r="L419" s="99" t="str">
        <f t="shared" si="19"/>
        <v>SMALL CAP</v>
      </c>
      <c r="M419" s="100">
        <f t="shared" si="20"/>
        <v>8.8880000000000001E-3</v>
      </c>
      <c r="O419" s="19" t="s">
        <v>889</v>
      </c>
      <c r="P419" s="19" t="s">
        <v>12</v>
      </c>
    </row>
    <row r="420" spans="1:16" ht="15.75" customHeight="1" x14ac:dyDescent="0.35">
      <c r="A420" s="7">
        <v>413</v>
      </c>
      <c r="B420" s="17" t="s">
        <v>4220</v>
      </c>
      <c r="C420" s="17" t="s">
        <v>541</v>
      </c>
      <c r="D420" s="32" t="s">
        <v>4221</v>
      </c>
      <c r="E420" s="95">
        <v>8.8579999999999996E-3</v>
      </c>
      <c r="F420" s="96">
        <v>2530.1500019999999</v>
      </c>
      <c r="G420" s="96">
        <v>256</v>
      </c>
      <c r="H420" s="89">
        <v>657.83903027199995</v>
      </c>
      <c r="I420" s="20">
        <v>8.9811960000000003E-3</v>
      </c>
      <c r="J420" s="97" t="s">
        <v>62</v>
      </c>
      <c r="K420" s="98" t="str">
        <f t="shared" si="18"/>
        <v>JAKBIND</v>
      </c>
      <c r="L420" s="99" t="str">
        <f t="shared" si="19"/>
        <v>SMALL CAP</v>
      </c>
      <c r="M420" s="100">
        <f t="shared" si="20"/>
        <v>8.8579999999999996E-3</v>
      </c>
      <c r="O420" s="19" t="s">
        <v>890</v>
      </c>
      <c r="P420" s="19" t="s">
        <v>12</v>
      </c>
    </row>
    <row r="421" spans="1:16" ht="15.75" customHeight="1" x14ac:dyDescent="0.35">
      <c r="A421" s="7">
        <v>414</v>
      </c>
      <c r="B421" s="17" t="s">
        <v>318</v>
      </c>
      <c r="C421" s="17" t="s">
        <v>566</v>
      </c>
      <c r="D421" s="32" t="s">
        <v>4236</v>
      </c>
      <c r="E421" s="95">
        <v>8.7930000000000005E-3</v>
      </c>
      <c r="F421" s="96">
        <v>589.89679999999998</v>
      </c>
      <c r="G421" s="96">
        <v>1090</v>
      </c>
      <c r="H421" s="89">
        <v>631.189602304</v>
      </c>
      <c r="I421" s="20">
        <v>8.9155980000000003E-3</v>
      </c>
      <c r="J421" s="97" t="s">
        <v>3726</v>
      </c>
      <c r="K421" s="98" t="str">
        <f t="shared" si="18"/>
        <v>JAKCONS</v>
      </c>
      <c r="L421" s="99" t="str">
        <f t="shared" si="19"/>
        <v>SMALL CAP</v>
      </c>
      <c r="M421" s="100">
        <f t="shared" si="20"/>
        <v>8.7930000000000005E-3</v>
      </c>
      <c r="O421" s="19" t="s">
        <v>891</v>
      </c>
      <c r="P421" s="19" t="s">
        <v>12</v>
      </c>
    </row>
    <row r="422" spans="1:16" ht="15.75" customHeight="1" x14ac:dyDescent="0.35">
      <c r="A422" s="7">
        <v>415</v>
      </c>
      <c r="B422" s="17" t="s">
        <v>237</v>
      </c>
      <c r="C422" s="17" t="s">
        <v>779</v>
      </c>
      <c r="D422" s="32" t="s">
        <v>4016</v>
      </c>
      <c r="E422" s="95">
        <v>8.7690000000000008E-3</v>
      </c>
      <c r="F422" s="96">
        <v>10342.179271999999</v>
      </c>
      <c r="G422" s="96">
        <v>62</v>
      </c>
      <c r="H422" s="89">
        <v>682.58385100800001</v>
      </c>
      <c r="I422" s="20">
        <v>8.8910229999999996E-3</v>
      </c>
      <c r="J422" s="97" t="s">
        <v>59</v>
      </c>
      <c r="K422" s="98" t="str">
        <f t="shared" si="18"/>
        <v>JAKMINE</v>
      </c>
      <c r="L422" s="99" t="str">
        <f t="shared" si="19"/>
        <v>SMALL CAP</v>
      </c>
      <c r="M422" s="100">
        <f t="shared" si="20"/>
        <v>8.7690000000000008E-3</v>
      </c>
      <c r="O422" s="19" t="s">
        <v>678</v>
      </c>
      <c r="P422" s="19" t="s">
        <v>8</v>
      </c>
    </row>
    <row r="423" spans="1:16" ht="15.75" customHeight="1" x14ac:dyDescent="0.35">
      <c r="A423" s="7">
        <v>416</v>
      </c>
      <c r="B423" s="17" t="s">
        <v>4663</v>
      </c>
      <c r="C423" s="17" t="s">
        <v>4664</v>
      </c>
      <c r="D423" s="32" t="s">
        <v>4665</v>
      </c>
      <c r="E423" s="95">
        <v>8.7399999999999995E-3</v>
      </c>
      <c r="F423" s="96">
        <v>7700.0001000000002</v>
      </c>
      <c r="G423" s="96">
        <v>83</v>
      </c>
      <c r="H423" s="89">
        <v>662.19999231999998</v>
      </c>
      <c r="I423" s="20">
        <v>8.8616949999999993E-3</v>
      </c>
      <c r="J423" s="97" t="s">
        <v>3732</v>
      </c>
      <c r="K423" s="98" t="str">
        <f t="shared" si="18"/>
        <v>JAKTRAD</v>
      </c>
      <c r="L423" s="99" t="str">
        <f t="shared" si="19"/>
        <v>SMALL CAP</v>
      </c>
      <c r="M423" s="100">
        <f t="shared" si="20"/>
        <v>8.7399999999999995E-3</v>
      </c>
      <c r="O423" s="19" t="s">
        <v>830</v>
      </c>
      <c r="P423" s="19" t="s">
        <v>11</v>
      </c>
    </row>
    <row r="424" spans="1:16" ht="15.75" customHeight="1" x14ac:dyDescent="0.35">
      <c r="A424" s="7">
        <v>417</v>
      </c>
      <c r="B424" s="17" t="s">
        <v>297</v>
      </c>
      <c r="C424" s="17" t="s">
        <v>832</v>
      </c>
      <c r="D424" s="32" t="s">
        <v>4207</v>
      </c>
      <c r="E424" s="95">
        <v>8.6320000000000008E-3</v>
      </c>
      <c r="F424" s="96">
        <v>1635.3333319999999</v>
      </c>
      <c r="G424" s="96">
        <v>386</v>
      </c>
      <c r="H424" s="89">
        <v>634.50932838400001</v>
      </c>
      <c r="I424" s="20">
        <v>8.7526900000000005E-3</v>
      </c>
      <c r="J424" s="97" t="s">
        <v>3732</v>
      </c>
      <c r="K424" s="98" t="str">
        <f t="shared" si="18"/>
        <v>JAKMIND</v>
      </c>
      <c r="L424" s="99" t="str">
        <f t="shared" si="19"/>
        <v>SMALL CAP</v>
      </c>
      <c r="M424" s="100">
        <f t="shared" si="20"/>
        <v>8.6320000000000008E-3</v>
      </c>
      <c r="O424" s="19" t="s">
        <v>591</v>
      </c>
      <c r="P424" s="19" t="s">
        <v>7</v>
      </c>
    </row>
    <row r="425" spans="1:16" ht="15.75" customHeight="1" x14ac:dyDescent="0.35">
      <c r="A425" s="7">
        <v>418</v>
      </c>
      <c r="B425" s="17" t="s">
        <v>330</v>
      </c>
      <c r="C425" s="17" t="s">
        <v>883</v>
      </c>
      <c r="D425" s="32" t="s">
        <v>4288</v>
      </c>
      <c r="E425" s="95">
        <v>8.6230000000000005E-3</v>
      </c>
      <c r="F425" s="96">
        <v>5630.0009140000002</v>
      </c>
      <c r="G425" s="96">
        <v>112</v>
      </c>
      <c r="H425" s="89">
        <v>630.56012902400005</v>
      </c>
      <c r="I425" s="20">
        <v>8.7432810000000003E-3</v>
      </c>
      <c r="J425" s="97" t="s">
        <v>5274</v>
      </c>
      <c r="K425" s="98" t="str">
        <f t="shared" si="18"/>
        <v>JAKPROP</v>
      </c>
      <c r="L425" s="99" t="str">
        <f t="shared" si="19"/>
        <v>SMALL CAP</v>
      </c>
      <c r="M425" s="100">
        <f t="shared" si="20"/>
        <v>8.6230000000000005E-3</v>
      </c>
      <c r="O425" s="19" t="s">
        <v>543</v>
      </c>
      <c r="P425" s="19" t="s">
        <v>12</v>
      </c>
    </row>
    <row r="426" spans="1:16" ht="15.75" customHeight="1" x14ac:dyDescent="0.35">
      <c r="A426" s="7">
        <v>419</v>
      </c>
      <c r="B426" s="17" t="s">
        <v>278</v>
      </c>
      <c r="C426" s="17" t="s">
        <v>569</v>
      </c>
      <c r="D426" s="32" t="s">
        <v>4191</v>
      </c>
      <c r="E426" s="95">
        <v>8.5839999999999996E-3</v>
      </c>
      <c r="F426" s="96">
        <v>595</v>
      </c>
      <c r="G426" s="96">
        <v>1055</v>
      </c>
      <c r="H426" s="89">
        <v>627.72497612799998</v>
      </c>
      <c r="I426" s="20">
        <v>8.7039700000000001E-3</v>
      </c>
      <c r="J426" s="97" t="s">
        <v>3726</v>
      </c>
      <c r="K426" s="98" t="str">
        <f t="shared" si="18"/>
        <v>JAKCONS</v>
      </c>
      <c r="L426" s="99" t="str">
        <f t="shared" si="19"/>
        <v>SMALL CAP</v>
      </c>
      <c r="M426" s="100">
        <f t="shared" si="20"/>
        <v>8.5839999999999996E-3</v>
      </c>
      <c r="O426" s="19" t="s">
        <v>543</v>
      </c>
      <c r="P426" s="19" t="s">
        <v>12</v>
      </c>
    </row>
    <row r="427" spans="1:16" ht="15.75" customHeight="1" x14ac:dyDescent="0.35">
      <c r="A427" s="7">
        <v>420</v>
      </c>
      <c r="B427" s="17" t="s">
        <v>298</v>
      </c>
      <c r="C427" s="17" t="s">
        <v>527</v>
      </c>
      <c r="D427" s="32" t="s">
        <v>4192</v>
      </c>
      <c r="E427" s="95">
        <v>8.4589999999999995E-3</v>
      </c>
      <c r="F427" s="96">
        <v>6443.3795090000003</v>
      </c>
      <c r="G427" s="96">
        <v>96</v>
      </c>
      <c r="H427" s="89">
        <v>612.12105113600001</v>
      </c>
      <c r="I427" s="20">
        <v>8.5769509999999993E-3</v>
      </c>
      <c r="J427" s="97" t="s">
        <v>62</v>
      </c>
      <c r="K427" s="98" t="str">
        <f t="shared" si="18"/>
        <v>JAKBIND</v>
      </c>
      <c r="L427" s="99" t="str">
        <f t="shared" si="19"/>
        <v>SMALL CAP</v>
      </c>
      <c r="M427" s="100">
        <f t="shared" si="20"/>
        <v>8.4589999999999995E-3</v>
      </c>
      <c r="O427" s="19" t="s">
        <v>831</v>
      </c>
      <c r="P427" s="19" t="s">
        <v>10</v>
      </c>
    </row>
    <row r="428" spans="1:16" ht="15.75" customHeight="1" x14ac:dyDescent="0.35">
      <c r="A428" s="7">
        <v>421</v>
      </c>
      <c r="B428" s="17" t="s">
        <v>4871</v>
      </c>
      <c r="C428" s="17" t="s">
        <v>4872</v>
      </c>
      <c r="D428" s="32" t="s">
        <v>4873</v>
      </c>
      <c r="E428" s="95">
        <v>8.4329999999999995E-3</v>
      </c>
      <c r="F428" s="96">
        <v>833.33330000000001</v>
      </c>
      <c r="G428" s="96">
        <v>740</v>
      </c>
      <c r="H428" s="89">
        <v>616.66662809599995</v>
      </c>
      <c r="I428" s="20">
        <v>8.5506360000000003E-3</v>
      </c>
      <c r="J428" s="97" t="s">
        <v>82</v>
      </c>
      <c r="K428" s="98" t="str">
        <f t="shared" si="18"/>
        <v>JAKBIND</v>
      </c>
      <c r="L428" s="99" t="str">
        <f t="shared" si="19"/>
        <v>SMALL CAP</v>
      </c>
      <c r="M428" s="100">
        <f t="shared" si="20"/>
        <v>8.4329999999999995E-3</v>
      </c>
      <c r="O428" s="19" t="s">
        <v>5115</v>
      </c>
      <c r="P428" s="19" t="s">
        <v>13</v>
      </c>
    </row>
    <row r="429" spans="1:16" ht="15.75" customHeight="1" x14ac:dyDescent="0.35">
      <c r="A429" s="7">
        <v>422</v>
      </c>
      <c r="B429" s="17" t="s">
        <v>4921</v>
      </c>
      <c r="C429" s="17" t="s">
        <v>4922</v>
      </c>
      <c r="D429" s="32" t="s">
        <v>4923</v>
      </c>
      <c r="E429" s="95">
        <v>8.2050000000000005E-3</v>
      </c>
      <c r="F429" s="96">
        <v>1500</v>
      </c>
      <c r="G429" s="96">
        <v>400</v>
      </c>
      <c r="H429" s="89">
        <v>612.00000614400005</v>
      </c>
      <c r="I429" s="20">
        <v>8.3195379999999996E-3</v>
      </c>
      <c r="J429" s="97" t="s">
        <v>82</v>
      </c>
      <c r="K429" s="98" t="str">
        <f t="shared" si="18"/>
        <v>JAKBIND</v>
      </c>
      <c r="L429" s="99" t="str">
        <f t="shared" si="19"/>
        <v>SMALL CAP</v>
      </c>
      <c r="M429" s="100">
        <f t="shared" si="20"/>
        <v>8.2050000000000005E-3</v>
      </c>
      <c r="O429" s="19" t="s">
        <v>679</v>
      </c>
      <c r="P429" s="19" t="s">
        <v>8</v>
      </c>
    </row>
    <row r="430" spans="1:16" ht="15.75" customHeight="1" x14ac:dyDescent="0.35">
      <c r="A430" s="7">
        <v>423</v>
      </c>
      <c r="B430" s="17" t="s">
        <v>4692</v>
      </c>
      <c r="C430" s="17" t="s">
        <v>4693</v>
      </c>
      <c r="D430" s="32" t="s">
        <v>4694</v>
      </c>
      <c r="E430" s="95">
        <v>8.0440000000000008E-3</v>
      </c>
      <c r="F430" s="96">
        <v>325</v>
      </c>
      <c r="G430" s="96">
        <v>1810</v>
      </c>
      <c r="H430" s="89">
        <v>557.37502924800003</v>
      </c>
      <c r="I430" s="20">
        <v>8.1566139999999995E-3</v>
      </c>
      <c r="J430" s="97" t="s">
        <v>5273</v>
      </c>
      <c r="K430" s="98" t="str">
        <f t="shared" si="18"/>
        <v>JAKTRAD</v>
      </c>
      <c r="L430" s="99" t="str">
        <f t="shared" si="19"/>
        <v>SMALL CAP</v>
      </c>
      <c r="M430" s="100">
        <f t="shared" si="20"/>
        <v>8.0440000000000008E-3</v>
      </c>
      <c r="O430" s="19" t="s">
        <v>990</v>
      </c>
      <c r="P430" s="19" t="s">
        <v>13</v>
      </c>
    </row>
    <row r="431" spans="1:16" ht="15.75" customHeight="1" x14ac:dyDescent="0.35">
      <c r="A431" s="7">
        <v>424</v>
      </c>
      <c r="B431" s="17" t="s">
        <v>347</v>
      </c>
      <c r="C431" s="17" t="s">
        <v>552</v>
      </c>
      <c r="D431" s="32" t="s">
        <v>4215</v>
      </c>
      <c r="E431" s="95">
        <v>8.0389999999999993E-3</v>
      </c>
      <c r="F431" s="96">
        <v>2114.5709579999998</v>
      </c>
      <c r="G431" s="96">
        <v>278</v>
      </c>
      <c r="H431" s="89">
        <v>579.39243827200005</v>
      </c>
      <c r="I431" s="20">
        <v>8.1510769999999996E-3</v>
      </c>
      <c r="J431" s="97" t="s">
        <v>62</v>
      </c>
      <c r="K431" s="98" t="str">
        <f t="shared" si="18"/>
        <v>JAKBIND</v>
      </c>
      <c r="L431" s="99" t="str">
        <f t="shared" si="19"/>
        <v>SMALL CAP</v>
      </c>
      <c r="M431" s="100">
        <f t="shared" si="20"/>
        <v>8.0389999999999993E-3</v>
      </c>
      <c r="O431" s="19" t="s">
        <v>733</v>
      </c>
      <c r="P431" s="19" t="s">
        <v>9</v>
      </c>
    </row>
    <row r="432" spans="1:16" ht="15.75" customHeight="1" x14ac:dyDescent="0.35">
      <c r="A432" s="7">
        <v>425</v>
      </c>
      <c r="B432" s="18" t="s">
        <v>369</v>
      </c>
      <c r="C432" s="17" t="s">
        <v>842</v>
      </c>
      <c r="D432" s="18" t="s">
        <v>4281</v>
      </c>
      <c r="E432" s="95">
        <v>7.8770000000000003E-3</v>
      </c>
      <c r="F432" s="96">
        <v>4800.0006020000001</v>
      </c>
      <c r="G432" s="96">
        <v>120</v>
      </c>
      <c r="H432" s="89">
        <v>532.80007782400003</v>
      </c>
      <c r="I432" s="20">
        <v>7.9867580000000001E-3</v>
      </c>
      <c r="J432" s="97" t="s">
        <v>3732</v>
      </c>
      <c r="K432" s="98" t="str">
        <f t="shared" si="18"/>
        <v>JAKMIND</v>
      </c>
      <c r="L432" s="99" t="str">
        <f t="shared" si="19"/>
        <v>SMALL CAP</v>
      </c>
      <c r="M432" s="100">
        <f t="shared" si="20"/>
        <v>7.8770000000000003E-3</v>
      </c>
      <c r="O432" s="19" t="s">
        <v>4667</v>
      </c>
      <c r="P432" s="19" t="s">
        <v>13</v>
      </c>
    </row>
    <row r="433" spans="1:16" ht="15.75" customHeight="1" x14ac:dyDescent="0.35">
      <c r="A433" s="7">
        <v>426</v>
      </c>
      <c r="B433" s="17" t="s">
        <v>427</v>
      </c>
      <c r="C433" s="17" t="s">
        <v>682</v>
      </c>
      <c r="D433" s="32" t="s">
        <v>4386</v>
      </c>
      <c r="E433" s="95">
        <v>7.8460000000000005E-3</v>
      </c>
      <c r="F433" s="96">
        <v>273.2</v>
      </c>
      <c r="G433" s="96">
        <v>2100</v>
      </c>
      <c r="H433" s="89">
        <v>573.71996979200003</v>
      </c>
      <c r="I433" s="20">
        <v>7.9551420000000001E-3</v>
      </c>
      <c r="J433" s="97" t="s">
        <v>51</v>
      </c>
      <c r="K433" s="98" t="str">
        <f t="shared" si="18"/>
        <v>JAKTRAD</v>
      </c>
      <c r="L433" s="99" t="str">
        <f t="shared" si="19"/>
        <v>SMALL CAP</v>
      </c>
      <c r="M433" s="100">
        <f t="shared" si="20"/>
        <v>7.8460000000000005E-3</v>
      </c>
      <c r="O433" s="19" t="s">
        <v>4498</v>
      </c>
      <c r="P433" s="19" t="s">
        <v>13</v>
      </c>
    </row>
    <row r="434" spans="1:16" ht="15.75" customHeight="1" x14ac:dyDescent="0.35">
      <c r="A434" s="7">
        <v>427</v>
      </c>
      <c r="B434" s="17" t="s">
        <v>344</v>
      </c>
      <c r="C434" s="17" t="s">
        <v>514</v>
      </c>
      <c r="D434" s="32" t="s">
        <v>4255</v>
      </c>
      <c r="E434" s="95">
        <v>7.8359999999999992E-3</v>
      </c>
      <c r="F434" s="96">
        <v>698.77499999999998</v>
      </c>
      <c r="G434" s="96">
        <v>820</v>
      </c>
      <c r="H434" s="89">
        <v>586.97102131199995</v>
      </c>
      <c r="I434" s="20">
        <v>7.9450960000000004E-3</v>
      </c>
      <c r="J434" s="97" t="s">
        <v>82</v>
      </c>
      <c r="K434" s="98" t="str">
        <f t="shared" si="18"/>
        <v>JAKBIND</v>
      </c>
      <c r="L434" s="99" t="str">
        <f t="shared" si="19"/>
        <v>SMALL CAP</v>
      </c>
      <c r="M434" s="100">
        <f t="shared" si="20"/>
        <v>7.8359999999999992E-3</v>
      </c>
      <c r="O434" s="19" t="s">
        <v>544</v>
      </c>
      <c r="P434" s="19" t="s">
        <v>6</v>
      </c>
    </row>
    <row r="435" spans="1:16" ht="15.75" customHeight="1" x14ac:dyDescent="0.35">
      <c r="A435" s="7">
        <v>428</v>
      </c>
      <c r="B435" s="17" t="s">
        <v>321</v>
      </c>
      <c r="C435" s="17" t="s">
        <v>782</v>
      </c>
      <c r="D435" s="32" t="s">
        <v>4214</v>
      </c>
      <c r="E435" s="95">
        <v>7.7949999999999998E-3</v>
      </c>
      <c r="F435" s="96">
        <v>2500</v>
      </c>
      <c r="G435" s="96">
        <v>228</v>
      </c>
      <c r="H435" s="89">
        <v>575.00001894399998</v>
      </c>
      <c r="I435" s="20">
        <v>7.9035609999999999E-3</v>
      </c>
      <c r="J435" s="97" t="s">
        <v>59</v>
      </c>
      <c r="K435" s="98" t="str">
        <f t="shared" si="18"/>
        <v>JAKMINE</v>
      </c>
      <c r="L435" s="99" t="str">
        <f t="shared" si="19"/>
        <v>SMALL CAP</v>
      </c>
      <c r="M435" s="100">
        <f t="shared" si="20"/>
        <v>7.7949999999999998E-3</v>
      </c>
      <c r="O435" s="19" t="s">
        <v>832</v>
      </c>
      <c r="P435" s="19" t="s">
        <v>10</v>
      </c>
    </row>
    <row r="436" spans="1:16" ht="15.75" customHeight="1" x14ac:dyDescent="0.35">
      <c r="A436" s="7">
        <v>429</v>
      </c>
      <c r="B436" s="17" t="s">
        <v>314</v>
      </c>
      <c r="C436" s="17" t="s">
        <v>529</v>
      </c>
      <c r="D436" s="32" t="s">
        <v>4256</v>
      </c>
      <c r="E436" s="95">
        <v>7.718E-3</v>
      </c>
      <c r="F436" s="96">
        <v>680</v>
      </c>
      <c r="G436" s="96">
        <v>830</v>
      </c>
      <c r="H436" s="89">
        <v>543.99998361600001</v>
      </c>
      <c r="I436" s="20">
        <v>7.8259120000000008E-3</v>
      </c>
      <c r="J436" s="97" t="s">
        <v>82</v>
      </c>
      <c r="K436" s="98" t="str">
        <f t="shared" si="18"/>
        <v>JAKTRAD</v>
      </c>
      <c r="L436" s="99" t="str">
        <f t="shared" si="19"/>
        <v>SMALL CAP</v>
      </c>
      <c r="M436" s="100">
        <f t="shared" si="20"/>
        <v>7.718E-3</v>
      </c>
      <c r="O436" s="19" t="s">
        <v>892</v>
      </c>
      <c r="P436" s="19" t="s">
        <v>12</v>
      </c>
    </row>
    <row r="437" spans="1:16" ht="15.75" customHeight="1" x14ac:dyDescent="0.35">
      <c r="A437" s="7">
        <v>430</v>
      </c>
      <c r="B437" s="17" t="s">
        <v>4216</v>
      </c>
      <c r="C437" s="17" t="s">
        <v>659</v>
      </c>
      <c r="D437" s="32" t="s">
        <v>4217</v>
      </c>
      <c r="E437" s="95">
        <v>7.6150000000000002E-3</v>
      </c>
      <c r="F437" s="96">
        <v>2227.5</v>
      </c>
      <c r="G437" s="96">
        <v>250</v>
      </c>
      <c r="H437" s="89">
        <v>580.49999667199995</v>
      </c>
      <c r="I437" s="20">
        <v>7.721571E-3</v>
      </c>
      <c r="J437" s="97" t="s">
        <v>51</v>
      </c>
      <c r="K437" s="98" t="str">
        <f t="shared" si="18"/>
        <v>JAKFIN</v>
      </c>
      <c r="L437" s="99" t="str">
        <f t="shared" si="19"/>
        <v>SMALL CAP</v>
      </c>
      <c r="M437" s="100">
        <f t="shared" si="20"/>
        <v>7.6150000000000002E-3</v>
      </c>
      <c r="O437" s="19" t="s">
        <v>680</v>
      </c>
      <c r="P437" s="19" t="s">
        <v>8</v>
      </c>
    </row>
    <row r="438" spans="1:16" ht="15.75" customHeight="1" x14ac:dyDescent="0.35">
      <c r="A438" s="7">
        <v>431</v>
      </c>
      <c r="B438" s="17" t="s">
        <v>4234</v>
      </c>
      <c r="C438" s="17" t="s">
        <v>605</v>
      </c>
      <c r="D438" s="32" t="s">
        <v>4235</v>
      </c>
      <c r="E438" s="95">
        <v>7.5810000000000001E-3</v>
      </c>
      <c r="F438" s="96">
        <v>2099.8737599999999</v>
      </c>
      <c r="G438" s="96">
        <v>264</v>
      </c>
      <c r="H438" s="89">
        <v>579.56512563199999</v>
      </c>
      <c r="I438" s="20">
        <v>7.6867910000000001E-3</v>
      </c>
      <c r="J438" s="97" t="s">
        <v>3726</v>
      </c>
      <c r="K438" s="98" t="str">
        <f t="shared" si="18"/>
        <v>JAKCONS</v>
      </c>
      <c r="L438" s="99" t="str">
        <f t="shared" si="19"/>
        <v>SMALL CAP</v>
      </c>
      <c r="M438" s="100">
        <f t="shared" si="20"/>
        <v>7.5810000000000001E-3</v>
      </c>
      <c r="O438" s="19" t="s">
        <v>681</v>
      </c>
      <c r="P438" s="19" t="s">
        <v>8</v>
      </c>
    </row>
    <row r="439" spans="1:16" ht="15.75" customHeight="1" x14ac:dyDescent="0.35">
      <c r="A439" s="7">
        <v>432</v>
      </c>
      <c r="B439" s="17" t="s">
        <v>4269</v>
      </c>
      <c r="C439" s="17" t="s">
        <v>931</v>
      </c>
      <c r="D439" s="32" t="s">
        <v>4270</v>
      </c>
      <c r="E439" s="95">
        <v>7.5469999999999999E-3</v>
      </c>
      <c r="F439" s="96">
        <v>2420.5470249999998</v>
      </c>
      <c r="G439" s="96">
        <v>228</v>
      </c>
      <c r="H439" s="89">
        <v>508.31487795200002</v>
      </c>
      <c r="I439" s="20">
        <v>7.6523770000000001E-3</v>
      </c>
      <c r="J439" s="97" t="s">
        <v>3732</v>
      </c>
      <c r="K439" s="98" t="str">
        <f t="shared" si="18"/>
        <v>JAKTRAD</v>
      </c>
      <c r="L439" s="99" t="str">
        <f t="shared" si="19"/>
        <v>SMALL CAP</v>
      </c>
      <c r="M439" s="100">
        <f t="shared" si="20"/>
        <v>7.5469999999999999E-3</v>
      </c>
      <c r="O439" s="19" t="s">
        <v>893</v>
      </c>
      <c r="P439" s="19" t="s">
        <v>12</v>
      </c>
    </row>
    <row r="440" spans="1:16" ht="15.75" customHeight="1" x14ac:dyDescent="0.35">
      <c r="A440" s="7">
        <v>433</v>
      </c>
      <c r="B440" s="17" t="s">
        <v>351</v>
      </c>
      <c r="C440" s="17" t="s">
        <v>998</v>
      </c>
      <c r="D440" s="32" t="s">
        <v>4171</v>
      </c>
      <c r="E440" s="95">
        <v>7.4729999999999996E-3</v>
      </c>
      <c r="F440" s="96">
        <v>797.81349499999999</v>
      </c>
      <c r="G440" s="96">
        <v>685</v>
      </c>
      <c r="H440" s="89">
        <v>462.73183743999999</v>
      </c>
      <c r="I440" s="20">
        <v>7.577744E-3</v>
      </c>
      <c r="J440" s="97" t="s">
        <v>3732</v>
      </c>
      <c r="K440" s="98" t="str">
        <f t="shared" si="18"/>
        <v>JAKTRAD</v>
      </c>
      <c r="L440" s="99" t="str">
        <f t="shared" si="19"/>
        <v>SMALL CAP</v>
      </c>
      <c r="M440" s="100">
        <f t="shared" si="20"/>
        <v>7.4729999999999996E-3</v>
      </c>
      <c r="O440" s="19" t="s">
        <v>4664</v>
      </c>
      <c r="P440" s="19" t="s">
        <v>13</v>
      </c>
    </row>
    <row r="441" spans="1:16" ht="15.75" customHeight="1" x14ac:dyDescent="0.35">
      <c r="A441" s="7">
        <v>434</v>
      </c>
      <c r="B441" s="17" t="s">
        <v>4142</v>
      </c>
      <c r="C441" s="17" t="s">
        <v>933</v>
      </c>
      <c r="D441" s="32" t="s">
        <v>4143</v>
      </c>
      <c r="E441" s="95">
        <v>7.4219999999999998E-3</v>
      </c>
      <c r="F441" s="96">
        <v>4175</v>
      </c>
      <c r="G441" s="96">
        <v>130</v>
      </c>
      <c r="H441" s="89">
        <v>559.45003008000003</v>
      </c>
      <c r="I441" s="20">
        <v>7.5257149999999997E-3</v>
      </c>
      <c r="J441" s="97" t="s">
        <v>3726</v>
      </c>
      <c r="K441" s="98" t="str">
        <f t="shared" si="18"/>
        <v>JAKTRAD</v>
      </c>
      <c r="L441" s="99" t="str">
        <f t="shared" si="19"/>
        <v>SMALL CAP</v>
      </c>
      <c r="M441" s="100">
        <f t="shared" si="20"/>
        <v>7.4219999999999998E-3</v>
      </c>
      <c r="O441" s="19" t="s">
        <v>734</v>
      </c>
      <c r="P441" s="19" t="s">
        <v>9</v>
      </c>
    </row>
    <row r="442" spans="1:16" ht="15.75" customHeight="1" x14ac:dyDescent="0.35">
      <c r="A442" s="7">
        <v>435</v>
      </c>
      <c r="B442" s="17" t="s">
        <v>155</v>
      </c>
      <c r="C442" s="17" t="s">
        <v>567</v>
      </c>
      <c r="D442" s="32" t="s">
        <v>4054</v>
      </c>
      <c r="E442" s="95">
        <v>7.3940000000000004E-3</v>
      </c>
      <c r="F442" s="96">
        <v>3218.6</v>
      </c>
      <c r="G442" s="96">
        <v>168</v>
      </c>
      <c r="H442" s="89" t="e">
        <v>#VALUE!</v>
      </c>
      <c r="I442" s="20">
        <v>7.4976340000000004E-3</v>
      </c>
      <c r="J442" s="97" t="s">
        <v>3726</v>
      </c>
      <c r="K442" s="98" t="str">
        <f t="shared" si="18"/>
        <v>JAKCONS</v>
      </c>
      <c r="L442" s="99" t="str">
        <f t="shared" si="19"/>
        <v>SMALL CAP</v>
      </c>
      <c r="M442" s="100">
        <f t="shared" si="20"/>
        <v>7.3940000000000004E-3</v>
      </c>
      <c r="O442" s="19" t="s">
        <v>682</v>
      </c>
      <c r="P442" s="19" t="s">
        <v>13</v>
      </c>
    </row>
    <row r="443" spans="1:16" ht="15.75" customHeight="1" x14ac:dyDescent="0.35">
      <c r="A443" s="7">
        <v>436</v>
      </c>
      <c r="B443" s="17" t="s">
        <v>408</v>
      </c>
      <c r="C443" s="17" t="s">
        <v>943</v>
      </c>
      <c r="D443" s="32" t="s">
        <v>4267</v>
      </c>
      <c r="E443" s="95">
        <v>7.2199999999999999E-3</v>
      </c>
      <c r="F443" s="96">
        <v>1600</v>
      </c>
      <c r="G443" s="96">
        <v>330</v>
      </c>
      <c r="H443" s="89">
        <v>527.999991808</v>
      </c>
      <c r="I443" s="20">
        <v>7.3211930000000001E-3</v>
      </c>
      <c r="J443" s="97" t="s">
        <v>3732</v>
      </c>
      <c r="K443" s="98" t="str">
        <f t="shared" si="18"/>
        <v>JAKTRAD</v>
      </c>
      <c r="L443" s="99" t="str">
        <f t="shared" si="19"/>
        <v>SMALL CAP</v>
      </c>
      <c r="M443" s="100">
        <f t="shared" si="20"/>
        <v>7.2199999999999999E-3</v>
      </c>
      <c r="O443" s="19" t="s">
        <v>991</v>
      </c>
      <c r="P443" s="19" t="s">
        <v>13</v>
      </c>
    </row>
    <row r="444" spans="1:16" ht="15.75" customHeight="1" x14ac:dyDescent="0.35">
      <c r="A444" s="7">
        <v>437</v>
      </c>
      <c r="B444" s="17" t="s">
        <v>4241</v>
      </c>
      <c r="C444" s="17" t="s">
        <v>1002</v>
      </c>
      <c r="D444" s="32" t="s">
        <v>4242</v>
      </c>
      <c r="E444" s="95">
        <v>7.0780000000000001E-3</v>
      </c>
      <c r="F444" s="96">
        <v>10351.231636</v>
      </c>
      <c r="G444" s="96">
        <v>50</v>
      </c>
      <c r="H444" s="89">
        <v>545.10439628799998</v>
      </c>
      <c r="I444" s="20">
        <v>7.176455E-3</v>
      </c>
      <c r="J444" s="97" t="s">
        <v>3732</v>
      </c>
      <c r="K444" s="98" t="str">
        <f t="shared" si="18"/>
        <v>JAKTRAD</v>
      </c>
      <c r="L444" s="99" t="str">
        <f t="shared" si="19"/>
        <v>SMALL CAP</v>
      </c>
      <c r="M444" s="100">
        <f t="shared" si="20"/>
        <v>7.0780000000000001E-3</v>
      </c>
      <c r="O444" s="19" t="s">
        <v>894</v>
      </c>
      <c r="P444" s="19" t="s">
        <v>12</v>
      </c>
    </row>
    <row r="445" spans="1:16" ht="15.75" customHeight="1" x14ac:dyDescent="0.35">
      <c r="A445" s="7">
        <v>438</v>
      </c>
      <c r="B445" s="17" t="s">
        <v>341</v>
      </c>
      <c r="C445" s="17" t="s">
        <v>487</v>
      </c>
      <c r="D445" s="32" t="s">
        <v>4208</v>
      </c>
      <c r="E445" s="95">
        <v>7.0200000000000002E-3</v>
      </c>
      <c r="F445" s="96">
        <v>3774.6855</v>
      </c>
      <c r="G445" s="96">
        <v>136</v>
      </c>
      <c r="H445" s="89">
        <v>513.35721779200003</v>
      </c>
      <c r="I445" s="20">
        <v>7.1181580000000003E-3</v>
      </c>
      <c r="J445" s="97" t="s">
        <v>3726</v>
      </c>
      <c r="K445" s="98" t="str">
        <f t="shared" si="18"/>
        <v>JAKAGRI</v>
      </c>
      <c r="L445" s="99" t="str">
        <f t="shared" si="19"/>
        <v>SMALL CAP</v>
      </c>
      <c r="M445" s="100">
        <f t="shared" si="20"/>
        <v>7.0200000000000002E-3</v>
      </c>
      <c r="O445" s="19" t="s">
        <v>683</v>
      </c>
      <c r="P445" s="19" t="s">
        <v>8</v>
      </c>
    </row>
    <row r="446" spans="1:16" ht="15.75" customHeight="1" x14ac:dyDescent="0.35">
      <c r="A446" s="7">
        <v>439</v>
      </c>
      <c r="B446" s="17" t="s">
        <v>363</v>
      </c>
      <c r="C446" s="17" t="s">
        <v>1013</v>
      </c>
      <c r="D446" s="32" t="s">
        <v>4230</v>
      </c>
      <c r="E446" s="95">
        <v>6.9779999999999998E-3</v>
      </c>
      <c r="F446" s="96">
        <v>3150</v>
      </c>
      <c r="G446" s="96">
        <v>162</v>
      </c>
      <c r="H446" s="89">
        <v>513.44998399999997</v>
      </c>
      <c r="I446" s="20">
        <v>7.0757670000000002E-3</v>
      </c>
      <c r="J446" s="97" t="s">
        <v>59</v>
      </c>
      <c r="K446" s="98" t="str">
        <f t="shared" si="18"/>
        <v>JAKMINE</v>
      </c>
      <c r="L446" s="99" t="str">
        <f t="shared" si="19"/>
        <v>SMALL CAP</v>
      </c>
      <c r="M446" s="100">
        <f t="shared" si="20"/>
        <v>6.9779999999999998E-3</v>
      </c>
      <c r="O446" s="19" t="s">
        <v>490</v>
      </c>
      <c r="P446" s="19" t="s">
        <v>5</v>
      </c>
    </row>
    <row r="447" spans="1:16" ht="15.75" customHeight="1" x14ac:dyDescent="0.35">
      <c r="A447" s="7">
        <v>440</v>
      </c>
      <c r="B447" s="17" t="s">
        <v>410</v>
      </c>
      <c r="C447" s="17" t="s">
        <v>685</v>
      </c>
      <c r="D447" s="32" t="s">
        <v>4353</v>
      </c>
      <c r="E447" s="95">
        <v>6.9360000000000003E-3</v>
      </c>
      <c r="F447" s="96">
        <v>2833.4170559999998</v>
      </c>
      <c r="G447" s="96">
        <v>179</v>
      </c>
      <c r="H447" s="89">
        <v>484.51433267200002</v>
      </c>
      <c r="I447" s="20">
        <v>7.0325279999999997E-3</v>
      </c>
      <c r="J447" s="97" t="s">
        <v>51</v>
      </c>
      <c r="K447" s="98" t="str">
        <f t="shared" si="18"/>
        <v>JAKFIN</v>
      </c>
      <c r="L447" s="99" t="str">
        <f t="shared" si="19"/>
        <v>SMALL CAP</v>
      </c>
      <c r="M447" s="100">
        <f t="shared" si="20"/>
        <v>6.9360000000000003E-3</v>
      </c>
      <c r="O447" s="19" t="s">
        <v>4696</v>
      </c>
      <c r="P447" s="19" t="s">
        <v>6</v>
      </c>
    </row>
    <row r="448" spans="1:16" ht="15.75" customHeight="1" x14ac:dyDescent="0.35">
      <c r="A448" s="7">
        <v>441</v>
      </c>
      <c r="B448" s="17" t="s">
        <v>5015</v>
      </c>
      <c r="C448" s="17" t="s">
        <v>5016</v>
      </c>
      <c r="D448" s="32" t="s">
        <v>5017</v>
      </c>
      <c r="E448" s="95">
        <v>6.8999999999999999E-3</v>
      </c>
      <c r="F448" s="96">
        <v>715.74964</v>
      </c>
      <c r="G448" s="96">
        <v>705</v>
      </c>
      <c r="H448" s="89">
        <v>504.60350873599998</v>
      </c>
      <c r="I448" s="20">
        <v>6.9967800000000002E-3</v>
      </c>
      <c r="J448" s="97" t="s">
        <v>3006</v>
      </c>
      <c r="K448" s="98" t="str">
        <f t="shared" si="18"/>
        <v>JAKTRAD</v>
      </c>
      <c r="L448" s="99" t="str">
        <f t="shared" si="19"/>
        <v>SMALL CAP</v>
      </c>
      <c r="M448" s="100">
        <f t="shared" si="20"/>
        <v>6.8999999999999999E-3</v>
      </c>
      <c r="O448" s="19" t="s">
        <v>992</v>
      </c>
      <c r="P448" s="19" t="s">
        <v>13</v>
      </c>
    </row>
    <row r="449" spans="1:16" ht="15.75" customHeight="1" x14ac:dyDescent="0.35">
      <c r="A449" s="7">
        <v>442</v>
      </c>
      <c r="B449" s="17" t="s">
        <v>350</v>
      </c>
      <c r="C449" s="17" t="s">
        <v>720</v>
      </c>
      <c r="D449" s="32" t="s">
        <v>4253</v>
      </c>
      <c r="E449" s="95">
        <v>6.8230000000000001E-3</v>
      </c>
      <c r="F449" s="96">
        <v>9979.5180880000007</v>
      </c>
      <c r="G449" s="96">
        <v>50</v>
      </c>
      <c r="H449" s="89">
        <v>498.975899648</v>
      </c>
      <c r="I449" s="20">
        <v>6.9187479999999997E-3</v>
      </c>
      <c r="J449" s="97" t="s">
        <v>82</v>
      </c>
      <c r="K449" s="98" t="str">
        <f t="shared" si="18"/>
        <v>JAKINFR</v>
      </c>
      <c r="L449" s="99" t="str">
        <f t="shared" si="19"/>
        <v>SMALL CAP</v>
      </c>
      <c r="M449" s="100">
        <f t="shared" si="20"/>
        <v>6.8230000000000001E-3</v>
      </c>
      <c r="O449" s="19" t="s">
        <v>684</v>
      </c>
      <c r="P449" s="19" t="s">
        <v>8</v>
      </c>
    </row>
    <row r="450" spans="1:16" ht="15.75" customHeight="1" x14ac:dyDescent="0.35">
      <c r="A450" s="7">
        <v>443</v>
      </c>
      <c r="B450" s="17" t="s">
        <v>342</v>
      </c>
      <c r="C450" s="17" t="s">
        <v>621</v>
      </c>
      <c r="D450" s="32" t="s">
        <v>4239</v>
      </c>
      <c r="E450" s="95">
        <v>6.7479999999999997E-3</v>
      </c>
      <c r="F450" s="96">
        <v>214.55942200000001</v>
      </c>
      <c r="G450" s="96">
        <v>2300</v>
      </c>
      <c r="H450" s="89">
        <v>493.48666982399999</v>
      </c>
      <c r="I450" s="20">
        <v>6.8426349999999997E-3</v>
      </c>
      <c r="J450" s="97" t="s">
        <v>51</v>
      </c>
      <c r="K450" s="98" t="str">
        <f t="shared" si="18"/>
        <v>JAKFIN</v>
      </c>
      <c r="L450" s="99" t="str">
        <f t="shared" si="19"/>
        <v>SMALL CAP</v>
      </c>
      <c r="M450" s="100">
        <f t="shared" si="20"/>
        <v>6.7479999999999997E-3</v>
      </c>
      <c r="O450" s="19" t="s">
        <v>3108</v>
      </c>
      <c r="P450" s="19" t="s">
        <v>6</v>
      </c>
    </row>
    <row r="451" spans="1:16" ht="15.75" customHeight="1" x14ac:dyDescent="0.35">
      <c r="A451" s="7">
        <v>444</v>
      </c>
      <c r="B451" s="17" t="s">
        <v>370</v>
      </c>
      <c r="C451" s="17" t="s">
        <v>666</v>
      </c>
      <c r="D451" s="32" t="s">
        <v>4320</v>
      </c>
      <c r="E451" s="95">
        <v>6.3730000000000002E-3</v>
      </c>
      <c r="F451" s="96">
        <v>1438.370465</v>
      </c>
      <c r="G451" s="96">
        <v>324</v>
      </c>
      <c r="H451" s="89">
        <v>376.85306982399999</v>
      </c>
      <c r="I451" s="20">
        <v>6.461952E-3</v>
      </c>
      <c r="J451" s="97" t="s">
        <v>62</v>
      </c>
      <c r="K451" s="98" t="str">
        <f t="shared" si="18"/>
        <v>JAKBIND</v>
      </c>
      <c r="L451" s="99" t="str">
        <f t="shared" si="19"/>
        <v>SMALL CAP</v>
      </c>
      <c r="M451" s="100">
        <f t="shared" si="20"/>
        <v>6.3730000000000002E-3</v>
      </c>
      <c r="O451" s="19" t="s">
        <v>833</v>
      </c>
      <c r="P451" s="19" t="s">
        <v>10</v>
      </c>
    </row>
    <row r="452" spans="1:16" ht="15.75" customHeight="1" x14ac:dyDescent="0.35">
      <c r="A452" s="7">
        <v>445</v>
      </c>
      <c r="B452" s="18" t="s">
        <v>424</v>
      </c>
      <c r="C452" s="17" t="s">
        <v>502</v>
      </c>
      <c r="D452" s="18" t="s">
        <v>4381</v>
      </c>
      <c r="E452" s="95">
        <v>6.3600000000000002E-3</v>
      </c>
      <c r="F452" s="96">
        <v>616</v>
      </c>
      <c r="G452" s="96">
        <v>755</v>
      </c>
      <c r="H452" s="89">
        <v>440.43999641599999</v>
      </c>
      <c r="I452" s="20">
        <v>6.448751E-3</v>
      </c>
      <c r="J452" s="97" t="s">
        <v>62</v>
      </c>
      <c r="K452" s="98" t="str">
        <f t="shared" si="18"/>
        <v>JAKBIND</v>
      </c>
      <c r="L452" s="99" t="str">
        <f t="shared" si="19"/>
        <v>SMALL CAP</v>
      </c>
      <c r="M452" s="100">
        <f t="shared" si="20"/>
        <v>6.3600000000000002E-3</v>
      </c>
      <c r="O452" s="19" t="s">
        <v>895</v>
      </c>
      <c r="P452" s="19" t="s">
        <v>12</v>
      </c>
    </row>
    <row r="453" spans="1:16" ht="15.75" customHeight="1" x14ac:dyDescent="0.35">
      <c r="A453" s="7">
        <v>446</v>
      </c>
      <c r="B453" s="17" t="s">
        <v>325</v>
      </c>
      <c r="C453" s="17" t="s">
        <v>978</v>
      </c>
      <c r="D453" s="32" t="s">
        <v>4240</v>
      </c>
      <c r="E453" s="95">
        <v>6.3200000000000001E-3</v>
      </c>
      <c r="F453" s="96">
        <v>757.58100000000002</v>
      </c>
      <c r="G453" s="96">
        <v>610</v>
      </c>
      <c r="H453" s="89">
        <v>545.45832345600002</v>
      </c>
      <c r="I453" s="20">
        <v>6.4077689999999998E-3</v>
      </c>
      <c r="J453" s="97" t="s">
        <v>82</v>
      </c>
      <c r="K453" s="98" t="str">
        <f t="shared" si="18"/>
        <v>JAKTRAD</v>
      </c>
      <c r="L453" s="99" t="str">
        <f t="shared" si="19"/>
        <v>SMALL CAP</v>
      </c>
      <c r="M453" s="100">
        <f t="shared" si="20"/>
        <v>6.3200000000000001E-3</v>
      </c>
      <c r="O453" s="19" t="s">
        <v>3634</v>
      </c>
      <c r="P453" s="19" t="s">
        <v>7</v>
      </c>
    </row>
    <row r="454" spans="1:16" ht="15.75" customHeight="1" x14ac:dyDescent="0.35">
      <c r="A454" s="7">
        <v>447</v>
      </c>
      <c r="B454" s="17" t="s">
        <v>305</v>
      </c>
      <c r="C454" s="17" t="s">
        <v>992</v>
      </c>
      <c r="D454" s="32" t="s">
        <v>4229</v>
      </c>
      <c r="E454" s="95">
        <v>6.2690000000000003E-3</v>
      </c>
      <c r="F454" s="96">
        <v>1200</v>
      </c>
      <c r="G454" s="96">
        <v>382</v>
      </c>
      <c r="H454" s="89">
        <v>456.00001228799999</v>
      </c>
      <c r="I454" s="20">
        <v>6.3561269999999996E-3</v>
      </c>
      <c r="J454" s="97" t="s">
        <v>3732</v>
      </c>
      <c r="K454" s="98" t="str">
        <f t="shared" si="18"/>
        <v>JAKTRAD</v>
      </c>
      <c r="L454" s="99" t="str">
        <f t="shared" si="19"/>
        <v>SMALL CAP</v>
      </c>
      <c r="M454" s="100">
        <f t="shared" si="20"/>
        <v>6.2690000000000003E-3</v>
      </c>
      <c r="O454" s="19" t="s">
        <v>993</v>
      </c>
      <c r="P454" s="19" t="s">
        <v>13</v>
      </c>
    </row>
    <row r="455" spans="1:16" ht="15.75" customHeight="1" x14ac:dyDescent="0.35">
      <c r="A455" s="7">
        <v>448</v>
      </c>
      <c r="B455" s="17" t="s">
        <v>4248</v>
      </c>
      <c r="C455" s="17" t="s">
        <v>964</v>
      </c>
      <c r="D455" s="32" t="s">
        <v>4249</v>
      </c>
      <c r="E455" s="95">
        <v>6.2449999999999997E-3</v>
      </c>
      <c r="F455" s="96">
        <v>697.26666799999998</v>
      </c>
      <c r="G455" s="96">
        <v>655</v>
      </c>
      <c r="H455" s="89">
        <v>456.70966886399998</v>
      </c>
      <c r="I455" s="20">
        <v>6.3326889999999999E-3</v>
      </c>
      <c r="J455" s="97" t="s">
        <v>59</v>
      </c>
      <c r="K455" s="98" t="str">
        <f t="shared" si="18"/>
        <v>JAKINFR</v>
      </c>
      <c r="L455" s="99" t="str">
        <f t="shared" si="19"/>
        <v>SMALL CAP</v>
      </c>
      <c r="M455" s="100">
        <f t="shared" si="20"/>
        <v>6.2449999999999997E-3</v>
      </c>
      <c r="O455" s="19" t="s">
        <v>685</v>
      </c>
      <c r="P455" s="19" t="s">
        <v>8</v>
      </c>
    </row>
    <row r="456" spans="1:16" ht="15.75" customHeight="1" x14ac:dyDescent="0.35">
      <c r="A456" s="7">
        <v>449</v>
      </c>
      <c r="B456" s="17" t="s">
        <v>4265</v>
      </c>
      <c r="C456" s="17" t="s">
        <v>489</v>
      </c>
      <c r="D456" s="32" t="s">
        <v>4266</v>
      </c>
      <c r="E456" s="95">
        <v>6.1539999999999997E-3</v>
      </c>
      <c r="F456" s="96">
        <v>9000.0000039999995</v>
      </c>
      <c r="G456" s="96">
        <v>50</v>
      </c>
      <c r="H456" s="89">
        <v>449.99999487999997</v>
      </c>
      <c r="I456" s="20">
        <v>6.2396539999999999E-3</v>
      </c>
      <c r="J456" s="97" t="s">
        <v>3726</v>
      </c>
      <c r="K456" s="98" t="str">
        <f t="shared" ref="K456:K519" si="21">VLOOKUP(C456,$O$8:$P$637,2,FALSE)</f>
        <v>JAKAGRI</v>
      </c>
      <c r="L456" s="99" t="str">
        <f t="shared" ref="L456:L519" si="22">IF((E456&lt;0.5),"SMALL CAP",IF(AND(E456&gt;=0.5,E456&lt;=1.5),"MID CAP",IF(E456&gt;1.5,"BIG CAP","")))</f>
        <v>SMALL CAP</v>
      </c>
      <c r="M456" s="100">
        <f t="shared" ref="M456:M519" si="23">E456</f>
        <v>6.1539999999999997E-3</v>
      </c>
      <c r="O456" s="19" t="s">
        <v>5079</v>
      </c>
      <c r="P456" s="19" t="s">
        <v>7</v>
      </c>
    </row>
    <row r="457" spans="1:16" ht="15.75" customHeight="1" x14ac:dyDescent="0.35">
      <c r="A457" s="7">
        <v>450</v>
      </c>
      <c r="B457" s="17" t="s">
        <v>358</v>
      </c>
      <c r="C457" s="17" t="s">
        <v>929</v>
      </c>
      <c r="D457" s="32" t="s">
        <v>4268</v>
      </c>
      <c r="E457" s="95">
        <v>6.1240000000000001E-3</v>
      </c>
      <c r="F457" s="96">
        <v>8956.3612059999996</v>
      </c>
      <c r="G457" s="96">
        <v>50</v>
      </c>
      <c r="H457" s="89">
        <v>447.81807206399998</v>
      </c>
      <c r="I457" s="20">
        <v>6.209399E-3</v>
      </c>
      <c r="J457" s="97" t="s">
        <v>59</v>
      </c>
      <c r="K457" s="98" t="str">
        <f t="shared" si="21"/>
        <v>JAKTRAD</v>
      </c>
      <c r="L457" s="99" t="str">
        <f t="shared" si="22"/>
        <v>SMALL CAP</v>
      </c>
      <c r="M457" s="100">
        <f t="shared" si="23"/>
        <v>6.1240000000000001E-3</v>
      </c>
      <c r="O457" s="19" t="s">
        <v>735</v>
      </c>
      <c r="P457" s="19" t="s">
        <v>9</v>
      </c>
    </row>
    <row r="458" spans="1:16" ht="15.75" customHeight="1" x14ac:dyDescent="0.35">
      <c r="A458" s="7">
        <v>451</v>
      </c>
      <c r="B458" s="17" t="s">
        <v>359</v>
      </c>
      <c r="C458" s="17" t="s">
        <v>510</v>
      </c>
      <c r="D458" s="32" t="s">
        <v>4257</v>
      </c>
      <c r="E458" s="95">
        <v>6.0910000000000001E-3</v>
      </c>
      <c r="F458" s="96">
        <v>4498.9973620000001</v>
      </c>
      <c r="G458" s="96">
        <v>99</v>
      </c>
      <c r="H458" s="89">
        <v>449.8997248</v>
      </c>
      <c r="I458" s="20">
        <v>6.1758810000000003E-3</v>
      </c>
      <c r="J458" s="97" t="s">
        <v>3726</v>
      </c>
      <c r="K458" s="98" t="str">
        <f t="shared" si="21"/>
        <v>JAKCONS</v>
      </c>
      <c r="L458" s="99" t="str">
        <f t="shared" si="22"/>
        <v>SMALL CAP</v>
      </c>
      <c r="M458" s="100">
        <f t="shared" si="23"/>
        <v>6.0910000000000001E-3</v>
      </c>
      <c r="O458" s="19" t="s">
        <v>994</v>
      </c>
      <c r="P458" s="19" t="s">
        <v>13</v>
      </c>
    </row>
    <row r="459" spans="1:16" ht="15.75" customHeight="1" x14ac:dyDescent="0.35">
      <c r="A459" s="7">
        <v>452</v>
      </c>
      <c r="B459" s="17" t="s">
        <v>329</v>
      </c>
      <c r="C459" s="17" t="s">
        <v>841</v>
      </c>
      <c r="D459" s="32" t="s">
        <v>4222</v>
      </c>
      <c r="E459" s="95">
        <v>6.0850000000000001E-3</v>
      </c>
      <c r="F459" s="96">
        <v>1170.909181</v>
      </c>
      <c r="G459" s="96">
        <v>380</v>
      </c>
      <c r="H459" s="89">
        <v>435.57820825599998</v>
      </c>
      <c r="I459" s="20">
        <v>6.1695680000000003E-3</v>
      </c>
      <c r="J459" s="97" t="s">
        <v>3732</v>
      </c>
      <c r="K459" s="98" t="str">
        <f t="shared" si="21"/>
        <v>JAKMIND</v>
      </c>
      <c r="L459" s="99" t="str">
        <f t="shared" si="22"/>
        <v>SMALL CAP</v>
      </c>
      <c r="M459" s="100">
        <f t="shared" si="23"/>
        <v>6.0850000000000001E-3</v>
      </c>
      <c r="O459" s="19" t="s">
        <v>545</v>
      </c>
      <c r="P459" s="19" t="s">
        <v>6</v>
      </c>
    </row>
    <row r="460" spans="1:16" ht="15.75" customHeight="1" x14ac:dyDescent="0.35">
      <c r="A460" s="7">
        <v>453</v>
      </c>
      <c r="B460" s="18" t="s">
        <v>254</v>
      </c>
      <c r="C460" s="17" t="s">
        <v>816</v>
      </c>
      <c r="D460" s="18" t="s">
        <v>4151</v>
      </c>
      <c r="E460" s="95">
        <v>6.0080000000000003E-3</v>
      </c>
      <c r="F460" s="96">
        <v>3601.4627999999998</v>
      </c>
      <c r="G460" s="96">
        <v>122</v>
      </c>
      <c r="H460" s="89">
        <v>435.77701171199999</v>
      </c>
      <c r="I460" s="20">
        <v>6.092376E-3</v>
      </c>
      <c r="J460" s="97" t="s">
        <v>3732</v>
      </c>
      <c r="K460" s="98" t="str">
        <f t="shared" si="21"/>
        <v>JAKMIND</v>
      </c>
      <c r="L460" s="99" t="str">
        <f t="shared" si="22"/>
        <v>SMALL CAP</v>
      </c>
      <c r="M460" s="100">
        <f t="shared" si="23"/>
        <v>6.0080000000000003E-3</v>
      </c>
      <c r="O460" s="19" t="s">
        <v>995</v>
      </c>
      <c r="P460" s="19" t="s">
        <v>13</v>
      </c>
    </row>
    <row r="461" spans="1:16" ht="15.75" customHeight="1" x14ac:dyDescent="0.35">
      <c r="A461" s="7">
        <v>454</v>
      </c>
      <c r="B461" s="17" t="s">
        <v>360</v>
      </c>
      <c r="C461" s="17" t="s">
        <v>533</v>
      </c>
      <c r="D461" s="32" t="s">
        <v>4271</v>
      </c>
      <c r="E461" s="95">
        <v>5.94E-3</v>
      </c>
      <c r="F461" s="96">
        <v>8687.9957340000001</v>
      </c>
      <c r="G461" s="96">
        <v>50</v>
      </c>
      <c r="H461" s="89">
        <v>434.39977267199998</v>
      </c>
      <c r="I461" s="20">
        <v>6.0233429999999996E-3</v>
      </c>
      <c r="J461" s="97" t="s">
        <v>62</v>
      </c>
      <c r="K461" s="98" t="str">
        <f t="shared" si="21"/>
        <v>JAKBIND</v>
      </c>
      <c r="L461" s="99" t="str">
        <f t="shared" si="22"/>
        <v>SMALL CAP</v>
      </c>
      <c r="M461" s="100">
        <f t="shared" si="23"/>
        <v>5.94E-3</v>
      </c>
      <c r="O461" s="19" t="s">
        <v>791</v>
      </c>
      <c r="P461" s="19" t="s">
        <v>11</v>
      </c>
    </row>
    <row r="462" spans="1:16" ht="15.75" customHeight="1" x14ac:dyDescent="0.35">
      <c r="A462" s="7">
        <v>455</v>
      </c>
      <c r="B462" s="17" t="s">
        <v>323</v>
      </c>
      <c r="C462" s="17" t="s">
        <v>875</v>
      </c>
      <c r="D462" s="32" t="s">
        <v>4263</v>
      </c>
      <c r="E462" s="95">
        <v>5.8479999999999999E-3</v>
      </c>
      <c r="F462" s="96">
        <v>4276.6553359999998</v>
      </c>
      <c r="G462" s="96">
        <v>100</v>
      </c>
      <c r="H462" s="89">
        <v>431.94217267200003</v>
      </c>
      <c r="I462" s="20">
        <v>5.9299660000000001E-3</v>
      </c>
      <c r="J462" s="97" t="s">
        <v>5274</v>
      </c>
      <c r="K462" s="98" t="str">
        <f t="shared" si="21"/>
        <v>JAKPROP</v>
      </c>
      <c r="L462" s="99" t="str">
        <f t="shared" si="22"/>
        <v>SMALL CAP</v>
      </c>
      <c r="M462" s="100">
        <f t="shared" si="23"/>
        <v>5.8479999999999999E-3</v>
      </c>
      <c r="O462" s="19" t="s">
        <v>996</v>
      </c>
      <c r="P462" s="19" t="s">
        <v>13</v>
      </c>
    </row>
    <row r="463" spans="1:16" ht="15.75" customHeight="1" x14ac:dyDescent="0.35">
      <c r="A463" s="7">
        <v>456</v>
      </c>
      <c r="B463" s="17" t="s">
        <v>4246</v>
      </c>
      <c r="C463" s="17" t="s">
        <v>944</v>
      </c>
      <c r="D463" s="32" t="s">
        <v>4247</v>
      </c>
      <c r="E463" s="95">
        <v>5.8040000000000001E-3</v>
      </c>
      <c r="F463" s="96">
        <v>1111.1120000000001</v>
      </c>
      <c r="G463" s="96">
        <v>382</v>
      </c>
      <c r="H463" s="89">
        <v>446.667030528</v>
      </c>
      <c r="I463" s="20">
        <v>5.8853079999999997E-3</v>
      </c>
      <c r="J463" s="97" t="s">
        <v>3732</v>
      </c>
      <c r="K463" s="98" t="str">
        <f t="shared" si="21"/>
        <v>JAKTRAD</v>
      </c>
      <c r="L463" s="99" t="str">
        <f t="shared" si="22"/>
        <v>SMALL CAP</v>
      </c>
      <c r="M463" s="100">
        <f t="shared" si="23"/>
        <v>5.8040000000000001E-3</v>
      </c>
      <c r="O463" s="19" t="s">
        <v>997</v>
      </c>
      <c r="P463" s="19" t="s">
        <v>12</v>
      </c>
    </row>
    <row r="464" spans="1:16" ht="15.75" customHeight="1" x14ac:dyDescent="0.35">
      <c r="A464" s="7">
        <v>457</v>
      </c>
      <c r="B464" s="18" t="s">
        <v>333</v>
      </c>
      <c r="C464" s="17" t="s">
        <v>858</v>
      </c>
      <c r="D464" s="18" t="s">
        <v>4226</v>
      </c>
      <c r="E464" s="95">
        <v>5.7920000000000003E-3</v>
      </c>
      <c r="F464" s="96">
        <v>6830.992252</v>
      </c>
      <c r="G464" s="96">
        <v>62</v>
      </c>
      <c r="H464" s="89">
        <v>409.85952256000002</v>
      </c>
      <c r="I464" s="20">
        <v>5.8725060000000004E-3</v>
      </c>
      <c r="J464" s="97" t="s">
        <v>5274</v>
      </c>
      <c r="K464" s="98" t="str">
        <f t="shared" si="21"/>
        <v>JAKPROP</v>
      </c>
      <c r="L464" s="99" t="str">
        <f t="shared" si="22"/>
        <v>SMALL CAP</v>
      </c>
      <c r="M464" s="100">
        <f t="shared" si="23"/>
        <v>5.7920000000000003E-3</v>
      </c>
      <c r="O464" s="19" t="s">
        <v>686</v>
      </c>
      <c r="P464" s="19" t="s">
        <v>8</v>
      </c>
    </row>
    <row r="465" spans="1:16" ht="15.75" customHeight="1" x14ac:dyDescent="0.35">
      <c r="A465" s="7">
        <v>458</v>
      </c>
      <c r="B465" s="17" t="s">
        <v>4275</v>
      </c>
      <c r="C465" s="17" t="s">
        <v>800</v>
      </c>
      <c r="D465" s="32" t="s">
        <v>4276</v>
      </c>
      <c r="E465" s="95">
        <v>5.7889999999999999E-3</v>
      </c>
      <c r="F465" s="96">
        <v>1080</v>
      </c>
      <c r="G465" s="96">
        <v>392</v>
      </c>
      <c r="H465" s="89">
        <v>438.48001126399998</v>
      </c>
      <c r="I465" s="20">
        <v>5.8702659999999999E-3</v>
      </c>
      <c r="J465" s="97" t="s">
        <v>82</v>
      </c>
      <c r="K465" s="98" t="str">
        <f t="shared" si="21"/>
        <v>JAKMIND</v>
      </c>
      <c r="L465" s="99" t="str">
        <f t="shared" si="22"/>
        <v>SMALL CAP</v>
      </c>
      <c r="M465" s="100">
        <f t="shared" si="23"/>
        <v>5.7889999999999999E-3</v>
      </c>
      <c r="O465" s="19" t="s">
        <v>687</v>
      </c>
      <c r="P465" s="19" t="s">
        <v>8</v>
      </c>
    </row>
    <row r="466" spans="1:16" ht="15.75" customHeight="1" x14ac:dyDescent="0.35">
      <c r="A466" s="7">
        <v>459</v>
      </c>
      <c r="B466" s="17" t="s">
        <v>4337</v>
      </c>
      <c r="C466" s="17" t="s">
        <v>664</v>
      </c>
      <c r="D466" s="32" t="s">
        <v>4338</v>
      </c>
      <c r="E466" s="95">
        <v>5.7749999999999998E-3</v>
      </c>
      <c r="F466" s="96">
        <v>1587.479137</v>
      </c>
      <c r="G466" s="96">
        <v>266</v>
      </c>
      <c r="H466" s="89">
        <v>403.60745369599999</v>
      </c>
      <c r="I466" s="20">
        <v>5.855145E-3</v>
      </c>
      <c r="J466" s="97" t="s">
        <v>51</v>
      </c>
      <c r="K466" s="98" t="str">
        <f t="shared" si="21"/>
        <v>JAKFIN</v>
      </c>
      <c r="L466" s="99" t="str">
        <f t="shared" si="22"/>
        <v>SMALL CAP</v>
      </c>
      <c r="M466" s="100">
        <f t="shared" si="23"/>
        <v>5.7749999999999998E-3</v>
      </c>
      <c r="O466" s="19" t="s">
        <v>688</v>
      </c>
      <c r="P466" s="19" t="s">
        <v>8</v>
      </c>
    </row>
    <row r="467" spans="1:16" ht="15.75" customHeight="1" x14ac:dyDescent="0.35">
      <c r="A467" s="7">
        <v>460</v>
      </c>
      <c r="B467" s="17" t="s">
        <v>381</v>
      </c>
      <c r="C467" s="17" t="s">
        <v>553</v>
      </c>
      <c r="D467" s="32" t="s">
        <v>4309</v>
      </c>
      <c r="E467" s="95">
        <v>5.7629999999999999E-3</v>
      </c>
      <c r="F467" s="96">
        <v>6020</v>
      </c>
      <c r="G467" s="96">
        <v>70</v>
      </c>
      <c r="H467" s="89">
        <v>433.439997952</v>
      </c>
      <c r="I467" s="20">
        <v>5.8430890000000001E-3</v>
      </c>
      <c r="J467" s="97" t="s">
        <v>62</v>
      </c>
      <c r="K467" s="98" t="str">
        <f t="shared" si="21"/>
        <v>JAKBIND</v>
      </c>
      <c r="L467" s="99" t="str">
        <f t="shared" si="22"/>
        <v>SMALL CAP</v>
      </c>
      <c r="M467" s="100">
        <f t="shared" si="23"/>
        <v>5.7629999999999999E-3</v>
      </c>
      <c r="O467" s="19" t="s">
        <v>689</v>
      </c>
      <c r="P467" s="19" t="s">
        <v>8</v>
      </c>
    </row>
    <row r="468" spans="1:16" ht="15.75" customHeight="1" x14ac:dyDescent="0.35">
      <c r="A468" s="7">
        <v>461</v>
      </c>
      <c r="B468" s="17" t="s">
        <v>302</v>
      </c>
      <c r="C468" s="17" t="s">
        <v>669</v>
      </c>
      <c r="D468" s="32" t="s">
        <v>4228</v>
      </c>
      <c r="E468" s="95">
        <v>5.7429999999999998E-3</v>
      </c>
      <c r="F468" s="96">
        <v>150</v>
      </c>
      <c r="G468" s="96">
        <v>2800</v>
      </c>
      <c r="H468" s="89">
        <v>420.000006144</v>
      </c>
      <c r="I468" s="20">
        <v>5.8236770000000002E-3</v>
      </c>
      <c r="J468" s="97" t="s">
        <v>51</v>
      </c>
      <c r="K468" s="98" t="str">
        <f t="shared" si="21"/>
        <v>JAKFIN</v>
      </c>
      <c r="L468" s="99" t="str">
        <f t="shared" si="22"/>
        <v>SMALL CAP</v>
      </c>
      <c r="M468" s="100">
        <f t="shared" si="23"/>
        <v>5.7429999999999998E-3</v>
      </c>
      <c r="O468" s="19" t="s">
        <v>998</v>
      </c>
      <c r="P468" s="19" t="s">
        <v>13</v>
      </c>
    </row>
    <row r="469" spans="1:16" ht="15.75" customHeight="1" x14ac:dyDescent="0.35">
      <c r="A469" s="7">
        <v>462</v>
      </c>
      <c r="B469" s="17" t="s">
        <v>5259</v>
      </c>
      <c r="C469" s="17" t="s">
        <v>5260</v>
      </c>
      <c r="D469" s="32" t="s">
        <v>5261</v>
      </c>
      <c r="E469" s="95">
        <v>5.6959999999999997E-3</v>
      </c>
      <c r="F469" s="96">
        <v>508</v>
      </c>
      <c r="G469" s="96">
        <v>820</v>
      </c>
      <c r="H469" s="89">
        <v>416.55998873599998</v>
      </c>
      <c r="I469" s="20">
        <v>5.7759780000000002E-3</v>
      </c>
      <c r="J469" s="97" t="s">
        <v>3006</v>
      </c>
      <c r="K469" s="98" t="e">
        <f t="shared" si="21"/>
        <v>#N/A</v>
      </c>
      <c r="L469" s="99" t="str">
        <f t="shared" si="22"/>
        <v>SMALL CAP</v>
      </c>
      <c r="M469" s="100">
        <f t="shared" si="23"/>
        <v>5.6959999999999997E-3</v>
      </c>
      <c r="O469" s="19" t="s">
        <v>5008</v>
      </c>
      <c r="P469" s="19" t="s">
        <v>8</v>
      </c>
    </row>
    <row r="470" spans="1:16" ht="15.75" customHeight="1" x14ac:dyDescent="0.35">
      <c r="A470" s="7">
        <v>463</v>
      </c>
      <c r="B470" s="17" t="s">
        <v>4261</v>
      </c>
      <c r="C470" s="17" t="s">
        <v>679</v>
      </c>
      <c r="D470" s="32" t="s">
        <v>4262</v>
      </c>
      <c r="E470" s="95">
        <v>5.6899999999999997E-3</v>
      </c>
      <c r="F470" s="96">
        <v>1612.71</v>
      </c>
      <c r="G470" s="96">
        <v>258</v>
      </c>
      <c r="H470" s="89">
        <v>420.28200755199998</v>
      </c>
      <c r="I470" s="20">
        <v>5.7693110000000001E-3</v>
      </c>
      <c r="J470" s="97" t="s">
        <v>51</v>
      </c>
      <c r="K470" s="98" t="str">
        <f t="shared" si="21"/>
        <v>JAKFIN</v>
      </c>
      <c r="L470" s="99" t="str">
        <f t="shared" si="22"/>
        <v>SMALL CAP</v>
      </c>
      <c r="M470" s="100">
        <f t="shared" si="23"/>
        <v>5.6899999999999997E-3</v>
      </c>
      <c r="O470" s="19" t="s">
        <v>4661</v>
      </c>
      <c r="P470" s="19" t="s">
        <v>12</v>
      </c>
    </row>
    <row r="471" spans="1:16" ht="15.75" customHeight="1" x14ac:dyDescent="0.35">
      <c r="A471" s="7">
        <v>464</v>
      </c>
      <c r="B471" s="17" t="s">
        <v>4318</v>
      </c>
      <c r="C471" s="17" t="s">
        <v>961</v>
      </c>
      <c r="D471" s="32" t="s">
        <v>4319</v>
      </c>
      <c r="E471" s="95">
        <v>5.6870000000000002E-3</v>
      </c>
      <c r="F471" s="96">
        <v>2272.5</v>
      </c>
      <c r="G471" s="96">
        <v>183</v>
      </c>
      <c r="H471" s="89">
        <v>420.41248972800003</v>
      </c>
      <c r="I471" s="20">
        <v>5.7663760000000001E-3</v>
      </c>
      <c r="J471" s="97" t="s">
        <v>82</v>
      </c>
      <c r="K471" s="98" t="str">
        <f t="shared" si="21"/>
        <v>JAKTRAD</v>
      </c>
      <c r="L471" s="99" t="str">
        <f t="shared" si="22"/>
        <v>SMALL CAP</v>
      </c>
      <c r="M471" s="100">
        <f t="shared" si="23"/>
        <v>5.6870000000000002E-3</v>
      </c>
      <c r="O471" s="19" t="s">
        <v>5105</v>
      </c>
      <c r="P471" s="19" t="s">
        <v>8</v>
      </c>
    </row>
    <row r="472" spans="1:16" ht="15.75" customHeight="1" x14ac:dyDescent="0.35">
      <c r="A472" s="7">
        <v>465</v>
      </c>
      <c r="B472" s="18" t="s">
        <v>5107</v>
      </c>
      <c r="C472" s="17" t="s">
        <v>5108</v>
      </c>
      <c r="D472" s="18" t="s">
        <v>5109</v>
      </c>
      <c r="E472" s="95">
        <v>5.6690000000000004E-3</v>
      </c>
      <c r="F472" s="96">
        <v>1884.3125</v>
      </c>
      <c r="G472" s="96">
        <v>220</v>
      </c>
      <c r="H472" s="89">
        <v>414.54875443200001</v>
      </c>
      <c r="I472" s="20">
        <v>5.74809E-3</v>
      </c>
      <c r="J472" s="97" t="s">
        <v>3726</v>
      </c>
      <c r="K472" s="98" t="str">
        <f t="shared" si="21"/>
        <v>JAKMIND</v>
      </c>
      <c r="L472" s="99" t="str">
        <f t="shared" si="22"/>
        <v>SMALL CAP</v>
      </c>
      <c r="M472" s="100">
        <f t="shared" si="23"/>
        <v>5.6690000000000004E-3</v>
      </c>
      <c r="O472" s="19" t="s">
        <v>834</v>
      </c>
      <c r="P472" s="19" t="s">
        <v>10</v>
      </c>
    </row>
    <row r="473" spans="1:16" ht="15.75" customHeight="1" x14ac:dyDescent="0.35">
      <c r="A473" s="7">
        <v>466</v>
      </c>
      <c r="B473" s="17" t="s">
        <v>4244</v>
      </c>
      <c r="C473" s="17" t="s">
        <v>555</v>
      </c>
      <c r="D473" s="32" t="s">
        <v>4245</v>
      </c>
      <c r="E473" s="95">
        <v>5.6629999999999996E-3</v>
      </c>
      <c r="F473" s="96">
        <v>1353.4349999999999</v>
      </c>
      <c r="G473" s="96">
        <v>306</v>
      </c>
      <c r="H473" s="89">
        <v>403.32361728000001</v>
      </c>
      <c r="I473" s="20">
        <v>5.7425769999999996E-3</v>
      </c>
      <c r="J473" s="97" t="s">
        <v>62</v>
      </c>
      <c r="K473" s="98" t="str">
        <f t="shared" si="21"/>
        <v>JAKBIND</v>
      </c>
      <c r="L473" s="99" t="str">
        <f t="shared" si="22"/>
        <v>SMALL CAP</v>
      </c>
      <c r="M473" s="100">
        <f t="shared" si="23"/>
        <v>5.6629999999999996E-3</v>
      </c>
      <c r="O473" s="19" t="s">
        <v>999</v>
      </c>
      <c r="P473" s="19" t="s">
        <v>13</v>
      </c>
    </row>
    <row r="474" spans="1:16" ht="15.75" customHeight="1" x14ac:dyDescent="0.35">
      <c r="A474" s="7">
        <v>467</v>
      </c>
      <c r="B474" s="17" t="s">
        <v>365</v>
      </c>
      <c r="C474" s="17" t="s">
        <v>857</v>
      </c>
      <c r="D474" s="32" t="s">
        <v>4272</v>
      </c>
      <c r="E474" s="95">
        <v>5.6389999999999999E-3</v>
      </c>
      <c r="F474" s="96">
        <v>5028.6693379999997</v>
      </c>
      <c r="G474" s="96">
        <v>82</v>
      </c>
      <c r="H474" s="89">
        <v>412.3508736</v>
      </c>
      <c r="I474" s="20">
        <v>5.7176149999999997E-3</v>
      </c>
      <c r="J474" s="97" t="s">
        <v>5274</v>
      </c>
      <c r="K474" s="98" t="str">
        <f t="shared" si="21"/>
        <v>JAKPROP</v>
      </c>
      <c r="L474" s="99" t="str">
        <f t="shared" si="22"/>
        <v>SMALL CAP</v>
      </c>
      <c r="M474" s="100">
        <f t="shared" si="23"/>
        <v>5.6389999999999999E-3</v>
      </c>
      <c r="O474" s="19" t="s">
        <v>736</v>
      </c>
      <c r="P474" s="19" t="s">
        <v>9</v>
      </c>
    </row>
    <row r="475" spans="1:16" ht="15.75" customHeight="1" x14ac:dyDescent="0.35">
      <c r="A475" s="7">
        <v>468</v>
      </c>
      <c r="B475" s="17" t="s">
        <v>327</v>
      </c>
      <c r="C475" s="17" t="s">
        <v>499</v>
      </c>
      <c r="D475" s="32" t="s">
        <v>4258</v>
      </c>
      <c r="E475" s="95">
        <v>5.6259999999999999E-3</v>
      </c>
      <c r="F475" s="96">
        <v>680</v>
      </c>
      <c r="G475" s="96">
        <v>605</v>
      </c>
      <c r="H475" s="89">
        <v>445.39999027200003</v>
      </c>
      <c r="I475" s="20">
        <v>5.7044299999999999E-3</v>
      </c>
      <c r="J475" s="97" t="s">
        <v>62</v>
      </c>
      <c r="K475" s="98" t="str">
        <f t="shared" si="21"/>
        <v>JAKBIND</v>
      </c>
      <c r="L475" s="99" t="str">
        <f t="shared" si="22"/>
        <v>SMALL CAP</v>
      </c>
      <c r="M475" s="100">
        <f t="shared" si="23"/>
        <v>5.6259999999999999E-3</v>
      </c>
      <c r="O475" s="19" t="s">
        <v>737</v>
      </c>
      <c r="P475" s="19" t="s">
        <v>9</v>
      </c>
    </row>
    <row r="476" spans="1:16" ht="15.75" customHeight="1" x14ac:dyDescent="0.35">
      <c r="A476" s="7">
        <v>469</v>
      </c>
      <c r="B476" s="17" t="s">
        <v>4259</v>
      </c>
      <c r="C476" s="17" t="s">
        <v>935</v>
      </c>
      <c r="D476" s="32" t="s">
        <v>4260</v>
      </c>
      <c r="E476" s="95">
        <v>5.6100000000000004E-3</v>
      </c>
      <c r="F476" s="96">
        <v>4272.9642789999998</v>
      </c>
      <c r="G476" s="96">
        <v>96</v>
      </c>
      <c r="H476" s="89">
        <v>384.56678809599998</v>
      </c>
      <c r="I476" s="20">
        <v>5.687854E-3</v>
      </c>
      <c r="J476" s="97" t="s">
        <v>82</v>
      </c>
      <c r="K476" s="98" t="str">
        <f t="shared" si="21"/>
        <v>JAKTRAD</v>
      </c>
      <c r="L476" s="99" t="str">
        <f t="shared" si="22"/>
        <v>SMALL CAP</v>
      </c>
      <c r="M476" s="100">
        <f t="shared" si="23"/>
        <v>5.6100000000000004E-3</v>
      </c>
      <c r="O476" s="19" t="s">
        <v>1032</v>
      </c>
      <c r="P476" s="19" t="s">
        <v>9</v>
      </c>
    </row>
    <row r="477" spans="1:16" ht="15.75" customHeight="1" x14ac:dyDescent="0.35">
      <c r="A477" s="7">
        <v>470</v>
      </c>
      <c r="B477" s="17" t="s">
        <v>402</v>
      </c>
      <c r="C477" s="17" t="s">
        <v>582</v>
      </c>
      <c r="D477" s="32" t="s">
        <v>4332</v>
      </c>
      <c r="E477" s="95">
        <v>5.5110000000000003E-3</v>
      </c>
      <c r="F477" s="96">
        <v>405</v>
      </c>
      <c r="G477" s="96">
        <v>995</v>
      </c>
      <c r="H477" s="89">
        <v>392.850014208</v>
      </c>
      <c r="I477" s="20">
        <v>5.5876099999999998E-3</v>
      </c>
      <c r="J477" s="97" t="s">
        <v>62</v>
      </c>
      <c r="K477" s="98" t="str">
        <f t="shared" si="21"/>
        <v>JAKBIND</v>
      </c>
      <c r="L477" s="99" t="str">
        <f t="shared" si="22"/>
        <v>SMALL CAP</v>
      </c>
      <c r="M477" s="100">
        <f t="shared" si="23"/>
        <v>5.5110000000000003E-3</v>
      </c>
      <c r="O477" s="19" t="s">
        <v>896</v>
      </c>
      <c r="P477" s="19" t="s">
        <v>12</v>
      </c>
    </row>
    <row r="478" spans="1:16" ht="15.75" customHeight="1" x14ac:dyDescent="0.35">
      <c r="A478" s="7">
        <v>471</v>
      </c>
      <c r="B478" s="17" t="s">
        <v>5048</v>
      </c>
      <c r="C478" s="17" t="s">
        <v>5049</v>
      </c>
      <c r="D478" s="32" t="s">
        <v>5050</v>
      </c>
      <c r="E478" s="95">
        <v>5.4489999999999999E-3</v>
      </c>
      <c r="F478" s="96">
        <v>797</v>
      </c>
      <c r="G478" s="96">
        <v>500</v>
      </c>
      <c r="H478" s="89">
        <v>392.12400639999998</v>
      </c>
      <c r="I478" s="20">
        <v>5.5255599999999997E-3</v>
      </c>
      <c r="J478" s="97" t="s">
        <v>3732</v>
      </c>
      <c r="K478" s="98" t="str">
        <f t="shared" si="21"/>
        <v>JAKTRAD</v>
      </c>
      <c r="L478" s="99" t="str">
        <f t="shared" si="22"/>
        <v>SMALL CAP</v>
      </c>
      <c r="M478" s="100">
        <f t="shared" si="23"/>
        <v>5.4489999999999999E-3</v>
      </c>
      <c r="O478" s="19" t="s">
        <v>835</v>
      </c>
      <c r="P478" s="19" t="s">
        <v>10</v>
      </c>
    </row>
    <row r="479" spans="1:16" ht="15.75" customHeight="1" x14ac:dyDescent="0.35">
      <c r="A479" s="7">
        <v>472</v>
      </c>
      <c r="B479" s="17" t="s">
        <v>310</v>
      </c>
      <c r="C479" s="17" t="s">
        <v>690</v>
      </c>
      <c r="D479" s="32" t="s">
        <v>4233</v>
      </c>
      <c r="E479" s="95">
        <v>5.3660000000000001E-3</v>
      </c>
      <c r="F479" s="96">
        <v>1800</v>
      </c>
      <c r="G479" s="96">
        <v>218</v>
      </c>
      <c r="H479" s="89">
        <v>392.400011264</v>
      </c>
      <c r="I479" s="20">
        <v>5.440978E-3</v>
      </c>
      <c r="J479" s="97" t="s">
        <v>51</v>
      </c>
      <c r="K479" s="98" t="str">
        <f t="shared" si="21"/>
        <v>JAKFIN</v>
      </c>
      <c r="L479" s="99" t="str">
        <f t="shared" si="22"/>
        <v>SMALL CAP</v>
      </c>
      <c r="M479" s="100">
        <f t="shared" si="23"/>
        <v>5.3660000000000001E-3</v>
      </c>
      <c r="O479" s="19" t="s">
        <v>1000</v>
      </c>
      <c r="P479" s="19" t="s">
        <v>13</v>
      </c>
    </row>
    <row r="480" spans="1:16" ht="15.75" customHeight="1" x14ac:dyDescent="0.35">
      <c r="A480" s="7">
        <v>473</v>
      </c>
      <c r="B480" s="17" t="s">
        <v>367</v>
      </c>
      <c r="C480" s="17" t="s">
        <v>765</v>
      </c>
      <c r="D480" s="32" t="s">
        <v>4278</v>
      </c>
      <c r="E480" s="95">
        <v>5.3610000000000003E-3</v>
      </c>
      <c r="F480" s="96">
        <v>7840</v>
      </c>
      <c r="G480" s="96">
        <v>50</v>
      </c>
      <c r="H480" s="89">
        <v>392.00001228799999</v>
      </c>
      <c r="I480" s="20">
        <v>5.4354319999999996E-3</v>
      </c>
      <c r="J480" s="97" t="s">
        <v>59</v>
      </c>
      <c r="K480" s="98" t="str">
        <f t="shared" si="21"/>
        <v>JAKMINE</v>
      </c>
      <c r="L480" s="99" t="str">
        <f t="shared" si="22"/>
        <v>SMALL CAP</v>
      </c>
      <c r="M480" s="100">
        <f t="shared" si="23"/>
        <v>5.3610000000000003E-3</v>
      </c>
      <c r="O480" s="19" t="s">
        <v>4510</v>
      </c>
      <c r="P480" s="19" t="s">
        <v>13</v>
      </c>
    </row>
    <row r="481" spans="1:16" ht="15.75" customHeight="1" x14ac:dyDescent="0.35">
      <c r="A481" s="7">
        <v>474</v>
      </c>
      <c r="B481" s="17" t="s">
        <v>375</v>
      </c>
      <c r="C481" s="17" t="s">
        <v>480</v>
      </c>
      <c r="D481" s="32" t="s">
        <v>4287</v>
      </c>
      <c r="E481" s="95">
        <v>5.3070000000000001E-3</v>
      </c>
      <c r="F481" s="96">
        <v>5106.0210900000002</v>
      </c>
      <c r="G481" s="96">
        <v>76</v>
      </c>
      <c r="H481" s="89" t="e">
        <v>#VALUE!</v>
      </c>
      <c r="I481" s="20">
        <v>5.3807669999999998E-3</v>
      </c>
      <c r="J481" s="97" t="s">
        <v>62</v>
      </c>
      <c r="K481" s="98" t="str">
        <f t="shared" si="21"/>
        <v>JAKMINE</v>
      </c>
      <c r="L481" s="99" t="str">
        <f t="shared" si="22"/>
        <v>SMALL CAP</v>
      </c>
      <c r="M481" s="100">
        <f t="shared" si="23"/>
        <v>5.3070000000000001E-3</v>
      </c>
      <c r="O481" s="19" t="s">
        <v>1001</v>
      </c>
      <c r="P481" s="19" t="s">
        <v>11</v>
      </c>
    </row>
    <row r="482" spans="1:16" ht="15.75" customHeight="1" x14ac:dyDescent="0.35">
      <c r="A482" s="7">
        <v>475</v>
      </c>
      <c r="B482" s="18" t="s">
        <v>311</v>
      </c>
      <c r="C482" s="17" t="s">
        <v>554</v>
      </c>
      <c r="D482" s="18" t="s">
        <v>4211</v>
      </c>
      <c r="E482" s="95">
        <v>5.2890000000000003E-3</v>
      </c>
      <c r="F482" s="96">
        <v>3986.9168020000002</v>
      </c>
      <c r="G482" s="96">
        <v>97</v>
      </c>
      <c r="H482" s="89">
        <v>382.74400256000001</v>
      </c>
      <c r="I482" s="20">
        <v>5.3623710000000003E-3</v>
      </c>
      <c r="J482" s="97" t="s">
        <v>62</v>
      </c>
      <c r="K482" s="98" t="str">
        <f t="shared" si="21"/>
        <v>JAKBIND</v>
      </c>
      <c r="L482" s="99" t="str">
        <f t="shared" si="22"/>
        <v>SMALL CAP</v>
      </c>
      <c r="M482" s="100">
        <f t="shared" si="23"/>
        <v>5.2890000000000003E-3</v>
      </c>
      <c r="O482" s="19" t="s">
        <v>592</v>
      </c>
      <c r="P482" s="19" t="s">
        <v>7</v>
      </c>
    </row>
    <row r="483" spans="1:16" ht="15.75" customHeight="1" x14ac:dyDescent="0.35">
      <c r="A483" s="7">
        <v>476</v>
      </c>
      <c r="B483" s="18" t="s">
        <v>4528</v>
      </c>
      <c r="C483" s="17" t="s">
        <v>4529</v>
      </c>
      <c r="D483" s="18" t="s">
        <v>4530</v>
      </c>
      <c r="E483" s="95">
        <v>5.1200000000000004E-3</v>
      </c>
      <c r="F483" s="96">
        <v>3019.2</v>
      </c>
      <c r="G483" s="96">
        <v>124</v>
      </c>
      <c r="H483" s="89">
        <v>359.28480153599997</v>
      </c>
      <c r="I483" s="20">
        <v>5.1911259999999999E-3</v>
      </c>
      <c r="J483" s="97" t="s">
        <v>62</v>
      </c>
      <c r="K483" s="98" t="str">
        <f t="shared" si="21"/>
        <v>JAKBIND</v>
      </c>
      <c r="L483" s="99" t="str">
        <f t="shared" si="22"/>
        <v>SMALL CAP</v>
      </c>
      <c r="M483" s="100">
        <f t="shared" si="23"/>
        <v>5.1200000000000004E-3</v>
      </c>
      <c r="O483" s="19" t="s">
        <v>1002</v>
      </c>
      <c r="P483" s="19" t="s">
        <v>13</v>
      </c>
    </row>
    <row r="484" spans="1:16" ht="15.75" customHeight="1" x14ac:dyDescent="0.35">
      <c r="A484" s="7">
        <v>477</v>
      </c>
      <c r="B484" s="18" t="s">
        <v>377</v>
      </c>
      <c r="C484" s="17" t="s">
        <v>500</v>
      </c>
      <c r="D484" s="18" t="s">
        <v>4286</v>
      </c>
      <c r="E484" s="95">
        <v>5.084E-3</v>
      </c>
      <c r="F484" s="96">
        <v>1100</v>
      </c>
      <c r="G484" s="96">
        <v>338</v>
      </c>
      <c r="H484" s="89">
        <v>385.00001382400001</v>
      </c>
      <c r="I484" s="20">
        <v>5.1553399999999996E-3</v>
      </c>
      <c r="J484" s="97" t="s">
        <v>62</v>
      </c>
      <c r="K484" s="98" t="str">
        <f t="shared" si="21"/>
        <v>JAKBIND</v>
      </c>
      <c r="L484" s="99" t="str">
        <f t="shared" si="22"/>
        <v>SMALL CAP</v>
      </c>
      <c r="M484" s="100">
        <f t="shared" si="23"/>
        <v>5.084E-3</v>
      </c>
      <c r="O484" s="19" t="s">
        <v>1034</v>
      </c>
      <c r="P484" s="19" t="s">
        <v>9</v>
      </c>
    </row>
    <row r="485" spans="1:16" ht="15.75" customHeight="1" x14ac:dyDescent="0.35">
      <c r="A485" s="7">
        <v>478</v>
      </c>
      <c r="B485" s="18" t="s">
        <v>4307</v>
      </c>
      <c r="C485" s="17" t="s">
        <v>1035</v>
      </c>
      <c r="D485" s="18" t="s">
        <v>4308</v>
      </c>
      <c r="E485" s="95">
        <v>5.0759999999999998E-3</v>
      </c>
      <c r="F485" s="96">
        <v>1450</v>
      </c>
      <c r="G485" s="96">
        <v>256</v>
      </c>
      <c r="H485" s="89">
        <v>365.39999846400002</v>
      </c>
      <c r="I485" s="20">
        <v>5.1470209999999999E-3</v>
      </c>
      <c r="J485" s="97" t="s">
        <v>3732</v>
      </c>
      <c r="K485" s="98" t="str">
        <f t="shared" si="21"/>
        <v>JAKMIND</v>
      </c>
      <c r="L485" s="99" t="str">
        <f t="shared" si="22"/>
        <v>SMALL CAP</v>
      </c>
      <c r="M485" s="100">
        <f t="shared" si="23"/>
        <v>5.0759999999999998E-3</v>
      </c>
      <c r="O485" s="19" t="s">
        <v>792</v>
      </c>
      <c r="P485" s="19" t="s">
        <v>11</v>
      </c>
    </row>
    <row r="486" spans="1:16" ht="15.75" customHeight="1" x14ac:dyDescent="0.35">
      <c r="A486" s="7">
        <v>479</v>
      </c>
      <c r="B486" s="18" t="s">
        <v>340</v>
      </c>
      <c r="C486" s="17" t="s">
        <v>817</v>
      </c>
      <c r="D486" s="18" t="s">
        <v>4285</v>
      </c>
      <c r="E486" s="95">
        <v>5.0549999999999996E-3</v>
      </c>
      <c r="F486" s="96">
        <v>1224</v>
      </c>
      <c r="G486" s="96">
        <v>302</v>
      </c>
      <c r="H486" s="89">
        <v>374.54400716800001</v>
      </c>
      <c r="I486" s="20">
        <v>5.1255010000000002E-3</v>
      </c>
      <c r="J486" s="97" t="s">
        <v>82</v>
      </c>
      <c r="K486" s="98" t="str">
        <f t="shared" si="21"/>
        <v>JAKMIND</v>
      </c>
      <c r="L486" s="99" t="str">
        <f t="shared" si="22"/>
        <v>SMALL CAP</v>
      </c>
      <c r="M486" s="100">
        <f t="shared" si="23"/>
        <v>5.0549999999999996E-3</v>
      </c>
      <c r="O486" s="19" t="s">
        <v>738</v>
      </c>
      <c r="P486" s="19" t="s">
        <v>9</v>
      </c>
    </row>
    <row r="487" spans="1:16" ht="15.75" customHeight="1" x14ac:dyDescent="0.35">
      <c r="A487" s="7">
        <v>480</v>
      </c>
      <c r="B487" s="18" t="s">
        <v>399</v>
      </c>
      <c r="C487" s="17" t="s">
        <v>834</v>
      </c>
      <c r="D487" s="18" t="s">
        <v>4310</v>
      </c>
      <c r="E487" s="95">
        <v>4.9829999999999996E-3</v>
      </c>
      <c r="F487" s="96">
        <v>2495.753334</v>
      </c>
      <c r="G487" s="96">
        <v>146</v>
      </c>
      <c r="H487" s="89">
        <v>376.85873868800002</v>
      </c>
      <c r="I487" s="20">
        <v>5.052455E-3</v>
      </c>
      <c r="J487" s="97" t="s">
        <v>3732</v>
      </c>
      <c r="K487" s="98" t="str">
        <f t="shared" si="21"/>
        <v>JAKMIND</v>
      </c>
      <c r="L487" s="99" t="str">
        <f t="shared" si="22"/>
        <v>SMALL CAP</v>
      </c>
      <c r="M487" s="100">
        <f t="shared" si="23"/>
        <v>4.9829999999999996E-3</v>
      </c>
      <c r="O487" s="19" t="s">
        <v>897</v>
      </c>
      <c r="P487" s="19" t="s">
        <v>12</v>
      </c>
    </row>
    <row r="488" spans="1:16" ht="15.75" customHeight="1" x14ac:dyDescent="0.35">
      <c r="A488" s="7">
        <v>481</v>
      </c>
      <c r="B488" s="18" t="s">
        <v>4311</v>
      </c>
      <c r="C488" s="17" t="s">
        <v>733</v>
      </c>
      <c r="D488" s="18" t="s">
        <v>4312</v>
      </c>
      <c r="E488" s="95">
        <v>4.9810000000000002E-3</v>
      </c>
      <c r="F488" s="96">
        <v>2350</v>
      </c>
      <c r="G488" s="96">
        <v>155</v>
      </c>
      <c r="H488" s="89">
        <v>366.59999539199998</v>
      </c>
      <c r="I488" s="20">
        <v>5.0506530000000004E-3</v>
      </c>
      <c r="J488" s="97" t="s">
        <v>82</v>
      </c>
      <c r="K488" s="98" t="str">
        <f t="shared" si="21"/>
        <v>JAKINFR</v>
      </c>
      <c r="L488" s="99" t="str">
        <f t="shared" si="22"/>
        <v>SMALL CAP</v>
      </c>
      <c r="M488" s="100">
        <f t="shared" si="23"/>
        <v>4.9810000000000002E-3</v>
      </c>
      <c r="O488" s="19" t="s">
        <v>793</v>
      </c>
      <c r="P488" s="19" t="s">
        <v>11</v>
      </c>
    </row>
    <row r="489" spans="1:16" ht="15.75" customHeight="1" x14ac:dyDescent="0.35">
      <c r="A489" s="7">
        <v>482</v>
      </c>
      <c r="B489" s="18" t="s">
        <v>339</v>
      </c>
      <c r="C489" s="17" t="s">
        <v>565</v>
      </c>
      <c r="D489" s="18" t="s">
        <v>4219</v>
      </c>
      <c r="E489" s="95">
        <v>4.9779999999999998E-3</v>
      </c>
      <c r="F489" s="96">
        <v>668.000089</v>
      </c>
      <c r="G489" s="96">
        <v>545</v>
      </c>
      <c r="H489" s="89">
        <v>350.70004428800002</v>
      </c>
      <c r="I489" s="20">
        <v>5.0480189999999999E-3</v>
      </c>
      <c r="J489" s="97" t="s">
        <v>62</v>
      </c>
      <c r="K489" s="98" t="str">
        <f t="shared" si="21"/>
        <v>JAKBIND</v>
      </c>
      <c r="L489" s="99" t="str">
        <f t="shared" si="22"/>
        <v>SMALL CAP</v>
      </c>
      <c r="M489" s="100">
        <f t="shared" si="23"/>
        <v>4.9779999999999998E-3</v>
      </c>
      <c r="O489" s="19" t="s">
        <v>836</v>
      </c>
      <c r="P489" s="19" t="s">
        <v>10</v>
      </c>
    </row>
    <row r="490" spans="1:16" ht="15.75" customHeight="1" x14ac:dyDescent="0.35">
      <c r="A490" s="7">
        <v>483</v>
      </c>
      <c r="B490" s="18" t="s">
        <v>355</v>
      </c>
      <c r="C490" s="17" t="s">
        <v>519</v>
      </c>
      <c r="D490" s="18" t="s">
        <v>4280</v>
      </c>
      <c r="E490" s="95">
        <v>4.9189999999999998E-3</v>
      </c>
      <c r="F490" s="96">
        <v>972.20450000000005</v>
      </c>
      <c r="G490" s="96">
        <v>370</v>
      </c>
      <c r="H490" s="89">
        <v>363.60447590400003</v>
      </c>
      <c r="I490" s="20">
        <v>4.9877799999999998E-3</v>
      </c>
      <c r="J490" s="97" t="s">
        <v>62</v>
      </c>
      <c r="K490" s="98" t="str">
        <f t="shared" si="21"/>
        <v>JAKBIND</v>
      </c>
      <c r="L490" s="99" t="str">
        <f t="shared" si="22"/>
        <v>SMALL CAP</v>
      </c>
      <c r="M490" s="100">
        <f t="shared" si="23"/>
        <v>4.9189999999999998E-3</v>
      </c>
      <c r="O490" s="19" t="s">
        <v>1003</v>
      </c>
      <c r="P490" s="19" t="s">
        <v>13</v>
      </c>
    </row>
    <row r="491" spans="1:16" ht="15.75" customHeight="1" x14ac:dyDescent="0.35">
      <c r="A491" s="7">
        <v>484</v>
      </c>
      <c r="B491" s="18" t="s">
        <v>4295</v>
      </c>
      <c r="C491" s="17" t="s">
        <v>951</v>
      </c>
      <c r="D491" s="18" t="s">
        <v>4296</v>
      </c>
      <c r="E491" s="95">
        <v>4.8060000000000004E-3</v>
      </c>
      <c r="F491" s="96">
        <v>3550.001452</v>
      </c>
      <c r="G491" s="96">
        <v>99</v>
      </c>
      <c r="H491" s="89">
        <v>351.45013657599998</v>
      </c>
      <c r="I491" s="20">
        <v>4.8731709999999999E-3</v>
      </c>
      <c r="J491" s="97" t="s">
        <v>5274</v>
      </c>
      <c r="K491" s="98" t="str">
        <f t="shared" si="21"/>
        <v>JAKTRAD</v>
      </c>
      <c r="L491" s="99" t="str">
        <f t="shared" si="22"/>
        <v>SMALL CAP</v>
      </c>
      <c r="M491" s="100">
        <f t="shared" si="23"/>
        <v>4.8060000000000004E-3</v>
      </c>
      <c r="O491" s="19" t="s">
        <v>898</v>
      </c>
      <c r="P491" s="19" t="s">
        <v>13</v>
      </c>
    </row>
    <row r="492" spans="1:16" ht="15.75" customHeight="1" x14ac:dyDescent="0.35">
      <c r="A492" s="7">
        <v>485</v>
      </c>
      <c r="B492" s="18" t="s">
        <v>313</v>
      </c>
      <c r="C492" s="17" t="s">
        <v>663</v>
      </c>
      <c r="D492" s="18" t="s">
        <v>4264</v>
      </c>
      <c r="E492" s="95">
        <v>4.7790000000000003E-3</v>
      </c>
      <c r="F492" s="96">
        <v>2329.668917</v>
      </c>
      <c r="G492" s="96">
        <v>150</v>
      </c>
      <c r="H492" s="89">
        <v>358.76900044799999</v>
      </c>
      <c r="I492" s="20">
        <v>4.8454420000000002E-3</v>
      </c>
      <c r="J492" s="97" t="s">
        <v>51</v>
      </c>
      <c r="K492" s="98" t="str">
        <f t="shared" si="21"/>
        <v>JAKFIN</v>
      </c>
      <c r="L492" s="99" t="str">
        <f t="shared" si="22"/>
        <v>SMALL CAP</v>
      </c>
      <c r="M492" s="100">
        <f t="shared" si="23"/>
        <v>4.7790000000000003E-3</v>
      </c>
      <c r="O492" s="19" t="s">
        <v>899</v>
      </c>
      <c r="P492" s="19" t="s">
        <v>12</v>
      </c>
    </row>
    <row r="493" spans="1:16" ht="15.75" customHeight="1" x14ac:dyDescent="0.35">
      <c r="A493" s="7">
        <v>486</v>
      </c>
      <c r="B493" s="18" t="s">
        <v>4976</v>
      </c>
      <c r="C493" s="17" t="s">
        <v>4977</v>
      </c>
      <c r="D493" s="18" t="s">
        <v>4978</v>
      </c>
      <c r="E493" s="95">
        <v>4.5329999999999997E-3</v>
      </c>
      <c r="F493" s="96">
        <v>650</v>
      </c>
      <c r="G493" s="96">
        <v>510</v>
      </c>
      <c r="H493" s="89">
        <v>279.49999718399999</v>
      </c>
      <c r="I493" s="20">
        <v>4.5965449999999996E-3</v>
      </c>
      <c r="J493" s="97" t="s">
        <v>82</v>
      </c>
      <c r="K493" s="98" t="str">
        <f t="shared" si="21"/>
        <v>JAKBIND</v>
      </c>
      <c r="L493" s="99" t="str">
        <f t="shared" si="22"/>
        <v>SMALL CAP</v>
      </c>
      <c r="M493" s="100">
        <f t="shared" si="23"/>
        <v>4.5329999999999997E-3</v>
      </c>
      <c r="O493" s="19" t="s">
        <v>593</v>
      </c>
      <c r="P493" s="19" t="s">
        <v>7</v>
      </c>
    </row>
    <row r="494" spans="1:16" ht="15.75" customHeight="1" x14ac:dyDescent="0.35">
      <c r="A494" s="7">
        <v>487</v>
      </c>
      <c r="B494" s="18" t="s">
        <v>378</v>
      </c>
      <c r="C494" s="17" t="s">
        <v>556</v>
      </c>
      <c r="D494" s="18" t="s">
        <v>4254</v>
      </c>
      <c r="E494" s="95">
        <v>4.5209999999999998E-3</v>
      </c>
      <c r="F494" s="96">
        <v>367.34</v>
      </c>
      <c r="G494" s="96">
        <v>900</v>
      </c>
      <c r="H494" s="89">
        <v>330.60598579200001</v>
      </c>
      <c r="I494" s="20">
        <v>4.584149E-3</v>
      </c>
      <c r="J494" s="97" t="s">
        <v>82</v>
      </c>
      <c r="K494" s="98" t="str">
        <f t="shared" si="21"/>
        <v>JAKBIND</v>
      </c>
      <c r="L494" s="99" t="str">
        <f t="shared" si="22"/>
        <v>SMALL CAP</v>
      </c>
      <c r="M494" s="100">
        <f t="shared" si="23"/>
        <v>4.5209999999999998E-3</v>
      </c>
      <c r="O494" s="19" t="s">
        <v>4516</v>
      </c>
      <c r="P494" s="19" t="s">
        <v>13</v>
      </c>
    </row>
    <row r="495" spans="1:16" ht="15.75" customHeight="1" x14ac:dyDescent="0.35">
      <c r="A495" s="7">
        <v>488</v>
      </c>
      <c r="B495" s="18" t="s">
        <v>391</v>
      </c>
      <c r="C495" s="17" t="s">
        <v>592</v>
      </c>
      <c r="D495" s="18" t="s">
        <v>4202</v>
      </c>
      <c r="E495" s="95">
        <v>4.4900000000000001E-3</v>
      </c>
      <c r="F495" s="96">
        <v>1440</v>
      </c>
      <c r="G495" s="96">
        <v>228</v>
      </c>
      <c r="H495" s="89">
        <v>328.319991808</v>
      </c>
      <c r="I495" s="20">
        <v>4.5524509999999999E-3</v>
      </c>
      <c r="J495" s="97" t="s">
        <v>3726</v>
      </c>
      <c r="K495" s="98" t="str">
        <f t="shared" si="21"/>
        <v>JAKCONS</v>
      </c>
      <c r="L495" s="99" t="str">
        <f t="shared" si="22"/>
        <v>SMALL CAP</v>
      </c>
      <c r="M495" s="100">
        <f t="shared" si="23"/>
        <v>4.4900000000000001E-3</v>
      </c>
      <c r="O495" s="19" t="s">
        <v>739</v>
      </c>
      <c r="P495" s="19" t="s">
        <v>9</v>
      </c>
    </row>
    <row r="496" spans="1:16" ht="15.75" customHeight="1" x14ac:dyDescent="0.35">
      <c r="A496" s="7">
        <v>489</v>
      </c>
      <c r="B496" s="18" t="s">
        <v>4293</v>
      </c>
      <c r="C496" s="17" t="s">
        <v>3654</v>
      </c>
      <c r="D496" s="18" t="s">
        <v>4294</v>
      </c>
      <c r="E496" s="95">
        <v>4.4580000000000002E-3</v>
      </c>
      <c r="F496" s="96">
        <v>1000</v>
      </c>
      <c r="G496" s="96">
        <v>326</v>
      </c>
      <c r="H496" s="89">
        <v>325.99998463999998</v>
      </c>
      <c r="I496" s="20">
        <v>4.5202819999999996E-3</v>
      </c>
      <c r="J496" s="97" t="s">
        <v>82</v>
      </c>
      <c r="K496" s="98" t="str">
        <f t="shared" si="21"/>
        <v>JAKINFR</v>
      </c>
      <c r="L496" s="99" t="str">
        <f t="shared" si="22"/>
        <v>SMALL CAP</v>
      </c>
      <c r="M496" s="100">
        <f t="shared" si="23"/>
        <v>4.4580000000000002E-3</v>
      </c>
      <c r="O496" s="19" t="s">
        <v>1004</v>
      </c>
      <c r="P496" s="19" t="s">
        <v>13</v>
      </c>
    </row>
    <row r="497" spans="1:16" ht="15.75" customHeight="1" x14ac:dyDescent="0.35">
      <c r="A497" s="7">
        <v>490</v>
      </c>
      <c r="B497" s="18" t="s">
        <v>349</v>
      </c>
      <c r="C497" s="17" t="s">
        <v>498</v>
      </c>
      <c r="D497" s="18" t="s">
        <v>4301</v>
      </c>
      <c r="E497" s="95">
        <v>4.4099999999999999E-3</v>
      </c>
      <c r="F497" s="96">
        <v>6449.4636360000004</v>
      </c>
      <c r="G497" s="96">
        <v>50</v>
      </c>
      <c r="H497" s="89">
        <v>322.47421337600002</v>
      </c>
      <c r="I497" s="20">
        <v>4.4713799999999996E-3</v>
      </c>
      <c r="J497" s="97" t="s">
        <v>5274</v>
      </c>
      <c r="K497" s="98" t="str">
        <f t="shared" si="21"/>
        <v>JAKTRAD</v>
      </c>
      <c r="L497" s="99" t="str">
        <f t="shared" si="22"/>
        <v>SMALL CAP</v>
      </c>
      <c r="M497" s="100">
        <f t="shared" si="23"/>
        <v>4.4099999999999999E-3</v>
      </c>
      <c r="O497" s="19" t="s">
        <v>1005</v>
      </c>
      <c r="P497" s="19" t="s">
        <v>13</v>
      </c>
    </row>
    <row r="498" spans="1:16" ht="15.75" customHeight="1" x14ac:dyDescent="0.35">
      <c r="A498" s="7">
        <v>491</v>
      </c>
      <c r="B498" s="18" t="s">
        <v>354</v>
      </c>
      <c r="C498" s="17" t="s">
        <v>537</v>
      </c>
      <c r="D498" s="18" t="s">
        <v>4300</v>
      </c>
      <c r="E498" s="95">
        <v>4.3750000000000004E-3</v>
      </c>
      <c r="F498" s="96">
        <v>520.16</v>
      </c>
      <c r="G498" s="96">
        <v>615</v>
      </c>
      <c r="H498" s="89">
        <v>319.898386432</v>
      </c>
      <c r="I498" s="20">
        <v>4.4356780000000002E-3</v>
      </c>
      <c r="J498" s="97" t="s">
        <v>82</v>
      </c>
      <c r="K498" s="98" t="str">
        <f t="shared" si="21"/>
        <v>JAKBIND</v>
      </c>
      <c r="L498" s="99" t="str">
        <f t="shared" si="22"/>
        <v>SMALL CAP</v>
      </c>
      <c r="M498" s="100">
        <f t="shared" si="23"/>
        <v>4.3750000000000004E-3</v>
      </c>
      <c r="O498" s="19" t="s">
        <v>900</v>
      </c>
      <c r="P498" s="19" t="s">
        <v>12</v>
      </c>
    </row>
    <row r="499" spans="1:16" ht="15.75" customHeight="1" x14ac:dyDescent="0.35">
      <c r="A499" s="7">
        <v>492</v>
      </c>
      <c r="B499" s="18" t="s">
        <v>336</v>
      </c>
      <c r="C499" s="17" t="s">
        <v>485</v>
      </c>
      <c r="D499" s="18" t="s">
        <v>4274</v>
      </c>
      <c r="E499" s="95">
        <v>4.267E-3</v>
      </c>
      <c r="F499" s="96">
        <v>6000</v>
      </c>
      <c r="G499" s="96">
        <v>52</v>
      </c>
      <c r="H499" s="89">
        <v>311.99998771200001</v>
      </c>
      <c r="I499" s="20">
        <v>4.3261599999999999E-3</v>
      </c>
      <c r="J499" s="97" t="s">
        <v>3726</v>
      </c>
      <c r="K499" s="98" t="str">
        <f t="shared" si="21"/>
        <v>JAKAGRI</v>
      </c>
      <c r="L499" s="99" t="str">
        <f t="shared" si="22"/>
        <v>SMALL CAP</v>
      </c>
      <c r="M499" s="100">
        <f t="shared" si="23"/>
        <v>4.267E-3</v>
      </c>
      <c r="O499" s="19" t="s">
        <v>901</v>
      </c>
      <c r="P499" s="19" t="s">
        <v>12</v>
      </c>
    </row>
    <row r="500" spans="1:16" ht="15.75" customHeight="1" x14ac:dyDescent="0.35">
      <c r="A500" s="7">
        <v>493</v>
      </c>
      <c r="B500" s="18" t="s">
        <v>4969</v>
      </c>
      <c r="C500" s="17" t="s">
        <v>4970</v>
      </c>
      <c r="D500" s="18" t="s">
        <v>4971</v>
      </c>
      <c r="E500" s="95">
        <v>4.2119999999999996E-3</v>
      </c>
      <c r="F500" s="96">
        <v>1203.3</v>
      </c>
      <c r="G500" s="96">
        <v>256</v>
      </c>
      <c r="H500" s="89">
        <v>409.12201318400002</v>
      </c>
      <c r="I500" s="20">
        <v>4.2713170000000002E-3</v>
      </c>
      <c r="J500" s="97" t="s">
        <v>82</v>
      </c>
      <c r="K500" s="98" t="str">
        <f t="shared" si="21"/>
        <v>JAKBIND</v>
      </c>
      <c r="L500" s="99" t="str">
        <f t="shared" si="22"/>
        <v>SMALL CAP</v>
      </c>
      <c r="M500" s="100">
        <f t="shared" si="23"/>
        <v>4.2119999999999996E-3</v>
      </c>
      <c r="O500" s="19" t="s">
        <v>690</v>
      </c>
      <c r="P500" s="19" t="s">
        <v>8</v>
      </c>
    </row>
    <row r="501" spans="1:16" ht="15.75" customHeight="1" x14ac:dyDescent="0.35">
      <c r="A501" s="7">
        <v>494</v>
      </c>
      <c r="B501" s="18" t="s">
        <v>409</v>
      </c>
      <c r="C501" s="17" t="s">
        <v>696</v>
      </c>
      <c r="D501" s="18" t="s">
        <v>4369</v>
      </c>
      <c r="E501" s="95">
        <v>4.2009999999999999E-3</v>
      </c>
      <c r="F501" s="96">
        <v>800</v>
      </c>
      <c r="G501" s="96">
        <v>384</v>
      </c>
      <c r="H501" s="89">
        <v>307.2</v>
      </c>
      <c r="I501" s="20">
        <v>4.2596029999999998E-3</v>
      </c>
      <c r="J501" s="97" t="s">
        <v>51</v>
      </c>
      <c r="K501" s="98" t="str">
        <f t="shared" si="21"/>
        <v>JAKFIN</v>
      </c>
      <c r="L501" s="99" t="str">
        <f t="shared" si="22"/>
        <v>SMALL CAP</v>
      </c>
      <c r="M501" s="100">
        <f t="shared" si="23"/>
        <v>4.2009999999999999E-3</v>
      </c>
      <c r="O501" s="19" t="s">
        <v>837</v>
      </c>
      <c r="P501" s="19" t="s">
        <v>10</v>
      </c>
    </row>
    <row r="502" spans="1:16" ht="15.75" customHeight="1" x14ac:dyDescent="0.35">
      <c r="A502" s="7">
        <v>495</v>
      </c>
      <c r="B502" s="18" t="s">
        <v>362</v>
      </c>
      <c r="C502" s="17" t="s">
        <v>496</v>
      </c>
      <c r="D502" s="18" t="s">
        <v>4273</v>
      </c>
      <c r="E502" s="95">
        <v>4.0340000000000003E-3</v>
      </c>
      <c r="F502" s="96">
        <v>2500.1623439999998</v>
      </c>
      <c r="G502" s="96">
        <v>118</v>
      </c>
      <c r="H502" s="89">
        <v>305.01981388799999</v>
      </c>
      <c r="I502" s="20">
        <v>4.090705E-3</v>
      </c>
      <c r="J502" s="97" t="s">
        <v>3726</v>
      </c>
      <c r="K502" s="98" t="str">
        <f t="shared" si="21"/>
        <v>JAKAGRI</v>
      </c>
      <c r="L502" s="99" t="str">
        <f t="shared" si="22"/>
        <v>SMALL CAP</v>
      </c>
      <c r="M502" s="100">
        <f t="shared" si="23"/>
        <v>4.0340000000000003E-3</v>
      </c>
      <c r="O502" s="19" t="s">
        <v>740</v>
      </c>
      <c r="P502" s="19" t="s">
        <v>9</v>
      </c>
    </row>
    <row r="503" spans="1:16" ht="15.75" customHeight="1" x14ac:dyDescent="0.35">
      <c r="A503" s="7">
        <v>496</v>
      </c>
      <c r="B503" s="18" t="s">
        <v>4303</v>
      </c>
      <c r="C503" s="17" t="s">
        <v>570</v>
      </c>
      <c r="D503" s="18" t="s">
        <v>4304</v>
      </c>
      <c r="E503" s="95">
        <v>4.0200000000000001E-3</v>
      </c>
      <c r="F503" s="96">
        <v>1000</v>
      </c>
      <c r="G503" s="96">
        <v>294</v>
      </c>
      <c r="H503" s="89">
        <v>297.99999078399998</v>
      </c>
      <c r="I503" s="20">
        <v>4.0765740000000003E-3</v>
      </c>
      <c r="J503" s="97" t="s">
        <v>3732</v>
      </c>
      <c r="K503" s="98" t="str">
        <f t="shared" si="21"/>
        <v>JAKCONS</v>
      </c>
      <c r="L503" s="99" t="str">
        <f t="shared" si="22"/>
        <v>SMALL CAP</v>
      </c>
      <c r="M503" s="100">
        <f t="shared" si="23"/>
        <v>4.0200000000000001E-3</v>
      </c>
      <c r="O503" s="19" t="s">
        <v>1006</v>
      </c>
      <c r="P503" s="19" t="s">
        <v>13</v>
      </c>
    </row>
    <row r="504" spans="1:16" ht="15.75" customHeight="1" x14ac:dyDescent="0.35">
      <c r="A504" s="7">
        <v>497</v>
      </c>
      <c r="B504" s="18" t="s">
        <v>4297</v>
      </c>
      <c r="C504" s="17" t="s">
        <v>890</v>
      </c>
      <c r="D504" s="18" t="s">
        <v>4298</v>
      </c>
      <c r="E504" s="95">
        <v>3.9589999999999998E-3</v>
      </c>
      <c r="F504" s="96">
        <v>770</v>
      </c>
      <c r="G504" s="96">
        <v>376</v>
      </c>
      <c r="H504" s="89">
        <v>294.13998592000002</v>
      </c>
      <c r="I504" s="20">
        <v>4.0144539999999998E-3</v>
      </c>
      <c r="J504" s="97" t="s">
        <v>82</v>
      </c>
      <c r="K504" s="98" t="str">
        <f t="shared" si="21"/>
        <v>JAKPROP</v>
      </c>
      <c r="L504" s="99" t="str">
        <f t="shared" si="22"/>
        <v>SMALL CAP</v>
      </c>
      <c r="M504" s="100">
        <f t="shared" si="23"/>
        <v>3.9589999999999998E-3</v>
      </c>
      <c r="O504" s="19" t="s">
        <v>4652</v>
      </c>
      <c r="P504" s="19" t="s">
        <v>12</v>
      </c>
    </row>
    <row r="505" spans="1:16" ht="15.75" customHeight="1" x14ac:dyDescent="0.35">
      <c r="A505" s="7">
        <v>498</v>
      </c>
      <c r="B505" s="18" t="s">
        <v>467</v>
      </c>
      <c r="C505" s="17" t="s">
        <v>900</v>
      </c>
      <c r="D505" s="18" t="s">
        <v>4383</v>
      </c>
      <c r="E505" s="95">
        <v>3.9119999999999997E-3</v>
      </c>
      <c r="F505" s="96">
        <v>3011.3496949999999</v>
      </c>
      <c r="G505" s="96">
        <v>95</v>
      </c>
      <c r="H505" s="89">
        <v>254.99643084799999</v>
      </c>
      <c r="I505" s="20">
        <v>3.9667310000000002E-3</v>
      </c>
      <c r="J505" s="97" t="s">
        <v>5274</v>
      </c>
      <c r="K505" s="98" t="str">
        <f t="shared" si="21"/>
        <v>JAKPROP</v>
      </c>
      <c r="L505" s="99" t="str">
        <f t="shared" si="22"/>
        <v>SMALL CAP</v>
      </c>
      <c r="M505" s="100">
        <f t="shared" si="23"/>
        <v>3.9119999999999997E-3</v>
      </c>
      <c r="O505" s="19" t="s">
        <v>594</v>
      </c>
      <c r="P505" s="19" t="s">
        <v>7</v>
      </c>
    </row>
    <row r="506" spans="1:16" ht="15.75" customHeight="1" x14ac:dyDescent="0.35">
      <c r="A506" s="7">
        <v>499</v>
      </c>
      <c r="B506" s="18" t="s">
        <v>5037</v>
      </c>
      <c r="C506" s="17" t="s">
        <v>5038</v>
      </c>
      <c r="D506" s="18" t="s">
        <v>5039</v>
      </c>
      <c r="E506" s="95">
        <v>3.8560000000000001E-3</v>
      </c>
      <c r="F506" s="96">
        <v>1000</v>
      </c>
      <c r="G506" s="96">
        <v>282</v>
      </c>
      <c r="H506" s="89">
        <v>287.99998361600001</v>
      </c>
      <c r="I506" s="20">
        <v>3.9101830000000002E-3</v>
      </c>
      <c r="J506" s="97" t="s">
        <v>3732</v>
      </c>
      <c r="K506" s="98" t="str">
        <f t="shared" si="21"/>
        <v>JAKFIN</v>
      </c>
      <c r="L506" s="99" t="str">
        <f t="shared" si="22"/>
        <v>SMALL CAP</v>
      </c>
      <c r="M506" s="100">
        <f t="shared" si="23"/>
        <v>3.8560000000000001E-3</v>
      </c>
      <c r="O506" s="19" t="s">
        <v>691</v>
      </c>
      <c r="P506" s="19" t="s">
        <v>12</v>
      </c>
    </row>
    <row r="507" spans="1:16" ht="15.75" customHeight="1" x14ac:dyDescent="0.35">
      <c r="A507" s="7">
        <v>500</v>
      </c>
      <c r="B507" s="18" t="s">
        <v>416</v>
      </c>
      <c r="C507" s="17" t="s">
        <v>615</v>
      </c>
      <c r="D507" s="18" t="s">
        <v>4385</v>
      </c>
      <c r="E507" s="95">
        <v>3.8479999999999999E-3</v>
      </c>
      <c r="F507" s="96">
        <v>446.67417499999999</v>
      </c>
      <c r="G507" s="96">
        <v>630</v>
      </c>
      <c r="H507" s="89">
        <v>281.40473548799997</v>
      </c>
      <c r="I507" s="20">
        <v>3.9019290000000002E-3</v>
      </c>
      <c r="J507" s="97" t="s">
        <v>3732</v>
      </c>
      <c r="K507" s="98" t="str">
        <f t="shared" si="21"/>
        <v>JAKTRAD</v>
      </c>
      <c r="L507" s="99" t="str">
        <f t="shared" si="22"/>
        <v>SMALL CAP</v>
      </c>
      <c r="M507" s="100">
        <f t="shared" si="23"/>
        <v>3.8479999999999999E-3</v>
      </c>
      <c r="O507" s="19" t="s">
        <v>595</v>
      </c>
      <c r="P507" s="19" t="s">
        <v>7</v>
      </c>
    </row>
    <row r="508" spans="1:16" ht="15.75" customHeight="1" x14ac:dyDescent="0.35">
      <c r="A508" s="7">
        <v>501</v>
      </c>
      <c r="B508" s="18" t="s">
        <v>4531</v>
      </c>
      <c r="C508" s="17" t="s">
        <v>4532</v>
      </c>
      <c r="D508" s="18" t="s">
        <v>4533</v>
      </c>
      <c r="E508" s="95">
        <v>3.8010000000000001E-3</v>
      </c>
      <c r="F508" s="96">
        <v>992.70275000000004</v>
      </c>
      <c r="G508" s="96">
        <v>280</v>
      </c>
      <c r="H508" s="89">
        <v>281.927581696</v>
      </c>
      <c r="I508" s="20">
        <v>3.8541199999999999E-3</v>
      </c>
      <c r="J508" s="97" t="s">
        <v>82</v>
      </c>
      <c r="K508" s="98" t="str">
        <f t="shared" si="21"/>
        <v>JAKMIND</v>
      </c>
      <c r="L508" s="99" t="str">
        <f t="shared" si="22"/>
        <v>SMALL CAP</v>
      </c>
      <c r="M508" s="100">
        <f t="shared" si="23"/>
        <v>3.8010000000000001E-3</v>
      </c>
      <c r="O508" s="19" t="s">
        <v>794</v>
      </c>
      <c r="P508" s="19" t="s">
        <v>11</v>
      </c>
    </row>
    <row r="509" spans="1:16" ht="15.75" customHeight="1" x14ac:dyDescent="0.35">
      <c r="A509" s="7">
        <v>502</v>
      </c>
      <c r="B509" s="18" t="s">
        <v>389</v>
      </c>
      <c r="C509" s="17" t="s">
        <v>522</v>
      </c>
      <c r="D509" s="18" t="s">
        <v>4322</v>
      </c>
      <c r="E509" s="95">
        <v>3.7950000000000002E-3</v>
      </c>
      <c r="F509" s="96">
        <v>633.6</v>
      </c>
      <c r="G509" s="96">
        <v>438</v>
      </c>
      <c r="H509" s="89">
        <v>272.44799590399998</v>
      </c>
      <c r="I509" s="20">
        <v>3.8480189999999998E-3</v>
      </c>
      <c r="J509" s="97" t="s">
        <v>62</v>
      </c>
      <c r="K509" s="98" t="str">
        <f t="shared" si="21"/>
        <v>JAKBIND</v>
      </c>
      <c r="L509" s="99" t="str">
        <f t="shared" si="22"/>
        <v>SMALL CAP</v>
      </c>
      <c r="M509" s="100">
        <f t="shared" si="23"/>
        <v>3.7950000000000002E-3</v>
      </c>
      <c r="O509" s="19" t="s">
        <v>741</v>
      </c>
      <c r="P509" s="19" t="s">
        <v>9</v>
      </c>
    </row>
    <row r="510" spans="1:16" ht="15.75" customHeight="1" x14ac:dyDescent="0.35">
      <c r="A510" s="7">
        <v>503</v>
      </c>
      <c r="B510" s="18" t="s">
        <v>317</v>
      </c>
      <c r="C510" s="17" t="s">
        <v>865</v>
      </c>
      <c r="D510" s="18" t="s">
        <v>4282</v>
      </c>
      <c r="E510" s="95">
        <v>3.7889999999999998E-3</v>
      </c>
      <c r="F510" s="96">
        <v>5541.165</v>
      </c>
      <c r="G510" s="96">
        <v>50</v>
      </c>
      <c r="H510" s="89">
        <v>277.05825689599999</v>
      </c>
      <c r="I510" s="20">
        <v>3.8416610000000001E-3</v>
      </c>
      <c r="J510" s="97" t="s">
        <v>82</v>
      </c>
      <c r="K510" s="98" t="str">
        <f t="shared" si="21"/>
        <v>JAKPROP</v>
      </c>
      <c r="L510" s="99" t="str">
        <f t="shared" si="22"/>
        <v>SMALL CAP</v>
      </c>
      <c r="M510" s="100">
        <f t="shared" si="23"/>
        <v>3.7889999999999998E-3</v>
      </c>
      <c r="O510" s="19" t="s">
        <v>1007</v>
      </c>
      <c r="P510" s="19" t="s">
        <v>13</v>
      </c>
    </row>
    <row r="511" spans="1:16" ht="15.75" customHeight="1" x14ac:dyDescent="0.35">
      <c r="A511" s="7">
        <v>504</v>
      </c>
      <c r="B511" s="18" t="s">
        <v>382</v>
      </c>
      <c r="C511" s="17" t="s">
        <v>801</v>
      </c>
      <c r="D511" s="18" t="s">
        <v>4315</v>
      </c>
      <c r="E511" s="95">
        <v>3.7859999999999999E-3</v>
      </c>
      <c r="F511" s="96">
        <v>335.55745000000002</v>
      </c>
      <c r="G511" s="96">
        <v>825</v>
      </c>
      <c r="H511" s="89" t="e">
        <v>#VALUE!</v>
      </c>
      <c r="I511" s="20">
        <v>3.838564E-3</v>
      </c>
      <c r="J511" s="97" t="s">
        <v>3732</v>
      </c>
      <c r="K511" s="98" t="str">
        <f t="shared" si="21"/>
        <v>JAKMIND</v>
      </c>
      <c r="L511" s="99" t="str">
        <f t="shared" si="22"/>
        <v>SMALL CAP</v>
      </c>
      <c r="M511" s="100">
        <f t="shared" si="23"/>
        <v>3.7859999999999999E-3</v>
      </c>
      <c r="O511" s="19" t="s">
        <v>4872</v>
      </c>
      <c r="P511" s="19" t="s">
        <v>6</v>
      </c>
    </row>
    <row r="512" spans="1:16" ht="15.75" customHeight="1" x14ac:dyDescent="0.35">
      <c r="A512" s="7">
        <v>505</v>
      </c>
      <c r="B512" s="18" t="s">
        <v>4205</v>
      </c>
      <c r="C512" s="17" t="s">
        <v>727</v>
      </c>
      <c r="D512" s="18" t="s">
        <v>4206</v>
      </c>
      <c r="E512" s="95">
        <v>3.7100000000000002E-3</v>
      </c>
      <c r="F512" s="96">
        <v>4049.6163270000002</v>
      </c>
      <c r="G512" s="96">
        <v>67</v>
      </c>
      <c r="H512" s="89">
        <v>291.57238374399998</v>
      </c>
      <c r="I512" s="20">
        <v>3.7621550000000001E-3</v>
      </c>
      <c r="J512" s="97" t="s">
        <v>59</v>
      </c>
      <c r="K512" s="98" t="str">
        <f t="shared" si="21"/>
        <v>JAKINFR</v>
      </c>
      <c r="L512" s="99" t="str">
        <f t="shared" si="22"/>
        <v>SMALL CAP</v>
      </c>
      <c r="M512" s="100">
        <f t="shared" si="23"/>
        <v>3.7100000000000002E-3</v>
      </c>
      <c r="O512" s="19" t="s">
        <v>4974</v>
      </c>
      <c r="P512" s="19" t="s">
        <v>8</v>
      </c>
    </row>
    <row r="513" spans="1:16" ht="15.75" customHeight="1" x14ac:dyDescent="0.35">
      <c r="A513" s="7">
        <v>506</v>
      </c>
      <c r="B513" s="18" t="s">
        <v>432</v>
      </c>
      <c r="C513" s="17" t="s">
        <v>991</v>
      </c>
      <c r="D513" s="18" t="s">
        <v>4223</v>
      </c>
      <c r="E513" s="95">
        <v>3.6709999999999998E-3</v>
      </c>
      <c r="F513" s="96">
        <v>1765.927778</v>
      </c>
      <c r="G513" s="96">
        <v>152</v>
      </c>
      <c r="H513" s="89">
        <v>263.12323891199998</v>
      </c>
      <c r="I513" s="20">
        <v>3.721898E-3</v>
      </c>
      <c r="J513" s="97" t="s">
        <v>82</v>
      </c>
      <c r="K513" s="98" t="str">
        <f t="shared" si="21"/>
        <v>JAKTRAD</v>
      </c>
      <c r="L513" s="99" t="str">
        <f t="shared" si="22"/>
        <v>SMALL CAP</v>
      </c>
      <c r="M513" s="100">
        <f t="shared" si="23"/>
        <v>3.6709999999999998E-3</v>
      </c>
      <c r="O513" s="19" t="s">
        <v>902</v>
      </c>
      <c r="P513" s="19" t="s">
        <v>12</v>
      </c>
    </row>
    <row r="514" spans="1:16" ht="15.75" customHeight="1" x14ac:dyDescent="0.35">
      <c r="A514" s="7">
        <v>507</v>
      </c>
      <c r="B514" s="18" t="s">
        <v>4283</v>
      </c>
      <c r="C514" s="17" t="s">
        <v>705</v>
      </c>
      <c r="D514" s="18" t="s">
        <v>4284</v>
      </c>
      <c r="E514" s="95">
        <v>3.6700000000000001E-3</v>
      </c>
      <c r="F514" s="96">
        <v>5367.0762480000003</v>
      </c>
      <c r="G514" s="96">
        <v>50</v>
      </c>
      <c r="H514" s="89">
        <v>268.35381452799999</v>
      </c>
      <c r="I514" s="20">
        <v>3.720966E-3</v>
      </c>
      <c r="J514" s="97" t="s">
        <v>82</v>
      </c>
      <c r="K514" s="98" t="str">
        <f t="shared" si="21"/>
        <v>JAKINFR</v>
      </c>
      <c r="L514" s="99" t="str">
        <f t="shared" si="22"/>
        <v>SMALL CAP</v>
      </c>
      <c r="M514" s="100">
        <f t="shared" si="23"/>
        <v>3.6700000000000001E-3</v>
      </c>
      <c r="O514" s="19" t="s">
        <v>838</v>
      </c>
      <c r="P514" s="19" t="s">
        <v>10</v>
      </c>
    </row>
    <row r="515" spans="1:16" ht="15.75" customHeight="1" x14ac:dyDescent="0.35">
      <c r="A515" s="7">
        <v>508</v>
      </c>
      <c r="B515" s="18" t="s">
        <v>371</v>
      </c>
      <c r="C515" s="17" t="s">
        <v>670</v>
      </c>
      <c r="D515" s="18" t="s">
        <v>4328</v>
      </c>
      <c r="E515" s="95">
        <v>3.5040000000000002E-3</v>
      </c>
      <c r="F515" s="96">
        <v>2588.25</v>
      </c>
      <c r="G515" s="96">
        <v>99</v>
      </c>
      <c r="H515" s="89">
        <v>261.41325721599998</v>
      </c>
      <c r="I515" s="20">
        <v>3.5529519999999998E-3</v>
      </c>
      <c r="J515" s="97" t="s">
        <v>51</v>
      </c>
      <c r="K515" s="98" t="str">
        <f t="shared" si="21"/>
        <v>JAKFIN</v>
      </c>
      <c r="L515" s="99" t="str">
        <f t="shared" si="22"/>
        <v>SMALL CAP</v>
      </c>
      <c r="M515" s="100">
        <f t="shared" si="23"/>
        <v>3.5040000000000002E-3</v>
      </c>
      <c r="O515" s="19" t="s">
        <v>1008</v>
      </c>
      <c r="P515" s="19" t="s">
        <v>13</v>
      </c>
    </row>
    <row r="516" spans="1:16" ht="15.75" customHeight="1" x14ac:dyDescent="0.35">
      <c r="A516" s="7">
        <v>509</v>
      </c>
      <c r="B516" s="18" t="s">
        <v>471</v>
      </c>
      <c r="C516" s="17" t="s">
        <v>701</v>
      </c>
      <c r="D516" s="18" t="s">
        <v>4299</v>
      </c>
      <c r="E516" s="95">
        <v>3.4659999999999999E-3</v>
      </c>
      <c r="F516" s="96">
        <v>1785</v>
      </c>
      <c r="G516" s="96">
        <v>142</v>
      </c>
      <c r="H516" s="89">
        <v>321.30000486400002</v>
      </c>
      <c r="I516" s="20">
        <v>3.5145889999999998E-3</v>
      </c>
      <c r="J516" s="97" t="s">
        <v>51</v>
      </c>
      <c r="K516" s="98" t="str">
        <f t="shared" si="21"/>
        <v>JAKFIN</v>
      </c>
      <c r="L516" s="99" t="str">
        <f t="shared" si="22"/>
        <v>SMALL CAP</v>
      </c>
      <c r="M516" s="100">
        <f t="shared" si="23"/>
        <v>3.4659999999999999E-3</v>
      </c>
      <c r="O516" s="19" t="s">
        <v>596</v>
      </c>
      <c r="P516" s="19" t="s">
        <v>7</v>
      </c>
    </row>
    <row r="517" spans="1:16" ht="15.75" customHeight="1" x14ac:dyDescent="0.35">
      <c r="A517" s="7">
        <v>510</v>
      </c>
      <c r="B517" s="18" t="s">
        <v>383</v>
      </c>
      <c r="C517" s="17" t="s">
        <v>979</v>
      </c>
      <c r="D517" s="18" t="s">
        <v>4349</v>
      </c>
      <c r="E517" s="95">
        <v>3.4459999999999998E-3</v>
      </c>
      <c r="F517" s="96">
        <v>600</v>
      </c>
      <c r="G517" s="96">
        <v>420</v>
      </c>
      <c r="H517" s="89">
        <v>257.99999487999997</v>
      </c>
      <c r="I517" s="20">
        <v>3.4942060000000001E-3</v>
      </c>
      <c r="J517" s="97" t="s">
        <v>3732</v>
      </c>
      <c r="K517" s="98" t="str">
        <f t="shared" si="21"/>
        <v>JAKTRAD</v>
      </c>
      <c r="L517" s="99" t="str">
        <f t="shared" si="22"/>
        <v>SMALL CAP</v>
      </c>
      <c r="M517" s="100">
        <f t="shared" si="23"/>
        <v>3.4459999999999998E-3</v>
      </c>
      <c r="O517" s="19" t="s">
        <v>742</v>
      </c>
      <c r="P517" s="19" t="s">
        <v>9</v>
      </c>
    </row>
    <row r="518" spans="1:16" ht="15.75" customHeight="1" x14ac:dyDescent="0.35">
      <c r="A518" s="7">
        <v>511</v>
      </c>
      <c r="B518" s="18" t="s">
        <v>442</v>
      </c>
      <c r="C518" s="17" t="s">
        <v>612</v>
      </c>
      <c r="D518" s="18" t="s">
        <v>4342</v>
      </c>
      <c r="E518" s="95">
        <v>3.4459999999999998E-3</v>
      </c>
      <c r="F518" s="96">
        <v>720</v>
      </c>
      <c r="G518" s="96">
        <v>350</v>
      </c>
      <c r="H518" s="89">
        <v>259.19999180799999</v>
      </c>
      <c r="I518" s="20">
        <v>3.4942060000000001E-3</v>
      </c>
      <c r="J518" s="97" t="s">
        <v>3006</v>
      </c>
      <c r="K518" s="98" t="str">
        <f t="shared" si="21"/>
        <v>JAKINFR</v>
      </c>
      <c r="L518" s="99" t="str">
        <f t="shared" si="22"/>
        <v>SMALL CAP</v>
      </c>
      <c r="M518" s="100">
        <f t="shared" si="23"/>
        <v>3.4459999999999998E-3</v>
      </c>
      <c r="O518" s="19" t="s">
        <v>1009</v>
      </c>
      <c r="P518" s="19" t="s">
        <v>13</v>
      </c>
    </row>
    <row r="519" spans="1:16" ht="15.75" customHeight="1" x14ac:dyDescent="0.35">
      <c r="A519" s="7">
        <v>512</v>
      </c>
      <c r="B519" s="18" t="s">
        <v>379</v>
      </c>
      <c r="C519" s="17" t="s">
        <v>977</v>
      </c>
      <c r="D519" s="18" t="s">
        <v>4340</v>
      </c>
      <c r="E519" s="95">
        <v>3.441E-3</v>
      </c>
      <c r="F519" s="96">
        <v>5032.1677980000004</v>
      </c>
      <c r="G519" s="96">
        <v>50</v>
      </c>
      <c r="H519" s="89">
        <v>251.60838348799999</v>
      </c>
      <c r="I519" s="20">
        <v>3.4887759999999999E-3</v>
      </c>
      <c r="J519" s="97" t="s">
        <v>3740</v>
      </c>
      <c r="K519" s="98" t="str">
        <f t="shared" si="21"/>
        <v>JAKTRAD</v>
      </c>
      <c r="L519" s="99" t="str">
        <f t="shared" si="22"/>
        <v>SMALL CAP</v>
      </c>
      <c r="M519" s="100">
        <f t="shared" si="23"/>
        <v>3.441E-3</v>
      </c>
      <c r="O519" s="19" t="s">
        <v>692</v>
      </c>
      <c r="P519" s="19" t="s">
        <v>8</v>
      </c>
    </row>
    <row r="520" spans="1:16" ht="15.75" customHeight="1" x14ac:dyDescent="0.35">
      <c r="A520" s="7">
        <v>513</v>
      </c>
      <c r="B520" s="18" t="s">
        <v>412</v>
      </c>
      <c r="C520" s="17" t="s">
        <v>911</v>
      </c>
      <c r="D520" s="18" t="s">
        <v>4380</v>
      </c>
      <c r="E520" s="95">
        <v>3.3530000000000001E-3</v>
      </c>
      <c r="F520" s="96">
        <v>2755.125</v>
      </c>
      <c r="G520" s="96">
        <v>89</v>
      </c>
      <c r="H520" s="89">
        <v>250.716372992</v>
      </c>
      <c r="I520" s="20">
        <v>3.400003E-3</v>
      </c>
      <c r="J520" s="97" t="s">
        <v>5273</v>
      </c>
      <c r="K520" s="98" t="str">
        <f t="shared" ref="K520:K583" si="24">VLOOKUP(C520,$O$8:$P$637,2,FALSE)</f>
        <v>JAKTRAD</v>
      </c>
      <c r="L520" s="99" t="str">
        <f t="shared" ref="L520:L578" si="25">IF((E520&lt;0.5),"SMALL CAP",IF(AND(E520&gt;=0.5,E520&lt;=1.5),"MID CAP",IF(E520&gt;1.5,"BIG CAP","")))</f>
        <v>SMALL CAP</v>
      </c>
      <c r="M520" s="100">
        <f t="shared" ref="M520:M578" si="26">E520</f>
        <v>3.3530000000000001E-3</v>
      </c>
      <c r="O520" s="19" t="s">
        <v>491</v>
      </c>
      <c r="P520" s="19" t="s">
        <v>5</v>
      </c>
    </row>
    <row r="521" spans="1:16" ht="15.75" customHeight="1" x14ac:dyDescent="0.35">
      <c r="A521" s="7">
        <v>514</v>
      </c>
      <c r="B521" s="18" t="s">
        <v>332</v>
      </c>
      <c r="C521" s="17" t="s">
        <v>824</v>
      </c>
      <c r="D521" s="18" t="s">
        <v>4302</v>
      </c>
      <c r="E521" s="95">
        <v>3.339E-3</v>
      </c>
      <c r="F521" s="96">
        <v>1120</v>
      </c>
      <c r="G521" s="96">
        <v>218</v>
      </c>
      <c r="H521" s="89">
        <v>259.83999999999997</v>
      </c>
      <c r="I521" s="20">
        <v>3.3854969999999999E-3</v>
      </c>
      <c r="J521" s="97" t="s">
        <v>82</v>
      </c>
      <c r="K521" s="98" t="str">
        <f t="shared" si="24"/>
        <v>JAKMIND</v>
      </c>
      <c r="L521" s="99" t="str">
        <f t="shared" si="25"/>
        <v>SMALL CAP</v>
      </c>
      <c r="M521" s="100">
        <f t="shared" si="26"/>
        <v>3.339E-3</v>
      </c>
      <c r="O521" s="19" t="s">
        <v>1010</v>
      </c>
      <c r="P521" s="19" t="s">
        <v>13</v>
      </c>
    </row>
    <row r="522" spans="1:16" ht="15.75" customHeight="1" x14ac:dyDescent="0.35">
      <c r="A522" s="7">
        <v>515</v>
      </c>
      <c r="B522" s="18" t="s">
        <v>4305</v>
      </c>
      <c r="C522" s="17" t="s">
        <v>845</v>
      </c>
      <c r="D522" s="18" t="s">
        <v>4306</v>
      </c>
      <c r="E522" s="95">
        <v>3.1800000000000001E-3</v>
      </c>
      <c r="F522" s="96">
        <v>1047.587802</v>
      </c>
      <c r="G522" s="96">
        <v>222</v>
      </c>
      <c r="H522" s="89">
        <v>236.75484569599999</v>
      </c>
      <c r="I522" s="20">
        <v>3.224715E-3</v>
      </c>
      <c r="J522" s="97" t="s">
        <v>3732</v>
      </c>
      <c r="K522" s="98" t="str">
        <f t="shared" si="24"/>
        <v>JAKMIND</v>
      </c>
      <c r="L522" s="99" t="str">
        <f t="shared" si="25"/>
        <v>SMALL CAP</v>
      </c>
      <c r="M522" s="100">
        <f t="shared" si="26"/>
        <v>3.1800000000000001E-3</v>
      </c>
      <c r="O522" s="19" t="s">
        <v>743</v>
      </c>
      <c r="P522" s="19" t="s">
        <v>9</v>
      </c>
    </row>
    <row r="523" spans="1:16" ht="15.75" customHeight="1" x14ac:dyDescent="0.35">
      <c r="A523" s="7">
        <v>516</v>
      </c>
      <c r="B523" s="18" t="s">
        <v>386</v>
      </c>
      <c r="C523" s="17" t="s">
        <v>482</v>
      </c>
      <c r="D523" s="18" t="s">
        <v>4358</v>
      </c>
      <c r="E523" s="95">
        <v>3.1749999999999999E-3</v>
      </c>
      <c r="F523" s="96">
        <v>1857.1355000000001</v>
      </c>
      <c r="G523" s="96">
        <v>125</v>
      </c>
      <c r="H523" s="89">
        <v>233.99907328</v>
      </c>
      <c r="I523" s="20">
        <v>3.218856E-3</v>
      </c>
      <c r="J523" s="97" t="s">
        <v>3726</v>
      </c>
      <c r="K523" s="98" t="str">
        <f t="shared" si="24"/>
        <v>JAKAGRI</v>
      </c>
      <c r="L523" s="99" t="str">
        <f t="shared" si="25"/>
        <v>SMALL CAP</v>
      </c>
      <c r="M523" s="100">
        <f t="shared" si="26"/>
        <v>3.1749999999999999E-3</v>
      </c>
      <c r="O523" s="19" t="s">
        <v>546</v>
      </c>
      <c r="P523" s="19" t="s">
        <v>11</v>
      </c>
    </row>
    <row r="524" spans="1:16" ht="15.75" customHeight="1" x14ac:dyDescent="0.35">
      <c r="A524" s="7">
        <v>517</v>
      </c>
      <c r="B524" s="18" t="s">
        <v>374</v>
      </c>
      <c r="C524" s="17" t="s">
        <v>962</v>
      </c>
      <c r="D524" s="18" t="s">
        <v>4313</v>
      </c>
      <c r="E524" s="95">
        <v>3.0309999999999998E-3</v>
      </c>
      <c r="F524" s="96">
        <v>980.84373200000005</v>
      </c>
      <c r="G524" s="96">
        <v>226</v>
      </c>
      <c r="H524" s="89">
        <v>221.67068671999999</v>
      </c>
      <c r="I524" s="20">
        <v>3.0736629999999999E-3</v>
      </c>
      <c r="J524" s="97" t="s">
        <v>82</v>
      </c>
      <c r="K524" s="98" t="str">
        <f t="shared" si="24"/>
        <v>JAKTRAD</v>
      </c>
      <c r="L524" s="99" t="str">
        <f t="shared" si="25"/>
        <v>SMALL CAP</v>
      </c>
      <c r="M524" s="100">
        <f t="shared" si="26"/>
        <v>3.0309999999999998E-3</v>
      </c>
      <c r="O524" s="19" t="s">
        <v>597</v>
      </c>
      <c r="P524" s="19" t="s">
        <v>7</v>
      </c>
    </row>
    <row r="525" spans="1:16" ht="15.75" customHeight="1" x14ac:dyDescent="0.35">
      <c r="A525" s="7">
        <v>518</v>
      </c>
      <c r="B525" s="18" t="s">
        <v>372</v>
      </c>
      <c r="C525" s="17" t="s">
        <v>928</v>
      </c>
      <c r="D525" s="18" t="s">
        <v>4323</v>
      </c>
      <c r="E525" s="95">
        <v>2.9320000000000001E-3</v>
      </c>
      <c r="F525" s="96">
        <v>306.33850000000001</v>
      </c>
      <c r="G525" s="96">
        <v>700</v>
      </c>
      <c r="H525" s="89">
        <v>211.373572096</v>
      </c>
      <c r="I525" s="20">
        <v>2.9733609999999999E-3</v>
      </c>
      <c r="J525" s="97" t="s">
        <v>62</v>
      </c>
      <c r="K525" s="98" t="str">
        <f t="shared" si="24"/>
        <v>JAKTRAD</v>
      </c>
      <c r="L525" s="99" t="str">
        <f t="shared" si="25"/>
        <v>SMALL CAP</v>
      </c>
      <c r="M525" s="100">
        <f t="shared" si="26"/>
        <v>2.9320000000000001E-3</v>
      </c>
      <c r="O525" s="19" t="s">
        <v>1011</v>
      </c>
      <c r="P525" s="19" t="s">
        <v>13</v>
      </c>
    </row>
    <row r="526" spans="1:16" ht="15.75" customHeight="1" x14ac:dyDescent="0.35">
      <c r="A526" s="7">
        <v>519</v>
      </c>
      <c r="B526" s="18" t="s">
        <v>400</v>
      </c>
      <c r="C526" s="17" t="s">
        <v>618</v>
      </c>
      <c r="D526" s="18" t="s">
        <v>4354</v>
      </c>
      <c r="E526" s="95">
        <v>2.836E-3</v>
      </c>
      <c r="F526" s="96">
        <v>192</v>
      </c>
      <c r="G526" s="96">
        <v>1080</v>
      </c>
      <c r="H526" s="89">
        <v>207.36</v>
      </c>
      <c r="I526" s="20">
        <v>2.8752320000000001E-3</v>
      </c>
      <c r="J526" s="97" t="s">
        <v>51</v>
      </c>
      <c r="K526" s="98" t="str">
        <f t="shared" si="24"/>
        <v>JAKFIN</v>
      </c>
      <c r="L526" s="99" t="str">
        <f t="shared" si="25"/>
        <v>SMALL CAP</v>
      </c>
      <c r="M526" s="100">
        <f t="shared" si="26"/>
        <v>2.836E-3</v>
      </c>
      <c r="O526" s="19" t="s">
        <v>547</v>
      </c>
      <c r="P526" s="19" t="s">
        <v>13</v>
      </c>
    </row>
    <row r="527" spans="1:16" ht="15.75" customHeight="1" x14ac:dyDescent="0.35">
      <c r="A527" s="7">
        <v>520</v>
      </c>
      <c r="B527" s="18" t="s">
        <v>405</v>
      </c>
      <c r="C527" s="17" t="s">
        <v>694</v>
      </c>
      <c r="D527" s="18" t="s">
        <v>4352</v>
      </c>
      <c r="E527" s="95">
        <v>2.8050000000000002E-3</v>
      </c>
      <c r="F527" s="96">
        <v>1079.7</v>
      </c>
      <c r="G527" s="96">
        <v>190</v>
      </c>
      <c r="H527" s="89">
        <v>201.90389862399999</v>
      </c>
      <c r="I527" s="20">
        <v>2.8444920000000001E-3</v>
      </c>
      <c r="J527" s="97" t="s">
        <v>51</v>
      </c>
      <c r="K527" s="98" t="str">
        <f t="shared" si="24"/>
        <v>JAKFIN</v>
      </c>
      <c r="L527" s="99" t="str">
        <f t="shared" si="25"/>
        <v>SMALL CAP</v>
      </c>
      <c r="M527" s="100">
        <f t="shared" si="26"/>
        <v>2.8050000000000002E-3</v>
      </c>
      <c r="O527" s="19" t="s">
        <v>492</v>
      </c>
      <c r="P527" s="19" t="s">
        <v>5</v>
      </c>
    </row>
    <row r="528" spans="1:16" ht="15.75" customHeight="1" x14ac:dyDescent="0.35">
      <c r="A528" s="7">
        <v>521</v>
      </c>
      <c r="B528" s="18" t="s">
        <v>4345</v>
      </c>
      <c r="C528" s="17" t="s">
        <v>916</v>
      </c>
      <c r="D528" s="18" t="s">
        <v>4346</v>
      </c>
      <c r="E528" s="95">
        <v>2.7950000000000002E-3</v>
      </c>
      <c r="F528" s="96">
        <v>1075.76</v>
      </c>
      <c r="G528" s="96">
        <v>190</v>
      </c>
      <c r="H528" s="89">
        <v>189.33376614400001</v>
      </c>
      <c r="I528" s="20">
        <v>2.8341120000000002E-3</v>
      </c>
      <c r="J528" s="97" t="s">
        <v>82</v>
      </c>
      <c r="K528" s="98" t="str">
        <f t="shared" si="24"/>
        <v>JAKTRAD</v>
      </c>
      <c r="L528" s="99" t="str">
        <f t="shared" si="25"/>
        <v>SMALL CAP</v>
      </c>
      <c r="M528" s="100">
        <f t="shared" si="26"/>
        <v>2.7950000000000002E-3</v>
      </c>
      <c r="O528" s="19" t="s">
        <v>548</v>
      </c>
      <c r="P528" s="19" t="s">
        <v>6</v>
      </c>
    </row>
    <row r="529" spans="1:16" ht="15.75" customHeight="1" x14ac:dyDescent="0.35">
      <c r="A529" s="7">
        <v>522</v>
      </c>
      <c r="B529" s="18" t="s">
        <v>449</v>
      </c>
      <c r="C529" s="17" t="s">
        <v>501</v>
      </c>
      <c r="D529" s="18" t="s">
        <v>4339</v>
      </c>
      <c r="E529" s="95">
        <v>2.7629999999999998E-3</v>
      </c>
      <c r="F529" s="96">
        <v>507.665055</v>
      </c>
      <c r="G529" s="96">
        <v>398</v>
      </c>
      <c r="H529" s="89">
        <v>202.050699264</v>
      </c>
      <c r="I529" s="20">
        <v>2.801614E-3</v>
      </c>
      <c r="J529" s="97" t="s">
        <v>62</v>
      </c>
      <c r="K529" s="98" t="str">
        <f t="shared" si="24"/>
        <v>JAKBIND</v>
      </c>
      <c r="L529" s="99" t="str">
        <f t="shared" si="25"/>
        <v>SMALL CAP</v>
      </c>
      <c r="M529" s="100">
        <f t="shared" si="26"/>
        <v>2.7629999999999998E-3</v>
      </c>
      <c r="O529" s="19" t="s">
        <v>598</v>
      </c>
      <c r="P529" s="19" t="s">
        <v>7</v>
      </c>
    </row>
    <row r="530" spans="1:16" ht="15.75" customHeight="1" x14ac:dyDescent="0.35">
      <c r="A530" s="7">
        <v>523</v>
      </c>
      <c r="B530" s="18" t="s">
        <v>393</v>
      </c>
      <c r="C530" s="17" t="s">
        <v>726</v>
      </c>
      <c r="D530" s="18" t="s">
        <v>4355</v>
      </c>
      <c r="E530" s="95">
        <v>2.712E-3</v>
      </c>
      <c r="F530" s="96">
        <v>3966.3501390000001</v>
      </c>
      <c r="G530" s="96">
        <v>50</v>
      </c>
      <c r="H530" s="89">
        <v>198.31750656</v>
      </c>
      <c r="I530" s="20">
        <v>2.7498499999999999E-3</v>
      </c>
      <c r="J530" s="97" t="s">
        <v>66</v>
      </c>
      <c r="K530" s="98" t="str">
        <f t="shared" si="24"/>
        <v>JAKINFR</v>
      </c>
      <c r="L530" s="99" t="str">
        <f t="shared" si="25"/>
        <v>SMALL CAP</v>
      </c>
      <c r="M530" s="100">
        <f t="shared" si="26"/>
        <v>2.712E-3</v>
      </c>
      <c r="O530" s="19" t="s">
        <v>599</v>
      </c>
      <c r="P530" s="19" t="s">
        <v>7</v>
      </c>
    </row>
    <row r="531" spans="1:16" ht="15.75" customHeight="1" x14ac:dyDescent="0.35">
      <c r="A531" s="7">
        <v>524</v>
      </c>
      <c r="B531" s="18" t="s">
        <v>394</v>
      </c>
      <c r="C531" s="17" t="s">
        <v>731</v>
      </c>
      <c r="D531" s="18" t="s">
        <v>4356</v>
      </c>
      <c r="E531" s="95">
        <v>2.709E-3</v>
      </c>
      <c r="F531" s="96">
        <v>3961.4520389999998</v>
      </c>
      <c r="G531" s="96">
        <v>50</v>
      </c>
      <c r="H531" s="89">
        <v>198.07259852799999</v>
      </c>
      <c r="I531" s="20">
        <v>2.7464540000000002E-3</v>
      </c>
      <c r="J531" s="97" t="s">
        <v>82</v>
      </c>
      <c r="K531" s="98" t="str">
        <f t="shared" si="24"/>
        <v>JAKINFR</v>
      </c>
      <c r="L531" s="99" t="str">
        <f t="shared" si="25"/>
        <v>SMALL CAP</v>
      </c>
      <c r="M531" s="100">
        <f t="shared" si="26"/>
        <v>2.709E-3</v>
      </c>
      <c r="O531" s="19" t="s">
        <v>4922</v>
      </c>
      <c r="P531" s="19" t="s">
        <v>6</v>
      </c>
    </row>
    <row r="532" spans="1:16" ht="15.75" customHeight="1" x14ac:dyDescent="0.35">
      <c r="A532" s="7">
        <v>525</v>
      </c>
      <c r="B532" s="18" t="s">
        <v>326</v>
      </c>
      <c r="C532" s="17" t="s">
        <v>950</v>
      </c>
      <c r="D532" s="18" t="s">
        <v>4329</v>
      </c>
      <c r="E532" s="95">
        <v>2.6970000000000002E-3</v>
      </c>
      <c r="F532" s="96">
        <v>2266.5504879999999</v>
      </c>
      <c r="G532" s="96">
        <v>87</v>
      </c>
      <c r="H532" s="89">
        <v>201.722986496</v>
      </c>
      <c r="I532" s="20">
        <v>2.7342149999999999E-3</v>
      </c>
      <c r="J532" s="97" t="s">
        <v>3732</v>
      </c>
      <c r="K532" s="98" t="str">
        <f t="shared" si="24"/>
        <v>JAKTRAD</v>
      </c>
      <c r="L532" s="99" t="str">
        <f t="shared" si="25"/>
        <v>SMALL CAP</v>
      </c>
      <c r="M532" s="100">
        <f t="shared" si="26"/>
        <v>2.6970000000000002E-3</v>
      </c>
      <c r="O532" s="19" t="s">
        <v>1012</v>
      </c>
      <c r="P532" s="19" t="s">
        <v>13</v>
      </c>
    </row>
    <row r="533" spans="1:16" ht="15.75" customHeight="1" x14ac:dyDescent="0.35">
      <c r="A533" s="7">
        <v>526</v>
      </c>
      <c r="B533" s="18" t="s">
        <v>4326</v>
      </c>
      <c r="C533" s="17" t="s">
        <v>748</v>
      </c>
      <c r="D533" s="18" t="s">
        <v>4327</v>
      </c>
      <c r="E533" s="95">
        <v>2.6410000000000001E-3</v>
      </c>
      <c r="F533" s="96">
        <v>2145.6</v>
      </c>
      <c r="G533" s="96">
        <v>90</v>
      </c>
      <c r="H533" s="89" t="e">
        <v>#VALUE!</v>
      </c>
      <c r="I533" s="20">
        <v>2.6775599999999998E-3</v>
      </c>
      <c r="J533" s="97" t="s">
        <v>82</v>
      </c>
      <c r="K533" s="98" t="str">
        <f t="shared" si="24"/>
        <v>JAKINFR</v>
      </c>
      <c r="L533" s="99" t="str">
        <f t="shared" si="25"/>
        <v>SMALL CAP</v>
      </c>
      <c r="M533" s="100">
        <f t="shared" si="26"/>
        <v>2.6410000000000001E-3</v>
      </c>
      <c r="O533" s="19" t="s">
        <v>493</v>
      </c>
      <c r="P533" s="19" t="s">
        <v>5</v>
      </c>
    </row>
    <row r="534" spans="1:16" ht="15.75" customHeight="1" x14ac:dyDescent="0.35">
      <c r="A534" s="7">
        <v>527</v>
      </c>
      <c r="B534" s="18" t="s">
        <v>401</v>
      </c>
      <c r="C534" s="17" t="s">
        <v>794</v>
      </c>
      <c r="D534" s="18" t="s">
        <v>4368</v>
      </c>
      <c r="E534" s="95">
        <v>2.6319999999999998E-3</v>
      </c>
      <c r="F534" s="96">
        <v>770</v>
      </c>
      <c r="G534" s="96">
        <v>250</v>
      </c>
      <c r="H534" s="89">
        <v>183.26000435200001</v>
      </c>
      <c r="I534" s="20">
        <v>2.6691850000000001E-3</v>
      </c>
      <c r="J534" s="97" t="s">
        <v>59</v>
      </c>
      <c r="K534" s="98" t="str">
        <f t="shared" si="24"/>
        <v>JAKMINE</v>
      </c>
      <c r="L534" s="99" t="str">
        <f t="shared" si="25"/>
        <v>SMALL CAP</v>
      </c>
      <c r="M534" s="100">
        <f t="shared" si="26"/>
        <v>2.6319999999999998E-3</v>
      </c>
      <c r="O534" s="19" t="s">
        <v>549</v>
      </c>
      <c r="P534" s="19" t="s">
        <v>6</v>
      </c>
    </row>
    <row r="535" spans="1:16" ht="15.75" customHeight="1" x14ac:dyDescent="0.35">
      <c r="A535" s="7">
        <v>528</v>
      </c>
      <c r="B535" s="18" t="s">
        <v>395</v>
      </c>
      <c r="C535" s="17" t="s">
        <v>611</v>
      </c>
      <c r="D535" s="18" t="s">
        <v>4379</v>
      </c>
      <c r="E535" s="95">
        <v>2.6129999999999999E-3</v>
      </c>
      <c r="F535" s="96">
        <v>2940</v>
      </c>
      <c r="G535" s="96">
        <v>65</v>
      </c>
      <c r="H535" s="89">
        <v>191.09999411199999</v>
      </c>
      <c r="I535" s="20">
        <v>2.6497729999999998E-3</v>
      </c>
      <c r="J535" s="97" t="s">
        <v>51</v>
      </c>
      <c r="K535" s="98" t="str">
        <f t="shared" si="24"/>
        <v>JAKFIN</v>
      </c>
      <c r="L535" s="99" t="str">
        <f t="shared" si="25"/>
        <v>SMALL CAP</v>
      </c>
      <c r="M535" s="100">
        <f t="shared" si="26"/>
        <v>2.6129999999999999E-3</v>
      </c>
      <c r="O535" s="19" t="s">
        <v>550</v>
      </c>
      <c r="P535" s="19" t="s">
        <v>6</v>
      </c>
    </row>
    <row r="536" spans="1:16" ht="15.75" customHeight="1" x14ac:dyDescent="0.35">
      <c r="A536" s="7">
        <v>529</v>
      </c>
      <c r="B536" s="18" t="s">
        <v>422</v>
      </c>
      <c r="C536" s="17" t="s">
        <v>740</v>
      </c>
      <c r="D536" s="18" t="s">
        <v>4374</v>
      </c>
      <c r="E536" s="95">
        <v>2.532E-3</v>
      </c>
      <c r="F536" s="96">
        <v>609.13</v>
      </c>
      <c r="G536" s="96">
        <v>304</v>
      </c>
      <c r="H536" s="89">
        <v>194.92159487999999</v>
      </c>
      <c r="I536" s="20">
        <v>2.567625E-3</v>
      </c>
      <c r="J536" s="97" t="s">
        <v>82</v>
      </c>
      <c r="K536" s="98" t="str">
        <f t="shared" si="24"/>
        <v>JAKINFR</v>
      </c>
      <c r="L536" s="99" t="str">
        <f t="shared" si="25"/>
        <v>SMALL CAP</v>
      </c>
      <c r="M536" s="100">
        <f t="shared" si="26"/>
        <v>2.532E-3</v>
      </c>
      <c r="O536" s="19" t="s">
        <v>903</v>
      </c>
      <c r="P536" s="19" t="s">
        <v>12</v>
      </c>
    </row>
    <row r="537" spans="1:16" ht="15.75" customHeight="1" x14ac:dyDescent="0.35">
      <c r="A537" s="7">
        <v>530</v>
      </c>
      <c r="B537" s="18" t="s">
        <v>445</v>
      </c>
      <c r="C537" s="17" t="s">
        <v>509</v>
      </c>
      <c r="D537" s="18" t="s">
        <v>4391</v>
      </c>
      <c r="E537" s="95">
        <v>2.5209999999999998E-3</v>
      </c>
      <c r="F537" s="96">
        <v>720</v>
      </c>
      <c r="G537" s="96">
        <v>256</v>
      </c>
      <c r="H537" s="89">
        <v>188.64000204800001</v>
      </c>
      <c r="I537" s="20">
        <v>2.5557620000000001E-3</v>
      </c>
      <c r="J537" s="97" t="s">
        <v>62</v>
      </c>
      <c r="K537" s="98" t="str">
        <f t="shared" si="24"/>
        <v>JAKBIND</v>
      </c>
      <c r="L537" s="99" t="str">
        <f t="shared" si="25"/>
        <v>SMALL CAP</v>
      </c>
      <c r="M537" s="100">
        <f t="shared" si="26"/>
        <v>2.5209999999999998E-3</v>
      </c>
      <c r="O537" s="19" t="s">
        <v>744</v>
      </c>
      <c r="P537" s="19" t="s">
        <v>9</v>
      </c>
    </row>
    <row r="538" spans="1:16" ht="15.75" customHeight="1" x14ac:dyDescent="0.35">
      <c r="A538" s="7">
        <v>531</v>
      </c>
      <c r="B538" s="18" t="s">
        <v>352</v>
      </c>
      <c r="C538" s="17" t="s">
        <v>506</v>
      </c>
      <c r="D538" s="18" t="s">
        <v>4314</v>
      </c>
      <c r="E538" s="95">
        <v>2.5110000000000002E-3</v>
      </c>
      <c r="F538" s="96">
        <v>1800</v>
      </c>
      <c r="G538" s="96">
        <v>102</v>
      </c>
      <c r="H538" s="89">
        <v>183.60000511999999</v>
      </c>
      <c r="I538" s="20">
        <v>2.5457790000000002E-3</v>
      </c>
      <c r="J538" s="97" t="s">
        <v>62</v>
      </c>
      <c r="K538" s="98" t="str">
        <f t="shared" si="24"/>
        <v>JAKBIND</v>
      </c>
      <c r="L538" s="99" t="str">
        <f t="shared" si="25"/>
        <v>SMALL CAP</v>
      </c>
      <c r="M538" s="100">
        <f t="shared" si="26"/>
        <v>2.5110000000000002E-3</v>
      </c>
      <c r="O538" s="19" t="s">
        <v>551</v>
      </c>
      <c r="P538" s="19" t="s">
        <v>6</v>
      </c>
    </row>
    <row r="539" spans="1:16" ht="15.75" customHeight="1" x14ac:dyDescent="0.35">
      <c r="A539" s="7">
        <v>532</v>
      </c>
      <c r="B539" s="18" t="s">
        <v>4289</v>
      </c>
      <c r="C539" s="17" t="s">
        <v>484</v>
      </c>
      <c r="D539" s="18" t="s">
        <v>4290</v>
      </c>
      <c r="E539" s="95">
        <v>2.506E-3</v>
      </c>
      <c r="F539" s="96">
        <v>3665.000759</v>
      </c>
      <c r="G539" s="96">
        <v>50</v>
      </c>
      <c r="H539" s="89">
        <v>183.25004288</v>
      </c>
      <c r="I539" s="20">
        <v>2.5409260000000002E-3</v>
      </c>
      <c r="J539" s="97" t="s">
        <v>3726</v>
      </c>
      <c r="K539" s="98" t="str">
        <f t="shared" si="24"/>
        <v>JAKAGRI</v>
      </c>
      <c r="L539" s="99" t="str">
        <f t="shared" si="25"/>
        <v>SMALL CAP</v>
      </c>
      <c r="M539" s="100">
        <f t="shared" si="26"/>
        <v>2.506E-3</v>
      </c>
      <c r="O539" s="19" t="s">
        <v>693</v>
      </c>
      <c r="P539" s="19" t="s">
        <v>8</v>
      </c>
    </row>
    <row r="540" spans="1:16" ht="15.75" customHeight="1" x14ac:dyDescent="0.35">
      <c r="A540" s="7">
        <v>533</v>
      </c>
      <c r="B540" s="18" t="s">
        <v>433</v>
      </c>
      <c r="C540" s="17" t="s">
        <v>1022</v>
      </c>
      <c r="D540" s="18" t="s">
        <v>4316</v>
      </c>
      <c r="E540" s="95">
        <v>2.4889999999999999E-3</v>
      </c>
      <c r="F540" s="96">
        <v>1058.3332499999999</v>
      </c>
      <c r="G540" s="96">
        <v>172</v>
      </c>
      <c r="H540" s="89">
        <v>182.033317888</v>
      </c>
      <c r="I540" s="20">
        <v>2.5240549999999999E-3</v>
      </c>
      <c r="J540" s="97" t="s">
        <v>5273</v>
      </c>
      <c r="K540" s="98" t="str">
        <f t="shared" si="24"/>
        <v>JAKTRAD</v>
      </c>
      <c r="L540" s="99" t="str">
        <f t="shared" si="25"/>
        <v>SMALL CAP</v>
      </c>
      <c r="M540" s="100">
        <f t="shared" si="26"/>
        <v>2.4889999999999999E-3</v>
      </c>
      <c r="O540" s="19" t="s">
        <v>1013</v>
      </c>
      <c r="P540" s="19" t="s">
        <v>11</v>
      </c>
    </row>
    <row r="541" spans="1:16" ht="15.75" customHeight="1" x14ac:dyDescent="0.35">
      <c r="A541" s="7">
        <v>534</v>
      </c>
      <c r="B541" s="18" t="s">
        <v>4334</v>
      </c>
      <c r="C541" s="17" t="s">
        <v>616</v>
      </c>
      <c r="D541" s="18" t="s">
        <v>4335</v>
      </c>
      <c r="E541" s="95">
        <v>2.4499999999999999E-3</v>
      </c>
      <c r="F541" s="96">
        <v>1194.1875</v>
      </c>
      <c r="G541" s="96">
        <v>150</v>
      </c>
      <c r="H541" s="89">
        <v>178.52499558400001</v>
      </c>
      <c r="I541" s="31">
        <v>2.483772E-3</v>
      </c>
      <c r="J541" s="97" t="s">
        <v>51</v>
      </c>
      <c r="K541" s="98" t="str">
        <f t="shared" si="24"/>
        <v>JAKFIN</v>
      </c>
      <c r="L541" s="99" t="str">
        <f t="shared" si="25"/>
        <v>SMALL CAP</v>
      </c>
      <c r="M541" s="100">
        <f t="shared" si="26"/>
        <v>2.4499999999999999E-3</v>
      </c>
      <c r="O541" s="19" t="s">
        <v>904</v>
      </c>
      <c r="P541" s="19" t="s">
        <v>12</v>
      </c>
    </row>
    <row r="542" spans="1:16" ht="15.75" customHeight="1" x14ac:dyDescent="0.35">
      <c r="A542" s="7">
        <v>535</v>
      </c>
      <c r="B542" s="18" t="s">
        <v>392</v>
      </c>
      <c r="C542" s="17" t="s">
        <v>812</v>
      </c>
      <c r="D542" s="18" t="s">
        <v>4377</v>
      </c>
      <c r="E542" s="95">
        <v>2.4250000000000001E-3</v>
      </c>
      <c r="F542" s="96">
        <v>2015.2087200000001</v>
      </c>
      <c r="G542" s="96">
        <v>88</v>
      </c>
      <c r="H542" s="89">
        <v>177.338368</v>
      </c>
      <c r="I542" s="31">
        <v>2.4589550000000001E-3</v>
      </c>
      <c r="J542" s="97" t="s">
        <v>3732</v>
      </c>
      <c r="K542" s="98" t="str">
        <f t="shared" si="24"/>
        <v>JAKMIND</v>
      </c>
      <c r="L542" s="99" t="str">
        <f t="shared" si="25"/>
        <v>SMALL CAP</v>
      </c>
      <c r="M542" s="100">
        <f t="shared" si="26"/>
        <v>2.4250000000000001E-3</v>
      </c>
      <c r="O542" s="19" t="s">
        <v>795</v>
      </c>
      <c r="P542" s="19" t="s">
        <v>11</v>
      </c>
    </row>
    <row r="543" spans="1:16" ht="15.75" customHeight="1" x14ac:dyDescent="0.35">
      <c r="A543" s="7">
        <v>536</v>
      </c>
      <c r="B543" s="18" t="s">
        <v>385</v>
      </c>
      <c r="C543" s="17" t="s">
        <v>619</v>
      </c>
      <c r="D543" s="18" t="s">
        <v>4347</v>
      </c>
      <c r="E543" s="95">
        <v>2.33E-3</v>
      </c>
      <c r="F543" s="96">
        <v>600</v>
      </c>
      <c r="G543" s="96">
        <v>284</v>
      </c>
      <c r="H543" s="89">
        <v>169.19999283199999</v>
      </c>
      <c r="I543" s="20">
        <v>2.3627489999999999E-3</v>
      </c>
      <c r="J543" s="97" t="s">
        <v>51</v>
      </c>
      <c r="K543" s="98" t="str">
        <f t="shared" si="24"/>
        <v>JAKFIN</v>
      </c>
      <c r="L543" s="99" t="str">
        <f t="shared" si="25"/>
        <v>SMALL CAP</v>
      </c>
      <c r="M543" s="100">
        <f t="shared" si="26"/>
        <v>2.33E-3</v>
      </c>
      <c r="O543" s="19" t="s">
        <v>839</v>
      </c>
      <c r="P543" s="19" t="s">
        <v>10</v>
      </c>
    </row>
    <row r="544" spans="1:16" ht="15.75" customHeight="1" x14ac:dyDescent="0.35">
      <c r="A544" s="7">
        <v>537</v>
      </c>
      <c r="B544" s="18" t="s">
        <v>388</v>
      </c>
      <c r="C544" s="17" t="s">
        <v>1012</v>
      </c>
      <c r="D544" s="18" t="s">
        <v>4333</v>
      </c>
      <c r="E544" s="95">
        <v>2.2560000000000002E-3</v>
      </c>
      <c r="F544" s="96">
        <v>585</v>
      </c>
      <c r="G544" s="96">
        <v>282</v>
      </c>
      <c r="H544" s="89">
        <v>159.11999897600001</v>
      </c>
      <c r="I544" s="20">
        <v>2.2874570000000001E-3</v>
      </c>
      <c r="J544" s="97" t="s">
        <v>5275</v>
      </c>
      <c r="K544" s="98" t="str">
        <f t="shared" si="24"/>
        <v>JAKTRAD</v>
      </c>
      <c r="L544" s="99" t="str">
        <f t="shared" si="25"/>
        <v>SMALL CAP</v>
      </c>
      <c r="M544" s="100">
        <f t="shared" si="26"/>
        <v>2.2560000000000002E-3</v>
      </c>
      <c r="O544" s="19" t="s">
        <v>745</v>
      </c>
      <c r="P544" s="19" t="s">
        <v>9</v>
      </c>
    </row>
    <row r="545" spans="1:16" ht="15.75" customHeight="1" x14ac:dyDescent="0.35">
      <c r="A545" s="7">
        <v>538</v>
      </c>
      <c r="B545" s="18" t="s">
        <v>4135</v>
      </c>
      <c r="C545" s="17" t="s">
        <v>862</v>
      </c>
      <c r="D545" s="18" t="s">
        <v>4136</v>
      </c>
      <c r="E545" s="95">
        <v>2.2339999999999999E-3</v>
      </c>
      <c r="F545" s="96">
        <v>1307</v>
      </c>
      <c r="G545" s="96">
        <v>125</v>
      </c>
      <c r="H545" s="89">
        <v>173.830995968</v>
      </c>
      <c r="I545" s="20">
        <v>2.2653410000000001E-3</v>
      </c>
      <c r="J545" s="97" t="s">
        <v>82</v>
      </c>
      <c r="K545" s="98" t="str">
        <f t="shared" si="24"/>
        <v>JAKPROP</v>
      </c>
      <c r="L545" s="99" t="str">
        <f t="shared" si="25"/>
        <v>SMALL CAP</v>
      </c>
      <c r="M545" s="100">
        <f t="shared" si="26"/>
        <v>2.2339999999999999E-3</v>
      </c>
      <c r="O545" s="19" t="s">
        <v>1014</v>
      </c>
      <c r="P545" s="19" t="s">
        <v>13</v>
      </c>
    </row>
    <row r="546" spans="1:16" ht="15.75" customHeight="1" x14ac:dyDescent="0.35">
      <c r="A546" s="7">
        <v>539</v>
      </c>
      <c r="B546" s="18" t="s">
        <v>387</v>
      </c>
      <c r="C546" s="17" t="s">
        <v>967</v>
      </c>
      <c r="D546" s="18" t="s">
        <v>4341</v>
      </c>
      <c r="E546" s="95">
        <v>2.1770000000000001E-3</v>
      </c>
      <c r="F546" s="96">
        <v>1170.4328029999999</v>
      </c>
      <c r="G546" s="96">
        <v>136</v>
      </c>
      <c r="H546" s="89">
        <v>173.22405068800001</v>
      </c>
      <c r="I546" s="20">
        <v>2.2071579999999999E-3</v>
      </c>
      <c r="J546" s="97" t="s">
        <v>5273</v>
      </c>
      <c r="K546" s="98" t="str">
        <f t="shared" si="24"/>
        <v>JAKTRAD</v>
      </c>
      <c r="L546" s="99" t="str">
        <f t="shared" si="25"/>
        <v>SMALL CAP</v>
      </c>
      <c r="M546" s="100">
        <f t="shared" si="26"/>
        <v>2.1770000000000001E-3</v>
      </c>
      <c r="O546" s="19" t="s">
        <v>4977</v>
      </c>
      <c r="P546" s="19" t="s">
        <v>6</v>
      </c>
    </row>
    <row r="547" spans="1:16" ht="15.75" customHeight="1" x14ac:dyDescent="0.35">
      <c r="A547" s="7">
        <v>540</v>
      </c>
      <c r="B547" s="18" t="s">
        <v>4330</v>
      </c>
      <c r="C547" s="17" t="s">
        <v>711</v>
      </c>
      <c r="D547" s="18" t="s">
        <v>4331</v>
      </c>
      <c r="E547" s="95">
        <v>2.1649999999999998E-3</v>
      </c>
      <c r="F547" s="96">
        <v>833.44</v>
      </c>
      <c r="G547" s="96">
        <v>190</v>
      </c>
      <c r="H547" s="89">
        <v>158.35360460800001</v>
      </c>
      <c r="I547" s="20">
        <v>2.195715E-3</v>
      </c>
      <c r="J547" s="97" t="s">
        <v>82</v>
      </c>
      <c r="K547" s="98" t="str">
        <f t="shared" si="24"/>
        <v>JAKINFR</v>
      </c>
      <c r="L547" s="99" t="str">
        <f t="shared" si="25"/>
        <v>SMALL CAP</v>
      </c>
      <c r="M547" s="100">
        <f t="shared" si="26"/>
        <v>2.1649999999999998E-3</v>
      </c>
      <c r="O547" s="19" t="s">
        <v>5038</v>
      </c>
      <c r="P547" s="19" t="s">
        <v>8</v>
      </c>
    </row>
    <row r="548" spans="1:16" ht="15.75" customHeight="1" x14ac:dyDescent="0.35">
      <c r="A548" s="7">
        <v>541</v>
      </c>
      <c r="B548" s="18" t="s">
        <v>396</v>
      </c>
      <c r="C548" s="18" t="s">
        <v>811</v>
      </c>
      <c r="D548" s="18" t="s">
        <v>4367</v>
      </c>
      <c r="E548" s="95">
        <v>2.1459999999999999E-3</v>
      </c>
      <c r="F548" s="96">
        <v>1286.539792</v>
      </c>
      <c r="G548" s="96">
        <v>122</v>
      </c>
      <c r="H548" s="89">
        <v>159.53092608</v>
      </c>
      <c r="I548" s="20">
        <v>2.1763609999999999E-3</v>
      </c>
      <c r="J548" s="97" t="s">
        <v>3732</v>
      </c>
      <c r="K548" s="98" t="str">
        <f t="shared" si="24"/>
        <v>JAKMIND</v>
      </c>
      <c r="L548" s="99" t="str">
        <f t="shared" si="25"/>
        <v>SMALL CAP</v>
      </c>
      <c r="M548" s="100">
        <f t="shared" si="26"/>
        <v>2.1459999999999999E-3</v>
      </c>
      <c r="O548" s="19" t="s">
        <v>552</v>
      </c>
      <c r="P548" s="19" t="s">
        <v>6</v>
      </c>
    </row>
    <row r="549" spans="1:16" ht="15.75" customHeight="1" x14ac:dyDescent="0.35">
      <c r="A549" s="7">
        <v>542</v>
      </c>
      <c r="B549" s="18" t="s">
        <v>419</v>
      </c>
      <c r="C549" s="18" t="s">
        <v>545</v>
      </c>
      <c r="D549" s="18" t="s">
        <v>4373</v>
      </c>
      <c r="E549" s="95">
        <v>2.1450000000000002E-3</v>
      </c>
      <c r="F549" s="96">
        <v>568.375</v>
      </c>
      <c r="G549" s="96">
        <v>276</v>
      </c>
      <c r="H549" s="89">
        <v>159.14500096</v>
      </c>
      <c r="I549" s="20">
        <v>2.1751639999999998E-3</v>
      </c>
      <c r="J549" s="97" t="s">
        <v>62</v>
      </c>
      <c r="K549" s="98" t="str">
        <f t="shared" si="24"/>
        <v>JAKBIND</v>
      </c>
      <c r="L549" s="99" t="str">
        <f t="shared" si="25"/>
        <v>SMALL CAP</v>
      </c>
      <c r="M549" s="100">
        <f t="shared" si="26"/>
        <v>2.1450000000000002E-3</v>
      </c>
      <c r="O549" s="19" t="s">
        <v>4507</v>
      </c>
      <c r="P549" s="19" t="s">
        <v>13</v>
      </c>
    </row>
    <row r="550" spans="1:16" ht="15.75" customHeight="1" x14ac:dyDescent="0.35">
      <c r="A550" s="7">
        <v>543</v>
      </c>
      <c r="B550" s="18" t="s">
        <v>407</v>
      </c>
      <c r="C550" s="18" t="s">
        <v>586</v>
      </c>
      <c r="D550" s="18" t="s">
        <v>4366</v>
      </c>
      <c r="E550" s="95">
        <v>2.1380000000000001E-3</v>
      </c>
      <c r="F550" s="96">
        <v>1008.517669</v>
      </c>
      <c r="G550" s="96">
        <v>155</v>
      </c>
      <c r="H550" s="89">
        <v>156.32023552000001</v>
      </c>
      <c r="I550" s="20">
        <v>2.16752E-3</v>
      </c>
      <c r="J550" s="97" t="s">
        <v>3732</v>
      </c>
      <c r="K550" s="98" t="str">
        <f t="shared" si="24"/>
        <v>JAKCONS</v>
      </c>
      <c r="L550" s="99" t="str">
        <f t="shared" si="25"/>
        <v>SMALL CAP</v>
      </c>
      <c r="M550" s="100">
        <f t="shared" si="26"/>
        <v>2.1380000000000001E-3</v>
      </c>
      <c r="O550" s="19" t="s">
        <v>1015</v>
      </c>
      <c r="P550" s="19" t="s">
        <v>13</v>
      </c>
    </row>
    <row r="551" spans="1:16" ht="15.75" customHeight="1" x14ac:dyDescent="0.35">
      <c r="A551" s="7">
        <v>544</v>
      </c>
      <c r="B551" s="18" t="s">
        <v>398</v>
      </c>
      <c r="C551" s="18" t="s">
        <v>587</v>
      </c>
      <c r="D551" s="18" t="s">
        <v>4376</v>
      </c>
      <c r="E551" s="95">
        <v>2.1220000000000002E-3</v>
      </c>
      <c r="F551" s="96">
        <v>1070</v>
      </c>
      <c r="G551" s="96">
        <v>145</v>
      </c>
      <c r="H551" s="89">
        <v>155.14999193599999</v>
      </c>
      <c r="I551" s="20">
        <v>2.1512940000000002E-3</v>
      </c>
      <c r="J551" s="97" t="s">
        <v>3726</v>
      </c>
      <c r="K551" s="98" t="str">
        <f t="shared" si="24"/>
        <v>JAKCONS</v>
      </c>
      <c r="L551" s="99" t="str">
        <f t="shared" si="25"/>
        <v>SMALL CAP</v>
      </c>
      <c r="M551" s="100">
        <f t="shared" si="26"/>
        <v>2.1220000000000002E-3</v>
      </c>
      <c r="O551" s="19" t="s">
        <v>1016</v>
      </c>
      <c r="P551" s="19" t="s">
        <v>13</v>
      </c>
    </row>
    <row r="552" spans="1:16" ht="15.75" customHeight="1" x14ac:dyDescent="0.35">
      <c r="A552" s="7">
        <v>545</v>
      </c>
      <c r="B552" s="18" t="s">
        <v>4359</v>
      </c>
      <c r="C552" s="18" t="s">
        <v>856</v>
      </c>
      <c r="D552" s="18" t="s">
        <v>4360</v>
      </c>
      <c r="E552" s="95">
        <v>2.0730000000000002E-3</v>
      </c>
      <c r="F552" s="96">
        <v>592.28</v>
      </c>
      <c r="G552" s="96">
        <v>256</v>
      </c>
      <c r="H552" s="89">
        <v>151.62368000000001</v>
      </c>
      <c r="I552" s="20">
        <v>2.1023980000000001E-3</v>
      </c>
      <c r="J552" s="97" t="s">
        <v>5274</v>
      </c>
      <c r="K552" s="98" t="str">
        <f t="shared" si="24"/>
        <v>JAKPROP</v>
      </c>
      <c r="L552" s="99" t="str">
        <f t="shared" si="25"/>
        <v>SMALL CAP</v>
      </c>
      <c r="M552" s="100">
        <f t="shared" si="26"/>
        <v>2.0730000000000002E-3</v>
      </c>
      <c r="O552" s="19" t="s">
        <v>840</v>
      </c>
      <c r="P552" s="19" t="s">
        <v>10</v>
      </c>
    </row>
    <row r="553" spans="1:16" ht="15.75" customHeight="1" x14ac:dyDescent="0.35">
      <c r="A553" s="7">
        <v>546</v>
      </c>
      <c r="B553" s="18" t="s">
        <v>4973</v>
      </c>
      <c r="C553" s="18" t="s">
        <v>4974</v>
      </c>
      <c r="D553" s="18" t="s">
        <v>4975</v>
      </c>
      <c r="E553" s="95">
        <v>2.068E-3</v>
      </c>
      <c r="F553" s="96">
        <v>1250</v>
      </c>
      <c r="G553" s="96">
        <v>121</v>
      </c>
      <c r="H553" s="89">
        <v>149.999992832</v>
      </c>
      <c r="I553" s="20">
        <v>2.0972170000000002E-3</v>
      </c>
      <c r="J553" s="97" t="s">
        <v>5274</v>
      </c>
      <c r="K553" s="98" t="str">
        <f t="shared" si="24"/>
        <v>JAKFIN</v>
      </c>
      <c r="L553" s="99" t="str">
        <f t="shared" si="25"/>
        <v>SMALL CAP</v>
      </c>
      <c r="M553" s="100">
        <f t="shared" si="26"/>
        <v>2.068E-3</v>
      </c>
      <c r="O553" s="19" t="s">
        <v>553</v>
      </c>
      <c r="P553" s="19" t="s">
        <v>6</v>
      </c>
    </row>
    <row r="554" spans="1:16" ht="15.75" customHeight="1" x14ac:dyDescent="0.35">
      <c r="A554" s="7">
        <v>547</v>
      </c>
      <c r="B554" s="18" t="s">
        <v>4350</v>
      </c>
      <c r="C554" s="18" t="s">
        <v>698</v>
      </c>
      <c r="D554" s="18" t="s">
        <v>4351</v>
      </c>
      <c r="E554" s="95">
        <v>2.0470000000000002E-3</v>
      </c>
      <c r="F554" s="96">
        <v>1453.5826999999999</v>
      </c>
      <c r="G554" s="96">
        <v>103</v>
      </c>
      <c r="H554" s="89">
        <v>172.97634099199999</v>
      </c>
      <c r="I554" s="20">
        <v>2.075988E-3</v>
      </c>
      <c r="J554" s="97" t="s">
        <v>51</v>
      </c>
      <c r="K554" s="98" t="str">
        <f t="shared" si="24"/>
        <v>JAKFIN</v>
      </c>
      <c r="L554" s="99" t="str">
        <f t="shared" si="25"/>
        <v>SMALL CAP</v>
      </c>
      <c r="M554" s="100">
        <f t="shared" si="26"/>
        <v>2.0470000000000002E-3</v>
      </c>
      <c r="O554" s="19" t="s">
        <v>1017</v>
      </c>
      <c r="P554" s="19" t="s">
        <v>13</v>
      </c>
    </row>
    <row r="555" spans="1:16" ht="15.75" customHeight="1" x14ac:dyDescent="0.35">
      <c r="A555" s="7">
        <v>548</v>
      </c>
      <c r="B555" s="18" t="s">
        <v>440</v>
      </c>
      <c r="C555" s="18" t="s">
        <v>922</v>
      </c>
      <c r="D555" s="18" t="s">
        <v>4357</v>
      </c>
      <c r="E555" s="95">
        <v>2.0449999999999999E-3</v>
      </c>
      <c r="F555" s="96">
        <v>1159.200024</v>
      </c>
      <c r="G555" s="96">
        <v>129</v>
      </c>
      <c r="H555" s="89">
        <v>150.69600153600001</v>
      </c>
      <c r="I555" s="20">
        <v>2.0734619999999999E-3</v>
      </c>
      <c r="J555" s="97" t="s">
        <v>82</v>
      </c>
      <c r="K555" s="98" t="str">
        <f t="shared" si="24"/>
        <v>JAKTRAD</v>
      </c>
      <c r="L555" s="99" t="str">
        <f t="shared" si="25"/>
        <v>SMALL CAP</v>
      </c>
      <c r="M555" s="100">
        <f t="shared" si="26"/>
        <v>2.0449999999999999E-3</v>
      </c>
      <c r="O555" s="19" t="s">
        <v>905</v>
      </c>
      <c r="P555" s="19" t="s">
        <v>12</v>
      </c>
    </row>
    <row r="556" spans="1:16" ht="15.75" customHeight="1" x14ac:dyDescent="0.35">
      <c r="A556" s="7">
        <v>549</v>
      </c>
      <c r="B556" s="18" t="s">
        <v>376</v>
      </c>
      <c r="C556" s="18" t="s">
        <v>738</v>
      </c>
      <c r="D556" s="18" t="s">
        <v>4361</v>
      </c>
      <c r="E556" s="95">
        <v>2.0010000000000002E-3</v>
      </c>
      <c r="F556" s="96">
        <v>550.1653</v>
      </c>
      <c r="G556" s="96">
        <v>266</v>
      </c>
      <c r="H556" s="89">
        <v>147.44430182400001</v>
      </c>
      <c r="I556" s="20">
        <v>2.0291900000000002E-3</v>
      </c>
      <c r="J556" s="97" t="s">
        <v>82</v>
      </c>
      <c r="K556" s="98" t="str">
        <f t="shared" si="24"/>
        <v>JAKINFR</v>
      </c>
      <c r="L556" s="99" t="str">
        <f t="shared" si="25"/>
        <v>SMALL CAP</v>
      </c>
      <c r="M556" s="100">
        <f t="shared" si="26"/>
        <v>2.0010000000000002E-3</v>
      </c>
      <c r="O556" s="19" t="s">
        <v>494</v>
      </c>
      <c r="P556" s="19" t="s">
        <v>5</v>
      </c>
    </row>
    <row r="557" spans="1:16" ht="15.75" customHeight="1" x14ac:dyDescent="0.35">
      <c r="A557" s="7">
        <v>550</v>
      </c>
      <c r="B557" s="18" t="s">
        <v>425</v>
      </c>
      <c r="C557" s="18" t="s">
        <v>1020</v>
      </c>
      <c r="D557" s="18" t="s">
        <v>4384</v>
      </c>
      <c r="E557" s="95">
        <v>1.9940000000000001E-3</v>
      </c>
      <c r="F557" s="96">
        <v>588</v>
      </c>
      <c r="G557" s="96">
        <v>248</v>
      </c>
      <c r="H557" s="89">
        <v>145.82400614400001</v>
      </c>
      <c r="I557" s="20">
        <v>2.021981E-3</v>
      </c>
      <c r="J557" s="97" t="s">
        <v>82</v>
      </c>
      <c r="K557" s="98" t="str">
        <f t="shared" si="24"/>
        <v>JAKTRAD</v>
      </c>
      <c r="L557" s="99" t="str">
        <f t="shared" si="25"/>
        <v>SMALL CAP</v>
      </c>
      <c r="M557" s="100">
        <f t="shared" si="26"/>
        <v>1.9940000000000001E-3</v>
      </c>
      <c r="O557" s="19" t="s">
        <v>841</v>
      </c>
      <c r="P557" s="19" t="s">
        <v>10</v>
      </c>
    </row>
    <row r="558" spans="1:16" ht="15.75" customHeight="1" x14ac:dyDescent="0.35">
      <c r="A558" s="7">
        <v>551</v>
      </c>
      <c r="B558" s="18" t="s">
        <v>404</v>
      </c>
      <c r="C558" s="18" t="s">
        <v>946</v>
      </c>
      <c r="D558" s="18" t="s">
        <v>4378</v>
      </c>
      <c r="E558" s="95">
        <v>1.9530000000000001E-3</v>
      </c>
      <c r="F558" s="96">
        <v>314.60000000000002</v>
      </c>
      <c r="G558" s="96">
        <v>454</v>
      </c>
      <c r="H558" s="89">
        <v>143.457599488</v>
      </c>
      <c r="I558" s="20">
        <v>1.980444E-3</v>
      </c>
      <c r="J558" s="97" t="s">
        <v>5273</v>
      </c>
      <c r="K558" s="98" t="str">
        <f t="shared" si="24"/>
        <v>JAKINFR</v>
      </c>
      <c r="L558" s="99" t="str">
        <f t="shared" si="25"/>
        <v>SMALL CAP</v>
      </c>
      <c r="M558" s="100">
        <f t="shared" si="26"/>
        <v>1.9530000000000001E-3</v>
      </c>
      <c r="O558" s="19" t="s">
        <v>842</v>
      </c>
      <c r="P558" s="19" t="s">
        <v>10</v>
      </c>
    </row>
    <row r="559" spans="1:16" ht="15.75" customHeight="1" x14ac:dyDescent="0.35">
      <c r="A559" s="7">
        <v>552</v>
      </c>
      <c r="B559" s="18" t="s">
        <v>468</v>
      </c>
      <c r="C559" s="18" t="s">
        <v>994</v>
      </c>
      <c r="D559" s="18" t="s">
        <v>4401</v>
      </c>
      <c r="E559" s="95">
        <v>1.9350000000000001E-3</v>
      </c>
      <c r="F559" s="96">
        <v>488</v>
      </c>
      <c r="G559" s="96">
        <v>290</v>
      </c>
      <c r="H559" s="89">
        <v>138.59199385599999</v>
      </c>
      <c r="I559" s="20">
        <v>1.962302E-3</v>
      </c>
      <c r="J559" s="97" t="s">
        <v>3732</v>
      </c>
      <c r="K559" s="98" t="str">
        <f t="shared" si="24"/>
        <v>JAKTRAD</v>
      </c>
      <c r="L559" s="99" t="str">
        <f t="shared" si="25"/>
        <v>SMALL CAP</v>
      </c>
      <c r="M559" s="100">
        <f t="shared" si="26"/>
        <v>1.9350000000000001E-3</v>
      </c>
      <c r="O559" s="19" t="s">
        <v>600</v>
      </c>
      <c r="P559" s="19" t="s">
        <v>7</v>
      </c>
    </row>
    <row r="560" spans="1:16" ht="15.75" customHeight="1" x14ac:dyDescent="0.35">
      <c r="A560" s="7">
        <v>553</v>
      </c>
      <c r="B560" s="18" t="s">
        <v>438</v>
      </c>
      <c r="C560" s="18" t="s">
        <v>1009</v>
      </c>
      <c r="D560" s="18" t="s">
        <v>4382</v>
      </c>
      <c r="E560" s="95">
        <v>1.916E-3</v>
      </c>
      <c r="F560" s="96">
        <v>1274</v>
      </c>
      <c r="G560" s="96">
        <v>110</v>
      </c>
      <c r="H560" s="89">
        <v>140.14000332800001</v>
      </c>
      <c r="I560" s="20">
        <v>1.943167E-3</v>
      </c>
      <c r="J560" s="97" t="s">
        <v>3740</v>
      </c>
      <c r="K560" s="98" t="str">
        <f t="shared" si="24"/>
        <v>JAKTRAD</v>
      </c>
      <c r="L560" s="99" t="str">
        <f t="shared" si="25"/>
        <v>SMALL CAP</v>
      </c>
      <c r="M560" s="100">
        <f t="shared" si="26"/>
        <v>1.916E-3</v>
      </c>
      <c r="O560" s="19" t="s">
        <v>843</v>
      </c>
      <c r="P560" s="19" t="s">
        <v>13</v>
      </c>
    </row>
    <row r="561" spans="1:16" ht="15.75" customHeight="1" x14ac:dyDescent="0.35">
      <c r="A561" s="7">
        <v>554</v>
      </c>
      <c r="B561" s="18" t="s">
        <v>4534</v>
      </c>
      <c r="C561" s="18" t="s">
        <v>4535</v>
      </c>
      <c r="D561" s="18" t="s">
        <v>4536</v>
      </c>
      <c r="E561" s="95">
        <v>1.9139999999999999E-3</v>
      </c>
      <c r="F561" s="96">
        <v>421.64</v>
      </c>
      <c r="G561" s="96">
        <v>332</v>
      </c>
      <c r="H561" s="89">
        <v>137.45463296</v>
      </c>
      <c r="I561" s="20">
        <v>1.94101E-3</v>
      </c>
      <c r="J561" s="97" t="s">
        <v>82</v>
      </c>
      <c r="K561" s="98" t="str">
        <f t="shared" si="24"/>
        <v>JAKINFR</v>
      </c>
      <c r="L561" s="99" t="str">
        <f t="shared" si="25"/>
        <v>SMALL CAP</v>
      </c>
      <c r="M561" s="100">
        <f t="shared" si="26"/>
        <v>1.9139999999999999E-3</v>
      </c>
      <c r="O561" s="19" t="s">
        <v>554</v>
      </c>
      <c r="P561" s="19" t="s">
        <v>6</v>
      </c>
    </row>
    <row r="562" spans="1:16" ht="15.75" customHeight="1" x14ac:dyDescent="0.35">
      <c r="A562" s="7">
        <v>555</v>
      </c>
      <c r="B562" s="18" t="s">
        <v>429</v>
      </c>
      <c r="C562" s="18" t="s">
        <v>774</v>
      </c>
      <c r="D562" s="18" t="s">
        <v>4375</v>
      </c>
      <c r="E562" s="95">
        <v>1.902E-3</v>
      </c>
      <c r="F562" s="96">
        <v>1230.839821</v>
      </c>
      <c r="G562" s="96">
        <v>113</v>
      </c>
      <c r="H562" s="89">
        <v>139.084906496</v>
      </c>
      <c r="I562" s="20">
        <v>1.9285369999999999E-3</v>
      </c>
      <c r="J562" s="97" t="s">
        <v>62</v>
      </c>
      <c r="K562" s="98" t="str">
        <f t="shared" si="24"/>
        <v>JAKMINE</v>
      </c>
      <c r="L562" s="99" t="str">
        <f t="shared" si="25"/>
        <v>SMALL CAP</v>
      </c>
      <c r="M562" s="100">
        <f t="shared" si="26"/>
        <v>1.902E-3</v>
      </c>
      <c r="O562" s="19" t="s">
        <v>746</v>
      </c>
      <c r="P562" s="19" t="s">
        <v>9</v>
      </c>
    </row>
    <row r="563" spans="1:16" ht="15.75" customHeight="1" x14ac:dyDescent="0.35">
      <c r="A563" s="7">
        <v>556</v>
      </c>
      <c r="B563" s="18" t="s">
        <v>4497</v>
      </c>
      <c r="C563" s="18" t="s">
        <v>4498</v>
      </c>
      <c r="D563" s="18" t="s">
        <v>4499</v>
      </c>
      <c r="E563" s="95">
        <v>1.8519999999999999E-3</v>
      </c>
      <c r="F563" s="96">
        <v>651.15</v>
      </c>
      <c r="G563" s="96">
        <v>208</v>
      </c>
      <c r="H563" s="89">
        <v>135.43919615999999</v>
      </c>
      <c r="I563" s="20">
        <v>1.8779859999999999E-3</v>
      </c>
      <c r="J563" s="97" t="s">
        <v>5274</v>
      </c>
      <c r="K563" s="98" t="str">
        <f t="shared" si="24"/>
        <v>JAKTRAD</v>
      </c>
      <c r="L563" s="99" t="str">
        <f t="shared" si="25"/>
        <v>SMALL CAP</v>
      </c>
      <c r="M563" s="100">
        <f t="shared" si="26"/>
        <v>1.8519999999999999E-3</v>
      </c>
      <c r="O563" s="19" t="s">
        <v>4879</v>
      </c>
      <c r="P563" s="19" t="s">
        <v>11</v>
      </c>
    </row>
    <row r="564" spans="1:16" ht="15.75" customHeight="1" x14ac:dyDescent="0.35">
      <c r="A564" s="7">
        <v>557</v>
      </c>
      <c r="B564" s="18" t="s">
        <v>4881</v>
      </c>
      <c r="C564" s="18" t="s">
        <v>4882</v>
      </c>
      <c r="D564" s="18" t="s">
        <v>4883</v>
      </c>
      <c r="E564" s="95">
        <v>1.848E-3</v>
      </c>
      <c r="F564" s="96">
        <v>768</v>
      </c>
      <c r="G564" s="96">
        <v>176</v>
      </c>
      <c r="H564" s="89">
        <v>138.24</v>
      </c>
      <c r="I564" s="20">
        <v>1.8742260000000001E-3</v>
      </c>
      <c r="J564" s="97" t="s">
        <v>3726</v>
      </c>
      <c r="K564" s="98" t="str">
        <f t="shared" si="24"/>
        <v>JAKTRAD</v>
      </c>
      <c r="L564" s="99" t="str">
        <f t="shared" si="25"/>
        <v>SMALL CAP</v>
      </c>
      <c r="M564" s="100">
        <f t="shared" si="26"/>
        <v>1.848E-3</v>
      </c>
      <c r="O564" s="19" t="s">
        <v>4529</v>
      </c>
      <c r="P564" s="19" t="s">
        <v>6</v>
      </c>
    </row>
    <row r="565" spans="1:16" ht="15.75" customHeight="1" x14ac:dyDescent="0.35">
      <c r="A565" s="7">
        <v>558</v>
      </c>
      <c r="B565" s="18" t="s">
        <v>403</v>
      </c>
      <c r="C565" s="18" t="s">
        <v>757</v>
      </c>
      <c r="D565" s="18" t="s">
        <v>4363</v>
      </c>
      <c r="E565" s="95">
        <v>1.8420000000000001E-3</v>
      </c>
      <c r="F565" s="96">
        <v>886.41126499999996</v>
      </c>
      <c r="G565" s="96">
        <v>152</v>
      </c>
      <c r="H565" s="89">
        <v>134.73451212800001</v>
      </c>
      <c r="I565" s="20">
        <v>1.8682149999999999E-3</v>
      </c>
      <c r="J565" s="97" t="s">
        <v>82</v>
      </c>
      <c r="K565" s="98" t="str">
        <f t="shared" si="24"/>
        <v>JAKINFR</v>
      </c>
      <c r="L565" s="99" t="str">
        <f t="shared" si="25"/>
        <v>SMALL CAP</v>
      </c>
      <c r="M565" s="100">
        <f t="shared" si="26"/>
        <v>1.8420000000000001E-3</v>
      </c>
      <c r="O565" s="19" t="s">
        <v>555</v>
      </c>
      <c r="P565" s="19" t="s">
        <v>6</v>
      </c>
    </row>
    <row r="566" spans="1:16" ht="15.75" customHeight="1" x14ac:dyDescent="0.35">
      <c r="A566" s="7">
        <v>559</v>
      </c>
      <c r="B566" s="18" t="s">
        <v>5097</v>
      </c>
      <c r="C566" s="18" t="s">
        <v>5098</v>
      </c>
      <c r="D566" s="18" t="s">
        <v>5099</v>
      </c>
      <c r="E566" s="95">
        <v>1.7960000000000001E-3</v>
      </c>
      <c r="F566" s="96">
        <v>650</v>
      </c>
      <c r="G566" s="96">
        <v>202</v>
      </c>
      <c r="H566" s="89">
        <v>136.50000281600001</v>
      </c>
      <c r="I566" s="20">
        <v>1.820592E-3</v>
      </c>
      <c r="J566" s="97" t="s">
        <v>3726</v>
      </c>
      <c r="K566" s="98" t="str">
        <f t="shared" si="24"/>
        <v>JAKTRAD</v>
      </c>
      <c r="L566" s="99" t="str">
        <f t="shared" si="25"/>
        <v>SMALL CAP</v>
      </c>
      <c r="M566" s="100">
        <f t="shared" si="26"/>
        <v>1.7960000000000001E-3</v>
      </c>
      <c r="O566" s="19" t="s">
        <v>747</v>
      </c>
      <c r="P566" s="19" t="s">
        <v>9</v>
      </c>
    </row>
    <row r="567" spans="1:16" ht="15.75" customHeight="1" x14ac:dyDescent="0.35">
      <c r="A567" s="7">
        <v>560</v>
      </c>
      <c r="B567" s="18" t="s">
        <v>437</v>
      </c>
      <c r="C567" s="18" t="s">
        <v>837</v>
      </c>
      <c r="D567" s="18" t="s">
        <v>4395</v>
      </c>
      <c r="E567" s="95">
        <v>1.755E-3</v>
      </c>
      <c r="F567" s="96">
        <v>641.71750999999995</v>
      </c>
      <c r="G567" s="96">
        <v>200</v>
      </c>
      <c r="H567" s="89">
        <v>127.70178662399999</v>
      </c>
      <c r="I567" s="20">
        <v>1.7795980000000001E-3</v>
      </c>
      <c r="J567" s="97" t="s">
        <v>3732</v>
      </c>
      <c r="K567" s="98" t="str">
        <f t="shared" si="24"/>
        <v>JAKMIND</v>
      </c>
      <c r="L567" s="99" t="str">
        <f t="shared" si="25"/>
        <v>SMALL CAP</v>
      </c>
      <c r="M567" s="100">
        <f t="shared" si="26"/>
        <v>1.755E-3</v>
      </c>
      <c r="O567" s="19" t="s">
        <v>906</v>
      </c>
      <c r="P567" s="19" t="s">
        <v>12</v>
      </c>
    </row>
    <row r="568" spans="1:16" ht="15.75" customHeight="1" x14ac:dyDescent="0.35">
      <c r="A568" s="7">
        <v>561</v>
      </c>
      <c r="B568" s="18" t="s">
        <v>413</v>
      </c>
      <c r="C568" s="18" t="s">
        <v>741</v>
      </c>
      <c r="D568" s="18" t="s">
        <v>4362</v>
      </c>
      <c r="E568" s="95">
        <v>1.7329999999999999E-3</v>
      </c>
      <c r="F568" s="96">
        <v>615.14501199999995</v>
      </c>
      <c r="G568" s="96">
        <v>206</v>
      </c>
      <c r="H568" s="89">
        <v>126.719868928</v>
      </c>
      <c r="I568" s="20">
        <v>1.757085E-3</v>
      </c>
      <c r="J568" s="97" t="s">
        <v>82</v>
      </c>
      <c r="K568" s="98" t="str">
        <f t="shared" si="24"/>
        <v>JAKINFR</v>
      </c>
      <c r="L568" s="99" t="str">
        <f t="shared" si="25"/>
        <v>SMALL CAP</v>
      </c>
      <c r="M568" s="100">
        <f t="shared" si="26"/>
        <v>1.7329999999999999E-3</v>
      </c>
      <c r="O568" s="19" t="s">
        <v>748</v>
      </c>
      <c r="P568" s="19" t="s">
        <v>9</v>
      </c>
    </row>
    <row r="569" spans="1:16" ht="15.75" customHeight="1" x14ac:dyDescent="0.35">
      <c r="A569" s="7">
        <v>562</v>
      </c>
      <c r="B569" s="18" t="s">
        <v>4657</v>
      </c>
      <c r="C569" s="18" t="s">
        <v>4658</v>
      </c>
      <c r="D569" s="18" t="s">
        <v>4659</v>
      </c>
      <c r="E569" s="95">
        <v>1.696E-3</v>
      </c>
      <c r="F569" s="96">
        <v>1550</v>
      </c>
      <c r="G569" s="96">
        <v>80</v>
      </c>
      <c r="H569" s="89">
        <v>124.000002048</v>
      </c>
      <c r="I569" s="20">
        <v>1.7193709999999999E-3</v>
      </c>
      <c r="J569" s="97" t="s">
        <v>82</v>
      </c>
      <c r="K569" s="98" t="str">
        <f t="shared" si="24"/>
        <v>JAKINFR</v>
      </c>
      <c r="L569" s="99" t="str">
        <f t="shared" si="25"/>
        <v>SMALL CAP</v>
      </c>
      <c r="M569" s="100">
        <f t="shared" si="26"/>
        <v>1.696E-3</v>
      </c>
      <c r="O569" s="19" t="s">
        <v>749</v>
      </c>
      <c r="P569" s="19" t="s">
        <v>9</v>
      </c>
    </row>
    <row r="570" spans="1:16" ht="15.75" customHeight="1" x14ac:dyDescent="0.35">
      <c r="A570" s="7">
        <v>563</v>
      </c>
      <c r="B570" s="18" t="s">
        <v>414</v>
      </c>
      <c r="C570" s="18" t="s">
        <v>898</v>
      </c>
      <c r="D570" s="18" t="s">
        <v>4370</v>
      </c>
      <c r="E570" s="95">
        <v>1.6670000000000001E-3</v>
      </c>
      <c r="F570" s="96">
        <v>329.56</v>
      </c>
      <c r="G570" s="96">
        <v>370</v>
      </c>
      <c r="H570" s="89">
        <v>121.937199104</v>
      </c>
      <c r="I570" s="20">
        <v>1.690769E-3</v>
      </c>
      <c r="J570" s="97" t="s">
        <v>5274</v>
      </c>
      <c r="K570" s="98" t="str">
        <f t="shared" si="24"/>
        <v>JAKTRAD</v>
      </c>
      <c r="L570" s="99" t="str">
        <f t="shared" si="25"/>
        <v>SMALL CAP</v>
      </c>
      <c r="M570" s="100">
        <f t="shared" si="26"/>
        <v>1.6670000000000001E-3</v>
      </c>
      <c r="O570" s="19" t="s">
        <v>495</v>
      </c>
      <c r="P570" s="19" t="s">
        <v>5</v>
      </c>
    </row>
    <row r="571" spans="1:16" ht="15.75" customHeight="1" x14ac:dyDescent="0.35">
      <c r="A571" s="7">
        <v>564</v>
      </c>
      <c r="B571" s="18" t="s">
        <v>384</v>
      </c>
      <c r="C571" s="18" t="s">
        <v>854</v>
      </c>
      <c r="D571" s="18" t="s">
        <v>4348</v>
      </c>
      <c r="E571" s="95">
        <v>1.6230000000000001E-3</v>
      </c>
      <c r="F571" s="96">
        <v>1429.9155249999999</v>
      </c>
      <c r="G571" s="96">
        <v>83</v>
      </c>
      <c r="H571" s="89">
        <v>121.54281984000001</v>
      </c>
      <c r="I571" s="20">
        <v>1.645646E-3</v>
      </c>
      <c r="J571" s="97" t="s">
        <v>5274</v>
      </c>
      <c r="K571" s="98" t="str">
        <f t="shared" si="24"/>
        <v>JAKPROP</v>
      </c>
      <c r="L571" s="99" t="str">
        <f t="shared" si="25"/>
        <v>SMALL CAP</v>
      </c>
      <c r="M571" s="100">
        <f t="shared" si="26"/>
        <v>1.6230000000000001E-3</v>
      </c>
      <c r="O571" s="19" t="s">
        <v>556</v>
      </c>
      <c r="P571" s="19" t="s">
        <v>6</v>
      </c>
    </row>
    <row r="572" spans="1:16" ht="15.75" customHeight="1" x14ac:dyDescent="0.35">
      <c r="A572" s="7">
        <v>565</v>
      </c>
      <c r="B572" s="18" t="s">
        <v>417</v>
      </c>
      <c r="C572" s="18" t="s">
        <v>835</v>
      </c>
      <c r="D572" s="18" t="s">
        <v>4372</v>
      </c>
      <c r="E572" s="95">
        <v>1.611E-3</v>
      </c>
      <c r="F572" s="96">
        <v>701.04347800000005</v>
      </c>
      <c r="G572" s="96">
        <v>168</v>
      </c>
      <c r="H572" s="89">
        <v>119.878434816</v>
      </c>
      <c r="I572" s="20">
        <v>1.63306E-3</v>
      </c>
      <c r="J572" s="97" t="s">
        <v>3732</v>
      </c>
      <c r="K572" s="98" t="str">
        <f t="shared" si="24"/>
        <v>JAKMIND</v>
      </c>
      <c r="L572" s="99" t="str">
        <f t="shared" si="25"/>
        <v>SMALL CAP</v>
      </c>
      <c r="M572" s="100">
        <f t="shared" si="26"/>
        <v>1.611E-3</v>
      </c>
      <c r="O572" s="19" t="s">
        <v>601</v>
      </c>
      <c r="P572" s="19" t="s">
        <v>7</v>
      </c>
    </row>
    <row r="573" spans="1:16" ht="15.75" customHeight="1" x14ac:dyDescent="0.35">
      <c r="A573" s="7">
        <v>566</v>
      </c>
      <c r="B573" s="18" t="s">
        <v>397</v>
      </c>
      <c r="C573" s="18" t="s">
        <v>504</v>
      </c>
      <c r="D573" s="18" t="s">
        <v>4371</v>
      </c>
      <c r="E573" s="95">
        <v>1.5839999999999999E-3</v>
      </c>
      <c r="F573" s="96">
        <v>1362.6713999999999</v>
      </c>
      <c r="G573" s="96">
        <v>85</v>
      </c>
      <c r="H573" s="89">
        <v>115.827073024</v>
      </c>
      <c r="I573" s="20">
        <v>1.6060460000000001E-3</v>
      </c>
      <c r="J573" s="18" t="s">
        <v>62</v>
      </c>
      <c r="K573" s="98" t="str">
        <f t="shared" si="24"/>
        <v>JAKBIND</v>
      </c>
      <c r="L573" s="40" t="str">
        <f t="shared" si="25"/>
        <v>SMALL CAP</v>
      </c>
      <c r="M573" s="100">
        <f t="shared" si="26"/>
        <v>1.5839999999999999E-3</v>
      </c>
      <c r="O573" s="19" t="s">
        <v>4649</v>
      </c>
      <c r="P573" s="19" t="s">
        <v>9</v>
      </c>
    </row>
    <row r="574" spans="1:16" ht="15.75" customHeight="1" x14ac:dyDescent="0.35">
      <c r="A574" s="7">
        <v>567</v>
      </c>
      <c r="B574" s="18" t="s">
        <v>448</v>
      </c>
      <c r="C574" s="18" t="s">
        <v>523</v>
      </c>
      <c r="D574" s="18" t="s">
        <v>4394</v>
      </c>
      <c r="E574" s="95">
        <v>1.5560000000000001E-3</v>
      </c>
      <c r="F574" s="96">
        <v>196.12123700000001</v>
      </c>
      <c r="G574" s="96">
        <v>580</v>
      </c>
      <c r="H574" s="89">
        <v>114.73092608</v>
      </c>
      <c r="I574" s="20">
        <v>1.5772500000000001E-3</v>
      </c>
      <c r="J574" s="18" t="s">
        <v>62</v>
      </c>
      <c r="K574" s="98" t="str">
        <f t="shared" si="24"/>
        <v>JAKBIND</v>
      </c>
      <c r="L574" s="40" t="str">
        <f t="shared" si="25"/>
        <v>SMALL CAP</v>
      </c>
      <c r="M574" s="100">
        <f t="shared" si="26"/>
        <v>1.5560000000000001E-3</v>
      </c>
      <c r="O574" s="19" t="s">
        <v>4442</v>
      </c>
      <c r="P574" s="19" t="s">
        <v>6</v>
      </c>
    </row>
    <row r="575" spans="1:16" ht="15.75" customHeight="1" x14ac:dyDescent="0.35">
      <c r="A575" s="7">
        <v>568</v>
      </c>
      <c r="B575" s="18" t="s">
        <v>4959</v>
      </c>
      <c r="C575" s="18" t="s">
        <v>4960</v>
      </c>
      <c r="D575" s="18" t="s">
        <v>4961</v>
      </c>
      <c r="E575" s="95">
        <v>1.5380000000000001E-3</v>
      </c>
      <c r="F575" s="96">
        <v>380</v>
      </c>
      <c r="G575" s="96">
        <v>296</v>
      </c>
      <c r="H575" s="89">
        <v>133.00000358400001</v>
      </c>
      <c r="I575" s="20">
        <v>1.5596360000000001E-3</v>
      </c>
      <c r="J575" s="18" t="s">
        <v>3732</v>
      </c>
      <c r="K575" s="98" t="str">
        <f t="shared" si="24"/>
        <v>JAKTRAD</v>
      </c>
      <c r="L575" s="40" t="str">
        <f t="shared" si="25"/>
        <v>SMALL CAP</v>
      </c>
      <c r="M575" s="100">
        <f t="shared" si="26"/>
        <v>1.5380000000000001E-3</v>
      </c>
      <c r="O575" s="19" t="s">
        <v>1018</v>
      </c>
      <c r="P575" s="19" t="s">
        <v>13</v>
      </c>
    </row>
    <row r="576" spans="1:16" ht="15.75" customHeight="1" x14ac:dyDescent="0.35">
      <c r="A576" s="7">
        <v>569</v>
      </c>
      <c r="B576" s="18" t="s">
        <v>4403</v>
      </c>
      <c r="C576" s="18" t="s">
        <v>734</v>
      </c>
      <c r="D576" s="18" t="s">
        <v>4404</v>
      </c>
      <c r="E576" s="95">
        <v>1.4809999999999999E-3</v>
      </c>
      <c r="F576" s="96">
        <v>358.6</v>
      </c>
      <c r="G576" s="96">
        <v>302</v>
      </c>
      <c r="H576" s="89">
        <v>103.276797952</v>
      </c>
      <c r="I576" s="20">
        <v>1.501638E-3</v>
      </c>
      <c r="J576" s="18" t="s">
        <v>82</v>
      </c>
      <c r="K576" s="98" t="str">
        <f t="shared" si="24"/>
        <v>JAKINFR</v>
      </c>
      <c r="L576" s="40" t="str">
        <f t="shared" si="25"/>
        <v>SMALL CAP</v>
      </c>
      <c r="M576" s="100">
        <f t="shared" si="26"/>
        <v>1.4809999999999999E-3</v>
      </c>
      <c r="O576" s="19" t="s">
        <v>844</v>
      </c>
      <c r="P576" s="19" t="s">
        <v>10</v>
      </c>
    </row>
    <row r="577" spans="1:16" ht="15.75" customHeight="1" x14ac:dyDescent="0.35">
      <c r="A577" s="7">
        <v>570</v>
      </c>
      <c r="B577" s="18" t="s">
        <v>4434</v>
      </c>
      <c r="C577" s="18" t="s">
        <v>4435</v>
      </c>
      <c r="D577" s="18" t="s">
        <v>4436</v>
      </c>
      <c r="E577" s="162">
        <v>1.467E-3</v>
      </c>
      <c r="F577" s="163">
        <v>819</v>
      </c>
      <c r="G577" s="96">
        <v>131</v>
      </c>
      <c r="H577" s="164">
        <v>113.840996352</v>
      </c>
      <c r="I577" s="20">
        <v>1.487658E-3</v>
      </c>
      <c r="J577" s="18" t="s">
        <v>82</v>
      </c>
      <c r="K577" s="98" t="str">
        <f t="shared" si="24"/>
        <v>JAKINFR</v>
      </c>
      <c r="L577" s="40" t="str">
        <f t="shared" si="25"/>
        <v>SMALL CAP</v>
      </c>
      <c r="M577" s="165">
        <f t="shared" si="26"/>
        <v>1.467E-3</v>
      </c>
      <c r="O577" s="19" t="s">
        <v>1019</v>
      </c>
      <c r="P577" s="19" t="s">
        <v>13</v>
      </c>
    </row>
    <row r="578" spans="1:16" ht="15.75" customHeight="1" x14ac:dyDescent="0.35">
      <c r="A578" s="7">
        <v>571</v>
      </c>
      <c r="B578" s="18" t="s">
        <v>418</v>
      </c>
      <c r="C578" s="18" t="s">
        <v>513</v>
      </c>
      <c r="D578" s="18" t="s">
        <v>4388</v>
      </c>
      <c r="E578" s="162">
        <v>1.4580000000000001E-3</v>
      </c>
      <c r="F578" s="18">
        <v>331.129952</v>
      </c>
      <c r="G578" s="96">
        <v>322</v>
      </c>
      <c r="H578" s="166">
        <v>106.62384435200001</v>
      </c>
      <c r="I578" s="20">
        <v>1.4784349999999999E-3</v>
      </c>
      <c r="J578" s="18" t="s">
        <v>62</v>
      </c>
      <c r="K578" s="98" t="str">
        <f t="shared" si="24"/>
        <v>JAKBIND</v>
      </c>
      <c r="L578" s="40" t="str">
        <f t="shared" si="25"/>
        <v>SMALL CAP</v>
      </c>
      <c r="M578" s="165">
        <f t="shared" si="26"/>
        <v>1.4580000000000001E-3</v>
      </c>
      <c r="O578" s="19" t="s">
        <v>750</v>
      </c>
      <c r="P578" s="19" t="s">
        <v>9</v>
      </c>
    </row>
    <row r="579" spans="1:16" ht="15.75" customHeight="1" x14ac:dyDescent="0.35">
      <c r="A579" s="7">
        <v>572</v>
      </c>
      <c r="B579" s="18" t="s">
        <v>434</v>
      </c>
      <c r="C579" s="18" t="s">
        <v>662</v>
      </c>
      <c r="D579" s="18" t="s">
        <v>4430</v>
      </c>
      <c r="E579" s="162">
        <v>1.4499999999999999E-3</v>
      </c>
      <c r="F579" s="18">
        <v>2120</v>
      </c>
      <c r="G579" s="96">
        <v>50</v>
      </c>
      <c r="H579" s="166">
        <v>105.999998976</v>
      </c>
      <c r="I579" s="20">
        <v>1.4697849999999999E-3</v>
      </c>
      <c r="J579" s="18" t="s">
        <v>51</v>
      </c>
      <c r="K579" s="98" t="str">
        <f t="shared" si="24"/>
        <v>JAKTRAD</v>
      </c>
      <c r="L579" s="40" t="str">
        <f t="shared" ref="L579:L604" si="27">IF((E579&lt;0.5),"SMALL CAP",IF(AND(E579&gt;=0.5,E579&lt;=1.5),"MID CAP",IF(E579&gt;1.5,"BIG CAP","")))</f>
        <v>SMALL CAP</v>
      </c>
      <c r="M579" s="165">
        <f t="shared" ref="M579:M604" si="28">E579</f>
        <v>1.4499999999999999E-3</v>
      </c>
      <c r="O579" s="19" t="s">
        <v>694</v>
      </c>
      <c r="P579" s="19" t="s">
        <v>8</v>
      </c>
    </row>
    <row r="580" spans="1:16" ht="15.75" customHeight="1" x14ac:dyDescent="0.35">
      <c r="A580" s="7">
        <v>573</v>
      </c>
      <c r="B580" s="18" t="s">
        <v>364</v>
      </c>
      <c r="C580" s="18" t="s">
        <v>952</v>
      </c>
      <c r="D580" s="18" t="s">
        <v>4387</v>
      </c>
      <c r="E580" s="162">
        <v>1.431E-3</v>
      </c>
      <c r="F580" s="18">
        <v>1089.75</v>
      </c>
      <c r="G580" s="96">
        <v>96</v>
      </c>
      <c r="H580" s="166">
        <v>107.885248512</v>
      </c>
      <c r="I580" s="20">
        <v>1.4505950000000001E-3</v>
      </c>
      <c r="J580" s="18" t="s">
        <v>5274</v>
      </c>
      <c r="K580" s="98" t="str">
        <f t="shared" si="24"/>
        <v>JAKTRAD</v>
      </c>
      <c r="L580" s="40" t="str">
        <f t="shared" si="27"/>
        <v>SMALL CAP</v>
      </c>
      <c r="M580" s="165">
        <f t="shared" si="28"/>
        <v>1.431E-3</v>
      </c>
      <c r="O580" s="19" t="s">
        <v>796</v>
      </c>
      <c r="P580" s="19" t="s">
        <v>11</v>
      </c>
    </row>
    <row r="581" spans="1:16" ht="15.75" customHeight="1" x14ac:dyDescent="0.35">
      <c r="A581" s="7">
        <v>574</v>
      </c>
      <c r="B581" s="18" t="s">
        <v>421</v>
      </c>
      <c r="C581" s="18" t="s">
        <v>617</v>
      </c>
      <c r="D581" s="18" t="s">
        <v>4390</v>
      </c>
      <c r="E581" s="162">
        <v>1.42E-3</v>
      </c>
      <c r="F581" s="18">
        <v>348.38647200000003</v>
      </c>
      <c r="G581" s="96">
        <v>298</v>
      </c>
      <c r="H581" s="166">
        <v>109.39335475199999</v>
      </c>
      <c r="I581" s="20">
        <v>1.4395460000000001E-3</v>
      </c>
      <c r="J581" s="18" t="s">
        <v>51</v>
      </c>
      <c r="K581" s="98" t="str">
        <f t="shared" si="24"/>
        <v>JAKFIN</v>
      </c>
      <c r="L581" s="40" t="str">
        <f t="shared" si="27"/>
        <v>SMALL CAP</v>
      </c>
      <c r="M581" s="165">
        <f t="shared" si="28"/>
        <v>1.42E-3</v>
      </c>
      <c r="O581" s="19" t="s">
        <v>1020</v>
      </c>
      <c r="P581" s="19" t="s">
        <v>13</v>
      </c>
    </row>
    <row r="582" spans="1:16" ht="15.75" customHeight="1" x14ac:dyDescent="0.35">
      <c r="A582" s="7">
        <v>575</v>
      </c>
      <c r="B582" s="18" t="s">
        <v>4343</v>
      </c>
      <c r="C582" s="18" t="s">
        <v>678</v>
      </c>
      <c r="D582" s="18" t="s">
        <v>4344</v>
      </c>
      <c r="E582" s="162">
        <v>1.4189999999999999E-3</v>
      </c>
      <c r="F582" s="18">
        <v>1525.8191159999999</v>
      </c>
      <c r="G582" s="96">
        <v>68</v>
      </c>
      <c r="H582" s="166">
        <v>103.75570227199999</v>
      </c>
      <c r="I582" s="20">
        <v>1.4386659999999999E-3</v>
      </c>
      <c r="J582" s="18" t="s">
        <v>51</v>
      </c>
      <c r="K582" s="98" t="str">
        <f t="shared" si="24"/>
        <v>JAKFIN</v>
      </c>
      <c r="L582" s="40" t="str">
        <f t="shared" si="27"/>
        <v>SMALL CAP</v>
      </c>
      <c r="M582" s="165">
        <f t="shared" si="28"/>
        <v>1.4189999999999999E-3</v>
      </c>
      <c r="O582" s="19" t="s">
        <v>557</v>
      </c>
      <c r="P582" s="19" t="s">
        <v>6</v>
      </c>
    </row>
    <row r="583" spans="1:16" ht="15.75" customHeight="1" x14ac:dyDescent="0.35">
      <c r="A583" s="7">
        <v>576</v>
      </c>
      <c r="B583" s="18" t="s">
        <v>430</v>
      </c>
      <c r="C583" s="18" t="s">
        <v>593</v>
      </c>
      <c r="D583" s="18" t="s">
        <v>4393</v>
      </c>
      <c r="E583" s="162">
        <v>1.354E-3</v>
      </c>
      <c r="F583" s="18">
        <v>535.08000000000004</v>
      </c>
      <c r="G583" s="96">
        <v>185</v>
      </c>
      <c r="H583" s="166">
        <v>100.595040256</v>
      </c>
      <c r="I583" s="20">
        <v>1.372582E-3</v>
      </c>
      <c r="J583" s="18" t="s">
        <v>3740</v>
      </c>
      <c r="K583" s="98" t="str">
        <f t="shared" si="24"/>
        <v>JAKCONS</v>
      </c>
      <c r="L583" s="40" t="str">
        <f t="shared" si="27"/>
        <v>SMALL CAP</v>
      </c>
      <c r="M583" s="165">
        <f t="shared" si="28"/>
        <v>1.354E-3</v>
      </c>
      <c r="O583" s="19" t="s">
        <v>558</v>
      </c>
      <c r="P583" s="19" t="s">
        <v>6</v>
      </c>
    </row>
    <row r="584" spans="1:16" ht="15.75" customHeight="1" x14ac:dyDescent="0.35">
      <c r="A584" s="7">
        <v>577</v>
      </c>
      <c r="B584" s="18" t="s">
        <v>411</v>
      </c>
      <c r="C584" s="18" t="s">
        <v>955</v>
      </c>
      <c r="D584" s="18" t="s">
        <v>4292</v>
      </c>
      <c r="E584" s="162">
        <v>1.335E-3</v>
      </c>
      <c r="F584" s="18">
        <v>591.82799999999997</v>
      </c>
      <c r="G584" s="96">
        <v>165</v>
      </c>
      <c r="H584" s="166">
        <v>100.610760704</v>
      </c>
      <c r="I584" s="20">
        <v>1.3540270000000001E-3</v>
      </c>
      <c r="J584" s="18" t="s">
        <v>3732</v>
      </c>
      <c r="K584" s="98" t="str">
        <f t="shared" ref="K584:K635" si="29">VLOOKUP(C584,$O$8:$P$637,2,FALSE)</f>
        <v>JAKTRAD</v>
      </c>
      <c r="L584" s="40" t="str">
        <f t="shared" si="27"/>
        <v>SMALL CAP</v>
      </c>
      <c r="M584" s="165">
        <f t="shared" si="28"/>
        <v>1.335E-3</v>
      </c>
      <c r="O584" s="19" t="s">
        <v>751</v>
      </c>
      <c r="P584" s="19" t="s">
        <v>9</v>
      </c>
    </row>
    <row r="585" spans="1:16" ht="15.75" customHeight="1" x14ac:dyDescent="0.35">
      <c r="A585" s="7">
        <v>578</v>
      </c>
      <c r="B585" s="18" t="s">
        <v>420</v>
      </c>
      <c r="C585" s="18" t="s">
        <v>827</v>
      </c>
      <c r="D585" s="18" t="s">
        <v>4399</v>
      </c>
      <c r="E585" s="162">
        <v>1.3079999999999999E-3</v>
      </c>
      <c r="F585" s="18">
        <v>106.25</v>
      </c>
      <c r="G585" s="96">
        <v>900</v>
      </c>
      <c r="H585" s="166">
        <v>95.093751807999993</v>
      </c>
      <c r="I585" s="20">
        <v>1.3259260000000001E-3</v>
      </c>
      <c r="J585" s="18" t="s">
        <v>3732</v>
      </c>
      <c r="K585" s="98" t="str">
        <f t="shared" si="29"/>
        <v>JAKMIND</v>
      </c>
      <c r="L585" s="40" t="str">
        <f t="shared" si="27"/>
        <v>SMALL CAP</v>
      </c>
      <c r="M585" s="165">
        <f t="shared" si="28"/>
        <v>1.3079999999999999E-3</v>
      </c>
      <c r="O585" s="19" t="s">
        <v>752</v>
      </c>
      <c r="P585" s="19" t="s">
        <v>9</v>
      </c>
    </row>
    <row r="586" spans="1:16" ht="15.75" customHeight="1" x14ac:dyDescent="0.35">
      <c r="A586" s="7">
        <v>579</v>
      </c>
      <c r="B586" s="18" t="s">
        <v>4324</v>
      </c>
      <c r="C586" s="18" t="s">
        <v>660</v>
      </c>
      <c r="D586" s="18" t="s">
        <v>4325</v>
      </c>
      <c r="E586" s="162">
        <v>1.2719999999999999E-3</v>
      </c>
      <c r="F586" s="18">
        <v>1860.2249999999999</v>
      </c>
      <c r="G586" s="96">
        <v>50</v>
      </c>
      <c r="H586" s="166">
        <v>94.871478272000004</v>
      </c>
      <c r="I586" s="20">
        <v>1.2896839999999999E-3</v>
      </c>
      <c r="J586" s="18" t="s">
        <v>51</v>
      </c>
      <c r="K586" s="98" t="str">
        <f t="shared" si="29"/>
        <v>JAKFIN</v>
      </c>
      <c r="L586" s="40" t="str">
        <f t="shared" si="27"/>
        <v>SMALL CAP</v>
      </c>
      <c r="M586" s="165">
        <f t="shared" si="28"/>
        <v>1.2719999999999999E-3</v>
      </c>
      <c r="O586" s="19" t="s">
        <v>1021</v>
      </c>
      <c r="P586" s="19" t="s">
        <v>13</v>
      </c>
    </row>
    <row r="587" spans="1:16" ht="15.75" customHeight="1" x14ac:dyDescent="0.35">
      <c r="A587" s="7">
        <v>580</v>
      </c>
      <c r="B587" s="18" t="s">
        <v>4364</v>
      </c>
      <c r="C587" s="18" t="s">
        <v>732</v>
      </c>
      <c r="D587" s="18" t="s">
        <v>4365</v>
      </c>
      <c r="E587" s="162">
        <v>1.173E-3</v>
      </c>
      <c r="F587" s="18">
        <v>816.99705300000005</v>
      </c>
      <c r="G587" s="96">
        <v>105</v>
      </c>
      <c r="H587" s="166">
        <v>87.418683392000005</v>
      </c>
      <c r="I587" s="20">
        <v>1.189482E-3</v>
      </c>
      <c r="J587" s="18" t="s">
        <v>66</v>
      </c>
      <c r="K587" s="98" t="str">
        <f t="shared" si="29"/>
        <v>JAKINFR</v>
      </c>
      <c r="L587" s="40" t="str">
        <f t="shared" si="27"/>
        <v>SMALL CAP</v>
      </c>
      <c r="M587" s="165">
        <f t="shared" si="28"/>
        <v>1.173E-3</v>
      </c>
      <c r="O587" s="19" t="s">
        <v>1022</v>
      </c>
      <c r="P587" s="19" t="s">
        <v>13</v>
      </c>
    </row>
    <row r="588" spans="1:16" ht="15.75" customHeight="1" x14ac:dyDescent="0.35">
      <c r="A588" s="7">
        <v>581</v>
      </c>
      <c r="B588" s="18" t="s">
        <v>465</v>
      </c>
      <c r="C588" s="18" t="s">
        <v>583</v>
      </c>
      <c r="D588" s="18" t="s">
        <v>4415</v>
      </c>
      <c r="E588" s="162">
        <v>1.132E-3</v>
      </c>
      <c r="F588" s="18">
        <v>276</v>
      </c>
      <c r="G588" s="96">
        <v>300</v>
      </c>
      <c r="H588" s="166">
        <v>82.247999488000005</v>
      </c>
      <c r="I588" s="20">
        <v>1.1480959999999999E-3</v>
      </c>
      <c r="J588" s="18" t="s">
        <v>3732</v>
      </c>
      <c r="K588" s="98" t="str">
        <f t="shared" si="29"/>
        <v>JAKCONS</v>
      </c>
      <c r="L588" s="40" t="str">
        <f t="shared" si="27"/>
        <v>SMALL CAP</v>
      </c>
      <c r="M588" s="165">
        <f t="shared" si="28"/>
        <v>1.132E-3</v>
      </c>
      <c r="O588" s="19" t="s">
        <v>4535</v>
      </c>
      <c r="P588" s="19" t="s">
        <v>9</v>
      </c>
    </row>
    <row r="589" spans="1:16" ht="15.75" customHeight="1" x14ac:dyDescent="0.35">
      <c r="A589" s="7">
        <v>582</v>
      </c>
      <c r="B589" s="18" t="s">
        <v>443</v>
      </c>
      <c r="C589" s="18" t="s">
        <v>515</v>
      </c>
      <c r="D589" s="18" t="s">
        <v>4411</v>
      </c>
      <c r="E589" s="162">
        <v>1.1119999999999999E-3</v>
      </c>
      <c r="F589" s="18">
        <v>968.29700000000003</v>
      </c>
      <c r="G589" s="96">
        <v>84</v>
      </c>
      <c r="H589" s="166">
        <v>77.463756799999999</v>
      </c>
      <c r="I589" s="20">
        <v>1.1278099999999999E-3</v>
      </c>
      <c r="J589" s="18" t="s">
        <v>59</v>
      </c>
      <c r="K589" s="98" t="str">
        <f t="shared" si="29"/>
        <v>JAKBIND</v>
      </c>
      <c r="L589" s="40" t="str">
        <f t="shared" si="27"/>
        <v>SMALL CAP</v>
      </c>
      <c r="M589" s="165">
        <f t="shared" si="28"/>
        <v>1.1119999999999999E-3</v>
      </c>
      <c r="O589" s="19" t="s">
        <v>797</v>
      </c>
      <c r="P589" s="19" t="s">
        <v>11</v>
      </c>
    </row>
    <row r="590" spans="1:16" ht="15.75" customHeight="1" x14ac:dyDescent="0.35">
      <c r="A590" s="7">
        <v>583</v>
      </c>
      <c r="B590" s="18" t="s">
        <v>380</v>
      </c>
      <c r="C590" s="18" t="s">
        <v>557</v>
      </c>
      <c r="D590" s="18" t="s">
        <v>4396</v>
      </c>
      <c r="E590" s="162">
        <v>1.0380000000000001E-3</v>
      </c>
      <c r="F590" s="18">
        <v>1011.77475</v>
      </c>
      <c r="G590" s="96">
        <v>75</v>
      </c>
      <c r="H590" s="166">
        <v>75.883102207999997</v>
      </c>
      <c r="I590" s="20">
        <v>1.052187E-3</v>
      </c>
      <c r="J590" s="18" t="s">
        <v>62</v>
      </c>
      <c r="K590" s="98" t="str">
        <f t="shared" si="29"/>
        <v>JAKBIND</v>
      </c>
      <c r="L590" s="40" t="str">
        <f t="shared" si="27"/>
        <v>SMALL CAP</v>
      </c>
      <c r="M590" s="165">
        <f t="shared" si="28"/>
        <v>1.0380000000000001E-3</v>
      </c>
      <c r="O590" s="19" t="s">
        <v>907</v>
      </c>
      <c r="P590" s="19" t="s">
        <v>12</v>
      </c>
    </row>
    <row r="591" spans="1:16" ht="15.75" customHeight="1" x14ac:dyDescent="0.35">
      <c r="A591" s="7">
        <v>584</v>
      </c>
      <c r="B591" s="18" t="s">
        <v>441</v>
      </c>
      <c r="C591" s="18" t="s">
        <v>790</v>
      </c>
      <c r="D591" s="18" t="s">
        <v>4406</v>
      </c>
      <c r="E591" s="162">
        <v>9.8400000000000007E-4</v>
      </c>
      <c r="F591" s="18">
        <v>1411.5508</v>
      </c>
      <c r="G591" s="96">
        <v>51</v>
      </c>
      <c r="H591" s="166">
        <v>71.989092352</v>
      </c>
      <c r="I591" s="20">
        <v>9.9819329999999997E-4</v>
      </c>
      <c r="J591" s="18" t="s">
        <v>59</v>
      </c>
      <c r="K591" s="98" t="str">
        <f t="shared" si="29"/>
        <v>JAKMINE</v>
      </c>
      <c r="L591" s="40" t="str">
        <f t="shared" si="27"/>
        <v>SMALL CAP</v>
      </c>
      <c r="M591" s="165">
        <f t="shared" si="28"/>
        <v>9.8400000000000007E-4</v>
      </c>
      <c r="O591" s="19" t="s">
        <v>908</v>
      </c>
      <c r="P591" s="19" t="s">
        <v>12</v>
      </c>
    </row>
    <row r="592" spans="1:16" ht="15.75" customHeight="1" x14ac:dyDescent="0.35">
      <c r="A592" s="7">
        <v>585</v>
      </c>
      <c r="B592" s="18" t="s">
        <v>444</v>
      </c>
      <c r="C592" s="18" t="s">
        <v>590</v>
      </c>
      <c r="D592" s="18" t="s">
        <v>4398</v>
      </c>
      <c r="E592" s="162">
        <v>9.8299999999999993E-4</v>
      </c>
      <c r="F592" s="18">
        <v>428</v>
      </c>
      <c r="G592" s="96">
        <v>168</v>
      </c>
      <c r="H592" s="166">
        <v>72.33200128</v>
      </c>
      <c r="I592" s="20">
        <v>9.9701340000000007E-4</v>
      </c>
      <c r="J592" s="18" t="s">
        <v>3726</v>
      </c>
      <c r="K592" s="98" t="str">
        <f t="shared" si="29"/>
        <v>JAKCONS</v>
      </c>
      <c r="L592" s="40" t="str">
        <f t="shared" si="27"/>
        <v>SMALL CAP</v>
      </c>
      <c r="M592" s="165">
        <f t="shared" si="28"/>
        <v>9.8299999999999993E-4</v>
      </c>
      <c r="O592" s="19" t="s">
        <v>559</v>
      </c>
      <c r="P592" s="19" t="s">
        <v>6</v>
      </c>
    </row>
    <row r="593" spans="1:16" ht="15.75" customHeight="1" x14ac:dyDescent="0.35">
      <c r="A593" s="7">
        <v>586</v>
      </c>
      <c r="B593" s="18" t="s">
        <v>452</v>
      </c>
      <c r="C593" s="18" t="s">
        <v>853</v>
      </c>
      <c r="D593" s="18" t="s">
        <v>4409</v>
      </c>
      <c r="E593" s="162">
        <v>8.9599999999999999E-4</v>
      </c>
      <c r="F593" s="18">
        <v>661.78452000000004</v>
      </c>
      <c r="G593" s="96">
        <v>99</v>
      </c>
      <c r="H593" s="166">
        <v>65.516666880000002</v>
      </c>
      <c r="I593" s="20">
        <v>9.0844730000000005E-4</v>
      </c>
      <c r="J593" s="18" t="s">
        <v>5274</v>
      </c>
      <c r="K593" s="98" t="str">
        <f t="shared" si="29"/>
        <v>JAKPROP</v>
      </c>
      <c r="L593" s="40" t="str">
        <f t="shared" si="27"/>
        <v>SMALL CAP</v>
      </c>
      <c r="M593" s="165">
        <f t="shared" si="28"/>
        <v>8.9599999999999999E-4</v>
      </c>
      <c r="O593" s="19" t="s">
        <v>753</v>
      </c>
      <c r="P593" s="19" t="s">
        <v>9</v>
      </c>
    </row>
    <row r="594" spans="1:16" ht="15.75" customHeight="1" x14ac:dyDescent="0.35">
      <c r="A594" s="7">
        <v>587</v>
      </c>
      <c r="B594" s="18" t="s">
        <v>361</v>
      </c>
      <c r="C594" s="18" t="s">
        <v>742</v>
      </c>
      <c r="D594" s="18" t="s">
        <v>4277</v>
      </c>
      <c r="E594" s="162">
        <v>8.3799999999999999E-4</v>
      </c>
      <c r="F594" s="18">
        <v>1135.2249999999999</v>
      </c>
      <c r="G594" s="96">
        <v>54</v>
      </c>
      <c r="H594" s="166">
        <v>65.843048448000005</v>
      </c>
      <c r="I594" s="20">
        <v>8.5000929999999998E-4</v>
      </c>
      <c r="J594" s="18" t="s">
        <v>82</v>
      </c>
      <c r="K594" s="98" t="str">
        <f t="shared" si="29"/>
        <v>JAKINFR</v>
      </c>
      <c r="L594" s="40" t="str">
        <f t="shared" si="27"/>
        <v>SMALL CAP</v>
      </c>
      <c r="M594" s="165">
        <f t="shared" si="28"/>
        <v>8.3799999999999999E-4</v>
      </c>
      <c r="O594" s="19" t="s">
        <v>560</v>
      </c>
      <c r="P594" s="19" t="s">
        <v>6</v>
      </c>
    </row>
    <row r="595" spans="1:16" ht="15.75" customHeight="1" x14ac:dyDescent="0.35">
      <c r="A595" s="7">
        <v>588</v>
      </c>
      <c r="B595" s="18" t="s">
        <v>453</v>
      </c>
      <c r="C595" s="18" t="s">
        <v>1023</v>
      </c>
      <c r="D595" s="18" t="s">
        <v>4410</v>
      </c>
      <c r="E595" s="162">
        <v>8.1999999999999998E-4</v>
      </c>
      <c r="F595" s="18">
        <v>1200</v>
      </c>
      <c r="G595" s="96">
        <v>50</v>
      </c>
      <c r="H595" s="166">
        <v>60.000002047999999</v>
      </c>
      <c r="I595" s="20">
        <v>8.3195380000000002E-4</v>
      </c>
      <c r="J595" s="18" t="s">
        <v>82</v>
      </c>
      <c r="K595" s="98" t="str">
        <f t="shared" si="29"/>
        <v>JAKTRAD</v>
      </c>
      <c r="L595" s="40" t="str">
        <f t="shared" si="27"/>
        <v>SMALL CAP</v>
      </c>
      <c r="M595" s="165">
        <f t="shared" si="28"/>
        <v>8.1999999999999998E-4</v>
      </c>
      <c r="O595" s="19" t="s">
        <v>754</v>
      </c>
      <c r="P595" s="19" t="s">
        <v>9</v>
      </c>
    </row>
    <row r="596" spans="1:16" ht="15.75" customHeight="1" x14ac:dyDescent="0.35">
      <c r="A596" s="7">
        <v>589</v>
      </c>
      <c r="B596" s="18" t="s">
        <v>459</v>
      </c>
      <c r="C596" s="18" t="s">
        <v>538</v>
      </c>
      <c r="D596" s="18" t="s">
        <v>4407</v>
      </c>
      <c r="E596" s="162">
        <v>8.1400000000000005E-4</v>
      </c>
      <c r="F596" s="18">
        <v>96</v>
      </c>
      <c r="G596" s="96">
        <v>620</v>
      </c>
      <c r="H596" s="166">
        <v>56.160002048000003</v>
      </c>
      <c r="I596" s="20">
        <v>8.2529819999999999E-4</v>
      </c>
      <c r="J596" s="18" t="s">
        <v>62</v>
      </c>
      <c r="K596" s="98" t="str">
        <f t="shared" si="29"/>
        <v>JAKBIND</v>
      </c>
      <c r="L596" s="40" t="str">
        <f t="shared" si="27"/>
        <v>SMALL CAP</v>
      </c>
      <c r="M596" s="165">
        <f t="shared" si="28"/>
        <v>8.1400000000000005E-4</v>
      </c>
      <c r="O596" s="19" t="s">
        <v>755</v>
      </c>
      <c r="P596" s="19" t="s">
        <v>9</v>
      </c>
    </row>
    <row r="597" spans="1:16" ht="15.75" customHeight="1" x14ac:dyDescent="0.35">
      <c r="A597" s="7">
        <v>590</v>
      </c>
      <c r="B597" s="18" t="s">
        <v>455</v>
      </c>
      <c r="C597" s="18" t="s">
        <v>996</v>
      </c>
      <c r="D597" s="18" t="s">
        <v>4412</v>
      </c>
      <c r="E597" s="162">
        <v>8.0999999999999996E-4</v>
      </c>
      <c r="F597" s="18">
        <v>1184.2</v>
      </c>
      <c r="G597" s="96">
        <v>50</v>
      </c>
      <c r="H597" s="166" t="e">
        <v>#VALUE!</v>
      </c>
      <c r="I597" s="20">
        <v>8.2099970000000001E-4</v>
      </c>
      <c r="J597" s="18" t="s">
        <v>51</v>
      </c>
      <c r="K597" s="98" t="str">
        <f t="shared" si="29"/>
        <v>JAKTRAD</v>
      </c>
      <c r="L597" s="40" t="str">
        <f t="shared" si="27"/>
        <v>SMALL CAP</v>
      </c>
      <c r="M597" s="165">
        <f t="shared" si="28"/>
        <v>8.0999999999999996E-4</v>
      </c>
      <c r="O597" s="19" t="s">
        <v>1023</v>
      </c>
      <c r="P597" s="19" t="s">
        <v>13</v>
      </c>
    </row>
    <row r="598" spans="1:16" ht="15.75" customHeight="1" x14ac:dyDescent="0.35">
      <c r="A598" s="7">
        <v>591</v>
      </c>
      <c r="B598" s="18" t="s">
        <v>460</v>
      </c>
      <c r="C598" s="18" t="s">
        <v>791</v>
      </c>
      <c r="D598" s="18" t="s">
        <v>4423</v>
      </c>
      <c r="E598" s="162">
        <v>8.0400000000000003E-4</v>
      </c>
      <c r="F598" s="18">
        <v>600</v>
      </c>
      <c r="G598" s="96">
        <v>98</v>
      </c>
      <c r="H598" s="166">
        <v>59.399999487999999</v>
      </c>
      <c r="I598" s="20">
        <v>8.1531469999999995E-4</v>
      </c>
      <c r="J598" s="18" t="s">
        <v>59</v>
      </c>
      <c r="K598" s="98" t="str">
        <f t="shared" si="29"/>
        <v>JAKMINE</v>
      </c>
      <c r="L598" s="40" t="str">
        <f t="shared" si="27"/>
        <v>SMALL CAP</v>
      </c>
      <c r="M598" s="165">
        <f t="shared" si="28"/>
        <v>8.0400000000000003E-4</v>
      </c>
      <c r="O598" s="19" t="s">
        <v>695</v>
      </c>
      <c r="P598" s="19" t="s">
        <v>8</v>
      </c>
    </row>
    <row r="599" spans="1:16" ht="15.75" customHeight="1" x14ac:dyDescent="0.35">
      <c r="A599" s="7">
        <v>592</v>
      </c>
      <c r="B599" s="18" t="s">
        <v>446</v>
      </c>
      <c r="C599" s="18" t="s">
        <v>891</v>
      </c>
      <c r="D599" s="18" t="s">
        <v>4408</v>
      </c>
      <c r="E599" s="162">
        <v>7.7099999999999998E-4</v>
      </c>
      <c r="F599" s="18">
        <v>232.84800000000001</v>
      </c>
      <c r="G599" s="96">
        <v>242</v>
      </c>
      <c r="H599" s="166">
        <v>57.280606208000002</v>
      </c>
      <c r="I599" s="20">
        <v>7.8133239999999995E-4</v>
      </c>
      <c r="J599" s="18" t="s">
        <v>5274</v>
      </c>
      <c r="K599" s="98" t="str">
        <f t="shared" si="29"/>
        <v>JAKPROP</v>
      </c>
      <c r="L599" s="40" t="str">
        <f t="shared" si="27"/>
        <v>SMALL CAP</v>
      </c>
      <c r="M599" s="165">
        <f t="shared" si="28"/>
        <v>7.7099999999999998E-4</v>
      </c>
      <c r="O599" s="19" t="s">
        <v>1024</v>
      </c>
      <c r="P599" s="19" t="s">
        <v>13</v>
      </c>
    </row>
    <row r="600" spans="1:16" ht="15.75" customHeight="1" x14ac:dyDescent="0.35">
      <c r="A600" s="7">
        <v>593</v>
      </c>
      <c r="B600" s="18" t="s">
        <v>457</v>
      </c>
      <c r="C600" s="18" t="s">
        <v>543</v>
      </c>
      <c r="D600" s="18" t="s">
        <v>3820</v>
      </c>
      <c r="E600" s="162">
        <v>7.6599999999999997E-4</v>
      </c>
      <c r="F600" s="18">
        <v>1120.9949999999999</v>
      </c>
      <c r="G600" s="96">
        <v>50</v>
      </c>
      <c r="H600" s="166">
        <v>56.049750015999997</v>
      </c>
      <c r="I600" s="20">
        <v>7.7718000000000004E-4</v>
      </c>
      <c r="J600" s="18" t="s">
        <v>5274</v>
      </c>
      <c r="K600" s="98" t="str">
        <f t="shared" si="29"/>
        <v>JAKPROP</v>
      </c>
      <c r="L600" s="40" t="str">
        <f t="shared" si="27"/>
        <v>SMALL CAP</v>
      </c>
      <c r="M600" s="165">
        <f t="shared" si="28"/>
        <v>7.6599999999999997E-4</v>
      </c>
      <c r="O600" s="19" t="s">
        <v>845</v>
      </c>
      <c r="P600" s="19" t="s">
        <v>10</v>
      </c>
    </row>
    <row r="601" spans="1:16" ht="15.75" customHeight="1" x14ac:dyDescent="0.35">
      <c r="A601" s="7">
        <v>594</v>
      </c>
      <c r="B601" s="18" t="s">
        <v>5210</v>
      </c>
      <c r="C601" s="18" t="s">
        <v>5211</v>
      </c>
      <c r="D601" s="18" t="s">
        <v>5212</v>
      </c>
      <c r="E601" s="162">
        <v>7.0299999999999996E-4</v>
      </c>
      <c r="F601" s="18">
        <v>375</v>
      </c>
      <c r="G601" s="96">
        <v>137</v>
      </c>
      <c r="H601" s="166">
        <v>52.500000768</v>
      </c>
      <c r="I601" s="20">
        <v>7.1236040000000002E-4</v>
      </c>
      <c r="J601" s="18" t="s">
        <v>3006</v>
      </c>
      <c r="K601" s="98" t="str">
        <f t="shared" si="29"/>
        <v>JAKINFR</v>
      </c>
      <c r="L601" s="40" t="str">
        <f t="shared" si="27"/>
        <v>SMALL CAP</v>
      </c>
      <c r="M601" s="165">
        <f t="shared" si="28"/>
        <v>7.0299999999999996E-4</v>
      </c>
      <c r="O601" s="19" t="s">
        <v>561</v>
      </c>
      <c r="P601" s="19" t="s">
        <v>6</v>
      </c>
    </row>
    <row r="602" spans="1:16" ht="15.75" customHeight="1" x14ac:dyDescent="0.35">
      <c r="A602" s="7">
        <v>595</v>
      </c>
      <c r="B602" s="18" t="s">
        <v>415</v>
      </c>
      <c r="C602" s="18" t="s">
        <v>822</v>
      </c>
      <c r="D602" s="18" t="s">
        <v>4400</v>
      </c>
      <c r="E602" s="162">
        <v>6.9899999999999997E-4</v>
      </c>
      <c r="F602" s="18">
        <v>587.15269999999998</v>
      </c>
      <c r="G602" s="96">
        <v>87</v>
      </c>
      <c r="H602" s="166">
        <v>49.907978239999998</v>
      </c>
      <c r="I602" s="20">
        <v>7.0830169999999996E-4</v>
      </c>
      <c r="J602" s="18" t="s">
        <v>82</v>
      </c>
      <c r="K602" s="98" t="str">
        <f t="shared" si="29"/>
        <v>JAKINFR</v>
      </c>
      <c r="L602" s="40" t="str">
        <f t="shared" si="27"/>
        <v>SMALL CAP</v>
      </c>
      <c r="M602" s="165">
        <f t="shared" si="28"/>
        <v>6.9899999999999997E-4</v>
      </c>
      <c r="O602" s="19" t="s">
        <v>756</v>
      </c>
      <c r="P602" s="19" t="s">
        <v>9</v>
      </c>
    </row>
    <row r="603" spans="1:16" ht="15.75" customHeight="1" x14ac:dyDescent="0.35">
      <c r="A603" s="7">
        <v>596</v>
      </c>
      <c r="B603" s="18" t="s">
        <v>4518</v>
      </c>
      <c r="C603" s="18" t="s">
        <v>4519</v>
      </c>
      <c r="D603" s="18" t="s">
        <v>4520</v>
      </c>
      <c r="E603" s="162">
        <v>6.8999999999999997E-4</v>
      </c>
      <c r="F603" s="18">
        <v>435</v>
      </c>
      <c r="G603" s="96">
        <v>116</v>
      </c>
      <c r="H603" s="166">
        <v>50.894999552000002</v>
      </c>
      <c r="I603" s="20">
        <v>6.9967320000000001E-4</v>
      </c>
      <c r="J603" s="18" t="s">
        <v>82</v>
      </c>
      <c r="K603" s="98" t="str">
        <f t="shared" si="29"/>
        <v>JAKINFR</v>
      </c>
      <c r="L603" s="40" t="str">
        <f t="shared" si="27"/>
        <v>SMALL CAP</v>
      </c>
      <c r="M603" s="165">
        <f t="shared" si="28"/>
        <v>6.8999999999999997E-4</v>
      </c>
      <c r="O603" s="19" t="s">
        <v>4519</v>
      </c>
      <c r="P603" s="19" t="s">
        <v>9</v>
      </c>
    </row>
    <row r="604" spans="1:16" ht="15.75" customHeight="1" x14ac:dyDescent="0.35">
      <c r="A604" s="7">
        <v>597</v>
      </c>
      <c r="B604" s="18" t="s">
        <v>4417</v>
      </c>
      <c r="C604" s="18" t="s">
        <v>675</v>
      </c>
      <c r="D604" s="18" t="s">
        <v>4418</v>
      </c>
      <c r="E604" s="162">
        <v>6.8599999999999998E-4</v>
      </c>
      <c r="F604" s="18">
        <v>1003.080977</v>
      </c>
      <c r="G604" s="96">
        <v>50</v>
      </c>
      <c r="H604" s="166">
        <v>50.154049536000002</v>
      </c>
      <c r="I604" s="20">
        <v>6.9543090000000001E-4</v>
      </c>
      <c r="J604" s="18" t="s">
        <v>51</v>
      </c>
      <c r="K604" s="98" t="str">
        <f t="shared" si="29"/>
        <v>JAKCONS</v>
      </c>
      <c r="L604" s="40" t="str">
        <f t="shared" si="27"/>
        <v>SMALL CAP</v>
      </c>
      <c r="M604" s="165">
        <f t="shared" si="28"/>
        <v>6.8599999999999998E-4</v>
      </c>
      <c r="O604" s="19" t="s">
        <v>696</v>
      </c>
      <c r="P604" s="19" t="s">
        <v>8</v>
      </c>
    </row>
    <row r="605" spans="1:16" ht="15.75" customHeight="1" x14ac:dyDescent="0.35">
      <c r="A605" s="7">
        <v>598</v>
      </c>
      <c r="B605" s="18" t="s">
        <v>4695</v>
      </c>
      <c r="C605" s="18" t="s">
        <v>4696</v>
      </c>
      <c r="D605" s="18" t="s">
        <v>4697</v>
      </c>
      <c r="E605" s="162">
        <v>6.6699999999999995E-4</v>
      </c>
      <c r="F605" s="18">
        <v>410</v>
      </c>
      <c r="G605" s="96">
        <v>119</v>
      </c>
      <c r="H605" s="166">
        <v>48.789999616000003</v>
      </c>
      <c r="I605" s="20">
        <v>6.7651709999999999E-4</v>
      </c>
      <c r="J605" s="18" t="s">
        <v>62</v>
      </c>
      <c r="K605" s="98" t="str">
        <f t="shared" si="29"/>
        <v>JAKBIND</v>
      </c>
      <c r="L605" s="40" t="str">
        <f t="shared" ref="L605:L625" si="30">IF((E605&lt;0.5),"SMALL CAP",IF(AND(E605&gt;=0.5,E605&lt;=1.5),"MID CAP",IF(E605&gt;1.5,"BIG CAP","")))</f>
        <v>SMALL CAP</v>
      </c>
      <c r="M605" s="165">
        <f t="shared" ref="M605:M625" si="31">E605</f>
        <v>6.6699999999999995E-4</v>
      </c>
      <c r="O605" s="19" t="s">
        <v>602</v>
      </c>
      <c r="P605" s="19" t="s">
        <v>7</v>
      </c>
    </row>
    <row r="606" spans="1:16" ht="15.75" customHeight="1" x14ac:dyDescent="0.35">
      <c r="A606" s="7">
        <v>599</v>
      </c>
      <c r="B606" s="18" t="s">
        <v>439</v>
      </c>
      <c r="C606" s="18" t="s">
        <v>963</v>
      </c>
      <c r="D606" s="18" t="s">
        <v>4414</v>
      </c>
      <c r="E606" s="162">
        <v>6.6500000000000001E-4</v>
      </c>
      <c r="F606" s="18">
        <v>152</v>
      </c>
      <c r="G606" s="96">
        <v>320</v>
      </c>
      <c r="H606" s="166">
        <v>45.599997952000002</v>
      </c>
      <c r="I606" s="20">
        <v>6.7443720000000002E-4</v>
      </c>
      <c r="J606" s="18" t="s">
        <v>3732</v>
      </c>
      <c r="K606" s="98" t="str">
        <f t="shared" si="29"/>
        <v>JAKTRAD</v>
      </c>
      <c r="L606" s="40" t="str">
        <f t="shared" si="30"/>
        <v>SMALL CAP</v>
      </c>
      <c r="M606" s="165">
        <f t="shared" si="31"/>
        <v>6.6500000000000001E-4</v>
      </c>
      <c r="O606" s="19" t="s">
        <v>4522</v>
      </c>
      <c r="P606" s="19" t="s">
        <v>8</v>
      </c>
    </row>
    <row r="607" spans="1:16" ht="15.75" customHeight="1" x14ac:dyDescent="0.35">
      <c r="A607" s="7">
        <v>600</v>
      </c>
      <c r="B607" s="18" t="s">
        <v>436</v>
      </c>
      <c r="C607" s="18" t="s">
        <v>942</v>
      </c>
      <c r="D607" s="18" t="s">
        <v>4402</v>
      </c>
      <c r="E607" s="162">
        <v>6.3000000000000003E-4</v>
      </c>
      <c r="F607" s="18">
        <v>465.22399999999999</v>
      </c>
      <c r="G607" s="96">
        <v>99</v>
      </c>
      <c r="H607" s="166">
        <v>49.313742847999997</v>
      </c>
      <c r="I607" s="20">
        <v>6.3862399999999996E-4</v>
      </c>
      <c r="J607" s="18" t="s">
        <v>5273</v>
      </c>
      <c r="K607" s="98" t="str">
        <f t="shared" si="29"/>
        <v>JAKTRAD</v>
      </c>
      <c r="L607" s="40" t="str">
        <f t="shared" si="30"/>
        <v>SMALL CAP</v>
      </c>
      <c r="M607" s="165">
        <f t="shared" si="31"/>
        <v>6.3000000000000003E-4</v>
      </c>
      <c r="O607" s="19" t="s">
        <v>1025</v>
      </c>
      <c r="P607" s="19" t="s">
        <v>13</v>
      </c>
    </row>
    <row r="608" spans="1:16" ht="15.75" customHeight="1" x14ac:dyDescent="0.35">
      <c r="A608" s="7">
        <v>601</v>
      </c>
      <c r="B608" s="18" t="s">
        <v>469</v>
      </c>
      <c r="C608" s="18" t="s">
        <v>1028</v>
      </c>
      <c r="D608" s="18" t="s">
        <v>4420</v>
      </c>
      <c r="E608" s="162">
        <v>6.1899999999999998E-4</v>
      </c>
      <c r="F608" s="18">
        <v>520</v>
      </c>
      <c r="G608" s="96">
        <v>87</v>
      </c>
      <c r="H608" s="166">
        <v>47.840002048000002</v>
      </c>
      <c r="I608" s="20">
        <v>6.2729319999999997E-4</v>
      </c>
      <c r="J608" s="18" t="s">
        <v>3726</v>
      </c>
      <c r="K608" s="98" t="str">
        <f t="shared" si="29"/>
        <v>JAKTRAD</v>
      </c>
      <c r="L608" s="40" t="str">
        <f t="shared" si="30"/>
        <v>SMALL CAP</v>
      </c>
      <c r="M608" s="165">
        <f t="shared" si="31"/>
        <v>6.1899999999999998E-4</v>
      </c>
      <c r="O608" s="19" t="s">
        <v>603</v>
      </c>
      <c r="P608" s="19" t="s">
        <v>7</v>
      </c>
    </row>
    <row r="609" spans="1:16" ht="15.75" customHeight="1" x14ac:dyDescent="0.35">
      <c r="A609" s="7">
        <v>602</v>
      </c>
      <c r="B609" s="18" t="s">
        <v>451</v>
      </c>
      <c r="C609" s="18" t="s">
        <v>966</v>
      </c>
      <c r="D609" s="18" t="s">
        <v>4419</v>
      </c>
      <c r="E609" s="162">
        <v>6.1399999999999996E-4</v>
      </c>
      <c r="F609" s="18">
        <v>787.85152500000004</v>
      </c>
      <c r="G609" s="96">
        <v>57</v>
      </c>
      <c r="H609" s="166">
        <v>44.907536383999997</v>
      </c>
      <c r="I609" s="20">
        <v>6.2268329999999995E-4</v>
      </c>
      <c r="J609" s="18" t="s">
        <v>5275</v>
      </c>
      <c r="K609" s="98" t="str">
        <f t="shared" si="29"/>
        <v>JAKTRAD</v>
      </c>
      <c r="L609" s="40" t="str">
        <f t="shared" si="30"/>
        <v>SMALL CAP</v>
      </c>
      <c r="M609" s="165">
        <f t="shared" si="31"/>
        <v>6.1399999999999996E-4</v>
      </c>
      <c r="O609" s="19" t="s">
        <v>562</v>
      </c>
      <c r="P609" s="19" t="s">
        <v>6</v>
      </c>
    </row>
    <row r="610" spans="1:16" ht="15.75" customHeight="1" x14ac:dyDescent="0.35">
      <c r="A610" s="7">
        <v>603</v>
      </c>
      <c r="B610" s="18" t="s">
        <v>447</v>
      </c>
      <c r="C610" s="18" t="s">
        <v>547</v>
      </c>
      <c r="D610" s="18" t="s">
        <v>4413</v>
      </c>
      <c r="E610" s="162">
        <v>5.9299999999999999E-4</v>
      </c>
      <c r="F610" s="18">
        <v>442.58987100000002</v>
      </c>
      <c r="G610" s="96">
        <v>98</v>
      </c>
      <c r="H610" s="166">
        <v>44.701577215999997</v>
      </c>
      <c r="I610" s="20">
        <v>6.0141670000000004E-4</v>
      </c>
      <c r="J610" s="18" t="s">
        <v>62</v>
      </c>
      <c r="K610" s="98" t="str">
        <f t="shared" si="29"/>
        <v>JAKTRAD</v>
      </c>
      <c r="L610" s="40" t="str">
        <f t="shared" si="30"/>
        <v>SMALL CAP</v>
      </c>
      <c r="M610" s="165">
        <f t="shared" si="31"/>
        <v>5.9299999999999999E-4</v>
      </c>
      <c r="O610" s="19" t="s">
        <v>846</v>
      </c>
      <c r="P610" s="19" t="s">
        <v>10</v>
      </c>
    </row>
    <row r="611" spans="1:16" ht="15.75" customHeight="1" x14ac:dyDescent="0.35">
      <c r="A611" s="7">
        <v>604</v>
      </c>
      <c r="B611" s="18" t="s">
        <v>463</v>
      </c>
      <c r="C611" s="18" t="s">
        <v>913</v>
      </c>
      <c r="D611" s="18" t="s">
        <v>4405</v>
      </c>
      <c r="E611" s="162">
        <v>5.4199999999999995E-4</v>
      </c>
      <c r="F611" s="18">
        <v>220</v>
      </c>
      <c r="G611" s="96">
        <v>180</v>
      </c>
      <c r="H611" s="166" t="e">
        <v>#VALUE!</v>
      </c>
      <c r="I611" s="20">
        <v>5.4908949999999995E-4</v>
      </c>
      <c r="J611" s="18" t="s">
        <v>82</v>
      </c>
      <c r="K611" s="98" t="str">
        <f t="shared" si="29"/>
        <v>JAKTRAD</v>
      </c>
      <c r="L611" s="40" t="str">
        <f t="shared" si="30"/>
        <v>SMALL CAP</v>
      </c>
      <c r="M611" s="165">
        <f t="shared" si="31"/>
        <v>5.4199999999999995E-4</v>
      </c>
      <c r="O611" s="19" t="s">
        <v>496</v>
      </c>
      <c r="P611" s="19" t="s">
        <v>5</v>
      </c>
    </row>
    <row r="612" spans="1:16" ht="15.75" customHeight="1" x14ac:dyDescent="0.35">
      <c r="A612" s="7">
        <v>605</v>
      </c>
      <c r="B612" s="18" t="s">
        <v>458</v>
      </c>
      <c r="C612" s="18" t="s">
        <v>810</v>
      </c>
      <c r="D612" s="18" t="s">
        <v>4427</v>
      </c>
      <c r="E612" s="162">
        <v>5.2599999999999999E-4</v>
      </c>
      <c r="F612" s="18">
        <v>70</v>
      </c>
      <c r="G612" s="96">
        <v>550</v>
      </c>
      <c r="H612" s="166">
        <v>109.999996928</v>
      </c>
      <c r="I612" s="20">
        <v>5.3383700000000001E-4</v>
      </c>
      <c r="J612" s="18" t="s">
        <v>3732</v>
      </c>
      <c r="K612" s="98" t="str">
        <f t="shared" si="29"/>
        <v>JAKMIND</v>
      </c>
      <c r="L612" s="40" t="str">
        <f t="shared" si="30"/>
        <v>SMALL CAP</v>
      </c>
      <c r="M612" s="165">
        <f t="shared" si="31"/>
        <v>5.2599999999999999E-4</v>
      </c>
      <c r="O612" s="19" t="s">
        <v>1026</v>
      </c>
      <c r="P612" s="19" t="s">
        <v>13</v>
      </c>
    </row>
    <row r="613" spans="1:16" ht="15.75" customHeight="1" x14ac:dyDescent="0.35">
      <c r="A613" s="7">
        <v>606</v>
      </c>
      <c r="B613" s="18" t="s">
        <v>4425</v>
      </c>
      <c r="C613" s="18" t="s">
        <v>728</v>
      </c>
      <c r="D613" s="18" t="s">
        <v>4426</v>
      </c>
      <c r="E613" s="162">
        <v>5.0699999999999996E-4</v>
      </c>
      <c r="F613" s="18">
        <v>350.000022</v>
      </c>
      <c r="G613" s="96">
        <v>106</v>
      </c>
      <c r="H613" s="166">
        <v>36.750004224000001</v>
      </c>
      <c r="I613" s="20">
        <v>5.1442480000000004E-4</v>
      </c>
      <c r="J613" s="18" t="s">
        <v>82</v>
      </c>
      <c r="K613" s="98" t="str">
        <f t="shared" si="29"/>
        <v>JAKINFR</v>
      </c>
      <c r="L613" s="40" t="str">
        <f t="shared" si="30"/>
        <v>SMALL CAP</v>
      </c>
      <c r="M613" s="165">
        <f t="shared" si="31"/>
        <v>5.0699999999999996E-4</v>
      </c>
      <c r="O613" s="19" t="s">
        <v>604</v>
      </c>
      <c r="P613" s="19" t="s">
        <v>7</v>
      </c>
    </row>
    <row r="614" spans="1:16" ht="15.75" customHeight="1" x14ac:dyDescent="0.35">
      <c r="A614" s="7">
        <v>607</v>
      </c>
      <c r="B614" s="18" t="s">
        <v>454</v>
      </c>
      <c r="C614" s="18" t="s">
        <v>722</v>
      </c>
      <c r="D614" s="18" t="s">
        <v>4422</v>
      </c>
      <c r="E614" s="162">
        <v>4.7899999999999999E-4</v>
      </c>
      <c r="F614" s="18">
        <v>437.913588</v>
      </c>
      <c r="G614" s="96">
        <v>80</v>
      </c>
      <c r="H614" s="166">
        <v>36.346826751999998</v>
      </c>
      <c r="I614" s="20">
        <v>4.857652E-4</v>
      </c>
      <c r="J614" s="18" t="s">
        <v>82</v>
      </c>
      <c r="K614" s="98" t="str">
        <f t="shared" si="29"/>
        <v>JAKTRAD</v>
      </c>
      <c r="L614" s="40" t="str">
        <f t="shared" si="30"/>
        <v>SMALL CAP</v>
      </c>
      <c r="M614" s="165">
        <f t="shared" si="31"/>
        <v>4.7899999999999999E-4</v>
      </c>
      <c r="O614" s="19" t="s">
        <v>5035</v>
      </c>
      <c r="P614" s="19" t="s">
        <v>8</v>
      </c>
    </row>
    <row r="615" spans="1:16" ht="15.75" customHeight="1" x14ac:dyDescent="0.35">
      <c r="A615" s="7">
        <v>608</v>
      </c>
      <c r="B615" s="18" t="s">
        <v>450</v>
      </c>
      <c r="C615" s="18" t="s">
        <v>805</v>
      </c>
      <c r="D615" s="18" t="s">
        <v>4421</v>
      </c>
      <c r="E615" s="162">
        <v>4.3199999999999998E-4</v>
      </c>
      <c r="F615" s="18">
        <v>608.17571599999997</v>
      </c>
      <c r="G615" s="96">
        <v>52</v>
      </c>
      <c r="H615" s="166">
        <v>31.625138176</v>
      </c>
      <c r="I615" s="20">
        <v>4.3851090000000001E-4</v>
      </c>
      <c r="J615" s="18" t="s">
        <v>3732</v>
      </c>
      <c r="K615" s="98" t="str">
        <f t="shared" si="29"/>
        <v>JAKMIND</v>
      </c>
      <c r="L615" s="40" t="str">
        <f t="shared" si="30"/>
        <v>SMALL CAP</v>
      </c>
      <c r="M615" s="165">
        <f t="shared" si="31"/>
        <v>4.3199999999999998E-4</v>
      </c>
      <c r="O615" s="19" t="s">
        <v>697</v>
      </c>
      <c r="P615" s="19" t="s">
        <v>8</v>
      </c>
    </row>
    <row r="616" spans="1:16" ht="15.75" customHeight="1" x14ac:dyDescent="0.35">
      <c r="A616" s="7">
        <v>609</v>
      </c>
      <c r="B616" s="18" t="s">
        <v>466</v>
      </c>
      <c r="C616" s="18" t="s">
        <v>846</v>
      </c>
      <c r="D616" s="18" t="s">
        <v>4428</v>
      </c>
      <c r="E616" s="162">
        <v>2.3499999999999999E-4</v>
      </c>
      <c r="F616" s="18">
        <v>75.422200000000004</v>
      </c>
      <c r="G616" s="96">
        <v>228</v>
      </c>
      <c r="H616" s="166">
        <v>16.592883711999999</v>
      </c>
      <c r="I616" s="20">
        <v>2.384416E-4</v>
      </c>
      <c r="J616" s="18" t="s">
        <v>3732</v>
      </c>
      <c r="K616" s="98" t="str">
        <f t="shared" si="29"/>
        <v>JAKMIND</v>
      </c>
      <c r="L616" s="40" t="str">
        <f t="shared" si="30"/>
        <v>SMALL CAP</v>
      </c>
      <c r="M616" s="165">
        <f t="shared" si="31"/>
        <v>2.3499999999999999E-4</v>
      </c>
      <c r="O616" s="19" t="s">
        <v>698</v>
      </c>
      <c r="P616" s="19" t="s">
        <v>8</v>
      </c>
    </row>
    <row r="617" spans="1:16" ht="15.75" customHeight="1" x14ac:dyDescent="0.35">
      <c r="A617" s="7">
        <v>610</v>
      </c>
      <c r="B617" s="18" t="s">
        <v>473</v>
      </c>
      <c r="C617" s="18" t="s">
        <v>530</v>
      </c>
      <c r="D617" s="18" t="s">
        <v>4429</v>
      </c>
      <c r="E617" s="162">
        <v>1.21E-4</v>
      </c>
      <c r="F617" s="18">
        <v>150</v>
      </c>
      <c r="G617" s="96">
        <v>59</v>
      </c>
      <c r="H617" s="166">
        <v>8.7000002559999992</v>
      </c>
      <c r="I617" s="20">
        <v>1.227132E-4</v>
      </c>
      <c r="J617" s="18" t="s">
        <v>62</v>
      </c>
      <c r="K617" s="98" t="str">
        <f t="shared" si="29"/>
        <v>JAKBIND</v>
      </c>
      <c r="L617" s="40" t="str">
        <f t="shared" si="30"/>
        <v>SMALL CAP</v>
      </c>
      <c r="M617" s="165">
        <f t="shared" si="31"/>
        <v>1.21E-4</v>
      </c>
      <c r="O617" s="19" t="s">
        <v>1027</v>
      </c>
      <c r="P617" s="19" t="s">
        <v>13</v>
      </c>
    </row>
    <row r="618" spans="1:16" ht="15.75" customHeight="1" x14ac:dyDescent="0.35">
      <c r="A618" s="7">
        <v>611</v>
      </c>
      <c r="B618" s="18" t="s">
        <v>462</v>
      </c>
      <c r="C618" s="18" t="s">
        <v>759</v>
      </c>
      <c r="D618" s="18" t="s">
        <v>4424</v>
      </c>
      <c r="E618" s="162" t="s">
        <v>192</v>
      </c>
      <c r="F618" s="18">
        <v>856.13300900000002</v>
      </c>
      <c r="G618" s="96" t="s">
        <v>192</v>
      </c>
      <c r="H618" s="166" t="e">
        <v>#VALUE!</v>
      </c>
      <c r="I618" s="20">
        <v>0</v>
      </c>
      <c r="J618" s="18" t="s">
        <v>82</v>
      </c>
      <c r="K618" s="98" t="str">
        <f t="shared" si="29"/>
        <v>JAKTRAD</v>
      </c>
      <c r="L618" s="40" t="str">
        <f t="shared" si="30"/>
        <v>BIG CAP</v>
      </c>
      <c r="M618" s="165" t="str">
        <f t="shared" si="31"/>
        <v>--</v>
      </c>
      <c r="O618" s="19" t="s">
        <v>847</v>
      </c>
      <c r="P618" s="19" t="s">
        <v>10</v>
      </c>
    </row>
    <row r="619" spans="1:16" ht="15.75" customHeight="1" x14ac:dyDescent="0.35">
      <c r="A619" s="7">
        <v>612</v>
      </c>
      <c r="B619" s="18" t="s">
        <v>474</v>
      </c>
      <c r="C619" s="18" t="s">
        <v>971</v>
      </c>
      <c r="D619" s="18" t="s">
        <v>4291</v>
      </c>
      <c r="E619" s="162" t="s">
        <v>192</v>
      </c>
      <c r="F619" s="18">
        <v>6</v>
      </c>
      <c r="G619" s="96" t="s">
        <v>192</v>
      </c>
      <c r="H619" s="166">
        <v>759.43228211200005</v>
      </c>
      <c r="I619" s="20">
        <v>0</v>
      </c>
      <c r="J619" s="18" t="s">
        <v>3732</v>
      </c>
      <c r="K619" s="98" t="str">
        <f t="shared" si="29"/>
        <v>JAKTRAD</v>
      </c>
      <c r="L619" s="40" t="str">
        <f t="shared" si="30"/>
        <v>BIG CAP</v>
      </c>
      <c r="M619" s="165" t="str">
        <f t="shared" si="31"/>
        <v>--</v>
      </c>
      <c r="O619" s="19" t="s">
        <v>699</v>
      </c>
      <c r="P619" s="19" t="s">
        <v>8</v>
      </c>
    </row>
    <row r="620" spans="1:16" ht="15.75" customHeight="1" x14ac:dyDescent="0.35">
      <c r="A620" s="7">
        <v>613</v>
      </c>
      <c r="B620" s="18" t="s">
        <v>286</v>
      </c>
      <c r="C620" s="18" t="s">
        <v>766</v>
      </c>
      <c r="D620" s="18" t="s">
        <v>4161</v>
      </c>
      <c r="E620" s="162" t="s">
        <v>192</v>
      </c>
      <c r="F620" s="18">
        <v>5760.245414</v>
      </c>
      <c r="G620" s="96" t="s">
        <v>192</v>
      </c>
      <c r="H620" s="166" t="e">
        <v>#VALUE!</v>
      </c>
      <c r="I620" s="20">
        <v>0</v>
      </c>
      <c r="J620" s="18" t="s">
        <v>59</v>
      </c>
      <c r="K620" s="98" t="str">
        <f t="shared" si="29"/>
        <v>JAKMINE</v>
      </c>
      <c r="L620" s="40" t="str">
        <f t="shared" si="30"/>
        <v>BIG CAP</v>
      </c>
      <c r="M620" s="165" t="str">
        <f t="shared" si="31"/>
        <v>--</v>
      </c>
      <c r="O620" s="19" t="s">
        <v>1028</v>
      </c>
      <c r="P620" s="19" t="s">
        <v>13</v>
      </c>
    </row>
    <row r="621" spans="1:16" ht="15.75" customHeight="1" x14ac:dyDescent="0.35">
      <c r="A621" s="7">
        <v>614</v>
      </c>
      <c r="B621" s="18" t="s">
        <v>172</v>
      </c>
      <c r="C621" s="18" t="s">
        <v>902</v>
      </c>
      <c r="D621" s="18" t="s">
        <v>3855</v>
      </c>
      <c r="E621" s="162" t="s">
        <v>192</v>
      </c>
      <c r="F621" s="18">
        <v>3322.0920000000001</v>
      </c>
      <c r="G621" s="96" t="s">
        <v>192</v>
      </c>
      <c r="H621" s="166" t="e">
        <v>#VALUE!</v>
      </c>
      <c r="I621" s="20">
        <v>0</v>
      </c>
      <c r="J621" s="18" t="s">
        <v>5274</v>
      </c>
      <c r="K621" s="98" t="str">
        <f t="shared" si="29"/>
        <v>JAKPROP</v>
      </c>
      <c r="L621" s="40" t="str">
        <f t="shared" si="30"/>
        <v>BIG CAP</v>
      </c>
      <c r="M621" s="165" t="str">
        <f t="shared" si="31"/>
        <v>--</v>
      </c>
      <c r="O621" s="19" t="s">
        <v>1033</v>
      </c>
      <c r="P621" s="19" t="s">
        <v>12</v>
      </c>
    </row>
    <row r="622" spans="1:16" ht="15.75" customHeight="1" x14ac:dyDescent="0.35">
      <c r="A622" s="7">
        <v>615</v>
      </c>
      <c r="B622" s="18" t="s">
        <v>464</v>
      </c>
      <c r="C622" s="18" t="s">
        <v>809</v>
      </c>
      <c r="D622" s="18" t="s">
        <v>4427</v>
      </c>
      <c r="E622" s="162" t="s">
        <v>192</v>
      </c>
      <c r="F622" s="18">
        <v>130</v>
      </c>
      <c r="G622" s="96" t="s">
        <v>192</v>
      </c>
      <c r="H622" s="166">
        <v>109.999996928</v>
      </c>
      <c r="I622" s="20">
        <v>0</v>
      </c>
      <c r="J622" s="18" t="s">
        <v>3732</v>
      </c>
      <c r="K622" s="98" t="str">
        <f t="shared" si="29"/>
        <v>JAKMIND</v>
      </c>
      <c r="L622" s="40" t="str">
        <f t="shared" si="30"/>
        <v>BIG CAP</v>
      </c>
      <c r="M622" s="165" t="str">
        <f t="shared" si="31"/>
        <v>--</v>
      </c>
      <c r="O622" s="19" t="s">
        <v>757</v>
      </c>
      <c r="P622" s="19" t="s">
        <v>9</v>
      </c>
    </row>
    <row r="623" spans="1:16" ht="15.75" customHeight="1" x14ac:dyDescent="0.35">
      <c r="A623" s="7">
        <v>616</v>
      </c>
      <c r="B623" s="18" t="s">
        <v>299</v>
      </c>
      <c r="C623" s="18" t="s">
        <v>947</v>
      </c>
      <c r="D623" s="18" t="s">
        <v>4103</v>
      </c>
      <c r="E623" s="162" t="s">
        <v>192</v>
      </c>
      <c r="F623" s="18">
        <v>4694.1117910000003</v>
      </c>
      <c r="G623" s="96" t="s">
        <v>192</v>
      </c>
      <c r="H623" s="166" t="e">
        <v>#VALUE!</v>
      </c>
      <c r="I623" s="20">
        <v>0</v>
      </c>
      <c r="J623" s="18" t="s">
        <v>3732</v>
      </c>
      <c r="K623" s="98" t="str">
        <f t="shared" si="29"/>
        <v>JAKTRAD</v>
      </c>
      <c r="L623" s="40" t="str">
        <f t="shared" si="30"/>
        <v>BIG CAP</v>
      </c>
      <c r="M623" s="165" t="str">
        <f t="shared" si="31"/>
        <v>--</v>
      </c>
      <c r="O623" s="19" t="s">
        <v>1029</v>
      </c>
      <c r="P623" s="19" t="s">
        <v>13</v>
      </c>
    </row>
    <row r="624" spans="1:16" ht="15.75" customHeight="1" x14ac:dyDescent="0.35">
      <c r="A624" s="7">
        <v>617</v>
      </c>
      <c r="B624" s="18" t="s">
        <v>241</v>
      </c>
      <c r="C624" s="18" t="s">
        <v>653</v>
      </c>
      <c r="D624" s="18" t="s">
        <v>4020</v>
      </c>
      <c r="E624" s="162" t="s">
        <v>192</v>
      </c>
      <c r="F624" s="18">
        <v>1374.912</v>
      </c>
      <c r="G624" s="96" t="s">
        <v>192</v>
      </c>
      <c r="H624" s="166" t="e">
        <v>#VALUE!</v>
      </c>
      <c r="I624" s="20">
        <v>0</v>
      </c>
      <c r="J624" s="18" t="s">
        <v>51</v>
      </c>
      <c r="K624" s="98" t="str">
        <f t="shared" si="29"/>
        <v>JAKFIN</v>
      </c>
      <c r="L624" s="40" t="str">
        <f t="shared" si="30"/>
        <v>BIG CAP</v>
      </c>
      <c r="M624" s="165" t="str">
        <f t="shared" si="31"/>
        <v>--</v>
      </c>
      <c r="O624" s="19" t="s">
        <v>605</v>
      </c>
      <c r="P624" s="19" t="s">
        <v>7</v>
      </c>
    </row>
    <row r="625" spans="1:16" ht="15.75" customHeight="1" x14ac:dyDescent="0.35">
      <c r="A625" s="7">
        <v>618</v>
      </c>
      <c r="B625" s="18" t="s">
        <v>252</v>
      </c>
      <c r="C625" s="18" t="s">
        <v>546</v>
      </c>
      <c r="D625" s="18" t="s">
        <v>4062</v>
      </c>
      <c r="E625" s="162" t="s">
        <v>192</v>
      </c>
      <c r="F625" s="18">
        <v>24000</v>
      </c>
      <c r="G625" s="96" t="s">
        <v>192</v>
      </c>
      <c r="H625" s="166" t="e">
        <v>#VALUE!</v>
      </c>
      <c r="I625" s="20">
        <v>0</v>
      </c>
      <c r="J625" s="18" t="s">
        <v>62</v>
      </c>
      <c r="K625" s="98" t="str">
        <f t="shared" si="29"/>
        <v>JAKMINE</v>
      </c>
      <c r="L625" s="40" t="str">
        <f t="shared" si="30"/>
        <v>BIG CAP</v>
      </c>
      <c r="M625" s="165" t="str">
        <f t="shared" si="31"/>
        <v>--</v>
      </c>
      <c r="O625" s="19" t="s">
        <v>909</v>
      </c>
      <c r="P625" s="19" t="s">
        <v>12</v>
      </c>
    </row>
    <row r="626" spans="1:16" ht="15.75" customHeight="1" x14ac:dyDescent="0.35">
      <c r="A626" s="7">
        <v>619</v>
      </c>
      <c r="B626" s="18" t="s">
        <v>300</v>
      </c>
      <c r="C626" s="18" t="s">
        <v>768</v>
      </c>
      <c r="D626" s="18" t="s">
        <v>4185</v>
      </c>
      <c r="E626" s="162" t="s">
        <v>192</v>
      </c>
      <c r="F626" s="18">
        <v>17693</v>
      </c>
      <c r="G626" s="96" t="s">
        <v>192</v>
      </c>
      <c r="H626" s="166" t="e">
        <v>#VALUE!</v>
      </c>
      <c r="I626" s="20">
        <v>0</v>
      </c>
      <c r="J626" s="18" t="s">
        <v>62</v>
      </c>
      <c r="K626" s="98" t="str">
        <f t="shared" si="29"/>
        <v>JAKMINE</v>
      </c>
      <c r="L626" s="40" t="str">
        <f t="shared" ref="L626:L635" si="32">IF((E626&lt;0.5),"SMALL CAP",IF(AND(E626&gt;=0.5,E626&lt;=1.5),"MID CAP",IF(E626&gt;1.5,"BIG CAP","")))</f>
        <v>BIG CAP</v>
      </c>
      <c r="M626" s="165" t="str">
        <f t="shared" ref="M626:M635" si="33">E626</f>
        <v>--</v>
      </c>
      <c r="O626" s="19" t="s">
        <v>758</v>
      </c>
      <c r="P626" s="19" t="s">
        <v>9</v>
      </c>
    </row>
    <row r="627" spans="1:16" ht="15.75" customHeight="1" x14ac:dyDescent="0.35">
      <c r="A627" s="7">
        <v>620</v>
      </c>
      <c r="B627" s="18" t="s">
        <v>435</v>
      </c>
      <c r="C627" s="18" t="s">
        <v>596</v>
      </c>
      <c r="D627" s="18" t="s">
        <v>4392</v>
      </c>
      <c r="E627" s="162" t="s">
        <v>192</v>
      </c>
      <c r="F627" s="18">
        <v>3.6</v>
      </c>
      <c r="G627" s="96" t="s">
        <v>192</v>
      </c>
      <c r="H627" s="166" t="e">
        <v>#VALUE!</v>
      </c>
      <c r="I627" s="20">
        <v>0</v>
      </c>
      <c r="J627" s="18" t="s">
        <v>3740</v>
      </c>
      <c r="K627" s="98" t="str">
        <f t="shared" si="29"/>
        <v>JAKCONS</v>
      </c>
      <c r="L627" s="40" t="str">
        <f t="shared" si="32"/>
        <v>BIG CAP</v>
      </c>
      <c r="M627" s="165" t="str">
        <f t="shared" si="33"/>
        <v>--</v>
      </c>
      <c r="O627" s="19" t="s">
        <v>700</v>
      </c>
      <c r="P627" s="19" t="s">
        <v>8</v>
      </c>
    </row>
    <row r="628" spans="1:16" ht="15.75" customHeight="1" x14ac:dyDescent="0.35">
      <c r="A628" s="7">
        <v>621</v>
      </c>
      <c r="B628" s="18" t="s">
        <v>150</v>
      </c>
      <c r="C628" s="18" t="s">
        <v>746</v>
      </c>
      <c r="D628" s="18" t="s">
        <v>3878</v>
      </c>
      <c r="E628" s="162" t="s">
        <v>192</v>
      </c>
      <c r="F628" s="18">
        <v>1137.579698</v>
      </c>
      <c r="G628" s="96" t="s">
        <v>192</v>
      </c>
      <c r="H628" s="166" t="e">
        <v>#VALUE!</v>
      </c>
      <c r="I628" s="20">
        <v>0</v>
      </c>
      <c r="J628" s="18" t="s">
        <v>5273</v>
      </c>
      <c r="K628" s="98" t="str">
        <f t="shared" si="29"/>
        <v>JAKINFR</v>
      </c>
      <c r="L628" s="40" t="str">
        <f t="shared" si="32"/>
        <v>BIG CAP</v>
      </c>
      <c r="M628" s="165" t="str">
        <f t="shared" si="33"/>
        <v>--</v>
      </c>
      <c r="O628" s="19" t="s">
        <v>606</v>
      </c>
      <c r="P628" s="19" t="s">
        <v>7</v>
      </c>
    </row>
    <row r="629" spans="1:16" ht="15.75" customHeight="1" x14ac:dyDescent="0.35">
      <c r="A629" s="7">
        <v>622</v>
      </c>
      <c r="B629" s="18" t="s">
        <v>346</v>
      </c>
      <c r="C629" s="18" t="s">
        <v>702</v>
      </c>
      <c r="D629" s="18" t="s">
        <v>4250</v>
      </c>
      <c r="E629" s="162" t="s">
        <v>192</v>
      </c>
      <c r="F629" s="18">
        <v>8670.4789999999994</v>
      </c>
      <c r="G629" s="96" t="s">
        <v>192</v>
      </c>
      <c r="H629" s="166" t="e">
        <v>#VALUE!</v>
      </c>
      <c r="I629" s="20">
        <v>0</v>
      </c>
      <c r="J629" s="18" t="s">
        <v>82</v>
      </c>
      <c r="K629" s="98" t="str">
        <f t="shared" si="29"/>
        <v>JAKINFR</v>
      </c>
      <c r="L629" s="40" t="str">
        <f t="shared" si="32"/>
        <v>BIG CAP</v>
      </c>
      <c r="M629" s="165" t="str">
        <f t="shared" si="33"/>
        <v>--</v>
      </c>
      <c r="O629" s="19" t="s">
        <v>563</v>
      </c>
      <c r="P629" s="19" t="s">
        <v>6</v>
      </c>
    </row>
    <row r="630" spans="1:16" ht="15.75" customHeight="1" x14ac:dyDescent="0.35">
      <c r="A630" s="7">
        <v>623</v>
      </c>
      <c r="B630" s="18" t="s">
        <v>273</v>
      </c>
      <c r="C630" s="18" t="s">
        <v>635</v>
      </c>
      <c r="D630" s="18" t="s">
        <v>4124</v>
      </c>
      <c r="E630" s="162" t="s">
        <v>192</v>
      </c>
      <c r="F630" s="18">
        <v>9912.003256</v>
      </c>
      <c r="G630" s="96" t="s">
        <v>192</v>
      </c>
      <c r="H630" s="166" t="e">
        <v>#VALUE!</v>
      </c>
      <c r="I630" s="20">
        <v>0</v>
      </c>
      <c r="J630" s="18" t="s">
        <v>3006</v>
      </c>
      <c r="K630" s="98" t="str">
        <f t="shared" si="29"/>
        <v>JAKFIN</v>
      </c>
      <c r="L630" s="40" t="str">
        <f t="shared" si="32"/>
        <v>BIG CAP</v>
      </c>
      <c r="M630" s="165" t="str">
        <f t="shared" si="33"/>
        <v>--</v>
      </c>
      <c r="O630" s="19" t="s">
        <v>910</v>
      </c>
      <c r="P630" s="19" t="s">
        <v>12</v>
      </c>
    </row>
    <row r="631" spans="1:16" ht="15.75" customHeight="1" x14ac:dyDescent="0.35">
      <c r="A631" s="7">
        <v>624</v>
      </c>
      <c r="B631" s="18" t="s">
        <v>110</v>
      </c>
      <c r="C631" s="18" t="s">
        <v>781</v>
      </c>
      <c r="D631" s="18" t="s">
        <v>3809</v>
      </c>
      <c r="E631" s="162" t="s">
        <v>192</v>
      </c>
      <c r="F631" s="18">
        <v>5882.3530000000001</v>
      </c>
      <c r="G631" s="96" t="s">
        <v>192</v>
      </c>
      <c r="H631" s="166" t="e">
        <v>#VALUE!</v>
      </c>
      <c r="I631" s="20">
        <v>0</v>
      </c>
      <c r="J631" s="18" t="s">
        <v>59</v>
      </c>
      <c r="K631" s="98" t="str">
        <f t="shared" si="29"/>
        <v>JAKMINE</v>
      </c>
      <c r="L631" s="40" t="str">
        <f t="shared" si="32"/>
        <v>BIG CAP</v>
      </c>
      <c r="M631" s="165" t="str">
        <f t="shared" si="33"/>
        <v>--</v>
      </c>
      <c r="O631" s="19" t="s">
        <v>564</v>
      </c>
      <c r="P631" s="19" t="s">
        <v>6</v>
      </c>
    </row>
    <row r="632" spans="1:16" ht="15.75" customHeight="1" x14ac:dyDescent="0.35">
      <c r="A632" s="7">
        <v>625</v>
      </c>
      <c r="B632" s="18" t="s">
        <v>368</v>
      </c>
      <c r="C632" s="18" t="s">
        <v>1021</v>
      </c>
      <c r="D632" s="18" t="s">
        <v>4317</v>
      </c>
      <c r="E632" s="162" t="s">
        <v>192</v>
      </c>
      <c r="F632" s="18">
        <v>5502.0837469999997</v>
      </c>
      <c r="G632" s="96" t="s">
        <v>192</v>
      </c>
      <c r="H632" s="166" t="e">
        <v>#VALUE!</v>
      </c>
      <c r="I632" s="20">
        <v>0</v>
      </c>
      <c r="J632" s="18" t="s">
        <v>5275</v>
      </c>
      <c r="K632" s="98" t="str">
        <f t="shared" si="29"/>
        <v>JAKTRAD</v>
      </c>
      <c r="L632" s="40" t="str">
        <f t="shared" si="32"/>
        <v>BIG CAP</v>
      </c>
      <c r="M632" s="165" t="str">
        <f t="shared" si="33"/>
        <v>--</v>
      </c>
      <c r="O632" s="19" t="s">
        <v>4960</v>
      </c>
      <c r="P632" s="19" t="s">
        <v>13</v>
      </c>
    </row>
    <row r="633" spans="1:16" ht="15.75" customHeight="1" x14ac:dyDescent="0.35">
      <c r="A633" s="7">
        <v>626</v>
      </c>
      <c r="B633" s="18" t="s">
        <v>461</v>
      </c>
      <c r="C633" s="18" t="s">
        <v>945</v>
      </c>
      <c r="D633" s="18" t="s">
        <v>4416</v>
      </c>
      <c r="E633" s="162" t="s">
        <v>192</v>
      </c>
      <c r="F633" s="18">
        <v>58.839958000000003</v>
      </c>
      <c r="G633" s="96" t="s">
        <v>192</v>
      </c>
      <c r="H633" s="166" t="e">
        <v>#VALUE!</v>
      </c>
      <c r="I633" s="20">
        <v>0</v>
      </c>
      <c r="J633" s="18" t="s">
        <v>3006</v>
      </c>
      <c r="K633" s="98" t="str">
        <f t="shared" si="29"/>
        <v>JAKTRAD</v>
      </c>
      <c r="L633" s="40" t="str">
        <f t="shared" si="32"/>
        <v>BIG CAP</v>
      </c>
      <c r="M633" s="165" t="str">
        <f t="shared" si="33"/>
        <v>--</v>
      </c>
      <c r="O633" s="19" t="s">
        <v>565</v>
      </c>
      <c r="P633" s="19" t="s">
        <v>6</v>
      </c>
    </row>
    <row r="634" spans="1:16" ht="15.75" customHeight="1" x14ac:dyDescent="0.35">
      <c r="A634" s="7">
        <v>627</v>
      </c>
      <c r="B634" s="18" t="s">
        <v>265</v>
      </c>
      <c r="C634" s="18" t="s">
        <v>677</v>
      </c>
      <c r="D634" s="18" t="s">
        <v>4098</v>
      </c>
      <c r="E634" s="162" t="s">
        <v>192</v>
      </c>
      <c r="F634" s="18">
        <v>31842.082852</v>
      </c>
      <c r="G634" s="96" t="s">
        <v>192</v>
      </c>
      <c r="H634" s="166" t="e">
        <v>#VALUE!</v>
      </c>
      <c r="I634" s="20">
        <v>0</v>
      </c>
      <c r="J634" s="18" t="s">
        <v>59</v>
      </c>
      <c r="K634" s="98" t="str">
        <f t="shared" si="29"/>
        <v>JAKFIN</v>
      </c>
      <c r="L634" s="40" t="str">
        <f t="shared" si="32"/>
        <v>BIG CAP</v>
      </c>
      <c r="M634" s="165" t="str">
        <f t="shared" si="33"/>
        <v>--</v>
      </c>
      <c r="O634" s="19" t="s">
        <v>701</v>
      </c>
      <c r="P634" s="19" t="s">
        <v>8</v>
      </c>
    </row>
    <row r="635" spans="1:16" ht="15.75" customHeight="1" x14ac:dyDescent="0.35">
      <c r="A635" s="7">
        <v>628</v>
      </c>
      <c r="B635" s="18" t="s">
        <v>431</v>
      </c>
      <c r="C635" s="18" t="s">
        <v>956</v>
      </c>
      <c r="D635" s="18" t="s">
        <v>4389</v>
      </c>
      <c r="E635" s="162" t="s">
        <v>192</v>
      </c>
      <c r="F635" s="18">
        <v>1379</v>
      </c>
      <c r="G635" s="96" t="s">
        <v>192</v>
      </c>
      <c r="H635" s="166" t="e">
        <v>#VALUE!</v>
      </c>
      <c r="I635" s="20">
        <v>0</v>
      </c>
      <c r="J635" s="18" t="s">
        <v>3006</v>
      </c>
      <c r="K635" s="98" t="str">
        <f t="shared" si="29"/>
        <v>JAKTRAD</v>
      </c>
      <c r="L635" s="40" t="str">
        <f t="shared" si="32"/>
        <v>BIG CAP</v>
      </c>
      <c r="M635" s="165" t="str">
        <f t="shared" si="33"/>
        <v>--</v>
      </c>
      <c r="O635" s="19" t="s">
        <v>759</v>
      </c>
      <c r="P635" s="19" t="s">
        <v>13</v>
      </c>
    </row>
    <row r="636" spans="1:16" ht="15.75" customHeight="1" x14ac:dyDescent="0.35">
      <c r="B636" s="1" t="s">
        <v>276</v>
      </c>
      <c r="C636" s="1" t="s">
        <v>534</v>
      </c>
      <c r="D636" s="1" t="s">
        <v>4111</v>
      </c>
      <c r="E636" s="2" t="s">
        <v>192</v>
      </c>
      <c r="F636" s="1">
        <v>14929.1</v>
      </c>
      <c r="G636" s="1" t="s">
        <v>192</v>
      </c>
      <c r="H636" s="3" t="e">
        <v>#VALUE!</v>
      </c>
      <c r="I636" s="4">
        <v>0</v>
      </c>
      <c r="J636" s="1" t="s">
        <v>82</v>
      </c>
      <c r="L636" s="115"/>
      <c r="M636" s="165">
        <f>SUM(M8:M635)</f>
        <v>99.999998999999846</v>
      </c>
      <c r="O636" s="19" t="s">
        <v>798</v>
      </c>
      <c r="P636" s="19" t="s">
        <v>11</v>
      </c>
    </row>
    <row r="637" spans="1:16" ht="15.75" customHeight="1" x14ac:dyDescent="0.35">
      <c r="E637" s="2">
        <f>SUM(E8:E636)</f>
        <v>99.999998999999846</v>
      </c>
      <c r="L637" s="21"/>
      <c r="M637" s="116"/>
      <c r="O637" s="19" t="s">
        <v>5049</v>
      </c>
      <c r="P637" s="19" t="s">
        <v>13</v>
      </c>
    </row>
    <row r="638" spans="1:16" ht="15.75" customHeight="1" x14ac:dyDescent="0.25">
      <c r="L638" s="196" t="s">
        <v>472</v>
      </c>
      <c r="M638" s="196"/>
    </row>
    <row r="639" spans="1:16" ht="15.75" customHeight="1" x14ac:dyDescent="0.25">
      <c r="L639" s="5" t="s">
        <v>4</v>
      </c>
      <c r="M639" s="22">
        <f>SUMIF($L$8:$L$635,L639,$M$8:$M$635)</f>
        <v>45.918717999999998</v>
      </c>
    </row>
    <row r="640" spans="1:16" ht="15.75" customHeight="1" x14ac:dyDescent="0.25">
      <c r="L640" s="23" t="s">
        <v>2</v>
      </c>
      <c r="M640" s="22">
        <f>SUMIF($L$8:$L$635,L640,$M$8:$M$635)</f>
        <v>22.265546000000011</v>
      </c>
    </row>
    <row r="641" spans="12:13" ht="15.75" customHeight="1" thickBot="1" x14ac:dyDescent="0.3">
      <c r="L641" s="41" t="s">
        <v>1</v>
      </c>
      <c r="M641" s="42">
        <f>SUMIF($L$8:$L$635,L641,$M$8:$M$635)</f>
        <v>31.815735000000007</v>
      </c>
    </row>
    <row r="642" spans="12:13" ht="15.75" customHeight="1" x14ac:dyDescent="0.3">
      <c r="M642" s="24">
        <f>SUM(M639:M641)</f>
        <v>99.999999000000017</v>
      </c>
    </row>
    <row r="644" spans="12:13" ht="15.75" customHeight="1" x14ac:dyDescent="0.25">
      <c r="L644" s="25" t="s">
        <v>5</v>
      </c>
      <c r="M644" s="4">
        <f t="shared" ref="M644:M652" si="34">SUMIF($K$8:$K$635,L644,$M$8:$M$635)</f>
        <v>1.2444769999999998</v>
      </c>
    </row>
    <row r="645" spans="12:13" ht="15.75" customHeight="1" x14ac:dyDescent="0.35">
      <c r="L645" s="26" t="s">
        <v>6</v>
      </c>
      <c r="M645" s="4">
        <f t="shared" si="34"/>
        <v>9.3339600000000011</v>
      </c>
    </row>
    <row r="646" spans="12:13" ht="15.75" customHeight="1" x14ac:dyDescent="0.25">
      <c r="L646" s="25" t="s">
        <v>7</v>
      </c>
      <c r="M646" s="4">
        <f t="shared" si="34"/>
        <v>20.294418999999998</v>
      </c>
    </row>
    <row r="647" spans="12:13" ht="15.75" customHeight="1" x14ac:dyDescent="0.25">
      <c r="L647" s="25" t="s">
        <v>8</v>
      </c>
      <c r="M647" s="4">
        <f t="shared" si="34"/>
        <v>32.543943000000034</v>
      </c>
    </row>
    <row r="648" spans="12:13" ht="15.75" customHeight="1" x14ac:dyDescent="0.25">
      <c r="L648" s="25" t="s">
        <v>9</v>
      </c>
      <c r="M648" s="4">
        <f t="shared" si="34"/>
        <v>10.973093</v>
      </c>
    </row>
    <row r="649" spans="12:13" ht="15.75" customHeight="1" x14ac:dyDescent="0.25">
      <c r="L649" s="25" t="s">
        <v>10</v>
      </c>
      <c r="M649" s="4">
        <f t="shared" si="34"/>
        <v>5.2337990000000003</v>
      </c>
    </row>
    <row r="650" spans="12:13" ht="15.75" customHeight="1" x14ac:dyDescent="0.35">
      <c r="L650" s="27" t="s">
        <v>11</v>
      </c>
      <c r="M650" s="4">
        <f t="shared" si="34"/>
        <v>5.4881279999999997</v>
      </c>
    </row>
    <row r="651" spans="12:13" ht="15.75" customHeight="1" x14ac:dyDescent="0.35">
      <c r="L651" s="28" t="s">
        <v>12</v>
      </c>
      <c r="M651" s="4">
        <f t="shared" si="34"/>
        <v>5.1653339999999988</v>
      </c>
    </row>
    <row r="652" spans="12:13" ht="15.75" customHeight="1" thickBot="1" x14ac:dyDescent="0.4">
      <c r="L652" s="29" t="s">
        <v>13</v>
      </c>
      <c r="M652" s="30">
        <f t="shared" si="34"/>
        <v>9.7171500000000037</v>
      </c>
    </row>
    <row r="653" spans="12:13" ht="15.75" customHeight="1" x14ac:dyDescent="0.3">
      <c r="L653" s="1"/>
      <c r="M653" s="167">
        <f>SUM(M644:M652)</f>
        <v>99.994303000000045</v>
      </c>
    </row>
  </sheetData>
  <mergeCells count="6">
    <mergeCell ref="O5:O7"/>
    <mergeCell ref="P5:P7"/>
    <mergeCell ref="A1:B1"/>
    <mergeCell ref="A2:B2"/>
    <mergeCell ref="L5:L7"/>
    <mergeCell ref="M5:M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628"/>
  <sheetViews>
    <sheetView workbookViewId="0">
      <selection activeCell="C2" sqref="C2"/>
    </sheetView>
  </sheetViews>
  <sheetFormatPr defaultColWidth="9.1796875" defaultRowHeight="14.5" x14ac:dyDescent="0.35"/>
  <cols>
    <col min="1" max="1" width="15.453125" bestFit="1" customWidth="1"/>
    <col min="2" max="2" width="8.81640625"/>
    <col min="3" max="3" width="9.1796875" style="33"/>
    <col min="4" max="6" width="9.1796875" style="34"/>
    <col min="7" max="7" width="11.1796875" style="34" bestFit="1" customWidth="1"/>
    <col min="8" max="16384" width="9.1796875" style="34"/>
  </cols>
  <sheetData>
    <row r="1" spans="1:7" ht="15.5" x14ac:dyDescent="0.35">
      <c r="C1" s="33" t="s">
        <v>1030</v>
      </c>
      <c r="G1" s="35" t="e">
        <f>+'JCI '!A2:B2</f>
        <v>#VALUE!</v>
      </c>
    </row>
    <row r="2" spans="1:7" x14ac:dyDescent="0.35">
      <c r="A2" t="s">
        <v>50</v>
      </c>
      <c r="B2" t="s">
        <v>624</v>
      </c>
      <c r="C2" s="33">
        <v>0.27934548074139998</v>
      </c>
    </row>
    <row r="3" spans="1:7" x14ac:dyDescent="0.35">
      <c r="A3" t="s">
        <v>54</v>
      </c>
      <c r="B3" t="s">
        <v>631</v>
      </c>
      <c r="C3" s="33">
        <v>0.62537334691956203</v>
      </c>
    </row>
    <row r="4" spans="1:7" x14ac:dyDescent="0.35">
      <c r="A4" t="s">
        <v>3724</v>
      </c>
      <c r="B4" t="s">
        <v>575</v>
      </c>
      <c r="C4" s="33">
        <v>1.38417376289217</v>
      </c>
    </row>
    <row r="5" spans="1:7" x14ac:dyDescent="0.35">
      <c r="A5" t="s">
        <v>49</v>
      </c>
      <c r="B5" t="s">
        <v>751</v>
      </c>
      <c r="C5" s="33">
        <v>0.94348560606042498</v>
      </c>
    </row>
    <row r="6" spans="1:7" x14ac:dyDescent="0.35">
      <c r="A6" t="s">
        <v>53</v>
      </c>
      <c r="B6" t="s">
        <v>604</v>
      </c>
      <c r="C6" s="33">
        <v>2.1938024319696598</v>
      </c>
    </row>
    <row r="7" spans="1:7" x14ac:dyDescent="0.35">
      <c r="A7" t="s">
        <v>55</v>
      </c>
      <c r="B7" t="s">
        <v>645</v>
      </c>
      <c r="C7" s="33">
        <v>1.0716006105210001</v>
      </c>
    </row>
    <row r="8" spans="1:7" x14ac:dyDescent="0.35">
      <c r="A8" t="s">
        <v>52</v>
      </c>
      <c r="B8" t="s">
        <v>802</v>
      </c>
      <c r="C8" s="33">
        <v>1.2766393457173599</v>
      </c>
    </row>
    <row r="9" spans="1:7" x14ac:dyDescent="0.35">
      <c r="A9" t="s">
        <v>57</v>
      </c>
      <c r="B9" t="s">
        <v>629</v>
      </c>
      <c r="C9" s="33">
        <v>0.77316760958615105</v>
      </c>
    </row>
    <row r="10" spans="1:7" x14ac:dyDescent="0.35">
      <c r="A10" t="s">
        <v>56</v>
      </c>
      <c r="B10" t="s">
        <v>574</v>
      </c>
      <c r="C10" s="33">
        <v>0.47943727474773501</v>
      </c>
    </row>
    <row r="11" spans="1:7" x14ac:dyDescent="0.35">
      <c r="A11" t="s">
        <v>71</v>
      </c>
      <c r="B11" t="s">
        <v>511</v>
      </c>
      <c r="C11" s="33">
        <v>2.7041039898385502</v>
      </c>
    </row>
    <row r="12" spans="1:7" x14ac:dyDescent="0.35">
      <c r="A12" t="s">
        <v>60</v>
      </c>
      <c r="B12" t="s">
        <v>578</v>
      </c>
      <c r="C12" s="33">
        <v>1.7537981871995101</v>
      </c>
    </row>
    <row r="13" spans="1:7" x14ac:dyDescent="0.35">
      <c r="A13" t="s">
        <v>61</v>
      </c>
      <c r="B13" t="s">
        <v>560</v>
      </c>
      <c r="C13" s="33">
        <v>-0.19698003011780099</v>
      </c>
    </row>
    <row r="14" spans="1:7" x14ac:dyDescent="0.35">
      <c r="A14" t="s">
        <v>58</v>
      </c>
      <c r="B14" t="s">
        <v>1026</v>
      </c>
      <c r="C14" s="33">
        <v>1.8590467048816901</v>
      </c>
    </row>
    <row r="15" spans="1:7" x14ac:dyDescent="0.35">
      <c r="A15" t="s">
        <v>74</v>
      </c>
      <c r="B15" t="s">
        <v>636</v>
      </c>
      <c r="C15" s="33">
        <v>1.1267549319021799</v>
      </c>
    </row>
    <row r="16" spans="1:7" x14ac:dyDescent="0.35">
      <c r="A16" t="s">
        <v>69</v>
      </c>
      <c r="B16" t="s">
        <v>551</v>
      </c>
      <c r="C16" s="33">
        <v>1.2797291794827099</v>
      </c>
    </row>
    <row r="17" spans="1:3" x14ac:dyDescent="0.35">
      <c r="A17" t="s">
        <v>63</v>
      </c>
      <c r="B17" t="s">
        <v>585</v>
      </c>
      <c r="C17" s="33">
        <v>1.8179663267986601</v>
      </c>
    </row>
    <row r="18" spans="1:3" x14ac:dyDescent="0.35">
      <c r="A18" t="s">
        <v>67</v>
      </c>
      <c r="B18" t="s">
        <v>526</v>
      </c>
      <c r="C18" s="33">
        <v>1.9330130734899</v>
      </c>
    </row>
    <row r="19" spans="1:3" x14ac:dyDescent="0.35">
      <c r="A19" t="s">
        <v>153</v>
      </c>
      <c r="B19" t="s">
        <v>524</v>
      </c>
      <c r="C19" s="33">
        <v>1.6604700155193299</v>
      </c>
    </row>
    <row r="20" spans="1:3" x14ac:dyDescent="0.35">
      <c r="A20" t="s">
        <v>64</v>
      </c>
      <c r="B20" t="s">
        <v>580</v>
      </c>
      <c r="C20" s="33">
        <v>1.5229145147735099</v>
      </c>
    </row>
    <row r="21" spans="1:3" x14ac:dyDescent="0.35">
      <c r="A21" t="s">
        <v>94</v>
      </c>
      <c r="B21" t="s">
        <v>772</v>
      </c>
      <c r="C21" s="33">
        <v>0.31053572342393099</v>
      </c>
    </row>
    <row r="22" spans="1:3" x14ac:dyDescent="0.35">
      <c r="A22" t="s">
        <v>65</v>
      </c>
      <c r="B22" t="s">
        <v>735</v>
      </c>
      <c r="C22" s="33">
        <v>0.75892438192946798</v>
      </c>
    </row>
    <row r="23" spans="1:3" x14ac:dyDescent="0.35">
      <c r="A23" t="s">
        <v>73</v>
      </c>
      <c r="B23" t="s">
        <v>591</v>
      </c>
      <c r="C23" s="33">
        <v>1.05065727206169</v>
      </c>
    </row>
    <row r="24" spans="1:3" x14ac:dyDescent="0.35">
      <c r="A24" t="s">
        <v>70</v>
      </c>
      <c r="B24" t="s">
        <v>693</v>
      </c>
      <c r="C24" s="33">
        <v>0.357063509513733</v>
      </c>
    </row>
    <row r="25" spans="1:3" x14ac:dyDescent="0.35">
      <c r="A25" t="s">
        <v>84</v>
      </c>
      <c r="B25" t="s">
        <v>792</v>
      </c>
      <c r="C25" s="33">
        <v>0.47840692174718202</v>
      </c>
    </row>
    <row r="26" spans="1:3" x14ac:dyDescent="0.35">
      <c r="A26" t="s">
        <v>72</v>
      </c>
      <c r="B26" t="s">
        <v>937</v>
      </c>
      <c r="C26" s="33">
        <v>0.181008667963487</v>
      </c>
    </row>
    <row r="27" spans="1:3" x14ac:dyDescent="0.35">
      <c r="A27" t="s">
        <v>80</v>
      </c>
      <c r="B27" t="s">
        <v>932</v>
      </c>
      <c r="C27" s="33">
        <v>0.40550819300477497</v>
      </c>
    </row>
    <row r="28" spans="1:3" x14ac:dyDescent="0.35">
      <c r="A28" t="s">
        <v>4648</v>
      </c>
      <c r="B28" t="s">
        <v>4649</v>
      </c>
      <c r="C28" s="33">
        <v>-4.1078112291898101</v>
      </c>
    </row>
    <row r="29" spans="1:3" x14ac:dyDescent="0.35">
      <c r="A29" t="s">
        <v>104</v>
      </c>
      <c r="B29" t="s">
        <v>508</v>
      </c>
      <c r="C29" s="33">
        <v>0.66880671089622601</v>
      </c>
    </row>
    <row r="30" spans="1:3" x14ac:dyDescent="0.35">
      <c r="A30" t="s">
        <v>68</v>
      </c>
      <c r="B30" t="s">
        <v>761</v>
      </c>
      <c r="C30" s="33">
        <v>2.48912769454093</v>
      </c>
    </row>
    <row r="31" spans="1:3" x14ac:dyDescent="0.35">
      <c r="A31" t="s">
        <v>119</v>
      </c>
      <c r="B31" t="s">
        <v>671</v>
      </c>
      <c r="C31" s="33">
        <v>0.30731224649061201</v>
      </c>
    </row>
    <row r="32" spans="1:3" x14ac:dyDescent="0.35">
      <c r="A32" t="s">
        <v>233</v>
      </c>
      <c r="B32" t="s">
        <v>558</v>
      </c>
      <c r="C32" s="33">
        <v>2.8077880227047101</v>
      </c>
    </row>
    <row r="33" spans="1:3" x14ac:dyDescent="0.35">
      <c r="A33" t="s">
        <v>75</v>
      </c>
      <c r="B33" t="s">
        <v>753</v>
      </c>
      <c r="C33" s="33">
        <v>2.0944137621047298</v>
      </c>
    </row>
    <row r="34" spans="1:3" x14ac:dyDescent="0.35">
      <c r="A34" t="s">
        <v>81</v>
      </c>
      <c r="B34" t="s">
        <v>725</v>
      </c>
      <c r="C34" s="33">
        <v>1.6992347666922401</v>
      </c>
    </row>
    <row r="35" spans="1:3" x14ac:dyDescent="0.35">
      <c r="A35" t="s">
        <v>93</v>
      </c>
      <c r="B35" t="s">
        <v>784</v>
      </c>
      <c r="C35" s="33">
        <v>2.0542028773784899</v>
      </c>
    </row>
    <row r="36" spans="1:3" x14ac:dyDescent="0.35">
      <c r="A36" t="s">
        <v>89</v>
      </c>
      <c r="B36" t="s">
        <v>589</v>
      </c>
      <c r="C36" s="33">
        <v>0.34148297420538798</v>
      </c>
    </row>
    <row r="37" spans="1:3" x14ac:dyDescent="0.35">
      <c r="A37" t="s">
        <v>99</v>
      </c>
      <c r="B37" t="s">
        <v>915</v>
      </c>
      <c r="C37" s="33">
        <v>-0.50955387434309396</v>
      </c>
    </row>
    <row r="38" spans="1:3" x14ac:dyDescent="0.35">
      <c r="A38" t="s">
        <v>102</v>
      </c>
      <c r="B38" t="s">
        <v>673</v>
      </c>
      <c r="C38" s="33">
        <v>0.98107302353410697</v>
      </c>
    </row>
    <row r="39" spans="1:3" x14ac:dyDescent="0.35">
      <c r="A39" t="s">
        <v>85</v>
      </c>
      <c r="B39" t="s">
        <v>899</v>
      </c>
      <c r="C39" s="33">
        <v>1.21698780545975</v>
      </c>
    </row>
    <row r="40" spans="1:3" x14ac:dyDescent="0.35">
      <c r="A40" s="118" t="s">
        <v>100</v>
      </c>
      <c r="B40" t="s">
        <v>686</v>
      </c>
      <c r="C40" s="33">
        <v>1.30650301246425</v>
      </c>
    </row>
    <row r="41" spans="1:3" x14ac:dyDescent="0.35">
      <c r="A41" t="s">
        <v>115</v>
      </c>
      <c r="B41" t="s">
        <v>912</v>
      </c>
      <c r="C41" s="33">
        <v>1.5335654225434801</v>
      </c>
    </row>
    <row r="42" spans="1:3" x14ac:dyDescent="0.35">
      <c r="A42" t="s">
        <v>3765</v>
      </c>
      <c r="B42" t="s">
        <v>647</v>
      </c>
      <c r="C42" s="33">
        <v>1.1338368959665199</v>
      </c>
    </row>
    <row r="43" spans="1:3" x14ac:dyDescent="0.35">
      <c r="A43" t="s">
        <v>76</v>
      </c>
      <c r="B43" t="s">
        <v>1008</v>
      </c>
      <c r="C43" s="33">
        <v>2.0985630322705502</v>
      </c>
    </row>
    <row r="44" spans="1:3" x14ac:dyDescent="0.35">
      <c r="A44" t="s">
        <v>92</v>
      </c>
      <c r="B44" t="s">
        <v>632</v>
      </c>
      <c r="C44" s="33">
        <v>0.64456470521937403</v>
      </c>
    </row>
    <row r="45" spans="1:3" x14ac:dyDescent="0.35">
      <c r="A45" t="s">
        <v>107</v>
      </c>
      <c r="B45" t="s">
        <v>531</v>
      </c>
      <c r="C45" s="33">
        <v>1.0256891225739</v>
      </c>
    </row>
    <row r="46" spans="1:3" x14ac:dyDescent="0.35">
      <c r="A46" t="s">
        <v>79</v>
      </c>
      <c r="B46" t="s">
        <v>860</v>
      </c>
      <c r="C46" s="33">
        <v>2.6359411639815402</v>
      </c>
    </row>
    <row r="47" spans="1:3" x14ac:dyDescent="0.35">
      <c r="A47" t="s">
        <v>3759</v>
      </c>
      <c r="B47" t="s">
        <v>910</v>
      </c>
      <c r="C47" s="33">
        <v>1.6776305852094799</v>
      </c>
    </row>
    <row r="48" spans="1:3" x14ac:dyDescent="0.35">
      <c r="A48" t="s">
        <v>114</v>
      </c>
      <c r="B48" t="s">
        <v>649</v>
      </c>
      <c r="C48" s="33">
        <v>1.5956686017466799</v>
      </c>
    </row>
    <row r="49" spans="1:3" x14ac:dyDescent="0.35">
      <c r="A49" t="s">
        <v>3775</v>
      </c>
      <c r="B49" t="s">
        <v>907</v>
      </c>
      <c r="C49" s="33">
        <v>0.58987218807904995</v>
      </c>
    </row>
    <row r="50" spans="1:3" x14ac:dyDescent="0.35">
      <c r="A50" t="s">
        <v>86</v>
      </c>
      <c r="B50" t="s">
        <v>475</v>
      </c>
      <c r="C50" s="33">
        <v>0.728094299162796</v>
      </c>
    </row>
    <row r="51" spans="1:3" x14ac:dyDescent="0.35">
      <c r="A51" t="s">
        <v>96</v>
      </c>
      <c r="B51" t="s">
        <v>785</v>
      </c>
      <c r="C51" s="33">
        <v>0.41318417863708701</v>
      </c>
    </row>
    <row r="52" spans="1:3" x14ac:dyDescent="0.35">
      <c r="A52" t="s">
        <v>83</v>
      </c>
      <c r="B52" t="s">
        <v>716</v>
      </c>
      <c r="C52" s="33">
        <v>2.0382358498824802</v>
      </c>
    </row>
    <row r="53" spans="1:3" x14ac:dyDescent="0.35">
      <c r="A53" t="s">
        <v>3771</v>
      </c>
      <c r="B53" t="s">
        <v>981</v>
      </c>
      <c r="C53" s="33">
        <v>0.30996794070316103</v>
      </c>
    </row>
    <row r="54" spans="1:3" x14ac:dyDescent="0.35">
      <c r="A54" t="s">
        <v>105</v>
      </c>
      <c r="B54" t="s">
        <v>641</v>
      </c>
      <c r="C54" s="33">
        <v>1.11039431138566</v>
      </c>
    </row>
    <row r="55" spans="1:3" x14ac:dyDescent="0.35">
      <c r="A55" t="s">
        <v>90</v>
      </c>
      <c r="B55" t="s">
        <v>749</v>
      </c>
      <c r="C55" s="33">
        <v>1.52485386231375</v>
      </c>
    </row>
    <row r="56" spans="1:3" x14ac:dyDescent="0.35">
      <c r="A56" t="s">
        <v>112</v>
      </c>
      <c r="B56" t="s">
        <v>654</v>
      </c>
      <c r="C56" s="33">
        <v>-0.120525288048995</v>
      </c>
    </row>
    <row r="57" spans="1:3" x14ac:dyDescent="0.35">
      <c r="A57" t="s">
        <v>108</v>
      </c>
      <c r="B57" t="s">
        <v>762</v>
      </c>
      <c r="C57" s="33">
        <v>1.65869973803548</v>
      </c>
    </row>
    <row r="58" spans="1:3" x14ac:dyDescent="0.35">
      <c r="A58" t="s">
        <v>179</v>
      </c>
      <c r="B58" t="s">
        <v>717</v>
      </c>
      <c r="C58" s="33">
        <v>-0.47903618242299301</v>
      </c>
    </row>
    <row r="59" spans="1:3" x14ac:dyDescent="0.35">
      <c r="A59" t="s">
        <v>101</v>
      </c>
      <c r="B59" t="s">
        <v>680</v>
      </c>
      <c r="C59" s="33">
        <v>0.66046666350073202</v>
      </c>
    </row>
    <row r="60" spans="1:3" x14ac:dyDescent="0.35">
      <c r="A60" t="s">
        <v>124</v>
      </c>
      <c r="B60" t="s">
        <v>516</v>
      </c>
      <c r="C60" s="33">
        <v>0.73378901036194299</v>
      </c>
    </row>
    <row r="61" spans="1:3" x14ac:dyDescent="0.35">
      <c r="A61" t="s">
        <v>77</v>
      </c>
      <c r="B61" t="s">
        <v>968</v>
      </c>
      <c r="C61" s="33">
        <v>2.4112149418710001</v>
      </c>
    </row>
    <row r="62" spans="1:3" x14ac:dyDescent="0.35">
      <c r="A62" t="s">
        <v>95</v>
      </c>
      <c r="B62" t="s">
        <v>863</v>
      </c>
      <c r="C62" s="33">
        <v>1.98049016762945</v>
      </c>
    </row>
    <row r="63" spans="1:3" x14ac:dyDescent="0.35">
      <c r="A63" t="s">
        <v>88</v>
      </c>
      <c r="B63" t="s">
        <v>914</v>
      </c>
      <c r="C63" s="33">
        <v>1.3276581213296299</v>
      </c>
    </row>
    <row r="64" spans="1:3" x14ac:dyDescent="0.35">
      <c r="A64" t="s">
        <v>91</v>
      </c>
      <c r="B64" t="s">
        <v>887</v>
      </c>
      <c r="C64" s="33">
        <v>0.47825610791497303</v>
      </c>
    </row>
    <row r="65" spans="1:3" x14ac:dyDescent="0.35">
      <c r="A65" t="s">
        <v>97</v>
      </c>
      <c r="B65" t="s">
        <v>648</v>
      </c>
      <c r="C65" s="33">
        <v>0.37077596949501102</v>
      </c>
    </row>
    <row r="66" spans="1:3" x14ac:dyDescent="0.35">
      <c r="A66" t="s">
        <v>3804</v>
      </c>
      <c r="B66" t="s">
        <v>656</v>
      </c>
      <c r="C66" s="33">
        <v>0.28609699248848802</v>
      </c>
    </row>
    <row r="67" spans="1:3" x14ac:dyDescent="0.35">
      <c r="A67" t="s">
        <v>98</v>
      </c>
      <c r="B67" t="s">
        <v>909</v>
      </c>
      <c r="C67" s="33">
        <v>1.02485713806034</v>
      </c>
    </row>
    <row r="68" spans="1:3" x14ac:dyDescent="0.35">
      <c r="A68" t="s">
        <v>3814</v>
      </c>
      <c r="B68" t="s">
        <v>747</v>
      </c>
      <c r="C68" s="33">
        <v>0.94092557568711099</v>
      </c>
    </row>
    <row r="69" spans="1:3" x14ac:dyDescent="0.35">
      <c r="A69" t="s">
        <v>78</v>
      </c>
      <c r="B69" t="s">
        <v>724</v>
      </c>
      <c r="C69" s="33">
        <v>-0.76586881473767099</v>
      </c>
    </row>
    <row r="70" spans="1:3" x14ac:dyDescent="0.35">
      <c r="A70" t="s">
        <v>3767</v>
      </c>
      <c r="B70" t="s">
        <v>549</v>
      </c>
      <c r="C70" s="33">
        <v>0.66089149612060105</v>
      </c>
    </row>
    <row r="71" spans="1:3" x14ac:dyDescent="0.35">
      <c r="A71" t="s">
        <v>133</v>
      </c>
      <c r="B71" t="s">
        <v>973</v>
      </c>
      <c r="C71" s="33">
        <v>0.58048392045479003</v>
      </c>
    </row>
    <row r="72" spans="1:3" x14ac:dyDescent="0.35">
      <c r="A72" t="s">
        <v>126</v>
      </c>
      <c r="B72" t="s">
        <v>579</v>
      </c>
      <c r="C72" s="33">
        <v>-1.8148752408145501</v>
      </c>
    </row>
    <row r="73" spans="1:3" x14ac:dyDescent="0.35">
      <c r="A73" t="s">
        <v>4500</v>
      </c>
      <c r="B73" t="s">
        <v>4501</v>
      </c>
      <c r="C73" s="33">
        <v>0.348709408992039</v>
      </c>
    </row>
    <row r="74" spans="1:3" x14ac:dyDescent="0.35">
      <c r="A74" t="s">
        <v>127</v>
      </c>
      <c r="B74" t="s">
        <v>789</v>
      </c>
      <c r="C74" s="33">
        <v>1.4061259109637501</v>
      </c>
    </row>
    <row r="75" spans="1:3" x14ac:dyDescent="0.35">
      <c r="A75" t="s">
        <v>106</v>
      </c>
      <c r="B75" t="s">
        <v>904</v>
      </c>
      <c r="C75" s="33">
        <v>3.8519944544838798</v>
      </c>
    </row>
    <row r="76" spans="1:3" x14ac:dyDescent="0.35">
      <c r="A76" t="s">
        <v>132</v>
      </c>
      <c r="B76" t="s">
        <v>581</v>
      </c>
      <c r="C76" s="33">
        <v>0.71182297221038604</v>
      </c>
    </row>
    <row r="77" spans="1:3" x14ac:dyDescent="0.35">
      <c r="A77" t="s">
        <v>158</v>
      </c>
      <c r="B77" t="s">
        <v>550</v>
      </c>
      <c r="C77" s="33">
        <v>0.98203128039756804</v>
      </c>
    </row>
    <row r="78" spans="1:3" x14ac:dyDescent="0.35">
      <c r="A78" t="s">
        <v>103</v>
      </c>
      <c r="B78" t="s">
        <v>897</v>
      </c>
      <c r="C78" s="33">
        <v>1.26359434188352</v>
      </c>
    </row>
    <row r="79" spans="1:3" x14ac:dyDescent="0.35">
      <c r="A79" t="s">
        <v>121</v>
      </c>
      <c r="B79" t="s">
        <v>603</v>
      </c>
      <c r="C79" s="33">
        <v>0.53482547613870701</v>
      </c>
    </row>
    <row r="80" spans="1:3" x14ac:dyDescent="0.35">
      <c r="A80" t="s">
        <v>139</v>
      </c>
      <c r="B80" t="s">
        <v>934</v>
      </c>
      <c r="C80" s="33">
        <v>-0.87040537063504397</v>
      </c>
    </row>
    <row r="81" spans="1:3" x14ac:dyDescent="0.35">
      <c r="A81" t="s">
        <v>3806</v>
      </c>
      <c r="B81" t="s">
        <v>965</v>
      </c>
      <c r="C81" s="33">
        <v>-0.20981372794824099</v>
      </c>
    </row>
    <row r="82" spans="1:3" x14ac:dyDescent="0.35">
      <c r="A82" t="s">
        <v>3794</v>
      </c>
      <c r="B82" t="s">
        <v>737</v>
      </c>
      <c r="C82" s="33">
        <v>0.13247768709544899</v>
      </c>
    </row>
    <row r="83" spans="1:3" x14ac:dyDescent="0.35">
      <c r="A83" t="s">
        <v>4660</v>
      </c>
      <c r="B83" t="s">
        <v>4661</v>
      </c>
      <c r="C83" s="33">
        <v>0.15647150520656</v>
      </c>
    </row>
    <row r="84" spans="1:3" x14ac:dyDescent="0.35">
      <c r="A84" t="s">
        <v>4914</v>
      </c>
      <c r="B84" t="s">
        <v>4915</v>
      </c>
      <c r="C84" s="33">
        <v>0.64549189361533799</v>
      </c>
    </row>
    <row r="85" spans="1:3" x14ac:dyDescent="0.35">
      <c r="A85" t="s">
        <v>3862</v>
      </c>
      <c r="B85" t="s">
        <v>788</v>
      </c>
      <c r="C85" s="33">
        <v>-0.30946945912977197</v>
      </c>
    </row>
    <row r="86" spans="1:3" x14ac:dyDescent="0.35">
      <c r="A86" t="s">
        <v>87</v>
      </c>
      <c r="B86" t="s">
        <v>986</v>
      </c>
      <c r="C86" s="33">
        <v>0.47206344247603599</v>
      </c>
    </row>
    <row r="87" spans="1:3" x14ac:dyDescent="0.35">
      <c r="A87" t="s">
        <v>109</v>
      </c>
      <c r="B87" t="s">
        <v>997</v>
      </c>
      <c r="C87" s="33">
        <v>1.6230768106640701</v>
      </c>
    </row>
    <row r="88" spans="1:3" x14ac:dyDescent="0.35">
      <c r="A88" t="s">
        <v>193</v>
      </c>
      <c r="B88" t="s">
        <v>999</v>
      </c>
      <c r="C88" s="33">
        <v>2.2411614920429999E-3</v>
      </c>
    </row>
    <row r="89" spans="1:3" x14ac:dyDescent="0.35">
      <c r="A89" t="s">
        <v>3823</v>
      </c>
      <c r="B89" t="s">
        <v>721</v>
      </c>
      <c r="C89" s="33">
        <v>1.0080727516135699</v>
      </c>
    </row>
    <row r="90" spans="1:3" x14ac:dyDescent="0.35">
      <c r="A90" t="s">
        <v>125</v>
      </c>
      <c r="B90" t="s">
        <v>493</v>
      </c>
      <c r="C90" s="33">
        <v>0.31545776506992801</v>
      </c>
    </row>
    <row r="91" spans="1:3" x14ac:dyDescent="0.35">
      <c r="A91" t="s">
        <v>123</v>
      </c>
      <c r="B91" t="s">
        <v>771</v>
      </c>
      <c r="C91" s="33">
        <v>4.1352445849199402</v>
      </c>
    </row>
    <row r="92" spans="1:3" x14ac:dyDescent="0.35">
      <c r="A92" t="s">
        <v>159</v>
      </c>
      <c r="B92" t="s">
        <v>953</v>
      </c>
      <c r="C92" s="33">
        <v>3.1630105822141399</v>
      </c>
    </row>
    <row r="93" spans="1:3" x14ac:dyDescent="0.35">
      <c r="A93" t="s">
        <v>113</v>
      </c>
      <c r="B93" t="s">
        <v>594</v>
      </c>
      <c r="C93" s="33">
        <v>0.37733065612588201</v>
      </c>
    </row>
    <row r="94" spans="1:3" x14ac:dyDescent="0.35">
      <c r="A94" t="s">
        <v>3816</v>
      </c>
      <c r="B94" t="s">
        <v>494</v>
      </c>
      <c r="C94" s="33">
        <v>1.0489609658058301</v>
      </c>
    </row>
    <row r="95" spans="1:3" x14ac:dyDescent="0.35">
      <c r="A95" t="s">
        <v>144</v>
      </c>
      <c r="B95" t="s">
        <v>1004</v>
      </c>
      <c r="C95" s="33">
        <v>0.98698840858313897</v>
      </c>
    </row>
    <row r="96" spans="1:3" x14ac:dyDescent="0.35">
      <c r="A96" t="s">
        <v>3844</v>
      </c>
      <c r="B96" t="s">
        <v>597</v>
      </c>
      <c r="C96" s="33">
        <v>7.4093155648917997E-2</v>
      </c>
    </row>
    <row r="97" spans="1:3" x14ac:dyDescent="0.35">
      <c r="A97" t="s">
        <v>147</v>
      </c>
      <c r="B97" t="s">
        <v>638</v>
      </c>
      <c r="C97" s="33">
        <v>-0.28045238354548002</v>
      </c>
    </row>
    <row r="98" spans="1:3" x14ac:dyDescent="0.35">
      <c r="A98" t="s">
        <v>152</v>
      </c>
      <c r="B98" t="s">
        <v>668</v>
      </c>
      <c r="C98" s="33">
        <v>1.6739137623277101</v>
      </c>
    </row>
    <row r="99" spans="1:3" x14ac:dyDescent="0.35">
      <c r="A99" t="s">
        <v>4645</v>
      </c>
      <c r="B99" t="s">
        <v>4646</v>
      </c>
      <c r="C99" s="33">
        <v>1.0903489961224799</v>
      </c>
    </row>
    <row r="100" spans="1:3" x14ac:dyDescent="0.35">
      <c r="A100" t="s">
        <v>204</v>
      </c>
      <c r="B100" t="s">
        <v>723</v>
      </c>
      <c r="C100" s="33">
        <v>3.0596043309321201</v>
      </c>
    </row>
    <row r="101" spans="1:3" x14ac:dyDescent="0.35">
      <c r="A101" t="s">
        <v>3834</v>
      </c>
      <c r="B101" t="s">
        <v>1017</v>
      </c>
      <c r="C101" s="33">
        <v>1.06622864755142</v>
      </c>
    </row>
    <row r="102" spans="1:3" x14ac:dyDescent="0.35">
      <c r="A102" t="s">
        <v>3850</v>
      </c>
      <c r="B102" t="s">
        <v>642</v>
      </c>
      <c r="C102" s="33">
        <v>0.19835573272274601</v>
      </c>
    </row>
    <row r="103" spans="1:3" x14ac:dyDescent="0.35">
      <c r="A103" t="s">
        <v>4076</v>
      </c>
      <c r="B103" t="s">
        <v>780</v>
      </c>
      <c r="C103" s="33">
        <v>1.0870240279939001</v>
      </c>
    </row>
    <row r="104" spans="1:3" x14ac:dyDescent="0.35">
      <c r="A104" t="s">
        <v>3839</v>
      </c>
      <c r="B104" t="s">
        <v>563</v>
      </c>
      <c r="C104" s="33">
        <v>0.70622839179880603</v>
      </c>
    </row>
    <row r="105" spans="1:3" x14ac:dyDescent="0.35">
      <c r="A105" t="s">
        <v>137</v>
      </c>
      <c r="B105" t="s">
        <v>882</v>
      </c>
      <c r="C105" s="33">
        <v>0.884047237021791</v>
      </c>
    </row>
    <row r="106" spans="1:3" x14ac:dyDescent="0.35">
      <c r="A106" t="s">
        <v>130</v>
      </c>
      <c r="B106" t="s">
        <v>488</v>
      </c>
      <c r="C106" s="33">
        <v>0.93230328772317905</v>
      </c>
    </row>
    <row r="107" spans="1:3" x14ac:dyDescent="0.35">
      <c r="A107" t="s">
        <v>284</v>
      </c>
      <c r="B107" t="s">
        <v>755</v>
      </c>
      <c r="C107" s="33">
        <v>2.6842949846681399</v>
      </c>
    </row>
    <row r="108" spans="1:3" x14ac:dyDescent="0.35">
      <c r="A108" t="s">
        <v>3865</v>
      </c>
      <c r="B108" t="s">
        <v>867</v>
      </c>
      <c r="C108" s="33">
        <v>3.0522673155794999</v>
      </c>
    </row>
    <row r="109" spans="1:3" x14ac:dyDescent="0.35">
      <c r="A109" t="s">
        <v>128</v>
      </c>
      <c r="B109" t="s">
        <v>543</v>
      </c>
      <c r="C109" s="33">
        <v>0.39055205332475701</v>
      </c>
    </row>
    <row r="110" spans="1:3" x14ac:dyDescent="0.35">
      <c r="A110" t="s">
        <v>162</v>
      </c>
      <c r="B110" t="s">
        <v>689</v>
      </c>
      <c r="C110" s="33">
        <v>0.46962793337238001</v>
      </c>
    </row>
    <row r="111" spans="1:3" x14ac:dyDescent="0.35">
      <c r="A111" t="s">
        <v>160</v>
      </c>
      <c r="B111" t="s">
        <v>608</v>
      </c>
      <c r="C111" s="33">
        <v>0.39019881699376002</v>
      </c>
    </row>
    <row r="112" spans="1:3" x14ac:dyDescent="0.35">
      <c r="A112" t="s">
        <v>122</v>
      </c>
      <c r="B112" t="s">
        <v>536</v>
      </c>
      <c r="C112" s="33">
        <v>1.3031445237185699</v>
      </c>
    </row>
    <row r="113" spans="1:3" x14ac:dyDescent="0.35">
      <c r="A113" t="s">
        <v>140</v>
      </c>
      <c r="B113" t="s">
        <v>718</v>
      </c>
      <c r="C113" s="33">
        <v>1.5647602609674001</v>
      </c>
    </row>
    <row r="114" spans="1:3" x14ac:dyDescent="0.35">
      <c r="A114" t="s">
        <v>3837</v>
      </c>
      <c r="B114" t="s">
        <v>896</v>
      </c>
      <c r="C114" s="33">
        <v>1.4153778416718901</v>
      </c>
    </row>
    <row r="115" spans="1:3" x14ac:dyDescent="0.35">
      <c r="A115" t="s">
        <v>185</v>
      </c>
      <c r="B115" t="s">
        <v>683</v>
      </c>
      <c r="C115" s="33">
        <v>0.85329175532025903</v>
      </c>
    </row>
    <row r="116" spans="1:3" x14ac:dyDescent="0.35">
      <c r="A116" t="s">
        <v>118</v>
      </c>
      <c r="B116" t="s">
        <v>880</v>
      </c>
      <c r="C116" s="33">
        <v>0.22876132929564399</v>
      </c>
    </row>
    <row r="117" spans="1:3" x14ac:dyDescent="0.35">
      <c r="A117" t="s">
        <v>3873</v>
      </c>
      <c r="B117" t="s">
        <v>906</v>
      </c>
      <c r="C117" s="33">
        <v>1.4382440697432799</v>
      </c>
    </row>
    <row r="118" spans="1:3" x14ac:dyDescent="0.35">
      <c r="A118" t="s">
        <v>214</v>
      </c>
      <c r="B118" t="s">
        <v>818</v>
      </c>
      <c r="C118" s="33">
        <v>3.0179471000271199</v>
      </c>
    </row>
    <row r="119" spans="1:3" x14ac:dyDescent="0.35">
      <c r="A119" t="s">
        <v>169</v>
      </c>
      <c r="B119" t="s">
        <v>839</v>
      </c>
      <c r="C119" s="33">
        <v>0.504998990857496</v>
      </c>
    </row>
    <row r="120" spans="1:3" x14ac:dyDescent="0.35">
      <c r="A120" t="s">
        <v>117</v>
      </c>
      <c r="B120" t="s">
        <v>652</v>
      </c>
      <c r="C120" s="33">
        <v>0.33283226425842599</v>
      </c>
    </row>
    <row r="121" spans="1:3" x14ac:dyDescent="0.35">
      <c r="A121" t="s">
        <v>134</v>
      </c>
      <c r="B121" t="s">
        <v>486</v>
      </c>
      <c r="C121" s="33">
        <v>2.5293900062061399</v>
      </c>
    </row>
    <row r="122" spans="1:3" x14ac:dyDescent="0.35">
      <c r="A122" t="s">
        <v>163</v>
      </c>
      <c r="B122" t="s">
        <v>544</v>
      </c>
      <c r="C122" s="33">
        <v>2.6442736711373001</v>
      </c>
    </row>
    <row r="123" spans="1:3" x14ac:dyDescent="0.35">
      <c r="A123" t="s">
        <v>131</v>
      </c>
      <c r="B123" t="s">
        <v>868</v>
      </c>
      <c r="C123" s="33">
        <v>4.5237594986092597</v>
      </c>
    </row>
    <row r="124" spans="1:3" x14ac:dyDescent="0.35">
      <c r="A124" t="s">
        <v>135</v>
      </c>
      <c r="B124" t="s">
        <v>492</v>
      </c>
      <c r="C124" s="33">
        <v>0.76997973340146098</v>
      </c>
    </row>
    <row r="125" spans="1:3" x14ac:dyDescent="0.35">
      <c r="A125" t="s">
        <v>116</v>
      </c>
      <c r="B125" t="s">
        <v>803</v>
      </c>
      <c r="C125" s="33">
        <v>1.0350786151409099</v>
      </c>
    </row>
    <row r="126" spans="1:3" x14ac:dyDescent="0.35">
      <c r="A126" t="s">
        <v>4885</v>
      </c>
      <c r="B126" t="s">
        <v>4886</v>
      </c>
      <c r="C126" s="33">
        <v>0.66701257026517002</v>
      </c>
    </row>
    <row r="127" spans="1:3" x14ac:dyDescent="0.35">
      <c r="A127" t="s">
        <v>259</v>
      </c>
      <c r="B127" t="s">
        <v>939</v>
      </c>
      <c r="C127" s="33">
        <v>3.2427283856323599</v>
      </c>
    </row>
    <row r="128" spans="1:3" x14ac:dyDescent="0.35">
      <c r="A128" t="s">
        <v>3859</v>
      </c>
      <c r="B128" t="s">
        <v>798</v>
      </c>
      <c r="C128" s="33">
        <v>-9.2944621142808007E-2</v>
      </c>
    </row>
    <row r="129" spans="1:3" x14ac:dyDescent="0.35">
      <c r="A129" t="s">
        <v>146</v>
      </c>
      <c r="B129" t="s">
        <v>595</v>
      </c>
      <c r="C129" s="33">
        <v>0.65195245437780003</v>
      </c>
    </row>
    <row r="130" spans="1:3" x14ac:dyDescent="0.35">
      <c r="A130" t="s">
        <v>4512</v>
      </c>
      <c r="B130" t="s">
        <v>4513</v>
      </c>
      <c r="C130" s="33">
        <v>-0.330718077924397</v>
      </c>
    </row>
    <row r="131" spans="1:3" x14ac:dyDescent="0.35">
      <c r="A131" t="s">
        <v>3841</v>
      </c>
      <c r="B131" t="s">
        <v>815</v>
      </c>
      <c r="C131" s="33">
        <v>2.5690562814417799</v>
      </c>
    </row>
    <row r="132" spans="1:3" x14ac:dyDescent="0.35">
      <c r="A132" t="s">
        <v>120</v>
      </c>
      <c r="B132" t="s">
        <v>609</v>
      </c>
      <c r="C132" s="33">
        <v>0.42621997649134402</v>
      </c>
    </row>
    <row r="133" spans="1:3" x14ac:dyDescent="0.35">
      <c r="A133" t="s">
        <v>141</v>
      </c>
      <c r="B133" t="s">
        <v>602</v>
      </c>
      <c r="C133" s="33">
        <v>2.9102569786553002E-2</v>
      </c>
    </row>
    <row r="134" spans="1:3" x14ac:dyDescent="0.35">
      <c r="A134" t="s">
        <v>149</v>
      </c>
      <c r="B134" t="s">
        <v>796</v>
      </c>
      <c r="C134" s="33">
        <v>2.0329869983771198</v>
      </c>
    </row>
    <row r="135" spans="1:3" x14ac:dyDescent="0.35">
      <c r="A135" t="s">
        <v>3892</v>
      </c>
      <c r="B135" t="s">
        <v>840</v>
      </c>
      <c r="C135" s="33">
        <v>7.7776432516347999E-2</v>
      </c>
    </row>
    <row r="136" spans="1:3" x14ac:dyDescent="0.35">
      <c r="A136" t="s">
        <v>242</v>
      </c>
      <c r="B136" t="s">
        <v>828</v>
      </c>
      <c r="C136" s="33">
        <v>-0.17756773770799</v>
      </c>
    </row>
    <row r="137" spans="1:3" x14ac:dyDescent="0.35">
      <c r="A137" t="s">
        <v>154</v>
      </c>
      <c r="B137" t="s">
        <v>852</v>
      </c>
      <c r="C137" s="33">
        <v>1.2133508686257399</v>
      </c>
    </row>
    <row r="138" spans="1:3" x14ac:dyDescent="0.35">
      <c r="A138" t="s">
        <v>3952</v>
      </c>
      <c r="B138" t="s">
        <v>990</v>
      </c>
      <c r="C138" s="33">
        <v>0.72640744865714102</v>
      </c>
    </row>
    <row r="139" spans="1:3" x14ac:dyDescent="0.35">
      <c r="A139" t="s">
        <v>4680</v>
      </c>
      <c r="B139" t="s">
        <v>4681</v>
      </c>
      <c r="C139" s="33">
        <v>1.4022311914060701</v>
      </c>
    </row>
    <row r="140" spans="1:3" x14ac:dyDescent="0.35">
      <c r="A140" t="s">
        <v>182</v>
      </c>
      <c r="B140" t="s">
        <v>859</v>
      </c>
      <c r="C140" s="33">
        <v>1.3451867783532101</v>
      </c>
    </row>
    <row r="141" spans="1:3" x14ac:dyDescent="0.35">
      <c r="A141" t="s">
        <v>3886</v>
      </c>
      <c r="B141" t="s">
        <v>706</v>
      </c>
      <c r="C141" s="33">
        <v>-0.49331824257462897</v>
      </c>
    </row>
    <row r="142" spans="1:3" x14ac:dyDescent="0.35">
      <c r="A142" t="s">
        <v>111</v>
      </c>
      <c r="B142" t="s">
        <v>885</v>
      </c>
      <c r="C142" s="33">
        <v>1.7220605521285</v>
      </c>
    </row>
    <row r="143" spans="1:3" x14ac:dyDescent="0.35">
      <c r="A143" t="s">
        <v>156</v>
      </c>
      <c r="B143" t="s">
        <v>1018</v>
      </c>
      <c r="C143" s="33">
        <v>-0.81719427455833105</v>
      </c>
    </row>
    <row r="144" spans="1:3" x14ac:dyDescent="0.35">
      <c r="A144" t="s">
        <v>164</v>
      </c>
      <c r="B144" t="s">
        <v>1025</v>
      </c>
      <c r="C144" s="33">
        <v>0.26107623120489898</v>
      </c>
    </row>
    <row r="145" spans="1:3" x14ac:dyDescent="0.35">
      <c r="A145" t="s">
        <v>138</v>
      </c>
      <c r="B145" t="s">
        <v>1024</v>
      </c>
      <c r="C145" s="33">
        <v>1.36118386646642</v>
      </c>
    </row>
    <row r="146" spans="1:3" x14ac:dyDescent="0.35">
      <c r="A146" t="s">
        <v>3897</v>
      </c>
      <c r="B146" t="s">
        <v>770</v>
      </c>
      <c r="C146" s="33">
        <v>0.28989990888352402</v>
      </c>
    </row>
    <row r="147" spans="1:3" x14ac:dyDescent="0.35">
      <c r="A147" t="s">
        <v>167</v>
      </c>
      <c r="B147" t="s">
        <v>760</v>
      </c>
      <c r="C147" s="33">
        <v>0.26060276824356199</v>
      </c>
    </row>
    <row r="148" spans="1:3" x14ac:dyDescent="0.35">
      <c r="A148" t="s">
        <v>5034</v>
      </c>
      <c r="B148" t="s">
        <v>5035</v>
      </c>
      <c r="C148" s="33">
        <v>0.90558213300738499</v>
      </c>
    </row>
    <row r="149" spans="1:3" x14ac:dyDescent="0.35">
      <c r="A149" t="s">
        <v>3882</v>
      </c>
      <c r="B149" t="s">
        <v>620</v>
      </c>
      <c r="C149" s="33">
        <v>0.49226892238852998</v>
      </c>
    </row>
    <row r="150" spans="1:3" x14ac:dyDescent="0.35">
      <c r="A150" t="s">
        <v>171</v>
      </c>
      <c r="B150" t="s">
        <v>478</v>
      </c>
      <c r="C150" s="33">
        <v>3.3077391625754502</v>
      </c>
    </row>
    <row r="151" spans="1:3" x14ac:dyDescent="0.35">
      <c r="A151" t="s">
        <v>143</v>
      </c>
      <c r="B151" t="s">
        <v>849</v>
      </c>
      <c r="C151" s="33">
        <v>0.65613722846574096</v>
      </c>
    </row>
    <row r="152" spans="1:3" x14ac:dyDescent="0.35">
      <c r="A152" t="s">
        <v>129</v>
      </c>
      <c r="B152" t="s">
        <v>479</v>
      </c>
      <c r="C152" s="33">
        <v>0.4364332965803</v>
      </c>
    </row>
    <row r="153" spans="1:3" x14ac:dyDescent="0.35">
      <c r="A153" t="s">
        <v>196</v>
      </c>
      <c r="B153" t="s">
        <v>614</v>
      </c>
      <c r="C153" s="33">
        <v>1.23757008914426</v>
      </c>
    </row>
    <row r="154" spans="1:3" x14ac:dyDescent="0.35">
      <c r="A154" t="s">
        <v>223</v>
      </c>
      <c r="B154" t="s">
        <v>691</v>
      </c>
      <c r="C154" s="33">
        <v>-0.100777612163319</v>
      </c>
    </row>
    <row r="155" spans="1:3" x14ac:dyDescent="0.35">
      <c r="A155" t="s">
        <v>168</v>
      </c>
      <c r="B155" t="s">
        <v>795</v>
      </c>
      <c r="C155" s="33">
        <v>2.5758361315960898</v>
      </c>
    </row>
    <row r="156" spans="1:3" x14ac:dyDescent="0.35">
      <c r="A156" t="s">
        <v>4521</v>
      </c>
      <c r="B156" t="s">
        <v>4522</v>
      </c>
      <c r="C156" s="33">
        <v>0.22953961915196699</v>
      </c>
    </row>
    <row r="157" spans="1:3" x14ac:dyDescent="0.35">
      <c r="A157" t="s">
        <v>142</v>
      </c>
      <c r="B157" t="s">
        <v>634</v>
      </c>
      <c r="C157" s="33">
        <v>0.17279630162276099</v>
      </c>
    </row>
    <row r="158" spans="1:3" x14ac:dyDescent="0.35">
      <c r="A158" t="s">
        <v>136</v>
      </c>
      <c r="B158" t="s">
        <v>879</v>
      </c>
      <c r="C158" s="33">
        <v>-0.86842604571876603</v>
      </c>
    </row>
    <row r="159" spans="1:3" x14ac:dyDescent="0.35">
      <c r="A159" t="s">
        <v>145</v>
      </c>
      <c r="B159" t="s">
        <v>777</v>
      </c>
      <c r="C159" s="33">
        <v>1.49254966629638</v>
      </c>
    </row>
    <row r="160" spans="1:3" x14ac:dyDescent="0.35">
      <c r="A160" t="s">
        <v>3901</v>
      </c>
      <c r="B160" t="s">
        <v>628</v>
      </c>
      <c r="C160" s="33">
        <v>0.31167945936403602</v>
      </c>
    </row>
    <row r="161" spans="1:3" x14ac:dyDescent="0.35">
      <c r="A161" t="s">
        <v>206</v>
      </c>
      <c r="B161" t="s">
        <v>1006</v>
      </c>
      <c r="C161" s="33">
        <v>0.57503771550930205</v>
      </c>
    </row>
    <row r="162" spans="1:3" x14ac:dyDescent="0.35">
      <c r="A162" t="s">
        <v>184</v>
      </c>
      <c r="B162" t="s">
        <v>692</v>
      </c>
      <c r="C162" s="33">
        <v>1.3561453832408801</v>
      </c>
    </row>
    <row r="163" spans="1:3" x14ac:dyDescent="0.35">
      <c r="A163" t="s">
        <v>245</v>
      </c>
      <c r="B163" t="s">
        <v>715</v>
      </c>
      <c r="C163" s="33">
        <v>1.6230778499351799</v>
      </c>
    </row>
    <row r="164" spans="1:3" x14ac:dyDescent="0.35">
      <c r="A164" t="s">
        <v>3922</v>
      </c>
      <c r="B164" t="s">
        <v>704</v>
      </c>
      <c r="C164" s="33">
        <v>1.44878247168906</v>
      </c>
    </row>
    <row r="165" spans="1:3" x14ac:dyDescent="0.35">
      <c r="A165" t="s">
        <v>220</v>
      </c>
      <c r="B165" t="s">
        <v>773</v>
      </c>
      <c r="C165" s="33">
        <v>2.2162762201339699</v>
      </c>
    </row>
    <row r="166" spans="1:3" x14ac:dyDescent="0.35">
      <c r="A166" t="s">
        <v>161</v>
      </c>
      <c r="B166" t="s">
        <v>881</v>
      </c>
      <c r="C166" s="33">
        <v>0.26816646426776902</v>
      </c>
    </row>
    <row r="167" spans="1:3" x14ac:dyDescent="0.35">
      <c r="A167" t="s">
        <v>183</v>
      </c>
      <c r="B167" t="s">
        <v>1001</v>
      </c>
      <c r="C167" s="33">
        <v>0.69487937001836597</v>
      </c>
    </row>
    <row r="168" spans="1:3" x14ac:dyDescent="0.35">
      <c r="A168" t="s">
        <v>3818</v>
      </c>
      <c r="B168" t="s">
        <v>1011</v>
      </c>
      <c r="C168" s="33">
        <v>1.0789508592091499</v>
      </c>
    </row>
    <row r="169" spans="1:3" x14ac:dyDescent="0.35">
      <c r="A169" t="s">
        <v>4008</v>
      </c>
      <c r="B169" t="s">
        <v>3634</v>
      </c>
      <c r="C169" s="33">
        <v>1.2934880410141201</v>
      </c>
    </row>
    <row r="170" spans="1:3" x14ac:dyDescent="0.35">
      <c r="A170" t="s">
        <v>3832</v>
      </c>
      <c r="B170" t="s">
        <v>976</v>
      </c>
      <c r="C170" s="33">
        <v>-0.186744198654441</v>
      </c>
    </row>
    <row r="171" spans="1:3" x14ac:dyDescent="0.35">
      <c r="A171" t="s">
        <v>148</v>
      </c>
      <c r="B171" t="s">
        <v>938</v>
      </c>
      <c r="C171" s="33">
        <v>-0.30786939063353302</v>
      </c>
    </row>
    <row r="172" spans="1:3" x14ac:dyDescent="0.35">
      <c r="A172" t="s">
        <v>3929</v>
      </c>
      <c r="B172" t="s">
        <v>709</v>
      </c>
      <c r="C172" s="33">
        <v>0.80909138085671695</v>
      </c>
    </row>
    <row r="173" spans="1:3" x14ac:dyDescent="0.35">
      <c r="A173" t="s">
        <v>4503</v>
      </c>
      <c r="B173" t="s">
        <v>4504</v>
      </c>
      <c r="C173" s="33">
        <v>0.56881496104227203</v>
      </c>
    </row>
    <row r="174" spans="1:3" x14ac:dyDescent="0.35">
      <c r="A174" t="s">
        <v>287</v>
      </c>
      <c r="B174" t="s">
        <v>1010</v>
      </c>
      <c r="C174" s="33">
        <v>7.9608891781697999E-2</v>
      </c>
    </row>
    <row r="175" spans="1:3" x14ac:dyDescent="0.35">
      <c r="A175" t="s">
        <v>4651</v>
      </c>
      <c r="B175" t="s">
        <v>4652</v>
      </c>
      <c r="C175" s="33">
        <v>1.6199427692772801</v>
      </c>
    </row>
    <row r="176" spans="1:3" x14ac:dyDescent="0.35">
      <c r="A176" t="s">
        <v>151</v>
      </c>
      <c r="B176" t="s">
        <v>923</v>
      </c>
      <c r="C176" s="33">
        <v>2.2871364385497599</v>
      </c>
    </row>
    <row r="177" spans="1:3" x14ac:dyDescent="0.35">
      <c r="A177" t="s">
        <v>188</v>
      </c>
      <c r="B177" t="s">
        <v>713</v>
      </c>
      <c r="C177" s="33">
        <v>0.274289112761611</v>
      </c>
    </row>
    <row r="178" spans="1:3" x14ac:dyDescent="0.35">
      <c r="A178" t="s">
        <v>165</v>
      </c>
      <c r="B178" t="s">
        <v>495</v>
      </c>
      <c r="C178" s="33">
        <v>1.1219035588028801</v>
      </c>
    </row>
    <row r="179" spans="1:3" x14ac:dyDescent="0.35">
      <c r="A179" t="s">
        <v>178</v>
      </c>
      <c r="B179" t="s">
        <v>719</v>
      </c>
      <c r="C179" s="33">
        <v>0.70897642280586304</v>
      </c>
    </row>
    <row r="180" spans="1:3" x14ac:dyDescent="0.35">
      <c r="A180" t="s">
        <v>4014</v>
      </c>
      <c r="B180" t="s">
        <v>982</v>
      </c>
      <c r="C180" s="33">
        <v>0.55802433325962597</v>
      </c>
    </row>
    <row r="181" spans="1:3" x14ac:dyDescent="0.35">
      <c r="A181" t="s">
        <v>335</v>
      </c>
      <c r="B181" t="s">
        <v>819</v>
      </c>
      <c r="C181" s="33">
        <v>0.45560317948582202</v>
      </c>
    </row>
    <row r="182" spans="1:3" x14ac:dyDescent="0.35">
      <c r="A182" t="s">
        <v>222</v>
      </c>
      <c r="B182" t="s">
        <v>688</v>
      </c>
      <c r="C182" s="33">
        <v>1.04053130871015</v>
      </c>
    </row>
    <row r="183" spans="1:3" x14ac:dyDescent="0.35">
      <c r="A183" t="s">
        <v>166</v>
      </c>
      <c r="B183" t="s">
        <v>783</v>
      </c>
      <c r="C183" s="33">
        <v>1.0280510855209</v>
      </c>
    </row>
    <row r="184" spans="1:3" x14ac:dyDescent="0.35">
      <c r="A184" t="s">
        <v>202</v>
      </c>
      <c r="B184" t="s">
        <v>491</v>
      </c>
      <c r="C184" s="33">
        <v>-0.185251512202735</v>
      </c>
    </row>
    <row r="185" spans="1:3" x14ac:dyDescent="0.35">
      <c r="A185" t="s">
        <v>3927</v>
      </c>
      <c r="B185" t="s">
        <v>521</v>
      </c>
      <c r="C185" s="33">
        <v>1.56124190775574</v>
      </c>
    </row>
    <row r="186" spans="1:3" x14ac:dyDescent="0.35">
      <c r="A186" t="s">
        <v>5007</v>
      </c>
      <c r="B186" t="s">
        <v>5008</v>
      </c>
      <c r="C186" s="33">
        <v>2.3164152488969201</v>
      </c>
    </row>
    <row r="187" spans="1:3" x14ac:dyDescent="0.35">
      <c r="A187" t="s">
        <v>208</v>
      </c>
      <c r="B187" t="s">
        <v>572</v>
      </c>
      <c r="C187" s="33">
        <v>0.42519329505115699</v>
      </c>
    </row>
    <row r="188" spans="1:3" x14ac:dyDescent="0.35">
      <c r="A188" t="s">
        <v>186</v>
      </c>
      <c r="B188" t="s">
        <v>600</v>
      </c>
      <c r="C188" s="33">
        <v>0.149002213048542</v>
      </c>
    </row>
    <row r="189" spans="1:3" x14ac:dyDescent="0.35">
      <c r="A189" t="s">
        <v>3945</v>
      </c>
      <c r="B189" t="s">
        <v>921</v>
      </c>
      <c r="C189" s="33">
        <v>6.7791037376686E-2</v>
      </c>
    </row>
    <row r="190" spans="1:3" x14ac:dyDescent="0.35">
      <c r="A190" t="s">
        <v>3999</v>
      </c>
      <c r="B190" t="s">
        <v>584</v>
      </c>
      <c r="C190" s="33">
        <v>0.84292712158238303</v>
      </c>
    </row>
    <row r="191" spans="1:3" x14ac:dyDescent="0.35">
      <c r="A191" t="s">
        <v>176</v>
      </c>
      <c r="B191" t="s">
        <v>477</v>
      </c>
      <c r="C191" s="33">
        <v>-0.374462557652955</v>
      </c>
    </row>
    <row r="192" spans="1:3" x14ac:dyDescent="0.35">
      <c r="A192" t="s">
        <v>3965</v>
      </c>
      <c r="B192" t="s">
        <v>987</v>
      </c>
      <c r="C192" s="33">
        <v>0.38608583109817202</v>
      </c>
    </row>
    <row r="193" spans="1:3" x14ac:dyDescent="0.35">
      <c r="A193" t="s">
        <v>4059</v>
      </c>
      <c r="B193" t="s">
        <v>665</v>
      </c>
      <c r="C193" s="33">
        <v>0.76339158485952896</v>
      </c>
    </row>
    <row r="194" spans="1:3" x14ac:dyDescent="0.35">
      <c r="A194" t="s">
        <v>177</v>
      </c>
      <c r="B194" t="s">
        <v>626</v>
      </c>
      <c r="C194" s="33">
        <v>2.67873191928238</v>
      </c>
    </row>
    <row r="195" spans="1:3" x14ac:dyDescent="0.35">
      <c r="A195" t="s">
        <v>3935</v>
      </c>
      <c r="B195" t="s">
        <v>483</v>
      </c>
      <c r="C195" s="33">
        <v>0.659366460499343</v>
      </c>
    </row>
    <row r="196" spans="1:3" x14ac:dyDescent="0.35">
      <c r="A196" t="s">
        <v>4878</v>
      </c>
      <c r="B196" t="s">
        <v>4879</v>
      </c>
      <c r="C196" s="33">
        <v>1.12035697293971</v>
      </c>
    </row>
    <row r="197" spans="1:3" x14ac:dyDescent="0.35">
      <c r="A197" t="s">
        <v>3955</v>
      </c>
      <c r="B197" t="s">
        <v>972</v>
      </c>
      <c r="C197" s="33">
        <v>0.65655094151295001</v>
      </c>
    </row>
    <row r="198" spans="1:3" x14ac:dyDescent="0.35">
      <c r="A198" t="s">
        <v>3947</v>
      </c>
      <c r="B198" t="s">
        <v>476</v>
      </c>
      <c r="C198" s="33">
        <v>0.10980199581899799</v>
      </c>
    </row>
    <row r="199" spans="1:3" x14ac:dyDescent="0.35">
      <c r="A199" t="s">
        <v>250</v>
      </c>
      <c r="B199" t="s">
        <v>730</v>
      </c>
      <c r="C199" s="33">
        <v>0.31593969189304599</v>
      </c>
    </row>
    <row r="200" spans="1:3" x14ac:dyDescent="0.35">
      <c r="A200" t="s">
        <v>4021</v>
      </c>
      <c r="B200" t="s">
        <v>926</v>
      </c>
      <c r="C200" s="33">
        <v>0.175855509783233</v>
      </c>
    </row>
    <row r="201" spans="1:3" x14ac:dyDescent="0.35">
      <c r="A201" t="s">
        <v>4083</v>
      </c>
      <c r="B201" t="s">
        <v>606</v>
      </c>
      <c r="C201" s="33">
        <v>1.6116253955219599</v>
      </c>
    </row>
    <row r="202" spans="1:3" x14ac:dyDescent="0.35">
      <c r="A202" t="s">
        <v>189</v>
      </c>
      <c r="B202" t="s">
        <v>559</v>
      </c>
      <c r="C202" s="33">
        <v>-0.16424639864065199</v>
      </c>
    </row>
    <row r="203" spans="1:3" x14ac:dyDescent="0.35">
      <c r="A203" t="s">
        <v>4683</v>
      </c>
      <c r="B203" t="s">
        <v>4684</v>
      </c>
      <c r="C203" s="33">
        <v>0.63602330084305703</v>
      </c>
    </row>
    <row r="204" spans="1:3" x14ac:dyDescent="0.35">
      <c r="A204" t="s">
        <v>3941</v>
      </c>
      <c r="B204" t="s">
        <v>888</v>
      </c>
      <c r="C204" s="33">
        <v>0.81949331874817599</v>
      </c>
    </row>
    <row r="205" spans="1:3" x14ac:dyDescent="0.35">
      <c r="A205" t="s">
        <v>3957</v>
      </c>
      <c r="B205" t="s">
        <v>681</v>
      </c>
      <c r="C205" s="33">
        <v>-2.2682527734867501</v>
      </c>
    </row>
    <row r="206" spans="1:3" x14ac:dyDescent="0.35">
      <c r="A206" t="s">
        <v>3931</v>
      </c>
      <c r="B206" t="s">
        <v>763</v>
      </c>
      <c r="C206" s="33">
        <v>-4.8322077538924999</v>
      </c>
    </row>
    <row r="207" spans="1:3" x14ac:dyDescent="0.35">
      <c r="A207" t="s">
        <v>232</v>
      </c>
      <c r="B207" t="s">
        <v>539</v>
      </c>
      <c r="C207" s="33">
        <v>2.2643317178075999</v>
      </c>
    </row>
    <row r="208" spans="1:3" x14ac:dyDescent="0.35">
      <c r="A208" t="s">
        <v>3949</v>
      </c>
      <c r="B208" t="s">
        <v>787</v>
      </c>
      <c r="C208" s="33">
        <v>0.67630768691620102</v>
      </c>
    </row>
    <row r="209" spans="1:3" x14ac:dyDescent="0.35">
      <c r="A209" t="s">
        <v>170</v>
      </c>
      <c r="B209" t="s">
        <v>920</v>
      </c>
      <c r="C209" s="33">
        <v>-1.28887829610176</v>
      </c>
    </row>
    <row r="210" spans="1:3" x14ac:dyDescent="0.35">
      <c r="A210" t="s">
        <v>3962</v>
      </c>
      <c r="B210" t="s">
        <v>1032</v>
      </c>
      <c r="C210" s="33">
        <v>0.73857361895529805</v>
      </c>
    </row>
    <row r="211" spans="1:3" x14ac:dyDescent="0.35">
      <c r="A211" t="s">
        <v>210</v>
      </c>
      <c r="B211" t="s">
        <v>833</v>
      </c>
      <c r="C211" s="33">
        <v>0.33682577491793902</v>
      </c>
    </row>
    <row r="212" spans="1:3" x14ac:dyDescent="0.35">
      <c r="A212" t="s">
        <v>266</v>
      </c>
      <c r="B212" t="s">
        <v>676</v>
      </c>
      <c r="C212" s="33">
        <v>0.99229535027680904</v>
      </c>
    </row>
    <row r="213" spans="1:3" x14ac:dyDescent="0.35">
      <c r="A213" t="s">
        <v>211</v>
      </c>
      <c r="B213" t="s">
        <v>643</v>
      </c>
      <c r="C213" s="33">
        <v>1.14267459116115</v>
      </c>
    </row>
    <row r="214" spans="1:3" x14ac:dyDescent="0.35">
      <c r="A214" t="s">
        <v>3939</v>
      </c>
      <c r="B214" t="s">
        <v>564</v>
      </c>
      <c r="C214" s="33">
        <v>0.97161491913848397</v>
      </c>
    </row>
    <row r="215" spans="1:3" x14ac:dyDescent="0.35">
      <c r="A215" t="s">
        <v>201</v>
      </c>
      <c r="B215" t="s">
        <v>512</v>
      </c>
      <c r="C215" s="33" t="s">
        <v>192</v>
      </c>
    </row>
    <row r="216" spans="1:3" x14ac:dyDescent="0.35">
      <c r="A216" t="s">
        <v>251</v>
      </c>
      <c r="B216" t="s">
        <v>769</v>
      </c>
      <c r="C216" s="33">
        <v>0.87836922801393602</v>
      </c>
    </row>
    <row r="217" spans="1:3" x14ac:dyDescent="0.35">
      <c r="A217" t="s">
        <v>4052</v>
      </c>
      <c r="B217" t="s">
        <v>571</v>
      </c>
      <c r="C217" s="33">
        <v>0.44105080804595298</v>
      </c>
    </row>
    <row r="218" spans="1:3" x14ac:dyDescent="0.35">
      <c r="A218" t="s">
        <v>195</v>
      </c>
      <c r="B218" t="s">
        <v>866</v>
      </c>
      <c r="C218" s="33">
        <v>1.9253106151115</v>
      </c>
    </row>
    <row r="219" spans="1:3" x14ac:dyDescent="0.35">
      <c r="A219" t="s">
        <v>4669</v>
      </c>
      <c r="B219" t="s">
        <v>4670</v>
      </c>
      <c r="C219" s="33">
        <v>-1.3944182489852599</v>
      </c>
    </row>
    <row r="220" spans="1:3" x14ac:dyDescent="0.35">
      <c r="A220" t="s">
        <v>194</v>
      </c>
      <c r="B220" t="s">
        <v>850</v>
      </c>
      <c r="C220" s="33">
        <v>0.122263097913459</v>
      </c>
    </row>
    <row r="221" spans="1:3" x14ac:dyDescent="0.35">
      <c r="A221" t="s">
        <v>219</v>
      </c>
      <c r="B221" t="s">
        <v>601</v>
      </c>
      <c r="C221" s="33">
        <v>-0.42707167113830502</v>
      </c>
    </row>
    <row r="222" spans="1:3" x14ac:dyDescent="0.35">
      <c r="A222" t="s">
        <v>181</v>
      </c>
      <c r="B222" t="s">
        <v>948</v>
      </c>
      <c r="C222" s="33">
        <v>-0.40443876473598001</v>
      </c>
    </row>
    <row r="223" spans="1:3" x14ac:dyDescent="0.35">
      <c r="A223" t="s">
        <v>3991</v>
      </c>
      <c r="B223" t="s">
        <v>651</v>
      </c>
      <c r="C223" s="33">
        <v>0.33333333333333298</v>
      </c>
    </row>
    <row r="224" spans="1:3" x14ac:dyDescent="0.35">
      <c r="A224" t="s">
        <v>3995</v>
      </c>
      <c r="B224" t="s">
        <v>1007</v>
      </c>
      <c r="C224" s="33">
        <v>0.11377042419443401</v>
      </c>
    </row>
    <row r="225" spans="1:3" x14ac:dyDescent="0.35">
      <c r="A225" t="s">
        <v>215</v>
      </c>
      <c r="B225" t="s">
        <v>940</v>
      </c>
      <c r="C225" s="33">
        <v>0.38581247659234502</v>
      </c>
    </row>
    <row r="226" spans="1:3" x14ac:dyDescent="0.35">
      <c r="A226" t="s">
        <v>4004</v>
      </c>
      <c r="B226" t="s">
        <v>640</v>
      </c>
      <c r="C226" s="33">
        <v>1.3892105454588799</v>
      </c>
    </row>
    <row r="227" spans="1:3" x14ac:dyDescent="0.35">
      <c r="A227" t="s">
        <v>470</v>
      </c>
      <c r="B227" t="s">
        <v>714</v>
      </c>
      <c r="C227" s="33">
        <v>3.3722162767105699</v>
      </c>
    </row>
    <row r="228" spans="1:3" x14ac:dyDescent="0.35">
      <c r="A228" t="s">
        <v>207</v>
      </c>
      <c r="B228" t="s">
        <v>844</v>
      </c>
      <c r="C228" s="33">
        <v>-3.5651095402023301</v>
      </c>
    </row>
    <row r="229" spans="1:3" x14ac:dyDescent="0.35">
      <c r="A229" t="s">
        <v>238</v>
      </c>
      <c r="B229" t="s">
        <v>889</v>
      </c>
      <c r="C229" s="33">
        <v>2.1521238638675699</v>
      </c>
    </row>
    <row r="230" spans="1:3" x14ac:dyDescent="0.35">
      <c r="A230" t="s">
        <v>3914</v>
      </c>
      <c r="B230" t="s">
        <v>797</v>
      </c>
      <c r="C230" s="33">
        <v>0.488840411740875</v>
      </c>
    </row>
    <row r="231" spans="1:3" x14ac:dyDescent="0.35">
      <c r="A231" t="s">
        <v>213</v>
      </c>
      <c r="B231" t="s">
        <v>637</v>
      </c>
      <c r="C231" s="33">
        <v>0.33333333333333298</v>
      </c>
    </row>
    <row r="232" spans="1:3" x14ac:dyDescent="0.35">
      <c r="A232" t="s">
        <v>4515</v>
      </c>
      <c r="B232" t="s">
        <v>4516</v>
      </c>
      <c r="C232" s="33">
        <v>0.53320493010757197</v>
      </c>
    </row>
    <row r="233" spans="1:3" x14ac:dyDescent="0.35">
      <c r="A233" t="s">
        <v>345</v>
      </c>
      <c r="B233" t="s">
        <v>894</v>
      </c>
      <c r="C233" s="33">
        <v>0.35097935986135897</v>
      </c>
    </row>
    <row r="234" spans="1:3" x14ac:dyDescent="0.35">
      <c r="A234" t="s">
        <v>190</v>
      </c>
      <c r="B234" t="s">
        <v>808</v>
      </c>
      <c r="C234" s="33">
        <v>0.33333333333333298</v>
      </c>
    </row>
    <row r="235" spans="1:3" x14ac:dyDescent="0.35">
      <c r="A235" t="s">
        <v>209</v>
      </c>
      <c r="B235" t="s">
        <v>505</v>
      </c>
      <c r="C235" s="33">
        <v>0.48686170871682399</v>
      </c>
    </row>
    <row r="236" spans="1:3" x14ac:dyDescent="0.35">
      <c r="A236" t="s">
        <v>4441</v>
      </c>
      <c r="B236" t="s">
        <v>4442</v>
      </c>
      <c r="C236" s="33">
        <v>0.78590646151451804</v>
      </c>
    </row>
    <row r="237" spans="1:3" x14ac:dyDescent="0.35">
      <c r="A237" t="s">
        <v>234</v>
      </c>
      <c r="B237" t="s">
        <v>980</v>
      </c>
      <c r="C237" s="33">
        <v>-0.68253019063855702</v>
      </c>
    </row>
    <row r="238" spans="1:3" x14ac:dyDescent="0.35">
      <c r="A238" t="s">
        <v>3993</v>
      </c>
      <c r="B238" t="s">
        <v>3665</v>
      </c>
      <c r="C238" s="33">
        <v>0.18332117929491701</v>
      </c>
    </row>
    <row r="239" spans="1:3" x14ac:dyDescent="0.35">
      <c r="A239" t="s">
        <v>248</v>
      </c>
      <c r="B239" t="s">
        <v>481</v>
      </c>
      <c r="C239" s="33">
        <v>0.33333333333333298</v>
      </c>
    </row>
    <row r="240" spans="1:3" x14ac:dyDescent="0.35">
      <c r="A240" t="s">
        <v>240</v>
      </c>
      <c r="B240" t="s">
        <v>1019</v>
      </c>
      <c r="C240" s="33">
        <v>-0.213528645116557</v>
      </c>
    </row>
    <row r="241" spans="1:3" x14ac:dyDescent="0.35">
      <c r="A241" t="s">
        <v>203</v>
      </c>
      <c r="B241" t="s">
        <v>927</v>
      </c>
      <c r="C241" s="33">
        <v>1.10131158664535</v>
      </c>
    </row>
    <row r="242" spans="1:3" x14ac:dyDescent="0.35">
      <c r="A242" t="s">
        <v>3812</v>
      </c>
      <c r="B242" t="s">
        <v>970</v>
      </c>
      <c r="C242" s="33">
        <v>0.515945891704361</v>
      </c>
    </row>
    <row r="243" spans="1:3" x14ac:dyDescent="0.35">
      <c r="A243" t="s">
        <v>205</v>
      </c>
      <c r="B243" t="s">
        <v>886</v>
      </c>
      <c r="C243" s="33">
        <v>6.2055720569450003E-3</v>
      </c>
    </row>
    <row r="244" spans="1:3" x14ac:dyDescent="0.35">
      <c r="A244" t="s">
        <v>406</v>
      </c>
      <c r="B244" t="s">
        <v>836</v>
      </c>
      <c r="C244" s="33">
        <v>-4.5528003823841496</v>
      </c>
    </row>
    <row r="245" spans="1:3" x14ac:dyDescent="0.35">
      <c r="A245" t="s">
        <v>3907</v>
      </c>
      <c r="B245" t="s">
        <v>535</v>
      </c>
      <c r="C245" s="33">
        <v>1.5368785555309299</v>
      </c>
    </row>
    <row r="246" spans="1:3" x14ac:dyDescent="0.35">
      <c r="A246" t="s">
        <v>4654</v>
      </c>
      <c r="B246" t="s">
        <v>4655</v>
      </c>
      <c r="C246" s="33">
        <v>1.53129420290839</v>
      </c>
    </row>
    <row r="247" spans="1:3" x14ac:dyDescent="0.35">
      <c r="A247" t="s">
        <v>4031</v>
      </c>
      <c r="B247" t="s">
        <v>975</v>
      </c>
      <c r="C247" s="33">
        <v>0.38564962423105598</v>
      </c>
    </row>
    <row r="248" spans="1:3" x14ac:dyDescent="0.35">
      <c r="A248" t="s">
        <v>275</v>
      </c>
      <c r="B248" t="s">
        <v>764</v>
      </c>
      <c r="C248" s="33">
        <v>0.27142323480590902</v>
      </c>
    </row>
    <row r="249" spans="1:3" x14ac:dyDescent="0.35">
      <c r="A249" t="s">
        <v>4013</v>
      </c>
      <c r="B249" t="s">
        <v>1033</v>
      </c>
      <c r="C249" s="33">
        <v>0.90207114142160505</v>
      </c>
    </row>
    <row r="250" spans="1:3" x14ac:dyDescent="0.35">
      <c r="A250" t="s">
        <v>187</v>
      </c>
      <c r="B250" t="s">
        <v>672</v>
      </c>
      <c r="C250" s="33">
        <v>-0.45556203393344202</v>
      </c>
    </row>
    <row r="251" spans="1:3" x14ac:dyDescent="0.35">
      <c r="A251" t="s">
        <v>228</v>
      </c>
      <c r="B251" t="s">
        <v>778</v>
      </c>
      <c r="C251" s="33">
        <v>2.2778771036932501</v>
      </c>
    </row>
    <row r="252" spans="1:3" x14ac:dyDescent="0.35">
      <c r="A252" t="s">
        <v>236</v>
      </c>
      <c r="B252" t="s">
        <v>1016</v>
      </c>
      <c r="C252" s="33">
        <v>0.62965422162976104</v>
      </c>
    </row>
    <row r="253" spans="1:3" x14ac:dyDescent="0.35">
      <c r="A253" t="s">
        <v>5104</v>
      </c>
      <c r="B253" t="s">
        <v>5105</v>
      </c>
      <c r="C253" s="33">
        <v>11.059319858132101</v>
      </c>
    </row>
    <row r="254" spans="1:3" x14ac:dyDescent="0.35">
      <c r="A254" t="s">
        <v>200</v>
      </c>
      <c r="B254" t="s">
        <v>814</v>
      </c>
      <c r="C254" s="33">
        <v>1.59185060845796</v>
      </c>
    </row>
    <row r="255" spans="1:3" x14ac:dyDescent="0.35">
      <c r="A255" t="s">
        <v>216</v>
      </c>
      <c r="B255" t="s">
        <v>949</v>
      </c>
      <c r="C255" s="33">
        <v>-0.37424551492200803</v>
      </c>
    </row>
    <row r="256" spans="1:3" x14ac:dyDescent="0.35">
      <c r="A256" t="s">
        <v>221</v>
      </c>
      <c r="B256" t="s">
        <v>855</v>
      </c>
      <c r="C256" s="33">
        <v>2.2572694156696702</v>
      </c>
    </row>
    <row r="257" spans="1:3" x14ac:dyDescent="0.35">
      <c r="A257" t="s">
        <v>260</v>
      </c>
      <c r="B257" t="s">
        <v>830</v>
      </c>
      <c r="C257" s="33">
        <v>0.74714431434609696</v>
      </c>
    </row>
    <row r="258" spans="1:3" x14ac:dyDescent="0.35">
      <c r="A258" t="s">
        <v>253</v>
      </c>
      <c r="B258" t="s">
        <v>674</v>
      </c>
      <c r="C258" s="33">
        <v>1.04234209710853</v>
      </c>
    </row>
    <row r="259" spans="1:3" x14ac:dyDescent="0.35">
      <c r="A259" t="s">
        <v>4688</v>
      </c>
      <c r="B259" t="s">
        <v>4686</v>
      </c>
      <c r="C259" s="33">
        <v>1.3446017412373801</v>
      </c>
    </row>
    <row r="260" spans="1:3" x14ac:dyDescent="0.35">
      <c r="A260" t="s">
        <v>4691</v>
      </c>
      <c r="B260" t="s">
        <v>4689</v>
      </c>
      <c r="C260" s="33">
        <v>0.202489278989226</v>
      </c>
    </row>
    <row r="261" spans="1:3" x14ac:dyDescent="0.35">
      <c r="A261" t="s">
        <v>4039</v>
      </c>
      <c r="B261" t="s">
        <v>806</v>
      </c>
      <c r="C261" s="33">
        <v>1.4324465176805401</v>
      </c>
    </row>
    <row r="262" spans="1:3" x14ac:dyDescent="0.35">
      <c r="A262" t="s">
        <v>456</v>
      </c>
      <c r="B262" t="s">
        <v>520</v>
      </c>
      <c r="C262" s="33">
        <v>2.8043176359779101</v>
      </c>
    </row>
    <row r="263" spans="1:3" x14ac:dyDescent="0.35">
      <c r="A263" t="s">
        <v>180</v>
      </c>
      <c r="B263" t="s">
        <v>1027</v>
      </c>
      <c r="C263" s="33">
        <v>0.99836902339057398</v>
      </c>
    </row>
    <row r="264" spans="1:3" x14ac:dyDescent="0.35">
      <c r="A264" t="s">
        <v>257</v>
      </c>
      <c r="B264" t="s">
        <v>930</v>
      </c>
      <c r="C264" s="33">
        <v>0.26170343199681201</v>
      </c>
    </row>
    <row r="265" spans="1:3" x14ac:dyDescent="0.35">
      <c r="A265" t="s">
        <v>4017</v>
      </c>
      <c r="B265" t="s">
        <v>826</v>
      </c>
      <c r="C265" s="33">
        <v>0.55946801859904005</v>
      </c>
    </row>
    <row r="266" spans="1:3" x14ac:dyDescent="0.35">
      <c r="A266" t="s">
        <v>218</v>
      </c>
      <c r="B266" t="s">
        <v>905</v>
      </c>
      <c r="C266" s="33">
        <v>1.4411853749793599</v>
      </c>
    </row>
    <row r="267" spans="1:3" x14ac:dyDescent="0.35">
      <c r="A267" t="s">
        <v>3989</v>
      </c>
      <c r="B267" t="s">
        <v>851</v>
      </c>
      <c r="C267" s="33">
        <v>1.9743217266931801</v>
      </c>
    </row>
    <row r="268" spans="1:3" x14ac:dyDescent="0.35">
      <c r="A268" t="s">
        <v>157</v>
      </c>
      <c r="B268" t="s">
        <v>958</v>
      </c>
      <c r="C268" s="33">
        <v>2.3824024340768499</v>
      </c>
    </row>
    <row r="269" spans="1:3" x14ac:dyDescent="0.35">
      <c r="A269" t="s">
        <v>4072</v>
      </c>
      <c r="B269" t="s">
        <v>743</v>
      </c>
      <c r="C269" s="33">
        <v>0.93018898003976902</v>
      </c>
    </row>
    <row r="270" spans="1:3" x14ac:dyDescent="0.35">
      <c r="A270" t="s">
        <v>3987</v>
      </c>
      <c r="B270" t="s">
        <v>3106</v>
      </c>
      <c r="C270" s="33">
        <v>0.26986839439636801</v>
      </c>
    </row>
    <row r="271" spans="1:3" x14ac:dyDescent="0.35">
      <c r="A271" t="s">
        <v>267</v>
      </c>
      <c r="B271" t="s">
        <v>989</v>
      </c>
      <c r="C271" s="33">
        <v>1.37672691832822</v>
      </c>
    </row>
    <row r="272" spans="1:3" x14ac:dyDescent="0.35">
      <c r="A272" t="s">
        <v>256</v>
      </c>
      <c r="B272" t="s">
        <v>573</v>
      </c>
      <c r="C272" s="33">
        <v>-0.15057163638460599</v>
      </c>
    </row>
    <row r="273" spans="1:3" x14ac:dyDescent="0.35">
      <c r="A273" t="s">
        <v>4050</v>
      </c>
      <c r="B273" t="s">
        <v>807</v>
      </c>
      <c r="C273" s="33">
        <v>0.66413049826295401</v>
      </c>
    </row>
    <row r="274" spans="1:3" x14ac:dyDescent="0.35">
      <c r="A274" t="s">
        <v>5114</v>
      </c>
      <c r="B274" t="s">
        <v>5115</v>
      </c>
      <c r="C274" s="33">
        <v>46.9367501521414</v>
      </c>
    </row>
    <row r="275" spans="1:3" x14ac:dyDescent="0.35">
      <c r="A275" t="s">
        <v>4109</v>
      </c>
      <c r="B275" t="s">
        <v>750</v>
      </c>
      <c r="C275" s="33">
        <v>0.68702018030286605</v>
      </c>
    </row>
    <row r="276" spans="1:3" x14ac:dyDescent="0.35">
      <c r="A276" t="s">
        <v>246</v>
      </c>
      <c r="B276" t="s">
        <v>869</v>
      </c>
      <c r="C276" s="33">
        <v>0.33333333333333298</v>
      </c>
    </row>
    <row r="277" spans="1:3" x14ac:dyDescent="0.35">
      <c r="A277" t="s">
        <v>3982</v>
      </c>
      <c r="B277" t="s">
        <v>1000</v>
      </c>
      <c r="C277" s="33">
        <v>0.77762762748895797</v>
      </c>
    </row>
    <row r="278" spans="1:3" x14ac:dyDescent="0.35">
      <c r="A278" t="s">
        <v>230</v>
      </c>
      <c r="B278" t="s">
        <v>995</v>
      </c>
      <c r="C278" s="33">
        <v>-1.0059859039302801</v>
      </c>
    </row>
    <row r="279" spans="1:3" x14ac:dyDescent="0.35">
      <c r="A279" t="s">
        <v>5078</v>
      </c>
      <c r="B279" t="s">
        <v>5079</v>
      </c>
      <c r="C279" s="33">
        <v>0.191217114752117</v>
      </c>
    </row>
    <row r="280" spans="1:3" x14ac:dyDescent="0.35">
      <c r="A280" t="s">
        <v>4091</v>
      </c>
      <c r="B280" t="s">
        <v>3108</v>
      </c>
      <c r="C280" s="33">
        <v>1.4787093191981E-2</v>
      </c>
    </row>
    <row r="281" spans="1:3" x14ac:dyDescent="0.35">
      <c r="A281" t="s">
        <v>4506</v>
      </c>
      <c r="B281" t="s">
        <v>4507</v>
      </c>
      <c r="C281" s="33">
        <v>-0.96270558835869202</v>
      </c>
    </row>
    <row r="282" spans="1:3" x14ac:dyDescent="0.35">
      <c r="A282" t="s">
        <v>4046</v>
      </c>
      <c r="B282" t="s">
        <v>3633</v>
      </c>
      <c r="C282" s="33">
        <v>0.67711045820382898</v>
      </c>
    </row>
    <row r="283" spans="1:3" x14ac:dyDescent="0.35">
      <c r="A283" t="s">
        <v>197</v>
      </c>
      <c r="B283" t="s">
        <v>607</v>
      </c>
      <c r="C283" s="33">
        <v>-1.1136258017467699</v>
      </c>
    </row>
    <row r="284" spans="1:3" x14ac:dyDescent="0.35">
      <c r="A284" t="s">
        <v>3979</v>
      </c>
      <c r="B284" t="s">
        <v>610</v>
      </c>
      <c r="C284" s="33">
        <v>-3.9218714427842198</v>
      </c>
    </row>
    <row r="285" spans="1:3" x14ac:dyDescent="0.35">
      <c r="A285" t="s">
        <v>199</v>
      </c>
      <c r="B285" t="s">
        <v>767</v>
      </c>
      <c r="C285" s="33">
        <v>0.66899687822196596</v>
      </c>
    </row>
    <row r="286" spans="1:3" x14ac:dyDescent="0.35">
      <c r="A286" t="s">
        <v>5012</v>
      </c>
      <c r="B286" t="s">
        <v>5013</v>
      </c>
      <c r="C286" s="33">
        <v>0.51534352682212003</v>
      </c>
    </row>
    <row r="287" spans="1:3" x14ac:dyDescent="0.35">
      <c r="A287" t="s">
        <v>4049</v>
      </c>
      <c r="B287" t="s">
        <v>892</v>
      </c>
      <c r="C287" s="33">
        <v>-0.234126174003388</v>
      </c>
    </row>
    <row r="288" spans="1:3" x14ac:dyDescent="0.35">
      <c r="A288" t="s">
        <v>288</v>
      </c>
      <c r="B288" t="s">
        <v>793</v>
      </c>
      <c r="C288" s="33">
        <v>1.2725744492088999</v>
      </c>
    </row>
    <row r="289" spans="1:3" x14ac:dyDescent="0.35">
      <c r="A289" t="s">
        <v>4918</v>
      </c>
      <c r="B289" t="s">
        <v>4919</v>
      </c>
      <c r="C289" s="33">
        <v>0.54378295520156406</v>
      </c>
    </row>
    <row r="290" spans="1:3" x14ac:dyDescent="0.35">
      <c r="A290" t="s">
        <v>4026</v>
      </c>
      <c r="B290" t="s">
        <v>497</v>
      </c>
      <c r="C290" s="33">
        <v>6.7252855361259996E-3</v>
      </c>
    </row>
    <row r="291" spans="1:3" x14ac:dyDescent="0.35">
      <c r="A291" t="s">
        <v>231</v>
      </c>
      <c r="B291" t="s">
        <v>908</v>
      </c>
      <c r="C291" s="33">
        <v>0.37849732808634201</v>
      </c>
    </row>
    <row r="292" spans="1:3" x14ac:dyDescent="0.35">
      <c r="A292" t="s">
        <v>270</v>
      </c>
      <c r="B292" t="s">
        <v>623</v>
      </c>
      <c r="C292" s="33">
        <v>-1.0573975147457999</v>
      </c>
    </row>
    <row r="293" spans="1:3" x14ac:dyDescent="0.35">
      <c r="A293" t="s">
        <v>174</v>
      </c>
      <c r="B293" t="s">
        <v>861</v>
      </c>
      <c r="C293" s="33">
        <v>0.69911703153237903</v>
      </c>
    </row>
    <row r="294" spans="1:3" x14ac:dyDescent="0.35">
      <c r="A294" t="s">
        <v>4042</v>
      </c>
      <c r="B294" t="s">
        <v>490</v>
      </c>
      <c r="C294" s="33">
        <v>0.403261488465531</v>
      </c>
    </row>
    <row r="295" spans="1:3" x14ac:dyDescent="0.35">
      <c r="A295" t="s">
        <v>4155</v>
      </c>
      <c r="B295" t="s">
        <v>985</v>
      </c>
      <c r="C295" s="33">
        <v>0.917400448325005</v>
      </c>
    </row>
    <row r="296" spans="1:3" x14ac:dyDescent="0.35">
      <c r="A296" t="s">
        <v>235</v>
      </c>
      <c r="B296" t="s">
        <v>917</v>
      </c>
      <c r="C296" s="33">
        <v>0.22551884769879099</v>
      </c>
    </row>
    <row r="297" spans="1:3" x14ac:dyDescent="0.35">
      <c r="A297" t="s">
        <v>4178</v>
      </c>
      <c r="B297" t="s">
        <v>703</v>
      </c>
      <c r="C297" s="33">
        <v>1.8534718678320501</v>
      </c>
    </row>
    <row r="298" spans="1:3" x14ac:dyDescent="0.35">
      <c r="A298" t="s">
        <v>225</v>
      </c>
      <c r="B298" t="s">
        <v>503</v>
      </c>
      <c r="C298" s="33">
        <v>0.39914341255549302</v>
      </c>
    </row>
    <row r="299" spans="1:3" x14ac:dyDescent="0.35">
      <c r="A299" t="s">
        <v>198</v>
      </c>
      <c r="B299" t="s">
        <v>588</v>
      </c>
      <c r="C299" s="33">
        <v>2.9257769139530798</v>
      </c>
    </row>
    <row r="300" spans="1:3" x14ac:dyDescent="0.35">
      <c r="A300" t="s">
        <v>261</v>
      </c>
      <c r="B300" t="s">
        <v>871</v>
      </c>
      <c r="C300" s="33">
        <v>0.28036009344214702</v>
      </c>
    </row>
    <row r="301" spans="1:3" x14ac:dyDescent="0.35">
      <c r="A301" t="s">
        <v>4866</v>
      </c>
      <c r="B301" t="s">
        <v>4867</v>
      </c>
      <c r="C301" s="33">
        <v>0.77361809818136995</v>
      </c>
    </row>
    <row r="302" spans="1:3" x14ac:dyDescent="0.35">
      <c r="A302" t="s">
        <v>328</v>
      </c>
      <c r="B302" t="s">
        <v>1014</v>
      </c>
      <c r="C302" s="33">
        <v>0.38339294914886002</v>
      </c>
    </row>
    <row r="303" spans="1:3" x14ac:dyDescent="0.35">
      <c r="A303" t="s">
        <v>247</v>
      </c>
      <c r="B303" t="s">
        <v>838</v>
      </c>
      <c r="C303" s="33">
        <v>-1.12547016432286</v>
      </c>
    </row>
    <row r="304" spans="1:3" x14ac:dyDescent="0.35">
      <c r="A304" t="s">
        <v>258</v>
      </c>
      <c r="B304" t="s">
        <v>708</v>
      </c>
      <c r="C304" s="33">
        <v>0.33333333333333298</v>
      </c>
    </row>
    <row r="305" spans="1:3" x14ac:dyDescent="0.35">
      <c r="A305" t="s">
        <v>217</v>
      </c>
      <c r="B305" t="s">
        <v>984</v>
      </c>
      <c r="C305" s="33">
        <v>3.8734914994568799</v>
      </c>
    </row>
    <row r="306" spans="1:3" x14ac:dyDescent="0.35">
      <c r="A306" t="s">
        <v>338</v>
      </c>
      <c r="B306" t="s">
        <v>874</v>
      </c>
      <c r="C306" s="33">
        <v>0.94033563661756203</v>
      </c>
    </row>
    <row r="307" spans="1:3" x14ac:dyDescent="0.35">
      <c r="A307" t="s">
        <v>4140</v>
      </c>
      <c r="B307" t="s">
        <v>576</v>
      </c>
      <c r="C307" s="33">
        <v>0.87629603951871304</v>
      </c>
    </row>
    <row r="308" spans="1:3" x14ac:dyDescent="0.35">
      <c r="A308" t="s">
        <v>268</v>
      </c>
      <c r="B308" t="s">
        <v>941</v>
      </c>
      <c r="C308" s="33">
        <v>-0.51867271383344604</v>
      </c>
    </row>
    <row r="309" spans="1:3" x14ac:dyDescent="0.35">
      <c r="A309" t="s">
        <v>279</v>
      </c>
      <c r="B309" t="s">
        <v>630</v>
      </c>
      <c r="C309" s="33" t="s">
        <v>192</v>
      </c>
    </row>
    <row r="310" spans="1:3" x14ac:dyDescent="0.35">
      <c r="A310" t="s">
        <v>290</v>
      </c>
      <c r="B310" t="s">
        <v>562</v>
      </c>
      <c r="C310" s="33">
        <v>0.90946027666324403</v>
      </c>
    </row>
    <row r="311" spans="1:3" x14ac:dyDescent="0.35">
      <c r="A311" t="s">
        <v>4104</v>
      </c>
      <c r="B311" t="s">
        <v>872</v>
      </c>
      <c r="C311" s="33">
        <v>0.32764958346162099</v>
      </c>
    </row>
    <row r="312" spans="1:3" x14ac:dyDescent="0.35">
      <c r="A312" t="s">
        <v>4509</v>
      </c>
      <c r="B312" t="s">
        <v>4510</v>
      </c>
      <c r="C312" s="33">
        <v>0.65890404098974897</v>
      </c>
    </row>
    <row r="313" spans="1:3" x14ac:dyDescent="0.35">
      <c r="A313" t="s">
        <v>243</v>
      </c>
      <c r="B313" t="s">
        <v>786</v>
      </c>
      <c r="C313" s="33">
        <v>-0.191638840346813</v>
      </c>
    </row>
    <row r="314" spans="1:3" x14ac:dyDescent="0.35">
      <c r="A314" t="s">
        <v>4044</v>
      </c>
      <c r="B314" t="s">
        <v>776</v>
      </c>
      <c r="C314" s="33">
        <v>1.1590950996467599</v>
      </c>
    </row>
    <row r="315" spans="1:3" x14ac:dyDescent="0.35">
      <c r="A315" t="s">
        <v>4094</v>
      </c>
      <c r="B315" t="s">
        <v>877</v>
      </c>
      <c r="C315" s="33">
        <v>-1.2201849897493999</v>
      </c>
    </row>
    <row r="316" spans="1:3" x14ac:dyDescent="0.35">
      <c r="A316" t="s">
        <v>306</v>
      </c>
      <c r="B316" t="s">
        <v>954</v>
      </c>
      <c r="C316" s="33">
        <v>-0.90299074712555605</v>
      </c>
    </row>
    <row r="317" spans="1:3" x14ac:dyDescent="0.35">
      <c r="A317" t="s">
        <v>308</v>
      </c>
      <c r="B317" t="s">
        <v>542</v>
      </c>
      <c r="C317" s="33">
        <v>0.26987899925325098</v>
      </c>
    </row>
    <row r="318" spans="1:3" x14ac:dyDescent="0.35">
      <c r="A318" t="s">
        <v>263</v>
      </c>
      <c r="B318" t="s">
        <v>1003</v>
      </c>
      <c r="C318" s="33">
        <v>0.314908588317313</v>
      </c>
    </row>
    <row r="319" spans="1:3" x14ac:dyDescent="0.35">
      <c r="A319" t="s">
        <v>4525</v>
      </c>
      <c r="B319" t="s">
        <v>4526</v>
      </c>
      <c r="C319" s="33">
        <v>-1.5172829182361101</v>
      </c>
    </row>
    <row r="320" spans="1:3" x14ac:dyDescent="0.35">
      <c r="A320" t="s">
        <v>4123</v>
      </c>
      <c r="B320" t="s">
        <v>829</v>
      </c>
      <c r="C320" s="33">
        <v>0.58257697198345804</v>
      </c>
    </row>
    <row r="321" spans="1:3" x14ac:dyDescent="0.35">
      <c r="A321" t="s">
        <v>4121</v>
      </c>
      <c r="B321" t="s">
        <v>918</v>
      </c>
      <c r="C321" s="33">
        <v>2.1563057627677402</v>
      </c>
    </row>
    <row r="322" spans="1:3" x14ac:dyDescent="0.35">
      <c r="A322" t="s">
        <v>294</v>
      </c>
      <c r="B322" t="s">
        <v>739</v>
      </c>
      <c r="C322" s="33">
        <v>0.31270258847033999</v>
      </c>
    </row>
    <row r="323" spans="1:3" x14ac:dyDescent="0.35">
      <c r="A323" t="s">
        <v>239</v>
      </c>
      <c r="B323" t="s">
        <v>613</v>
      </c>
      <c r="C323" s="33">
        <v>0.40471419818271298</v>
      </c>
    </row>
    <row r="324" spans="1:3" x14ac:dyDescent="0.35">
      <c r="A324" t="s">
        <v>4085</v>
      </c>
      <c r="B324" t="s">
        <v>736</v>
      </c>
      <c r="C324" s="33">
        <v>1.0204277608225101</v>
      </c>
    </row>
    <row r="325" spans="1:3" x14ac:dyDescent="0.35">
      <c r="A325" t="s">
        <v>249</v>
      </c>
      <c r="B325" t="s">
        <v>901</v>
      </c>
      <c r="C325" s="33">
        <v>-0.100511263418013</v>
      </c>
    </row>
    <row r="326" spans="1:3" x14ac:dyDescent="0.35">
      <c r="A326" t="s">
        <v>5117</v>
      </c>
      <c r="B326" t="s">
        <v>5118</v>
      </c>
      <c r="C326" s="33">
        <v>74.432378121827199</v>
      </c>
    </row>
    <row r="327" spans="1:3" x14ac:dyDescent="0.35">
      <c r="A327" t="s">
        <v>224</v>
      </c>
      <c r="B327" t="s">
        <v>884</v>
      </c>
      <c r="C327" s="33">
        <v>3.6358890022611599</v>
      </c>
    </row>
    <row r="328" spans="1:3" x14ac:dyDescent="0.35">
      <c r="A328" s="36" t="s">
        <v>4126</v>
      </c>
      <c r="B328" t="s">
        <v>540</v>
      </c>
      <c r="C328" s="37">
        <v>0.50194448682108195</v>
      </c>
    </row>
    <row r="329" spans="1:3" x14ac:dyDescent="0.35">
      <c r="A329" t="s">
        <v>4149</v>
      </c>
      <c r="B329" t="s">
        <v>936</v>
      </c>
      <c r="C329" s="33">
        <v>0.74075973357130998</v>
      </c>
    </row>
    <row r="330" spans="1:3" x14ac:dyDescent="0.35">
      <c r="A330" t="s">
        <v>4494</v>
      </c>
      <c r="B330" t="s">
        <v>4495</v>
      </c>
      <c r="C330" s="33">
        <v>0.45341672249779202</v>
      </c>
    </row>
    <row r="331" spans="1:3" x14ac:dyDescent="0.35">
      <c r="A331" t="s">
        <v>331</v>
      </c>
      <c r="B331" t="s">
        <v>820</v>
      </c>
      <c r="C331" s="33">
        <v>2.2654088447034999E-2</v>
      </c>
    </row>
    <row r="332" spans="1:3" x14ac:dyDescent="0.35">
      <c r="A332" t="s">
        <v>262</v>
      </c>
      <c r="B332" t="s">
        <v>712</v>
      </c>
      <c r="C332" s="33">
        <v>0.41879780294024299</v>
      </c>
    </row>
    <row r="333" spans="1:3" x14ac:dyDescent="0.35">
      <c r="A333" t="s">
        <v>173</v>
      </c>
      <c r="B333" t="s">
        <v>988</v>
      </c>
      <c r="C333" s="33">
        <v>2.57854466301354</v>
      </c>
    </row>
    <row r="334" spans="1:3" x14ac:dyDescent="0.35">
      <c r="A334" t="s">
        <v>295</v>
      </c>
      <c r="B334" t="s">
        <v>655</v>
      </c>
      <c r="C334" s="33">
        <v>-0.39912286112249701</v>
      </c>
    </row>
    <row r="335" spans="1:3" x14ac:dyDescent="0.35">
      <c r="A335" t="s">
        <v>4116</v>
      </c>
      <c r="B335" t="s">
        <v>644</v>
      </c>
      <c r="C335" s="33">
        <v>2.4404394471217699</v>
      </c>
    </row>
    <row r="336" spans="1:3" x14ac:dyDescent="0.35">
      <c r="A336" t="s">
        <v>4182</v>
      </c>
      <c r="B336" t="s">
        <v>687</v>
      </c>
      <c r="C336" s="33">
        <v>0.419414900877848</v>
      </c>
    </row>
    <row r="337" spans="1:3" x14ac:dyDescent="0.35">
      <c r="A337" t="s">
        <v>4666</v>
      </c>
      <c r="B337" t="s">
        <v>4667</v>
      </c>
      <c r="C337" s="33">
        <v>0.96184814476849201</v>
      </c>
    </row>
    <row r="338" spans="1:3" x14ac:dyDescent="0.35">
      <c r="A338" t="s">
        <v>4096</v>
      </c>
      <c r="B338" t="s">
        <v>633</v>
      </c>
      <c r="C338" s="33">
        <v>-0.247989056068389</v>
      </c>
    </row>
    <row r="339" spans="1:3" x14ac:dyDescent="0.35">
      <c r="A339" t="s">
        <v>277</v>
      </c>
      <c r="B339" t="s">
        <v>548</v>
      </c>
      <c r="C339" s="33">
        <v>0.16661089510335</v>
      </c>
    </row>
    <row r="340" spans="1:3" x14ac:dyDescent="0.35">
      <c r="A340" t="s">
        <v>334</v>
      </c>
      <c r="B340" t="s">
        <v>799</v>
      </c>
      <c r="C340" s="33">
        <v>1.27938403956953</v>
      </c>
    </row>
    <row r="341" spans="1:3" x14ac:dyDescent="0.35">
      <c r="A341" t="s">
        <v>4200</v>
      </c>
      <c r="B341" t="s">
        <v>974</v>
      </c>
      <c r="C341" s="33">
        <v>1.18956884074058</v>
      </c>
    </row>
    <row r="342" spans="1:3" x14ac:dyDescent="0.35">
      <c r="A342" t="s">
        <v>4438</v>
      </c>
      <c r="B342" t="s">
        <v>4439</v>
      </c>
      <c r="C342" s="33">
        <v>0.239201476603566</v>
      </c>
    </row>
    <row r="343" spans="1:3" x14ac:dyDescent="0.35">
      <c r="A343" t="s">
        <v>353</v>
      </c>
      <c r="B343" t="s">
        <v>525</v>
      </c>
      <c r="C343" s="33">
        <v>0.76912090549485002</v>
      </c>
    </row>
    <row r="344" spans="1:3" x14ac:dyDescent="0.35">
      <c r="A344" t="s">
        <v>283</v>
      </c>
      <c r="B344" t="s">
        <v>657</v>
      </c>
      <c r="C344" s="33">
        <v>0.660091731655991</v>
      </c>
    </row>
    <row r="345" spans="1:3" x14ac:dyDescent="0.35">
      <c r="A345" t="s">
        <v>271</v>
      </c>
      <c r="B345" t="s">
        <v>667</v>
      </c>
      <c r="C345" s="33">
        <v>1.3713579383768699</v>
      </c>
    </row>
    <row r="346" spans="1:3" x14ac:dyDescent="0.35">
      <c r="A346" t="s">
        <v>282</v>
      </c>
      <c r="B346" t="s">
        <v>878</v>
      </c>
      <c r="C346" s="33">
        <v>-1.9907626027945</v>
      </c>
    </row>
    <row r="347" spans="1:3" x14ac:dyDescent="0.35">
      <c r="A347" t="s">
        <v>229</v>
      </c>
      <c r="B347" t="s">
        <v>843</v>
      </c>
      <c r="C347" s="33">
        <v>0.33333333333333298</v>
      </c>
    </row>
    <row r="348" spans="1:3" x14ac:dyDescent="0.35">
      <c r="A348" t="s">
        <v>255</v>
      </c>
      <c r="B348" t="s">
        <v>925</v>
      </c>
      <c r="C348" s="33">
        <v>1.2386410121612501</v>
      </c>
    </row>
    <row r="349" spans="1:3" x14ac:dyDescent="0.35">
      <c r="A349" t="s">
        <v>226</v>
      </c>
      <c r="B349" t="s">
        <v>823</v>
      </c>
      <c r="C349" s="33">
        <v>-3.08916266563604</v>
      </c>
    </row>
    <row r="350" spans="1:3" x14ac:dyDescent="0.35">
      <c r="A350" t="s">
        <v>316</v>
      </c>
      <c r="B350" t="s">
        <v>700</v>
      </c>
      <c r="C350" s="33">
        <v>0.32112654399764001</v>
      </c>
    </row>
    <row r="351" spans="1:3" x14ac:dyDescent="0.35">
      <c r="A351" t="s">
        <v>280</v>
      </c>
      <c r="B351" t="s">
        <v>847</v>
      </c>
      <c r="C351" s="33">
        <v>0.26441266475060599</v>
      </c>
    </row>
    <row r="352" spans="1:3" x14ac:dyDescent="0.35">
      <c r="A352" t="s">
        <v>4137</v>
      </c>
      <c r="B352" t="s">
        <v>577</v>
      </c>
      <c r="C352" s="33">
        <v>0.70053155796413902</v>
      </c>
    </row>
    <row r="353" spans="1:3" x14ac:dyDescent="0.35">
      <c r="A353" t="s">
        <v>4888</v>
      </c>
      <c r="B353" t="s">
        <v>4889</v>
      </c>
      <c r="C353" s="33">
        <v>0.63929366724432501</v>
      </c>
    </row>
    <row r="354" spans="1:3" x14ac:dyDescent="0.35">
      <c r="A354" t="s">
        <v>4080</v>
      </c>
      <c r="B354" t="s">
        <v>745</v>
      </c>
      <c r="C354" s="33">
        <v>0.18486402287705</v>
      </c>
    </row>
    <row r="355" spans="1:3" x14ac:dyDescent="0.35">
      <c r="A355" t="s">
        <v>357</v>
      </c>
      <c r="B355" t="s">
        <v>658</v>
      </c>
      <c r="C355" s="33">
        <v>0.49542837001250201</v>
      </c>
    </row>
    <row r="356" spans="1:3" x14ac:dyDescent="0.35">
      <c r="A356" t="s">
        <v>4158</v>
      </c>
      <c r="B356" t="s">
        <v>957</v>
      </c>
      <c r="C356" s="33">
        <v>0.33333333333333298</v>
      </c>
    </row>
    <row r="357" spans="1:3" x14ac:dyDescent="0.35">
      <c r="A357" t="s">
        <v>285</v>
      </c>
      <c r="B357" t="s">
        <v>507</v>
      </c>
      <c r="C357" s="33">
        <v>0.39922396602753402</v>
      </c>
    </row>
    <row r="358" spans="1:3" x14ac:dyDescent="0.35">
      <c r="A358" t="s">
        <v>301</v>
      </c>
      <c r="B358" t="s">
        <v>561</v>
      </c>
      <c r="C358" s="33">
        <v>0.110394131460943</v>
      </c>
    </row>
    <row r="359" spans="1:3" x14ac:dyDescent="0.35">
      <c r="A359" t="s">
        <v>296</v>
      </c>
      <c r="B359" t="s">
        <v>744</v>
      </c>
      <c r="C359" s="33">
        <v>0.39223775594711502</v>
      </c>
    </row>
    <row r="360" spans="1:3" x14ac:dyDescent="0.35">
      <c r="A360" t="s">
        <v>4133</v>
      </c>
      <c r="B360" t="s">
        <v>639</v>
      </c>
      <c r="C360" s="33">
        <v>-1.7310619857415599</v>
      </c>
    </row>
    <row r="361" spans="1:3" x14ac:dyDescent="0.35">
      <c r="A361" t="s">
        <v>269</v>
      </c>
      <c r="B361" t="s">
        <v>775</v>
      </c>
      <c r="C361" s="33">
        <v>0.33333333333333298</v>
      </c>
    </row>
    <row r="362" spans="1:3" x14ac:dyDescent="0.35">
      <c r="A362" t="s">
        <v>293</v>
      </c>
      <c r="B362" t="s">
        <v>876</v>
      </c>
      <c r="C362" s="33">
        <v>2.3734978206732999E-2</v>
      </c>
    </row>
    <row r="363" spans="1:3" x14ac:dyDescent="0.35">
      <c r="A363" t="s">
        <v>274</v>
      </c>
      <c r="B363" t="s">
        <v>622</v>
      </c>
      <c r="C363" s="33">
        <v>0.33333333333333298</v>
      </c>
    </row>
    <row r="364" spans="1:3" x14ac:dyDescent="0.35">
      <c r="A364" t="s">
        <v>4055</v>
      </c>
      <c r="B364" t="s">
        <v>848</v>
      </c>
      <c r="C364" s="33">
        <v>0.87167508093005197</v>
      </c>
    </row>
    <row r="365" spans="1:3" x14ac:dyDescent="0.35">
      <c r="A365" t="s">
        <v>309</v>
      </c>
      <c r="B365" t="s">
        <v>650</v>
      </c>
      <c r="C365" s="33">
        <v>-0.98198559263929697</v>
      </c>
    </row>
    <row r="366" spans="1:3" x14ac:dyDescent="0.35">
      <c r="A366" t="s">
        <v>4088</v>
      </c>
      <c r="B366" t="s">
        <v>895</v>
      </c>
      <c r="C366" s="33">
        <v>0.27458070348359098</v>
      </c>
    </row>
    <row r="367" spans="1:3" x14ac:dyDescent="0.35">
      <c r="A367" t="s">
        <v>312</v>
      </c>
      <c r="B367" t="s">
        <v>959</v>
      </c>
      <c r="C367" s="33">
        <v>2.6149723778038299</v>
      </c>
    </row>
    <row r="368" spans="1:3" x14ac:dyDescent="0.35">
      <c r="A368" t="s">
        <v>175</v>
      </c>
      <c r="B368" t="s">
        <v>924</v>
      </c>
      <c r="C368" s="33">
        <v>0.33333333333333298</v>
      </c>
    </row>
    <row r="369" spans="1:3" x14ac:dyDescent="0.35">
      <c r="A369" t="s">
        <v>356</v>
      </c>
      <c r="B369" t="s">
        <v>993</v>
      </c>
      <c r="C369" s="33">
        <v>-0.82568903165029695</v>
      </c>
    </row>
    <row r="370" spans="1:3" x14ac:dyDescent="0.35">
      <c r="A370" t="s">
        <v>281</v>
      </c>
      <c r="B370" t="s">
        <v>864</v>
      </c>
      <c r="C370" s="33">
        <v>7.7972312984396996E-2</v>
      </c>
    </row>
    <row r="371" spans="1:3" x14ac:dyDescent="0.35">
      <c r="A371" t="s">
        <v>343</v>
      </c>
      <c r="B371" t="s">
        <v>599</v>
      </c>
      <c r="C371" s="33">
        <v>0.33333333333333298</v>
      </c>
    </row>
    <row r="372" spans="1:3" x14ac:dyDescent="0.35">
      <c r="A372" t="s">
        <v>307</v>
      </c>
      <c r="B372" t="s">
        <v>518</v>
      </c>
      <c r="C372" s="33">
        <v>1.1430163111032601</v>
      </c>
    </row>
    <row r="373" spans="1:3" x14ac:dyDescent="0.35">
      <c r="A373" t="s">
        <v>4153</v>
      </c>
      <c r="B373" t="s">
        <v>893</v>
      </c>
      <c r="C373" s="33">
        <v>0.44513428290134999</v>
      </c>
    </row>
    <row r="374" spans="1:3" x14ac:dyDescent="0.35">
      <c r="A374" t="s">
        <v>4066</v>
      </c>
      <c r="B374" t="s">
        <v>960</v>
      </c>
      <c r="C374" s="33">
        <v>0.465066020713163</v>
      </c>
    </row>
    <row r="375" spans="1:3" x14ac:dyDescent="0.35">
      <c r="A375" t="s">
        <v>319</v>
      </c>
      <c r="B375" t="s">
        <v>729</v>
      </c>
      <c r="C375" s="33">
        <v>2.3380064331884398</v>
      </c>
    </row>
    <row r="376" spans="1:3" x14ac:dyDescent="0.35">
      <c r="A376" t="s">
        <v>227</v>
      </c>
      <c r="B376" t="s">
        <v>684</v>
      </c>
      <c r="C376" s="33">
        <v>-0.430409002167149</v>
      </c>
    </row>
    <row r="377" spans="1:3" x14ac:dyDescent="0.35">
      <c r="A377" t="s">
        <v>315</v>
      </c>
      <c r="B377" t="s">
        <v>813</v>
      </c>
      <c r="C377" s="33">
        <v>-1.33071276729759</v>
      </c>
    </row>
    <row r="378" spans="1:3" x14ac:dyDescent="0.35">
      <c r="A378" t="s">
        <v>291</v>
      </c>
      <c r="B378" t="s">
        <v>758</v>
      </c>
      <c r="C378" s="33">
        <v>0.486583325497153</v>
      </c>
    </row>
    <row r="379" spans="1:3" x14ac:dyDescent="0.35">
      <c r="A379" t="s">
        <v>4070</v>
      </c>
      <c r="B379" t="s">
        <v>697</v>
      </c>
      <c r="C379" s="33">
        <v>5.7775458446026003E-2</v>
      </c>
    </row>
    <row r="380" spans="1:3" x14ac:dyDescent="0.35">
      <c r="A380" t="s">
        <v>244</v>
      </c>
      <c r="B380" t="s">
        <v>825</v>
      </c>
      <c r="C380" s="33">
        <v>1.16735715349226</v>
      </c>
    </row>
    <row r="381" spans="1:3" x14ac:dyDescent="0.35">
      <c r="A381" t="s">
        <v>4107</v>
      </c>
      <c r="B381" t="s">
        <v>983</v>
      </c>
      <c r="C381" s="33">
        <v>0.230294760652555</v>
      </c>
    </row>
    <row r="382" spans="1:3" x14ac:dyDescent="0.35">
      <c r="A382" t="s">
        <v>4187</v>
      </c>
      <c r="B382" t="s">
        <v>598</v>
      </c>
      <c r="C382" s="33">
        <v>1.4218440253687601</v>
      </c>
    </row>
    <row r="383" spans="1:3" x14ac:dyDescent="0.35">
      <c r="A383" t="s">
        <v>4176</v>
      </c>
      <c r="B383" t="s">
        <v>3109</v>
      </c>
      <c r="C383" s="33">
        <v>2.8181266886843201</v>
      </c>
    </row>
    <row r="384" spans="1:3" x14ac:dyDescent="0.35">
      <c r="A384" t="s">
        <v>324</v>
      </c>
      <c r="B384" t="s">
        <v>710</v>
      </c>
      <c r="C384" s="33">
        <v>-0.72594722041571302</v>
      </c>
    </row>
    <row r="385" spans="1:3" x14ac:dyDescent="0.35">
      <c r="A385" t="s">
        <v>212</v>
      </c>
      <c r="B385" t="s">
        <v>517</v>
      </c>
      <c r="C385" s="33">
        <v>0.57786146143053096</v>
      </c>
    </row>
    <row r="386" spans="1:3" x14ac:dyDescent="0.35">
      <c r="A386" t="s">
        <v>322</v>
      </c>
      <c r="B386" t="s">
        <v>695</v>
      </c>
      <c r="C386" s="33">
        <v>2.4372963115961901</v>
      </c>
    </row>
    <row r="387" spans="1:3" x14ac:dyDescent="0.35">
      <c r="A387" t="s">
        <v>320</v>
      </c>
      <c r="B387" t="s">
        <v>969</v>
      </c>
      <c r="C387" s="33">
        <v>0.164905286128016</v>
      </c>
    </row>
    <row r="388" spans="1:3" x14ac:dyDescent="0.35">
      <c r="A388" t="s">
        <v>4431</v>
      </c>
      <c r="B388" t="s">
        <v>4432</v>
      </c>
      <c r="C388" s="33">
        <v>1.0904131288154499</v>
      </c>
    </row>
    <row r="389" spans="1:3" x14ac:dyDescent="0.35">
      <c r="A389" t="s">
        <v>264</v>
      </c>
      <c r="B389" t="s">
        <v>752</v>
      </c>
      <c r="C389" s="33">
        <v>1.6105966429695001E-2</v>
      </c>
    </row>
    <row r="390" spans="1:3" x14ac:dyDescent="0.35">
      <c r="A390" t="s">
        <v>237</v>
      </c>
      <c r="B390" t="s">
        <v>779</v>
      </c>
      <c r="C390" s="33">
        <v>0.82614050890087898</v>
      </c>
    </row>
    <row r="391" spans="1:3" x14ac:dyDescent="0.35">
      <c r="A391" t="s">
        <v>4193</v>
      </c>
      <c r="B391" t="s">
        <v>1034</v>
      </c>
      <c r="C391" s="33">
        <v>0.73135792328183702</v>
      </c>
    </row>
    <row r="392" spans="1:3" x14ac:dyDescent="0.35">
      <c r="A392" t="s">
        <v>303</v>
      </c>
      <c r="B392" t="s">
        <v>870</v>
      </c>
      <c r="C392" s="33">
        <v>0.57569557167236296</v>
      </c>
    </row>
    <row r="393" spans="1:3" x14ac:dyDescent="0.35">
      <c r="A393" t="s">
        <v>4663</v>
      </c>
      <c r="B393" t="s">
        <v>4664</v>
      </c>
      <c r="C393" s="33">
        <v>-1.6761168705432701</v>
      </c>
    </row>
    <row r="394" spans="1:3" x14ac:dyDescent="0.35">
      <c r="A394" t="s">
        <v>423</v>
      </c>
      <c r="B394" t="s">
        <v>831</v>
      </c>
      <c r="C394" s="33">
        <v>-0.97494698555102599</v>
      </c>
    </row>
    <row r="395" spans="1:3" x14ac:dyDescent="0.35">
      <c r="A395" t="s">
        <v>4197</v>
      </c>
      <c r="B395" t="s">
        <v>568</v>
      </c>
      <c r="C395" s="33">
        <v>1.0435145454650101</v>
      </c>
    </row>
    <row r="396" spans="1:3" x14ac:dyDescent="0.35">
      <c r="A396" t="s">
        <v>4173</v>
      </c>
      <c r="B396" t="s">
        <v>528</v>
      </c>
      <c r="C396" s="33">
        <v>0.80315391638954603</v>
      </c>
    </row>
    <row r="397" spans="1:3" x14ac:dyDescent="0.35">
      <c r="A397" t="s">
        <v>289</v>
      </c>
      <c r="B397" t="s">
        <v>821</v>
      </c>
      <c r="C397" s="33">
        <v>-1.6615544277765499</v>
      </c>
    </row>
    <row r="398" spans="1:3" x14ac:dyDescent="0.35">
      <c r="A398" t="s">
        <v>426</v>
      </c>
      <c r="B398" t="s">
        <v>1029</v>
      </c>
      <c r="C398" s="33">
        <v>0.68861417961595495</v>
      </c>
    </row>
    <row r="399" spans="1:3" x14ac:dyDescent="0.35">
      <c r="A399" t="s">
        <v>4996</v>
      </c>
      <c r="B399" t="s">
        <v>4997</v>
      </c>
      <c r="C399" s="33">
        <v>1.7534441001349601</v>
      </c>
    </row>
    <row r="400" spans="1:3" x14ac:dyDescent="0.35">
      <c r="A400" t="s">
        <v>272</v>
      </c>
      <c r="B400" t="s">
        <v>627</v>
      </c>
      <c r="C400" s="33">
        <v>0.20096730409076399</v>
      </c>
    </row>
    <row r="401" spans="1:3" x14ac:dyDescent="0.35">
      <c r="A401" t="s">
        <v>366</v>
      </c>
      <c r="B401" t="s">
        <v>903</v>
      </c>
      <c r="C401" s="33">
        <v>1.91580281417316</v>
      </c>
    </row>
    <row r="402" spans="1:3" x14ac:dyDescent="0.35">
      <c r="A402" t="s">
        <v>330</v>
      </c>
      <c r="B402" t="s">
        <v>883</v>
      </c>
      <c r="C402" s="33">
        <v>3.79627888572892</v>
      </c>
    </row>
    <row r="403" spans="1:3" x14ac:dyDescent="0.35">
      <c r="A403" t="s">
        <v>4209</v>
      </c>
      <c r="B403" t="s">
        <v>625</v>
      </c>
      <c r="C403" s="33">
        <v>-0.942461839772197</v>
      </c>
    </row>
    <row r="404" spans="1:3" x14ac:dyDescent="0.35">
      <c r="A404" t="s">
        <v>278</v>
      </c>
      <c r="B404" t="s">
        <v>569</v>
      </c>
      <c r="C404" s="33">
        <v>-0.19008645124233101</v>
      </c>
    </row>
    <row r="405" spans="1:3" x14ac:dyDescent="0.35">
      <c r="A405" t="s">
        <v>4921</v>
      </c>
      <c r="B405" t="s">
        <v>4922</v>
      </c>
      <c r="C405" s="33">
        <v>-1.32141911134308</v>
      </c>
    </row>
    <row r="406" spans="1:3" x14ac:dyDescent="0.35">
      <c r="A406" t="s">
        <v>292</v>
      </c>
      <c r="B406" t="s">
        <v>804</v>
      </c>
      <c r="C406" s="33">
        <v>0.29409193627860802</v>
      </c>
    </row>
    <row r="407" spans="1:3" x14ac:dyDescent="0.35">
      <c r="A407" t="s">
        <v>304</v>
      </c>
      <c r="B407" t="s">
        <v>661</v>
      </c>
      <c r="C407" s="33">
        <v>3.3500172237535701</v>
      </c>
    </row>
    <row r="408" spans="1:3" x14ac:dyDescent="0.35">
      <c r="A408" t="s">
        <v>428</v>
      </c>
      <c r="B408" t="s">
        <v>699</v>
      </c>
      <c r="C408" s="33">
        <v>0.21034970042354101</v>
      </c>
    </row>
    <row r="409" spans="1:3" x14ac:dyDescent="0.35">
      <c r="A409" s="118" t="s">
        <v>4444</v>
      </c>
      <c r="B409" t="s">
        <v>4445</v>
      </c>
      <c r="C409" s="33">
        <v>8.9853681056086002E-2</v>
      </c>
    </row>
    <row r="410" spans="1:3" x14ac:dyDescent="0.35">
      <c r="A410" t="s">
        <v>4068</v>
      </c>
      <c r="B410" t="s">
        <v>3107</v>
      </c>
      <c r="C410" s="33">
        <v>2.3627385722005498</v>
      </c>
    </row>
    <row r="411" spans="1:3" x14ac:dyDescent="0.35">
      <c r="A411" t="s">
        <v>390</v>
      </c>
      <c r="B411" t="s">
        <v>971</v>
      </c>
      <c r="C411" s="33">
        <v>1.02995712723818</v>
      </c>
    </row>
    <row r="412" spans="1:3" x14ac:dyDescent="0.35">
      <c r="A412" t="s">
        <v>297</v>
      </c>
      <c r="B412" t="s">
        <v>832</v>
      </c>
      <c r="C412" s="33">
        <v>2.1333128343265999</v>
      </c>
    </row>
    <row r="413" spans="1:3" x14ac:dyDescent="0.35">
      <c r="A413" t="s">
        <v>337</v>
      </c>
      <c r="B413" t="s">
        <v>646</v>
      </c>
      <c r="C413" s="33">
        <v>0.91395967437084202</v>
      </c>
    </row>
    <row r="414" spans="1:3" x14ac:dyDescent="0.35">
      <c r="A414" t="s">
        <v>4216</v>
      </c>
      <c r="B414" t="s">
        <v>659</v>
      </c>
      <c r="C414" s="33">
        <v>0.57867388752459803</v>
      </c>
    </row>
    <row r="415" spans="1:3" x14ac:dyDescent="0.35">
      <c r="A415" t="s">
        <v>373</v>
      </c>
      <c r="B415" t="s">
        <v>919</v>
      </c>
      <c r="C415" s="33">
        <v>-0.225691944828837</v>
      </c>
    </row>
    <row r="416" spans="1:3" x14ac:dyDescent="0.35">
      <c r="A416" t="s">
        <v>302</v>
      </c>
      <c r="B416" t="s">
        <v>669</v>
      </c>
      <c r="C416" s="33">
        <v>0.33333333333333298</v>
      </c>
    </row>
    <row r="417" spans="1:3" x14ac:dyDescent="0.35">
      <c r="A417" t="s">
        <v>4220</v>
      </c>
      <c r="B417" t="s">
        <v>541</v>
      </c>
      <c r="C417" s="33">
        <v>0.18631595958525601</v>
      </c>
    </row>
    <row r="418" spans="1:3" x14ac:dyDescent="0.35">
      <c r="A418" t="s">
        <v>4231</v>
      </c>
      <c r="B418" t="s">
        <v>754</v>
      </c>
      <c r="C418" s="33">
        <v>9.2968861562561997E-2</v>
      </c>
    </row>
    <row r="419" spans="1:3" x14ac:dyDescent="0.35">
      <c r="A419" t="s">
        <v>344</v>
      </c>
      <c r="B419" t="s">
        <v>514</v>
      </c>
      <c r="C419" s="33">
        <v>0.22742295292762901</v>
      </c>
    </row>
    <row r="420" spans="1:3" x14ac:dyDescent="0.35">
      <c r="A420" t="s">
        <v>4142</v>
      </c>
      <c r="B420" t="s">
        <v>933</v>
      </c>
      <c r="C420" s="33">
        <v>0.39941609910263998</v>
      </c>
    </row>
    <row r="421" spans="1:3" x14ac:dyDescent="0.35">
      <c r="A421" t="s">
        <v>298</v>
      </c>
      <c r="B421" t="s">
        <v>527</v>
      </c>
      <c r="C421" s="33">
        <v>0.71228578415372701</v>
      </c>
    </row>
    <row r="422" spans="1:3" x14ac:dyDescent="0.35">
      <c r="A422" t="s">
        <v>321</v>
      </c>
      <c r="B422" t="s">
        <v>782</v>
      </c>
      <c r="C422" s="33">
        <v>0.98439152504002703</v>
      </c>
    </row>
    <row r="423" spans="1:3" x14ac:dyDescent="0.35">
      <c r="A423" t="s">
        <v>363</v>
      </c>
      <c r="B423" t="s">
        <v>1013</v>
      </c>
      <c r="C423" s="33">
        <v>2.3729650922291601</v>
      </c>
    </row>
    <row r="424" spans="1:3" x14ac:dyDescent="0.35">
      <c r="A424" t="s">
        <v>4692</v>
      </c>
      <c r="B424" t="s">
        <v>4693</v>
      </c>
      <c r="C424" s="33">
        <v>0.16949701237577</v>
      </c>
    </row>
    <row r="425" spans="1:3" x14ac:dyDescent="0.35">
      <c r="A425" t="s">
        <v>347</v>
      </c>
      <c r="B425" t="s">
        <v>552</v>
      </c>
      <c r="C425" s="33">
        <v>0.80422201932842796</v>
      </c>
    </row>
    <row r="426" spans="1:3" x14ac:dyDescent="0.35">
      <c r="A426" t="s">
        <v>351</v>
      </c>
      <c r="B426" t="s">
        <v>998</v>
      </c>
      <c r="C426" s="33">
        <v>-0.56066295434453095</v>
      </c>
    </row>
    <row r="427" spans="1:3" x14ac:dyDescent="0.35">
      <c r="A427" t="s">
        <v>4871</v>
      </c>
      <c r="B427" t="s">
        <v>4872</v>
      </c>
      <c r="C427" s="33">
        <v>0.76089152288416795</v>
      </c>
    </row>
    <row r="428" spans="1:3" x14ac:dyDescent="0.35">
      <c r="A428" t="s">
        <v>408</v>
      </c>
      <c r="B428" t="s">
        <v>943</v>
      </c>
      <c r="C428" s="33">
        <v>-0.102804783469969</v>
      </c>
    </row>
    <row r="429" spans="1:3" x14ac:dyDescent="0.35">
      <c r="A429" t="s">
        <v>4237</v>
      </c>
      <c r="B429" t="s">
        <v>1005</v>
      </c>
      <c r="C429" s="33">
        <v>2.42141457733937</v>
      </c>
    </row>
    <row r="430" spans="1:3" x14ac:dyDescent="0.35">
      <c r="A430" t="s">
        <v>155</v>
      </c>
      <c r="B430" t="s">
        <v>567</v>
      </c>
      <c r="C430" s="33" t="s">
        <v>192</v>
      </c>
    </row>
    <row r="431" spans="1:3" x14ac:dyDescent="0.35">
      <c r="A431" t="s">
        <v>318</v>
      </c>
      <c r="B431" t="s">
        <v>566</v>
      </c>
      <c r="C431" s="33">
        <v>0.77320585665498098</v>
      </c>
    </row>
    <row r="432" spans="1:3" x14ac:dyDescent="0.35">
      <c r="A432" t="s">
        <v>314</v>
      </c>
      <c r="B432" t="s">
        <v>529</v>
      </c>
      <c r="C432" s="33">
        <v>0.46574482057008199</v>
      </c>
    </row>
    <row r="433" spans="1:3" x14ac:dyDescent="0.35">
      <c r="A433" t="s">
        <v>341</v>
      </c>
      <c r="B433" t="s">
        <v>487</v>
      </c>
      <c r="C433" s="33">
        <v>2.1061398382226102</v>
      </c>
    </row>
    <row r="434" spans="1:3" x14ac:dyDescent="0.35">
      <c r="A434" t="s">
        <v>4241</v>
      </c>
      <c r="B434" t="s">
        <v>1002</v>
      </c>
      <c r="C434" s="33">
        <v>0.33333333333333298</v>
      </c>
    </row>
    <row r="435" spans="1:3" x14ac:dyDescent="0.35">
      <c r="A435" t="s">
        <v>4248</v>
      </c>
      <c r="B435" t="s">
        <v>964</v>
      </c>
      <c r="C435" s="33">
        <v>0.76102452875858495</v>
      </c>
    </row>
    <row r="436" spans="1:3" x14ac:dyDescent="0.35">
      <c r="A436" t="s">
        <v>4251</v>
      </c>
      <c r="B436" t="s">
        <v>873</v>
      </c>
      <c r="C436" s="33">
        <v>-8.4904953758710003E-2</v>
      </c>
    </row>
    <row r="437" spans="1:3" x14ac:dyDescent="0.35">
      <c r="A437" t="s">
        <v>4269</v>
      </c>
      <c r="B437" t="s">
        <v>931</v>
      </c>
      <c r="C437" s="33">
        <v>1.2316000629970201</v>
      </c>
    </row>
    <row r="438" spans="1:3" x14ac:dyDescent="0.35">
      <c r="A438" t="s">
        <v>410</v>
      </c>
      <c r="B438" t="s">
        <v>685</v>
      </c>
      <c r="C438" s="33">
        <v>-0.23828846426341099</v>
      </c>
    </row>
    <row r="439" spans="1:3" x14ac:dyDescent="0.35">
      <c r="A439" t="s">
        <v>342</v>
      </c>
      <c r="B439" t="s">
        <v>621</v>
      </c>
      <c r="C439" s="33">
        <v>0.72575430933440799</v>
      </c>
    </row>
    <row r="440" spans="1:3" x14ac:dyDescent="0.35">
      <c r="A440" t="s">
        <v>4246</v>
      </c>
      <c r="B440" t="s">
        <v>944</v>
      </c>
      <c r="C440" s="33">
        <v>2.4733331418516702</v>
      </c>
    </row>
    <row r="441" spans="1:3" x14ac:dyDescent="0.35">
      <c r="A441" t="s">
        <v>325</v>
      </c>
      <c r="B441" t="s">
        <v>978</v>
      </c>
      <c r="C441" s="33">
        <v>0.15350706507412301</v>
      </c>
    </row>
    <row r="442" spans="1:3" x14ac:dyDescent="0.35">
      <c r="A442" t="s">
        <v>350</v>
      </c>
      <c r="B442" t="s">
        <v>720</v>
      </c>
      <c r="C442" s="33">
        <v>0.33333333333333298</v>
      </c>
    </row>
    <row r="443" spans="1:3" x14ac:dyDescent="0.35">
      <c r="A443" t="s">
        <v>5015</v>
      </c>
      <c r="B443" t="s">
        <v>5016</v>
      </c>
      <c r="C443" s="33">
        <v>2.8779212926455001E-2</v>
      </c>
    </row>
    <row r="444" spans="1:3" x14ac:dyDescent="0.35">
      <c r="A444" t="s">
        <v>4275</v>
      </c>
      <c r="B444" t="s">
        <v>800</v>
      </c>
      <c r="C444" s="33">
        <v>0.93307477190230403</v>
      </c>
    </row>
    <row r="445" spans="1:3" x14ac:dyDescent="0.35">
      <c r="A445" t="s">
        <v>4234</v>
      </c>
      <c r="B445" t="s">
        <v>605</v>
      </c>
      <c r="C445" s="33">
        <v>-1.0331705512463001</v>
      </c>
    </row>
    <row r="446" spans="1:3" x14ac:dyDescent="0.35">
      <c r="A446" t="s">
        <v>327</v>
      </c>
      <c r="B446" t="s">
        <v>499</v>
      </c>
      <c r="C446" s="33">
        <v>1.0198020768586999</v>
      </c>
    </row>
    <row r="447" spans="1:3" x14ac:dyDescent="0.35">
      <c r="A447" t="s">
        <v>305</v>
      </c>
      <c r="B447" t="s">
        <v>992</v>
      </c>
      <c r="C447" s="33">
        <v>0.49360037198568302</v>
      </c>
    </row>
    <row r="448" spans="1:3" x14ac:dyDescent="0.35">
      <c r="A448" t="s">
        <v>329</v>
      </c>
      <c r="B448" t="s">
        <v>841</v>
      </c>
      <c r="C448" s="33">
        <v>-1.11521836699409</v>
      </c>
    </row>
    <row r="449" spans="1:3" x14ac:dyDescent="0.35">
      <c r="A449" t="s">
        <v>370</v>
      </c>
      <c r="B449" t="s">
        <v>666</v>
      </c>
      <c r="C449" s="33">
        <v>4.3329523028869597</v>
      </c>
    </row>
    <row r="450" spans="1:3" x14ac:dyDescent="0.35">
      <c r="A450" s="36" t="s">
        <v>5107</v>
      </c>
      <c r="B450" t="s">
        <v>5108</v>
      </c>
      <c r="C450" s="37">
        <v>-0.55823362301731005</v>
      </c>
    </row>
    <row r="451" spans="1:3" x14ac:dyDescent="0.35">
      <c r="A451" t="s">
        <v>359</v>
      </c>
      <c r="B451" t="s">
        <v>510</v>
      </c>
      <c r="C451" s="33">
        <v>1.3156347129346699</v>
      </c>
    </row>
    <row r="452" spans="1:3" x14ac:dyDescent="0.35">
      <c r="A452" t="s">
        <v>4244</v>
      </c>
      <c r="B452" t="s">
        <v>555</v>
      </c>
      <c r="C452" s="33">
        <v>-0.512583872551024</v>
      </c>
    </row>
    <row r="453" spans="1:3" x14ac:dyDescent="0.35">
      <c r="A453" t="s">
        <v>416</v>
      </c>
      <c r="B453" t="s">
        <v>615</v>
      </c>
      <c r="C453" s="33">
        <v>-2.4400042113176599</v>
      </c>
    </row>
    <row r="454" spans="1:3" x14ac:dyDescent="0.35">
      <c r="A454" t="s">
        <v>4265</v>
      </c>
      <c r="B454" t="s">
        <v>489</v>
      </c>
      <c r="C454" s="33">
        <v>0.33333333333333298</v>
      </c>
    </row>
    <row r="455" spans="1:3" x14ac:dyDescent="0.35">
      <c r="A455" t="s">
        <v>358</v>
      </c>
      <c r="B455" t="s">
        <v>929</v>
      </c>
      <c r="C455" s="33">
        <v>0.33333333333333298</v>
      </c>
    </row>
    <row r="456" spans="1:3" x14ac:dyDescent="0.35">
      <c r="A456" t="s">
        <v>254</v>
      </c>
      <c r="B456" t="s">
        <v>816</v>
      </c>
      <c r="C456" s="33">
        <v>0.67843215646502997</v>
      </c>
    </row>
    <row r="457" spans="1:3" x14ac:dyDescent="0.35">
      <c r="A457" t="s">
        <v>4337</v>
      </c>
      <c r="B457" t="s">
        <v>664</v>
      </c>
      <c r="C457" s="33">
        <v>0.392741551219914</v>
      </c>
    </row>
    <row r="458" spans="1:3" x14ac:dyDescent="0.35">
      <c r="A458" t="s">
        <v>360</v>
      </c>
      <c r="B458" t="s">
        <v>533</v>
      </c>
      <c r="C458" s="33">
        <v>0.33333333333333298</v>
      </c>
    </row>
    <row r="459" spans="1:3" x14ac:dyDescent="0.35">
      <c r="A459" t="s">
        <v>323</v>
      </c>
      <c r="B459" t="s">
        <v>875</v>
      </c>
      <c r="C459" s="33">
        <v>0.65798124973165795</v>
      </c>
    </row>
    <row r="460" spans="1:3" x14ac:dyDescent="0.35">
      <c r="A460" t="s">
        <v>333</v>
      </c>
      <c r="B460" t="s">
        <v>858</v>
      </c>
      <c r="C460" s="33">
        <v>1.5066305817997401</v>
      </c>
    </row>
    <row r="461" spans="1:3" x14ac:dyDescent="0.35">
      <c r="A461" t="s">
        <v>365</v>
      </c>
      <c r="B461" t="s">
        <v>857</v>
      </c>
      <c r="C461" s="33">
        <v>1.3906420821355501</v>
      </c>
    </row>
    <row r="462" spans="1:3" x14ac:dyDescent="0.35">
      <c r="A462" t="s">
        <v>4318</v>
      </c>
      <c r="B462" t="s">
        <v>961</v>
      </c>
      <c r="C462" s="33">
        <v>0.37756145920446699</v>
      </c>
    </row>
    <row r="463" spans="1:3" x14ac:dyDescent="0.35">
      <c r="A463" t="s">
        <v>311</v>
      </c>
      <c r="B463" t="s">
        <v>554</v>
      </c>
      <c r="C463" s="33">
        <v>0.44856782642316301</v>
      </c>
    </row>
    <row r="464" spans="1:3" x14ac:dyDescent="0.35">
      <c r="A464" t="s">
        <v>4261</v>
      </c>
      <c r="B464" t="s">
        <v>679</v>
      </c>
      <c r="C464" s="33">
        <v>1.90012152393224</v>
      </c>
    </row>
    <row r="465" spans="1:3" x14ac:dyDescent="0.35">
      <c r="A465" t="s">
        <v>399</v>
      </c>
      <c r="B465" t="s">
        <v>834</v>
      </c>
      <c r="C465" s="33">
        <v>1.1758514704432701</v>
      </c>
    </row>
    <row r="466" spans="1:3" x14ac:dyDescent="0.35">
      <c r="A466" t="s">
        <v>391</v>
      </c>
      <c r="B466" t="s">
        <v>592</v>
      </c>
      <c r="C466" s="33">
        <v>-0.85052886932235905</v>
      </c>
    </row>
    <row r="467" spans="1:3" x14ac:dyDescent="0.35">
      <c r="A467" t="s">
        <v>5048</v>
      </c>
      <c r="B467" t="s">
        <v>5049</v>
      </c>
      <c r="C467" s="33">
        <v>1.7156046603741699</v>
      </c>
    </row>
    <row r="468" spans="1:3" x14ac:dyDescent="0.35">
      <c r="A468" t="s">
        <v>369</v>
      </c>
      <c r="B468" t="s">
        <v>842</v>
      </c>
      <c r="C468" s="33">
        <v>-0.127194534651078</v>
      </c>
    </row>
    <row r="469" spans="1:3" x14ac:dyDescent="0.35">
      <c r="A469" t="s">
        <v>4135</v>
      </c>
      <c r="B469" t="s">
        <v>862</v>
      </c>
      <c r="C469" s="33">
        <v>5.9214548891714E-2</v>
      </c>
    </row>
    <row r="470" spans="1:3" x14ac:dyDescent="0.35">
      <c r="A470" t="s">
        <v>367</v>
      </c>
      <c r="B470" t="s">
        <v>765</v>
      </c>
      <c r="C470" s="33">
        <v>0.33333333333333298</v>
      </c>
    </row>
    <row r="471" spans="1:3" x14ac:dyDescent="0.35">
      <c r="A471" t="s">
        <v>313</v>
      </c>
      <c r="B471" t="s">
        <v>663</v>
      </c>
      <c r="C471" s="33">
        <v>0.51014021801093001</v>
      </c>
    </row>
    <row r="472" spans="1:3" x14ac:dyDescent="0.35">
      <c r="A472" t="s">
        <v>310</v>
      </c>
      <c r="B472" t="s">
        <v>690</v>
      </c>
      <c r="C472" s="33">
        <v>-2.5081399494620999</v>
      </c>
    </row>
    <row r="473" spans="1:3" x14ac:dyDescent="0.35">
      <c r="A473" t="s">
        <v>375</v>
      </c>
      <c r="B473" t="s">
        <v>480</v>
      </c>
      <c r="C473" s="33" t="s">
        <v>192</v>
      </c>
    </row>
    <row r="474" spans="1:3" x14ac:dyDescent="0.35">
      <c r="A474" t="s">
        <v>381</v>
      </c>
      <c r="B474" t="s">
        <v>553</v>
      </c>
      <c r="C474" s="33">
        <v>0.51099673559731995</v>
      </c>
    </row>
    <row r="475" spans="1:3" x14ac:dyDescent="0.35">
      <c r="A475" t="s">
        <v>402</v>
      </c>
      <c r="B475" t="s">
        <v>582</v>
      </c>
      <c r="C475" s="33">
        <v>0.73311087991298396</v>
      </c>
    </row>
    <row r="476" spans="1:3" x14ac:dyDescent="0.35">
      <c r="A476" t="s">
        <v>339</v>
      </c>
      <c r="B476" t="s">
        <v>565</v>
      </c>
      <c r="C476" s="33">
        <v>-0.59475050673556995</v>
      </c>
    </row>
    <row r="477" spans="1:3" x14ac:dyDescent="0.35">
      <c r="A477" t="s">
        <v>4528</v>
      </c>
      <c r="B477" t="s">
        <v>4529</v>
      </c>
      <c r="C477" s="33">
        <v>0.231005084188426</v>
      </c>
    </row>
    <row r="478" spans="1:3" x14ac:dyDescent="0.35">
      <c r="A478" t="s">
        <v>355</v>
      </c>
      <c r="B478" t="s">
        <v>519</v>
      </c>
      <c r="C478" s="33">
        <v>0.54478819139588497</v>
      </c>
    </row>
    <row r="479" spans="1:3" x14ac:dyDescent="0.35">
      <c r="A479" t="s">
        <v>4295</v>
      </c>
      <c r="B479" t="s">
        <v>951</v>
      </c>
      <c r="C479" s="33">
        <v>0.58690810418630901</v>
      </c>
    </row>
    <row r="480" spans="1:3" x14ac:dyDescent="0.35">
      <c r="A480" t="s">
        <v>377</v>
      </c>
      <c r="B480" t="s">
        <v>500</v>
      </c>
      <c r="C480" s="33">
        <v>0.57024107284898296</v>
      </c>
    </row>
    <row r="481" spans="1:3" x14ac:dyDescent="0.35">
      <c r="A481" t="s">
        <v>4259</v>
      </c>
      <c r="B481" t="s">
        <v>935</v>
      </c>
      <c r="C481" s="33">
        <v>-1.6488372095007E-2</v>
      </c>
    </row>
    <row r="482" spans="1:3" x14ac:dyDescent="0.35">
      <c r="A482" t="s">
        <v>5037</v>
      </c>
      <c r="B482" t="s">
        <v>5038</v>
      </c>
      <c r="C482" s="33">
        <v>3.79253535354741</v>
      </c>
    </row>
    <row r="483" spans="1:3" x14ac:dyDescent="0.35">
      <c r="A483" t="s">
        <v>378</v>
      </c>
      <c r="B483" t="s">
        <v>556</v>
      </c>
      <c r="C483" s="33">
        <v>3.1211409712329901</v>
      </c>
    </row>
    <row r="484" spans="1:3" x14ac:dyDescent="0.35">
      <c r="A484" t="s">
        <v>4307</v>
      </c>
      <c r="B484" t="s">
        <v>1035</v>
      </c>
      <c r="C484" s="33">
        <v>0.28603692434511002</v>
      </c>
    </row>
    <row r="485" spans="1:3" x14ac:dyDescent="0.35">
      <c r="A485" t="s">
        <v>471</v>
      </c>
      <c r="B485" t="s">
        <v>701</v>
      </c>
      <c r="C485" s="33">
        <v>2.8191979575746502</v>
      </c>
    </row>
    <row r="486" spans="1:3" x14ac:dyDescent="0.35">
      <c r="A486" t="s">
        <v>467</v>
      </c>
      <c r="B486" t="s">
        <v>900</v>
      </c>
      <c r="C486" s="33">
        <v>-1.5349608502071499</v>
      </c>
    </row>
    <row r="487" spans="1:3" x14ac:dyDescent="0.35">
      <c r="A487" t="s">
        <v>326</v>
      </c>
      <c r="B487" t="s">
        <v>950</v>
      </c>
      <c r="C487" s="33">
        <v>-0.84766651607493804</v>
      </c>
    </row>
    <row r="488" spans="1:3" x14ac:dyDescent="0.35">
      <c r="A488" t="s">
        <v>349</v>
      </c>
      <c r="B488" t="s">
        <v>498</v>
      </c>
      <c r="C488" s="33">
        <v>0.33333333333333298</v>
      </c>
    </row>
    <row r="489" spans="1:3" x14ac:dyDescent="0.35">
      <c r="A489" t="s">
        <v>4293</v>
      </c>
      <c r="B489" t="s">
        <v>3654</v>
      </c>
      <c r="C489" s="33">
        <v>0.494465826459207</v>
      </c>
    </row>
    <row r="490" spans="1:3" x14ac:dyDescent="0.35">
      <c r="A490" t="s">
        <v>336</v>
      </c>
      <c r="B490" t="s">
        <v>485</v>
      </c>
      <c r="C490" s="33">
        <v>0.54793366718832504</v>
      </c>
    </row>
    <row r="491" spans="1:3" x14ac:dyDescent="0.35">
      <c r="A491" t="s">
        <v>362</v>
      </c>
      <c r="B491" t="s">
        <v>496</v>
      </c>
      <c r="C491" s="33">
        <v>3.35550114260313</v>
      </c>
    </row>
    <row r="492" spans="1:3" x14ac:dyDescent="0.35">
      <c r="A492" t="s">
        <v>409</v>
      </c>
      <c r="B492" t="s">
        <v>696</v>
      </c>
      <c r="C492" s="33">
        <v>-2.6250188841750999E-2</v>
      </c>
    </row>
    <row r="493" spans="1:3" x14ac:dyDescent="0.35">
      <c r="A493" t="s">
        <v>4311</v>
      </c>
      <c r="B493" t="s">
        <v>733</v>
      </c>
      <c r="C493" s="33">
        <v>0.95153342663623197</v>
      </c>
    </row>
    <row r="494" spans="1:3" x14ac:dyDescent="0.35">
      <c r="A494" t="s">
        <v>340</v>
      </c>
      <c r="B494" t="s">
        <v>817</v>
      </c>
      <c r="C494" s="33">
        <v>-0.65272208129660203</v>
      </c>
    </row>
    <row r="495" spans="1:3" x14ac:dyDescent="0.35">
      <c r="A495" t="s">
        <v>432</v>
      </c>
      <c r="B495" t="s">
        <v>991</v>
      </c>
      <c r="C495" s="33">
        <v>5.3483838963417298</v>
      </c>
    </row>
    <row r="496" spans="1:3" x14ac:dyDescent="0.35">
      <c r="A496" t="s">
        <v>4531</v>
      </c>
      <c r="B496" t="s">
        <v>4532</v>
      </c>
      <c r="C496" s="33">
        <v>0.236329109409535</v>
      </c>
    </row>
    <row r="497" spans="1:3" x14ac:dyDescent="0.35">
      <c r="A497" t="s">
        <v>4976</v>
      </c>
      <c r="B497" t="s">
        <v>4977</v>
      </c>
      <c r="C497" s="33">
        <v>0.12665789534937699</v>
      </c>
    </row>
    <row r="498" spans="1:3" x14ac:dyDescent="0.35">
      <c r="A498" t="s">
        <v>354</v>
      </c>
      <c r="B498" t="s">
        <v>537</v>
      </c>
      <c r="C498" s="33">
        <v>-1.38852253516459</v>
      </c>
    </row>
    <row r="499" spans="1:3" x14ac:dyDescent="0.35">
      <c r="A499" t="s">
        <v>412</v>
      </c>
      <c r="B499" t="s">
        <v>911</v>
      </c>
      <c r="C499" s="33">
        <v>1.8037681720901599</v>
      </c>
    </row>
    <row r="500" spans="1:3" x14ac:dyDescent="0.35">
      <c r="A500" t="s">
        <v>4297</v>
      </c>
      <c r="B500" t="s">
        <v>890</v>
      </c>
      <c r="C500" s="33">
        <v>1.1096994997921199</v>
      </c>
    </row>
    <row r="501" spans="1:3" x14ac:dyDescent="0.35">
      <c r="A501" t="s">
        <v>389</v>
      </c>
      <c r="B501" t="s">
        <v>522</v>
      </c>
      <c r="C501" s="33">
        <v>0.17300846043490101</v>
      </c>
    </row>
    <row r="502" spans="1:3" x14ac:dyDescent="0.35">
      <c r="A502" t="s">
        <v>424</v>
      </c>
      <c r="B502" t="s">
        <v>502</v>
      </c>
      <c r="C502" s="33">
        <v>1.5535744195913199</v>
      </c>
    </row>
    <row r="503" spans="1:3" x14ac:dyDescent="0.35">
      <c r="A503" t="s">
        <v>332</v>
      </c>
      <c r="B503" t="s">
        <v>824</v>
      </c>
      <c r="C503" s="33">
        <v>-0.47173310381817801</v>
      </c>
    </row>
    <row r="504" spans="1:3" x14ac:dyDescent="0.35">
      <c r="A504" t="s">
        <v>4283</v>
      </c>
      <c r="B504" t="s">
        <v>705</v>
      </c>
      <c r="C504" s="33">
        <v>0.56738094160446495</v>
      </c>
    </row>
    <row r="505" spans="1:3" x14ac:dyDescent="0.35">
      <c r="A505" t="s">
        <v>317</v>
      </c>
      <c r="B505" t="s">
        <v>865</v>
      </c>
      <c r="C505" s="33">
        <v>0.33333333333333298</v>
      </c>
    </row>
    <row r="506" spans="1:3" x14ac:dyDescent="0.35">
      <c r="A506" t="s">
        <v>382</v>
      </c>
      <c r="B506" t="s">
        <v>801</v>
      </c>
      <c r="C506" s="33">
        <v>0.33333333333333298</v>
      </c>
    </row>
    <row r="507" spans="1:3" x14ac:dyDescent="0.35">
      <c r="A507" t="s">
        <v>4303</v>
      </c>
      <c r="B507" t="s">
        <v>570</v>
      </c>
      <c r="C507" s="33">
        <v>0.59959852545620995</v>
      </c>
    </row>
    <row r="508" spans="1:3" x14ac:dyDescent="0.35">
      <c r="A508" t="s">
        <v>371</v>
      </c>
      <c r="B508" t="s">
        <v>670</v>
      </c>
      <c r="C508" s="33">
        <v>1.7222051397198599</v>
      </c>
    </row>
    <row r="509" spans="1:3" x14ac:dyDescent="0.35">
      <c r="A509" t="s">
        <v>4205</v>
      </c>
      <c r="B509" t="s">
        <v>727</v>
      </c>
      <c r="C509" s="33">
        <v>4.2517435071199703</v>
      </c>
    </row>
    <row r="510" spans="1:3" x14ac:dyDescent="0.35">
      <c r="A510" t="s">
        <v>442</v>
      </c>
      <c r="B510" t="s">
        <v>612</v>
      </c>
      <c r="C510" s="33">
        <v>1.8807063603702301</v>
      </c>
    </row>
    <row r="511" spans="1:3" x14ac:dyDescent="0.35">
      <c r="A511" t="s">
        <v>379</v>
      </c>
      <c r="B511" t="s">
        <v>977</v>
      </c>
      <c r="C511" s="33">
        <v>0.33333333333333298</v>
      </c>
    </row>
    <row r="512" spans="1:3" x14ac:dyDescent="0.35">
      <c r="A512" t="s">
        <v>4305</v>
      </c>
      <c r="B512" t="s">
        <v>845</v>
      </c>
      <c r="C512" s="33">
        <v>1.29147857662042</v>
      </c>
    </row>
    <row r="513" spans="1:3" x14ac:dyDescent="0.35">
      <c r="A513" t="s">
        <v>383</v>
      </c>
      <c r="B513" t="s">
        <v>979</v>
      </c>
      <c r="C513" s="33">
        <v>0.23245507669940399</v>
      </c>
    </row>
    <row r="514" spans="1:3" x14ac:dyDescent="0.35">
      <c r="A514" t="s">
        <v>374</v>
      </c>
      <c r="B514" t="s">
        <v>962</v>
      </c>
      <c r="C514" s="33">
        <v>0.33333333333333298</v>
      </c>
    </row>
    <row r="515" spans="1:3" x14ac:dyDescent="0.35">
      <c r="A515" t="s">
        <v>372</v>
      </c>
      <c r="B515" t="s">
        <v>928</v>
      </c>
      <c r="C515" s="33">
        <v>0.17836850360866</v>
      </c>
    </row>
    <row r="516" spans="1:3" x14ac:dyDescent="0.35">
      <c r="A516" t="s">
        <v>352</v>
      </c>
      <c r="B516" t="s">
        <v>506</v>
      </c>
      <c r="C516" s="33">
        <v>0.257250557916887</v>
      </c>
    </row>
    <row r="517" spans="1:3" x14ac:dyDescent="0.35">
      <c r="A517" t="s">
        <v>400</v>
      </c>
      <c r="B517" t="s">
        <v>618</v>
      </c>
      <c r="C517" s="33">
        <v>1.07458175352666</v>
      </c>
    </row>
    <row r="518" spans="1:3" x14ac:dyDescent="0.35">
      <c r="A518" t="s">
        <v>5097</v>
      </c>
      <c r="B518" t="s">
        <v>5098</v>
      </c>
      <c r="C518" s="33">
        <v>6.0127781396737996</v>
      </c>
    </row>
    <row r="519" spans="1:3" x14ac:dyDescent="0.35">
      <c r="A519" t="s">
        <v>4334</v>
      </c>
      <c r="B519" t="s">
        <v>616</v>
      </c>
      <c r="C519" s="33">
        <v>0.34976019981566098</v>
      </c>
    </row>
    <row r="520" spans="1:3" x14ac:dyDescent="0.35">
      <c r="A520" t="s">
        <v>4330</v>
      </c>
      <c r="B520" t="s">
        <v>711</v>
      </c>
      <c r="C520" s="33">
        <v>-1.86301157560374</v>
      </c>
    </row>
    <row r="521" spans="1:3" x14ac:dyDescent="0.35">
      <c r="A521" t="s">
        <v>393</v>
      </c>
      <c r="B521" t="s">
        <v>726</v>
      </c>
      <c r="C521" s="33">
        <v>0.33333333333333298</v>
      </c>
    </row>
    <row r="522" spans="1:3" x14ac:dyDescent="0.35">
      <c r="A522" t="s">
        <v>394</v>
      </c>
      <c r="B522" t="s">
        <v>731</v>
      </c>
      <c r="C522" s="33">
        <v>0.33333333333333298</v>
      </c>
    </row>
    <row r="523" spans="1:3" x14ac:dyDescent="0.35">
      <c r="A523" t="s">
        <v>445</v>
      </c>
      <c r="B523" t="s">
        <v>509</v>
      </c>
      <c r="C523" s="33">
        <v>-0.73124164607407405</v>
      </c>
    </row>
    <row r="524" spans="1:3" x14ac:dyDescent="0.35">
      <c r="A524" t="s">
        <v>395</v>
      </c>
      <c r="B524" t="s">
        <v>611</v>
      </c>
      <c r="C524" s="33">
        <v>2.6956402724938502</v>
      </c>
    </row>
    <row r="525" spans="1:3" x14ac:dyDescent="0.35">
      <c r="A525" t="s">
        <v>386</v>
      </c>
      <c r="B525" t="s">
        <v>482</v>
      </c>
      <c r="C525" s="33">
        <v>-1.0366184336558</v>
      </c>
    </row>
    <row r="526" spans="1:3" x14ac:dyDescent="0.35">
      <c r="A526" t="s">
        <v>4326</v>
      </c>
      <c r="B526" t="s">
        <v>748</v>
      </c>
      <c r="C526" s="33" t="s">
        <v>192</v>
      </c>
    </row>
    <row r="527" spans="1:3" x14ac:dyDescent="0.35">
      <c r="A527" t="s">
        <v>4345</v>
      </c>
      <c r="B527" t="s">
        <v>916</v>
      </c>
      <c r="C527" s="33">
        <v>-4.6810105285970103</v>
      </c>
    </row>
    <row r="528" spans="1:3" x14ac:dyDescent="0.35">
      <c r="A528" t="s">
        <v>433</v>
      </c>
      <c r="B528" t="s">
        <v>1022</v>
      </c>
      <c r="C528" s="33">
        <v>-0.45963643471800802</v>
      </c>
    </row>
    <row r="529" spans="1:3" x14ac:dyDescent="0.35">
      <c r="A529" t="s">
        <v>4289</v>
      </c>
      <c r="B529" t="s">
        <v>484</v>
      </c>
      <c r="C529" s="33">
        <v>0.33333333333333298</v>
      </c>
    </row>
    <row r="530" spans="1:3" x14ac:dyDescent="0.35">
      <c r="A530" t="s">
        <v>440</v>
      </c>
      <c r="B530" t="s">
        <v>922</v>
      </c>
      <c r="C530" s="33">
        <v>0.21383073876455599</v>
      </c>
    </row>
    <row r="531" spans="1:3" x14ac:dyDescent="0.35">
      <c r="A531" t="s">
        <v>401</v>
      </c>
      <c r="B531" t="s">
        <v>794</v>
      </c>
      <c r="C531" s="33">
        <v>1.32149729222126</v>
      </c>
    </row>
    <row r="532" spans="1:3" x14ac:dyDescent="0.35">
      <c r="A532" t="s">
        <v>392</v>
      </c>
      <c r="B532" t="s">
        <v>812</v>
      </c>
      <c r="C532" s="33">
        <v>4.9196681984571999E-2</v>
      </c>
    </row>
    <row r="533" spans="1:3" x14ac:dyDescent="0.35">
      <c r="A533" t="s">
        <v>405</v>
      </c>
      <c r="B533" t="s">
        <v>694</v>
      </c>
      <c r="C533" s="33">
        <v>-0.63494935326392699</v>
      </c>
    </row>
    <row r="534" spans="1:3" x14ac:dyDescent="0.35">
      <c r="A534" t="s">
        <v>385</v>
      </c>
      <c r="B534" t="s">
        <v>619</v>
      </c>
      <c r="C534" s="33">
        <v>3.1529681243574199</v>
      </c>
    </row>
    <row r="535" spans="1:3" x14ac:dyDescent="0.35">
      <c r="A535" t="s">
        <v>449</v>
      </c>
      <c r="B535" t="s">
        <v>501</v>
      </c>
      <c r="C535" s="33">
        <v>2.2716433928433499</v>
      </c>
    </row>
    <row r="536" spans="1:3" x14ac:dyDescent="0.35">
      <c r="A536" t="s">
        <v>425</v>
      </c>
      <c r="B536" t="s">
        <v>1020</v>
      </c>
      <c r="C536" s="33">
        <v>-0.87523806048780595</v>
      </c>
    </row>
    <row r="537" spans="1:3" x14ac:dyDescent="0.35">
      <c r="A537" t="s">
        <v>419</v>
      </c>
      <c r="B537" t="s">
        <v>545</v>
      </c>
      <c r="C537" s="33">
        <v>0.68203552372323595</v>
      </c>
    </row>
    <row r="538" spans="1:3" x14ac:dyDescent="0.35">
      <c r="A538" t="s">
        <v>376</v>
      </c>
      <c r="B538" t="s">
        <v>738</v>
      </c>
      <c r="C538" s="33">
        <v>2.3291740581325402</v>
      </c>
    </row>
    <row r="539" spans="1:3" x14ac:dyDescent="0.35">
      <c r="A539" t="s">
        <v>404</v>
      </c>
      <c r="B539" t="s">
        <v>946</v>
      </c>
      <c r="C539" s="33">
        <v>1.0575242304885699</v>
      </c>
    </row>
    <row r="540" spans="1:3" x14ac:dyDescent="0.35">
      <c r="A540" t="s">
        <v>4350</v>
      </c>
      <c r="B540" t="s">
        <v>698</v>
      </c>
      <c r="C540" s="33">
        <v>3.8030645097359401</v>
      </c>
    </row>
    <row r="541" spans="1:3" x14ac:dyDescent="0.35">
      <c r="A541" t="s">
        <v>4359</v>
      </c>
      <c r="B541" t="s">
        <v>856</v>
      </c>
      <c r="C541" s="33">
        <v>5.0191323742611296</v>
      </c>
    </row>
    <row r="542" spans="1:3" x14ac:dyDescent="0.35">
      <c r="A542" t="s">
        <v>396</v>
      </c>
      <c r="B542" t="s">
        <v>811</v>
      </c>
      <c r="C542" s="33">
        <v>0.156915231629082</v>
      </c>
    </row>
    <row r="543" spans="1:3" x14ac:dyDescent="0.35">
      <c r="A543" t="s">
        <v>414</v>
      </c>
      <c r="B543" t="s">
        <v>898</v>
      </c>
      <c r="C543" s="33">
        <v>0.473268742666344</v>
      </c>
    </row>
    <row r="544" spans="1:3" x14ac:dyDescent="0.35">
      <c r="A544" t="s">
        <v>4973</v>
      </c>
      <c r="B544" t="s">
        <v>4974</v>
      </c>
      <c r="C544" s="33">
        <v>0.85676113645289997</v>
      </c>
    </row>
    <row r="545" spans="1:3" x14ac:dyDescent="0.35">
      <c r="A545" t="s">
        <v>4959</v>
      </c>
      <c r="B545" t="s">
        <v>4960</v>
      </c>
      <c r="C545" s="33">
        <v>-9.9087346490860009E-3</v>
      </c>
    </row>
    <row r="546" spans="1:3" x14ac:dyDescent="0.35">
      <c r="A546" t="s">
        <v>407</v>
      </c>
      <c r="B546" t="s">
        <v>586</v>
      </c>
      <c r="C546" s="33">
        <v>-2.6763676800813999E-2</v>
      </c>
    </row>
    <row r="547" spans="1:3" x14ac:dyDescent="0.35">
      <c r="A547" t="s">
        <v>429</v>
      </c>
      <c r="B547" t="s">
        <v>774</v>
      </c>
      <c r="C547" s="33">
        <v>0.73860511613594704</v>
      </c>
    </row>
    <row r="548" spans="1:3" x14ac:dyDescent="0.35">
      <c r="A548" t="s">
        <v>398</v>
      </c>
      <c r="B548" t="s">
        <v>587</v>
      </c>
      <c r="C548" s="33">
        <v>2.4137213811340001</v>
      </c>
    </row>
    <row r="549" spans="1:3" x14ac:dyDescent="0.35">
      <c r="A549" t="s">
        <v>387</v>
      </c>
      <c r="B549" t="s">
        <v>967</v>
      </c>
      <c r="C549" s="33">
        <v>1.89495926638741</v>
      </c>
    </row>
    <row r="550" spans="1:3" x14ac:dyDescent="0.35">
      <c r="A550" t="s">
        <v>417</v>
      </c>
      <c r="B550" t="s">
        <v>835</v>
      </c>
      <c r="C550" s="33">
        <v>0.45557525047002101</v>
      </c>
    </row>
    <row r="551" spans="1:3" x14ac:dyDescent="0.35">
      <c r="A551" t="s">
        <v>447</v>
      </c>
      <c r="B551" t="s">
        <v>547</v>
      </c>
      <c r="C551" s="33">
        <v>-3.0619435311347698</v>
      </c>
    </row>
    <row r="552" spans="1:3" x14ac:dyDescent="0.35">
      <c r="A552" t="s">
        <v>4403</v>
      </c>
      <c r="B552" t="s">
        <v>734</v>
      </c>
      <c r="C552" s="33">
        <v>0.51188775454342506</v>
      </c>
    </row>
    <row r="553" spans="1:3" x14ac:dyDescent="0.35">
      <c r="A553" t="s">
        <v>4881</v>
      </c>
      <c r="B553" t="s">
        <v>4882</v>
      </c>
      <c r="C553" s="33">
        <v>5.4157491405256302</v>
      </c>
    </row>
    <row r="554" spans="1:3" x14ac:dyDescent="0.35">
      <c r="A554" t="s">
        <v>403</v>
      </c>
      <c r="B554" t="s">
        <v>757</v>
      </c>
      <c r="C554" s="33">
        <v>0.80891529191880396</v>
      </c>
    </row>
    <row r="555" spans="1:3" x14ac:dyDescent="0.35">
      <c r="A555" t="s">
        <v>422</v>
      </c>
      <c r="B555" t="s">
        <v>740</v>
      </c>
      <c r="C555" s="33">
        <v>-3.1924383419984599</v>
      </c>
    </row>
    <row r="556" spans="1:3" x14ac:dyDescent="0.35">
      <c r="A556" t="s">
        <v>384</v>
      </c>
      <c r="B556" t="s">
        <v>854</v>
      </c>
      <c r="C556" s="33">
        <v>0.52501568056792003</v>
      </c>
    </row>
    <row r="557" spans="1:3" x14ac:dyDescent="0.35">
      <c r="A557" t="s">
        <v>438</v>
      </c>
      <c r="B557" t="s">
        <v>1009</v>
      </c>
      <c r="C557" s="33">
        <v>-0.11889115970299501</v>
      </c>
    </row>
    <row r="558" spans="1:3" x14ac:dyDescent="0.35">
      <c r="A558" t="s">
        <v>4657</v>
      </c>
      <c r="B558" t="s">
        <v>4658</v>
      </c>
      <c r="C558" s="33">
        <v>-0.58263548463639103</v>
      </c>
    </row>
    <row r="559" spans="1:3" x14ac:dyDescent="0.35">
      <c r="A559" t="s">
        <v>413</v>
      </c>
      <c r="B559" t="s">
        <v>741</v>
      </c>
      <c r="C559" s="33">
        <v>6.6922946331935798</v>
      </c>
    </row>
    <row r="560" spans="1:3" x14ac:dyDescent="0.35">
      <c r="A560" t="s">
        <v>4969</v>
      </c>
      <c r="B560" t="s">
        <v>4970</v>
      </c>
      <c r="C560" s="33">
        <v>-0.28541712453294499</v>
      </c>
    </row>
    <row r="561" spans="1:3" x14ac:dyDescent="0.35">
      <c r="A561" t="s">
        <v>397</v>
      </c>
      <c r="B561" t="s">
        <v>504</v>
      </c>
      <c r="C561" s="33">
        <v>-1.7002723461543201</v>
      </c>
    </row>
    <row r="562" spans="1:3" x14ac:dyDescent="0.35">
      <c r="A562" t="s">
        <v>421</v>
      </c>
      <c r="B562" t="s">
        <v>617</v>
      </c>
      <c r="C562" s="33">
        <v>1.9985812490889101</v>
      </c>
    </row>
    <row r="563" spans="1:3" x14ac:dyDescent="0.35">
      <c r="A563" t="s">
        <v>420</v>
      </c>
      <c r="B563" t="s">
        <v>827</v>
      </c>
      <c r="C563" s="33">
        <v>0.74847288234991904</v>
      </c>
    </row>
    <row r="564" spans="1:3" x14ac:dyDescent="0.35">
      <c r="A564" t="s">
        <v>418</v>
      </c>
      <c r="B564" t="s">
        <v>513</v>
      </c>
      <c r="C564" s="33">
        <v>2.0755488032274099</v>
      </c>
    </row>
    <row r="565" spans="1:3" x14ac:dyDescent="0.35">
      <c r="A565" t="s">
        <v>364</v>
      </c>
      <c r="B565" t="s">
        <v>952</v>
      </c>
      <c r="C565" s="33">
        <v>0.95264384836740701</v>
      </c>
    </row>
    <row r="566" spans="1:3" x14ac:dyDescent="0.35">
      <c r="A566" t="s">
        <v>437</v>
      </c>
      <c r="B566" t="s">
        <v>837</v>
      </c>
      <c r="C566" s="33">
        <v>1.3297975852681101</v>
      </c>
    </row>
    <row r="567" spans="1:3" x14ac:dyDescent="0.35">
      <c r="A567" t="s">
        <v>434</v>
      </c>
      <c r="B567" t="s">
        <v>662</v>
      </c>
      <c r="C567" s="33">
        <v>0.33333333333333298</v>
      </c>
    </row>
    <row r="568" spans="1:3" x14ac:dyDescent="0.35">
      <c r="A568" t="s">
        <v>448</v>
      </c>
      <c r="B568" t="s">
        <v>523</v>
      </c>
      <c r="C568" s="33">
        <v>-1.0948126107256799</v>
      </c>
    </row>
    <row r="569" spans="1:3" x14ac:dyDescent="0.35">
      <c r="A569" t="s">
        <v>4534</v>
      </c>
      <c r="B569" t="s">
        <v>4535</v>
      </c>
      <c r="C569" s="33">
        <v>0.40584954556495501</v>
      </c>
    </row>
    <row r="570" spans="1:3" x14ac:dyDescent="0.35">
      <c r="A570" t="s">
        <v>468</v>
      </c>
      <c r="B570" t="s">
        <v>994</v>
      </c>
      <c r="C570" s="33">
        <v>1.17890458358928</v>
      </c>
    </row>
    <row r="571" spans="1:3" x14ac:dyDescent="0.35">
      <c r="A571" t="s">
        <v>4434</v>
      </c>
      <c r="B571" t="s">
        <v>4435</v>
      </c>
      <c r="C571" s="33">
        <v>0.93512582464711402</v>
      </c>
    </row>
    <row r="572" spans="1:3" x14ac:dyDescent="0.35">
      <c r="A572" t="s">
        <v>4497</v>
      </c>
      <c r="B572" t="s">
        <v>4498</v>
      </c>
      <c r="C572" s="33">
        <v>-0.24545102901674901</v>
      </c>
    </row>
    <row r="573" spans="1:3" x14ac:dyDescent="0.35">
      <c r="A573" t="s">
        <v>4343</v>
      </c>
      <c r="B573" t="s">
        <v>678</v>
      </c>
      <c r="C573" s="33">
        <v>0.24719072329219399</v>
      </c>
    </row>
    <row r="574" spans="1:3" x14ac:dyDescent="0.35">
      <c r="A574" t="s">
        <v>4324</v>
      </c>
      <c r="B574" t="s">
        <v>660</v>
      </c>
      <c r="C574" s="33">
        <v>4.63652656968139</v>
      </c>
    </row>
    <row r="575" spans="1:3" x14ac:dyDescent="0.35">
      <c r="A575" t="s">
        <v>411</v>
      </c>
      <c r="B575" t="s">
        <v>955</v>
      </c>
      <c r="C575" s="33">
        <v>-4.8739604174121496</v>
      </c>
    </row>
    <row r="576" spans="1:3" x14ac:dyDescent="0.35">
      <c r="A576" t="s">
        <v>430</v>
      </c>
      <c r="B576" t="s">
        <v>593</v>
      </c>
      <c r="C576" s="33">
        <v>-0.47263275750926897</v>
      </c>
    </row>
    <row r="577" spans="1:3" x14ac:dyDescent="0.35">
      <c r="A577" t="s">
        <v>348</v>
      </c>
      <c r="B577" t="s">
        <v>1015</v>
      </c>
      <c r="C577" s="33">
        <v>0.64320736434569203</v>
      </c>
    </row>
    <row r="578" spans="1:3" x14ac:dyDescent="0.35">
      <c r="A578" t="s">
        <v>388</v>
      </c>
      <c r="B578" t="s">
        <v>1012</v>
      </c>
      <c r="C578" s="33">
        <v>1.2745141266092299</v>
      </c>
    </row>
    <row r="579" spans="1:3" x14ac:dyDescent="0.35">
      <c r="A579" t="s">
        <v>427</v>
      </c>
      <c r="B579" t="s">
        <v>682</v>
      </c>
      <c r="C579" s="33">
        <v>9.3976658856124402</v>
      </c>
    </row>
    <row r="580" spans="1:3" x14ac:dyDescent="0.35">
      <c r="A580" t="s">
        <v>4364</v>
      </c>
      <c r="B580" t="s">
        <v>732</v>
      </c>
      <c r="C580" s="33">
        <v>-0.67060924708532399</v>
      </c>
    </row>
    <row r="581" spans="1:3" x14ac:dyDescent="0.35">
      <c r="A581" t="s">
        <v>444</v>
      </c>
      <c r="B581" t="s">
        <v>590</v>
      </c>
      <c r="C581" s="33">
        <v>0.28705647261298101</v>
      </c>
    </row>
    <row r="582" spans="1:3" x14ac:dyDescent="0.35">
      <c r="A582" t="s">
        <v>443</v>
      </c>
      <c r="B582" t="s">
        <v>515</v>
      </c>
      <c r="C582" s="33">
        <v>-0.87393779464570098</v>
      </c>
    </row>
    <row r="583" spans="1:3" x14ac:dyDescent="0.35">
      <c r="A583" t="s">
        <v>380</v>
      </c>
      <c r="B583" t="s">
        <v>557</v>
      </c>
      <c r="C583" s="33">
        <v>-0.73184642846887804</v>
      </c>
    </row>
    <row r="584" spans="1:3" x14ac:dyDescent="0.35">
      <c r="A584" t="s">
        <v>439</v>
      </c>
      <c r="B584" t="s">
        <v>963</v>
      </c>
      <c r="C584" s="33">
        <v>-0.93321625460693303</v>
      </c>
    </row>
    <row r="585" spans="1:3" x14ac:dyDescent="0.35">
      <c r="A585" t="s">
        <v>465</v>
      </c>
      <c r="B585" t="s">
        <v>583</v>
      </c>
      <c r="C585" s="33">
        <v>-0.34113682126233502</v>
      </c>
    </row>
    <row r="586" spans="1:3" x14ac:dyDescent="0.35">
      <c r="A586" t="s">
        <v>441</v>
      </c>
      <c r="B586" t="s">
        <v>790</v>
      </c>
      <c r="C586" s="33">
        <v>1.16324314566562</v>
      </c>
    </row>
    <row r="587" spans="1:3" x14ac:dyDescent="0.35">
      <c r="A587" t="s">
        <v>452</v>
      </c>
      <c r="B587" t="s">
        <v>853</v>
      </c>
      <c r="C587" s="33">
        <v>1.59797061635616</v>
      </c>
    </row>
    <row r="588" spans="1:3" x14ac:dyDescent="0.35">
      <c r="A588" t="s">
        <v>4695</v>
      </c>
      <c r="B588" t="s">
        <v>4696</v>
      </c>
      <c r="C588" s="33">
        <v>0.775460879702218</v>
      </c>
    </row>
    <row r="589" spans="1:3" x14ac:dyDescent="0.35">
      <c r="A589" t="s">
        <v>460</v>
      </c>
      <c r="B589" t="s">
        <v>791</v>
      </c>
      <c r="C589" s="33">
        <v>1.6823227258134399</v>
      </c>
    </row>
    <row r="590" spans="1:3" x14ac:dyDescent="0.35">
      <c r="A590" t="s">
        <v>453</v>
      </c>
      <c r="B590" t="s">
        <v>1023</v>
      </c>
      <c r="C590" s="33">
        <v>1.32452887434405</v>
      </c>
    </row>
    <row r="591" spans="1:3" x14ac:dyDescent="0.35">
      <c r="A591" t="s">
        <v>361</v>
      </c>
      <c r="B591" t="s">
        <v>742</v>
      </c>
      <c r="C591" s="33">
        <v>2.8365905471424702</v>
      </c>
    </row>
    <row r="592" spans="1:3" x14ac:dyDescent="0.35">
      <c r="A592" t="s">
        <v>455</v>
      </c>
      <c r="B592" t="s">
        <v>996</v>
      </c>
      <c r="C592" s="33">
        <v>0.33333333333333298</v>
      </c>
    </row>
    <row r="593" spans="1:3" x14ac:dyDescent="0.35">
      <c r="A593" t="s">
        <v>457</v>
      </c>
      <c r="B593" t="s">
        <v>543</v>
      </c>
      <c r="C593" s="33">
        <v>0.33333333333333298</v>
      </c>
    </row>
    <row r="594" spans="1:3" x14ac:dyDescent="0.35">
      <c r="A594" t="s">
        <v>4518</v>
      </c>
      <c r="B594" t="s">
        <v>4519</v>
      </c>
      <c r="C594" s="33">
        <v>0.476354454897716</v>
      </c>
    </row>
    <row r="595" spans="1:3" x14ac:dyDescent="0.35">
      <c r="A595" t="s">
        <v>459</v>
      </c>
      <c r="B595" t="s">
        <v>538</v>
      </c>
      <c r="C595" s="33">
        <v>-1.44720785284316</v>
      </c>
    </row>
    <row r="596" spans="1:3" x14ac:dyDescent="0.35">
      <c r="A596" t="s">
        <v>415</v>
      </c>
      <c r="B596" t="s">
        <v>822</v>
      </c>
      <c r="C596" s="33">
        <v>0.78718500843081096</v>
      </c>
    </row>
    <row r="597" spans="1:3" x14ac:dyDescent="0.35">
      <c r="A597" t="s">
        <v>4417</v>
      </c>
      <c r="B597" t="s">
        <v>675</v>
      </c>
      <c r="C597" s="33">
        <v>0.71131909177242703</v>
      </c>
    </row>
    <row r="598" spans="1:3" x14ac:dyDescent="0.35">
      <c r="A598" t="s">
        <v>436</v>
      </c>
      <c r="B598" t="s">
        <v>942</v>
      </c>
      <c r="C598" s="33">
        <v>0.18338886803868901</v>
      </c>
    </row>
    <row r="599" spans="1:3" x14ac:dyDescent="0.35">
      <c r="A599" t="s">
        <v>451</v>
      </c>
      <c r="B599" t="s">
        <v>966</v>
      </c>
      <c r="C599" s="33">
        <v>-0.68934431157050302</v>
      </c>
    </row>
    <row r="600" spans="1:3" x14ac:dyDescent="0.35">
      <c r="A600" t="s">
        <v>469</v>
      </c>
      <c r="B600" t="s">
        <v>1028</v>
      </c>
      <c r="C600" s="33">
        <v>-5.9913669040249001E-2</v>
      </c>
    </row>
    <row r="601" spans="1:3" x14ac:dyDescent="0.35">
      <c r="A601" t="s">
        <v>463</v>
      </c>
      <c r="B601" t="s">
        <v>913</v>
      </c>
      <c r="C601" s="33" t="s">
        <v>192</v>
      </c>
    </row>
    <row r="602" spans="1:3" x14ac:dyDescent="0.35">
      <c r="A602" t="s">
        <v>4425</v>
      </c>
      <c r="B602" t="s">
        <v>728</v>
      </c>
      <c r="C602" s="33">
        <v>0.45267165420319699</v>
      </c>
    </row>
    <row r="603" spans="1:3" x14ac:dyDescent="0.35">
      <c r="A603" t="s">
        <v>446</v>
      </c>
      <c r="B603" t="s">
        <v>891</v>
      </c>
      <c r="C603" s="33">
        <v>7.88477105447231</v>
      </c>
    </row>
    <row r="604" spans="1:3" x14ac:dyDescent="0.35">
      <c r="A604" t="s">
        <v>454</v>
      </c>
      <c r="B604" t="s">
        <v>722</v>
      </c>
      <c r="C604" s="33">
        <v>1.8415860727940401</v>
      </c>
    </row>
    <row r="605" spans="1:3" x14ac:dyDescent="0.35">
      <c r="A605" t="s">
        <v>458</v>
      </c>
      <c r="B605" t="s">
        <v>810</v>
      </c>
      <c r="C605" s="33">
        <v>1.7506643467179701</v>
      </c>
    </row>
    <row r="606" spans="1:3" x14ac:dyDescent="0.35">
      <c r="A606" t="s">
        <v>450</v>
      </c>
      <c r="B606" t="s">
        <v>805</v>
      </c>
      <c r="C606" s="33">
        <v>0.29796056365218399</v>
      </c>
    </row>
    <row r="607" spans="1:3" x14ac:dyDescent="0.35">
      <c r="A607" t="s">
        <v>466</v>
      </c>
      <c r="B607" t="s">
        <v>846</v>
      </c>
      <c r="C607" s="33">
        <v>2.0256625629903802</v>
      </c>
    </row>
    <row r="608" spans="1:3" x14ac:dyDescent="0.35">
      <c r="A608" t="s">
        <v>473</v>
      </c>
      <c r="B608" t="s">
        <v>530</v>
      </c>
      <c r="C608" s="33">
        <v>1.0113267930530601</v>
      </c>
    </row>
    <row r="609" spans="1:3" x14ac:dyDescent="0.35">
      <c r="A609" t="s">
        <v>462</v>
      </c>
      <c r="B609" t="s">
        <v>759</v>
      </c>
      <c r="C609" s="33" t="s">
        <v>192</v>
      </c>
    </row>
    <row r="610" spans="1:3" x14ac:dyDescent="0.35">
      <c r="A610" t="s">
        <v>474</v>
      </c>
      <c r="B610" t="s">
        <v>971</v>
      </c>
      <c r="C610" s="33" t="s">
        <v>192</v>
      </c>
    </row>
    <row r="611" spans="1:3" x14ac:dyDescent="0.35">
      <c r="A611" t="s">
        <v>191</v>
      </c>
      <c r="B611" t="s">
        <v>707</v>
      </c>
      <c r="C611" s="33" t="s">
        <v>192</v>
      </c>
    </row>
    <row r="612" spans="1:3" x14ac:dyDescent="0.35">
      <c r="A612" t="s">
        <v>286</v>
      </c>
      <c r="B612" t="s">
        <v>766</v>
      </c>
      <c r="C612" s="33" t="s">
        <v>192</v>
      </c>
    </row>
    <row r="613" spans="1:3" x14ac:dyDescent="0.35">
      <c r="A613" t="s">
        <v>172</v>
      </c>
      <c r="B613" t="s">
        <v>902</v>
      </c>
      <c r="C613" s="33" t="s">
        <v>192</v>
      </c>
    </row>
    <row r="614" spans="1:3" x14ac:dyDescent="0.35">
      <c r="A614" t="s">
        <v>464</v>
      </c>
      <c r="B614" t="s">
        <v>809</v>
      </c>
      <c r="C614" s="33" t="s">
        <v>192</v>
      </c>
    </row>
    <row r="615" spans="1:3" x14ac:dyDescent="0.35">
      <c r="A615" t="s">
        <v>299</v>
      </c>
      <c r="B615" t="s">
        <v>947</v>
      </c>
      <c r="C615" s="33" t="s">
        <v>192</v>
      </c>
    </row>
    <row r="616" spans="1:3" x14ac:dyDescent="0.35">
      <c r="A616" t="s">
        <v>241</v>
      </c>
      <c r="B616" t="s">
        <v>653</v>
      </c>
      <c r="C616" s="33" t="s">
        <v>192</v>
      </c>
    </row>
    <row r="617" spans="1:3" x14ac:dyDescent="0.35">
      <c r="A617" t="s">
        <v>252</v>
      </c>
      <c r="B617" t="s">
        <v>546</v>
      </c>
      <c r="C617" s="33" t="s">
        <v>192</v>
      </c>
    </row>
    <row r="618" spans="1:3" x14ac:dyDescent="0.35">
      <c r="A618" t="s">
        <v>300</v>
      </c>
      <c r="B618" t="s">
        <v>768</v>
      </c>
      <c r="C618" s="33" t="s">
        <v>192</v>
      </c>
    </row>
    <row r="619" spans="1:3" x14ac:dyDescent="0.35">
      <c r="A619" t="s">
        <v>435</v>
      </c>
      <c r="B619" t="s">
        <v>596</v>
      </c>
      <c r="C619" s="33" t="s">
        <v>192</v>
      </c>
    </row>
    <row r="620" spans="1:3" x14ac:dyDescent="0.35">
      <c r="A620" t="s">
        <v>150</v>
      </c>
      <c r="B620" t="s">
        <v>746</v>
      </c>
      <c r="C620" s="33" t="s">
        <v>192</v>
      </c>
    </row>
    <row r="621" spans="1:3" x14ac:dyDescent="0.35">
      <c r="A621" t="s">
        <v>346</v>
      </c>
      <c r="B621" t="s">
        <v>702</v>
      </c>
      <c r="C621" s="33" t="s">
        <v>192</v>
      </c>
    </row>
    <row r="622" spans="1:3" x14ac:dyDescent="0.35">
      <c r="A622" t="s">
        <v>273</v>
      </c>
      <c r="B622" t="s">
        <v>635</v>
      </c>
      <c r="C622" s="33" t="s">
        <v>192</v>
      </c>
    </row>
    <row r="623" spans="1:3" x14ac:dyDescent="0.35">
      <c r="A623" t="s">
        <v>110</v>
      </c>
      <c r="B623" t="s">
        <v>781</v>
      </c>
      <c r="C623" s="33" t="s">
        <v>192</v>
      </c>
    </row>
    <row r="624" spans="1:3" x14ac:dyDescent="0.35">
      <c r="A624" t="s">
        <v>368</v>
      </c>
      <c r="B624" t="s">
        <v>1021</v>
      </c>
      <c r="C624" s="33" t="s">
        <v>192</v>
      </c>
    </row>
    <row r="625" spans="1:3" x14ac:dyDescent="0.35">
      <c r="A625" t="s">
        <v>461</v>
      </c>
      <c r="B625" t="s">
        <v>945</v>
      </c>
      <c r="C625" s="33" t="s">
        <v>192</v>
      </c>
    </row>
    <row r="626" spans="1:3" x14ac:dyDescent="0.35">
      <c r="A626" t="s">
        <v>265</v>
      </c>
      <c r="B626" t="s">
        <v>677</v>
      </c>
      <c r="C626" s="33" t="s">
        <v>192</v>
      </c>
    </row>
    <row r="627" spans="1:3" x14ac:dyDescent="0.35">
      <c r="A627" t="s">
        <v>431</v>
      </c>
      <c r="B627" t="s">
        <v>956</v>
      </c>
      <c r="C627" s="33" t="s">
        <v>192</v>
      </c>
    </row>
    <row r="628" spans="1:3" x14ac:dyDescent="0.35">
      <c r="A628" t="s">
        <v>276</v>
      </c>
      <c r="B628" t="s">
        <v>534</v>
      </c>
      <c r="C628" s="33" t="s">
        <v>192</v>
      </c>
    </row>
  </sheetData>
  <sortState ref="A2:C573">
    <sortCondition ref="A2:A57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U8896"/>
  <sheetViews>
    <sheetView topLeftCell="A859" zoomScaleNormal="100" workbookViewId="0">
      <selection activeCell="B893" sqref="B893"/>
    </sheetView>
  </sheetViews>
  <sheetFormatPr defaultRowHeight="14.5" x14ac:dyDescent="0.35"/>
  <cols>
    <col min="1" max="1" width="9" bestFit="1" customWidth="1"/>
    <col min="2" max="2" width="16" bestFit="1" customWidth="1"/>
    <col min="3" max="3" width="54.54296875" bestFit="1" customWidth="1"/>
    <col min="4" max="4" width="12.81640625" bestFit="1" customWidth="1"/>
    <col min="5" max="5" width="12.453125" bestFit="1" customWidth="1"/>
    <col min="6" max="6" width="12.1796875" bestFit="1" customWidth="1"/>
    <col min="7" max="7" width="8" bestFit="1" customWidth="1"/>
    <col min="10" max="10" width="12" style="228" bestFit="1" customWidth="1"/>
    <col min="11" max="12" width="10.54296875" bestFit="1" customWidth="1"/>
    <col min="13" max="15" width="11.54296875" bestFit="1" customWidth="1"/>
    <col min="16" max="16" width="1.54296875" style="148" customWidth="1"/>
    <col min="17" max="17" width="12.54296875" style="118" customWidth="1"/>
    <col min="18" max="18" width="11.54296875" bestFit="1" customWidth="1"/>
    <col min="19" max="19" width="2.81640625" customWidth="1"/>
    <col min="20" max="20" width="12.1796875" bestFit="1" customWidth="1"/>
    <col min="21" max="21" width="10.54296875" bestFit="1" customWidth="1"/>
  </cols>
  <sheetData>
    <row r="1" spans="1:21" x14ac:dyDescent="0.35">
      <c r="A1" s="256" t="s">
        <v>1036</v>
      </c>
      <c r="B1" s="256" t="s">
        <v>1037</v>
      </c>
      <c r="C1" s="256" t="s">
        <v>1038</v>
      </c>
      <c r="D1" s="256" t="s">
        <v>1039</v>
      </c>
      <c r="E1" s="256" t="s">
        <v>1040</v>
      </c>
      <c r="F1" s="256" t="s">
        <v>1041</v>
      </c>
      <c r="G1" s="256" t="s">
        <v>1042</v>
      </c>
      <c r="I1" s="118"/>
      <c r="J1" s="233" t="s">
        <v>5022</v>
      </c>
      <c r="K1" s="234" t="s">
        <v>5023</v>
      </c>
      <c r="L1" s="234" t="s">
        <v>5023</v>
      </c>
      <c r="M1" s="237" t="s">
        <v>5024</v>
      </c>
      <c r="N1" s="237" t="s">
        <v>5024</v>
      </c>
      <c r="O1" s="237" t="s">
        <v>5024</v>
      </c>
      <c r="R1" s="311">
        <f>RD!D2</f>
        <v>0</v>
      </c>
      <c r="S1" s="311"/>
      <c r="T1" s="311"/>
    </row>
    <row r="2" spans="1:21" ht="21.75" customHeight="1" x14ac:dyDescent="0.35">
      <c r="A2" s="256">
        <v>20190329</v>
      </c>
      <c r="B2" s="256" t="s">
        <v>1043</v>
      </c>
      <c r="C2" s="256" t="s">
        <v>1044</v>
      </c>
      <c r="D2" s="256">
        <v>106.397727</v>
      </c>
      <c r="E2" s="256">
        <v>106.622727</v>
      </c>
      <c r="F2" s="256">
        <v>106.84772700000001</v>
      </c>
      <c r="G2" s="256">
        <v>22.5</v>
      </c>
      <c r="J2" s="233" t="s">
        <v>1090</v>
      </c>
      <c r="K2" s="234" t="s">
        <v>1090</v>
      </c>
      <c r="L2" s="234" t="s">
        <v>1140</v>
      </c>
      <c r="M2" s="237" t="s">
        <v>1096</v>
      </c>
      <c r="N2" s="237" t="s">
        <v>1117</v>
      </c>
      <c r="O2" s="237" t="s">
        <v>1140</v>
      </c>
      <c r="Q2" s="310" t="s">
        <v>5026</v>
      </c>
      <c r="R2" s="310"/>
      <c r="T2" s="310" t="s">
        <v>5025</v>
      </c>
      <c r="U2" s="310"/>
    </row>
    <row r="3" spans="1:21" x14ac:dyDescent="0.35">
      <c r="A3" s="256">
        <v>20190329</v>
      </c>
      <c r="B3" s="256" t="s">
        <v>1046</v>
      </c>
      <c r="C3" s="256" t="s">
        <v>1047</v>
      </c>
      <c r="D3" s="256">
        <v>111.92773800000001</v>
      </c>
      <c r="E3" s="256">
        <v>112.152738</v>
      </c>
      <c r="F3" s="256">
        <v>112.37773799999999</v>
      </c>
      <c r="G3" s="256">
        <v>22.5</v>
      </c>
      <c r="I3" s="223">
        <v>43516</v>
      </c>
      <c r="J3" s="233">
        <v>99.775445000000005</v>
      </c>
      <c r="K3" s="235">
        <v>99.970554000000007</v>
      </c>
      <c r="L3" s="235">
        <v>99.970530999999994</v>
      </c>
      <c r="M3" s="240">
        <v>102.00459480000001</v>
      </c>
      <c r="N3" s="240">
        <v>102.0095233</v>
      </c>
      <c r="O3" s="240">
        <v>100.8139706</v>
      </c>
      <c r="P3" s="238"/>
    </row>
    <row r="4" spans="1:21" x14ac:dyDescent="0.35">
      <c r="A4" s="256">
        <v>20190329</v>
      </c>
      <c r="B4" s="256" t="s">
        <v>1048</v>
      </c>
      <c r="C4" s="256" t="s">
        <v>1049</v>
      </c>
      <c r="D4" s="256">
        <v>116.447609</v>
      </c>
      <c r="E4" s="256">
        <v>116.70760900000001</v>
      </c>
      <c r="F4" s="256">
        <v>116.967609</v>
      </c>
      <c r="G4" s="256">
        <v>26</v>
      </c>
      <c r="I4" s="223">
        <v>43517</v>
      </c>
      <c r="J4" s="233">
        <v>99.775470999999996</v>
      </c>
      <c r="K4" s="235">
        <v>99.970556999999999</v>
      </c>
      <c r="L4" s="235">
        <v>99.970534999999998</v>
      </c>
      <c r="M4" s="240">
        <v>102.00420920000001</v>
      </c>
      <c r="N4" s="240">
        <v>102.00933449999999</v>
      </c>
      <c r="O4" s="240">
        <v>100.7988971</v>
      </c>
      <c r="P4" s="238"/>
      <c r="Q4" s="118" t="str">
        <f>M2 &amp;" "&amp; M1</f>
        <v>FR0065 CPF 3</v>
      </c>
      <c r="R4" s="241" t="e">
        <f>VLOOKUP($R$1,I3:M8458,5,0)</f>
        <v>#N/A</v>
      </c>
      <c r="T4" t="str">
        <f>J2 &amp; " " &amp;J1</f>
        <v>FR0062 CPF 1</v>
      </c>
      <c r="U4" s="231" t="e">
        <f>VLOOKUP($R$1,I3:J8458,2,0)</f>
        <v>#N/A</v>
      </c>
    </row>
    <row r="5" spans="1:21" x14ac:dyDescent="0.35">
      <c r="A5" s="256">
        <v>20190329</v>
      </c>
      <c r="B5" s="256" t="s">
        <v>1050</v>
      </c>
      <c r="C5" s="256" t="s">
        <v>1051</v>
      </c>
      <c r="D5" s="256">
        <v>102.14788799999999</v>
      </c>
      <c r="E5" s="256">
        <v>102.347888</v>
      </c>
      <c r="F5" s="256">
        <v>102.547888</v>
      </c>
      <c r="G5" s="256">
        <v>20</v>
      </c>
      <c r="I5" s="223">
        <v>43518</v>
      </c>
      <c r="J5" s="233">
        <v>99.775497999999999</v>
      </c>
      <c r="K5" s="235">
        <v>99.970561000000004</v>
      </c>
      <c r="L5" s="235">
        <v>99.970538000000005</v>
      </c>
      <c r="M5" s="240">
        <v>102.0038235</v>
      </c>
      <c r="N5" s="240">
        <v>102.0091458</v>
      </c>
      <c r="O5" s="240">
        <v>100.7838235</v>
      </c>
      <c r="P5" s="238"/>
      <c r="Q5" s="118" t="str">
        <f>N2 &amp;" "&amp; N1</f>
        <v>FR0076 CPF 3</v>
      </c>
      <c r="R5" s="241" t="e">
        <f>VLOOKUP($R$1,I3:N8458,6,0)</f>
        <v>#N/A</v>
      </c>
      <c r="T5" t="str">
        <f>L2 &amp; " " &amp;L1</f>
        <v>PBS005 CPF 2</v>
      </c>
      <c r="U5" s="231" t="e">
        <f>VLOOKUP($R$1,I3:L8458,4,0)</f>
        <v>#N/A</v>
      </c>
    </row>
    <row r="6" spans="1:21" x14ac:dyDescent="0.35">
      <c r="A6" s="256">
        <v>20190329</v>
      </c>
      <c r="B6" s="256" t="s">
        <v>1052</v>
      </c>
      <c r="C6" s="256" t="s">
        <v>1053</v>
      </c>
      <c r="D6" s="256">
        <v>124.606269</v>
      </c>
      <c r="E6" s="256">
        <v>124.90626899999999</v>
      </c>
      <c r="F6" s="256">
        <v>125.20626900000001</v>
      </c>
      <c r="G6" s="256">
        <v>30</v>
      </c>
      <c r="I6" s="223">
        <v>43519</v>
      </c>
      <c r="J6" s="233">
        <v>99.775524249421338</v>
      </c>
      <c r="K6" s="235">
        <v>99.970564197818192</v>
      </c>
      <c r="L6" s="235">
        <v>99.970541262946654</v>
      </c>
      <c r="M6" s="240">
        <v>102.00343787698934</v>
      </c>
      <c r="N6" s="240">
        <v>102.00895703234256</v>
      </c>
      <c r="O6" s="240">
        <v>100.76874999999966</v>
      </c>
      <c r="P6" s="238"/>
      <c r="Q6" s="118" t="str">
        <f>O2 &amp; " " &amp;O1</f>
        <v>PBS005 CPF 3</v>
      </c>
      <c r="R6" s="241" t="e">
        <f>VLOOKUP($R$1,I3:O8458,7,0)</f>
        <v>#N/A</v>
      </c>
      <c r="T6" t="s">
        <v>5237</v>
      </c>
      <c r="U6" s="231">
        <f>+VLOOKUP(T6,B2:$E$843,4,0)</f>
        <v>99.989998999999997</v>
      </c>
    </row>
    <row r="7" spans="1:21" x14ac:dyDescent="0.35">
      <c r="A7" s="256">
        <v>20190329</v>
      </c>
      <c r="B7" s="256" t="s">
        <v>1055</v>
      </c>
      <c r="C7" s="256" t="s">
        <v>1056</v>
      </c>
      <c r="D7" s="256">
        <v>116.597993</v>
      </c>
      <c r="E7" s="256">
        <v>116.85799299999999</v>
      </c>
      <c r="F7" s="256">
        <v>117.117993</v>
      </c>
      <c r="G7" s="256">
        <v>26</v>
      </c>
      <c r="I7" s="223">
        <v>43520</v>
      </c>
      <c r="J7" s="233">
        <v>99.775550808312786</v>
      </c>
      <c r="K7" s="235">
        <v>99.970567680520773</v>
      </c>
      <c r="L7" s="235">
        <v>99.970544604075954</v>
      </c>
      <c r="M7" s="240">
        <v>102.0030522296598</v>
      </c>
      <c r="N7" s="240">
        <v>102.00876829154659</v>
      </c>
      <c r="O7" s="240">
        <v>100.75367647058788</v>
      </c>
      <c r="P7" s="238"/>
      <c r="Q7" s="118" t="str">
        <f>K2 &amp; " " &amp; K1</f>
        <v>FR0062 CPF 2</v>
      </c>
      <c r="R7" s="231" t="e">
        <f>VLOOKUP($R$1,I3:K8458,3,0)</f>
        <v>#N/A</v>
      </c>
    </row>
    <row r="8" spans="1:21" ht="15" customHeight="1" x14ac:dyDescent="0.35">
      <c r="A8" s="256">
        <v>20190329</v>
      </c>
      <c r="B8" s="256" t="s">
        <v>1057</v>
      </c>
      <c r="C8" s="256" t="s">
        <v>1058</v>
      </c>
      <c r="D8" s="256">
        <v>117.025794</v>
      </c>
      <c r="E8" s="256">
        <v>117.325794</v>
      </c>
      <c r="F8" s="256">
        <v>117.625794</v>
      </c>
      <c r="G8" s="256">
        <v>30</v>
      </c>
      <c r="I8" s="223">
        <v>43521</v>
      </c>
      <c r="J8" s="233">
        <v>99.775576999999998</v>
      </c>
      <c r="K8" s="235">
        <v>99.970571000000007</v>
      </c>
      <c r="L8" s="235">
        <v>99.970547999999994</v>
      </c>
      <c r="M8" s="240">
        <v>102.0026666</v>
      </c>
      <c r="N8" s="240">
        <v>102.0085796</v>
      </c>
      <c r="O8" s="240">
        <v>100.7386029</v>
      </c>
      <c r="P8" s="238"/>
      <c r="Q8" s="238"/>
    </row>
    <row r="9" spans="1:21" x14ac:dyDescent="0.35">
      <c r="A9" s="256">
        <v>20190329</v>
      </c>
      <c r="B9" s="256" t="s">
        <v>1059</v>
      </c>
      <c r="C9" s="256" t="s">
        <v>1060</v>
      </c>
      <c r="D9" s="256">
        <v>114.76675</v>
      </c>
      <c r="E9" s="256">
        <v>115.06675</v>
      </c>
      <c r="F9" s="256">
        <v>115.36675</v>
      </c>
      <c r="G9" s="256">
        <v>30</v>
      </c>
      <c r="I9" s="223">
        <v>43522</v>
      </c>
      <c r="J9" s="233">
        <v>99.775604000000001</v>
      </c>
      <c r="K9" s="235">
        <v>99.970574999999997</v>
      </c>
      <c r="L9" s="235">
        <v>99.970551</v>
      </c>
      <c r="M9" s="240">
        <v>102.0022809</v>
      </c>
      <c r="N9" s="240">
        <v>102.0083908</v>
      </c>
      <c r="O9" s="240">
        <v>100.7235294</v>
      </c>
      <c r="P9" s="238"/>
      <c r="Q9" s="231"/>
    </row>
    <row r="10" spans="1:21" x14ac:dyDescent="0.35">
      <c r="A10" s="256">
        <v>20190329</v>
      </c>
      <c r="B10" s="256" t="s">
        <v>1061</v>
      </c>
      <c r="C10" s="256" t="s">
        <v>1062</v>
      </c>
      <c r="D10" s="256">
        <v>109.109576</v>
      </c>
      <c r="E10" s="256">
        <v>109.369576</v>
      </c>
      <c r="F10" s="256">
        <v>109.629576</v>
      </c>
      <c r="G10" s="256">
        <v>26</v>
      </c>
      <c r="I10" s="223">
        <v>43523</v>
      </c>
      <c r="J10" s="233">
        <v>99.775630000000007</v>
      </c>
      <c r="K10" s="235">
        <v>99.970578000000003</v>
      </c>
      <c r="L10" s="235">
        <v>99.970555000000004</v>
      </c>
      <c r="M10" s="240">
        <v>102.0018953</v>
      </c>
      <c r="N10" s="240">
        <v>102.00820210000001</v>
      </c>
      <c r="O10" s="240">
        <v>100.7084559</v>
      </c>
      <c r="P10" s="238"/>
      <c r="Q10" s="231"/>
      <c r="R10" s="239"/>
    </row>
    <row r="11" spans="1:21" x14ac:dyDescent="0.35">
      <c r="A11" s="256">
        <v>20190329</v>
      </c>
      <c r="B11" s="256" t="s">
        <v>1063</v>
      </c>
      <c r="C11" s="256" t="s">
        <v>1064</v>
      </c>
      <c r="D11" s="256">
        <v>110.9905</v>
      </c>
      <c r="E11" s="256">
        <v>111.2505</v>
      </c>
      <c r="F11" s="256">
        <v>111.51049999999999</v>
      </c>
      <c r="G11" s="256">
        <v>26</v>
      </c>
      <c r="I11" s="223">
        <v>43524</v>
      </c>
      <c r="J11" s="233">
        <v>99.775656999999995</v>
      </c>
      <c r="K11" s="235">
        <v>99.970581999999993</v>
      </c>
      <c r="L11" s="235">
        <v>99.970557999999997</v>
      </c>
      <c r="M11" s="240">
        <v>102.00150960000001</v>
      </c>
      <c r="N11" s="240">
        <v>102.0080133</v>
      </c>
      <c r="O11" s="240">
        <v>100.6933824</v>
      </c>
      <c r="P11" s="238"/>
      <c r="Q11" s="231"/>
    </row>
    <row r="12" spans="1:21" x14ac:dyDescent="0.35">
      <c r="A12" s="256">
        <v>20190329</v>
      </c>
      <c r="B12" s="256" t="s">
        <v>1065</v>
      </c>
      <c r="C12" s="256" t="s">
        <v>1066</v>
      </c>
      <c r="D12" s="256">
        <v>113.592</v>
      </c>
      <c r="E12" s="256">
        <v>113.892</v>
      </c>
      <c r="F12" s="256">
        <v>114.19199999999999</v>
      </c>
      <c r="G12" s="256">
        <v>30</v>
      </c>
      <c r="I12" s="223">
        <v>43525</v>
      </c>
      <c r="J12" s="233">
        <v>99.77568360277003</v>
      </c>
      <c r="K12" s="235">
        <v>99.97058509403368</v>
      </c>
      <c r="L12" s="235">
        <v>99.970561309722456</v>
      </c>
      <c r="M12" s="240">
        <v>102.00112399301211</v>
      </c>
      <c r="N12" s="240">
        <v>102.00782458756674</v>
      </c>
      <c r="O12" s="240">
        <v>100.67830882352904</v>
      </c>
      <c r="P12" s="238"/>
      <c r="Q12" s="231"/>
    </row>
    <row r="13" spans="1:21" x14ac:dyDescent="0.35">
      <c r="A13" s="256">
        <v>20190329</v>
      </c>
      <c r="B13" s="256" t="s">
        <v>1067</v>
      </c>
      <c r="C13" s="256" t="s">
        <v>1068</v>
      </c>
      <c r="D13" s="256">
        <v>108.169786</v>
      </c>
      <c r="E13" s="256">
        <v>108.42978600000001</v>
      </c>
      <c r="F13" s="256">
        <v>108.689786</v>
      </c>
      <c r="G13" s="256">
        <v>26</v>
      </c>
      <c r="I13" s="223">
        <v>43526</v>
      </c>
      <c r="J13" s="233">
        <v>99.775710161661479</v>
      </c>
      <c r="K13" s="235">
        <v>99.970588576736262</v>
      </c>
      <c r="L13" s="235">
        <v>99.970564650851756</v>
      </c>
      <c r="M13" s="240">
        <v>102.00073834568258</v>
      </c>
      <c r="N13" s="240">
        <v>102.00763584677077</v>
      </c>
      <c r="O13" s="240">
        <v>100.66323529411727</v>
      </c>
      <c r="P13" s="238"/>
    </row>
    <row r="14" spans="1:21" x14ac:dyDescent="0.35">
      <c r="A14" s="256">
        <v>20190329</v>
      </c>
      <c r="B14" s="256" t="s">
        <v>1069</v>
      </c>
      <c r="C14" s="256" t="s">
        <v>1070</v>
      </c>
      <c r="D14" s="256">
        <v>114.28349799999999</v>
      </c>
      <c r="E14" s="256">
        <v>114.58349800000001</v>
      </c>
      <c r="F14" s="256">
        <v>114.883498</v>
      </c>
      <c r="G14" s="256">
        <v>30</v>
      </c>
      <c r="I14" s="223">
        <v>43527</v>
      </c>
      <c r="J14" s="233">
        <v>99.775736720552928</v>
      </c>
      <c r="K14" s="235">
        <v>99.970592059438843</v>
      </c>
      <c r="L14" s="235">
        <v>99.970567991981056</v>
      </c>
      <c r="M14" s="240">
        <v>102.00035269835304</v>
      </c>
      <c r="N14" s="240">
        <v>102.0074471059748</v>
      </c>
      <c r="O14" s="240">
        <v>100.64816176470551</v>
      </c>
      <c r="P14" s="238"/>
    </row>
    <row r="15" spans="1:21" x14ac:dyDescent="0.35">
      <c r="A15" s="256">
        <v>20190329</v>
      </c>
      <c r="B15" s="256" t="s">
        <v>1072</v>
      </c>
      <c r="C15" s="256" t="s">
        <v>1073</v>
      </c>
      <c r="D15" s="256">
        <v>121.09554900000001</v>
      </c>
      <c r="E15" s="256">
        <v>121.395549</v>
      </c>
      <c r="F15" s="256">
        <v>121.695549</v>
      </c>
      <c r="G15" s="256">
        <v>30</v>
      </c>
      <c r="I15" s="223">
        <v>43528</v>
      </c>
      <c r="J15" s="233">
        <v>99.775763279444377</v>
      </c>
      <c r="K15" s="235">
        <v>99.970595542141425</v>
      </c>
      <c r="L15" s="235">
        <v>99.970571333110357</v>
      </c>
      <c r="M15" s="240">
        <v>101.9999670510235</v>
      </c>
      <c r="N15" s="240">
        <v>102.00725836517883</v>
      </c>
      <c r="O15" s="240">
        <v>100.63308823529373</v>
      </c>
      <c r="P15" s="238"/>
    </row>
    <row r="16" spans="1:21" x14ac:dyDescent="0.35">
      <c r="A16" s="256">
        <v>20190329</v>
      </c>
      <c r="B16" s="256" t="s">
        <v>1074</v>
      </c>
      <c r="C16" s="256" t="s">
        <v>1075</v>
      </c>
      <c r="D16" s="256">
        <v>119.03058299999999</v>
      </c>
      <c r="E16" s="256">
        <v>119.330583</v>
      </c>
      <c r="F16" s="256">
        <v>119.630583</v>
      </c>
      <c r="G16" s="256">
        <v>30</v>
      </c>
      <c r="I16" s="223">
        <v>43529</v>
      </c>
      <c r="J16" s="233">
        <v>99.775789838335825</v>
      </c>
      <c r="K16" s="235">
        <v>99.970599024844006</v>
      </c>
      <c r="L16" s="235">
        <v>99.970574674239657</v>
      </c>
      <c r="M16" s="240">
        <v>101.99958140369397</v>
      </c>
      <c r="N16" s="240">
        <v>102.00706962438286</v>
      </c>
      <c r="O16" s="240">
        <v>100.61801470588196</v>
      </c>
      <c r="P16" s="238"/>
    </row>
    <row r="17" spans="1:16" x14ac:dyDescent="0.35">
      <c r="A17" s="256">
        <v>20190329</v>
      </c>
      <c r="B17" s="256" t="s">
        <v>1076</v>
      </c>
      <c r="C17" s="256" t="s">
        <v>1077</v>
      </c>
      <c r="D17" s="256">
        <v>102.789312</v>
      </c>
      <c r="E17" s="256">
        <v>103.014312</v>
      </c>
      <c r="F17" s="256">
        <v>103.239312</v>
      </c>
      <c r="G17" s="256">
        <v>22.5</v>
      </c>
      <c r="I17" s="223">
        <v>43530</v>
      </c>
      <c r="J17" s="233">
        <v>99.775816397227274</v>
      </c>
      <c r="K17" s="235">
        <v>99.970602507546587</v>
      </c>
      <c r="L17" s="235">
        <v>99.970578015368957</v>
      </c>
      <c r="M17" s="240">
        <v>101.99919575636443</v>
      </c>
      <c r="N17" s="240">
        <v>102.00688088358689</v>
      </c>
      <c r="O17" s="240">
        <v>100.6029411764702</v>
      </c>
      <c r="P17" s="238"/>
    </row>
    <row r="18" spans="1:16" x14ac:dyDescent="0.35">
      <c r="A18" s="256">
        <v>20190329</v>
      </c>
      <c r="B18" s="256" t="s">
        <v>1078</v>
      </c>
      <c r="C18" s="256" t="s">
        <v>1079</v>
      </c>
      <c r="D18" s="256">
        <v>111.679277</v>
      </c>
      <c r="E18" s="256">
        <v>111.979277</v>
      </c>
      <c r="F18" s="256">
        <v>112.27927699999999</v>
      </c>
      <c r="G18" s="256">
        <v>30</v>
      </c>
      <c r="I18" s="223">
        <v>43531</v>
      </c>
      <c r="J18" s="233">
        <v>99.775842956118723</v>
      </c>
      <c r="K18" s="235">
        <v>99.970605990249169</v>
      </c>
      <c r="L18" s="235">
        <v>99.970581356498258</v>
      </c>
      <c r="M18" s="240">
        <v>101.99881010903489</v>
      </c>
      <c r="N18" s="240">
        <v>102.00669214279093</v>
      </c>
      <c r="O18" s="240">
        <v>100.58786764705843</v>
      </c>
      <c r="P18" s="238"/>
    </row>
    <row r="19" spans="1:16" x14ac:dyDescent="0.35">
      <c r="A19" s="256">
        <v>20190329</v>
      </c>
      <c r="B19" s="256" t="s">
        <v>1080</v>
      </c>
      <c r="C19" s="256" t="s">
        <v>1081</v>
      </c>
      <c r="D19" s="256">
        <v>104.227012</v>
      </c>
      <c r="E19" s="256">
        <v>104.527012</v>
      </c>
      <c r="F19" s="256">
        <v>104.827012</v>
      </c>
      <c r="G19" s="256">
        <v>30</v>
      </c>
      <c r="I19" s="223">
        <v>43532</v>
      </c>
      <c r="J19" s="233">
        <v>99.775869515010172</v>
      </c>
      <c r="K19" s="235">
        <v>99.97060947295175</v>
      </c>
      <c r="L19" s="235">
        <v>99.970584697627558</v>
      </c>
      <c r="M19" s="240">
        <v>101.99842446170535</v>
      </c>
      <c r="N19" s="240">
        <v>102.00650340199495</v>
      </c>
      <c r="O19" s="240">
        <v>100.57279411764665</v>
      </c>
      <c r="P19" s="238"/>
    </row>
    <row r="20" spans="1:16" x14ac:dyDescent="0.35">
      <c r="A20" s="256">
        <v>20190329</v>
      </c>
      <c r="B20" s="256" t="s">
        <v>1082</v>
      </c>
      <c r="C20" s="256" t="s">
        <v>1083</v>
      </c>
      <c r="D20" s="256">
        <v>111.43677700000001</v>
      </c>
      <c r="E20" s="256">
        <v>111.736777</v>
      </c>
      <c r="F20" s="256">
        <v>112.036777</v>
      </c>
      <c r="G20" s="256">
        <v>30</v>
      </c>
      <c r="I20" s="223">
        <v>43533</v>
      </c>
      <c r="J20" s="233">
        <v>99.77589607390162</v>
      </c>
      <c r="K20" s="235">
        <v>99.970612955654332</v>
      </c>
      <c r="L20" s="235">
        <v>99.970588038756858</v>
      </c>
      <c r="M20" s="240">
        <v>101.99803881437582</v>
      </c>
      <c r="N20" s="240">
        <v>102.00631466119899</v>
      </c>
      <c r="O20" s="240">
        <v>100.55772058823489</v>
      </c>
      <c r="P20" s="238"/>
    </row>
    <row r="21" spans="1:16" x14ac:dyDescent="0.35">
      <c r="A21" s="256">
        <v>20190329</v>
      </c>
      <c r="B21" s="256" t="s">
        <v>1084</v>
      </c>
      <c r="C21" s="256" t="s">
        <v>1085</v>
      </c>
      <c r="D21" s="256">
        <v>101.63571399999999</v>
      </c>
      <c r="E21" s="256">
        <v>101.935714</v>
      </c>
      <c r="F21" s="256">
        <v>102.235714</v>
      </c>
      <c r="G21" s="256">
        <v>30</v>
      </c>
      <c r="I21" s="223">
        <v>43534</v>
      </c>
      <c r="J21" s="233">
        <v>99.775922632793069</v>
      </c>
      <c r="K21" s="235">
        <v>99.970616438356913</v>
      </c>
      <c r="L21" s="235">
        <v>99.970591379886159</v>
      </c>
      <c r="M21" s="240">
        <v>101.99765316704628</v>
      </c>
      <c r="N21" s="240">
        <v>102.00612592040301</v>
      </c>
      <c r="O21" s="240">
        <v>100.54264705882312</v>
      </c>
      <c r="P21" s="238"/>
    </row>
    <row r="22" spans="1:16" x14ac:dyDescent="0.35">
      <c r="A22" s="256">
        <v>20190329</v>
      </c>
      <c r="B22" s="256" t="s">
        <v>1086</v>
      </c>
      <c r="C22" s="256" t="s">
        <v>1087</v>
      </c>
      <c r="D22" s="256">
        <v>95.906400000000005</v>
      </c>
      <c r="E22" s="256">
        <v>96.206400000000002</v>
      </c>
      <c r="F22" s="256">
        <v>96.506399999999999</v>
      </c>
      <c r="G22" s="256">
        <v>30</v>
      </c>
      <c r="I22" s="223">
        <v>43535</v>
      </c>
      <c r="J22" s="233">
        <v>99.775949191684518</v>
      </c>
      <c r="K22" s="235">
        <v>99.970619921059495</v>
      </c>
      <c r="L22" s="235">
        <v>99.970594721015459</v>
      </c>
      <c r="M22" s="240">
        <v>101.99726751971674</v>
      </c>
      <c r="N22" s="240">
        <v>102.00593717960705</v>
      </c>
      <c r="O22" s="240">
        <v>100.52757352941136</v>
      </c>
      <c r="P22" s="238"/>
    </row>
    <row r="23" spans="1:16" x14ac:dyDescent="0.35">
      <c r="A23" s="256">
        <v>20190329</v>
      </c>
      <c r="B23" s="256" t="s">
        <v>1088</v>
      </c>
      <c r="C23" s="256" t="s">
        <v>1089</v>
      </c>
      <c r="D23" s="256">
        <v>99.784046000000004</v>
      </c>
      <c r="E23" s="256">
        <v>100.04404599999999</v>
      </c>
      <c r="F23" s="256">
        <v>100.304046</v>
      </c>
      <c r="G23" s="256">
        <v>26</v>
      </c>
      <c r="I23" s="223">
        <v>43536</v>
      </c>
      <c r="J23" s="233">
        <v>99.775975750575967</v>
      </c>
      <c r="K23" s="235">
        <v>99.970623403762076</v>
      </c>
      <c r="L23" s="235">
        <v>99.970598062144759</v>
      </c>
      <c r="M23" s="240">
        <v>101.99688187238721</v>
      </c>
      <c r="N23" s="240">
        <v>102.00574843881107</v>
      </c>
      <c r="O23" s="240">
        <v>100.51249999999958</v>
      </c>
      <c r="P23" s="238"/>
    </row>
    <row r="24" spans="1:16" x14ac:dyDescent="0.35">
      <c r="A24" s="256">
        <v>20190329</v>
      </c>
      <c r="B24" s="256" t="s">
        <v>1090</v>
      </c>
      <c r="C24" s="256" t="s">
        <v>1091</v>
      </c>
      <c r="D24" s="256">
        <v>79.672460000000001</v>
      </c>
      <c r="E24" s="256">
        <v>79.972459999999998</v>
      </c>
      <c r="F24" s="256">
        <v>80.272459999999995</v>
      </c>
      <c r="G24" s="256">
        <v>30</v>
      </c>
      <c r="I24" s="223">
        <v>43537</v>
      </c>
      <c r="J24" s="233">
        <v>99.776002309467415</v>
      </c>
      <c r="K24" s="235">
        <v>99.970626886464657</v>
      </c>
      <c r="L24" s="235">
        <v>99.97060140327406</v>
      </c>
      <c r="M24" s="240">
        <v>101.99649622505767</v>
      </c>
      <c r="N24" s="240">
        <v>102.00555969801511</v>
      </c>
      <c r="O24" s="240">
        <v>100.49742647058781</v>
      </c>
      <c r="P24" s="238"/>
    </row>
    <row r="25" spans="1:16" x14ac:dyDescent="0.35">
      <c r="A25" s="256">
        <v>20190329</v>
      </c>
      <c r="B25" s="256" t="s">
        <v>1092</v>
      </c>
      <c r="C25" s="256" t="s">
        <v>1093</v>
      </c>
      <c r="D25" s="256">
        <v>94.743140999999994</v>
      </c>
      <c r="E25" s="256">
        <v>95.003140999999999</v>
      </c>
      <c r="F25" s="256">
        <v>95.263141000000005</v>
      </c>
      <c r="G25" s="256">
        <v>26</v>
      </c>
      <c r="I25" s="223">
        <v>43538</v>
      </c>
      <c r="J25" s="233">
        <v>99.776028868358864</v>
      </c>
      <c r="K25" s="235">
        <v>99.970630369167239</v>
      </c>
      <c r="L25" s="235">
        <v>99.97060474440336</v>
      </c>
      <c r="M25" s="240">
        <v>101.99611057772813</v>
      </c>
      <c r="N25" s="240">
        <v>102.00537095721913</v>
      </c>
      <c r="O25" s="240">
        <v>100.48235294117605</v>
      </c>
      <c r="P25" s="238"/>
    </row>
    <row r="26" spans="1:16" x14ac:dyDescent="0.35">
      <c r="A26" s="256">
        <v>20190329</v>
      </c>
      <c r="B26" s="256" t="s">
        <v>1094</v>
      </c>
      <c r="C26" s="256" t="s">
        <v>1095</v>
      </c>
      <c r="D26" s="256">
        <v>90.156999999999996</v>
      </c>
      <c r="E26" s="256">
        <v>90.456999999999994</v>
      </c>
      <c r="F26" s="256">
        <v>90.757000000000005</v>
      </c>
      <c r="G26" s="256">
        <v>30</v>
      </c>
      <c r="I26" s="223">
        <v>43539</v>
      </c>
      <c r="J26" s="233">
        <v>99.776055427250313</v>
      </c>
      <c r="K26" s="235">
        <v>99.97063385186982</v>
      </c>
      <c r="L26" s="235">
        <v>99.97060808553266</v>
      </c>
      <c r="M26" s="240">
        <v>101.99572493039859</v>
      </c>
      <c r="N26" s="240">
        <v>102.00518221642317</v>
      </c>
      <c r="O26" s="240">
        <v>100.46727941176428</v>
      </c>
      <c r="P26" s="238"/>
    </row>
    <row r="27" spans="1:16" x14ac:dyDescent="0.35">
      <c r="A27" s="256">
        <v>20190329</v>
      </c>
      <c r="B27" s="256" t="s">
        <v>1096</v>
      </c>
      <c r="C27" s="256" t="s">
        <v>1097</v>
      </c>
      <c r="D27" s="256">
        <v>87.733665000000002</v>
      </c>
      <c r="E27" s="256">
        <v>88.033664999999999</v>
      </c>
      <c r="F27" s="256">
        <v>88.333664999999996</v>
      </c>
      <c r="G27" s="256">
        <v>30</v>
      </c>
      <c r="I27" s="223">
        <v>43540</v>
      </c>
      <c r="J27" s="233">
        <v>99.776081986141762</v>
      </c>
      <c r="K27" s="235">
        <v>99.970637334572402</v>
      </c>
      <c r="L27" s="235">
        <v>99.970611426661961</v>
      </c>
      <c r="M27" s="240">
        <v>101.99533928306906</v>
      </c>
      <c r="N27" s="240">
        <v>102.00499347562719</v>
      </c>
      <c r="O27" s="240">
        <v>100.4522058823525</v>
      </c>
      <c r="P27" s="238"/>
    </row>
    <row r="28" spans="1:16" x14ac:dyDescent="0.35">
      <c r="A28" s="256">
        <v>20190329</v>
      </c>
      <c r="B28" s="256" t="s">
        <v>1099</v>
      </c>
      <c r="C28" s="256" t="s">
        <v>1100</v>
      </c>
      <c r="D28" s="256">
        <v>103.601094</v>
      </c>
      <c r="E28" s="256">
        <v>103.901094</v>
      </c>
      <c r="F28" s="256">
        <v>104.201094</v>
      </c>
      <c r="G28" s="256">
        <v>30</v>
      </c>
      <c r="I28" s="223">
        <v>43541</v>
      </c>
      <c r="J28" s="233">
        <v>99.77610854503321</v>
      </c>
      <c r="K28" s="235">
        <v>99.970640817274983</v>
      </c>
      <c r="L28" s="235">
        <v>99.970614767791261</v>
      </c>
      <c r="M28" s="240">
        <v>101.99495363573952</v>
      </c>
      <c r="N28" s="240">
        <v>102.00480473483123</v>
      </c>
      <c r="O28" s="240">
        <v>100.43713235294074</v>
      </c>
      <c r="P28" s="238"/>
    </row>
    <row r="29" spans="1:16" x14ac:dyDescent="0.35">
      <c r="A29" s="256">
        <v>20190329</v>
      </c>
      <c r="B29" s="256" t="s">
        <v>1101</v>
      </c>
      <c r="C29" s="256" t="s">
        <v>1102</v>
      </c>
      <c r="D29" s="256">
        <v>102.532555</v>
      </c>
      <c r="E29" s="256">
        <v>102.832555</v>
      </c>
      <c r="F29" s="256">
        <v>103.132555</v>
      </c>
      <c r="G29" s="256">
        <v>30</v>
      </c>
      <c r="I29" s="223">
        <v>43542</v>
      </c>
      <c r="J29" s="233">
        <v>99.776135103924659</v>
      </c>
      <c r="K29" s="235">
        <v>99.970644299977565</v>
      </c>
      <c r="L29" s="235">
        <v>99.970618108920561</v>
      </c>
      <c r="M29" s="240">
        <v>101.99456798840998</v>
      </c>
      <c r="N29" s="240">
        <v>102.00461599403525</v>
      </c>
      <c r="O29" s="240">
        <v>100.42205882352897</v>
      </c>
      <c r="P29" s="238"/>
    </row>
    <row r="30" spans="1:16" x14ac:dyDescent="0.35">
      <c r="A30" s="256">
        <v>20190329</v>
      </c>
      <c r="B30" s="256" t="s">
        <v>1103</v>
      </c>
      <c r="C30" s="256" t="s">
        <v>1104</v>
      </c>
      <c r="D30" s="256">
        <v>99.877562999999995</v>
      </c>
      <c r="E30" s="256">
        <v>100.077563</v>
      </c>
      <c r="F30" s="256">
        <v>100.277563</v>
      </c>
      <c r="G30" s="256">
        <v>20</v>
      </c>
      <c r="I30" s="223">
        <v>43543</v>
      </c>
      <c r="J30" s="233">
        <v>99.776161662816108</v>
      </c>
      <c r="K30" s="235">
        <v>99.970647782680146</v>
      </c>
      <c r="L30" s="235">
        <v>99.970621450049862</v>
      </c>
      <c r="M30" s="240">
        <v>101.99418234108045</v>
      </c>
      <c r="N30" s="240">
        <v>102.00442725323929</v>
      </c>
      <c r="O30" s="240">
        <v>100.40698529411721</v>
      </c>
      <c r="P30" s="238"/>
    </row>
    <row r="31" spans="1:16" x14ac:dyDescent="0.35">
      <c r="A31" s="256">
        <v>20190329</v>
      </c>
      <c r="B31" s="256" t="s">
        <v>1105</v>
      </c>
      <c r="C31" s="256" t="s">
        <v>1106</v>
      </c>
      <c r="D31" s="256">
        <v>104.52503900000001</v>
      </c>
      <c r="E31" s="256">
        <v>104.785039</v>
      </c>
      <c r="F31" s="256">
        <v>105.045039</v>
      </c>
      <c r="G31" s="256">
        <v>26</v>
      </c>
      <c r="I31" s="223">
        <v>43544</v>
      </c>
      <c r="J31" s="233">
        <v>99.776188221707557</v>
      </c>
      <c r="K31" s="235">
        <v>99.970651265382728</v>
      </c>
      <c r="L31" s="235">
        <v>99.970624791179162</v>
      </c>
      <c r="M31" s="240">
        <v>101.99379669375091</v>
      </c>
      <c r="N31" s="240">
        <v>102.00423851244331</v>
      </c>
      <c r="O31" s="240">
        <v>100.39191176470543</v>
      </c>
      <c r="P31" s="238"/>
    </row>
    <row r="32" spans="1:16" x14ac:dyDescent="0.35">
      <c r="A32" s="256">
        <v>20190329</v>
      </c>
      <c r="B32" s="256" t="s">
        <v>1107</v>
      </c>
      <c r="C32" s="256" t="s">
        <v>1108</v>
      </c>
      <c r="D32" s="256">
        <v>107.97811799999999</v>
      </c>
      <c r="E32" s="256">
        <v>108.27811800000001</v>
      </c>
      <c r="F32" s="256">
        <v>108.578118</v>
      </c>
      <c r="G32" s="256">
        <v>30</v>
      </c>
      <c r="I32" s="223">
        <v>43545</v>
      </c>
      <c r="J32" s="233">
        <v>99.776214780599005</v>
      </c>
      <c r="K32" s="235">
        <v>99.970654748085309</v>
      </c>
      <c r="L32" s="235">
        <v>99.970628132308462</v>
      </c>
      <c r="M32" s="240">
        <v>101.99341104642137</v>
      </c>
      <c r="N32" s="240">
        <v>102.00404977164735</v>
      </c>
      <c r="O32" s="240">
        <v>100.37683823529366</v>
      </c>
      <c r="P32" s="238"/>
    </row>
    <row r="33" spans="1:16" x14ac:dyDescent="0.35">
      <c r="A33" s="256">
        <v>20190329</v>
      </c>
      <c r="B33" s="256" t="s">
        <v>1109</v>
      </c>
      <c r="C33" s="256" t="s">
        <v>1110</v>
      </c>
      <c r="D33" s="256">
        <v>101.85</v>
      </c>
      <c r="E33" s="256">
        <v>102.15</v>
      </c>
      <c r="F33" s="256">
        <v>102.45</v>
      </c>
      <c r="G33" s="256">
        <v>30</v>
      </c>
      <c r="I33" s="223">
        <v>43546</v>
      </c>
      <c r="J33" s="233">
        <v>99.776241339490454</v>
      </c>
      <c r="K33" s="235">
        <v>99.97065823078789</v>
      </c>
      <c r="L33" s="235">
        <v>99.970631473437763</v>
      </c>
      <c r="M33" s="240">
        <v>101.99302539909183</v>
      </c>
      <c r="N33" s="240">
        <v>102.00386103085137</v>
      </c>
      <c r="O33" s="240">
        <v>100.3617647058819</v>
      </c>
      <c r="P33" s="238"/>
    </row>
    <row r="34" spans="1:16" x14ac:dyDescent="0.35">
      <c r="A34" s="256">
        <v>20190329</v>
      </c>
      <c r="B34" s="256" t="s">
        <v>1111</v>
      </c>
      <c r="C34" s="256" t="s">
        <v>1112</v>
      </c>
      <c r="D34" s="256">
        <v>105.901982</v>
      </c>
      <c r="E34" s="256">
        <v>106.201982</v>
      </c>
      <c r="F34" s="256">
        <v>106.501982</v>
      </c>
      <c r="G34" s="256">
        <v>30</v>
      </c>
      <c r="I34" s="223">
        <v>43547</v>
      </c>
      <c r="J34" s="233">
        <v>99.776267898381903</v>
      </c>
      <c r="K34" s="235">
        <v>99.970661713490472</v>
      </c>
      <c r="L34" s="235">
        <v>99.970634814567063</v>
      </c>
      <c r="M34" s="240">
        <v>101.9926397517623</v>
      </c>
      <c r="N34" s="240">
        <v>102.00367229005541</v>
      </c>
      <c r="O34" s="240">
        <v>100.34669117647013</v>
      </c>
      <c r="P34" s="238"/>
    </row>
    <row r="35" spans="1:16" x14ac:dyDescent="0.35">
      <c r="A35" s="256">
        <v>20190329</v>
      </c>
      <c r="B35" s="256" t="s">
        <v>1113</v>
      </c>
      <c r="C35" s="256" t="s">
        <v>1114</v>
      </c>
      <c r="D35" s="256">
        <v>95.490831</v>
      </c>
      <c r="E35" s="256">
        <v>95.790830999999997</v>
      </c>
      <c r="F35" s="256">
        <v>96.090830999999994</v>
      </c>
      <c r="G35" s="256">
        <v>30</v>
      </c>
      <c r="I35" s="223">
        <v>43548</v>
      </c>
      <c r="J35" s="233">
        <v>99.776294457273352</v>
      </c>
      <c r="K35" s="235">
        <v>99.970665196193053</v>
      </c>
      <c r="L35" s="235">
        <v>99.970638155696363</v>
      </c>
      <c r="M35" s="240">
        <v>101.99225410443276</v>
      </c>
      <c r="N35" s="240">
        <v>102.00348354925943</v>
      </c>
      <c r="O35" s="240">
        <v>100.33161764705835</v>
      </c>
      <c r="P35" s="238"/>
    </row>
    <row r="36" spans="1:16" x14ac:dyDescent="0.35">
      <c r="A36" s="256">
        <v>20190329</v>
      </c>
      <c r="B36" s="256" t="s">
        <v>1115</v>
      </c>
      <c r="C36" s="256" t="s">
        <v>1116</v>
      </c>
      <c r="D36" s="256">
        <v>94.214157</v>
      </c>
      <c r="E36" s="256">
        <v>94.514156999999997</v>
      </c>
      <c r="F36" s="256">
        <v>94.814156999999994</v>
      </c>
      <c r="G36" s="256">
        <v>30</v>
      </c>
      <c r="I36" s="223">
        <v>43549</v>
      </c>
      <c r="J36" s="233">
        <v>99.7763210161648</v>
      </c>
      <c r="K36" s="235">
        <v>99.970668678895635</v>
      </c>
      <c r="L36" s="235">
        <v>99.970641496825664</v>
      </c>
      <c r="M36" s="240">
        <v>101.99186845710322</v>
      </c>
      <c r="N36" s="240">
        <v>102.00329480846347</v>
      </c>
      <c r="O36" s="240">
        <v>100.31654411764659</v>
      </c>
      <c r="P36" s="238"/>
    </row>
    <row r="37" spans="1:16" x14ac:dyDescent="0.35">
      <c r="A37" s="256">
        <v>20190329</v>
      </c>
      <c r="B37" s="256" t="s">
        <v>1117</v>
      </c>
      <c r="C37" s="256" t="s">
        <v>1118</v>
      </c>
      <c r="D37" s="256">
        <v>88.450582999999995</v>
      </c>
      <c r="E37" s="256">
        <v>88.750583000000006</v>
      </c>
      <c r="F37" s="256">
        <v>89.050583000000003</v>
      </c>
      <c r="G37" s="256">
        <v>30</v>
      </c>
      <c r="I37" s="223">
        <v>43550</v>
      </c>
      <c r="J37" s="233">
        <v>99.776347575056249</v>
      </c>
      <c r="K37" s="235">
        <v>99.970672161598216</v>
      </c>
      <c r="L37" s="235">
        <v>99.970644837954964</v>
      </c>
      <c r="M37" s="240">
        <v>101.99148280977369</v>
      </c>
      <c r="N37" s="240">
        <v>102.00310606766749</v>
      </c>
      <c r="O37" s="240">
        <v>100.30147058823482</v>
      </c>
      <c r="P37" s="238"/>
    </row>
    <row r="38" spans="1:16" x14ac:dyDescent="0.35">
      <c r="A38" s="256">
        <v>20190329</v>
      </c>
      <c r="B38" s="256" t="s">
        <v>4698</v>
      </c>
      <c r="C38" s="256" t="s">
        <v>4850</v>
      </c>
      <c r="D38" s="256">
        <v>104.16884899999999</v>
      </c>
      <c r="E38" s="256">
        <v>104.428849</v>
      </c>
      <c r="F38" s="256">
        <v>104.688849</v>
      </c>
      <c r="G38" s="256">
        <v>26</v>
      </c>
      <c r="I38" s="223">
        <v>43551</v>
      </c>
      <c r="J38" s="233">
        <v>99.776374133947698</v>
      </c>
      <c r="K38" s="235">
        <v>99.970675644300798</v>
      </c>
      <c r="L38" s="235">
        <v>99.970648179084264</v>
      </c>
      <c r="M38" s="240">
        <v>101.99109716244415</v>
      </c>
      <c r="N38" s="240">
        <v>102.00291732687153</v>
      </c>
      <c r="O38" s="240">
        <v>100.28639705882306</v>
      </c>
      <c r="P38" s="238"/>
    </row>
    <row r="39" spans="1:16" x14ac:dyDescent="0.35">
      <c r="A39" s="256">
        <v>20190329</v>
      </c>
      <c r="B39" s="256" t="s">
        <v>4699</v>
      </c>
      <c r="C39" s="256" t="s">
        <v>4851</v>
      </c>
      <c r="D39" s="256">
        <v>104.308166</v>
      </c>
      <c r="E39" s="256">
        <v>104.608166</v>
      </c>
      <c r="F39" s="256">
        <v>104.90816599999999</v>
      </c>
      <c r="G39" s="256">
        <v>30</v>
      </c>
      <c r="I39" s="223">
        <v>43552</v>
      </c>
      <c r="J39" s="233">
        <v>99.776400692839147</v>
      </c>
      <c r="K39" s="235">
        <v>99.970679127003379</v>
      </c>
      <c r="L39" s="235">
        <v>99.970651520213565</v>
      </c>
      <c r="M39" s="240">
        <v>101.99071151511461</v>
      </c>
      <c r="N39" s="240">
        <v>102.00272858607555</v>
      </c>
      <c r="O39" s="240">
        <v>100.27132352941128</v>
      </c>
      <c r="P39" s="238"/>
    </row>
    <row r="40" spans="1:16" x14ac:dyDescent="0.35">
      <c r="A40" s="256">
        <v>20190329</v>
      </c>
      <c r="B40" s="256" t="s">
        <v>5085</v>
      </c>
      <c r="C40" s="256" t="s">
        <v>5088</v>
      </c>
      <c r="D40" s="256">
        <v>102.21702999999999</v>
      </c>
      <c r="E40" s="256">
        <v>102.51703000000001</v>
      </c>
      <c r="F40" s="256">
        <v>102.81703</v>
      </c>
      <c r="G40" s="256">
        <v>30</v>
      </c>
      <c r="I40" s="223">
        <v>43553</v>
      </c>
      <c r="J40" s="233">
        <v>99.776427251730595</v>
      </c>
      <c r="K40" s="235">
        <v>99.97068260970596</v>
      </c>
      <c r="L40" s="235">
        <v>99.970654861342865</v>
      </c>
      <c r="M40" s="240">
        <v>101.99032586778507</v>
      </c>
      <c r="N40" s="240">
        <v>102.00253984527959</v>
      </c>
      <c r="O40" s="240">
        <v>100.25624999999951</v>
      </c>
      <c r="P40" s="238"/>
    </row>
    <row r="41" spans="1:16" x14ac:dyDescent="0.35">
      <c r="A41" s="256">
        <v>20190329</v>
      </c>
      <c r="B41" s="256" t="s">
        <v>1120</v>
      </c>
      <c r="C41" s="256" t="s">
        <v>1121</v>
      </c>
      <c r="D41" s="256">
        <v>116.67478800000001</v>
      </c>
      <c r="E41" s="256">
        <v>116.974788</v>
      </c>
      <c r="F41" s="256">
        <v>117.274788</v>
      </c>
      <c r="G41" s="256">
        <v>30</v>
      </c>
      <c r="I41" s="223">
        <v>43554</v>
      </c>
      <c r="J41" s="233">
        <v>99.776453810622044</v>
      </c>
      <c r="K41" s="235">
        <v>99.970686092408542</v>
      </c>
      <c r="L41" s="235">
        <v>99.970658202472165</v>
      </c>
      <c r="M41" s="240">
        <v>101.98994022045554</v>
      </c>
      <c r="N41" s="240">
        <v>102.00235110448361</v>
      </c>
      <c r="O41" s="240">
        <v>100.24117647058775</v>
      </c>
      <c r="P41" s="238"/>
    </row>
    <row r="42" spans="1:16" x14ac:dyDescent="0.35">
      <c r="A42" s="256">
        <v>20190329</v>
      </c>
      <c r="B42" s="256" t="s">
        <v>1122</v>
      </c>
      <c r="C42" s="256" t="s">
        <v>1123</v>
      </c>
      <c r="D42" s="256">
        <v>112.84192899999999</v>
      </c>
      <c r="E42" s="256">
        <v>113.101929</v>
      </c>
      <c r="F42" s="256">
        <v>113.361929</v>
      </c>
      <c r="G42" s="256">
        <v>26</v>
      </c>
      <c r="I42" s="223">
        <v>43555</v>
      </c>
      <c r="J42" s="233">
        <v>99.776480369513493</v>
      </c>
      <c r="K42" s="235">
        <v>99.970689575111123</v>
      </c>
      <c r="L42" s="235">
        <v>99.970661543601466</v>
      </c>
      <c r="M42" s="240">
        <v>101.989554573126</v>
      </c>
      <c r="N42" s="240">
        <v>102.00216236368765</v>
      </c>
      <c r="O42" s="240">
        <v>100.22610294117598</v>
      </c>
      <c r="P42" s="238"/>
    </row>
    <row r="43" spans="1:16" x14ac:dyDescent="0.35">
      <c r="A43" s="256">
        <v>20190329</v>
      </c>
      <c r="B43" s="256" t="s">
        <v>1124</v>
      </c>
      <c r="C43" s="256" t="s">
        <v>1125</v>
      </c>
      <c r="D43" s="256">
        <v>101.878418</v>
      </c>
      <c r="E43" s="256">
        <v>102.078418</v>
      </c>
      <c r="F43" s="256">
        <v>102.278418</v>
      </c>
      <c r="G43" s="256">
        <v>20</v>
      </c>
      <c r="I43" s="223">
        <v>43556</v>
      </c>
      <c r="J43" s="233">
        <v>99.776506928404942</v>
      </c>
      <c r="K43" s="235">
        <v>99.970693057813705</v>
      </c>
      <c r="L43" s="235">
        <v>99.970664884730766</v>
      </c>
      <c r="M43" s="240">
        <v>101.98916892579646</v>
      </c>
      <c r="N43" s="240">
        <v>102.00197362289167</v>
      </c>
      <c r="O43" s="240">
        <v>100.2110294117642</v>
      </c>
      <c r="P43" s="238"/>
    </row>
    <row r="44" spans="1:16" x14ac:dyDescent="0.35">
      <c r="A44" s="256">
        <v>20190329</v>
      </c>
      <c r="B44" s="256" t="s">
        <v>1126</v>
      </c>
      <c r="C44" s="256" t="s">
        <v>1127</v>
      </c>
      <c r="D44" s="256">
        <v>116.17585699999999</v>
      </c>
      <c r="E44" s="256">
        <v>116.475857</v>
      </c>
      <c r="F44" s="256">
        <v>116.775857</v>
      </c>
      <c r="G44" s="256">
        <v>30</v>
      </c>
      <c r="I44" s="223">
        <v>43557</v>
      </c>
      <c r="J44" s="233">
        <v>99.77653348729639</v>
      </c>
      <c r="K44" s="235">
        <v>99.970696540516286</v>
      </c>
      <c r="L44" s="235">
        <v>99.970668225860067</v>
      </c>
      <c r="M44" s="240">
        <v>101.98878327846693</v>
      </c>
      <c r="N44" s="240">
        <v>102.00178488209571</v>
      </c>
      <c r="O44" s="240">
        <v>100.19595588235244</v>
      </c>
      <c r="P44" s="238"/>
    </row>
    <row r="45" spans="1:16" x14ac:dyDescent="0.35">
      <c r="A45" s="256">
        <v>20190329</v>
      </c>
      <c r="B45" s="256" t="s">
        <v>1129</v>
      </c>
      <c r="C45" s="256" t="s">
        <v>1130</v>
      </c>
      <c r="D45" s="256">
        <v>99.592472000000001</v>
      </c>
      <c r="E45" s="256">
        <v>99.792472000000004</v>
      </c>
      <c r="F45" s="256">
        <v>99.992472000000006</v>
      </c>
      <c r="G45" s="256">
        <v>20</v>
      </c>
      <c r="I45" s="223">
        <v>43558</v>
      </c>
      <c r="J45" s="233">
        <v>99.776560046187839</v>
      </c>
      <c r="K45" s="235">
        <v>99.970700023218868</v>
      </c>
      <c r="L45" s="235">
        <v>99.970671566989367</v>
      </c>
      <c r="M45" s="240">
        <v>101.98839763113739</v>
      </c>
      <c r="N45" s="240">
        <v>102.00159614129973</v>
      </c>
      <c r="O45" s="240">
        <v>100.18088235294067</v>
      </c>
      <c r="P45" s="238"/>
    </row>
    <row r="46" spans="1:16" x14ac:dyDescent="0.35">
      <c r="A46" s="256">
        <v>20190329</v>
      </c>
      <c r="B46" s="256" t="s">
        <v>1131</v>
      </c>
      <c r="C46" s="256" t="s">
        <v>1132</v>
      </c>
      <c r="D46" s="256">
        <v>98.160831000000002</v>
      </c>
      <c r="E46" s="256">
        <v>98.385830999999996</v>
      </c>
      <c r="F46" s="256">
        <v>98.610831000000005</v>
      </c>
      <c r="G46" s="256">
        <v>22.5</v>
      </c>
      <c r="I46" s="223">
        <v>43559</v>
      </c>
      <c r="J46" s="233">
        <v>99.776586605079288</v>
      </c>
      <c r="K46" s="235">
        <v>99.970703505921449</v>
      </c>
      <c r="L46" s="235">
        <v>99.970674908118667</v>
      </c>
      <c r="M46" s="240">
        <v>101.98801198380785</v>
      </c>
      <c r="N46" s="240">
        <v>102.00140740050377</v>
      </c>
      <c r="O46" s="240">
        <v>100.16580882352891</v>
      </c>
      <c r="P46" s="238"/>
    </row>
    <row r="47" spans="1:16" x14ac:dyDescent="0.35">
      <c r="A47" s="256">
        <v>20190329</v>
      </c>
      <c r="B47" s="256" t="s">
        <v>4962</v>
      </c>
      <c r="C47" s="256" t="s">
        <v>4963</v>
      </c>
      <c r="D47" s="256">
        <v>102.4991</v>
      </c>
      <c r="E47" s="256">
        <v>102.72410000000001</v>
      </c>
      <c r="F47" s="256">
        <v>102.9491</v>
      </c>
      <c r="G47" s="256">
        <v>22.5</v>
      </c>
      <c r="I47" s="223">
        <v>43560</v>
      </c>
      <c r="J47" s="233">
        <v>99.776613163970737</v>
      </c>
      <c r="K47" s="235">
        <v>99.97070698862403</v>
      </c>
      <c r="L47" s="235">
        <v>99.970678249247968</v>
      </c>
      <c r="M47" s="240">
        <v>101.98762633647831</v>
      </c>
      <c r="N47" s="240">
        <v>102.00121865970779</v>
      </c>
      <c r="O47" s="240">
        <v>100.15073529411713</v>
      </c>
      <c r="P47" s="238"/>
    </row>
    <row r="48" spans="1:16" x14ac:dyDescent="0.35">
      <c r="A48" s="256">
        <v>20190329</v>
      </c>
      <c r="B48" s="256" t="s">
        <v>1134</v>
      </c>
      <c r="C48" s="256" t="s">
        <v>1135</v>
      </c>
      <c r="D48" s="256">
        <v>95.446799999999996</v>
      </c>
      <c r="E48" s="256">
        <v>95.671800000000005</v>
      </c>
      <c r="F48" s="256">
        <v>95.896799999999999</v>
      </c>
      <c r="G48" s="256">
        <v>22.5</v>
      </c>
      <c r="I48" s="223">
        <v>43561</v>
      </c>
      <c r="J48" s="233">
        <v>99.776639722862186</v>
      </c>
      <c r="K48" s="235">
        <v>99.970710471326612</v>
      </c>
      <c r="L48" s="235">
        <v>99.970681590377268</v>
      </c>
      <c r="M48" s="240">
        <v>101.98724068914878</v>
      </c>
      <c r="N48" s="240">
        <v>102.00102991891183</v>
      </c>
      <c r="O48" s="240">
        <v>100.13566176470536</v>
      </c>
      <c r="P48" s="238"/>
    </row>
    <row r="49" spans="1:16" x14ac:dyDescent="0.35">
      <c r="A49" s="256">
        <v>20190329</v>
      </c>
      <c r="B49" s="256" t="s">
        <v>1136</v>
      </c>
      <c r="C49" s="256" t="s">
        <v>1137</v>
      </c>
      <c r="D49" s="256">
        <v>88.357698999999997</v>
      </c>
      <c r="E49" s="256">
        <v>88.657698999999994</v>
      </c>
      <c r="F49" s="256">
        <v>88.957699000000005</v>
      </c>
      <c r="G49" s="256">
        <v>30</v>
      </c>
      <c r="I49" s="223">
        <v>43562</v>
      </c>
      <c r="J49" s="233">
        <v>99.776666281753634</v>
      </c>
      <c r="K49" s="235">
        <v>99.970713954029193</v>
      </c>
      <c r="L49" s="235">
        <v>99.970684931506568</v>
      </c>
      <c r="M49" s="240">
        <v>101.98685504181924</v>
      </c>
      <c r="N49" s="240">
        <v>102.00084117811585</v>
      </c>
      <c r="O49" s="240">
        <v>100.1205882352936</v>
      </c>
      <c r="P49" s="238"/>
    </row>
    <row r="50" spans="1:16" x14ac:dyDescent="0.35">
      <c r="A50" s="256">
        <v>20190329</v>
      </c>
      <c r="B50" s="256" t="s">
        <v>1138</v>
      </c>
      <c r="C50" s="256" t="s">
        <v>1139</v>
      </c>
      <c r="D50" s="256">
        <v>77.661299999999997</v>
      </c>
      <c r="E50" s="256">
        <v>77.961299999999994</v>
      </c>
      <c r="F50" s="256">
        <v>78.261300000000006</v>
      </c>
      <c r="G50" s="256">
        <v>30</v>
      </c>
      <c r="I50" s="223">
        <v>43563</v>
      </c>
      <c r="J50" s="233">
        <v>99.776692840645083</v>
      </c>
      <c r="K50" s="235">
        <v>99.970717436731775</v>
      </c>
      <c r="L50" s="235">
        <v>99.970688272635869</v>
      </c>
      <c r="M50" s="240">
        <v>101.9864693944897</v>
      </c>
      <c r="N50" s="240">
        <v>102.00065243731989</v>
      </c>
      <c r="O50" s="240">
        <v>100.10551470588183</v>
      </c>
      <c r="P50" s="238"/>
    </row>
    <row r="51" spans="1:16" x14ac:dyDescent="0.35">
      <c r="A51" s="256">
        <v>20190329</v>
      </c>
      <c r="B51" s="256" t="s">
        <v>1140</v>
      </c>
      <c r="C51" s="256" t="s">
        <v>1141</v>
      </c>
      <c r="D51" s="256">
        <v>80.640522000000004</v>
      </c>
      <c r="E51" s="256">
        <v>80.940522000000001</v>
      </c>
      <c r="F51" s="256">
        <v>81.240521999999999</v>
      </c>
      <c r="G51" s="256">
        <v>30</v>
      </c>
      <c r="I51" s="223">
        <v>43564</v>
      </c>
      <c r="J51" s="233">
        <v>99.776719399536532</v>
      </c>
      <c r="K51" s="235">
        <v>99.970720919434356</v>
      </c>
      <c r="L51" s="235">
        <v>99.970691613765169</v>
      </c>
      <c r="M51" s="240">
        <v>101.98608374716017</v>
      </c>
      <c r="N51" s="240">
        <v>102.00046369652391</v>
      </c>
      <c r="O51" s="240">
        <v>100.09044117647005</v>
      </c>
      <c r="P51" s="238"/>
    </row>
    <row r="52" spans="1:16" x14ac:dyDescent="0.35">
      <c r="A52" s="256">
        <v>20190329</v>
      </c>
      <c r="B52" s="256" t="s">
        <v>1142</v>
      </c>
      <c r="C52" s="256" t="s">
        <v>1143</v>
      </c>
      <c r="D52" s="256">
        <v>101.89839600000001</v>
      </c>
      <c r="E52" s="256">
        <v>102.123396</v>
      </c>
      <c r="F52" s="256">
        <v>102.34839599999999</v>
      </c>
      <c r="G52" s="256">
        <v>22.5</v>
      </c>
      <c r="I52" s="223">
        <v>43565</v>
      </c>
      <c r="J52" s="233">
        <v>99.776745958427981</v>
      </c>
      <c r="K52" s="235">
        <v>99.970724402136938</v>
      </c>
      <c r="L52" s="235">
        <v>99.970694954894469</v>
      </c>
      <c r="M52" s="240">
        <v>101.98569809983063</v>
      </c>
      <c r="N52" s="240">
        <v>102.00027495572795</v>
      </c>
      <c r="O52" s="240">
        <v>100.07536764705829</v>
      </c>
      <c r="P52" s="238"/>
    </row>
    <row r="53" spans="1:16" x14ac:dyDescent="0.35">
      <c r="A53" s="256">
        <v>20190329</v>
      </c>
      <c r="B53" s="256" t="s">
        <v>1144</v>
      </c>
      <c r="C53" s="256" t="s">
        <v>1145</v>
      </c>
      <c r="D53" s="256">
        <v>106.499734</v>
      </c>
      <c r="E53" s="256">
        <v>106.799734</v>
      </c>
      <c r="F53" s="256">
        <v>107.099734</v>
      </c>
      <c r="G53" s="256">
        <v>30</v>
      </c>
      <c r="I53" s="223">
        <v>43566</v>
      </c>
      <c r="J53" s="233">
        <v>99.776772517319429</v>
      </c>
      <c r="K53" s="235">
        <v>99.970727884839519</v>
      </c>
      <c r="L53" s="235">
        <v>99.97069829602377</v>
      </c>
      <c r="M53" s="240">
        <v>101.98531245250109</v>
      </c>
      <c r="N53" s="240">
        <v>102.00008621493197</v>
      </c>
      <c r="O53" s="240">
        <v>100.06029411764652</v>
      </c>
      <c r="P53" s="238"/>
    </row>
    <row r="54" spans="1:16" x14ac:dyDescent="0.35">
      <c r="A54" s="256">
        <v>20190329</v>
      </c>
      <c r="B54" s="256" t="s">
        <v>1148</v>
      </c>
      <c r="C54" s="256" t="s">
        <v>1149</v>
      </c>
      <c r="D54" s="256">
        <v>104.923481</v>
      </c>
      <c r="E54" s="256">
        <v>105.183481</v>
      </c>
      <c r="F54" s="256">
        <v>105.44348100000001</v>
      </c>
      <c r="G54" s="256">
        <v>26</v>
      </c>
      <c r="I54" s="223">
        <v>43567</v>
      </c>
      <c r="J54" s="233">
        <v>99.776799076210878</v>
      </c>
      <c r="K54" s="235">
        <v>99.970731367542101</v>
      </c>
      <c r="L54" s="235">
        <v>99.97070163715307</v>
      </c>
      <c r="M54" s="240">
        <v>101.98492680517155</v>
      </c>
      <c r="N54" s="240">
        <v>101.99989747413601</v>
      </c>
      <c r="O54" s="240">
        <v>100.04522058823476</v>
      </c>
      <c r="P54" s="238"/>
    </row>
    <row r="55" spans="1:16" x14ac:dyDescent="0.35">
      <c r="A55" s="256">
        <v>20190329</v>
      </c>
      <c r="B55" s="256" t="s">
        <v>1150</v>
      </c>
      <c r="C55" s="256" t="s">
        <v>1151</v>
      </c>
      <c r="D55" s="256">
        <v>101.994529</v>
      </c>
      <c r="E55" s="256">
        <v>102.294529</v>
      </c>
      <c r="F55" s="256">
        <v>102.59452899999999</v>
      </c>
      <c r="G55" s="256">
        <v>30</v>
      </c>
      <c r="I55" s="223">
        <v>43568</v>
      </c>
      <c r="J55" s="233">
        <v>99.776825635102327</v>
      </c>
      <c r="K55" s="235">
        <v>99.970734850244682</v>
      </c>
      <c r="L55" s="235">
        <v>99.97070497828237</v>
      </c>
      <c r="M55" s="240">
        <v>101.98454115784202</v>
      </c>
      <c r="N55" s="240">
        <v>101.99970873334003</v>
      </c>
      <c r="O55" s="240">
        <v>100.03014705882298</v>
      </c>
      <c r="P55" s="238"/>
    </row>
    <row r="56" spans="1:16" x14ac:dyDescent="0.35">
      <c r="A56" s="256">
        <v>20190329</v>
      </c>
      <c r="B56" s="256" t="s">
        <v>1152</v>
      </c>
      <c r="C56" s="256" t="s">
        <v>1153</v>
      </c>
      <c r="D56" s="256">
        <v>99.775155999999996</v>
      </c>
      <c r="E56" s="256">
        <v>99.975155999999998</v>
      </c>
      <c r="F56" s="256">
        <v>100.175156</v>
      </c>
      <c r="G56" s="256">
        <v>20</v>
      </c>
      <c r="I56" s="223">
        <v>43569</v>
      </c>
      <c r="J56" s="233">
        <v>99.776852193993776</v>
      </c>
      <c r="K56" s="235">
        <v>99.970738332947263</v>
      </c>
      <c r="L56" s="235">
        <v>99.970708319411671</v>
      </c>
      <c r="M56" s="240">
        <v>101.98415551051248</v>
      </c>
      <c r="N56" s="240">
        <v>101.99951999254407</v>
      </c>
      <c r="O56" s="240">
        <v>100.01507352941121</v>
      </c>
      <c r="P56" s="238"/>
    </row>
    <row r="57" spans="1:16" x14ac:dyDescent="0.35">
      <c r="A57" s="256">
        <v>20190329</v>
      </c>
      <c r="B57" s="256" t="s">
        <v>1154</v>
      </c>
      <c r="C57" s="256" t="s">
        <v>1155</v>
      </c>
      <c r="D57" s="256">
        <v>98.541121000000004</v>
      </c>
      <c r="E57" s="256">
        <v>98.766120999999998</v>
      </c>
      <c r="F57" s="256">
        <v>98.991121000000007</v>
      </c>
      <c r="G57" s="256">
        <v>22.5</v>
      </c>
      <c r="I57" s="223">
        <v>43570</v>
      </c>
      <c r="J57" s="233">
        <v>99.776878752885224</v>
      </c>
      <c r="K57" s="235">
        <v>99.970741815649845</v>
      </c>
      <c r="L57" s="235">
        <v>99.970711660540971</v>
      </c>
      <c r="M57" s="240">
        <v>101.98376986318294</v>
      </c>
      <c r="N57" s="240">
        <v>101.99933125174809</v>
      </c>
      <c r="O57" s="240">
        <v>99.999999999999446</v>
      </c>
      <c r="P57" s="238"/>
    </row>
    <row r="58" spans="1:16" x14ac:dyDescent="0.35">
      <c r="A58" s="256">
        <v>20190329</v>
      </c>
      <c r="B58" s="256" t="s">
        <v>1156</v>
      </c>
      <c r="C58" s="256" t="s">
        <v>1157</v>
      </c>
      <c r="D58" s="256">
        <v>91.651043000000001</v>
      </c>
      <c r="E58" s="256">
        <v>91.951042999999999</v>
      </c>
      <c r="F58" s="256">
        <v>92.251042999999996</v>
      </c>
      <c r="G58" s="256">
        <v>30</v>
      </c>
      <c r="I58" s="223">
        <v>43571</v>
      </c>
      <c r="J58" s="233">
        <v>99.776905311776673</v>
      </c>
      <c r="K58" s="235">
        <v>99.970745298352426</v>
      </c>
      <c r="L58" s="235">
        <v>99.970715001670271</v>
      </c>
      <c r="M58" s="240">
        <v>101.98338421585341</v>
      </c>
      <c r="N58" s="240">
        <v>101.99914251095213</v>
      </c>
      <c r="O58" s="240"/>
      <c r="P58" s="238"/>
    </row>
    <row r="59" spans="1:16" x14ac:dyDescent="0.35">
      <c r="A59" s="256">
        <v>20190329</v>
      </c>
      <c r="B59" s="256" t="s">
        <v>1158</v>
      </c>
      <c r="C59" s="256" t="s">
        <v>1159</v>
      </c>
      <c r="D59" s="256">
        <v>99.079781999999994</v>
      </c>
      <c r="E59" s="256">
        <v>99.279781999999997</v>
      </c>
      <c r="F59" s="256">
        <v>99.479782</v>
      </c>
      <c r="G59" s="256">
        <v>20</v>
      </c>
      <c r="I59" s="223">
        <v>43572</v>
      </c>
      <c r="J59" s="233">
        <v>99.776931870668122</v>
      </c>
      <c r="K59" s="235">
        <v>99.970748781055008</v>
      </c>
      <c r="L59" s="235">
        <v>99.970718342799572</v>
      </c>
      <c r="M59" s="240">
        <v>101.98299856852387</v>
      </c>
      <c r="N59" s="240">
        <v>101.99895377015615</v>
      </c>
      <c r="O59" s="240"/>
      <c r="P59" s="238"/>
    </row>
    <row r="60" spans="1:16" x14ac:dyDescent="0.35">
      <c r="A60" s="256">
        <v>20190329</v>
      </c>
      <c r="B60" s="256" t="s">
        <v>3655</v>
      </c>
      <c r="C60" s="256" t="s">
        <v>3656</v>
      </c>
      <c r="D60" s="256">
        <v>91.164316999999997</v>
      </c>
      <c r="E60" s="256">
        <v>91.464316999999994</v>
      </c>
      <c r="F60" s="256">
        <v>91.764317000000005</v>
      </c>
      <c r="G60" s="256">
        <v>30</v>
      </c>
      <c r="I60" s="223">
        <v>43573</v>
      </c>
      <c r="J60" s="233">
        <v>99.776958429559571</v>
      </c>
      <c r="K60" s="235">
        <v>99.970752263757589</v>
      </c>
      <c r="L60" s="235">
        <v>99.970721683928872</v>
      </c>
      <c r="M60" s="240">
        <v>101.98261292119433</v>
      </c>
      <c r="N60" s="240">
        <v>101.99876502936019</v>
      </c>
      <c r="O60" s="240"/>
      <c r="P60" s="238"/>
    </row>
    <row r="61" spans="1:16" x14ac:dyDescent="0.35">
      <c r="A61" s="256">
        <v>20190329</v>
      </c>
      <c r="B61" s="256" t="s">
        <v>4546</v>
      </c>
      <c r="C61" s="256" t="s">
        <v>4547</v>
      </c>
      <c r="D61" s="256">
        <v>96.592753999999999</v>
      </c>
      <c r="E61" s="256">
        <v>96.892753999999996</v>
      </c>
      <c r="F61" s="256">
        <v>97.192753999999994</v>
      </c>
      <c r="G61" s="256">
        <v>30</v>
      </c>
      <c r="I61" s="223">
        <v>43574</v>
      </c>
      <c r="J61" s="233">
        <v>99.776984988451019</v>
      </c>
      <c r="K61" s="235">
        <v>99.970755746460171</v>
      </c>
      <c r="L61" s="235">
        <v>99.970725025058172</v>
      </c>
      <c r="M61" s="240">
        <v>101.98222727386479</v>
      </c>
      <c r="N61" s="240">
        <v>101.99857628856421</v>
      </c>
      <c r="O61" s="240"/>
      <c r="P61" s="238"/>
    </row>
    <row r="62" spans="1:16" x14ac:dyDescent="0.35">
      <c r="A62" s="256">
        <v>20190329</v>
      </c>
      <c r="B62" s="256" t="s">
        <v>4869</v>
      </c>
      <c r="C62" s="256" t="s">
        <v>4870</v>
      </c>
      <c r="D62" s="256">
        <v>103.583842</v>
      </c>
      <c r="E62" s="256">
        <v>103.843842</v>
      </c>
      <c r="F62" s="256">
        <v>104.103842</v>
      </c>
      <c r="G62" s="256">
        <v>26</v>
      </c>
      <c r="I62" s="223">
        <v>43575</v>
      </c>
      <c r="J62" s="233">
        <v>99.777011547342468</v>
      </c>
      <c r="K62" s="235">
        <v>99.970759229162752</v>
      </c>
      <c r="L62" s="235">
        <v>99.970728366187473</v>
      </c>
      <c r="M62" s="240">
        <v>101.98184162653526</v>
      </c>
      <c r="N62" s="240">
        <v>101.99838754776825</v>
      </c>
      <c r="O62" s="240"/>
      <c r="P62" s="238"/>
    </row>
    <row r="63" spans="1:16" x14ac:dyDescent="0.35">
      <c r="A63" s="256">
        <v>20190329</v>
      </c>
      <c r="B63" s="256" t="s">
        <v>4951</v>
      </c>
      <c r="C63" s="256" t="s">
        <v>4952</v>
      </c>
      <c r="D63" s="256">
        <v>103.31613900000001</v>
      </c>
      <c r="E63" s="256">
        <v>103.616139</v>
      </c>
      <c r="F63" s="256">
        <v>103.916139</v>
      </c>
      <c r="G63" s="256">
        <v>30</v>
      </c>
      <c r="I63" s="223">
        <v>43576</v>
      </c>
      <c r="J63" s="233">
        <v>99.777038106233917</v>
      </c>
      <c r="K63" s="235">
        <v>99.970762711865333</v>
      </c>
      <c r="L63" s="235">
        <v>99.970731707316773</v>
      </c>
      <c r="M63" s="240">
        <v>101.98145597920572</v>
      </c>
      <c r="N63" s="240">
        <v>101.99819880697227</v>
      </c>
      <c r="O63" s="240"/>
      <c r="P63" s="238"/>
    </row>
    <row r="64" spans="1:16" x14ac:dyDescent="0.35">
      <c r="A64" s="256">
        <v>20190329</v>
      </c>
      <c r="B64" s="256" t="s">
        <v>5027</v>
      </c>
      <c r="C64" s="256" t="s">
        <v>5028</v>
      </c>
      <c r="D64" s="256">
        <v>105.0757</v>
      </c>
      <c r="E64" s="256">
        <v>105.37569999999999</v>
      </c>
      <c r="F64" s="256">
        <v>105.67570000000001</v>
      </c>
      <c r="G64" s="256">
        <v>30</v>
      </c>
      <c r="I64" s="223">
        <v>43577</v>
      </c>
      <c r="J64" s="233">
        <v>99.777064665125366</v>
      </c>
      <c r="K64" s="235">
        <v>99.970766194567915</v>
      </c>
      <c r="L64" s="235">
        <v>99.970735048446073</v>
      </c>
      <c r="M64" s="240">
        <v>101.98107033187618</v>
      </c>
      <c r="N64" s="240">
        <v>101.99801006617631</v>
      </c>
      <c r="O64" s="240"/>
      <c r="P64" s="238"/>
    </row>
    <row r="65" spans="1:16" x14ac:dyDescent="0.35">
      <c r="A65" s="256">
        <v>20190329</v>
      </c>
      <c r="B65" s="256" t="s">
        <v>5120</v>
      </c>
      <c r="C65" s="256" t="s">
        <v>5121</v>
      </c>
      <c r="D65" s="256">
        <v>103.04170999999999</v>
      </c>
      <c r="E65" s="256">
        <v>103.34171000000001</v>
      </c>
      <c r="F65" s="256">
        <v>103.64171</v>
      </c>
      <c r="G65" s="256">
        <v>30</v>
      </c>
      <c r="I65" s="223">
        <v>43578</v>
      </c>
      <c r="J65" s="233">
        <v>99.777091224016814</v>
      </c>
      <c r="K65" s="235">
        <v>99.970769677270496</v>
      </c>
      <c r="L65" s="235">
        <v>99.970738389575374</v>
      </c>
      <c r="M65" s="240">
        <v>101.98068468454665</v>
      </c>
      <c r="N65" s="240">
        <v>101.99782132538033</v>
      </c>
      <c r="O65" s="240"/>
      <c r="P65" s="238"/>
    </row>
    <row r="66" spans="1:16" x14ac:dyDescent="0.35">
      <c r="A66" s="256">
        <v>20190329</v>
      </c>
      <c r="B66" s="256" t="s">
        <v>5086</v>
      </c>
      <c r="C66" s="256" t="s">
        <v>5089</v>
      </c>
      <c r="D66" s="256">
        <v>99.670990000000003</v>
      </c>
      <c r="E66" s="256">
        <v>99.870990000000006</v>
      </c>
      <c r="F66" s="256">
        <v>100.07098999999999</v>
      </c>
      <c r="G66" s="256">
        <v>20</v>
      </c>
      <c r="I66" s="223">
        <v>43579</v>
      </c>
      <c r="J66" s="233">
        <v>99.777117782908263</v>
      </c>
      <c r="K66" s="235">
        <v>99.970773159973078</v>
      </c>
      <c r="L66" s="235">
        <v>99.970741730704674</v>
      </c>
      <c r="M66" s="240">
        <v>101.98029903721711</v>
      </c>
      <c r="N66" s="240">
        <v>101.99763258458437</v>
      </c>
      <c r="O66" s="240"/>
      <c r="P66" s="238"/>
    </row>
    <row r="67" spans="1:16" x14ac:dyDescent="0.35">
      <c r="A67" s="256">
        <v>20190329</v>
      </c>
      <c r="B67" s="256" t="s">
        <v>5112</v>
      </c>
      <c r="C67" s="256" t="s">
        <v>5113</v>
      </c>
      <c r="D67" s="256">
        <v>99.509399999999999</v>
      </c>
      <c r="E67" s="256">
        <v>99.709400000000002</v>
      </c>
      <c r="F67" s="256">
        <v>99.909400000000005</v>
      </c>
      <c r="G67" s="256">
        <v>20</v>
      </c>
      <c r="I67" s="223">
        <v>43580</v>
      </c>
      <c r="J67" s="233">
        <v>99.777144341799712</v>
      </c>
      <c r="K67" s="235">
        <v>99.970776642675659</v>
      </c>
      <c r="L67" s="235">
        <v>99.970745071833974</v>
      </c>
      <c r="M67" s="240">
        <v>101.97991338988757</v>
      </c>
      <c r="N67" s="240">
        <v>101.99744384378839</v>
      </c>
      <c r="O67" s="240"/>
      <c r="P67" s="238"/>
    </row>
    <row r="68" spans="1:16" x14ac:dyDescent="0.35">
      <c r="A68" s="256">
        <v>20190329</v>
      </c>
      <c r="B68" s="256" t="s">
        <v>5136</v>
      </c>
      <c r="C68" s="256" t="s">
        <v>5138</v>
      </c>
      <c r="D68" s="256">
        <v>99.282579999999996</v>
      </c>
      <c r="E68" s="256">
        <v>99.482579999999999</v>
      </c>
      <c r="F68" s="256">
        <v>99.682580000000002</v>
      </c>
      <c r="G68" s="256">
        <v>20</v>
      </c>
      <c r="I68" s="223">
        <v>43581</v>
      </c>
      <c r="J68" s="233">
        <v>99.777170900691161</v>
      </c>
      <c r="K68" s="235">
        <v>99.970780125378241</v>
      </c>
      <c r="L68" s="235">
        <v>99.970748412963275</v>
      </c>
      <c r="M68" s="240">
        <v>101.97952774255803</v>
      </c>
      <c r="N68" s="240">
        <v>101.99725510299243</v>
      </c>
      <c r="O68" s="240"/>
      <c r="P68" s="238"/>
    </row>
    <row r="69" spans="1:16" x14ac:dyDescent="0.35">
      <c r="A69" s="256">
        <v>20190329</v>
      </c>
      <c r="B69" s="256" t="s">
        <v>5161</v>
      </c>
      <c r="C69" s="256" t="s">
        <v>5175</v>
      </c>
      <c r="D69" s="256">
        <v>99.071365999999998</v>
      </c>
      <c r="E69" s="256">
        <v>99.271366</v>
      </c>
      <c r="F69" s="256">
        <v>99.471366000000003</v>
      </c>
      <c r="G69" s="256">
        <v>20</v>
      </c>
      <c r="I69" s="223">
        <v>43582</v>
      </c>
      <c r="J69" s="233">
        <v>99.777197459582609</v>
      </c>
      <c r="K69" s="235">
        <v>99.970783608080822</v>
      </c>
      <c r="L69" s="235">
        <v>99.970751754092575</v>
      </c>
      <c r="M69" s="240">
        <v>101.9791420952285</v>
      </c>
      <c r="N69" s="240">
        <v>101.99706636219645</v>
      </c>
      <c r="O69" s="240"/>
      <c r="P69" s="238"/>
    </row>
    <row r="70" spans="1:16" x14ac:dyDescent="0.35">
      <c r="A70" s="256">
        <v>20190329</v>
      </c>
      <c r="B70" s="256" t="s">
        <v>5214</v>
      </c>
      <c r="C70" s="256" t="s">
        <v>5215</v>
      </c>
      <c r="D70" s="256">
        <v>98.843289999999996</v>
      </c>
      <c r="E70" s="256">
        <v>99.043289999999999</v>
      </c>
      <c r="F70" s="256">
        <v>99.243290000000002</v>
      </c>
      <c r="G70" s="256">
        <v>20</v>
      </c>
      <c r="I70" s="223">
        <v>43583</v>
      </c>
      <c r="J70" s="233">
        <v>99.777224018474058</v>
      </c>
      <c r="K70" s="235">
        <v>99.970787090783404</v>
      </c>
      <c r="L70" s="235">
        <v>99.970755095221875</v>
      </c>
      <c r="M70" s="240">
        <v>101.97875644789896</v>
      </c>
      <c r="N70" s="240">
        <v>101.99687762140049</v>
      </c>
      <c r="O70" s="240"/>
      <c r="P70" s="238"/>
    </row>
    <row r="71" spans="1:16" x14ac:dyDescent="0.35">
      <c r="A71" s="256">
        <v>20190329</v>
      </c>
      <c r="B71" s="256" t="s">
        <v>5239</v>
      </c>
      <c r="C71" s="256" t="s">
        <v>5240</v>
      </c>
      <c r="D71" s="256">
        <v>98.565520000000006</v>
      </c>
      <c r="E71" s="256">
        <v>98.765519999999995</v>
      </c>
      <c r="F71" s="256">
        <v>98.965519999999998</v>
      </c>
      <c r="G71" s="256">
        <v>20</v>
      </c>
      <c r="I71" s="223">
        <v>43584</v>
      </c>
      <c r="J71" s="233">
        <v>99.777250577365507</v>
      </c>
      <c r="K71" s="235">
        <v>99.970790573485985</v>
      </c>
      <c r="L71" s="235">
        <v>99.970758436351176</v>
      </c>
      <c r="M71" s="240">
        <v>101.97837080056942</v>
      </c>
      <c r="N71" s="240">
        <v>101.99668888060451</v>
      </c>
      <c r="O71" s="240"/>
      <c r="P71" s="238"/>
    </row>
    <row r="72" spans="1:16" x14ac:dyDescent="0.35">
      <c r="A72" s="256">
        <v>20190329</v>
      </c>
      <c r="B72" s="256" t="s">
        <v>5266</v>
      </c>
      <c r="C72" s="256" t="s">
        <v>5268</v>
      </c>
      <c r="D72" s="256">
        <v>98.336125999999993</v>
      </c>
      <c r="E72" s="256">
        <v>98.536125999999996</v>
      </c>
      <c r="F72" s="256">
        <v>98.736125999999999</v>
      </c>
      <c r="G72" s="256">
        <v>20</v>
      </c>
      <c r="I72" s="223">
        <v>43585</v>
      </c>
      <c r="J72" s="233">
        <v>99.777277136256956</v>
      </c>
      <c r="K72" s="235">
        <v>99.970794056188566</v>
      </c>
      <c r="L72" s="235">
        <v>99.970761777480476</v>
      </c>
      <c r="M72" s="240">
        <v>101.97798515323989</v>
      </c>
      <c r="N72" s="240">
        <v>101.99650013980855</v>
      </c>
      <c r="O72" s="240"/>
      <c r="P72" s="238"/>
    </row>
    <row r="73" spans="1:16" x14ac:dyDescent="0.35">
      <c r="A73" s="256">
        <v>20190329</v>
      </c>
      <c r="B73" s="256" t="s">
        <v>4447</v>
      </c>
      <c r="C73" s="256" t="s">
        <v>4448</v>
      </c>
      <c r="D73" s="256">
        <v>99.590239999999994</v>
      </c>
      <c r="E73" s="256">
        <v>99.790239999999997</v>
      </c>
      <c r="F73" s="256">
        <v>99.99024</v>
      </c>
      <c r="G73" s="256">
        <v>20</v>
      </c>
      <c r="I73" s="223">
        <v>43586</v>
      </c>
      <c r="J73" s="233">
        <v>99.777303695148404</v>
      </c>
      <c r="K73" s="235">
        <v>99.970797538891148</v>
      </c>
      <c r="L73" s="235">
        <v>99.970765118609776</v>
      </c>
      <c r="M73" s="240">
        <v>101.97759950591035</v>
      </c>
      <c r="N73" s="240">
        <v>101.99631139901257</v>
      </c>
      <c r="O73" s="240"/>
      <c r="P73" s="238"/>
    </row>
    <row r="74" spans="1:16" x14ac:dyDescent="0.35">
      <c r="A74" s="256">
        <v>20190329</v>
      </c>
      <c r="B74" s="256" t="s">
        <v>4548</v>
      </c>
      <c r="C74" s="256" t="s">
        <v>4549</v>
      </c>
      <c r="D74" s="256">
        <v>98.680002000000002</v>
      </c>
      <c r="E74" s="256">
        <v>98.880002000000005</v>
      </c>
      <c r="F74" s="256">
        <v>99.080001999999993</v>
      </c>
      <c r="G74" s="256">
        <v>20</v>
      </c>
      <c r="I74" s="223">
        <v>43587</v>
      </c>
      <c r="J74" s="233">
        <v>99.777330254039853</v>
      </c>
      <c r="K74" s="235">
        <v>99.970801021593729</v>
      </c>
      <c r="L74" s="235">
        <v>99.970768459739077</v>
      </c>
      <c r="M74" s="240">
        <v>101.97721385858081</v>
      </c>
      <c r="N74" s="240">
        <v>101.99612265821661</v>
      </c>
      <c r="O74" s="240"/>
      <c r="P74" s="238"/>
    </row>
    <row r="75" spans="1:16" x14ac:dyDescent="0.35">
      <c r="A75" s="256">
        <v>20190329</v>
      </c>
      <c r="B75" s="256" t="s">
        <v>4545</v>
      </c>
      <c r="C75" s="256" t="s">
        <v>4700</v>
      </c>
      <c r="D75" s="256">
        <v>98.221220000000002</v>
      </c>
      <c r="E75" s="256">
        <v>98.421220000000005</v>
      </c>
      <c r="F75" s="256">
        <v>98.621219999999994</v>
      </c>
      <c r="G75" s="256">
        <v>20</v>
      </c>
      <c r="I75" s="223">
        <v>43588</v>
      </c>
      <c r="J75" s="233">
        <v>99.777356812931302</v>
      </c>
      <c r="K75" s="235">
        <v>99.970804504296311</v>
      </c>
      <c r="L75" s="235">
        <v>99.970771800868377</v>
      </c>
      <c r="M75" s="240">
        <v>101.97682821125127</v>
      </c>
      <c r="N75" s="240">
        <v>101.99593391742063</v>
      </c>
      <c r="O75" s="240"/>
      <c r="P75" s="238"/>
    </row>
    <row r="76" spans="1:16" x14ac:dyDescent="0.35">
      <c r="A76" s="256">
        <v>20190329</v>
      </c>
      <c r="B76" s="256" t="s">
        <v>4701</v>
      </c>
      <c r="C76" s="256" t="s">
        <v>4702</v>
      </c>
      <c r="D76" s="256">
        <v>97.760281000000006</v>
      </c>
      <c r="E76" s="256">
        <v>97.960280999999995</v>
      </c>
      <c r="F76" s="256">
        <v>98.160280999999998</v>
      </c>
      <c r="G76" s="256">
        <v>20</v>
      </c>
      <c r="I76" s="223">
        <v>43589</v>
      </c>
      <c r="J76" s="233">
        <v>99.777383371822751</v>
      </c>
      <c r="K76" s="235">
        <v>99.970807986998892</v>
      </c>
      <c r="L76" s="235">
        <v>99.970775141997677</v>
      </c>
      <c r="M76" s="240">
        <v>101.97644256392174</v>
      </c>
      <c r="N76" s="240">
        <v>101.99574517662467</v>
      </c>
      <c r="O76" s="240"/>
      <c r="P76" s="238"/>
    </row>
    <row r="77" spans="1:16" x14ac:dyDescent="0.35">
      <c r="A77" s="256">
        <v>20190329</v>
      </c>
      <c r="B77" s="256" t="s">
        <v>4703</v>
      </c>
      <c r="C77" s="256" t="s">
        <v>4704</v>
      </c>
      <c r="D77" s="256">
        <v>97.297387000000001</v>
      </c>
      <c r="E77" s="256">
        <v>97.497387000000003</v>
      </c>
      <c r="F77" s="256">
        <v>97.697387000000006</v>
      </c>
      <c r="G77" s="256">
        <v>20</v>
      </c>
      <c r="I77" s="223">
        <v>43590</v>
      </c>
      <c r="J77" s="233">
        <v>99.7774099307142</v>
      </c>
      <c r="K77" s="235">
        <v>99.970811469701474</v>
      </c>
      <c r="L77" s="235">
        <v>99.970778483126978</v>
      </c>
      <c r="M77" s="240">
        <v>101.9760569165922</v>
      </c>
      <c r="N77" s="240">
        <v>101.99555643582869</v>
      </c>
      <c r="O77" s="240"/>
      <c r="P77" s="238"/>
    </row>
    <row r="78" spans="1:16" x14ac:dyDescent="0.35">
      <c r="A78" s="256">
        <v>20190329</v>
      </c>
      <c r="B78" s="256" t="s">
        <v>4705</v>
      </c>
      <c r="C78" s="256" t="s">
        <v>4706</v>
      </c>
      <c r="D78" s="256">
        <v>97.048670999999999</v>
      </c>
      <c r="E78" s="256">
        <v>97.248671000000002</v>
      </c>
      <c r="F78" s="256">
        <v>97.448671000000004</v>
      </c>
      <c r="G78" s="256">
        <v>20</v>
      </c>
      <c r="I78" s="223">
        <v>43591</v>
      </c>
      <c r="J78" s="233">
        <v>99.777436489605648</v>
      </c>
      <c r="K78" s="235">
        <v>99.970814952404055</v>
      </c>
      <c r="L78" s="235">
        <v>99.970781824256278</v>
      </c>
      <c r="M78" s="240">
        <v>101.97567126926266</v>
      </c>
      <c r="N78" s="240">
        <v>101.99536769503273</v>
      </c>
      <c r="O78" s="240"/>
      <c r="P78" s="238"/>
    </row>
    <row r="79" spans="1:16" x14ac:dyDescent="0.35">
      <c r="A79" s="256">
        <v>20190329</v>
      </c>
      <c r="B79" s="256" t="s">
        <v>4884</v>
      </c>
      <c r="C79" s="256" t="s">
        <v>4891</v>
      </c>
      <c r="D79" s="256">
        <v>96.599798000000007</v>
      </c>
      <c r="E79" s="256">
        <v>96.799797999999996</v>
      </c>
      <c r="F79" s="256">
        <v>96.999797999999998</v>
      </c>
      <c r="G79" s="256">
        <v>20</v>
      </c>
      <c r="I79" s="223">
        <v>43592</v>
      </c>
      <c r="J79" s="233">
        <v>99.777463048497097</v>
      </c>
      <c r="K79" s="235">
        <v>99.970818435106636</v>
      </c>
      <c r="L79" s="235">
        <v>99.970785165385578</v>
      </c>
      <c r="M79" s="240">
        <v>101.97528562193312</v>
      </c>
      <c r="N79" s="240">
        <v>101.99517895423675</v>
      </c>
      <c r="O79" s="240"/>
      <c r="P79" s="238"/>
    </row>
    <row r="80" spans="1:16" x14ac:dyDescent="0.35">
      <c r="A80" s="256">
        <v>20190329</v>
      </c>
      <c r="B80" s="256" t="s">
        <v>4972</v>
      </c>
      <c r="C80" s="256" t="s">
        <v>4979</v>
      </c>
      <c r="D80" s="256">
        <v>96.132840000000002</v>
      </c>
      <c r="E80" s="256">
        <v>96.332840000000004</v>
      </c>
      <c r="F80" s="256">
        <v>96.532839999999993</v>
      </c>
      <c r="G80" s="256">
        <v>20</v>
      </c>
      <c r="I80" s="223">
        <v>43593</v>
      </c>
      <c r="J80" s="233">
        <v>99.777489607388546</v>
      </c>
      <c r="K80" s="235">
        <v>99.970821917809218</v>
      </c>
      <c r="L80" s="235">
        <v>99.970788506514879</v>
      </c>
      <c r="M80" s="240">
        <v>101.97489997460359</v>
      </c>
      <c r="N80" s="240">
        <v>101.99499021344079</v>
      </c>
      <c r="O80" s="240"/>
      <c r="P80" s="238"/>
    </row>
    <row r="81" spans="1:16" x14ac:dyDescent="0.35">
      <c r="A81" s="256">
        <v>20190329</v>
      </c>
      <c r="B81" s="256" t="s">
        <v>5087</v>
      </c>
      <c r="C81" s="256" t="s">
        <v>5090</v>
      </c>
      <c r="D81" s="256">
        <v>95.127987000000005</v>
      </c>
      <c r="E81" s="256">
        <v>95.327986999999993</v>
      </c>
      <c r="F81" s="256">
        <v>95.527986999999996</v>
      </c>
      <c r="G81" s="256">
        <v>20</v>
      </c>
      <c r="I81" s="223">
        <v>43594</v>
      </c>
      <c r="J81" s="233">
        <v>99.777516166279995</v>
      </c>
      <c r="K81" s="235">
        <v>99.970825400511799</v>
      </c>
      <c r="L81" s="235">
        <v>99.970791847644179</v>
      </c>
      <c r="M81" s="240">
        <v>101.97451432727405</v>
      </c>
      <c r="N81" s="240">
        <v>101.99480147264481</v>
      </c>
      <c r="O81" s="240"/>
      <c r="P81" s="238"/>
    </row>
    <row r="82" spans="1:16" x14ac:dyDescent="0.35">
      <c r="A82" s="256">
        <v>20190329</v>
      </c>
      <c r="B82" s="256" t="s">
        <v>5137</v>
      </c>
      <c r="C82" s="256" t="s">
        <v>5139</v>
      </c>
      <c r="D82" s="256">
        <v>94.724705999999998</v>
      </c>
      <c r="E82" s="256">
        <v>94.924706</v>
      </c>
      <c r="F82" s="256">
        <v>95.124706000000003</v>
      </c>
      <c r="G82" s="256">
        <v>20</v>
      </c>
      <c r="I82" s="223">
        <v>43595</v>
      </c>
      <c r="J82" s="233">
        <v>99.777542725171443</v>
      </c>
      <c r="K82" s="235">
        <v>99.970828883214381</v>
      </c>
      <c r="L82" s="235">
        <v>99.970795188773479</v>
      </c>
      <c r="M82" s="240">
        <v>101.97412867994451</v>
      </c>
      <c r="N82" s="240">
        <v>101.99461273184885</v>
      </c>
      <c r="O82" s="240"/>
      <c r="P82" s="238"/>
    </row>
    <row r="83" spans="1:16" x14ac:dyDescent="0.35">
      <c r="A83" s="256">
        <v>20190329</v>
      </c>
      <c r="B83" s="256" t="s">
        <v>5162</v>
      </c>
      <c r="C83" s="256" t="s">
        <v>5176</v>
      </c>
      <c r="D83" s="256">
        <v>94.489165999999997</v>
      </c>
      <c r="E83" s="256">
        <v>94.689166</v>
      </c>
      <c r="F83" s="256">
        <v>94.889166000000003</v>
      </c>
      <c r="G83" s="256">
        <v>20</v>
      </c>
      <c r="I83" s="223">
        <v>43596</v>
      </c>
      <c r="J83" s="233">
        <v>99.777569284062892</v>
      </c>
      <c r="K83" s="235">
        <v>99.970832365916962</v>
      </c>
      <c r="L83" s="235">
        <v>99.97079852990278</v>
      </c>
      <c r="M83" s="240">
        <v>101.97374303261498</v>
      </c>
      <c r="N83" s="240">
        <v>101.99442399105287</v>
      </c>
      <c r="O83" s="240"/>
      <c r="P83" s="238"/>
    </row>
    <row r="84" spans="1:16" x14ac:dyDescent="0.35">
      <c r="A84" s="256">
        <v>20190329</v>
      </c>
      <c r="B84" s="256" t="s">
        <v>5241</v>
      </c>
      <c r="C84" s="256" t="s">
        <v>5242</v>
      </c>
      <c r="D84" s="256">
        <v>94.000664</v>
      </c>
      <c r="E84" s="256">
        <v>94.200664000000003</v>
      </c>
      <c r="F84" s="256">
        <v>94.400664000000006</v>
      </c>
      <c r="G84" s="256">
        <v>20</v>
      </c>
      <c r="I84" s="223">
        <v>43597</v>
      </c>
      <c r="J84" s="233">
        <v>99.777595842954341</v>
      </c>
      <c r="K84" s="235">
        <v>99.970835848619544</v>
      </c>
      <c r="L84" s="235">
        <v>99.97080187103208</v>
      </c>
      <c r="M84" s="240">
        <v>101.97335738528544</v>
      </c>
      <c r="N84" s="240">
        <v>101.99423525025691</v>
      </c>
      <c r="O84" s="240"/>
      <c r="P84" s="238"/>
    </row>
    <row r="85" spans="1:16" x14ac:dyDescent="0.35">
      <c r="A85" s="256">
        <v>20190329</v>
      </c>
      <c r="B85" s="256" t="s">
        <v>4964</v>
      </c>
      <c r="C85" s="256" t="s">
        <v>4965</v>
      </c>
      <c r="D85" s="256">
        <v>99.266352999999995</v>
      </c>
      <c r="E85" s="256">
        <v>99.466352999999998</v>
      </c>
      <c r="F85" s="256">
        <v>99.666353000000001</v>
      </c>
      <c r="G85" s="256">
        <v>20</v>
      </c>
      <c r="I85" s="223">
        <v>43598</v>
      </c>
      <c r="J85" s="233">
        <v>99.77762240184579</v>
      </c>
      <c r="K85" s="235">
        <v>99.970839331322125</v>
      </c>
      <c r="L85" s="235">
        <v>99.97080521216138</v>
      </c>
      <c r="M85" s="240">
        <v>101.9729717379559</v>
      </c>
      <c r="N85" s="240">
        <v>101.99404650946093</v>
      </c>
      <c r="O85" s="240"/>
      <c r="P85" s="238"/>
    </row>
    <row r="86" spans="1:16" x14ac:dyDescent="0.35">
      <c r="A86" s="256">
        <v>20190329</v>
      </c>
      <c r="B86" s="256" t="s">
        <v>4966</v>
      </c>
      <c r="C86" s="256" t="s">
        <v>4967</v>
      </c>
      <c r="D86" s="256">
        <v>97.760281000000006</v>
      </c>
      <c r="E86" s="256">
        <v>97.960280999999995</v>
      </c>
      <c r="F86" s="256">
        <v>98.160280999999998</v>
      </c>
      <c r="G86" s="256">
        <v>20</v>
      </c>
      <c r="I86" s="223">
        <v>43599</v>
      </c>
      <c r="J86" s="233">
        <v>99.777648960737238</v>
      </c>
      <c r="K86" s="235">
        <v>99.970842814024707</v>
      </c>
      <c r="L86" s="235">
        <v>99.970808553290681</v>
      </c>
      <c r="M86" s="240">
        <v>101.97258609062636</v>
      </c>
      <c r="N86" s="240">
        <v>101.99385776866497</v>
      </c>
      <c r="O86" s="240"/>
      <c r="P86" s="238"/>
    </row>
    <row r="87" spans="1:16" x14ac:dyDescent="0.35">
      <c r="A87" s="256">
        <v>20190329</v>
      </c>
      <c r="B87" s="256" t="s">
        <v>4874</v>
      </c>
      <c r="C87" s="256" t="s">
        <v>4875</v>
      </c>
      <c r="D87" s="256">
        <v>99.719396000000003</v>
      </c>
      <c r="E87" s="256">
        <v>99.919396000000006</v>
      </c>
      <c r="F87" s="256">
        <v>100.11939599999999</v>
      </c>
      <c r="G87" s="256">
        <v>20</v>
      </c>
      <c r="I87" s="223">
        <v>43600</v>
      </c>
      <c r="J87" s="233">
        <v>99.777675519628687</v>
      </c>
      <c r="K87" s="235">
        <v>99.970846296727288</v>
      </c>
      <c r="L87" s="235">
        <v>99.970811894419981</v>
      </c>
      <c r="M87" s="240">
        <v>101.97220044329683</v>
      </c>
      <c r="N87" s="240">
        <v>101.99366902786899</v>
      </c>
      <c r="O87" s="240"/>
      <c r="P87" s="238"/>
    </row>
    <row r="88" spans="1:16" x14ac:dyDescent="0.35">
      <c r="A88" s="256">
        <v>20190329</v>
      </c>
      <c r="B88" s="256" t="s">
        <v>4876</v>
      </c>
      <c r="C88" s="256" t="s">
        <v>4877</v>
      </c>
      <c r="D88" s="256">
        <v>98.237643000000006</v>
      </c>
      <c r="E88" s="256">
        <v>98.437642999999994</v>
      </c>
      <c r="F88" s="256">
        <v>98.637642999999997</v>
      </c>
      <c r="G88" s="256">
        <v>20</v>
      </c>
      <c r="I88" s="223">
        <v>43601</v>
      </c>
      <c r="J88" s="233">
        <v>99.777702078520136</v>
      </c>
      <c r="K88" s="235">
        <v>99.970849779429869</v>
      </c>
      <c r="L88" s="235">
        <v>99.970815235549281</v>
      </c>
      <c r="M88" s="240">
        <v>101.97181479596729</v>
      </c>
      <c r="N88" s="240">
        <v>101.99348028707303</v>
      </c>
      <c r="O88" s="240"/>
      <c r="P88" s="238"/>
    </row>
    <row r="89" spans="1:16" x14ac:dyDescent="0.35">
      <c r="A89" s="256">
        <v>20190329</v>
      </c>
      <c r="B89" s="256" t="s">
        <v>4707</v>
      </c>
      <c r="C89" s="256" t="s">
        <v>4708</v>
      </c>
      <c r="D89" s="256">
        <v>98.696343999999996</v>
      </c>
      <c r="E89" s="256">
        <v>98.896343999999999</v>
      </c>
      <c r="F89" s="256">
        <v>99.096344000000002</v>
      </c>
      <c r="G89" s="256">
        <v>20</v>
      </c>
      <c r="I89" s="223">
        <v>43602</v>
      </c>
      <c r="J89" s="233">
        <v>99.777728637411585</v>
      </c>
      <c r="K89" s="235">
        <v>99.970853262132451</v>
      </c>
      <c r="L89" s="235">
        <v>99.970818576678582</v>
      </c>
      <c r="M89" s="240">
        <v>101.97142914863775</v>
      </c>
      <c r="N89" s="240">
        <v>101.99329154627705</v>
      </c>
      <c r="O89" s="240"/>
      <c r="P89" s="238"/>
    </row>
    <row r="90" spans="1:16" x14ac:dyDescent="0.35">
      <c r="A90" s="256">
        <v>20190329</v>
      </c>
      <c r="B90" s="256" t="s">
        <v>4709</v>
      </c>
      <c r="C90" s="256" t="s">
        <v>4710</v>
      </c>
      <c r="D90" s="256">
        <v>99.152669000000003</v>
      </c>
      <c r="E90" s="256">
        <v>99.352669000000006</v>
      </c>
      <c r="F90" s="256">
        <v>99.552668999999995</v>
      </c>
      <c r="G90" s="256">
        <v>20</v>
      </c>
      <c r="I90" s="223">
        <v>43603</v>
      </c>
      <c r="J90" s="233">
        <v>99.777755196303033</v>
      </c>
      <c r="K90" s="235">
        <v>99.970856744835032</v>
      </c>
      <c r="L90" s="235">
        <v>99.970821917807882</v>
      </c>
      <c r="M90" s="240">
        <v>101.97104350130822</v>
      </c>
      <c r="N90" s="240">
        <v>101.99310280548109</v>
      </c>
      <c r="O90" s="240"/>
      <c r="P90" s="238"/>
    </row>
    <row r="91" spans="1:16" x14ac:dyDescent="0.35">
      <c r="A91" s="256">
        <v>20190329</v>
      </c>
      <c r="B91" s="256" t="s">
        <v>5102</v>
      </c>
      <c r="C91" s="256" t="s">
        <v>5103</v>
      </c>
      <c r="D91" s="256">
        <v>98.139061999999996</v>
      </c>
      <c r="E91" s="256">
        <v>98.339061999999998</v>
      </c>
      <c r="F91" s="256">
        <v>98.539062000000001</v>
      </c>
      <c r="G91" s="256">
        <v>20</v>
      </c>
      <c r="I91" s="223">
        <v>43604</v>
      </c>
      <c r="J91" s="233">
        <v>99.777781755194482</v>
      </c>
      <c r="K91" s="235">
        <v>99.970860227537614</v>
      </c>
      <c r="L91" s="235">
        <v>99.970825258937182</v>
      </c>
      <c r="M91" s="240">
        <v>101.97065785397868</v>
      </c>
      <c r="N91" s="240">
        <v>101.99291406468511</v>
      </c>
      <c r="O91" s="240"/>
      <c r="P91" s="238"/>
    </row>
    <row r="92" spans="1:16" x14ac:dyDescent="0.35">
      <c r="A92" s="256">
        <v>20190329</v>
      </c>
      <c r="B92" s="256" t="s">
        <v>4711</v>
      </c>
      <c r="C92" s="256" t="s">
        <v>4712</v>
      </c>
      <c r="D92" s="256">
        <v>99.590239999999994</v>
      </c>
      <c r="E92" s="256">
        <v>99.790239999999997</v>
      </c>
      <c r="F92" s="256">
        <v>99.99024</v>
      </c>
      <c r="G92" s="256">
        <v>20</v>
      </c>
      <c r="I92" s="223">
        <v>43605</v>
      </c>
      <c r="J92" s="233">
        <v>99.777808314085931</v>
      </c>
      <c r="K92" s="235">
        <v>99.970863710240195</v>
      </c>
      <c r="L92" s="235">
        <v>99.970828600066483</v>
      </c>
      <c r="M92" s="240">
        <v>101.97027220664914</v>
      </c>
      <c r="N92" s="240">
        <v>101.99272532388915</v>
      </c>
      <c r="O92" s="240"/>
      <c r="P92" s="238"/>
    </row>
    <row r="93" spans="1:16" x14ac:dyDescent="0.35">
      <c r="A93" s="256">
        <v>20190329</v>
      </c>
      <c r="B93" s="256" t="s">
        <v>5253</v>
      </c>
      <c r="C93" s="256" t="s">
        <v>5254</v>
      </c>
      <c r="D93" s="256">
        <v>96.932438000000005</v>
      </c>
      <c r="E93" s="256">
        <v>97.132437999999993</v>
      </c>
      <c r="F93" s="256">
        <v>97.332437999999996</v>
      </c>
      <c r="G93" s="256">
        <v>20</v>
      </c>
      <c r="I93" s="223">
        <v>43606</v>
      </c>
      <c r="J93" s="233">
        <v>99.77783487297738</v>
      </c>
      <c r="K93" s="235">
        <v>99.970867192942777</v>
      </c>
      <c r="L93" s="235">
        <v>99.970831941195783</v>
      </c>
      <c r="M93" s="240">
        <v>101.9698865593196</v>
      </c>
      <c r="N93" s="240">
        <v>101.99253658309317</v>
      </c>
      <c r="O93" s="240"/>
      <c r="P93" s="238"/>
    </row>
    <row r="94" spans="1:16" x14ac:dyDescent="0.35">
      <c r="A94" s="256">
        <v>20190329</v>
      </c>
      <c r="B94" s="256" t="s">
        <v>5122</v>
      </c>
      <c r="C94" s="256" t="s">
        <v>5123</v>
      </c>
      <c r="D94" s="256">
        <v>94.842398000000003</v>
      </c>
      <c r="E94" s="256">
        <v>95.042398000000006</v>
      </c>
      <c r="F94" s="256">
        <v>95.242397999999994</v>
      </c>
      <c r="G94" s="256">
        <v>20</v>
      </c>
      <c r="I94" s="223">
        <v>43607</v>
      </c>
      <c r="J94" s="233">
        <v>99.777861431868828</v>
      </c>
      <c r="K94" s="235">
        <v>99.970870675645358</v>
      </c>
      <c r="L94" s="235">
        <v>99.970835282325083</v>
      </c>
      <c r="M94" s="240">
        <v>101.96950091199007</v>
      </c>
      <c r="N94" s="240">
        <v>101.99234784229721</v>
      </c>
      <c r="O94" s="240"/>
      <c r="P94" s="238"/>
    </row>
    <row r="95" spans="1:16" x14ac:dyDescent="0.35">
      <c r="A95" s="256">
        <v>20190329</v>
      </c>
      <c r="B95" s="256" t="s">
        <v>1181</v>
      </c>
      <c r="C95" s="256" t="s">
        <v>1182</v>
      </c>
      <c r="D95" s="256">
        <v>99.759733999999995</v>
      </c>
      <c r="E95" s="256">
        <v>99.959733999999997</v>
      </c>
      <c r="F95" s="256">
        <v>100.159734</v>
      </c>
      <c r="G95" s="256">
        <v>20</v>
      </c>
      <c r="I95" s="223">
        <v>43608</v>
      </c>
      <c r="J95" s="233">
        <v>99.777887990760277</v>
      </c>
      <c r="K95" s="235">
        <v>99.970874158347939</v>
      </c>
      <c r="L95" s="235">
        <v>99.970838623454384</v>
      </c>
      <c r="M95" s="240">
        <v>101.96911526466053</v>
      </c>
      <c r="N95" s="240">
        <v>101.99215910150123</v>
      </c>
      <c r="O95" s="240"/>
      <c r="P95" s="238"/>
    </row>
    <row r="96" spans="1:16" x14ac:dyDescent="0.35">
      <c r="A96" s="256">
        <v>20190329</v>
      </c>
      <c r="B96" s="256" t="s">
        <v>4449</v>
      </c>
      <c r="C96" s="256" t="s">
        <v>4450</v>
      </c>
      <c r="D96" s="256">
        <v>97.136932999999999</v>
      </c>
      <c r="E96" s="256">
        <v>97.361932999999993</v>
      </c>
      <c r="F96" s="256">
        <v>97.586933000000002</v>
      </c>
      <c r="G96" s="256">
        <v>22.5</v>
      </c>
      <c r="I96" s="223">
        <v>43609</v>
      </c>
      <c r="J96" s="233">
        <v>99.777914549651726</v>
      </c>
      <c r="K96" s="235">
        <v>99.970877641050521</v>
      </c>
      <c r="L96" s="235">
        <v>99.970841964583684</v>
      </c>
      <c r="M96" s="240">
        <v>101.96872961733099</v>
      </c>
      <c r="N96" s="240">
        <v>101.99197036070527</v>
      </c>
      <c r="O96" s="240"/>
      <c r="P96" s="238"/>
    </row>
    <row r="97" spans="1:16" x14ac:dyDescent="0.35">
      <c r="A97" s="256">
        <v>20190329</v>
      </c>
      <c r="B97" s="256" t="s">
        <v>5276</v>
      </c>
      <c r="C97" s="256" t="s">
        <v>5277</v>
      </c>
      <c r="D97" s="256">
        <v>100.32783000000001</v>
      </c>
      <c r="E97" s="256">
        <v>100.55283</v>
      </c>
      <c r="F97" s="256">
        <v>100.77782999999999</v>
      </c>
      <c r="G97" s="256">
        <v>22.5</v>
      </c>
      <c r="I97" s="223">
        <v>43610</v>
      </c>
      <c r="J97" s="233">
        <v>99.777941108543175</v>
      </c>
      <c r="K97" s="235">
        <v>99.970881123753102</v>
      </c>
      <c r="L97" s="235">
        <v>99.970845305712984</v>
      </c>
      <c r="M97" s="240">
        <v>101.96834397000146</v>
      </c>
      <c r="N97" s="240">
        <v>101.99178161990929</v>
      </c>
      <c r="O97" s="240"/>
      <c r="P97" s="238"/>
    </row>
    <row r="98" spans="1:16" x14ac:dyDescent="0.35">
      <c r="A98" s="256">
        <v>20190329</v>
      </c>
      <c r="B98" s="256" t="s">
        <v>3657</v>
      </c>
      <c r="C98" s="256" t="s">
        <v>1240</v>
      </c>
      <c r="D98" s="256">
        <v>98.560531999999995</v>
      </c>
      <c r="E98" s="256">
        <v>99.102000000000004</v>
      </c>
      <c r="F98" s="256">
        <v>99.643467999999999</v>
      </c>
      <c r="G98" s="256">
        <v>54.146799999999999</v>
      </c>
      <c r="I98" s="223">
        <v>43611</v>
      </c>
      <c r="J98" s="233">
        <v>99.777967667434623</v>
      </c>
      <c r="K98" s="235">
        <v>99.970884606455684</v>
      </c>
      <c r="L98" s="235">
        <v>99.970848646842285</v>
      </c>
      <c r="M98" s="240">
        <v>101.96795832267192</v>
      </c>
      <c r="N98" s="240">
        <v>101.99159287911333</v>
      </c>
      <c r="O98" s="240"/>
      <c r="P98" s="238"/>
    </row>
    <row r="99" spans="1:16" x14ac:dyDescent="0.35">
      <c r="A99" s="256">
        <v>20190329</v>
      </c>
      <c r="B99" s="256" t="s">
        <v>1183</v>
      </c>
      <c r="C99" s="256" t="s">
        <v>1184</v>
      </c>
      <c r="D99" s="256">
        <v>96.865903000000003</v>
      </c>
      <c r="E99" s="256">
        <v>97.468000000000004</v>
      </c>
      <c r="F99" s="256">
        <v>98.070097000000004</v>
      </c>
      <c r="G99" s="256">
        <v>60.209699999999998</v>
      </c>
      <c r="I99" s="223">
        <v>43612</v>
      </c>
      <c r="J99" s="233">
        <v>99.777994226326072</v>
      </c>
      <c r="K99" s="235">
        <v>99.970888089158265</v>
      </c>
      <c r="L99" s="235">
        <v>99.970851987971585</v>
      </c>
      <c r="M99" s="240">
        <v>101.96757267534238</v>
      </c>
      <c r="N99" s="240">
        <v>101.99140413831735</v>
      </c>
      <c r="O99" s="240"/>
      <c r="P99" s="238"/>
    </row>
    <row r="100" spans="1:16" x14ac:dyDescent="0.35">
      <c r="A100" s="256">
        <v>20190329</v>
      </c>
      <c r="B100" s="256" t="s">
        <v>3666</v>
      </c>
      <c r="C100" s="256" t="s">
        <v>1240</v>
      </c>
      <c r="D100" s="256">
        <v>98.121903000000003</v>
      </c>
      <c r="E100" s="256">
        <v>98.724000000000004</v>
      </c>
      <c r="F100" s="256">
        <v>99.326097000000004</v>
      </c>
      <c r="G100" s="256">
        <v>60.209699999999998</v>
      </c>
      <c r="I100" s="223">
        <v>43613</v>
      </c>
      <c r="J100" s="233">
        <v>99.778020785217521</v>
      </c>
      <c r="K100" s="235">
        <v>99.970891571860847</v>
      </c>
      <c r="L100" s="235">
        <v>99.970855329100885</v>
      </c>
      <c r="M100" s="240">
        <v>101.96718702801284</v>
      </c>
      <c r="N100" s="240">
        <v>101.99121539752139</v>
      </c>
      <c r="O100" s="240"/>
      <c r="P100" s="238"/>
    </row>
    <row r="101" spans="1:16" x14ac:dyDescent="0.35">
      <c r="A101" s="256">
        <v>20190329</v>
      </c>
      <c r="B101" s="256" t="s">
        <v>4550</v>
      </c>
      <c r="C101" s="256" t="s">
        <v>4551</v>
      </c>
      <c r="D101" s="256">
        <v>101.136403</v>
      </c>
      <c r="E101" s="256">
        <v>101.7385</v>
      </c>
      <c r="F101" s="256">
        <v>102.340597</v>
      </c>
      <c r="G101" s="256">
        <v>60.209699999999998</v>
      </c>
      <c r="I101" s="223">
        <v>43614</v>
      </c>
      <c r="J101" s="233">
        <v>99.77804734410897</v>
      </c>
      <c r="K101" s="235">
        <v>99.970895054563428</v>
      </c>
      <c r="L101" s="235">
        <v>99.970858670230186</v>
      </c>
      <c r="M101" s="240">
        <v>101.96680138068331</v>
      </c>
      <c r="N101" s="240">
        <v>101.99102665672541</v>
      </c>
      <c r="O101" s="240"/>
      <c r="P101" s="238"/>
    </row>
    <row r="102" spans="1:16" x14ac:dyDescent="0.35">
      <c r="A102" s="256">
        <v>20190329</v>
      </c>
      <c r="B102" s="256" t="s">
        <v>5029</v>
      </c>
      <c r="C102" s="256" t="s">
        <v>5030</v>
      </c>
      <c r="D102" s="256">
        <v>103.992772</v>
      </c>
      <c r="E102" s="256">
        <v>104.53424</v>
      </c>
      <c r="F102" s="256">
        <v>105.07570800000001</v>
      </c>
      <c r="G102" s="256">
        <v>54.146799999999999</v>
      </c>
      <c r="I102" s="223">
        <v>43615</v>
      </c>
      <c r="J102" s="233">
        <v>99.778073903000418</v>
      </c>
      <c r="K102" s="235">
        <v>99.970898537266009</v>
      </c>
      <c r="L102" s="235">
        <v>99.970862011359486</v>
      </c>
      <c r="M102" s="240">
        <v>101.96641573335377</v>
      </c>
      <c r="N102" s="240">
        <v>101.99083791592945</v>
      </c>
      <c r="O102" s="240"/>
      <c r="P102" s="238"/>
    </row>
    <row r="103" spans="1:16" x14ac:dyDescent="0.35">
      <c r="A103" s="256">
        <v>20190329</v>
      </c>
      <c r="B103" s="256" t="s">
        <v>5040</v>
      </c>
      <c r="C103" s="256" t="s">
        <v>5041</v>
      </c>
      <c r="D103" s="256">
        <v>106.63190299999999</v>
      </c>
      <c r="E103" s="256">
        <v>107.23399999999999</v>
      </c>
      <c r="F103" s="256">
        <v>107.836097</v>
      </c>
      <c r="G103" s="256">
        <v>60.209699999999998</v>
      </c>
      <c r="I103" s="223">
        <v>43616</v>
      </c>
      <c r="J103" s="233">
        <v>99.778100461891867</v>
      </c>
      <c r="K103" s="235">
        <v>99.970902019968591</v>
      </c>
      <c r="L103" s="235">
        <v>99.970865352488786</v>
      </c>
      <c r="M103" s="240">
        <v>101.96603008602423</v>
      </c>
      <c r="N103" s="240">
        <v>101.99064917513347</v>
      </c>
      <c r="O103" s="240"/>
      <c r="P103" s="238"/>
    </row>
    <row r="104" spans="1:16" x14ac:dyDescent="0.35">
      <c r="A104" s="256">
        <v>20190329</v>
      </c>
      <c r="B104" s="256" t="s">
        <v>5042</v>
      </c>
      <c r="C104" s="256" t="s">
        <v>5043</v>
      </c>
      <c r="D104" s="256">
        <v>110.621403</v>
      </c>
      <c r="E104" s="256">
        <v>111.2235</v>
      </c>
      <c r="F104" s="256">
        <v>111.825597</v>
      </c>
      <c r="G104" s="256">
        <v>60.209699999999998</v>
      </c>
      <c r="I104" s="223">
        <v>43617</v>
      </c>
      <c r="J104" s="233">
        <v>99.778127020783316</v>
      </c>
      <c r="K104" s="235">
        <v>99.970905502671172</v>
      </c>
      <c r="L104" s="235">
        <v>99.970868693618087</v>
      </c>
      <c r="M104" s="240">
        <v>101.9656444386947</v>
      </c>
      <c r="N104" s="240">
        <v>101.99046043433751</v>
      </c>
      <c r="O104" s="240"/>
      <c r="P104" s="238"/>
    </row>
    <row r="105" spans="1:16" x14ac:dyDescent="0.35">
      <c r="A105" s="256">
        <v>20190329</v>
      </c>
      <c r="B105" s="256" t="s">
        <v>1185</v>
      </c>
      <c r="C105" s="256" t="s">
        <v>1186</v>
      </c>
      <c r="D105" s="256">
        <v>99.531357999999997</v>
      </c>
      <c r="E105" s="256">
        <v>100.07282600000001</v>
      </c>
      <c r="F105" s="256">
        <v>100.614294</v>
      </c>
      <c r="G105" s="256">
        <v>54.146799999999999</v>
      </c>
      <c r="I105" s="223">
        <v>43618</v>
      </c>
      <c r="J105" s="233">
        <v>99.778153579674765</v>
      </c>
      <c r="K105" s="235">
        <v>99.970908985373754</v>
      </c>
      <c r="L105" s="235">
        <v>99.970872034747387</v>
      </c>
      <c r="M105" s="240">
        <v>101.96525879136516</v>
      </c>
      <c r="N105" s="240">
        <v>101.99027169354153</v>
      </c>
      <c r="O105" s="240"/>
      <c r="P105" s="238"/>
    </row>
    <row r="106" spans="1:16" x14ac:dyDescent="0.35">
      <c r="A106" s="256">
        <v>20190329</v>
      </c>
      <c r="B106" s="256" t="s">
        <v>1187</v>
      </c>
      <c r="C106" s="256" t="s">
        <v>1188</v>
      </c>
      <c r="D106" s="256">
        <v>102.93735599999999</v>
      </c>
      <c r="E106" s="256">
        <v>103.478824</v>
      </c>
      <c r="F106" s="256">
        <v>104.020292</v>
      </c>
      <c r="G106" s="256">
        <v>54.146799999999999</v>
      </c>
      <c r="I106" s="223">
        <v>43619</v>
      </c>
      <c r="J106" s="233">
        <v>99.778180138566213</v>
      </c>
      <c r="K106" s="235">
        <v>99.970912468076335</v>
      </c>
      <c r="L106" s="235">
        <v>99.970875375876687</v>
      </c>
      <c r="M106" s="240">
        <v>101.96487314403562</v>
      </c>
      <c r="N106" s="240">
        <v>101.99008295274557</v>
      </c>
      <c r="O106" s="240"/>
      <c r="P106" s="238"/>
    </row>
    <row r="107" spans="1:16" x14ac:dyDescent="0.35">
      <c r="A107" s="256">
        <v>20190329</v>
      </c>
      <c r="B107" s="256" t="s">
        <v>1189</v>
      </c>
      <c r="C107" s="256" t="s">
        <v>1190</v>
      </c>
      <c r="D107" s="256">
        <v>102.42807000000001</v>
      </c>
      <c r="E107" s="256">
        <v>102.969538</v>
      </c>
      <c r="F107" s="256">
        <v>103.51100599999999</v>
      </c>
      <c r="G107" s="256">
        <v>54.146799999999999</v>
      </c>
      <c r="I107" s="223">
        <v>43620</v>
      </c>
      <c r="J107" s="233">
        <v>99.778206697457662</v>
      </c>
      <c r="K107" s="235">
        <v>99.970915950778917</v>
      </c>
      <c r="L107" s="235">
        <v>99.970878717005988</v>
      </c>
      <c r="M107" s="240">
        <v>101.96448749670608</v>
      </c>
      <c r="N107" s="240">
        <v>101.98989421194959</v>
      </c>
      <c r="O107" s="240"/>
      <c r="P107" s="238"/>
    </row>
    <row r="108" spans="1:16" x14ac:dyDescent="0.35">
      <c r="A108" s="256">
        <v>20190329</v>
      </c>
      <c r="B108" s="256" t="s">
        <v>1191</v>
      </c>
      <c r="C108" s="256" t="s">
        <v>1192</v>
      </c>
      <c r="D108" s="256">
        <v>100.165953</v>
      </c>
      <c r="E108" s="256">
        <v>100.658761</v>
      </c>
      <c r="F108" s="256">
        <v>101.15156899999999</v>
      </c>
      <c r="G108" s="256">
        <v>49.280799999999999</v>
      </c>
      <c r="I108" s="223">
        <v>43621</v>
      </c>
      <c r="J108" s="233">
        <v>99.778233256349111</v>
      </c>
      <c r="K108" s="235">
        <v>99.970919433481498</v>
      </c>
      <c r="L108" s="235">
        <v>99.970882058135288</v>
      </c>
      <c r="M108" s="240">
        <v>101.96410184937655</v>
      </c>
      <c r="N108" s="240">
        <v>101.98970547115363</v>
      </c>
      <c r="O108" s="240"/>
      <c r="P108" s="238"/>
    </row>
    <row r="109" spans="1:16" x14ac:dyDescent="0.35">
      <c r="A109" s="256">
        <v>20190329</v>
      </c>
      <c r="B109" s="256" t="s">
        <v>1193</v>
      </c>
      <c r="C109" s="256" t="s">
        <v>1194</v>
      </c>
      <c r="D109" s="256">
        <v>103.603776</v>
      </c>
      <c r="E109" s="256">
        <v>104.205873</v>
      </c>
      <c r="F109" s="256">
        <v>104.80797</v>
      </c>
      <c r="G109" s="256">
        <v>60.209699999999998</v>
      </c>
      <c r="I109" s="223">
        <v>43622</v>
      </c>
      <c r="J109" s="233">
        <v>99.77825981524056</v>
      </c>
      <c r="K109" s="235">
        <v>99.97092291618408</v>
      </c>
      <c r="L109" s="235">
        <v>99.970885399264589</v>
      </c>
      <c r="M109" s="240">
        <v>101.96371620204701</v>
      </c>
      <c r="N109" s="240">
        <v>101.98951673035765</v>
      </c>
      <c r="O109" s="240"/>
      <c r="P109" s="238"/>
    </row>
    <row r="110" spans="1:16" x14ac:dyDescent="0.35">
      <c r="A110" s="256">
        <v>20190329</v>
      </c>
      <c r="B110" s="256" t="s">
        <v>1195</v>
      </c>
      <c r="C110" s="256" t="s">
        <v>1196</v>
      </c>
      <c r="D110" s="256">
        <v>99.774719000000005</v>
      </c>
      <c r="E110" s="256">
        <v>100.316187</v>
      </c>
      <c r="F110" s="256">
        <v>100.85765499999999</v>
      </c>
      <c r="G110" s="256">
        <v>54.146799999999999</v>
      </c>
      <c r="I110" s="223">
        <v>43623</v>
      </c>
      <c r="J110" s="233">
        <v>99.778286374132009</v>
      </c>
      <c r="K110" s="235">
        <v>99.970926398886661</v>
      </c>
      <c r="L110" s="235">
        <v>99.970888740393889</v>
      </c>
      <c r="M110" s="240">
        <v>101.96333055471747</v>
      </c>
      <c r="N110" s="240">
        <v>101.98932798956169</v>
      </c>
      <c r="O110" s="240"/>
      <c r="P110" s="238"/>
    </row>
    <row r="111" spans="1:16" x14ac:dyDescent="0.35">
      <c r="A111" s="256">
        <v>20190329</v>
      </c>
      <c r="B111" s="256" t="s">
        <v>1197</v>
      </c>
      <c r="C111" s="256" t="s">
        <v>1198</v>
      </c>
      <c r="D111" s="256">
        <v>100.688591</v>
      </c>
      <c r="E111" s="256">
        <v>101.290688</v>
      </c>
      <c r="F111" s="256">
        <v>101.892785</v>
      </c>
      <c r="G111" s="256">
        <v>60.209699999999998</v>
      </c>
      <c r="I111" s="223">
        <v>43624</v>
      </c>
      <c r="J111" s="233">
        <v>99.778312933023457</v>
      </c>
      <c r="K111" s="235">
        <v>99.970929881589242</v>
      </c>
      <c r="L111" s="235">
        <v>99.970892081523189</v>
      </c>
      <c r="M111" s="240">
        <v>101.96294490738794</v>
      </c>
      <c r="N111" s="240">
        <v>101.98913924876571</v>
      </c>
      <c r="O111" s="240"/>
      <c r="P111" s="238"/>
    </row>
    <row r="112" spans="1:16" x14ac:dyDescent="0.35">
      <c r="A112" s="256">
        <v>20190329</v>
      </c>
      <c r="B112" s="256" t="s">
        <v>4451</v>
      </c>
      <c r="C112" s="256" t="s">
        <v>4452</v>
      </c>
      <c r="D112" s="256">
        <v>100.550032</v>
      </c>
      <c r="E112" s="256">
        <v>101.0915</v>
      </c>
      <c r="F112" s="256">
        <v>101.63296800000001</v>
      </c>
      <c r="G112" s="256">
        <v>54.146799999999999</v>
      </c>
      <c r="I112" s="223">
        <v>43625</v>
      </c>
      <c r="J112" s="233">
        <v>99.778339491914906</v>
      </c>
      <c r="K112" s="235">
        <v>99.970933364291824</v>
      </c>
      <c r="L112" s="235">
        <v>99.97089542265249</v>
      </c>
      <c r="M112" s="240">
        <v>101.9625592600584</v>
      </c>
      <c r="N112" s="240">
        <v>101.98895050796975</v>
      </c>
      <c r="O112" s="240"/>
      <c r="P112" s="238"/>
    </row>
    <row r="113" spans="1:16" x14ac:dyDescent="0.35">
      <c r="A113" s="256">
        <v>20190329</v>
      </c>
      <c r="B113" s="256" t="s">
        <v>3667</v>
      </c>
      <c r="C113" s="256" t="s">
        <v>3668</v>
      </c>
      <c r="D113" s="256">
        <v>102.382288</v>
      </c>
      <c r="E113" s="256">
        <v>102.984385</v>
      </c>
      <c r="F113" s="256">
        <v>103.58648100000001</v>
      </c>
      <c r="G113" s="256">
        <v>60.209699999999998</v>
      </c>
      <c r="I113" s="223">
        <v>43626</v>
      </c>
      <c r="J113" s="233">
        <v>99.778366050806355</v>
      </c>
      <c r="K113" s="235">
        <v>99.970936846994405</v>
      </c>
      <c r="L113" s="235">
        <v>99.97089876378179</v>
      </c>
      <c r="M113" s="240">
        <v>101.96217361272886</v>
      </c>
      <c r="N113" s="240">
        <v>101.98876176717377</v>
      </c>
      <c r="O113" s="240"/>
      <c r="P113" s="238"/>
    </row>
    <row r="114" spans="1:16" x14ac:dyDescent="0.35">
      <c r="A114" s="256">
        <v>20190329</v>
      </c>
      <c r="B114" s="256" t="s">
        <v>5177</v>
      </c>
      <c r="C114" s="256" t="s">
        <v>5178</v>
      </c>
      <c r="D114" s="256">
        <v>100.94961000000001</v>
      </c>
      <c r="E114" s="256">
        <v>101.491078</v>
      </c>
      <c r="F114" s="256">
        <v>102.032546</v>
      </c>
      <c r="G114" s="256">
        <v>54.146799999999999</v>
      </c>
      <c r="I114" s="223">
        <v>43627</v>
      </c>
      <c r="J114" s="233">
        <v>99.778392609697804</v>
      </c>
      <c r="K114" s="235">
        <v>99.970940329696987</v>
      </c>
      <c r="L114" s="235">
        <v>99.97090210491109</v>
      </c>
      <c r="M114" s="240">
        <v>101.96178796539932</v>
      </c>
      <c r="N114" s="240">
        <v>101.98857302637781</v>
      </c>
      <c r="O114" s="240"/>
      <c r="P114" s="238"/>
    </row>
    <row r="115" spans="1:16" x14ac:dyDescent="0.35">
      <c r="A115" s="256">
        <v>20190329</v>
      </c>
      <c r="B115" s="256" t="s">
        <v>5203</v>
      </c>
      <c r="C115" s="256" t="s">
        <v>5204</v>
      </c>
      <c r="D115" s="256">
        <v>102.414485</v>
      </c>
      <c r="E115" s="256">
        <v>103.016582</v>
      </c>
      <c r="F115" s="256">
        <v>103.618679</v>
      </c>
      <c r="G115" s="256">
        <v>60.209699999999998</v>
      </c>
      <c r="I115" s="223">
        <v>43628</v>
      </c>
      <c r="J115" s="233">
        <v>99.778419168589252</v>
      </c>
      <c r="K115" s="235">
        <v>99.970943812399568</v>
      </c>
      <c r="L115" s="235">
        <v>99.970905446040391</v>
      </c>
      <c r="M115" s="240">
        <v>101.96140231806979</v>
      </c>
      <c r="N115" s="240">
        <v>101.98838428558183</v>
      </c>
      <c r="O115" s="240"/>
      <c r="P115" s="238"/>
    </row>
    <row r="116" spans="1:16" x14ac:dyDescent="0.35">
      <c r="A116" s="256">
        <v>20190329</v>
      </c>
      <c r="B116" s="256" t="s">
        <v>1199</v>
      </c>
      <c r="C116" s="256" t="s">
        <v>1200</v>
      </c>
      <c r="D116" s="256">
        <v>101.405942</v>
      </c>
      <c r="E116" s="256">
        <v>102.008039</v>
      </c>
      <c r="F116" s="256">
        <v>102.610136</v>
      </c>
      <c r="G116" s="256">
        <v>60.209699999999998</v>
      </c>
      <c r="I116" s="223">
        <v>43629</v>
      </c>
      <c r="J116" s="233">
        <v>99.778445727480701</v>
      </c>
      <c r="K116" s="235">
        <v>99.97094729510215</v>
      </c>
      <c r="L116" s="235">
        <v>99.970908787169691</v>
      </c>
      <c r="M116" s="240">
        <v>101.96101667074025</v>
      </c>
      <c r="N116" s="240">
        <v>101.98819554478587</v>
      </c>
      <c r="O116" s="240"/>
      <c r="P116" s="238"/>
    </row>
    <row r="117" spans="1:16" x14ac:dyDescent="0.35">
      <c r="A117" s="256">
        <v>20190329</v>
      </c>
      <c r="B117" s="256" t="s">
        <v>5010</v>
      </c>
      <c r="C117" s="256" t="s">
        <v>5011</v>
      </c>
      <c r="D117" s="256">
        <v>101.966876</v>
      </c>
      <c r="E117" s="256">
        <v>102.459684</v>
      </c>
      <c r="F117" s="256">
        <v>102.95249200000001</v>
      </c>
      <c r="G117" s="256">
        <v>49.280799999999999</v>
      </c>
      <c r="I117" s="223">
        <v>43630</v>
      </c>
      <c r="J117" s="233">
        <v>99.77847228637215</v>
      </c>
      <c r="K117" s="235">
        <v>99.970950777804731</v>
      </c>
      <c r="L117" s="235">
        <v>99.970912128298991</v>
      </c>
      <c r="M117" s="240">
        <v>101.96063102341071</v>
      </c>
      <c r="N117" s="240">
        <v>101.98800680398989</v>
      </c>
      <c r="O117" s="240"/>
      <c r="P117" s="238"/>
    </row>
    <row r="118" spans="1:16" x14ac:dyDescent="0.35">
      <c r="A118" s="256">
        <v>20190329</v>
      </c>
      <c r="B118" s="256" t="s">
        <v>5110</v>
      </c>
      <c r="C118" s="256" t="s">
        <v>5111</v>
      </c>
      <c r="D118" s="256">
        <v>101.34276</v>
      </c>
      <c r="E118" s="256">
        <v>101.83556900000001</v>
      </c>
      <c r="F118" s="256">
        <v>102.328377</v>
      </c>
      <c r="G118" s="256">
        <v>49.280799999999999</v>
      </c>
      <c r="I118" s="223">
        <v>43631</v>
      </c>
      <c r="J118" s="233">
        <v>99.778498845263599</v>
      </c>
      <c r="K118" s="235">
        <v>99.970954260507312</v>
      </c>
      <c r="L118" s="235">
        <v>99.970915469428292</v>
      </c>
      <c r="M118" s="240">
        <v>101.96024537608118</v>
      </c>
      <c r="N118" s="240">
        <v>101.98781806319393</v>
      </c>
      <c r="O118" s="240"/>
      <c r="P118" s="238"/>
    </row>
    <row r="119" spans="1:16" x14ac:dyDescent="0.35">
      <c r="A119" s="256">
        <v>20190329</v>
      </c>
      <c r="B119" s="256" t="s">
        <v>1201</v>
      </c>
      <c r="C119" s="256" t="s">
        <v>1202</v>
      </c>
      <c r="D119" s="256">
        <v>142.089403</v>
      </c>
      <c r="E119" s="256">
        <v>142.69149999999999</v>
      </c>
      <c r="F119" s="256">
        <v>143.29359700000001</v>
      </c>
      <c r="G119" s="256">
        <v>60.209699999999998</v>
      </c>
      <c r="I119" s="223">
        <v>43632</v>
      </c>
      <c r="J119" s="233">
        <v>99.778525404155047</v>
      </c>
      <c r="K119" s="235">
        <v>99.970957743209894</v>
      </c>
      <c r="L119" s="235">
        <v>99.970918810557592</v>
      </c>
      <c r="M119" s="240">
        <v>101.95985972875164</v>
      </c>
      <c r="N119" s="240">
        <v>101.98762932239795</v>
      </c>
      <c r="O119" s="240"/>
      <c r="P119" s="238"/>
    </row>
    <row r="120" spans="1:16" x14ac:dyDescent="0.35">
      <c r="A120" s="256">
        <v>20190329</v>
      </c>
      <c r="B120" s="256" t="s">
        <v>1203</v>
      </c>
      <c r="C120" s="256" t="s">
        <v>1204</v>
      </c>
      <c r="D120" s="256">
        <v>122.053403</v>
      </c>
      <c r="E120" s="256">
        <v>122.6555</v>
      </c>
      <c r="F120" s="256">
        <v>123.257597</v>
      </c>
      <c r="G120" s="256">
        <v>60.209699999999998</v>
      </c>
      <c r="I120" s="223">
        <v>43633</v>
      </c>
      <c r="J120" s="233">
        <v>99.778551963046496</v>
      </c>
      <c r="K120" s="235">
        <v>99.970961225912475</v>
      </c>
      <c r="L120" s="235">
        <v>99.970922151686892</v>
      </c>
      <c r="M120" s="240">
        <v>101.9594740814221</v>
      </c>
      <c r="N120" s="240">
        <v>101.98744058160199</v>
      </c>
      <c r="O120" s="240"/>
      <c r="P120" s="238"/>
    </row>
    <row r="121" spans="1:16" x14ac:dyDescent="0.35">
      <c r="A121" s="256">
        <v>20190329</v>
      </c>
      <c r="B121" s="256" t="s">
        <v>1205</v>
      </c>
      <c r="C121" s="256" t="s">
        <v>1206</v>
      </c>
      <c r="D121" s="256">
        <v>135.77290300000001</v>
      </c>
      <c r="E121" s="256">
        <v>136.375</v>
      </c>
      <c r="F121" s="256">
        <v>136.97709699999999</v>
      </c>
      <c r="G121" s="256">
        <v>60.209699999999998</v>
      </c>
      <c r="I121" s="223">
        <v>43634</v>
      </c>
      <c r="J121" s="233">
        <v>99.778578521937945</v>
      </c>
      <c r="K121" s="235">
        <v>99.970964708615057</v>
      </c>
      <c r="L121" s="235">
        <v>99.970925492816193</v>
      </c>
      <c r="M121" s="240">
        <v>101.95908843409256</v>
      </c>
      <c r="N121" s="240">
        <v>101.98725184080601</v>
      </c>
      <c r="O121" s="240"/>
      <c r="P121" s="238"/>
    </row>
    <row r="122" spans="1:16" x14ac:dyDescent="0.35">
      <c r="A122" s="256">
        <v>20190329</v>
      </c>
      <c r="B122" s="256" t="s">
        <v>1207</v>
      </c>
      <c r="C122" s="256" t="s">
        <v>1208</v>
      </c>
      <c r="D122" s="256">
        <v>102.444047</v>
      </c>
      <c r="E122" s="256">
        <v>102.93685499999999</v>
      </c>
      <c r="F122" s="256">
        <v>103.429664</v>
      </c>
      <c r="G122" s="256">
        <v>49.280799999999999</v>
      </c>
      <c r="I122" s="223">
        <v>43635</v>
      </c>
      <c r="J122" s="233">
        <v>99.778605080829394</v>
      </c>
      <c r="K122" s="235">
        <v>99.970968191317638</v>
      </c>
      <c r="L122" s="235">
        <v>99.970928833945493</v>
      </c>
      <c r="M122" s="240">
        <v>101.95870278676303</v>
      </c>
      <c r="N122" s="240">
        <v>101.98706310001005</v>
      </c>
      <c r="O122" s="240"/>
      <c r="P122" s="238"/>
    </row>
    <row r="123" spans="1:16" x14ac:dyDescent="0.35">
      <c r="A123" s="256">
        <v>20190329</v>
      </c>
      <c r="B123" s="256" t="s">
        <v>1209</v>
      </c>
      <c r="C123" s="256" t="s">
        <v>1210</v>
      </c>
      <c r="D123" s="256">
        <v>103.152113</v>
      </c>
      <c r="E123" s="256">
        <v>103.644921</v>
      </c>
      <c r="F123" s="256">
        <v>104.13773</v>
      </c>
      <c r="G123" s="256">
        <v>49.280799999999999</v>
      </c>
      <c r="I123" s="223">
        <v>43636</v>
      </c>
      <c r="J123" s="233">
        <v>99.778631639720842</v>
      </c>
      <c r="K123" s="235">
        <v>99.97097167402022</v>
      </c>
      <c r="L123" s="235">
        <v>99.970932175074793</v>
      </c>
      <c r="M123" s="240">
        <v>101.95831713943349</v>
      </c>
      <c r="N123" s="240">
        <v>101.98687435921407</v>
      </c>
      <c r="O123" s="240"/>
      <c r="P123" s="238"/>
    </row>
    <row r="124" spans="1:16" x14ac:dyDescent="0.35">
      <c r="A124" s="256">
        <v>20190329</v>
      </c>
      <c r="B124" s="256" t="s">
        <v>1211</v>
      </c>
      <c r="C124" s="256" t="s">
        <v>1212</v>
      </c>
      <c r="D124" s="256">
        <v>107.04061299999999</v>
      </c>
      <c r="E124" s="256">
        <v>107.64270999999999</v>
      </c>
      <c r="F124" s="256">
        <v>108.24480699999999</v>
      </c>
      <c r="G124" s="256">
        <v>60.209699999999998</v>
      </c>
      <c r="I124" s="223">
        <v>43637</v>
      </c>
      <c r="J124" s="233">
        <v>99.778658198612291</v>
      </c>
      <c r="K124" s="235">
        <v>99.970975156722801</v>
      </c>
      <c r="L124" s="235">
        <v>99.970935516204094</v>
      </c>
      <c r="M124" s="240">
        <v>101.95793149210395</v>
      </c>
      <c r="N124" s="240">
        <v>101.98668561841811</v>
      </c>
      <c r="O124" s="240"/>
      <c r="P124" s="238"/>
    </row>
    <row r="125" spans="1:16" x14ac:dyDescent="0.35">
      <c r="A125" s="256">
        <v>20190329</v>
      </c>
      <c r="B125" s="256" t="s">
        <v>1213</v>
      </c>
      <c r="C125" s="256" t="s">
        <v>1214</v>
      </c>
      <c r="D125" s="256">
        <v>101.001025</v>
      </c>
      <c r="E125" s="256">
        <v>101.54249299999999</v>
      </c>
      <c r="F125" s="256">
        <v>102.083961</v>
      </c>
      <c r="G125" s="256">
        <v>54.146799999999999</v>
      </c>
      <c r="I125" s="223">
        <v>43638</v>
      </c>
      <c r="J125" s="233">
        <v>99.77868475750374</v>
      </c>
      <c r="K125" s="235">
        <v>99.970978639425383</v>
      </c>
      <c r="L125" s="235">
        <v>99.970938857333394</v>
      </c>
      <c r="M125" s="240">
        <v>101.95754584477442</v>
      </c>
      <c r="N125" s="240">
        <v>101.98649687762213</v>
      </c>
      <c r="O125" s="240"/>
      <c r="P125" s="238"/>
    </row>
    <row r="126" spans="1:16" x14ac:dyDescent="0.35">
      <c r="A126" s="256">
        <v>20190329</v>
      </c>
      <c r="B126" s="256" t="s">
        <v>1215</v>
      </c>
      <c r="C126" s="256" t="s">
        <v>1216</v>
      </c>
      <c r="D126" s="256">
        <v>99.612667999999999</v>
      </c>
      <c r="E126" s="256">
        <v>100.15413599999999</v>
      </c>
      <c r="F126" s="256">
        <v>100.695604</v>
      </c>
      <c r="G126" s="256">
        <v>54.146799999999999</v>
      </c>
      <c r="I126" s="223">
        <v>43639</v>
      </c>
      <c r="J126" s="233">
        <v>99.778711316395189</v>
      </c>
      <c r="K126" s="235">
        <v>99.970982122127964</v>
      </c>
      <c r="L126" s="235">
        <v>99.970942198462694</v>
      </c>
      <c r="M126" s="240">
        <v>101.95716019744488</v>
      </c>
      <c r="N126" s="240">
        <v>101.98630813682617</v>
      </c>
      <c r="O126" s="240"/>
      <c r="P126" s="238"/>
    </row>
    <row r="127" spans="1:16" x14ac:dyDescent="0.35">
      <c r="A127" s="256">
        <v>20190329</v>
      </c>
      <c r="B127" s="256" t="s">
        <v>1217</v>
      </c>
      <c r="C127" s="256" t="s">
        <v>1218</v>
      </c>
      <c r="D127" s="256">
        <v>99.897902999999999</v>
      </c>
      <c r="E127" s="256">
        <v>100.5</v>
      </c>
      <c r="F127" s="256">
        <v>101.102097</v>
      </c>
      <c r="G127" s="256">
        <v>60.209699999999998</v>
      </c>
      <c r="I127" s="223">
        <v>43640</v>
      </c>
      <c r="J127" s="233">
        <v>99.778737875286637</v>
      </c>
      <c r="K127" s="235">
        <v>99.970985604830545</v>
      </c>
      <c r="L127" s="235">
        <v>99.970945539591995</v>
      </c>
      <c r="M127" s="240">
        <v>101.95677455011534</v>
      </c>
      <c r="N127" s="240">
        <v>101.98611939603019</v>
      </c>
      <c r="O127" s="240"/>
      <c r="P127" s="238"/>
    </row>
    <row r="128" spans="1:16" x14ac:dyDescent="0.35">
      <c r="A128" s="256">
        <v>20190329</v>
      </c>
      <c r="B128" s="256" t="s">
        <v>1219</v>
      </c>
      <c r="C128" s="256" t="s">
        <v>1220</v>
      </c>
      <c r="D128" s="256">
        <v>102.47776399999999</v>
      </c>
      <c r="E128" s="256">
        <v>103.019232</v>
      </c>
      <c r="F128" s="256">
        <v>103.5607</v>
      </c>
      <c r="G128" s="256">
        <v>54.146799999999999</v>
      </c>
      <c r="I128" s="223">
        <v>43641</v>
      </c>
      <c r="J128" s="233">
        <v>99.778764434178086</v>
      </c>
      <c r="K128" s="235">
        <v>99.970989087533127</v>
      </c>
      <c r="L128" s="235">
        <v>99.970948880721295</v>
      </c>
      <c r="M128" s="240">
        <v>101.9563889027858</v>
      </c>
      <c r="N128" s="240">
        <v>101.98593065523423</v>
      </c>
      <c r="O128" s="240"/>
      <c r="P128" s="238"/>
    </row>
    <row r="129" spans="1:16" x14ac:dyDescent="0.35">
      <c r="A129" s="256">
        <v>20190329</v>
      </c>
      <c r="B129" s="256" t="s">
        <v>1221</v>
      </c>
      <c r="C129" s="256" t="s">
        <v>1222</v>
      </c>
      <c r="D129" s="256">
        <v>107.752402</v>
      </c>
      <c r="E129" s="256">
        <v>108.29387</v>
      </c>
      <c r="F129" s="256">
        <v>108.83533799999999</v>
      </c>
      <c r="G129" s="256">
        <v>54.146799999999999</v>
      </c>
      <c r="I129" s="223">
        <v>43642</v>
      </c>
      <c r="J129" s="233">
        <v>99.778790993069535</v>
      </c>
      <c r="K129" s="235">
        <v>99.970992570235708</v>
      </c>
      <c r="L129" s="235">
        <v>99.970952221850595</v>
      </c>
      <c r="M129" s="240">
        <v>101.95600325545627</v>
      </c>
      <c r="N129" s="240">
        <v>101.98574191443825</v>
      </c>
      <c r="O129" s="240"/>
      <c r="P129" s="238"/>
    </row>
    <row r="130" spans="1:16" x14ac:dyDescent="0.35">
      <c r="A130" s="256">
        <v>20190329</v>
      </c>
      <c r="B130" s="256" t="s">
        <v>1223</v>
      </c>
      <c r="C130" s="256" t="s">
        <v>1224</v>
      </c>
      <c r="D130" s="256">
        <v>110.219943</v>
      </c>
      <c r="E130" s="256">
        <v>110.761411</v>
      </c>
      <c r="F130" s="256">
        <v>111.302879</v>
      </c>
      <c r="G130" s="256">
        <v>54.146799999999999</v>
      </c>
      <c r="I130" s="223">
        <v>43643</v>
      </c>
      <c r="J130" s="233">
        <v>99.778817551960984</v>
      </c>
      <c r="K130" s="235">
        <v>99.97099605293829</v>
      </c>
      <c r="L130" s="235">
        <v>99.970955562979896</v>
      </c>
      <c r="M130" s="240">
        <v>101.95561760812673</v>
      </c>
      <c r="N130" s="240">
        <v>101.98555317364229</v>
      </c>
      <c r="O130" s="240"/>
      <c r="P130" s="238"/>
    </row>
    <row r="131" spans="1:16" x14ac:dyDescent="0.35">
      <c r="A131" s="256">
        <v>20190329</v>
      </c>
      <c r="B131" s="256" t="s">
        <v>1225</v>
      </c>
      <c r="C131" s="256" t="s">
        <v>1226</v>
      </c>
      <c r="D131" s="256">
        <v>127.75390299999999</v>
      </c>
      <c r="E131" s="256">
        <v>128.35599999999999</v>
      </c>
      <c r="F131" s="256">
        <v>128.95809700000001</v>
      </c>
      <c r="G131" s="256">
        <v>60.209699999999998</v>
      </c>
      <c r="I131" s="223">
        <v>43644</v>
      </c>
      <c r="J131" s="233">
        <v>99.778844110852432</v>
      </c>
      <c r="K131" s="235">
        <v>99.970999535640871</v>
      </c>
      <c r="L131" s="235">
        <v>99.970958904109196</v>
      </c>
      <c r="M131" s="240">
        <v>101.95523196079719</v>
      </c>
      <c r="N131" s="240">
        <v>101.98536443284631</v>
      </c>
      <c r="O131" s="240"/>
      <c r="P131" s="238"/>
    </row>
    <row r="132" spans="1:16" x14ac:dyDescent="0.35">
      <c r="A132" s="256">
        <v>20190329</v>
      </c>
      <c r="B132" s="256" t="s">
        <v>1227</v>
      </c>
      <c r="C132" s="256" t="s">
        <v>1224</v>
      </c>
      <c r="D132" s="256">
        <v>106.022903</v>
      </c>
      <c r="E132" s="256">
        <v>106.625</v>
      </c>
      <c r="F132" s="256">
        <v>107.227097</v>
      </c>
      <c r="G132" s="256">
        <v>60.209699999999998</v>
      </c>
      <c r="I132" s="223">
        <v>43645</v>
      </c>
      <c r="J132" s="233">
        <v>99.778870669743881</v>
      </c>
      <c r="K132" s="235">
        <v>99.971003018343453</v>
      </c>
      <c r="L132" s="235">
        <v>99.970962245238496</v>
      </c>
      <c r="M132" s="240">
        <v>101.95484631346766</v>
      </c>
      <c r="N132" s="240">
        <v>101.98517569205035</v>
      </c>
      <c r="O132" s="240"/>
      <c r="P132" s="238"/>
    </row>
    <row r="133" spans="1:16" x14ac:dyDescent="0.35">
      <c r="A133" s="256">
        <v>20190329</v>
      </c>
      <c r="B133" s="256" t="s">
        <v>1228</v>
      </c>
      <c r="C133" s="256" t="s">
        <v>1229</v>
      </c>
      <c r="D133" s="256">
        <v>105.231032</v>
      </c>
      <c r="E133" s="256">
        <v>105.77249999999999</v>
      </c>
      <c r="F133" s="256">
        <v>106.313968</v>
      </c>
      <c r="G133" s="256">
        <v>54.146799999999999</v>
      </c>
      <c r="I133" s="223">
        <v>43646</v>
      </c>
      <c r="J133" s="233">
        <v>99.77889722863533</v>
      </c>
      <c r="K133" s="235">
        <v>99.971006501046034</v>
      </c>
      <c r="L133" s="235">
        <v>99.970965586367797</v>
      </c>
      <c r="M133" s="240">
        <v>101.95446066613812</v>
      </c>
      <c r="N133" s="240">
        <v>101.98498695125437</v>
      </c>
      <c r="O133" s="240"/>
      <c r="P133" s="238"/>
    </row>
    <row r="134" spans="1:16" x14ac:dyDescent="0.35">
      <c r="A134" s="256">
        <v>20190329</v>
      </c>
      <c r="B134" s="256" t="s">
        <v>1230</v>
      </c>
      <c r="C134" s="256" t="s">
        <v>1231</v>
      </c>
      <c r="D134" s="256">
        <v>117.26590299999999</v>
      </c>
      <c r="E134" s="256">
        <v>117.86799999999999</v>
      </c>
      <c r="F134" s="256">
        <v>118.470097</v>
      </c>
      <c r="G134" s="256">
        <v>60.209699999999998</v>
      </c>
      <c r="I134" s="223">
        <v>43647</v>
      </c>
      <c r="J134" s="233">
        <v>99.778923787526779</v>
      </c>
      <c r="K134" s="235">
        <v>99.971009983748615</v>
      </c>
      <c r="L134" s="235">
        <v>99.970968927497097</v>
      </c>
      <c r="M134" s="240">
        <v>101.95407501880858</v>
      </c>
      <c r="N134" s="240">
        <v>101.98479821045841</v>
      </c>
      <c r="O134" s="240"/>
      <c r="P134" s="238"/>
    </row>
    <row r="135" spans="1:16" x14ac:dyDescent="0.35">
      <c r="A135" s="256">
        <v>20190329</v>
      </c>
      <c r="B135" s="256" t="s">
        <v>1232</v>
      </c>
      <c r="C135" s="256" t="s">
        <v>1233</v>
      </c>
      <c r="D135" s="256">
        <v>103.055098</v>
      </c>
      <c r="E135" s="256">
        <v>103.657195</v>
      </c>
      <c r="F135" s="256">
        <v>104.259292</v>
      </c>
      <c r="G135" s="256">
        <v>60.209699999999998</v>
      </c>
      <c r="I135" s="223">
        <v>43648</v>
      </c>
      <c r="J135" s="233">
        <v>99.778950346418227</v>
      </c>
      <c r="K135" s="235">
        <v>99.971013466451197</v>
      </c>
      <c r="L135" s="235">
        <v>99.970972268626397</v>
      </c>
      <c r="M135" s="240">
        <v>101.95368937147904</v>
      </c>
      <c r="N135" s="240">
        <v>101.98460946966243</v>
      </c>
      <c r="O135" s="240"/>
      <c r="P135" s="238"/>
    </row>
    <row r="136" spans="1:16" x14ac:dyDescent="0.35">
      <c r="A136" s="256">
        <v>20190329</v>
      </c>
      <c r="B136" s="256" t="s">
        <v>1234</v>
      </c>
      <c r="C136" s="256" t="s">
        <v>1224</v>
      </c>
      <c r="D136" s="256">
        <v>107.836403</v>
      </c>
      <c r="E136" s="256">
        <v>108.4385</v>
      </c>
      <c r="F136" s="256">
        <v>109.04059700000001</v>
      </c>
      <c r="G136" s="256">
        <v>60.209699999999998</v>
      </c>
      <c r="I136" s="223">
        <v>43649</v>
      </c>
      <c r="J136" s="233">
        <v>99.778976905309676</v>
      </c>
      <c r="K136" s="235">
        <v>99.971016949153778</v>
      </c>
      <c r="L136" s="235">
        <v>99.970975609755698</v>
      </c>
      <c r="M136" s="240">
        <v>101.95330372414951</v>
      </c>
      <c r="N136" s="240">
        <v>101.98442072886647</v>
      </c>
      <c r="O136" s="240"/>
      <c r="P136" s="238"/>
    </row>
    <row r="137" spans="1:16" x14ac:dyDescent="0.35">
      <c r="A137" s="256">
        <v>20190329</v>
      </c>
      <c r="B137" s="256" t="s">
        <v>1235</v>
      </c>
      <c r="C137" s="256" t="s">
        <v>1236</v>
      </c>
      <c r="D137" s="256">
        <v>100.877475</v>
      </c>
      <c r="E137" s="256">
        <v>101.370284</v>
      </c>
      <c r="F137" s="256">
        <v>101.86309199999999</v>
      </c>
      <c r="G137" s="256">
        <v>49.280799999999999</v>
      </c>
      <c r="I137" s="223">
        <v>43650</v>
      </c>
      <c r="J137" s="233">
        <v>99.779003464201125</v>
      </c>
      <c r="K137" s="235">
        <v>99.97102043185636</v>
      </c>
      <c r="L137" s="235">
        <v>99.970978950884998</v>
      </c>
      <c r="M137" s="240">
        <v>101.95291807681997</v>
      </c>
      <c r="N137" s="240">
        <v>101.98423198807049</v>
      </c>
      <c r="O137" s="240"/>
      <c r="P137" s="238"/>
    </row>
    <row r="138" spans="1:16" x14ac:dyDescent="0.35">
      <c r="A138" s="256">
        <v>20190329</v>
      </c>
      <c r="B138" s="256" t="s">
        <v>1237</v>
      </c>
      <c r="C138" s="256" t="s">
        <v>1238</v>
      </c>
      <c r="D138" s="256">
        <v>99.255167999999998</v>
      </c>
      <c r="E138" s="256">
        <v>99.857264999999998</v>
      </c>
      <c r="F138" s="256">
        <v>100.459362</v>
      </c>
      <c r="G138" s="256">
        <v>60.209699999999998</v>
      </c>
      <c r="I138" s="223">
        <v>43651</v>
      </c>
      <c r="J138" s="233">
        <v>99.779030023092574</v>
      </c>
      <c r="K138" s="235">
        <v>99.971023914558941</v>
      </c>
      <c r="L138" s="235">
        <v>99.970982292014298</v>
      </c>
      <c r="M138" s="240">
        <v>101.95253242949043</v>
      </c>
      <c r="N138" s="240">
        <v>101.98404324727453</v>
      </c>
      <c r="O138" s="240"/>
      <c r="P138" s="238"/>
    </row>
    <row r="139" spans="1:16" x14ac:dyDescent="0.35">
      <c r="A139" s="256">
        <v>20190329</v>
      </c>
      <c r="B139" s="256" t="s">
        <v>1239</v>
      </c>
      <c r="C139" s="256" t="s">
        <v>1240</v>
      </c>
      <c r="D139" s="256">
        <v>101.737903</v>
      </c>
      <c r="E139" s="256">
        <v>102.34</v>
      </c>
      <c r="F139" s="256">
        <v>102.942097</v>
      </c>
      <c r="G139" s="256">
        <v>60.209699999999998</v>
      </c>
      <c r="I139" s="223">
        <v>43652</v>
      </c>
      <c r="J139" s="233">
        <v>99.779056581984023</v>
      </c>
      <c r="K139" s="235">
        <v>99.971027397261523</v>
      </c>
      <c r="L139" s="235">
        <v>99.970985633143599</v>
      </c>
      <c r="M139" s="240">
        <v>101.9521467821609</v>
      </c>
      <c r="N139" s="240">
        <v>101.98385450647855</v>
      </c>
      <c r="O139" s="240"/>
      <c r="P139" s="238"/>
    </row>
    <row r="140" spans="1:16" x14ac:dyDescent="0.35">
      <c r="A140" s="256">
        <v>20190329</v>
      </c>
      <c r="B140" s="256" t="s">
        <v>1241</v>
      </c>
      <c r="C140" s="256" t="s">
        <v>1242</v>
      </c>
      <c r="D140" s="256">
        <v>99.253482000000005</v>
      </c>
      <c r="E140" s="256">
        <v>99.783344</v>
      </c>
      <c r="F140" s="256">
        <v>100.31320599999999</v>
      </c>
      <c r="G140" s="256">
        <v>52.986199999999997</v>
      </c>
      <c r="I140" s="223">
        <v>43653</v>
      </c>
      <c r="J140" s="233">
        <v>99.779083140875471</v>
      </c>
      <c r="K140" s="235">
        <v>99.971030879964104</v>
      </c>
      <c r="L140" s="235">
        <v>99.970988974272899</v>
      </c>
      <c r="M140" s="240">
        <v>101.95176113483136</v>
      </c>
      <c r="N140" s="240">
        <v>101.98366576568259</v>
      </c>
      <c r="O140" s="240"/>
      <c r="P140" s="238"/>
    </row>
    <row r="141" spans="1:16" x14ac:dyDescent="0.35">
      <c r="A141" s="256">
        <v>20190329</v>
      </c>
      <c r="B141" s="256" t="s">
        <v>1243</v>
      </c>
      <c r="C141" s="256" t="s">
        <v>1244</v>
      </c>
      <c r="D141" s="256">
        <v>99.129113000000004</v>
      </c>
      <c r="E141" s="256">
        <v>99.658974999999998</v>
      </c>
      <c r="F141" s="256">
        <v>100.18883700000001</v>
      </c>
      <c r="G141" s="256">
        <v>52.986199999999997</v>
      </c>
      <c r="I141" s="223">
        <v>43654</v>
      </c>
      <c r="J141" s="233">
        <v>99.77910969976692</v>
      </c>
      <c r="K141" s="235">
        <v>99.971034362666686</v>
      </c>
      <c r="L141" s="235">
        <v>99.970992315402199</v>
      </c>
      <c r="M141" s="240">
        <v>101.95137548750182</v>
      </c>
      <c r="N141" s="240">
        <v>101.98347702488661</v>
      </c>
      <c r="O141" s="240"/>
      <c r="P141" s="238"/>
    </row>
    <row r="142" spans="1:16" x14ac:dyDescent="0.35">
      <c r="A142" s="256">
        <v>20190329</v>
      </c>
      <c r="B142" s="256" t="s">
        <v>1245</v>
      </c>
      <c r="C142" s="256" t="s">
        <v>1246</v>
      </c>
      <c r="D142" s="256">
        <v>99.385041000000001</v>
      </c>
      <c r="E142" s="256">
        <v>99.914902999999995</v>
      </c>
      <c r="F142" s="256">
        <v>100.444765</v>
      </c>
      <c r="G142" s="256">
        <v>52.986199999999997</v>
      </c>
      <c r="I142" s="223">
        <v>43655</v>
      </c>
      <c r="J142" s="233">
        <v>99.779136258658369</v>
      </c>
      <c r="K142" s="235">
        <v>99.971037845369267</v>
      </c>
      <c r="L142" s="235">
        <v>99.9709956565315</v>
      </c>
      <c r="M142" s="240">
        <v>101.95098984017228</v>
      </c>
      <c r="N142" s="240">
        <v>101.98328828409065</v>
      </c>
      <c r="O142" s="240"/>
      <c r="P142" s="238"/>
    </row>
    <row r="143" spans="1:16" x14ac:dyDescent="0.35">
      <c r="A143" s="256">
        <v>20190329</v>
      </c>
      <c r="B143" s="256" t="s">
        <v>3658</v>
      </c>
      <c r="C143" s="256" t="s">
        <v>3659</v>
      </c>
      <c r="D143" s="256">
        <v>94.886538999999999</v>
      </c>
      <c r="E143" s="256">
        <v>96.186538999999996</v>
      </c>
      <c r="F143" s="256">
        <v>97.486538999999993</v>
      </c>
      <c r="G143" s="256">
        <v>130</v>
      </c>
      <c r="I143" s="223">
        <v>43656</v>
      </c>
      <c r="J143" s="233">
        <v>99.779162817549818</v>
      </c>
      <c r="K143" s="235">
        <v>99.971041328071848</v>
      </c>
      <c r="L143" s="235">
        <v>99.9709989976608</v>
      </c>
      <c r="M143" s="240">
        <v>101.95060419284275</v>
      </c>
      <c r="N143" s="240">
        <v>101.98309954329467</v>
      </c>
      <c r="O143" s="240"/>
      <c r="P143" s="238"/>
    </row>
    <row r="144" spans="1:16" x14ac:dyDescent="0.35">
      <c r="A144" s="256">
        <v>20190329</v>
      </c>
      <c r="B144" s="256" t="s">
        <v>3660</v>
      </c>
      <c r="C144" s="256" t="s">
        <v>3661</v>
      </c>
      <c r="D144" s="256">
        <v>93.918732000000006</v>
      </c>
      <c r="E144" s="256">
        <v>95.218732000000003</v>
      </c>
      <c r="F144" s="256">
        <v>96.518732</v>
      </c>
      <c r="G144" s="256">
        <v>130</v>
      </c>
      <c r="I144" s="223">
        <v>43657</v>
      </c>
      <c r="J144" s="233">
        <v>99.779189376441266</v>
      </c>
      <c r="K144" s="235">
        <v>99.97104481077443</v>
      </c>
      <c r="L144" s="235">
        <v>99.9710023387901</v>
      </c>
      <c r="M144" s="240">
        <v>101.95021854551321</v>
      </c>
      <c r="N144" s="240">
        <v>101.98291080249871</v>
      </c>
      <c r="O144" s="240"/>
      <c r="P144" s="238"/>
    </row>
    <row r="145" spans="1:16" x14ac:dyDescent="0.35">
      <c r="A145" s="256">
        <v>20190329</v>
      </c>
      <c r="B145" s="256" t="s">
        <v>1248</v>
      </c>
      <c r="C145" s="256" t="s">
        <v>1249</v>
      </c>
      <c r="D145" s="256">
        <v>98.947627999999995</v>
      </c>
      <c r="E145" s="256">
        <v>100.147628</v>
      </c>
      <c r="F145" s="256">
        <v>101.347628</v>
      </c>
      <c r="G145" s="256">
        <v>120</v>
      </c>
      <c r="I145" s="223">
        <v>43658</v>
      </c>
      <c r="J145" s="233">
        <v>99.779215935332715</v>
      </c>
      <c r="K145" s="235">
        <v>99.971048293477011</v>
      </c>
      <c r="L145" s="235">
        <v>99.971005679919401</v>
      </c>
      <c r="M145" s="240">
        <v>101.94983289818367</v>
      </c>
      <c r="N145" s="240">
        <v>101.98272206170273</v>
      </c>
      <c r="O145" s="240"/>
      <c r="P145" s="238"/>
    </row>
    <row r="146" spans="1:16" x14ac:dyDescent="0.35">
      <c r="A146" s="256">
        <v>20190329</v>
      </c>
      <c r="B146" s="256" t="s">
        <v>1250</v>
      </c>
      <c r="C146" s="256" t="s">
        <v>1251</v>
      </c>
      <c r="D146" s="256">
        <v>99.070474000000004</v>
      </c>
      <c r="E146" s="256">
        <v>100.27047399999999</v>
      </c>
      <c r="F146" s="256">
        <v>101.470474</v>
      </c>
      <c r="G146" s="256">
        <v>120</v>
      </c>
      <c r="I146" s="223">
        <v>43659</v>
      </c>
      <c r="J146" s="233">
        <v>99.779242494224164</v>
      </c>
      <c r="K146" s="235">
        <v>99.971051776179593</v>
      </c>
      <c r="L146" s="235">
        <v>99.971009021048701</v>
      </c>
      <c r="M146" s="240">
        <v>101.94944725085413</v>
      </c>
      <c r="N146" s="240">
        <v>101.98253332090677</v>
      </c>
      <c r="O146" s="240"/>
      <c r="P146" s="238"/>
    </row>
    <row r="147" spans="1:16" x14ac:dyDescent="0.35">
      <c r="A147" s="256">
        <v>20190329</v>
      </c>
      <c r="B147" s="256" t="s">
        <v>1252</v>
      </c>
      <c r="C147" s="256" t="s">
        <v>1253</v>
      </c>
      <c r="D147" s="256">
        <v>97.159077999999994</v>
      </c>
      <c r="E147" s="256">
        <v>99.159077999999994</v>
      </c>
      <c r="F147" s="256">
        <v>101.15907799999999</v>
      </c>
      <c r="G147" s="256">
        <v>200</v>
      </c>
      <c r="I147" s="223">
        <v>43660</v>
      </c>
      <c r="J147" s="233">
        <v>99.779269053115613</v>
      </c>
      <c r="K147" s="235">
        <v>99.971055258882174</v>
      </c>
      <c r="L147" s="235">
        <v>99.971012362178001</v>
      </c>
      <c r="M147" s="240">
        <v>101.9490616035246</v>
      </c>
      <c r="N147" s="240">
        <v>101.98234458011079</v>
      </c>
      <c r="O147" s="240"/>
      <c r="P147" s="238"/>
    </row>
    <row r="148" spans="1:16" x14ac:dyDescent="0.35">
      <c r="A148" s="256">
        <v>20190329</v>
      </c>
      <c r="B148" s="256" t="s">
        <v>1256</v>
      </c>
      <c r="C148" s="256" t="s">
        <v>1257</v>
      </c>
      <c r="D148" s="256">
        <v>99.422628000000003</v>
      </c>
      <c r="E148" s="256">
        <v>100.422628</v>
      </c>
      <c r="F148" s="256">
        <v>101.422628</v>
      </c>
      <c r="G148" s="256">
        <v>100</v>
      </c>
      <c r="I148" s="223">
        <v>43661</v>
      </c>
      <c r="J148" s="233">
        <v>99.779295612007061</v>
      </c>
      <c r="K148" s="235">
        <v>99.971058741584756</v>
      </c>
      <c r="L148" s="235">
        <v>99.971015703307302</v>
      </c>
      <c r="M148" s="240">
        <v>101.94867595619506</v>
      </c>
      <c r="N148" s="240">
        <v>101.98215583931483</v>
      </c>
      <c r="O148" s="240"/>
      <c r="P148" s="238"/>
    </row>
    <row r="149" spans="1:16" x14ac:dyDescent="0.35">
      <c r="A149" s="256">
        <v>20190329</v>
      </c>
      <c r="B149" s="256" t="s">
        <v>1258</v>
      </c>
      <c r="C149" s="256" t="s">
        <v>1259</v>
      </c>
      <c r="D149" s="256">
        <v>100.932378</v>
      </c>
      <c r="E149" s="256">
        <v>101.932378</v>
      </c>
      <c r="F149" s="256">
        <v>102.932378</v>
      </c>
      <c r="G149" s="256">
        <v>100</v>
      </c>
      <c r="I149" s="223">
        <v>43662</v>
      </c>
      <c r="J149" s="233">
        <v>99.77932217089851</v>
      </c>
      <c r="K149" s="235">
        <v>99.971062224287337</v>
      </c>
      <c r="L149" s="235">
        <v>99.971019044436602</v>
      </c>
      <c r="M149" s="240">
        <v>101.94829030886552</v>
      </c>
      <c r="N149" s="240">
        <v>101.98196709851885</v>
      </c>
      <c r="O149" s="240"/>
      <c r="P149" s="238"/>
    </row>
    <row r="150" spans="1:16" x14ac:dyDescent="0.35">
      <c r="A150" s="256">
        <v>20190329</v>
      </c>
      <c r="B150" s="256" t="s">
        <v>1264</v>
      </c>
      <c r="C150" s="256" t="s">
        <v>1265</v>
      </c>
      <c r="D150" s="256">
        <v>101.641775</v>
      </c>
      <c r="E150" s="256">
        <v>102.94177500000001</v>
      </c>
      <c r="F150" s="256">
        <v>104.241775</v>
      </c>
      <c r="G150" s="256">
        <v>130</v>
      </c>
      <c r="I150" s="223">
        <v>43663</v>
      </c>
      <c r="J150" s="233">
        <v>99.779348729789959</v>
      </c>
      <c r="K150" s="235">
        <v>99.971065706989918</v>
      </c>
      <c r="L150" s="235">
        <v>99.971022385565902</v>
      </c>
      <c r="M150" s="240">
        <v>101.94790466153599</v>
      </c>
      <c r="N150" s="240">
        <v>101.98177835772289</v>
      </c>
      <c r="O150" s="240"/>
      <c r="P150" s="238"/>
    </row>
    <row r="151" spans="1:16" x14ac:dyDescent="0.35">
      <c r="A151" s="256">
        <v>20190329</v>
      </c>
      <c r="B151" s="256" t="s">
        <v>1268</v>
      </c>
      <c r="C151" s="256" t="s">
        <v>1269</v>
      </c>
      <c r="D151" s="256">
        <v>99.431426000000002</v>
      </c>
      <c r="E151" s="256">
        <v>100.431426</v>
      </c>
      <c r="F151" s="256">
        <v>101.431426</v>
      </c>
      <c r="G151" s="256">
        <v>100</v>
      </c>
      <c r="I151" s="223">
        <v>43664</v>
      </c>
      <c r="J151" s="233">
        <v>99.779375288681408</v>
      </c>
      <c r="K151" s="235">
        <v>99.9710691896925</v>
      </c>
      <c r="L151" s="235">
        <v>99.971025726695203</v>
      </c>
      <c r="M151" s="240">
        <v>101.94751901420645</v>
      </c>
      <c r="N151" s="240">
        <v>101.98158961692691</v>
      </c>
      <c r="O151" s="240"/>
      <c r="P151" s="238"/>
    </row>
    <row r="152" spans="1:16" x14ac:dyDescent="0.35">
      <c r="A152" s="256">
        <v>20190329</v>
      </c>
      <c r="B152" s="256" t="s">
        <v>1270</v>
      </c>
      <c r="C152" s="256" t="s">
        <v>1271</v>
      </c>
      <c r="D152" s="256">
        <v>99.693657000000002</v>
      </c>
      <c r="E152" s="256">
        <v>100.693657</v>
      </c>
      <c r="F152" s="256">
        <v>101.693657</v>
      </c>
      <c r="G152" s="256">
        <v>100</v>
      </c>
      <c r="I152" s="223">
        <v>43665</v>
      </c>
      <c r="J152" s="233">
        <v>99.779401847572856</v>
      </c>
      <c r="K152" s="235">
        <v>99.971072672395081</v>
      </c>
      <c r="L152" s="235">
        <v>99.971029067824503</v>
      </c>
      <c r="M152" s="240">
        <v>101.94713336687691</v>
      </c>
      <c r="N152" s="240">
        <v>101.98140087613095</v>
      </c>
      <c r="O152" s="240"/>
      <c r="P152" s="238"/>
    </row>
    <row r="153" spans="1:16" x14ac:dyDescent="0.35">
      <c r="A153" s="256">
        <v>20190329</v>
      </c>
      <c r="B153" s="256" t="s">
        <v>1272</v>
      </c>
      <c r="C153" s="256" t="s">
        <v>1273</v>
      </c>
      <c r="D153" s="256">
        <v>98.675269</v>
      </c>
      <c r="E153" s="256">
        <v>99.975268999999997</v>
      </c>
      <c r="F153" s="256">
        <v>101.27526899999999</v>
      </c>
      <c r="G153" s="256">
        <v>130</v>
      </c>
      <c r="I153" s="223">
        <v>43666</v>
      </c>
      <c r="J153" s="233">
        <v>99.779428406464305</v>
      </c>
      <c r="K153" s="235">
        <v>99.971076155097663</v>
      </c>
      <c r="L153" s="235">
        <v>99.971032408953803</v>
      </c>
      <c r="M153" s="240">
        <v>101.94674771954737</v>
      </c>
      <c r="N153" s="240">
        <v>101.98121213533497</v>
      </c>
      <c r="O153" s="240"/>
      <c r="P153" s="238"/>
    </row>
    <row r="154" spans="1:16" x14ac:dyDescent="0.35">
      <c r="A154" s="256">
        <v>20190329</v>
      </c>
      <c r="B154" s="256" t="s">
        <v>1274</v>
      </c>
      <c r="C154" s="256" t="s">
        <v>1275</v>
      </c>
      <c r="D154" s="256">
        <v>101.50756699999999</v>
      </c>
      <c r="E154" s="256">
        <v>102.80756700000001</v>
      </c>
      <c r="F154" s="256">
        <v>104.107567</v>
      </c>
      <c r="G154" s="256">
        <v>130</v>
      </c>
      <c r="I154" s="223">
        <v>43667</v>
      </c>
      <c r="J154" s="233">
        <v>99.779454965355754</v>
      </c>
      <c r="K154" s="235">
        <v>99.971079637800244</v>
      </c>
      <c r="L154" s="235">
        <v>99.971035750083104</v>
      </c>
      <c r="M154" s="240">
        <v>101.94636207221784</v>
      </c>
      <c r="N154" s="240">
        <v>101.98102339453901</v>
      </c>
      <c r="O154" s="240"/>
      <c r="P154" s="238"/>
    </row>
    <row r="155" spans="1:16" x14ac:dyDescent="0.35">
      <c r="A155" s="256">
        <v>20190329</v>
      </c>
      <c r="B155" s="256" t="s">
        <v>1276</v>
      </c>
      <c r="C155" s="256" t="s">
        <v>1277</v>
      </c>
      <c r="D155" s="256">
        <v>102.358412</v>
      </c>
      <c r="E155" s="256">
        <v>103.658412</v>
      </c>
      <c r="F155" s="256">
        <v>104.958412</v>
      </c>
      <c r="G155" s="256">
        <v>130</v>
      </c>
      <c r="I155" s="223">
        <v>43668</v>
      </c>
      <c r="J155" s="233">
        <v>99.779481524247203</v>
      </c>
      <c r="K155" s="235">
        <v>99.971083120502826</v>
      </c>
      <c r="L155" s="235">
        <v>99.971039091212404</v>
      </c>
      <c r="M155" s="240">
        <v>101.9459764248883</v>
      </c>
      <c r="N155" s="240">
        <v>101.98083465374303</v>
      </c>
      <c r="O155" s="240"/>
      <c r="P155" s="238"/>
    </row>
    <row r="156" spans="1:16" x14ac:dyDescent="0.35">
      <c r="A156" s="256">
        <v>20190329</v>
      </c>
      <c r="B156" s="256" t="s">
        <v>1278</v>
      </c>
      <c r="C156" s="256" t="s">
        <v>1279</v>
      </c>
      <c r="D156" s="256">
        <v>101.198554</v>
      </c>
      <c r="E156" s="256">
        <v>102.498554</v>
      </c>
      <c r="F156" s="256">
        <v>103.798554</v>
      </c>
      <c r="G156" s="256">
        <v>130</v>
      </c>
      <c r="I156" s="223">
        <v>43669</v>
      </c>
      <c r="J156" s="233">
        <v>99.779508083138651</v>
      </c>
      <c r="K156" s="235">
        <v>99.971086603205407</v>
      </c>
      <c r="L156" s="235">
        <v>99.971042432341704</v>
      </c>
      <c r="M156" s="240">
        <v>101.94559077755876</v>
      </c>
      <c r="N156" s="240">
        <v>101.98064591294707</v>
      </c>
      <c r="O156" s="240"/>
      <c r="P156" s="238"/>
    </row>
    <row r="157" spans="1:16" x14ac:dyDescent="0.35">
      <c r="A157" s="256">
        <v>20190329</v>
      </c>
      <c r="B157" s="256" t="s">
        <v>1280</v>
      </c>
      <c r="C157" s="256" t="s">
        <v>1281</v>
      </c>
      <c r="D157" s="256">
        <v>100.53183900000001</v>
      </c>
      <c r="E157" s="256">
        <v>101.831839</v>
      </c>
      <c r="F157" s="256">
        <v>103.131839</v>
      </c>
      <c r="G157" s="256">
        <v>130</v>
      </c>
      <c r="I157" s="223">
        <v>43670</v>
      </c>
      <c r="J157" s="233">
        <v>99.7795346420301</v>
      </c>
      <c r="K157" s="235">
        <v>99.971090085907989</v>
      </c>
      <c r="L157" s="235">
        <v>99.971045773471005</v>
      </c>
      <c r="M157" s="240">
        <v>101.94520513022923</v>
      </c>
      <c r="N157" s="240">
        <v>101.98045717215109</v>
      </c>
      <c r="O157" s="240"/>
      <c r="P157" s="238"/>
    </row>
    <row r="158" spans="1:16" x14ac:dyDescent="0.35">
      <c r="A158" s="256">
        <v>20190329</v>
      </c>
      <c r="B158" s="256" t="s">
        <v>1282</v>
      </c>
      <c r="C158" s="256" t="s">
        <v>1283</v>
      </c>
      <c r="D158" s="256">
        <v>98.791905999999997</v>
      </c>
      <c r="E158" s="256">
        <v>100.39190600000001</v>
      </c>
      <c r="F158" s="256">
        <v>101.991906</v>
      </c>
      <c r="G158" s="256">
        <v>160</v>
      </c>
      <c r="I158" s="223">
        <v>43671</v>
      </c>
      <c r="J158" s="233">
        <v>99.779561200921549</v>
      </c>
      <c r="K158" s="235">
        <v>99.97109356861057</v>
      </c>
      <c r="L158" s="235">
        <v>99.971049114600305</v>
      </c>
      <c r="M158" s="240">
        <v>101.94481948289969</v>
      </c>
      <c r="N158" s="240">
        <v>101.98026843135513</v>
      </c>
      <c r="O158" s="240"/>
      <c r="P158" s="238"/>
    </row>
    <row r="159" spans="1:16" x14ac:dyDescent="0.35">
      <c r="A159" s="256">
        <v>20190329</v>
      </c>
      <c r="B159" s="256" t="s">
        <v>4454</v>
      </c>
      <c r="C159" s="256" t="s">
        <v>4455</v>
      </c>
      <c r="D159" s="256">
        <v>98.993620000000007</v>
      </c>
      <c r="E159" s="256">
        <v>99.993620000000007</v>
      </c>
      <c r="F159" s="256">
        <v>100.99362000000001</v>
      </c>
      <c r="G159" s="256">
        <v>100</v>
      </c>
      <c r="I159" s="223">
        <v>43672</v>
      </c>
      <c r="J159" s="233">
        <v>99.779587759812998</v>
      </c>
      <c r="K159" s="235">
        <v>99.971097051313151</v>
      </c>
      <c r="L159" s="235">
        <v>99.971052455729605</v>
      </c>
      <c r="M159" s="240">
        <v>101.94443383557015</v>
      </c>
      <c r="N159" s="240">
        <v>101.98007969055915</v>
      </c>
      <c r="O159" s="240"/>
      <c r="P159" s="238"/>
    </row>
    <row r="160" spans="1:16" x14ac:dyDescent="0.35">
      <c r="A160" s="256">
        <v>20190329</v>
      </c>
      <c r="B160" s="256" t="s">
        <v>4713</v>
      </c>
      <c r="C160" s="256" t="s">
        <v>4714</v>
      </c>
      <c r="D160" s="256">
        <v>99.026529999999994</v>
      </c>
      <c r="E160" s="256">
        <v>100.02652999999999</v>
      </c>
      <c r="F160" s="256">
        <v>101.02652999999999</v>
      </c>
      <c r="G160" s="256">
        <v>100</v>
      </c>
      <c r="I160" s="223">
        <v>43673</v>
      </c>
      <c r="J160" s="233">
        <v>99.779614318704446</v>
      </c>
      <c r="K160" s="235">
        <v>99.971100534015733</v>
      </c>
      <c r="L160" s="235">
        <v>99.971055796858906</v>
      </c>
      <c r="M160" s="240">
        <v>101.94404818824061</v>
      </c>
      <c r="N160" s="240">
        <v>101.97989094976319</v>
      </c>
      <c r="O160" s="240"/>
      <c r="P160" s="238"/>
    </row>
    <row r="161" spans="1:16" x14ac:dyDescent="0.35">
      <c r="A161" s="256">
        <v>20190329</v>
      </c>
      <c r="B161" s="256" t="s">
        <v>5124</v>
      </c>
      <c r="C161" s="256" t="s">
        <v>5125</v>
      </c>
      <c r="D161" s="256">
        <v>99.338809999999995</v>
      </c>
      <c r="E161" s="256">
        <v>100.33881</v>
      </c>
      <c r="F161" s="256">
        <v>101.33881</v>
      </c>
      <c r="G161" s="256">
        <v>100</v>
      </c>
      <c r="I161" s="223">
        <v>43674</v>
      </c>
      <c r="J161" s="233">
        <v>99.779640877595895</v>
      </c>
      <c r="K161" s="235">
        <v>99.971104016718314</v>
      </c>
      <c r="L161" s="235">
        <v>99.971059137988206</v>
      </c>
      <c r="M161" s="240">
        <v>101.94366254091108</v>
      </c>
      <c r="N161" s="240">
        <v>101.97970220896721</v>
      </c>
      <c r="O161" s="240"/>
      <c r="P161" s="238"/>
    </row>
    <row r="162" spans="1:16" x14ac:dyDescent="0.35">
      <c r="A162" s="256">
        <v>20190329</v>
      </c>
      <c r="B162" s="256" t="s">
        <v>2301</v>
      </c>
      <c r="C162" s="256" t="s">
        <v>3098</v>
      </c>
      <c r="D162" s="256">
        <v>97.437047000000007</v>
      </c>
      <c r="E162" s="256">
        <v>98.737047000000004</v>
      </c>
      <c r="F162" s="256">
        <v>100.037047</v>
      </c>
      <c r="G162" s="256">
        <v>130</v>
      </c>
      <c r="I162" s="223">
        <v>43675</v>
      </c>
      <c r="J162" s="233">
        <v>99.779667436487344</v>
      </c>
      <c r="K162" s="235">
        <v>99.971107499420896</v>
      </c>
      <c r="L162" s="235">
        <v>99.971062479117506</v>
      </c>
      <c r="M162" s="240">
        <v>101.94327689358154</v>
      </c>
      <c r="N162" s="240">
        <v>101.97951346817125</v>
      </c>
      <c r="O162" s="240"/>
      <c r="P162" s="238"/>
    </row>
    <row r="163" spans="1:16" x14ac:dyDescent="0.35">
      <c r="A163" s="256">
        <v>20190329</v>
      </c>
      <c r="B163" s="256" t="s">
        <v>4456</v>
      </c>
      <c r="C163" s="256" t="s">
        <v>4457</v>
      </c>
      <c r="D163" s="256">
        <v>98.124650000000003</v>
      </c>
      <c r="E163" s="256">
        <v>99.124650000000003</v>
      </c>
      <c r="F163" s="256">
        <v>100.12465</v>
      </c>
      <c r="G163" s="256">
        <v>100</v>
      </c>
      <c r="I163" s="223">
        <v>43676</v>
      </c>
      <c r="J163" s="233">
        <v>99.779693995378793</v>
      </c>
      <c r="K163" s="235">
        <v>99.971110982123477</v>
      </c>
      <c r="L163" s="235">
        <v>99.971065820246807</v>
      </c>
      <c r="M163" s="240">
        <v>101.942891246252</v>
      </c>
      <c r="N163" s="240">
        <v>101.97932472737527</v>
      </c>
      <c r="O163" s="240"/>
      <c r="P163" s="238"/>
    </row>
    <row r="164" spans="1:16" x14ac:dyDescent="0.35">
      <c r="A164" s="256">
        <v>20190329</v>
      </c>
      <c r="B164" s="256" t="s">
        <v>4715</v>
      </c>
      <c r="C164" s="256" t="s">
        <v>4716</v>
      </c>
      <c r="D164" s="256">
        <v>98.948819999999998</v>
      </c>
      <c r="E164" s="256">
        <v>100.24881999999999</v>
      </c>
      <c r="F164" s="256">
        <v>101.54882000000001</v>
      </c>
      <c r="G164" s="256">
        <v>130</v>
      </c>
      <c r="I164" s="223">
        <v>43677</v>
      </c>
      <c r="J164" s="233">
        <v>99.779720554270241</v>
      </c>
      <c r="K164" s="235">
        <v>99.971114464826059</v>
      </c>
      <c r="L164" s="235">
        <v>99.971069161376107</v>
      </c>
      <c r="M164" s="240">
        <v>101.94250559892247</v>
      </c>
      <c r="N164" s="240">
        <v>101.97913598657931</v>
      </c>
      <c r="O164" s="240"/>
      <c r="P164" s="238"/>
    </row>
    <row r="165" spans="1:16" x14ac:dyDescent="0.35">
      <c r="A165" s="256">
        <v>20190329</v>
      </c>
      <c r="B165" s="256" t="s">
        <v>5126</v>
      </c>
      <c r="C165" s="256" t="s">
        <v>5127</v>
      </c>
      <c r="D165" s="256">
        <v>100.380309</v>
      </c>
      <c r="E165" s="256">
        <v>101.68030899999999</v>
      </c>
      <c r="F165" s="256">
        <v>102.98030900000001</v>
      </c>
      <c r="G165" s="256">
        <v>130</v>
      </c>
      <c r="I165" s="223">
        <v>43678</v>
      </c>
      <c r="J165" s="233">
        <v>99.77974711316169</v>
      </c>
      <c r="K165" s="235">
        <v>99.97111794752864</v>
      </c>
      <c r="L165" s="235">
        <v>99.971072502505407</v>
      </c>
      <c r="M165" s="240">
        <v>101.94211995159293</v>
      </c>
      <c r="N165" s="240">
        <v>101.97894724578333</v>
      </c>
      <c r="O165" s="240"/>
      <c r="P165" s="238"/>
    </row>
    <row r="166" spans="1:16" x14ac:dyDescent="0.35">
      <c r="A166" s="256">
        <v>20190329</v>
      </c>
      <c r="B166" s="256" t="s">
        <v>2302</v>
      </c>
      <c r="C166" s="256" t="s">
        <v>3099</v>
      </c>
      <c r="D166" s="256">
        <v>95.907632000000007</v>
      </c>
      <c r="E166" s="256">
        <v>97.507632000000001</v>
      </c>
      <c r="F166" s="256">
        <v>99.107631999999995</v>
      </c>
      <c r="G166" s="256">
        <v>160</v>
      </c>
      <c r="I166" s="223">
        <v>43679</v>
      </c>
      <c r="J166" s="233">
        <v>99.779773672053139</v>
      </c>
      <c r="K166" s="235">
        <v>99.971121430231221</v>
      </c>
      <c r="L166" s="235">
        <v>99.971075843634708</v>
      </c>
      <c r="M166" s="240">
        <v>101.94173430426339</v>
      </c>
      <c r="N166" s="240">
        <v>101.97875850498737</v>
      </c>
      <c r="O166" s="240"/>
      <c r="P166" s="238"/>
    </row>
    <row r="167" spans="1:16" x14ac:dyDescent="0.35">
      <c r="A167" s="256">
        <v>20190329</v>
      </c>
      <c r="B167" s="256" t="s">
        <v>4458</v>
      </c>
      <c r="C167" s="256" t="s">
        <v>4459</v>
      </c>
      <c r="D167" s="256">
        <v>97.089657000000003</v>
      </c>
      <c r="E167" s="256">
        <v>98.389657</v>
      </c>
      <c r="F167" s="256">
        <v>99.689656999999997</v>
      </c>
      <c r="G167" s="256">
        <v>130</v>
      </c>
      <c r="I167" s="223">
        <v>43680</v>
      </c>
      <c r="J167" s="233">
        <v>99.779800230944588</v>
      </c>
      <c r="K167" s="235">
        <v>99.971124912933803</v>
      </c>
      <c r="L167" s="235">
        <v>99.971079184764008</v>
      </c>
      <c r="M167" s="240">
        <v>101.94134865693385</v>
      </c>
      <c r="N167" s="240">
        <v>101.97856976419139</v>
      </c>
      <c r="O167" s="240"/>
      <c r="P167" s="238"/>
    </row>
    <row r="168" spans="1:16" x14ac:dyDescent="0.35">
      <c r="A168" s="256">
        <v>20190329</v>
      </c>
      <c r="B168" s="256" t="s">
        <v>4717</v>
      </c>
      <c r="C168" s="256" t="s">
        <v>4718</v>
      </c>
      <c r="D168" s="256">
        <v>99.613687999999996</v>
      </c>
      <c r="E168" s="256">
        <v>100.91368799999999</v>
      </c>
      <c r="F168" s="256">
        <v>102.213688</v>
      </c>
      <c r="G168" s="256">
        <v>130</v>
      </c>
      <c r="I168" s="223">
        <v>43681</v>
      </c>
      <c r="J168" s="233">
        <v>99.779826789836036</v>
      </c>
      <c r="K168" s="235">
        <v>99.971128395636384</v>
      </c>
      <c r="L168" s="235">
        <v>99.971082525893308</v>
      </c>
      <c r="M168" s="240">
        <v>101.94096300960432</v>
      </c>
      <c r="N168" s="240">
        <v>101.97838102339543</v>
      </c>
      <c r="O168" s="240"/>
      <c r="P168" s="238"/>
    </row>
    <row r="169" spans="1:16" x14ac:dyDescent="0.35">
      <c r="A169" s="256">
        <v>20190329</v>
      </c>
      <c r="B169" s="256" t="s">
        <v>5128</v>
      </c>
      <c r="C169" s="256" t="s">
        <v>5129</v>
      </c>
      <c r="D169" s="256">
        <v>102.21490900000001</v>
      </c>
      <c r="E169" s="256">
        <v>103.814909</v>
      </c>
      <c r="F169" s="256">
        <v>105.41490899999999</v>
      </c>
      <c r="G169" s="256">
        <v>160</v>
      </c>
      <c r="I169" s="223">
        <v>43682</v>
      </c>
      <c r="J169" s="233">
        <v>99.779853348727485</v>
      </c>
      <c r="K169" s="235">
        <v>99.971131878338966</v>
      </c>
      <c r="L169" s="235">
        <v>99.971085867022609</v>
      </c>
      <c r="M169" s="240">
        <v>101.94057736227478</v>
      </c>
      <c r="N169" s="240">
        <v>101.97819228259945</v>
      </c>
      <c r="O169" s="240"/>
      <c r="P169" s="238"/>
    </row>
    <row r="170" spans="1:16" x14ac:dyDescent="0.35">
      <c r="A170" s="256">
        <v>20190329</v>
      </c>
      <c r="B170" s="256" t="s">
        <v>4460</v>
      </c>
      <c r="C170" s="256" t="s">
        <v>4461</v>
      </c>
      <c r="D170" s="256">
        <v>95.265181999999996</v>
      </c>
      <c r="E170" s="256">
        <v>96.865182000000004</v>
      </c>
      <c r="F170" s="256">
        <v>98.465181999999999</v>
      </c>
      <c r="G170" s="256">
        <v>160</v>
      </c>
      <c r="I170" s="223">
        <v>43683</v>
      </c>
      <c r="J170" s="233">
        <v>99.779879907618934</v>
      </c>
      <c r="K170" s="235">
        <v>99.971135361041547</v>
      </c>
      <c r="L170" s="235">
        <v>99.971089208151909</v>
      </c>
      <c r="M170" s="240">
        <v>101.94019171494524</v>
      </c>
      <c r="N170" s="240">
        <v>101.97800354180349</v>
      </c>
      <c r="O170" s="240"/>
      <c r="P170" s="238"/>
    </row>
    <row r="171" spans="1:16" x14ac:dyDescent="0.35">
      <c r="A171" s="256">
        <v>20190329</v>
      </c>
      <c r="B171" s="256" t="s">
        <v>4719</v>
      </c>
      <c r="C171" s="256" t="s">
        <v>4720</v>
      </c>
      <c r="D171" s="256">
        <v>100.501672</v>
      </c>
      <c r="E171" s="256">
        <v>102.10167199999999</v>
      </c>
      <c r="F171" s="256">
        <v>103.701672</v>
      </c>
      <c r="G171" s="256">
        <v>160</v>
      </c>
      <c r="I171" s="223">
        <v>43684</v>
      </c>
      <c r="J171" s="233">
        <v>99.779906466510383</v>
      </c>
      <c r="K171" s="235">
        <v>99.971138843744129</v>
      </c>
      <c r="L171" s="235">
        <v>99.971092549281209</v>
      </c>
      <c r="M171" s="240">
        <v>101.93980606761571</v>
      </c>
      <c r="N171" s="240">
        <v>101.97781480100751</v>
      </c>
      <c r="O171" s="240"/>
      <c r="P171" s="238"/>
    </row>
    <row r="172" spans="1:16" x14ac:dyDescent="0.35">
      <c r="A172" s="256">
        <v>20190329</v>
      </c>
      <c r="B172" s="256" t="s">
        <v>4721</v>
      </c>
      <c r="C172" s="256" t="s">
        <v>4722</v>
      </c>
      <c r="D172" s="256">
        <v>101.281125</v>
      </c>
      <c r="E172" s="256">
        <v>102.881125</v>
      </c>
      <c r="F172" s="256">
        <v>104.48112500000001</v>
      </c>
      <c r="G172" s="256">
        <v>160</v>
      </c>
      <c r="I172" s="223">
        <v>43685</v>
      </c>
      <c r="J172" s="233">
        <v>99.779933025401832</v>
      </c>
      <c r="K172" s="235">
        <v>99.97114232644671</v>
      </c>
      <c r="L172" s="235">
        <v>99.97109589041051</v>
      </c>
      <c r="M172" s="240">
        <v>101.93942042028617</v>
      </c>
      <c r="N172" s="240">
        <v>101.97762606021155</v>
      </c>
      <c r="O172" s="240"/>
      <c r="P172" s="238"/>
    </row>
    <row r="173" spans="1:16" x14ac:dyDescent="0.35">
      <c r="A173" s="256">
        <v>20190329</v>
      </c>
      <c r="B173" s="256" t="s">
        <v>1284</v>
      </c>
      <c r="C173" s="256" t="s">
        <v>1285</v>
      </c>
      <c r="D173" s="256">
        <v>98.748378000000002</v>
      </c>
      <c r="E173" s="256">
        <v>100.348378</v>
      </c>
      <c r="F173" s="256">
        <v>101.94837800000001</v>
      </c>
      <c r="G173" s="256">
        <v>160</v>
      </c>
      <c r="I173" s="223">
        <v>43686</v>
      </c>
      <c r="J173" s="233">
        <v>99.77995958429328</v>
      </c>
      <c r="K173" s="235">
        <v>99.971145809149291</v>
      </c>
      <c r="L173" s="235">
        <v>99.97109923153981</v>
      </c>
      <c r="M173" s="240">
        <v>101.93903477295663</v>
      </c>
      <c r="N173" s="240">
        <v>101.97743731941557</v>
      </c>
      <c r="O173" s="240"/>
      <c r="P173" s="238"/>
    </row>
    <row r="174" spans="1:16" x14ac:dyDescent="0.35">
      <c r="A174" s="256">
        <v>20190329</v>
      </c>
      <c r="B174" s="256" t="s">
        <v>1286</v>
      </c>
      <c r="C174" s="256" t="s">
        <v>1287</v>
      </c>
      <c r="D174" s="256">
        <v>98.054641000000004</v>
      </c>
      <c r="E174" s="256">
        <v>99.654640999999998</v>
      </c>
      <c r="F174" s="256">
        <v>101.25464100000001</v>
      </c>
      <c r="G174" s="256">
        <v>160</v>
      </c>
      <c r="I174" s="223">
        <v>43687</v>
      </c>
      <c r="J174" s="233">
        <v>99.779986143184729</v>
      </c>
      <c r="K174" s="235">
        <v>99.971149291851873</v>
      </c>
      <c r="L174" s="235">
        <v>99.97110257266911</v>
      </c>
      <c r="M174" s="240">
        <v>101.93864912562709</v>
      </c>
      <c r="N174" s="240">
        <v>101.97724857861961</v>
      </c>
      <c r="O174" s="240"/>
      <c r="P174" s="238"/>
    </row>
    <row r="175" spans="1:16" x14ac:dyDescent="0.35">
      <c r="A175" s="256">
        <v>20190329</v>
      </c>
      <c r="B175" s="256" t="s">
        <v>5243</v>
      </c>
      <c r="C175" s="256" t="s">
        <v>5244</v>
      </c>
      <c r="D175" s="256">
        <v>98.4</v>
      </c>
      <c r="E175" s="256">
        <v>100</v>
      </c>
      <c r="F175" s="256">
        <v>101.6</v>
      </c>
      <c r="G175" s="256">
        <v>160</v>
      </c>
      <c r="I175" s="223">
        <v>43688</v>
      </c>
      <c r="J175" s="233">
        <v>99.780012702076178</v>
      </c>
      <c r="K175" s="235">
        <v>99.971152774554454</v>
      </c>
      <c r="L175" s="235">
        <v>99.971105913798411</v>
      </c>
      <c r="M175" s="240">
        <v>101.93826347829756</v>
      </c>
      <c r="N175" s="240">
        <v>101.97705983782363</v>
      </c>
      <c r="O175" s="240"/>
      <c r="P175" s="238"/>
    </row>
    <row r="176" spans="1:16" x14ac:dyDescent="0.35">
      <c r="A176" s="256">
        <v>20190329</v>
      </c>
      <c r="B176" s="256" t="s">
        <v>1288</v>
      </c>
      <c r="C176" s="256" t="s">
        <v>1289</v>
      </c>
      <c r="D176" s="256">
        <v>98.795895000000002</v>
      </c>
      <c r="E176" s="256">
        <v>100.795895</v>
      </c>
      <c r="F176" s="256">
        <v>102.795895</v>
      </c>
      <c r="G176" s="256">
        <v>200</v>
      </c>
      <c r="I176" s="223">
        <v>43689</v>
      </c>
      <c r="J176" s="233">
        <v>99.780039260967627</v>
      </c>
      <c r="K176" s="235">
        <v>99.971156257257036</v>
      </c>
      <c r="L176" s="235">
        <v>99.971109254927711</v>
      </c>
      <c r="M176" s="240">
        <v>101.93787783096802</v>
      </c>
      <c r="N176" s="240">
        <v>101.97687109702767</v>
      </c>
      <c r="O176" s="240"/>
      <c r="P176" s="238"/>
    </row>
    <row r="177" spans="1:16" x14ac:dyDescent="0.35">
      <c r="A177" s="256">
        <v>20190329</v>
      </c>
      <c r="B177" s="256" t="s">
        <v>1290</v>
      </c>
      <c r="C177" s="256" t="s">
        <v>1291</v>
      </c>
      <c r="D177" s="256">
        <v>97.223228000000006</v>
      </c>
      <c r="E177" s="256">
        <v>99.223228000000006</v>
      </c>
      <c r="F177" s="256">
        <v>101.22322800000001</v>
      </c>
      <c r="G177" s="256">
        <v>200</v>
      </c>
      <c r="I177" s="223">
        <v>43690</v>
      </c>
      <c r="J177" s="233">
        <v>99.780065819859075</v>
      </c>
      <c r="K177" s="235">
        <v>99.971159739959617</v>
      </c>
      <c r="L177" s="235">
        <v>99.971112596057012</v>
      </c>
      <c r="M177" s="240">
        <v>101.93749218363848</v>
      </c>
      <c r="N177" s="240">
        <v>101.97668235623169</v>
      </c>
      <c r="O177" s="240"/>
      <c r="P177" s="238"/>
    </row>
    <row r="178" spans="1:16" x14ac:dyDescent="0.35">
      <c r="A178" s="256">
        <v>20190329</v>
      </c>
      <c r="B178" s="256" t="s">
        <v>5245</v>
      </c>
      <c r="C178" s="256" t="s">
        <v>5246</v>
      </c>
      <c r="D178" s="256">
        <v>98.534754000000007</v>
      </c>
      <c r="E178" s="256">
        <v>100.53475400000001</v>
      </c>
      <c r="F178" s="256">
        <v>102.53475400000001</v>
      </c>
      <c r="G178" s="256">
        <v>200</v>
      </c>
      <c r="I178" s="223">
        <v>43691</v>
      </c>
      <c r="J178" s="233">
        <v>99.780092378750524</v>
      </c>
      <c r="K178" s="235">
        <v>99.971163222662199</v>
      </c>
      <c r="L178" s="235">
        <v>99.971115937186312</v>
      </c>
      <c r="M178" s="240">
        <v>101.93710653630895</v>
      </c>
      <c r="N178" s="240">
        <v>101.97649361543573</v>
      </c>
      <c r="O178" s="240"/>
      <c r="P178" s="238"/>
    </row>
    <row r="179" spans="1:16" x14ac:dyDescent="0.35">
      <c r="A179" s="256">
        <v>20190329</v>
      </c>
      <c r="B179" s="256" t="s">
        <v>1293</v>
      </c>
      <c r="C179" s="256" t="s">
        <v>1294</v>
      </c>
      <c r="D179" s="256">
        <v>98.816350999999997</v>
      </c>
      <c r="E179" s="256">
        <v>100.11635099999999</v>
      </c>
      <c r="F179" s="256">
        <v>101.41635100000001</v>
      </c>
      <c r="G179" s="256">
        <v>130</v>
      </c>
      <c r="I179" s="223">
        <v>43692</v>
      </c>
      <c r="J179" s="233">
        <v>99.780118937641973</v>
      </c>
      <c r="K179" s="235">
        <v>99.97116670536478</v>
      </c>
      <c r="L179" s="235">
        <v>99.971119278315612</v>
      </c>
      <c r="M179" s="240">
        <v>101.93672088897941</v>
      </c>
      <c r="N179" s="240">
        <v>101.97630487463975</v>
      </c>
      <c r="O179" s="240"/>
      <c r="P179" s="238"/>
    </row>
    <row r="180" spans="1:16" x14ac:dyDescent="0.35">
      <c r="A180" s="256">
        <v>20190329</v>
      </c>
      <c r="B180" s="256" t="s">
        <v>1295</v>
      </c>
      <c r="C180" s="256" t="s">
        <v>1296</v>
      </c>
      <c r="D180" s="256">
        <v>97.879007000000001</v>
      </c>
      <c r="E180" s="256">
        <v>99.479006999999996</v>
      </c>
      <c r="F180" s="256">
        <v>101.079007</v>
      </c>
      <c r="G180" s="256">
        <v>160</v>
      </c>
      <c r="I180" s="223">
        <v>43693</v>
      </c>
      <c r="J180" s="233">
        <v>99.780145496533422</v>
      </c>
      <c r="K180" s="235">
        <v>99.971170188067362</v>
      </c>
      <c r="L180" s="235">
        <v>99.971122619444913</v>
      </c>
      <c r="M180" s="240">
        <v>101.93633524164987</v>
      </c>
      <c r="N180" s="240">
        <v>101.97611613384379</v>
      </c>
      <c r="O180" s="240"/>
      <c r="P180" s="238"/>
    </row>
    <row r="181" spans="1:16" x14ac:dyDescent="0.35">
      <c r="A181" s="256">
        <v>20190329</v>
      </c>
      <c r="B181" s="256" t="s">
        <v>1299</v>
      </c>
      <c r="C181" s="256" t="s">
        <v>1300</v>
      </c>
      <c r="D181" s="256">
        <v>98.808205000000001</v>
      </c>
      <c r="E181" s="256">
        <v>100.108205</v>
      </c>
      <c r="F181" s="256">
        <v>101.408205</v>
      </c>
      <c r="G181" s="256">
        <v>130</v>
      </c>
      <c r="I181" s="223">
        <v>43694</v>
      </c>
      <c r="J181" s="233">
        <v>99.78017205542487</v>
      </c>
      <c r="K181" s="235">
        <v>99.971173670769943</v>
      </c>
      <c r="L181" s="235">
        <v>99.971125960574213</v>
      </c>
      <c r="M181" s="240">
        <v>101.93594959432033</v>
      </c>
      <c r="N181" s="240">
        <v>101.97592739304781</v>
      </c>
      <c r="O181" s="240"/>
      <c r="P181" s="238"/>
    </row>
    <row r="182" spans="1:16" x14ac:dyDescent="0.35">
      <c r="A182" s="256">
        <v>20190329</v>
      </c>
      <c r="B182" s="256" t="s">
        <v>1301</v>
      </c>
      <c r="C182" s="256" t="s">
        <v>1302</v>
      </c>
      <c r="D182" s="256">
        <v>99.503349999999998</v>
      </c>
      <c r="E182" s="256">
        <v>100.50335</v>
      </c>
      <c r="F182" s="256">
        <v>101.50335</v>
      </c>
      <c r="G182" s="256">
        <v>100</v>
      </c>
      <c r="I182" s="223">
        <v>43695</v>
      </c>
      <c r="J182" s="233">
        <v>99.780198614316319</v>
      </c>
      <c r="K182" s="235">
        <v>99.971177153472524</v>
      </c>
      <c r="L182" s="235">
        <v>99.971129301703513</v>
      </c>
      <c r="M182" s="240">
        <v>101.9355639469908</v>
      </c>
      <c r="N182" s="240">
        <v>101.97573865225185</v>
      </c>
      <c r="O182" s="240"/>
      <c r="P182" s="238"/>
    </row>
    <row r="183" spans="1:16" x14ac:dyDescent="0.35">
      <c r="A183" s="256">
        <v>20190329</v>
      </c>
      <c r="B183" s="256" t="s">
        <v>1303</v>
      </c>
      <c r="C183" s="256" t="s">
        <v>1304</v>
      </c>
      <c r="D183" s="256">
        <v>98.402213000000003</v>
      </c>
      <c r="E183" s="256">
        <v>100.002213</v>
      </c>
      <c r="F183" s="256">
        <v>101.60221300000001</v>
      </c>
      <c r="G183" s="256">
        <v>160</v>
      </c>
      <c r="I183" s="223">
        <v>43696</v>
      </c>
      <c r="J183" s="233">
        <v>99.780225173207768</v>
      </c>
      <c r="K183" s="235">
        <v>99.971180636175106</v>
      </c>
      <c r="L183" s="235">
        <v>99.971132642832814</v>
      </c>
      <c r="M183" s="240">
        <v>101.93517829966126</v>
      </c>
      <c r="N183" s="240">
        <v>101.97554991145587</v>
      </c>
      <c r="O183" s="240"/>
      <c r="P183" s="238"/>
    </row>
    <row r="184" spans="1:16" x14ac:dyDescent="0.35">
      <c r="A184" s="256">
        <v>20190329</v>
      </c>
      <c r="B184" s="256" t="s">
        <v>1305</v>
      </c>
      <c r="C184" s="256" t="s">
        <v>1306</v>
      </c>
      <c r="D184" s="256">
        <v>97.386331999999996</v>
      </c>
      <c r="E184" s="256">
        <v>98.986332000000004</v>
      </c>
      <c r="F184" s="256">
        <v>100.586332</v>
      </c>
      <c r="G184" s="256">
        <v>160</v>
      </c>
      <c r="I184" s="223">
        <v>43697</v>
      </c>
      <c r="J184" s="233">
        <v>99.780251732099217</v>
      </c>
      <c r="K184" s="235">
        <v>99.971184118877687</v>
      </c>
      <c r="L184" s="235">
        <v>99.971135983962114</v>
      </c>
      <c r="M184" s="240">
        <v>101.93479265233172</v>
      </c>
      <c r="N184" s="240">
        <v>101.97536117065991</v>
      </c>
      <c r="O184" s="240"/>
      <c r="P184" s="238"/>
    </row>
    <row r="185" spans="1:16" x14ac:dyDescent="0.35">
      <c r="A185" s="256">
        <v>20190329</v>
      </c>
      <c r="B185" s="256" t="s">
        <v>1308</v>
      </c>
      <c r="C185" s="256" t="s">
        <v>1309</v>
      </c>
      <c r="D185" s="256">
        <v>100.422596</v>
      </c>
      <c r="E185" s="256">
        <v>101.722596</v>
      </c>
      <c r="F185" s="256">
        <v>103.02259599999999</v>
      </c>
      <c r="G185" s="256">
        <v>130</v>
      </c>
      <c r="I185" s="223">
        <v>43698</v>
      </c>
      <c r="J185" s="233">
        <v>99.780278290990665</v>
      </c>
      <c r="K185" s="235">
        <v>99.971187601580269</v>
      </c>
      <c r="L185" s="235">
        <v>99.971139325091414</v>
      </c>
      <c r="M185" s="240">
        <v>101.93440700500219</v>
      </c>
      <c r="N185" s="240">
        <v>101.97517242986393</v>
      </c>
      <c r="O185" s="240"/>
      <c r="P185" s="238"/>
    </row>
    <row r="186" spans="1:16" x14ac:dyDescent="0.35">
      <c r="A186" s="256">
        <v>20190329</v>
      </c>
      <c r="B186" s="256" t="s">
        <v>1310</v>
      </c>
      <c r="C186" s="256" t="s">
        <v>1311</v>
      </c>
      <c r="D186" s="256">
        <v>98.482657000000003</v>
      </c>
      <c r="E186" s="256">
        <v>99.782657</v>
      </c>
      <c r="F186" s="256">
        <v>101.082657</v>
      </c>
      <c r="G186" s="256">
        <v>130</v>
      </c>
      <c r="I186" s="223">
        <v>43699</v>
      </c>
      <c r="J186" s="233">
        <v>99.780304849882114</v>
      </c>
      <c r="K186" s="235">
        <v>99.97119108428285</v>
      </c>
      <c r="L186" s="235">
        <v>99.971142666220715</v>
      </c>
      <c r="M186" s="240">
        <v>101.93402135767265</v>
      </c>
      <c r="N186" s="240">
        <v>101.97498368906797</v>
      </c>
      <c r="O186" s="240"/>
      <c r="P186" s="238"/>
    </row>
    <row r="187" spans="1:16" x14ac:dyDescent="0.35">
      <c r="A187" s="256">
        <v>20190329</v>
      </c>
      <c r="B187" s="256" t="s">
        <v>4453</v>
      </c>
      <c r="C187" s="256" t="s">
        <v>4552</v>
      </c>
      <c r="D187" s="256">
        <v>96.635409999999993</v>
      </c>
      <c r="E187" s="256">
        <v>97.935410000000005</v>
      </c>
      <c r="F187" s="256">
        <v>99.235410000000002</v>
      </c>
      <c r="G187" s="256">
        <v>130</v>
      </c>
      <c r="I187" s="223">
        <v>43700</v>
      </c>
      <c r="J187" s="233">
        <v>99.780331408773563</v>
      </c>
      <c r="K187" s="235">
        <v>99.971194566985432</v>
      </c>
      <c r="L187" s="235">
        <v>99.971146007350015</v>
      </c>
      <c r="M187" s="240">
        <v>101.93363571034311</v>
      </c>
      <c r="N187" s="240">
        <v>101.97479494827199</v>
      </c>
      <c r="O187" s="240"/>
      <c r="P187" s="238"/>
    </row>
    <row r="188" spans="1:16" x14ac:dyDescent="0.35">
      <c r="A188" s="256">
        <v>20190329</v>
      </c>
      <c r="B188" s="256" t="s">
        <v>1313</v>
      </c>
      <c r="C188" s="256" t="s">
        <v>1314</v>
      </c>
      <c r="D188" s="256">
        <v>96.270925000000005</v>
      </c>
      <c r="E188" s="256">
        <v>97.870925</v>
      </c>
      <c r="F188" s="256">
        <v>99.470924999999994</v>
      </c>
      <c r="G188" s="256">
        <v>160</v>
      </c>
      <c r="I188" s="223">
        <v>43701</v>
      </c>
      <c r="J188" s="233">
        <v>99.780357967665012</v>
      </c>
      <c r="K188" s="235">
        <v>99.971198049688013</v>
      </c>
      <c r="L188" s="235">
        <v>99.971149348479315</v>
      </c>
      <c r="M188" s="240">
        <v>101.93325006301357</v>
      </c>
      <c r="N188" s="240">
        <v>101.97460620747603</v>
      </c>
      <c r="O188" s="240"/>
      <c r="P188" s="238"/>
    </row>
    <row r="189" spans="1:16" x14ac:dyDescent="0.35">
      <c r="A189" s="256">
        <v>20190329</v>
      </c>
      <c r="B189" s="256" t="s">
        <v>1315</v>
      </c>
      <c r="C189" s="256" t="s">
        <v>1316</v>
      </c>
      <c r="D189" s="256">
        <v>97.181933999999998</v>
      </c>
      <c r="E189" s="256">
        <v>98.481933999999995</v>
      </c>
      <c r="F189" s="256">
        <v>99.781934000000007</v>
      </c>
      <c r="G189" s="256">
        <v>130</v>
      </c>
      <c r="I189" s="223">
        <v>43702</v>
      </c>
      <c r="J189" s="233">
        <v>99.78038452655646</v>
      </c>
      <c r="K189" s="235">
        <v>99.971201532390594</v>
      </c>
      <c r="L189" s="235">
        <v>99.971152689608616</v>
      </c>
      <c r="M189" s="240">
        <v>101.93286441568404</v>
      </c>
      <c r="N189" s="240">
        <v>101.97441746668005</v>
      </c>
      <c r="O189" s="240"/>
      <c r="P189" s="238"/>
    </row>
    <row r="190" spans="1:16" x14ac:dyDescent="0.35">
      <c r="A190" s="256">
        <v>20190329</v>
      </c>
      <c r="B190" s="256" t="s">
        <v>1317</v>
      </c>
      <c r="C190" s="256" t="s">
        <v>1318</v>
      </c>
      <c r="D190" s="256">
        <v>98.021872999999999</v>
      </c>
      <c r="E190" s="256">
        <v>99.621872999999994</v>
      </c>
      <c r="F190" s="256">
        <v>101.221873</v>
      </c>
      <c r="G190" s="256">
        <v>160</v>
      </c>
      <c r="I190" s="223">
        <v>43703</v>
      </c>
      <c r="J190" s="233">
        <v>99.780411085447909</v>
      </c>
      <c r="K190" s="235">
        <v>99.971205015093176</v>
      </c>
      <c r="L190" s="235">
        <v>99.971156030737916</v>
      </c>
      <c r="M190" s="240">
        <v>101.9324787683545</v>
      </c>
      <c r="N190" s="240">
        <v>101.97422872588409</v>
      </c>
      <c r="O190" s="240"/>
      <c r="P190" s="238"/>
    </row>
    <row r="191" spans="1:16" x14ac:dyDescent="0.35">
      <c r="A191" s="256">
        <v>20190329</v>
      </c>
      <c r="B191" s="256" t="s">
        <v>1319</v>
      </c>
      <c r="C191" s="256" t="s">
        <v>1320</v>
      </c>
      <c r="D191" s="256">
        <v>96.461650000000006</v>
      </c>
      <c r="E191" s="256">
        <v>98.06165</v>
      </c>
      <c r="F191" s="256">
        <v>99.661649999999995</v>
      </c>
      <c r="G191" s="256">
        <v>160</v>
      </c>
      <c r="I191" s="223">
        <v>43704</v>
      </c>
      <c r="J191" s="233">
        <v>99.780437644339358</v>
      </c>
      <c r="K191" s="235">
        <v>99.971208497795757</v>
      </c>
      <c r="L191" s="235">
        <v>99.971159371867216</v>
      </c>
      <c r="M191" s="240">
        <v>101.93209312102496</v>
      </c>
      <c r="N191" s="240">
        <v>101.97403998508811</v>
      </c>
      <c r="O191" s="240"/>
      <c r="P191" s="238"/>
    </row>
    <row r="192" spans="1:16" x14ac:dyDescent="0.35">
      <c r="A192" s="256">
        <v>20190329</v>
      </c>
      <c r="B192" s="256" t="s">
        <v>1321</v>
      </c>
      <c r="C192" s="256" t="s">
        <v>1322</v>
      </c>
      <c r="D192" s="256">
        <v>99.509367999999995</v>
      </c>
      <c r="E192" s="256">
        <v>100.80936800000001</v>
      </c>
      <c r="F192" s="256">
        <v>102.109368</v>
      </c>
      <c r="G192" s="256">
        <v>130</v>
      </c>
      <c r="I192" s="223">
        <v>43705</v>
      </c>
      <c r="J192" s="233">
        <v>99.780464203230807</v>
      </c>
      <c r="K192" s="235">
        <v>99.971211980498339</v>
      </c>
      <c r="L192" s="235">
        <v>99.971162712996517</v>
      </c>
      <c r="M192" s="240">
        <v>101.93170747369543</v>
      </c>
      <c r="N192" s="240">
        <v>101.97385124429215</v>
      </c>
      <c r="O192" s="240"/>
      <c r="P192" s="238"/>
    </row>
    <row r="193" spans="1:16" x14ac:dyDescent="0.35">
      <c r="A193" s="256">
        <v>20190329</v>
      </c>
      <c r="B193" s="256" t="s">
        <v>5044</v>
      </c>
      <c r="C193" s="256" t="s">
        <v>5045</v>
      </c>
      <c r="D193" s="256">
        <v>99.914479</v>
      </c>
      <c r="E193" s="256">
        <v>101.214479</v>
      </c>
      <c r="F193" s="256">
        <v>102.51447899999999</v>
      </c>
      <c r="G193" s="256">
        <v>130</v>
      </c>
      <c r="I193" s="223">
        <v>43706</v>
      </c>
      <c r="J193" s="233">
        <v>99.780490762122255</v>
      </c>
      <c r="K193" s="235">
        <v>99.97121546320092</v>
      </c>
      <c r="L193" s="235">
        <v>99.971166054125817</v>
      </c>
      <c r="M193" s="240">
        <v>101.93132182636589</v>
      </c>
      <c r="N193" s="240">
        <v>101.97366250349617</v>
      </c>
      <c r="O193" s="240"/>
      <c r="P193" s="238"/>
    </row>
    <row r="194" spans="1:16" x14ac:dyDescent="0.35">
      <c r="A194" s="256">
        <v>20190329</v>
      </c>
      <c r="B194" s="256" t="s">
        <v>1323</v>
      </c>
      <c r="C194" s="256" t="s">
        <v>1324</v>
      </c>
      <c r="D194" s="256">
        <v>98.184721999999994</v>
      </c>
      <c r="E194" s="256">
        <v>99.784722000000002</v>
      </c>
      <c r="F194" s="256">
        <v>101.384722</v>
      </c>
      <c r="G194" s="256">
        <v>160</v>
      </c>
      <c r="I194" s="223">
        <v>43707</v>
      </c>
      <c r="J194" s="233">
        <v>99.780517321013704</v>
      </c>
      <c r="K194" s="235">
        <v>99.971218945903502</v>
      </c>
      <c r="L194" s="235">
        <v>99.971169395255117</v>
      </c>
      <c r="M194" s="240">
        <v>101.93093617903635</v>
      </c>
      <c r="N194" s="240">
        <v>101.97347376270021</v>
      </c>
      <c r="O194" s="240"/>
      <c r="P194" s="238"/>
    </row>
    <row r="195" spans="1:16" x14ac:dyDescent="0.35">
      <c r="A195" s="256">
        <v>20190329</v>
      </c>
      <c r="B195" s="256" t="s">
        <v>5046</v>
      </c>
      <c r="C195" s="256" t="s">
        <v>5047</v>
      </c>
      <c r="D195" s="256">
        <v>100.392955</v>
      </c>
      <c r="E195" s="256">
        <v>101.99295499999999</v>
      </c>
      <c r="F195" s="256">
        <v>103.592955</v>
      </c>
      <c r="G195" s="256">
        <v>160</v>
      </c>
      <c r="I195" s="223">
        <v>43708</v>
      </c>
      <c r="J195" s="233">
        <v>99.780543879905153</v>
      </c>
      <c r="K195" s="235">
        <v>99.971222428606083</v>
      </c>
      <c r="L195" s="235">
        <v>99.971172736384418</v>
      </c>
      <c r="M195" s="240">
        <v>101.93055053170681</v>
      </c>
      <c r="N195" s="240">
        <v>101.97328502190423</v>
      </c>
      <c r="O195" s="240"/>
      <c r="P195" s="238"/>
    </row>
    <row r="196" spans="1:16" x14ac:dyDescent="0.35">
      <c r="A196" s="256">
        <v>20190329</v>
      </c>
      <c r="B196" s="256" t="s">
        <v>1325</v>
      </c>
      <c r="C196" s="256" t="s">
        <v>1326</v>
      </c>
      <c r="D196" s="256">
        <v>99.163842000000002</v>
      </c>
      <c r="E196" s="256">
        <v>100.763842</v>
      </c>
      <c r="F196" s="256">
        <v>102.36384200000001</v>
      </c>
      <c r="G196" s="256">
        <v>160</v>
      </c>
      <c r="I196" s="223">
        <v>43709</v>
      </c>
      <c r="J196" s="233">
        <v>99.780570438796602</v>
      </c>
      <c r="K196" s="235">
        <v>99.971225911308665</v>
      </c>
      <c r="L196" s="235">
        <v>99.971176077513718</v>
      </c>
      <c r="M196" s="240">
        <v>101.93016488437728</v>
      </c>
      <c r="N196" s="240">
        <v>101.97309628110827</v>
      </c>
      <c r="O196" s="240"/>
      <c r="P196" s="238"/>
    </row>
    <row r="197" spans="1:16" x14ac:dyDescent="0.35">
      <c r="A197" s="256">
        <v>20190329</v>
      </c>
      <c r="B197" s="256" t="s">
        <v>1328</v>
      </c>
      <c r="C197" s="256" t="s">
        <v>1329</v>
      </c>
      <c r="D197" s="256">
        <v>99.353734000000003</v>
      </c>
      <c r="E197" s="256">
        <v>100.55373400000001</v>
      </c>
      <c r="F197" s="256">
        <v>101.75373399999999</v>
      </c>
      <c r="G197" s="256">
        <v>120</v>
      </c>
      <c r="I197" s="223">
        <v>43710</v>
      </c>
      <c r="J197" s="233">
        <v>99.78059699768805</v>
      </c>
      <c r="K197" s="235">
        <v>99.971229394011246</v>
      </c>
      <c r="L197" s="235">
        <v>99.971179418643018</v>
      </c>
      <c r="M197" s="240">
        <v>101.92977923704774</v>
      </c>
      <c r="N197" s="240">
        <v>101.97290754031229</v>
      </c>
      <c r="O197" s="240"/>
      <c r="P197" s="238"/>
    </row>
    <row r="198" spans="1:16" x14ac:dyDescent="0.35">
      <c r="A198" s="256">
        <v>20190329</v>
      </c>
      <c r="B198" s="256" t="s">
        <v>1330</v>
      </c>
      <c r="C198" s="256" t="s">
        <v>1331</v>
      </c>
      <c r="D198" s="256">
        <v>101.123802</v>
      </c>
      <c r="E198" s="256">
        <v>102.323802</v>
      </c>
      <c r="F198" s="256">
        <v>103.523802</v>
      </c>
      <c r="G198" s="256">
        <v>120</v>
      </c>
      <c r="I198" s="223">
        <v>43711</v>
      </c>
      <c r="J198" s="233">
        <v>99.780623556579499</v>
      </c>
      <c r="K198" s="235">
        <v>99.971232876713827</v>
      </c>
      <c r="L198" s="235">
        <v>99.971182759772319</v>
      </c>
      <c r="M198" s="240">
        <v>101.9293935897182</v>
      </c>
      <c r="N198" s="240">
        <v>101.97271879951633</v>
      </c>
      <c r="O198" s="240"/>
      <c r="P198" s="238"/>
    </row>
    <row r="199" spans="1:16" x14ac:dyDescent="0.35">
      <c r="A199" s="256">
        <v>20190329</v>
      </c>
      <c r="B199" s="256" t="s">
        <v>1332</v>
      </c>
      <c r="C199" s="256" t="s">
        <v>1333</v>
      </c>
      <c r="D199" s="256">
        <v>100.41694200000001</v>
      </c>
      <c r="E199" s="256">
        <v>101.61694199999999</v>
      </c>
      <c r="F199" s="256">
        <v>102.816942</v>
      </c>
      <c r="G199" s="256">
        <v>120</v>
      </c>
      <c r="I199" s="223">
        <v>43712</v>
      </c>
      <c r="J199" s="233">
        <v>99.780650115470948</v>
      </c>
      <c r="K199" s="235">
        <v>99.971236359416409</v>
      </c>
      <c r="L199" s="235">
        <v>99.971186100901619</v>
      </c>
      <c r="M199" s="240">
        <v>101.92900794238867</v>
      </c>
      <c r="N199" s="240">
        <v>101.97253005872035</v>
      </c>
      <c r="O199" s="240"/>
      <c r="P199" s="238"/>
    </row>
    <row r="200" spans="1:16" x14ac:dyDescent="0.35">
      <c r="A200" s="256">
        <v>20190329</v>
      </c>
      <c r="B200" s="256" t="s">
        <v>1338</v>
      </c>
      <c r="C200" s="256" t="s">
        <v>1339</v>
      </c>
      <c r="D200" s="256">
        <v>99.136945999999995</v>
      </c>
      <c r="E200" s="256">
        <v>100.13694599999999</v>
      </c>
      <c r="F200" s="256">
        <v>101.13694599999999</v>
      </c>
      <c r="G200" s="256">
        <v>100</v>
      </c>
      <c r="I200" s="223">
        <v>43713</v>
      </c>
      <c r="J200" s="233">
        <v>99.780676674362397</v>
      </c>
      <c r="K200" s="235">
        <v>99.97123984211899</v>
      </c>
      <c r="L200" s="235">
        <v>99.971189442030919</v>
      </c>
      <c r="M200" s="240">
        <v>101.92862229505913</v>
      </c>
      <c r="N200" s="240">
        <v>101.97234131792439</v>
      </c>
      <c r="O200" s="240"/>
      <c r="P200" s="238"/>
    </row>
    <row r="201" spans="1:16" x14ac:dyDescent="0.35">
      <c r="A201" s="256">
        <v>20190329</v>
      </c>
      <c r="B201" s="256" t="s">
        <v>1340</v>
      </c>
      <c r="C201" s="256" t="s">
        <v>1341</v>
      </c>
      <c r="D201" s="256">
        <v>99.242894000000007</v>
      </c>
      <c r="E201" s="256">
        <v>100.24289400000001</v>
      </c>
      <c r="F201" s="256">
        <v>101.24289400000001</v>
      </c>
      <c r="G201" s="256">
        <v>100</v>
      </c>
      <c r="I201" s="223">
        <v>43714</v>
      </c>
      <c r="J201" s="233">
        <v>99.780703233253845</v>
      </c>
      <c r="K201" s="235">
        <v>99.971243324821572</v>
      </c>
      <c r="L201" s="235">
        <v>99.97119278316022</v>
      </c>
      <c r="M201" s="240">
        <v>101.92823664772959</v>
      </c>
      <c r="N201" s="240">
        <v>101.97215257712841</v>
      </c>
      <c r="O201" s="240"/>
      <c r="P201" s="238"/>
    </row>
    <row r="202" spans="1:16" x14ac:dyDescent="0.35">
      <c r="A202" s="256">
        <v>20190329</v>
      </c>
      <c r="B202" s="256" t="s">
        <v>1342</v>
      </c>
      <c r="C202" s="256" t="s">
        <v>1343</v>
      </c>
      <c r="D202" s="256">
        <v>99.713503000000003</v>
      </c>
      <c r="E202" s="256">
        <v>100.713503</v>
      </c>
      <c r="F202" s="256">
        <v>101.713503</v>
      </c>
      <c r="G202" s="256">
        <v>100</v>
      </c>
      <c r="I202" s="223">
        <v>43715</v>
      </c>
      <c r="J202" s="233">
        <v>99.780729792145294</v>
      </c>
      <c r="K202" s="235">
        <v>99.971246807524153</v>
      </c>
      <c r="L202" s="235">
        <v>99.97119612428952</v>
      </c>
      <c r="M202" s="240">
        <v>101.92785100040005</v>
      </c>
      <c r="N202" s="240">
        <v>101.97196383633245</v>
      </c>
      <c r="O202" s="240"/>
      <c r="P202" s="238"/>
    </row>
    <row r="203" spans="1:16" x14ac:dyDescent="0.35">
      <c r="A203" s="256">
        <v>20190329</v>
      </c>
      <c r="B203" s="256" t="s">
        <v>1344</v>
      </c>
      <c r="C203" s="256" t="s">
        <v>1345</v>
      </c>
      <c r="D203" s="256">
        <v>97.926130000000001</v>
      </c>
      <c r="E203" s="256">
        <v>99.226129999999998</v>
      </c>
      <c r="F203" s="256">
        <v>100.52612999999999</v>
      </c>
      <c r="G203" s="256">
        <v>130</v>
      </c>
      <c r="I203" s="223">
        <v>43716</v>
      </c>
      <c r="J203" s="233">
        <v>99.780756351036743</v>
      </c>
      <c r="K203" s="235">
        <v>99.971250290226735</v>
      </c>
      <c r="L203" s="235">
        <v>99.97119946541882</v>
      </c>
      <c r="M203" s="240">
        <v>101.92746535307052</v>
      </c>
      <c r="N203" s="240">
        <v>101.97177509553647</v>
      </c>
      <c r="O203" s="240"/>
      <c r="P203" s="238"/>
    </row>
    <row r="204" spans="1:16" x14ac:dyDescent="0.35">
      <c r="A204" s="256">
        <v>20190329</v>
      </c>
      <c r="B204" s="256" t="s">
        <v>1346</v>
      </c>
      <c r="C204" s="256" t="s">
        <v>1347</v>
      </c>
      <c r="D204" s="256">
        <v>99.585920999999999</v>
      </c>
      <c r="E204" s="256">
        <v>100.885921</v>
      </c>
      <c r="F204" s="256">
        <v>102.18592099999999</v>
      </c>
      <c r="G204" s="256">
        <v>130</v>
      </c>
      <c r="I204" s="223">
        <v>43717</v>
      </c>
      <c r="J204" s="233">
        <v>99.780782909928192</v>
      </c>
      <c r="K204" s="235">
        <v>99.971253772929316</v>
      </c>
      <c r="L204" s="235">
        <v>99.971202806548121</v>
      </c>
      <c r="M204" s="240">
        <v>101.92707970574098</v>
      </c>
      <c r="N204" s="240">
        <v>101.97158635474051</v>
      </c>
      <c r="O204" s="240"/>
      <c r="P204" s="238"/>
    </row>
    <row r="205" spans="1:16" x14ac:dyDescent="0.35">
      <c r="A205" s="256">
        <v>20190329</v>
      </c>
      <c r="B205" s="256" t="s">
        <v>1348</v>
      </c>
      <c r="C205" s="256" t="s">
        <v>1349</v>
      </c>
      <c r="D205" s="256">
        <v>95.374615000000006</v>
      </c>
      <c r="E205" s="256">
        <v>96.974615</v>
      </c>
      <c r="F205" s="256">
        <v>98.574614999999994</v>
      </c>
      <c r="G205" s="256">
        <v>160</v>
      </c>
      <c r="I205" s="223">
        <v>43718</v>
      </c>
      <c r="J205" s="233">
        <v>99.780809468819641</v>
      </c>
      <c r="K205" s="235">
        <v>99.971257255631897</v>
      </c>
      <c r="L205" s="235">
        <v>99.971206147677421</v>
      </c>
      <c r="M205" s="240">
        <v>101.92669405841144</v>
      </c>
      <c r="N205" s="240">
        <v>101.97139761394453</v>
      </c>
      <c r="O205" s="240"/>
      <c r="P205" s="238"/>
    </row>
    <row r="206" spans="1:16" x14ac:dyDescent="0.35">
      <c r="A206" s="256">
        <v>20190329</v>
      </c>
      <c r="B206" s="256" t="s">
        <v>4553</v>
      </c>
      <c r="C206" s="256" t="s">
        <v>4554</v>
      </c>
      <c r="D206" s="256">
        <v>98.779398</v>
      </c>
      <c r="E206" s="256">
        <v>99.779398</v>
      </c>
      <c r="F206" s="256">
        <v>100.779398</v>
      </c>
      <c r="G206" s="256">
        <v>100</v>
      </c>
      <c r="I206" s="223">
        <v>43719</v>
      </c>
      <c r="J206" s="233">
        <v>99.780836027711089</v>
      </c>
      <c r="K206" s="235">
        <v>99.971260738334479</v>
      </c>
      <c r="L206" s="235">
        <v>99.971209488806721</v>
      </c>
      <c r="M206" s="240">
        <v>101.92630841108191</v>
      </c>
      <c r="N206" s="240">
        <v>101.97120887314857</v>
      </c>
      <c r="O206" s="240"/>
      <c r="P206" s="238"/>
    </row>
    <row r="207" spans="1:16" x14ac:dyDescent="0.35">
      <c r="A207" s="256">
        <v>20190329</v>
      </c>
      <c r="B207" s="256" t="s">
        <v>5169</v>
      </c>
      <c r="C207" s="256" t="s">
        <v>5170</v>
      </c>
      <c r="D207" s="256">
        <v>99.221532999999994</v>
      </c>
      <c r="E207" s="256">
        <v>100.22153299999999</v>
      </c>
      <c r="F207" s="256">
        <v>101.22153299999999</v>
      </c>
      <c r="G207" s="256">
        <v>100</v>
      </c>
      <c r="I207" s="223">
        <v>43720</v>
      </c>
      <c r="J207" s="233">
        <v>99.780862586602538</v>
      </c>
      <c r="K207" s="235">
        <v>99.97126422103706</v>
      </c>
      <c r="L207" s="235">
        <v>99.971212829936022</v>
      </c>
      <c r="M207" s="240">
        <v>101.92592276375237</v>
      </c>
      <c r="N207" s="240">
        <v>101.97102013235259</v>
      </c>
      <c r="O207" s="240"/>
      <c r="P207" s="238"/>
    </row>
    <row r="208" spans="1:16" x14ac:dyDescent="0.35">
      <c r="A208" s="256">
        <v>20190329</v>
      </c>
      <c r="B208" s="256" t="s">
        <v>4555</v>
      </c>
      <c r="C208" s="256" t="s">
        <v>4556</v>
      </c>
      <c r="D208" s="256">
        <v>97.360831000000005</v>
      </c>
      <c r="E208" s="256">
        <v>98.660831000000002</v>
      </c>
      <c r="F208" s="256">
        <v>99.960830999999999</v>
      </c>
      <c r="G208" s="256">
        <v>130</v>
      </c>
      <c r="I208" s="223">
        <v>43721</v>
      </c>
      <c r="J208" s="233">
        <v>99.780889145493987</v>
      </c>
      <c r="K208" s="235">
        <v>99.971267703739642</v>
      </c>
      <c r="L208" s="235">
        <v>99.971216171065322</v>
      </c>
      <c r="M208" s="240">
        <v>101.92553711642283</v>
      </c>
      <c r="N208" s="240">
        <v>101.97083139155663</v>
      </c>
      <c r="O208" s="240"/>
      <c r="P208" s="238"/>
    </row>
    <row r="209" spans="1:16" x14ac:dyDescent="0.35">
      <c r="A209" s="256">
        <v>20190329</v>
      </c>
      <c r="B209" s="256" t="s">
        <v>5171</v>
      </c>
      <c r="C209" s="256" t="s">
        <v>5172</v>
      </c>
      <c r="D209" s="256">
        <v>99.884682999999995</v>
      </c>
      <c r="E209" s="256">
        <v>101.18468300000001</v>
      </c>
      <c r="F209" s="256">
        <v>102.484683</v>
      </c>
      <c r="G209" s="256">
        <v>130</v>
      </c>
      <c r="I209" s="223">
        <v>43722</v>
      </c>
      <c r="J209" s="233">
        <v>99.780915704385436</v>
      </c>
      <c r="K209" s="235">
        <v>99.971271186442223</v>
      </c>
      <c r="L209" s="235">
        <v>99.971219512194622</v>
      </c>
      <c r="M209" s="240">
        <v>101.92515146909329</v>
      </c>
      <c r="N209" s="240">
        <v>101.97064265076065</v>
      </c>
      <c r="O209" s="240"/>
      <c r="P209" s="238"/>
    </row>
    <row r="210" spans="1:16" x14ac:dyDescent="0.35">
      <c r="A210" s="256">
        <v>20190329</v>
      </c>
      <c r="B210" s="256" t="s">
        <v>5173</v>
      </c>
      <c r="C210" s="256" t="s">
        <v>5174</v>
      </c>
      <c r="D210" s="256">
        <v>100.531008</v>
      </c>
      <c r="E210" s="256">
        <v>102.13100799999999</v>
      </c>
      <c r="F210" s="256">
        <v>103.731008</v>
      </c>
      <c r="G210" s="256">
        <v>160</v>
      </c>
      <c r="I210" s="223">
        <v>43723</v>
      </c>
      <c r="J210" s="233">
        <v>99.780942263276884</v>
      </c>
      <c r="K210" s="235">
        <v>99.971274669144805</v>
      </c>
      <c r="L210" s="235">
        <v>99.971222853323923</v>
      </c>
      <c r="M210" s="240">
        <v>101.92476582176376</v>
      </c>
      <c r="N210" s="240">
        <v>101.97045390996469</v>
      </c>
      <c r="O210" s="240"/>
      <c r="P210" s="238"/>
    </row>
    <row r="211" spans="1:16" x14ac:dyDescent="0.35">
      <c r="A211" s="256">
        <v>20190329</v>
      </c>
      <c r="B211" s="256" t="s">
        <v>1350</v>
      </c>
      <c r="C211" s="256" t="s">
        <v>1351</v>
      </c>
      <c r="D211" s="256">
        <v>96.280100000000004</v>
      </c>
      <c r="E211" s="256">
        <v>98.280100000000004</v>
      </c>
      <c r="F211" s="256">
        <v>100.2801</v>
      </c>
      <c r="G211" s="256">
        <v>200</v>
      </c>
      <c r="I211" s="223">
        <v>43724</v>
      </c>
      <c r="J211" s="233">
        <v>99.780968822168333</v>
      </c>
      <c r="K211" s="235">
        <v>99.971278151847386</v>
      </c>
      <c r="L211" s="235">
        <v>99.971226194453223</v>
      </c>
      <c r="M211" s="240">
        <v>101.92438017443422</v>
      </c>
      <c r="N211" s="240">
        <v>101.97026516916871</v>
      </c>
      <c r="O211" s="240"/>
      <c r="P211" s="238"/>
    </row>
    <row r="212" spans="1:16" x14ac:dyDescent="0.35">
      <c r="A212" s="256">
        <v>20190329</v>
      </c>
      <c r="B212" s="256" t="s">
        <v>1352</v>
      </c>
      <c r="C212" s="256" t="s">
        <v>1353</v>
      </c>
      <c r="D212" s="256">
        <v>92.290278000000001</v>
      </c>
      <c r="E212" s="256">
        <v>95.989233999999996</v>
      </c>
      <c r="F212" s="256">
        <v>99.688191000000003</v>
      </c>
      <c r="G212" s="256">
        <v>369.8956</v>
      </c>
      <c r="I212" s="223">
        <v>43725</v>
      </c>
      <c r="J212" s="233">
        <v>99.780995381059782</v>
      </c>
      <c r="K212" s="235">
        <v>99.971281634549968</v>
      </c>
      <c r="L212" s="235">
        <v>99.971229535582523</v>
      </c>
      <c r="M212" s="240">
        <v>101.92399452710468</v>
      </c>
      <c r="N212" s="240">
        <v>101.97007642837275</v>
      </c>
      <c r="O212" s="240"/>
      <c r="P212" s="238"/>
    </row>
    <row r="213" spans="1:16" x14ac:dyDescent="0.35">
      <c r="A213" s="256">
        <v>20190329</v>
      </c>
      <c r="B213" s="256" t="s">
        <v>1354</v>
      </c>
      <c r="C213" s="256" t="s">
        <v>1355</v>
      </c>
      <c r="D213" s="256">
        <v>86.728236999999993</v>
      </c>
      <c r="E213" s="256">
        <v>90.427194</v>
      </c>
      <c r="F213" s="256">
        <v>94.126149999999996</v>
      </c>
      <c r="G213" s="256">
        <v>369.8956</v>
      </c>
      <c r="I213" s="223">
        <v>43726</v>
      </c>
      <c r="J213" s="233">
        <v>99.781021939951231</v>
      </c>
      <c r="K213" s="235">
        <v>99.971285117252549</v>
      </c>
      <c r="L213" s="235">
        <v>99.971232876711824</v>
      </c>
      <c r="M213" s="240">
        <v>101.92360887977514</v>
      </c>
      <c r="N213" s="240">
        <v>101.96988768757677</v>
      </c>
      <c r="O213" s="240"/>
      <c r="P213" s="238"/>
    </row>
    <row r="214" spans="1:16" x14ac:dyDescent="0.35">
      <c r="A214" s="256">
        <v>20190329</v>
      </c>
      <c r="B214" s="256" t="s">
        <v>1357</v>
      </c>
      <c r="C214" s="256" t="s">
        <v>1358</v>
      </c>
      <c r="D214" s="256">
        <v>97.964050999999998</v>
      </c>
      <c r="E214" s="256">
        <v>99.264050999999995</v>
      </c>
      <c r="F214" s="256">
        <v>100.56405100000001</v>
      </c>
      <c r="G214" s="256">
        <v>130</v>
      </c>
      <c r="I214" s="223">
        <v>43727</v>
      </c>
      <c r="J214" s="233">
        <v>99.781048498842679</v>
      </c>
      <c r="K214" s="235">
        <v>99.97128859995513</v>
      </c>
      <c r="L214" s="235">
        <v>99.971236217841124</v>
      </c>
      <c r="M214" s="240">
        <v>101.92322323244561</v>
      </c>
      <c r="N214" s="240">
        <v>101.96969894678081</v>
      </c>
      <c r="O214" s="240"/>
      <c r="P214" s="238"/>
    </row>
    <row r="215" spans="1:16" x14ac:dyDescent="0.35">
      <c r="A215" s="256">
        <v>20190329</v>
      </c>
      <c r="B215" s="256" t="s">
        <v>4537</v>
      </c>
      <c r="C215" s="256" t="s">
        <v>4538</v>
      </c>
      <c r="D215" s="256">
        <v>98.788746000000003</v>
      </c>
      <c r="E215" s="256">
        <v>99.788746000000003</v>
      </c>
      <c r="F215" s="256">
        <v>100.788746</v>
      </c>
      <c r="G215" s="256">
        <v>100</v>
      </c>
      <c r="I215" s="223">
        <v>43728</v>
      </c>
      <c r="J215" s="233">
        <v>99.781075057734128</v>
      </c>
      <c r="K215" s="235">
        <v>99.971292082657712</v>
      </c>
      <c r="L215" s="235">
        <v>99.971239558970424</v>
      </c>
      <c r="M215" s="240">
        <v>101.92283758511607</v>
      </c>
      <c r="N215" s="240">
        <v>101.96951020598483</v>
      </c>
      <c r="O215" s="240"/>
      <c r="P215" s="238"/>
    </row>
    <row r="216" spans="1:16" x14ac:dyDescent="0.35">
      <c r="A216" s="256">
        <v>20190329</v>
      </c>
      <c r="B216" s="256" t="s">
        <v>4557</v>
      </c>
      <c r="C216" s="256" t="s">
        <v>4558</v>
      </c>
      <c r="D216" s="256">
        <v>97.625359000000003</v>
      </c>
      <c r="E216" s="256">
        <v>98.925359</v>
      </c>
      <c r="F216" s="256">
        <v>100.225359</v>
      </c>
      <c r="G216" s="256">
        <v>130</v>
      </c>
      <c r="I216" s="223">
        <v>43729</v>
      </c>
      <c r="J216" s="233">
        <v>99.781101616625577</v>
      </c>
      <c r="K216" s="235">
        <v>99.971295565360293</v>
      </c>
      <c r="L216" s="235">
        <v>99.971242900099725</v>
      </c>
      <c r="M216" s="240">
        <v>101.92245193778653</v>
      </c>
      <c r="N216" s="240">
        <v>101.96932146518887</v>
      </c>
      <c r="O216" s="240"/>
      <c r="P216" s="238"/>
    </row>
    <row r="217" spans="1:16" x14ac:dyDescent="0.35">
      <c r="A217" s="256">
        <v>20190329</v>
      </c>
      <c r="B217" s="256" t="s">
        <v>4723</v>
      </c>
      <c r="C217" s="256" t="s">
        <v>4724</v>
      </c>
      <c r="D217" s="256">
        <v>91.649225000000001</v>
      </c>
      <c r="E217" s="256">
        <v>93.249224999999996</v>
      </c>
      <c r="F217" s="256">
        <v>94.849225000000004</v>
      </c>
      <c r="G217" s="256">
        <v>160</v>
      </c>
      <c r="I217" s="223">
        <v>43730</v>
      </c>
      <c r="J217" s="233">
        <v>99.781128175517026</v>
      </c>
      <c r="K217" s="235">
        <v>99.971299048062875</v>
      </c>
      <c r="L217" s="235">
        <v>99.971246241229025</v>
      </c>
      <c r="M217" s="240">
        <v>101.922066290457</v>
      </c>
      <c r="N217" s="240">
        <v>101.96913272439289</v>
      </c>
      <c r="O217" s="240"/>
      <c r="P217" s="238"/>
    </row>
    <row r="218" spans="1:16" x14ac:dyDescent="0.35">
      <c r="A218" s="256">
        <v>20190329</v>
      </c>
      <c r="B218" s="256" t="s">
        <v>4725</v>
      </c>
      <c r="C218" s="256" t="s">
        <v>4726</v>
      </c>
      <c r="D218" s="256">
        <v>86.454248000000007</v>
      </c>
      <c r="E218" s="256">
        <v>88.054248000000001</v>
      </c>
      <c r="F218" s="256">
        <v>89.654247999999995</v>
      </c>
      <c r="G218" s="256">
        <v>160</v>
      </c>
      <c r="I218" s="223">
        <v>43731</v>
      </c>
      <c r="J218" s="233">
        <v>99.781154734408474</v>
      </c>
      <c r="K218" s="235">
        <v>99.971302530765456</v>
      </c>
      <c r="L218" s="235">
        <v>99.971249582358325</v>
      </c>
      <c r="M218" s="240">
        <v>101.92168064312746</v>
      </c>
      <c r="N218" s="240">
        <v>101.96894398359693</v>
      </c>
      <c r="O218" s="240"/>
      <c r="P218" s="238"/>
    </row>
    <row r="219" spans="1:16" x14ac:dyDescent="0.35">
      <c r="A219" s="256">
        <v>20190329</v>
      </c>
      <c r="B219" s="256" t="s">
        <v>4559</v>
      </c>
      <c r="C219" s="256" t="s">
        <v>4560</v>
      </c>
      <c r="D219" s="256">
        <v>98.795077000000006</v>
      </c>
      <c r="E219" s="256">
        <v>99.795077000000006</v>
      </c>
      <c r="F219" s="256">
        <v>100.79507700000001</v>
      </c>
      <c r="G219" s="256">
        <v>100</v>
      </c>
      <c r="I219" s="223">
        <v>43732</v>
      </c>
      <c r="J219" s="233">
        <v>99.781181293299923</v>
      </c>
      <c r="K219" s="235">
        <v>99.971306013468038</v>
      </c>
      <c r="L219" s="235">
        <v>99.971252923487626</v>
      </c>
      <c r="M219" s="240">
        <v>101.92129499579792</v>
      </c>
      <c r="N219" s="240">
        <v>101.96875524280095</v>
      </c>
      <c r="O219" s="240"/>
      <c r="P219" s="238"/>
    </row>
    <row r="220" spans="1:16" x14ac:dyDescent="0.35">
      <c r="A220" s="256">
        <v>20190329</v>
      </c>
      <c r="B220" s="256" t="s">
        <v>1360</v>
      </c>
      <c r="C220" s="256" t="s">
        <v>1361</v>
      </c>
      <c r="D220" s="256">
        <v>99.308847999999998</v>
      </c>
      <c r="E220" s="256">
        <v>100.308848</v>
      </c>
      <c r="F220" s="256">
        <v>101.308848</v>
      </c>
      <c r="G220" s="256">
        <v>100</v>
      </c>
      <c r="I220" s="223">
        <v>43733</v>
      </c>
      <c r="J220" s="233">
        <v>99.781207852191372</v>
      </c>
      <c r="K220" s="235">
        <v>99.971309496170619</v>
      </c>
      <c r="L220" s="235">
        <v>99.971256264616926</v>
      </c>
      <c r="M220" s="240">
        <v>101.92090934846838</v>
      </c>
      <c r="N220" s="240">
        <v>101.96856650200499</v>
      </c>
      <c r="O220" s="240"/>
      <c r="P220" s="238"/>
    </row>
    <row r="221" spans="1:16" x14ac:dyDescent="0.35">
      <c r="A221" s="256">
        <v>20190329</v>
      </c>
      <c r="B221" s="256" t="s">
        <v>4561</v>
      </c>
      <c r="C221" s="256" t="s">
        <v>4562</v>
      </c>
      <c r="D221" s="256">
        <v>97.489002999999997</v>
      </c>
      <c r="E221" s="256">
        <v>98.789002999999994</v>
      </c>
      <c r="F221" s="256">
        <v>100.08900300000001</v>
      </c>
      <c r="G221" s="256">
        <v>130</v>
      </c>
      <c r="I221" s="223">
        <v>43734</v>
      </c>
      <c r="J221" s="233">
        <v>99.781234411082821</v>
      </c>
      <c r="K221" s="235">
        <v>99.9713129788732</v>
      </c>
      <c r="L221" s="235">
        <v>99.971259605746226</v>
      </c>
      <c r="M221" s="240">
        <v>101.92052370113885</v>
      </c>
      <c r="N221" s="240">
        <v>101.96837776120901</v>
      </c>
      <c r="O221" s="240"/>
      <c r="P221" s="238"/>
    </row>
    <row r="222" spans="1:16" x14ac:dyDescent="0.35">
      <c r="A222" s="256">
        <v>20190329</v>
      </c>
      <c r="B222" s="256" t="s">
        <v>1362</v>
      </c>
      <c r="C222" s="256" t="s">
        <v>1363</v>
      </c>
      <c r="D222" s="256">
        <v>100.54354499999999</v>
      </c>
      <c r="E222" s="256">
        <v>101.84354500000001</v>
      </c>
      <c r="F222" s="256">
        <v>103.143545</v>
      </c>
      <c r="G222" s="256">
        <v>130</v>
      </c>
      <c r="I222" s="223">
        <v>43735</v>
      </c>
      <c r="J222" s="233">
        <v>99.781260969974269</v>
      </c>
      <c r="K222" s="235">
        <v>99.971316461575782</v>
      </c>
      <c r="L222" s="235">
        <v>99.971262946875527</v>
      </c>
      <c r="M222" s="240">
        <v>101.92013805380931</v>
      </c>
      <c r="N222" s="240">
        <v>101.96818902041305</v>
      </c>
      <c r="O222" s="240"/>
      <c r="P222" s="238"/>
    </row>
    <row r="223" spans="1:16" x14ac:dyDescent="0.35">
      <c r="A223" s="256">
        <v>20190329</v>
      </c>
      <c r="B223" s="256" t="s">
        <v>1364</v>
      </c>
      <c r="C223" s="256" t="s">
        <v>1365</v>
      </c>
      <c r="D223" s="256">
        <v>98.970945</v>
      </c>
      <c r="E223" s="256">
        <v>100.270945</v>
      </c>
      <c r="F223" s="256">
        <v>101.57094499999999</v>
      </c>
      <c r="G223" s="256">
        <v>130</v>
      </c>
      <c r="I223" s="223">
        <v>43736</v>
      </c>
      <c r="J223" s="233">
        <v>99.781287528865718</v>
      </c>
      <c r="K223" s="235">
        <v>99.971319944278363</v>
      </c>
      <c r="L223" s="235">
        <v>99.971266288004827</v>
      </c>
      <c r="M223" s="240">
        <v>101.91975240647977</v>
      </c>
      <c r="N223" s="240">
        <v>101.96800027961707</v>
      </c>
      <c r="O223" s="240"/>
      <c r="P223" s="238"/>
    </row>
    <row r="224" spans="1:16" x14ac:dyDescent="0.35">
      <c r="A224" s="256">
        <v>20190329</v>
      </c>
      <c r="B224" s="256" t="s">
        <v>4563</v>
      </c>
      <c r="C224" s="256" t="s">
        <v>4564</v>
      </c>
      <c r="D224" s="256">
        <v>95.736583999999993</v>
      </c>
      <c r="E224" s="256">
        <v>97.336584000000002</v>
      </c>
      <c r="F224" s="256">
        <v>98.936583999999996</v>
      </c>
      <c r="G224" s="256">
        <v>160</v>
      </c>
      <c r="I224" s="223">
        <v>43737</v>
      </c>
      <c r="J224" s="233">
        <v>99.781314087757167</v>
      </c>
      <c r="K224" s="235">
        <v>99.971323426980945</v>
      </c>
      <c r="L224" s="235">
        <v>99.971269629134127</v>
      </c>
      <c r="M224" s="240">
        <v>101.91936675915024</v>
      </c>
      <c r="N224" s="240">
        <v>101.96781153882111</v>
      </c>
      <c r="O224" s="240"/>
      <c r="P224" s="238"/>
    </row>
    <row r="225" spans="1:16" x14ac:dyDescent="0.35">
      <c r="A225" s="256">
        <v>20190329</v>
      </c>
      <c r="B225" s="256" t="s">
        <v>1366</v>
      </c>
      <c r="C225" s="256" t="s">
        <v>1367</v>
      </c>
      <c r="D225" s="256">
        <v>103.84921</v>
      </c>
      <c r="E225" s="256">
        <v>105.14921</v>
      </c>
      <c r="F225" s="256">
        <v>106.44920999999999</v>
      </c>
      <c r="G225" s="256">
        <v>130</v>
      </c>
      <c r="I225" s="223">
        <v>43738</v>
      </c>
      <c r="J225" s="233">
        <v>99.781340646648616</v>
      </c>
      <c r="K225" s="235">
        <v>99.971326909683526</v>
      </c>
      <c r="L225" s="235">
        <v>99.971272970263428</v>
      </c>
      <c r="M225" s="240">
        <v>101.9189811118207</v>
      </c>
      <c r="N225" s="240">
        <v>101.96762279802513</v>
      </c>
      <c r="O225" s="240"/>
      <c r="P225" s="238"/>
    </row>
    <row r="226" spans="1:16" x14ac:dyDescent="0.35">
      <c r="A226" s="256">
        <v>20190329</v>
      </c>
      <c r="B226" s="256" t="s">
        <v>1368</v>
      </c>
      <c r="C226" s="256" t="s">
        <v>1369</v>
      </c>
      <c r="D226" s="256">
        <v>99.626582999999997</v>
      </c>
      <c r="E226" s="256">
        <v>101.22658300000001</v>
      </c>
      <c r="F226" s="256">
        <v>102.826583</v>
      </c>
      <c r="G226" s="256">
        <v>160</v>
      </c>
      <c r="I226" s="223">
        <v>43739</v>
      </c>
      <c r="J226" s="233">
        <v>99.781367205540064</v>
      </c>
      <c r="K226" s="235">
        <v>99.971330392386108</v>
      </c>
      <c r="L226" s="235">
        <v>99.971276311392728</v>
      </c>
      <c r="M226" s="240">
        <v>101.91859546449116</v>
      </c>
      <c r="N226" s="240">
        <v>101.96743405722917</v>
      </c>
      <c r="O226" s="240"/>
      <c r="P226" s="238"/>
    </row>
    <row r="227" spans="1:16" x14ac:dyDescent="0.35">
      <c r="A227" s="256">
        <v>20190329</v>
      </c>
      <c r="B227" s="256" t="s">
        <v>1370</v>
      </c>
      <c r="C227" s="256" t="s">
        <v>1371</v>
      </c>
      <c r="D227" s="256">
        <v>99.394893999999994</v>
      </c>
      <c r="E227" s="256">
        <v>100.994894</v>
      </c>
      <c r="F227" s="256">
        <v>102.594894</v>
      </c>
      <c r="G227" s="256">
        <v>160</v>
      </c>
      <c r="I227" s="223">
        <v>43740</v>
      </c>
      <c r="J227" s="233">
        <v>99.781393764431513</v>
      </c>
      <c r="K227" s="235">
        <v>99.971333875088689</v>
      </c>
      <c r="L227" s="235">
        <v>99.971279652522028</v>
      </c>
      <c r="M227" s="240">
        <v>101.91820981716162</v>
      </c>
      <c r="N227" s="240">
        <v>101.96724531643319</v>
      </c>
      <c r="O227" s="240"/>
      <c r="P227" s="238"/>
    </row>
    <row r="228" spans="1:16" x14ac:dyDescent="0.35">
      <c r="A228" s="256">
        <v>20190329</v>
      </c>
      <c r="B228" s="256" t="s">
        <v>5100</v>
      </c>
      <c r="C228" s="256" t="s">
        <v>5101</v>
      </c>
      <c r="D228" s="256">
        <v>99.461076000000006</v>
      </c>
      <c r="E228" s="256">
        <v>100.46107600000001</v>
      </c>
      <c r="F228" s="256">
        <v>101.46107600000001</v>
      </c>
      <c r="G228" s="256">
        <v>100</v>
      </c>
      <c r="I228" s="223">
        <v>43741</v>
      </c>
      <c r="J228" s="233">
        <v>99.781420323322962</v>
      </c>
      <c r="K228" s="235">
        <v>99.971337357791271</v>
      </c>
      <c r="L228" s="235">
        <v>99.971282993651329</v>
      </c>
      <c r="M228" s="240">
        <v>101.91782416983209</v>
      </c>
      <c r="N228" s="240">
        <v>101.96705657563723</v>
      </c>
      <c r="O228" s="240"/>
      <c r="P228" s="238"/>
    </row>
    <row r="229" spans="1:16" x14ac:dyDescent="0.35">
      <c r="A229" s="256">
        <v>20190329</v>
      </c>
      <c r="B229" s="256" t="s">
        <v>1372</v>
      </c>
      <c r="C229" s="256" t="s">
        <v>1373</v>
      </c>
      <c r="D229" s="256">
        <v>96.063120999999995</v>
      </c>
      <c r="E229" s="256">
        <v>98.063120999999995</v>
      </c>
      <c r="F229" s="256">
        <v>100.063121</v>
      </c>
      <c r="G229" s="256">
        <v>200</v>
      </c>
      <c r="I229" s="223">
        <v>43742</v>
      </c>
      <c r="J229" s="233">
        <v>99.781446882214411</v>
      </c>
      <c r="K229" s="235">
        <v>99.971340840493852</v>
      </c>
      <c r="L229" s="235">
        <v>99.971286334780629</v>
      </c>
      <c r="M229" s="240">
        <v>101.91743852250255</v>
      </c>
      <c r="N229" s="240">
        <v>101.96686783484125</v>
      </c>
      <c r="O229" s="240"/>
      <c r="P229" s="238"/>
    </row>
    <row r="230" spans="1:16" x14ac:dyDescent="0.35">
      <c r="A230" s="256">
        <v>20190329</v>
      </c>
      <c r="B230" s="256" t="s">
        <v>1375</v>
      </c>
      <c r="C230" s="256" t="s">
        <v>1376</v>
      </c>
      <c r="D230" s="256">
        <v>98.761983999999998</v>
      </c>
      <c r="E230" s="256">
        <v>102.46093999999999</v>
      </c>
      <c r="F230" s="256">
        <v>106.159897</v>
      </c>
      <c r="G230" s="256">
        <v>369.8956</v>
      </c>
      <c r="I230" s="223">
        <v>43743</v>
      </c>
      <c r="J230" s="233">
        <v>99.781473441105859</v>
      </c>
      <c r="K230" s="235">
        <v>99.971344323196433</v>
      </c>
      <c r="L230" s="235">
        <v>99.971289675909929</v>
      </c>
      <c r="M230" s="240">
        <v>101.91705287517301</v>
      </c>
      <c r="N230" s="240">
        <v>101.96667909404529</v>
      </c>
      <c r="O230" s="240"/>
      <c r="P230" s="238"/>
    </row>
    <row r="231" spans="1:16" x14ac:dyDescent="0.35">
      <c r="A231" s="256">
        <v>20190329</v>
      </c>
      <c r="B231" s="256" t="s">
        <v>1377</v>
      </c>
      <c r="C231" s="256" t="s">
        <v>1378</v>
      </c>
      <c r="D231" s="256">
        <v>94.176135000000002</v>
      </c>
      <c r="E231" s="256">
        <v>97.875090999999998</v>
      </c>
      <c r="F231" s="256">
        <v>101.574048</v>
      </c>
      <c r="G231" s="256">
        <v>369.8956</v>
      </c>
      <c r="I231" s="223">
        <v>43744</v>
      </c>
      <c r="J231" s="233">
        <v>99.781499999997308</v>
      </c>
      <c r="K231" s="235">
        <v>99.971347805899015</v>
      </c>
      <c r="L231" s="235">
        <v>99.97129301703923</v>
      </c>
      <c r="M231" s="240">
        <v>101.91666722784348</v>
      </c>
      <c r="N231" s="240">
        <v>101.96649035324931</v>
      </c>
      <c r="O231" s="240"/>
      <c r="P231" s="238"/>
    </row>
    <row r="232" spans="1:16" x14ac:dyDescent="0.35">
      <c r="A232" s="256">
        <v>20190329</v>
      </c>
      <c r="B232" s="256" t="s">
        <v>1380</v>
      </c>
      <c r="C232" s="256" t="s">
        <v>1381</v>
      </c>
      <c r="D232" s="256">
        <v>97.232011999999997</v>
      </c>
      <c r="E232" s="256">
        <v>98.832012000000006</v>
      </c>
      <c r="F232" s="256">
        <v>100.432012</v>
      </c>
      <c r="G232" s="256">
        <v>160</v>
      </c>
      <c r="I232" s="223">
        <v>43745</v>
      </c>
      <c r="J232" s="233">
        <v>99.781526558888757</v>
      </c>
      <c r="K232" s="235">
        <v>99.971351288601596</v>
      </c>
      <c r="L232" s="235">
        <v>99.97129635816853</v>
      </c>
      <c r="M232" s="240">
        <v>101.91628158051394</v>
      </c>
      <c r="N232" s="240">
        <v>101.96630161245335</v>
      </c>
      <c r="O232" s="240"/>
      <c r="P232" s="238"/>
    </row>
    <row r="233" spans="1:16" x14ac:dyDescent="0.35">
      <c r="A233" s="256">
        <v>20190329</v>
      </c>
      <c r="B233" s="256" t="s">
        <v>1384</v>
      </c>
      <c r="C233" s="256" t="s">
        <v>1385</v>
      </c>
      <c r="D233" s="256">
        <v>99.135031999999995</v>
      </c>
      <c r="E233" s="256">
        <v>100.135032</v>
      </c>
      <c r="F233" s="256">
        <v>101.135032</v>
      </c>
      <c r="G233" s="256">
        <v>100</v>
      </c>
      <c r="I233" s="223">
        <v>43746</v>
      </c>
      <c r="J233" s="233">
        <v>99.781553117780206</v>
      </c>
      <c r="K233" s="235">
        <v>99.971354771304178</v>
      </c>
      <c r="L233" s="235">
        <v>99.97129969929783</v>
      </c>
      <c r="M233" s="240">
        <v>101.9158959331844</v>
      </c>
      <c r="N233" s="240">
        <v>101.96611287165737</v>
      </c>
      <c r="O233" s="240"/>
      <c r="P233" s="238"/>
    </row>
    <row r="234" spans="1:16" x14ac:dyDescent="0.35">
      <c r="A234" s="256">
        <v>20190329</v>
      </c>
      <c r="B234" s="256" t="s">
        <v>1386</v>
      </c>
      <c r="C234" s="256" t="s">
        <v>1387</v>
      </c>
      <c r="D234" s="256">
        <v>100.689999</v>
      </c>
      <c r="E234" s="256">
        <v>101.989999</v>
      </c>
      <c r="F234" s="256">
        <v>103.28999899999999</v>
      </c>
      <c r="G234" s="256">
        <v>130</v>
      </c>
      <c r="I234" s="223">
        <v>43747</v>
      </c>
      <c r="J234" s="233">
        <v>99.781579676671655</v>
      </c>
      <c r="K234" s="235">
        <v>99.971358254006759</v>
      </c>
      <c r="L234" s="235">
        <v>99.971303040427131</v>
      </c>
      <c r="M234" s="240">
        <v>101.91551028585486</v>
      </c>
      <c r="N234" s="240">
        <v>101.96592413086141</v>
      </c>
      <c r="O234" s="240"/>
      <c r="P234" s="238"/>
    </row>
    <row r="235" spans="1:16" x14ac:dyDescent="0.35">
      <c r="A235" s="256">
        <v>20190329</v>
      </c>
      <c r="B235" s="256" t="s">
        <v>1388</v>
      </c>
      <c r="C235" s="256" t="s">
        <v>1389</v>
      </c>
      <c r="D235" s="256">
        <v>100.888817</v>
      </c>
      <c r="E235" s="256">
        <v>102.188817</v>
      </c>
      <c r="F235" s="256">
        <v>103.488817</v>
      </c>
      <c r="G235" s="256">
        <v>130</v>
      </c>
      <c r="I235" s="223">
        <v>43748</v>
      </c>
      <c r="J235" s="233">
        <v>99.781606235563103</v>
      </c>
      <c r="K235" s="235">
        <v>99.971361736709341</v>
      </c>
      <c r="L235" s="235">
        <v>99.971306381556431</v>
      </c>
      <c r="M235" s="240">
        <v>101.91512463852533</v>
      </c>
      <c r="N235" s="240">
        <v>101.96573539006543</v>
      </c>
      <c r="O235" s="240"/>
      <c r="P235" s="238"/>
    </row>
    <row r="236" spans="1:16" x14ac:dyDescent="0.35">
      <c r="A236" s="256">
        <v>20190329</v>
      </c>
      <c r="B236" s="256" t="s">
        <v>1390</v>
      </c>
      <c r="C236" s="256" t="s">
        <v>1391</v>
      </c>
      <c r="D236" s="256">
        <v>100.032967</v>
      </c>
      <c r="E236" s="256">
        <v>101.332967</v>
      </c>
      <c r="F236" s="256">
        <v>102.63296699999999</v>
      </c>
      <c r="G236" s="256">
        <v>130</v>
      </c>
      <c r="I236" s="223">
        <v>43749</v>
      </c>
      <c r="J236" s="233">
        <v>99.781632794454552</v>
      </c>
      <c r="K236" s="235">
        <v>99.971365219411922</v>
      </c>
      <c r="L236" s="235">
        <v>99.971309722685731</v>
      </c>
      <c r="M236" s="240">
        <v>101.91473899119579</v>
      </c>
      <c r="N236" s="240">
        <v>101.96554664926947</v>
      </c>
      <c r="O236" s="240"/>
      <c r="P236" s="238"/>
    </row>
    <row r="237" spans="1:16" x14ac:dyDescent="0.35">
      <c r="A237" s="256">
        <v>20190329</v>
      </c>
      <c r="B237" s="256" t="s">
        <v>1393</v>
      </c>
      <c r="C237" s="256" t="s">
        <v>1394</v>
      </c>
      <c r="D237" s="256">
        <v>97.894219000000007</v>
      </c>
      <c r="E237" s="256">
        <v>99.194219000000004</v>
      </c>
      <c r="F237" s="256">
        <v>100.494219</v>
      </c>
      <c r="G237" s="256">
        <v>130</v>
      </c>
      <c r="I237" s="223">
        <v>43750</v>
      </c>
      <c r="J237" s="233">
        <v>99.781659353346001</v>
      </c>
      <c r="K237" s="235">
        <v>99.971368702114503</v>
      </c>
      <c r="L237" s="235">
        <v>99.971313063815032</v>
      </c>
      <c r="M237" s="240">
        <v>101.91435334386625</v>
      </c>
      <c r="N237" s="240">
        <v>101.96535790847349</v>
      </c>
      <c r="O237" s="240"/>
      <c r="P237" s="238"/>
    </row>
    <row r="238" spans="1:16" x14ac:dyDescent="0.35">
      <c r="A238" s="256">
        <v>20190329</v>
      </c>
      <c r="B238" s="256" t="s">
        <v>3669</v>
      </c>
      <c r="C238" s="256" t="s">
        <v>3670</v>
      </c>
      <c r="D238" s="256">
        <v>92.777850000000001</v>
      </c>
      <c r="E238" s="256">
        <v>94.377849999999995</v>
      </c>
      <c r="F238" s="256">
        <v>95.977850000000004</v>
      </c>
      <c r="G238" s="256">
        <v>160</v>
      </c>
      <c r="I238" s="223">
        <v>43751</v>
      </c>
      <c r="J238" s="233">
        <v>99.78168591223745</v>
      </c>
      <c r="K238" s="235">
        <v>99.971372184817085</v>
      </c>
      <c r="L238" s="235">
        <v>99.971316404944332</v>
      </c>
      <c r="M238" s="240">
        <v>101.91396769653672</v>
      </c>
      <c r="N238" s="240">
        <v>101.96516916767753</v>
      </c>
      <c r="O238" s="240"/>
      <c r="P238" s="238"/>
    </row>
    <row r="239" spans="1:16" x14ac:dyDescent="0.35">
      <c r="A239" s="256">
        <v>20190329</v>
      </c>
      <c r="B239" s="256" t="s">
        <v>1395</v>
      </c>
      <c r="C239" s="256" t="s">
        <v>1396</v>
      </c>
      <c r="D239" s="256">
        <v>99.408321999999998</v>
      </c>
      <c r="E239" s="256">
        <v>100.408322</v>
      </c>
      <c r="F239" s="256">
        <v>101.408322</v>
      </c>
      <c r="G239" s="256">
        <v>100</v>
      </c>
      <c r="I239" s="223">
        <v>43752</v>
      </c>
      <c r="J239" s="233">
        <v>99.781712471128898</v>
      </c>
      <c r="K239" s="235">
        <v>99.971375667519666</v>
      </c>
      <c r="L239" s="235">
        <v>99.971319746073632</v>
      </c>
      <c r="M239" s="240">
        <v>101.91358204920718</v>
      </c>
      <c r="N239" s="240">
        <v>101.96498042688155</v>
      </c>
      <c r="O239" s="240"/>
      <c r="P239" s="238"/>
    </row>
    <row r="240" spans="1:16" x14ac:dyDescent="0.35">
      <c r="A240" s="256">
        <v>20190329</v>
      </c>
      <c r="B240" s="256" t="s">
        <v>1397</v>
      </c>
      <c r="C240" s="256" t="s">
        <v>1398</v>
      </c>
      <c r="D240" s="256">
        <v>98.907330000000002</v>
      </c>
      <c r="E240" s="256">
        <v>100.20733</v>
      </c>
      <c r="F240" s="256">
        <v>101.50733</v>
      </c>
      <c r="G240" s="256">
        <v>130</v>
      </c>
      <c r="I240" s="223">
        <v>43753</v>
      </c>
      <c r="J240" s="233">
        <v>99.781739030020347</v>
      </c>
      <c r="K240" s="235">
        <v>99.971379150222248</v>
      </c>
      <c r="L240" s="235">
        <v>99.971323087202933</v>
      </c>
      <c r="M240" s="240">
        <v>101.91319640187764</v>
      </c>
      <c r="N240" s="240">
        <v>101.96479168608559</v>
      </c>
      <c r="O240" s="240"/>
      <c r="P240" s="238"/>
    </row>
    <row r="241" spans="1:16" x14ac:dyDescent="0.35">
      <c r="A241" s="256">
        <v>20190329</v>
      </c>
      <c r="B241" s="256" t="s">
        <v>1399</v>
      </c>
      <c r="C241" s="256" t="s">
        <v>1400</v>
      </c>
      <c r="D241" s="256">
        <v>98.169510000000002</v>
      </c>
      <c r="E241" s="256">
        <v>99.769509999999997</v>
      </c>
      <c r="F241" s="256">
        <v>101.36951000000001</v>
      </c>
      <c r="G241" s="256">
        <v>160</v>
      </c>
      <c r="I241" s="223">
        <v>43754</v>
      </c>
      <c r="J241" s="233">
        <v>99.781765588911796</v>
      </c>
      <c r="K241" s="235">
        <v>99.971382632924829</v>
      </c>
      <c r="L241" s="235">
        <v>99.971326428332233</v>
      </c>
      <c r="M241" s="240">
        <v>101.9128107545481</v>
      </c>
      <c r="N241" s="240">
        <v>101.96460294528961</v>
      </c>
      <c r="O241" s="240"/>
      <c r="P241" s="238"/>
    </row>
    <row r="242" spans="1:16" x14ac:dyDescent="0.35">
      <c r="A242" s="256">
        <v>20190329</v>
      </c>
      <c r="B242" s="256" t="s">
        <v>3671</v>
      </c>
      <c r="C242" s="256" t="s">
        <v>3672</v>
      </c>
      <c r="D242" s="256">
        <v>89.794602999999995</v>
      </c>
      <c r="E242" s="256">
        <v>91.394603000000004</v>
      </c>
      <c r="F242" s="256">
        <v>92.994602999999998</v>
      </c>
      <c r="G242" s="256">
        <v>160</v>
      </c>
      <c r="I242" s="223">
        <v>43755</v>
      </c>
      <c r="J242" s="233">
        <v>99.781792147803245</v>
      </c>
      <c r="K242" s="235">
        <v>99.971386115627411</v>
      </c>
      <c r="L242" s="235">
        <v>99.971329769461533</v>
      </c>
      <c r="M242" s="240">
        <v>101.91242510721857</v>
      </c>
      <c r="N242" s="240">
        <v>101.96441420449365</v>
      </c>
      <c r="O242" s="240"/>
      <c r="P242" s="238"/>
    </row>
    <row r="243" spans="1:16" x14ac:dyDescent="0.35">
      <c r="A243" s="256">
        <v>20190329</v>
      </c>
      <c r="B243" s="256" t="s">
        <v>1401</v>
      </c>
      <c r="C243" s="256" t="s">
        <v>1402</v>
      </c>
      <c r="D243" s="256">
        <v>98.465272999999996</v>
      </c>
      <c r="E243" s="256">
        <v>99.765272999999993</v>
      </c>
      <c r="F243" s="256">
        <v>101.065273</v>
      </c>
      <c r="G243" s="256">
        <v>130</v>
      </c>
      <c r="I243" s="223">
        <v>43756</v>
      </c>
      <c r="J243" s="233">
        <v>99.781818706694693</v>
      </c>
      <c r="K243" s="235">
        <v>99.971389598329992</v>
      </c>
      <c r="L243" s="235">
        <v>99.971333110590834</v>
      </c>
      <c r="M243" s="240">
        <v>101.91203945988903</v>
      </c>
      <c r="N243" s="240">
        <v>101.96422546369767</v>
      </c>
      <c r="O243" s="240"/>
      <c r="P243" s="238"/>
    </row>
    <row r="244" spans="1:16" x14ac:dyDescent="0.35">
      <c r="A244" s="256">
        <v>20190329</v>
      </c>
      <c r="B244" s="256" t="s">
        <v>1403</v>
      </c>
      <c r="C244" s="256" t="s">
        <v>1404</v>
      </c>
      <c r="D244" s="256">
        <v>98.633347999999998</v>
      </c>
      <c r="E244" s="256">
        <v>100.23334800000001</v>
      </c>
      <c r="F244" s="256">
        <v>101.833348</v>
      </c>
      <c r="G244" s="256">
        <v>160</v>
      </c>
      <c r="I244" s="223">
        <v>43757</v>
      </c>
      <c r="J244" s="233">
        <v>99.781845265586142</v>
      </c>
      <c r="K244" s="235">
        <v>99.971393081032573</v>
      </c>
      <c r="L244" s="235">
        <v>99.971336451720134</v>
      </c>
      <c r="M244" s="240">
        <v>101.91165381255949</v>
      </c>
      <c r="N244" s="240">
        <v>101.96403672290171</v>
      </c>
      <c r="O244" s="240"/>
      <c r="P244" s="238"/>
    </row>
    <row r="245" spans="1:16" x14ac:dyDescent="0.35">
      <c r="A245" s="256">
        <v>20190329</v>
      </c>
      <c r="B245" s="256" t="s">
        <v>1405</v>
      </c>
      <c r="C245" s="256" t="s">
        <v>1406</v>
      </c>
      <c r="D245" s="256">
        <v>99.544116000000002</v>
      </c>
      <c r="E245" s="256">
        <v>101.144116</v>
      </c>
      <c r="F245" s="256">
        <v>102.74411600000001</v>
      </c>
      <c r="G245" s="256">
        <v>160</v>
      </c>
      <c r="I245" s="223">
        <v>43758</v>
      </c>
      <c r="J245" s="233">
        <v>99.781871824477591</v>
      </c>
      <c r="K245" s="235">
        <v>99.971396563735155</v>
      </c>
      <c r="L245" s="235">
        <v>99.971339792849435</v>
      </c>
      <c r="M245" s="240">
        <v>101.91126816522996</v>
      </c>
      <c r="N245" s="240">
        <v>101.96384798210573</v>
      </c>
      <c r="O245" s="240"/>
      <c r="P245" s="238"/>
    </row>
    <row r="246" spans="1:16" x14ac:dyDescent="0.35">
      <c r="A246" s="256">
        <v>20190329</v>
      </c>
      <c r="B246" s="256" t="s">
        <v>1407</v>
      </c>
      <c r="C246" s="256" t="s">
        <v>1408</v>
      </c>
      <c r="D246" s="256">
        <v>98.961462999999995</v>
      </c>
      <c r="E246" s="256">
        <v>100.561463</v>
      </c>
      <c r="F246" s="256">
        <v>102.161463</v>
      </c>
      <c r="G246" s="256">
        <v>160</v>
      </c>
      <c r="I246" s="223">
        <v>43759</v>
      </c>
      <c r="J246" s="233">
        <v>99.78189838336904</v>
      </c>
      <c r="K246" s="235">
        <v>99.971400046437736</v>
      </c>
      <c r="L246" s="235">
        <v>99.971343133978735</v>
      </c>
      <c r="M246" s="240">
        <v>101.91088251790042</v>
      </c>
      <c r="N246" s="240">
        <v>101.96365924130977</v>
      </c>
      <c r="O246" s="240"/>
      <c r="P246" s="238"/>
    </row>
    <row r="247" spans="1:16" x14ac:dyDescent="0.35">
      <c r="A247" s="256">
        <v>20190329</v>
      </c>
      <c r="B247" s="256" t="s">
        <v>1409</v>
      </c>
      <c r="C247" s="256" t="s">
        <v>1410</v>
      </c>
      <c r="D247" s="256">
        <v>98.150476999999995</v>
      </c>
      <c r="E247" s="256">
        <v>99.750477000000004</v>
      </c>
      <c r="F247" s="256">
        <v>101.350477</v>
      </c>
      <c r="G247" s="256">
        <v>160</v>
      </c>
      <c r="I247" s="223">
        <v>43760</v>
      </c>
      <c r="J247" s="233">
        <v>99.781924942260488</v>
      </c>
      <c r="K247" s="235">
        <v>99.971403529140318</v>
      </c>
      <c r="L247" s="235">
        <v>99.971346475108035</v>
      </c>
      <c r="M247" s="240">
        <v>101.91049687057088</v>
      </c>
      <c r="N247" s="240">
        <v>101.96347050051379</v>
      </c>
      <c r="O247" s="240"/>
      <c r="P247" s="238"/>
    </row>
    <row r="248" spans="1:16" x14ac:dyDescent="0.35">
      <c r="A248" s="256">
        <v>20190329</v>
      </c>
      <c r="B248" s="256" t="s">
        <v>1411</v>
      </c>
      <c r="C248" s="256" t="s">
        <v>1412</v>
      </c>
      <c r="D248" s="256">
        <v>99.364913000000001</v>
      </c>
      <c r="E248" s="256">
        <v>100.964913</v>
      </c>
      <c r="F248" s="256">
        <v>102.564913</v>
      </c>
      <c r="G248" s="256">
        <v>160</v>
      </c>
      <c r="I248" s="223">
        <v>43761</v>
      </c>
      <c r="J248" s="233">
        <v>99.781951501151937</v>
      </c>
      <c r="K248" s="235">
        <v>99.971407011842899</v>
      </c>
      <c r="L248" s="235">
        <v>99.971349816237336</v>
      </c>
      <c r="M248" s="240">
        <v>101.91011122324134</v>
      </c>
      <c r="N248" s="240">
        <v>101.96328175971783</v>
      </c>
      <c r="O248" s="240"/>
      <c r="P248" s="238"/>
    </row>
    <row r="249" spans="1:16" x14ac:dyDescent="0.35">
      <c r="A249" s="256">
        <v>20190329</v>
      </c>
      <c r="B249" s="256" t="s">
        <v>4565</v>
      </c>
      <c r="C249" s="256" t="s">
        <v>4566</v>
      </c>
      <c r="D249" s="256">
        <v>94.305632000000003</v>
      </c>
      <c r="E249" s="256">
        <v>95.905631999999997</v>
      </c>
      <c r="F249" s="256">
        <v>97.505632000000006</v>
      </c>
      <c r="G249" s="256">
        <v>160</v>
      </c>
      <c r="I249" s="223">
        <v>43762</v>
      </c>
      <c r="J249" s="233">
        <v>99.781978060043386</v>
      </c>
      <c r="K249" s="235">
        <v>99.971410494545481</v>
      </c>
      <c r="L249" s="235">
        <v>99.971353157366636</v>
      </c>
      <c r="M249" s="240">
        <v>101.90972557591181</v>
      </c>
      <c r="N249" s="240">
        <v>101.96309301892185</v>
      </c>
      <c r="O249" s="240"/>
      <c r="P249" s="238"/>
    </row>
    <row r="250" spans="1:16" x14ac:dyDescent="0.35">
      <c r="A250" s="256">
        <v>20190329</v>
      </c>
      <c r="B250" s="256" t="s">
        <v>1413</v>
      </c>
      <c r="C250" s="256" t="s">
        <v>1414</v>
      </c>
      <c r="D250" s="256">
        <v>96.980455000000006</v>
      </c>
      <c r="E250" s="256">
        <v>98.580455000000001</v>
      </c>
      <c r="F250" s="256">
        <v>100.18045499999999</v>
      </c>
      <c r="G250" s="256">
        <v>160</v>
      </c>
      <c r="I250" s="223">
        <v>43763</v>
      </c>
      <c r="J250" s="233">
        <v>99.782004618934835</v>
      </c>
      <c r="K250" s="235">
        <v>99.971413977248062</v>
      </c>
      <c r="L250" s="235">
        <v>99.971356498495936</v>
      </c>
      <c r="M250" s="240">
        <v>101.90933992858227</v>
      </c>
      <c r="N250" s="240">
        <v>101.96290427812589</v>
      </c>
      <c r="O250" s="240"/>
      <c r="P250" s="238"/>
    </row>
    <row r="251" spans="1:16" x14ac:dyDescent="0.35">
      <c r="A251" s="256">
        <v>20190329</v>
      </c>
      <c r="B251" s="256" t="s">
        <v>1415</v>
      </c>
      <c r="C251" s="256" t="s">
        <v>1416</v>
      </c>
      <c r="D251" s="256">
        <v>96.126239999999996</v>
      </c>
      <c r="E251" s="256">
        <v>97.726240000000004</v>
      </c>
      <c r="F251" s="256">
        <v>99.326239999999999</v>
      </c>
      <c r="G251" s="256">
        <v>160</v>
      </c>
      <c r="I251" s="223">
        <v>43764</v>
      </c>
      <c r="J251" s="233">
        <v>99.782031177826283</v>
      </c>
      <c r="K251" s="235">
        <v>99.971417459950644</v>
      </c>
      <c r="L251" s="235">
        <v>99.971359839625237</v>
      </c>
      <c r="M251" s="240">
        <v>101.90895428125273</v>
      </c>
      <c r="N251" s="240">
        <v>101.96271553732991</v>
      </c>
      <c r="O251" s="240"/>
      <c r="P251" s="238"/>
    </row>
    <row r="252" spans="1:16" x14ac:dyDescent="0.35">
      <c r="A252" s="256">
        <v>20190329</v>
      </c>
      <c r="B252" s="256" t="s">
        <v>1418</v>
      </c>
      <c r="C252" s="256" t="s">
        <v>1419</v>
      </c>
      <c r="D252" s="256">
        <v>99.287088999999995</v>
      </c>
      <c r="E252" s="256">
        <v>100.28708899999999</v>
      </c>
      <c r="F252" s="256">
        <v>101.28708899999999</v>
      </c>
      <c r="G252" s="256">
        <v>100</v>
      </c>
      <c r="I252" s="223">
        <v>43765</v>
      </c>
      <c r="J252" s="233">
        <v>99.782057736717732</v>
      </c>
      <c r="K252" s="235">
        <v>99.971420942653225</v>
      </c>
      <c r="L252" s="235">
        <v>99.971363180754537</v>
      </c>
      <c r="M252" s="240">
        <v>101.9085686339232</v>
      </c>
      <c r="N252" s="240">
        <v>101.96252679653395</v>
      </c>
      <c r="O252" s="240"/>
      <c r="P252" s="238"/>
    </row>
    <row r="253" spans="1:16" x14ac:dyDescent="0.35">
      <c r="A253" s="256">
        <v>20190329</v>
      </c>
      <c r="B253" s="256" t="s">
        <v>1420</v>
      </c>
      <c r="C253" s="256" t="s">
        <v>1421</v>
      </c>
      <c r="D253" s="256">
        <v>101.122715</v>
      </c>
      <c r="E253" s="256">
        <v>102.422715</v>
      </c>
      <c r="F253" s="256">
        <v>103.72271499999999</v>
      </c>
      <c r="G253" s="256">
        <v>130</v>
      </c>
      <c r="I253" s="223">
        <v>43766</v>
      </c>
      <c r="J253" s="233">
        <v>99.782084295609181</v>
      </c>
      <c r="K253" s="235">
        <v>99.971424425355806</v>
      </c>
      <c r="L253" s="235">
        <v>99.971366521883837</v>
      </c>
      <c r="M253" s="240">
        <v>101.90818298659366</v>
      </c>
      <c r="N253" s="240">
        <v>101.96233805573797</v>
      </c>
      <c r="O253" s="240"/>
      <c r="P253" s="238"/>
    </row>
    <row r="254" spans="1:16" x14ac:dyDescent="0.35">
      <c r="A254" s="256">
        <v>20190329</v>
      </c>
      <c r="B254" s="256" t="s">
        <v>1422</v>
      </c>
      <c r="C254" s="256" t="s">
        <v>1423</v>
      </c>
      <c r="D254" s="256">
        <v>99.786161000000007</v>
      </c>
      <c r="E254" s="256">
        <v>101.086161</v>
      </c>
      <c r="F254" s="256">
        <v>102.386161</v>
      </c>
      <c r="G254" s="256">
        <v>130</v>
      </c>
      <c r="I254" s="223">
        <v>43767</v>
      </c>
      <c r="J254" s="233">
        <v>99.78211085450063</v>
      </c>
      <c r="K254" s="235">
        <v>99.971427908058388</v>
      </c>
      <c r="L254" s="235">
        <v>99.971369863013138</v>
      </c>
      <c r="M254" s="240">
        <v>101.90779733926412</v>
      </c>
      <c r="N254" s="240">
        <v>101.96214931494201</v>
      </c>
      <c r="O254" s="240"/>
      <c r="P254" s="238"/>
    </row>
    <row r="255" spans="1:16" x14ac:dyDescent="0.35">
      <c r="A255" s="256">
        <v>20190329</v>
      </c>
      <c r="B255" s="256" t="s">
        <v>1424</v>
      </c>
      <c r="C255" s="256" t="s">
        <v>1425</v>
      </c>
      <c r="D255" s="256">
        <v>102.845557</v>
      </c>
      <c r="E255" s="256">
        <v>104.44555699999999</v>
      </c>
      <c r="F255" s="256">
        <v>106.045557</v>
      </c>
      <c r="G255" s="256">
        <v>160</v>
      </c>
      <c r="I255" s="223">
        <v>43768</v>
      </c>
      <c r="J255" s="233">
        <v>99.782137413392078</v>
      </c>
      <c r="K255" s="235">
        <v>99.971431390760969</v>
      </c>
      <c r="L255" s="235">
        <v>99.971373204142438</v>
      </c>
      <c r="M255" s="240">
        <v>101.90741169193458</v>
      </c>
      <c r="N255" s="240">
        <v>101.96196057414603</v>
      </c>
      <c r="O255" s="240"/>
      <c r="P255" s="238"/>
    </row>
    <row r="256" spans="1:16" x14ac:dyDescent="0.35">
      <c r="A256" s="256">
        <v>20190329</v>
      </c>
      <c r="B256" s="256" t="s">
        <v>1426</v>
      </c>
      <c r="C256" s="256" t="s">
        <v>1427</v>
      </c>
      <c r="D256" s="256">
        <v>105.725148</v>
      </c>
      <c r="E256" s="256">
        <v>107.325148</v>
      </c>
      <c r="F256" s="256">
        <v>108.92514799999999</v>
      </c>
      <c r="G256" s="256">
        <v>160</v>
      </c>
      <c r="I256" s="223">
        <v>43769</v>
      </c>
      <c r="J256" s="233">
        <v>99.782163972283527</v>
      </c>
      <c r="K256" s="235">
        <v>99.971434873463551</v>
      </c>
      <c r="L256" s="235">
        <v>99.971376545271738</v>
      </c>
      <c r="M256" s="240">
        <v>101.90702604460505</v>
      </c>
      <c r="N256" s="240">
        <v>101.96177183335007</v>
      </c>
      <c r="O256" s="240"/>
      <c r="P256" s="238"/>
    </row>
    <row r="257" spans="1:16" x14ac:dyDescent="0.35">
      <c r="A257" s="256">
        <v>20190329</v>
      </c>
      <c r="B257" s="256" t="s">
        <v>1428</v>
      </c>
      <c r="C257" s="256" t="s">
        <v>1429</v>
      </c>
      <c r="D257" s="256">
        <v>98.954222999999999</v>
      </c>
      <c r="E257" s="256">
        <v>100.254223</v>
      </c>
      <c r="F257" s="256">
        <v>101.55422299999999</v>
      </c>
      <c r="G257" s="256">
        <v>130</v>
      </c>
      <c r="I257" s="223">
        <v>43770</v>
      </c>
      <c r="J257" s="233">
        <v>99.782190531174976</v>
      </c>
      <c r="K257" s="235">
        <v>99.971438356166132</v>
      </c>
      <c r="L257" s="235">
        <v>99.971379886401039</v>
      </c>
      <c r="M257" s="240">
        <v>101.90664039727551</v>
      </c>
      <c r="N257" s="240">
        <v>101.96158309255409</v>
      </c>
      <c r="O257" s="240"/>
      <c r="P257" s="238"/>
    </row>
    <row r="258" spans="1:16" x14ac:dyDescent="0.35">
      <c r="A258" s="256">
        <v>20190329</v>
      </c>
      <c r="B258" s="256" t="s">
        <v>1430</v>
      </c>
      <c r="C258" s="256" t="s">
        <v>1431</v>
      </c>
      <c r="D258" s="256">
        <v>98.583343999999997</v>
      </c>
      <c r="E258" s="256">
        <v>100.18334400000001</v>
      </c>
      <c r="F258" s="256">
        <v>101.783344</v>
      </c>
      <c r="G258" s="256">
        <v>160</v>
      </c>
      <c r="I258" s="223">
        <v>43771</v>
      </c>
      <c r="J258" s="233">
        <v>99.782217090066425</v>
      </c>
      <c r="K258" s="235">
        <v>99.971441838868714</v>
      </c>
      <c r="L258" s="235">
        <v>99.971383227530339</v>
      </c>
      <c r="M258" s="240">
        <v>101.90625474994597</v>
      </c>
      <c r="N258" s="240">
        <v>101.96139435175813</v>
      </c>
      <c r="O258" s="240"/>
      <c r="P258" s="238"/>
    </row>
    <row r="259" spans="1:16" x14ac:dyDescent="0.35">
      <c r="A259" s="256">
        <v>20190329</v>
      </c>
      <c r="B259" s="256" t="s">
        <v>1432</v>
      </c>
      <c r="C259" s="256" t="s">
        <v>1433</v>
      </c>
      <c r="D259" s="256">
        <v>97.958043000000004</v>
      </c>
      <c r="E259" s="256">
        <v>99.558042999999998</v>
      </c>
      <c r="F259" s="256">
        <v>101.15804300000001</v>
      </c>
      <c r="G259" s="256">
        <v>160</v>
      </c>
      <c r="I259" s="223">
        <v>43772</v>
      </c>
      <c r="J259" s="233">
        <v>99.782243648957873</v>
      </c>
      <c r="K259" s="235">
        <v>99.971445321571295</v>
      </c>
      <c r="L259" s="235">
        <v>99.971386568659639</v>
      </c>
      <c r="M259" s="240">
        <v>101.90586910261644</v>
      </c>
      <c r="N259" s="240">
        <v>101.96120561096215</v>
      </c>
      <c r="O259" s="240"/>
      <c r="P259" s="238"/>
    </row>
    <row r="260" spans="1:16" x14ac:dyDescent="0.35">
      <c r="A260" s="256">
        <v>20190329</v>
      </c>
      <c r="B260" s="256" t="s">
        <v>1434</v>
      </c>
      <c r="C260" s="256" t="s">
        <v>1435</v>
      </c>
      <c r="D260" s="256">
        <v>96.225002000000003</v>
      </c>
      <c r="E260" s="256">
        <v>97.825001999999998</v>
      </c>
      <c r="F260" s="256">
        <v>99.425002000000006</v>
      </c>
      <c r="G260" s="256">
        <v>160</v>
      </c>
      <c r="I260" s="223">
        <v>43773</v>
      </c>
      <c r="J260" s="233">
        <v>99.782270207849322</v>
      </c>
      <c r="K260" s="235">
        <v>99.971448804273876</v>
      </c>
      <c r="L260" s="235">
        <v>99.97138990978894</v>
      </c>
      <c r="M260" s="240">
        <v>101.9054834552869</v>
      </c>
      <c r="N260" s="240">
        <v>101.96101687016619</v>
      </c>
      <c r="O260" s="240"/>
      <c r="P260" s="238"/>
    </row>
    <row r="261" spans="1:16" x14ac:dyDescent="0.35">
      <c r="A261" s="256">
        <v>20190329</v>
      </c>
      <c r="B261" s="256" t="s">
        <v>1436</v>
      </c>
      <c r="C261" s="256" t="s">
        <v>1437</v>
      </c>
      <c r="D261" s="256">
        <v>101.44277</v>
      </c>
      <c r="E261" s="256">
        <v>102.74276999999999</v>
      </c>
      <c r="F261" s="256">
        <v>104.04277</v>
      </c>
      <c r="G261" s="256">
        <v>130</v>
      </c>
      <c r="I261" s="223">
        <v>43774</v>
      </c>
      <c r="J261" s="233">
        <v>99.782296766740771</v>
      </c>
      <c r="K261" s="235">
        <v>99.971452286976458</v>
      </c>
      <c r="L261" s="235">
        <v>99.97139325091824</v>
      </c>
      <c r="M261" s="240">
        <v>101.90509780795736</v>
      </c>
      <c r="N261" s="240">
        <v>101.96082812937021</v>
      </c>
      <c r="O261" s="240"/>
      <c r="P261" s="238"/>
    </row>
    <row r="262" spans="1:16" x14ac:dyDescent="0.35">
      <c r="A262" s="256">
        <v>20190329</v>
      </c>
      <c r="B262" s="256" t="s">
        <v>1438</v>
      </c>
      <c r="C262" s="256" t="s">
        <v>1439</v>
      </c>
      <c r="D262" s="256">
        <v>101.393597</v>
      </c>
      <c r="E262" s="256">
        <v>102.693597</v>
      </c>
      <c r="F262" s="256">
        <v>103.99359699999999</v>
      </c>
      <c r="G262" s="256">
        <v>130</v>
      </c>
      <c r="I262" s="223">
        <v>43775</v>
      </c>
      <c r="J262" s="233">
        <v>99.78232332563222</v>
      </c>
      <c r="K262" s="235">
        <v>99.971455769679039</v>
      </c>
      <c r="L262" s="235">
        <v>99.97139659204754</v>
      </c>
      <c r="M262" s="240">
        <v>101.90471216062782</v>
      </c>
      <c r="N262" s="240">
        <v>101.96063938857425</v>
      </c>
      <c r="O262" s="240"/>
      <c r="P262" s="238"/>
    </row>
    <row r="263" spans="1:16" x14ac:dyDescent="0.35">
      <c r="A263" s="256">
        <v>20190329</v>
      </c>
      <c r="B263" s="256" t="s">
        <v>1440</v>
      </c>
      <c r="C263" s="256" t="s">
        <v>1441</v>
      </c>
      <c r="D263" s="256">
        <v>99.181821999999997</v>
      </c>
      <c r="E263" s="256">
        <v>100.181822</v>
      </c>
      <c r="F263" s="256">
        <v>101.181822</v>
      </c>
      <c r="G263" s="256">
        <v>100</v>
      </c>
      <c r="I263" s="223">
        <v>43776</v>
      </c>
      <c r="J263" s="233">
        <v>99.782349884523668</v>
      </c>
      <c r="K263" s="235">
        <v>99.971459252381621</v>
      </c>
      <c r="L263" s="235">
        <v>99.971399933176841</v>
      </c>
      <c r="M263" s="240">
        <v>101.90432651329829</v>
      </c>
      <c r="N263" s="240">
        <v>101.96045064777827</v>
      </c>
      <c r="O263" s="240"/>
      <c r="P263" s="238"/>
    </row>
    <row r="264" spans="1:16" x14ac:dyDescent="0.35">
      <c r="A264" s="256">
        <v>20190329</v>
      </c>
      <c r="B264" s="256" t="s">
        <v>4567</v>
      </c>
      <c r="C264" s="256" t="s">
        <v>4568</v>
      </c>
      <c r="D264" s="256">
        <v>95.409915999999996</v>
      </c>
      <c r="E264" s="256">
        <v>99.108872000000005</v>
      </c>
      <c r="F264" s="256">
        <v>102.807829</v>
      </c>
      <c r="G264" s="256">
        <v>369.8956</v>
      </c>
      <c r="I264" s="223">
        <v>43777</v>
      </c>
      <c r="J264" s="233">
        <v>99.782376443415117</v>
      </c>
      <c r="K264" s="235">
        <v>99.971462735084202</v>
      </c>
      <c r="L264" s="235">
        <v>99.971403274306141</v>
      </c>
      <c r="M264" s="240">
        <v>101.90394086596875</v>
      </c>
      <c r="N264" s="240">
        <v>101.96026190698231</v>
      </c>
      <c r="O264" s="240"/>
      <c r="P264" s="238"/>
    </row>
    <row r="265" spans="1:16" x14ac:dyDescent="0.35">
      <c r="A265" s="256">
        <v>20190329</v>
      </c>
      <c r="B265" s="256" t="s">
        <v>1444</v>
      </c>
      <c r="C265" s="256" t="s">
        <v>1445</v>
      </c>
      <c r="D265" s="256">
        <v>99.884223000000006</v>
      </c>
      <c r="E265" s="256">
        <v>101.184223</v>
      </c>
      <c r="F265" s="256">
        <v>102.484223</v>
      </c>
      <c r="G265" s="256">
        <v>130</v>
      </c>
      <c r="I265" s="223">
        <v>43778</v>
      </c>
      <c r="J265" s="233">
        <v>99.782403002306566</v>
      </c>
      <c r="K265" s="235">
        <v>99.971466217786784</v>
      </c>
      <c r="L265" s="235">
        <v>99.971406615435441</v>
      </c>
      <c r="M265" s="240">
        <v>101.90355521863921</v>
      </c>
      <c r="N265" s="240">
        <v>101.96007316618633</v>
      </c>
      <c r="O265" s="240"/>
      <c r="P265" s="238"/>
    </row>
    <row r="266" spans="1:16" x14ac:dyDescent="0.35">
      <c r="A266" s="256">
        <v>20190329</v>
      </c>
      <c r="B266" s="256" t="s">
        <v>1449</v>
      </c>
      <c r="C266" s="256" t="s">
        <v>1450</v>
      </c>
      <c r="D266" s="256">
        <v>100.60578099999999</v>
      </c>
      <c r="E266" s="256">
        <v>101.60578099999999</v>
      </c>
      <c r="F266" s="256">
        <v>102.60578099999999</v>
      </c>
      <c r="G266" s="256">
        <v>100</v>
      </c>
      <c r="I266" s="223">
        <v>43779</v>
      </c>
      <c r="J266" s="233">
        <v>99.782429561198015</v>
      </c>
      <c r="K266" s="235">
        <v>99.971469700489365</v>
      </c>
      <c r="L266" s="235">
        <v>99.971409956564742</v>
      </c>
      <c r="M266" s="240">
        <v>101.90316957130968</v>
      </c>
      <c r="N266" s="240">
        <v>101.95988442539037</v>
      </c>
      <c r="O266" s="240"/>
      <c r="P266" s="238"/>
    </row>
    <row r="267" spans="1:16" x14ac:dyDescent="0.35">
      <c r="A267" s="256">
        <v>20190329</v>
      </c>
      <c r="B267" s="256" t="s">
        <v>1454</v>
      </c>
      <c r="C267" s="256" t="s">
        <v>1455</v>
      </c>
      <c r="D267" s="256">
        <v>100.19774700000001</v>
      </c>
      <c r="E267" s="256">
        <v>101.19774700000001</v>
      </c>
      <c r="F267" s="256">
        <v>102.19774700000001</v>
      </c>
      <c r="G267" s="256">
        <v>100</v>
      </c>
      <c r="I267" s="223">
        <v>43780</v>
      </c>
      <c r="J267" s="233">
        <v>99.782456120089464</v>
      </c>
      <c r="K267" s="235">
        <v>99.971473183191947</v>
      </c>
      <c r="L267" s="235">
        <v>99.971413297694042</v>
      </c>
      <c r="M267" s="240">
        <v>101.90278392398014</v>
      </c>
      <c r="N267" s="240">
        <v>101.95969568459439</v>
      </c>
      <c r="O267" s="240"/>
      <c r="P267" s="238"/>
    </row>
    <row r="268" spans="1:16" x14ac:dyDescent="0.35">
      <c r="A268" s="256">
        <v>20190329</v>
      </c>
      <c r="B268" s="256" t="s">
        <v>1456</v>
      </c>
      <c r="C268" s="256" t="s">
        <v>1457</v>
      </c>
      <c r="D268" s="256">
        <v>100.85046699999999</v>
      </c>
      <c r="E268" s="256">
        <v>101.85046699999999</v>
      </c>
      <c r="F268" s="256">
        <v>102.85046699999999</v>
      </c>
      <c r="G268" s="256">
        <v>100</v>
      </c>
      <c r="I268" s="223">
        <v>43781</v>
      </c>
      <c r="J268" s="233">
        <v>99.782482678980912</v>
      </c>
      <c r="K268" s="235">
        <v>99.971476665894528</v>
      </c>
      <c r="L268" s="235">
        <v>99.971416638823342</v>
      </c>
      <c r="M268" s="240">
        <v>101.9023982766506</v>
      </c>
      <c r="N268" s="240">
        <v>101.95950694379843</v>
      </c>
      <c r="O268" s="240"/>
      <c r="P268" s="238"/>
    </row>
    <row r="269" spans="1:16" x14ac:dyDescent="0.35">
      <c r="A269" s="256">
        <v>20190329</v>
      </c>
      <c r="B269" s="256" t="s">
        <v>1458</v>
      </c>
      <c r="C269" s="256" t="s">
        <v>1459</v>
      </c>
      <c r="D269" s="256">
        <v>100.644459</v>
      </c>
      <c r="E269" s="256">
        <v>101.94445899999999</v>
      </c>
      <c r="F269" s="256">
        <v>103.24445900000001</v>
      </c>
      <c r="G269" s="256">
        <v>130</v>
      </c>
      <c r="I269" s="223">
        <v>43782</v>
      </c>
      <c r="J269" s="233">
        <v>99.782509237872361</v>
      </c>
      <c r="K269" s="235">
        <v>99.971480148597109</v>
      </c>
      <c r="L269" s="235">
        <v>99.971419979952643</v>
      </c>
      <c r="M269" s="240">
        <v>101.90201262932106</v>
      </c>
      <c r="N269" s="240">
        <v>101.95931820300245</v>
      </c>
      <c r="O269" s="240"/>
      <c r="P269" s="238"/>
    </row>
    <row r="270" spans="1:16" x14ac:dyDescent="0.35">
      <c r="A270" s="256">
        <v>20190329</v>
      </c>
      <c r="B270" s="256" t="s">
        <v>1460</v>
      </c>
      <c r="C270" s="256" t="s">
        <v>1461</v>
      </c>
      <c r="D270" s="256">
        <v>101.571439</v>
      </c>
      <c r="E270" s="256">
        <v>102.871439</v>
      </c>
      <c r="F270" s="256">
        <v>104.17143900000001</v>
      </c>
      <c r="G270" s="256">
        <v>130</v>
      </c>
      <c r="I270" s="223">
        <v>43783</v>
      </c>
      <c r="J270" s="233">
        <v>99.78253579676381</v>
      </c>
      <c r="K270" s="235">
        <v>99.971483631299691</v>
      </c>
      <c r="L270" s="235">
        <v>99.971423321081943</v>
      </c>
      <c r="M270" s="240">
        <v>101.90162698199153</v>
      </c>
      <c r="N270" s="240">
        <v>101.95912946220649</v>
      </c>
      <c r="O270" s="240"/>
      <c r="P270" s="238"/>
    </row>
    <row r="271" spans="1:16" x14ac:dyDescent="0.35">
      <c r="A271" s="256">
        <v>20190329</v>
      </c>
      <c r="B271" s="256" t="s">
        <v>1462</v>
      </c>
      <c r="C271" s="256" t="s">
        <v>1463</v>
      </c>
      <c r="D271" s="256">
        <v>99.436531000000002</v>
      </c>
      <c r="E271" s="256">
        <v>100.436531</v>
      </c>
      <c r="F271" s="256">
        <v>101.436531</v>
      </c>
      <c r="G271" s="256">
        <v>100</v>
      </c>
      <c r="I271" s="223">
        <v>43784</v>
      </c>
      <c r="J271" s="233">
        <v>99.782562355655259</v>
      </c>
      <c r="K271" s="235">
        <v>99.971487114002272</v>
      </c>
      <c r="L271" s="235">
        <v>99.971426662211243</v>
      </c>
      <c r="M271" s="240">
        <v>101.90124133466199</v>
      </c>
      <c r="N271" s="240">
        <v>101.95894072141051</v>
      </c>
      <c r="O271" s="240"/>
      <c r="P271" s="238"/>
    </row>
    <row r="272" spans="1:16" x14ac:dyDescent="0.35">
      <c r="A272" s="256">
        <v>20190329</v>
      </c>
      <c r="B272" s="256" t="s">
        <v>1465</v>
      </c>
      <c r="C272" s="256" t="s">
        <v>1466</v>
      </c>
      <c r="D272" s="256">
        <v>98.431939999999997</v>
      </c>
      <c r="E272" s="256">
        <v>99.731939999999994</v>
      </c>
      <c r="F272" s="256">
        <v>101.03194000000001</v>
      </c>
      <c r="G272" s="256">
        <v>130</v>
      </c>
      <c r="I272" s="223">
        <v>43785</v>
      </c>
      <c r="J272" s="233">
        <v>99.782588914546707</v>
      </c>
      <c r="K272" s="235">
        <v>99.971490596704854</v>
      </c>
      <c r="L272" s="235">
        <v>99.971430003340544</v>
      </c>
      <c r="M272" s="240">
        <v>101.90085568733245</v>
      </c>
      <c r="N272" s="240">
        <v>101.95875198061455</v>
      </c>
      <c r="O272" s="240"/>
      <c r="P272" s="238"/>
    </row>
    <row r="273" spans="1:16" x14ac:dyDescent="0.35">
      <c r="A273" s="256">
        <v>20190329</v>
      </c>
      <c r="B273" s="256" t="s">
        <v>3673</v>
      </c>
      <c r="C273" s="256" t="s">
        <v>3674</v>
      </c>
      <c r="D273" s="256">
        <v>95.645747999999998</v>
      </c>
      <c r="E273" s="256">
        <v>96.945747999999995</v>
      </c>
      <c r="F273" s="256">
        <v>98.245748000000006</v>
      </c>
      <c r="G273" s="256">
        <v>130</v>
      </c>
      <c r="I273" s="223">
        <v>43786</v>
      </c>
      <c r="J273" s="233">
        <v>99.782615473438156</v>
      </c>
      <c r="K273" s="235">
        <v>99.971494079407435</v>
      </c>
      <c r="L273" s="235">
        <v>99.971433344469844</v>
      </c>
      <c r="M273" s="240">
        <v>101.90047004000292</v>
      </c>
      <c r="N273" s="240">
        <v>101.95856323981857</v>
      </c>
      <c r="O273" s="240"/>
      <c r="P273" s="238"/>
    </row>
    <row r="274" spans="1:16" x14ac:dyDescent="0.35">
      <c r="A274" s="256">
        <v>20190329</v>
      </c>
      <c r="B274" s="256" t="s">
        <v>1467</v>
      </c>
      <c r="C274" s="256" t="s">
        <v>1468</v>
      </c>
      <c r="D274" s="256">
        <v>99.164204999999995</v>
      </c>
      <c r="E274" s="256">
        <v>100.164205</v>
      </c>
      <c r="F274" s="256">
        <v>101.164205</v>
      </c>
      <c r="G274" s="256">
        <v>100</v>
      </c>
      <c r="I274" s="223">
        <v>43787</v>
      </c>
      <c r="J274" s="233">
        <v>99.782642032329605</v>
      </c>
      <c r="K274" s="235">
        <v>99.971497562110017</v>
      </c>
      <c r="L274" s="235">
        <v>99.971436685599144</v>
      </c>
      <c r="M274" s="240">
        <v>101.90008439267338</v>
      </c>
      <c r="N274" s="240">
        <v>101.95837449902261</v>
      </c>
      <c r="O274" s="240"/>
      <c r="P274" s="238"/>
    </row>
    <row r="275" spans="1:16" x14ac:dyDescent="0.35">
      <c r="A275" s="256">
        <v>20190329</v>
      </c>
      <c r="B275" s="256" t="s">
        <v>1469</v>
      </c>
      <c r="C275" s="256" t="s">
        <v>1470</v>
      </c>
      <c r="D275" s="256">
        <v>99.204721000000006</v>
      </c>
      <c r="E275" s="256">
        <v>100.20472100000001</v>
      </c>
      <c r="F275" s="256">
        <v>101.20472100000001</v>
      </c>
      <c r="G275" s="256">
        <v>100</v>
      </c>
      <c r="I275" s="223">
        <v>43788</v>
      </c>
      <c r="J275" s="233">
        <v>99.782668591221054</v>
      </c>
      <c r="K275" s="235">
        <v>99.971501044812598</v>
      </c>
      <c r="L275" s="235">
        <v>99.971440026728445</v>
      </c>
      <c r="M275" s="240">
        <v>101.89969874534384</v>
      </c>
      <c r="N275" s="240">
        <v>101.95818575822663</v>
      </c>
      <c r="O275" s="240"/>
      <c r="P275" s="238"/>
    </row>
    <row r="276" spans="1:16" x14ac:dyDescent="0.35">
      <c r="A276" s="256">
        <v>20190329</v>
      </c>
      <c r="B276" s="256" t="s">
        <v>1471</v>
      </c>
      <c r="C276" s="256" t="s">
        <v>1472</v>
      </c>
      <c r="D276" s="256">
        <v>99.139741999999998</v>
      </c>
      <c r="E276" s="256">
        <v>100.139742</v>
      </c>
      <c r="F276" s="256">
        <v>101.139742</v>
      </c>
      <c r="G276" s="256">
        <v>100</v>
      </c>
      <c r="I276" s="223">
        <v>43789</v>
      </c>
      <c r="J276" s="233">
        <v>99.782695150112502</v>
      </c>
      <c r="K276" s="235">
        <v>99.971504527515179</v>
      </c>
      <c r="L276" s="235">
        <v>99.971443367857745</v>
      </c>
      <c r="M276" s="240">
        <v>101.8993130980143</v>
      </c>
      <c r="N276" s="240">
        <v>101.95799701743067</v>
      </c>
      <c r="O276" s="240"/>
      <c r="P276" s="238"/>
    </row>
    <row r="277" spans="1:16" x14ac:dyDescent="0.35">
      <c r="A277" s="256">
        <v>20190329</v>
      </c>
      <c r="B277" s="256" t="s">
        <v>1473</v>
      </c>
      <c r="C277" s="256" t="s">
        <v>1474</v>
      </c>
      <c r="D277" s="256">
        <v>99.612695000000002</v>
      </c>
      <c r="E277" s="256">
        <v>100.612695</v>
      </c>
      <c r="F277" s="256">
        <v>101.612695</v>
      </c>
      <c r="G277" s="256">
        <v>100</v>
      </c>
      <c r="I277" s="223">
        <v>43790</v>
      </c>
      <c r="J277" s="233">
        <v>99.782721709003951</v>
      </c>
      <c r="K277" s="235">
        <v>99.971508010217761</v>
      </c>
      <c r="L277" s="235">
        <v>99.971446708987045</v>
      </c>
      <c r="M277" s="240">
        <v>101.89892745068477</v>
      </c>
      <c r="N277" s="240">
        <v>101.95780827663469</v>
      </c>
      <c r="O277" s="240"/>
      <c r="P277" s="238"/>
    </row>
    <row r="278" spans="1:16" x14ac:dyDescent="0.35">
      <c r="A278" s="256">
        <v>20190329</v>
      </c>
      <c r="B278" s="256" t="s">
        <v>1475</v>
      </c>
      <c r="C278" s="256" t="s">
        <v>1476</v>
      </c>
      <c r="D278" s="256">
        <v>97.289817999999997</v>
      </c>
      <c r="E278" s="256">
        <v>98.889818000000005</v>
      </c>
      <c r="F278" s="256">
        <v>100.489818</v>
      </c>
      <c r="G278" s="256">
        <v>160</v>
      </c>
      <c r="I278" s="223">
        <v>43791</v>
      </c>
      <c r="J278" s="233">
        <v>99.7827482678954</v>
      </c>
      <c r="K278" s="235">
        <v>99.971511492920342</v>
      </c>
      <c r="L278" s="235">
        <v>99.971450050116346</v>
      </c>
      <c r="M278" s="240">
        <v>101.89854180335523</v>
      </c>
      <c r="N278" s="240">
        <v>101.95761953583873</v>
      </c>
      <c r="O278" s="240"/>
      <c r="P278" s="238"/>
    </row>
    <row r="279" spans="1:16" x14ac:dyDescent="0.35">
      <c r="A279" s="256">
        <v>20190329</v>
      </c>
      <c r="B279" s="256" t="s">
        <v>3675</v>
      </c>
      <c r="C279" s="256" t="s">
        <v>3676</v>
      </c>
      <c r="D279" s="256">
        <v>92.919161000000003</v>
      </c>
      <c r="E279" s="256">
        <v>94.519160999999997</v>
      </c>
      <c r="F279" s="256">
        <v>96.119161000000005</v>
      </c>
      <c r="G279" s="256">
        <v>160</v>
      </c>
      <c r="I279" s="223">
        <v>43792</v>
      </c>
      <c r="J279" s="233">
        <v>99.782774826786849</v>
      </c>
      <c r="K279" s="235">
        <v>99.971514975622924</v>
      </c>
      <c r="L279" s="235">
        <v>99.971453391245646</v>
      </c>
      <c r="M279" s="240">
        <v>101.89815615602569</v>
      </c>
      <c r="N279" s="240">
        <v>101.95743079504275</v>
      </c>
      <c r="O279" s="240"/>
      <c r="P279" s="238"/>
    </row>
    <row r="280" spans="1:16" x14ac:dyDescent="0.35">
      <c r="A280" s="256">
        <v>20190329</v>
      </c>
      <c r="B280" s="256" t="s">
        <v>1477</v>
      </c>
      <c r="C280" s="256" t="s">
        <v>1478</v>
      </c>
      <c r="D280" s="256">
        <v>100.412362</v>
      </c>
      <c r="E280" s="256">
        <v>101.712362</v>
      </c>
      <c r="F280" s="256">
        <v>103.012362</v>
      </c>
      <c r="G280" s="256">
        <v>130</v>
      </c>
      <c r="I280" s="223">
        <v>43793</v>
      </c>
      <c r="J280" s="233">
        <v>99.782801385678297</v>
      </c>
      <c r="K280" s="235">
        <v>99.971518458325505</v>
      </c>
      <c r="L280" s="235">
        <v>99.971456732374946</v>
      </c>
      <c r="M280" s="240">
        <v>101.89777050869615</v>
      </c>
      <c r="N280" s="240">
        <v>101.95724205424679</v>
      </c>
      <c r="O280" s="240"/>
      <c r="P280" s="238"/>
    </row>
    <row r="281" spans="1:16" x14ac:dyDescent="0.35">
      <c r="A281" s="256">
        <v>20190329</v>
      </c>
      <c r="B281" s="256" t="s">
        <v>1479</v>
      </c>
      <c r="C281" s="256" t="s">
        <v>1480</v>
      </c>
      <c r="D281" s="256">
        <v>99.285527999999999</v>
      </c>
      <c r="E281" s="256">
        <v>100.585528</v>
      </c>
      <c r="F281" s="256">
        <v>101.88552799999999</v>
      </c>
      <c r="G281" s="256">
        <v>130</v>
      </c>
      <c r="I281" s="223">
        <v>43794</v>
      </c>
      <c r="J281" s="233">
        <v>99.782827944569746</v>
      </c>
      <c r="K281" s="235">
        <v>99.971521941028087</v>
      </c>
      <c r="L281" s="235">
        <v>99.971460073504247</v>
      </c>
      <c r="M281" s="240">
        <v>101.89738486136662</v>
      </c>
      <c r="N281" s="240">
        <v>101.95705331345081</v>
      </c>
      <c r="O281" s="240"/>
      <c r="P281" s="238"/>
    </row>
    <row r="282" spans="1:16" x14ac:dyDescent="0.35">
      <c r="A282" s="256">
        <v>20190329</v>
      </c>
      <c r="B282" s="256" t="s">
        <v>1481</v>
      </c>
      <c r="C282" s="256" t="s">
        <v>1482</v>
      </c>
      <c r="D282" s="256">
        <v>98.856236999999993</v>
      </c>
      <c r="E282" s="256">
        <v>100.156237</v>
      </c>
      <c r="F282" s="256">
        <v>101.456237</v>
      </c>
      <c r="G282" s="256">
        <v>130</v>
      </c>
      <c r="I282" s="223">
        <v>43795</v>
      </c>
      <c r="J282" s="233">
        <v>99.782854503461195</v>
      </c>
      <c r="K282" s="235">
        <v>99.971525423730668</v>
      </c>
      <c r="L282" s="235">
        <v>99.971463414633547</v>
      </c>
      <c r="M282" s="240">
        <v>101.89699921403708</v>
      </c>
      <c r="N282" s="240">
        <v>101.95686457265485</v>
      </c>
      <c r="O282" s="240"/>
      <c r="P282" s="238"/>
    </row>
    <row r="283" spans="1:16" x14ac:dyDescent="0.35">
      <c r="A283" s="256">
        <v>20190329</v>
      </c>
      <c r="B283" s="256" t="s">
        <v>1483</v>
      </c>
      <c r="C283" s="256" t="s">
        <v>1484</v>
      </c>
      <c r="D283" s="256">
        <v>100.523034</v>
      </c>
      <c r="E283" s="256">
        <v>101.82303400000001</v>
      </c>
      <c r="F283" s="256">
        <v>103.123034</v>
      </c>
      <c r="G283" s="256">
        <v>130</v>
      </c>
      <c r="I283" s="223">
        <v>43796</v>
      </c>
      <c r="J283" s="233">
        <v>99.782881062352644</v>
      </c>
      <c r="K283" s="235">
        <v>99.97152890643325</v>
      </c>
      <c r="L283" s="235">
        <v>99.971466755762847</v>
      </c>
      <c r="M283" s="240">
        <v>101.89661356670754</v>
      </c>
      <c r="N283" s="240">
        <v>101.95667583185887</v>
      </c>
      <c r="O283" s="240"/>
      <c r="P283" s="238"/>
    </row>
    <row r="284" spans="1:16" x14ac:dyDescent="0.35">
      <c r="A284" s="256">
        <v>20190329</v>
      </c>
      <c r="B284" s="256" t="s">
        <v>1485</v>
      </c>
      <c r="C284" s="256" t="s">
        <v>1486</v>
      </c>
      <c r="D284" s="256">
        <v>96.858962000000005</v>
      </c>
      <c r="E284" s="256">
        <v>98.458962</v>
      </c>
      <c r="F284" s="256">
        <v>100.05896199999999</v>
      </c>
      <c r="G284" s="256">
        <v>160</v>
      </c>
      <c r="I284" s="223">
        <v>43797</v>
      </c>
      <c r="J284" s="233">
        <v>99.782907621244092</v>
      </c>
      <c r="K284" s="235">
        <v>99.971532389135831</v>
      </c>
      <c r="L284" s="235">
        <v>99.971470096892148</v>
      </c>
      <c r="M284" s="240">
        <v>101.89622791937801</v>
      </c>
      <c r="N284" s="240">
        <v>101.95648709106291</v>
      </c>
      <c r="O284" s="240"/>
      <c r="P284" s="238"/>
    </row>
    <row r="285" spans="1:16" x14ac:dyDescent="0.35">
      <c r="A285" s="256">
        <v>20190329</v>
      </c>
      <c r="B285" s="256" t="s">
        <v>3677</v>
      </c>
      <c r="C285" s="256" t="s">
        <v>3678</v>
      </c>
      <c r="D285" s="256">
        <v>90.265653999999998</v>
      </c>
      <c r="E285" s="256">
        <v>91.865654000000006</v>
      </c>
      <c r="F285" s="256">
        <v>93.465654000000001</v>
      </c>
      <c r="G285" s="256">
        <v>160</v>
      </c>
      <c r="I285" s="223">
        <v>43798</v>
      </c>
      <c r="J285" s="233">
        <v>99.782934180135541</v>
      </c>
      <c r="K285" s="235">
        <v>99.971535871838412</v>
      </c>
      <c r="L285" s="235">
        <v>99.971473438021448</v>
      </c>
      <c r="M285" s="240">
        <v>101.89584227204847</v>
      </c>
      <c r="N285" s="240">
        <v>101.95629835026693</v>
      </c>
      <c r="O285" s="240"/>
      <c r="P285" s="238"/>
    </row>
    <row r="286" spans="1:16" x14ac:dyDescent="0.35">
      <c r="A286" s="256">
        <v>20190329</v>
      </c>
      <c r="B286" s="256" t="s">
        <v>1487</v>
      </c>
      <c r="C286" s="256" t="s">
        <v>1488</v>
      </c>
      <c r="D286" s="256">
        <v>97.673916000000006</v>
      </c>
      <c r="E286" s="256">
        <v>99.273916</v>
      </c>
      <c r="F286" s="256">
        <v>100.87391599999999</v>
      </c>
      <c r="G286" s="256">
        <v>160</v>
      </c>
      <c r="I286" s="223">
        <v>43799</v>
      </c>
      <c r="J286" s="233">
        <v>99.78296073902699</v>
      </c>
      <c r="K286" s="235">
        <v>99.971539354540994</v>
      </c>
      <c r="L286" s="235">
        <v>99.971476779150748</v>
      </c>
      <c r="M286" s="240">
        <v>101.89545662471893</v>
      </c>
      <c r="N286" s="240">
        <v>101.95610960947097</v>
      </c>
      <c r="O286" s="240"/>
      <c r="P286" s="238"/>
    </row>
    <row r="287" spans="1:16" x14ac:dyDescent="0.35">
      <c r="A287" s="256">
        <v>20190329</v>
      </c>
      <c r="B287" s="256" t="s">
        <v>1489</v>
      </c>
      <c r="C287" s="256" t="s">
        <v>1490</v>
      </c>
      <c r="D287" s="256">
        <v>101.022696</v>
      </c>
      <c r="E287" s="256">
        <v>102.622696</v>
      </c>
      <c r="F287" s="256">
        <v>104.222696</v>
      </c>
      <c r="G287" s="256">
        <v>160</v>
      </c>
      <c r="I287" s="223">
        <v>43800</v>
      </c>
      <c r="J287" s="233">
        <v>99.782987297918439</v>
      </c>
      <c r="K287" s="235">
        <v>99.971542837243575</v>
      </c>
      <c r="L287" s="235">
        <v>99.971480120280049</v>
      </c>
      <c r="M287" s="240">
        <v>101.89507097738939</v>
      </c>
      <c r="N287" s="240">
        <v>101.95592086867499</v>
      </c>
      <c r="O287" s="240"/>
      <c r="P287" s="238"/>
    </row>
    <row r="288" spans="1:16" x14ac:dyDescent="0.35">
      <c r="A288" s="256">
        <v>20190329</v>
      </c>
      <c r="B288" s="256" t="s">
        <v>1491</v>
      </c>
      <c r="C288" s="256" t="s">
        <v>1492</v>
      </c>
      <c r="D288" s="256">
        <v>101.160239</v>
      </c>
      <c r="E288" s="256">
        <v>102.760239</v>
      </c>
      <c r="F288" s="256">
        <v>104.36023900000001</v>
      </c>
      <c r="G288" s="256">
        <v>160</v>
      </c>
      <c r="I288" s="223">
        <v>43801</v>
      </c>
      <c r="J288" s="233">
        <v>99.783013856809887</v>
      </c>
      <c r="K288" s="235">
        <v>99.971546319946157</v>
      </c>
      <c r="L288" s="235">
        <v>99.971483461409349</v>
      </c>
      <c r="M288" s="240">
        <v>101.89468533005986</v>
      </c>
      <c r="N288" s="240">
        <v>101.95573212787903</v>
      </c>
      <c r="O288" s="240"/>
      <c r="P288" s="238"/>
    </row>
    <row r="289" spans="1:16" x14ac:dyDescent="0.35">
      <c r="A289" s="256">
        <v>20190329</v>
      </c>
      <c r="B289" s="256" t="s">
        <v>4569</v>
      </c>
      <c r="C289" s="256" t="s">
        <v>4570</v>
      </c>
      <c r="D289" s="256">
        <v>97.199451999999994</v>
      </c>
      <c r="E289" s="256">
        <v>98.499452000000005</v>
      </c>
      <c r="F289" s="256">
        <v>99.799452000000002</v>
      </c>
      <c r="G289" s="256">
        <v>130</v>
      </c>
      <c r="I289" s="223">
        <v>43802</v>
      </c>
      <c r="J289" s="233">
        <v>99.783040415701336</v>
      </c>
      <c r="K289" s="235">
        <v>99.971549802648738</v>
      </c>
      <c r="L289" s="235">
        <v>99.971486802538649</v>
      </c>
      <c r="M289" s="240">
        <v>101.89429968273032</v>
      </c>
      <c r="N289" s="240">
        <v>101.95554338708305</v>
      </c>
      <c r="O289" s="240"/>
      <c r="P289" s="238"/>
    </row>
    <row r="290" spans="1:16" x14ac:dyDescent="0.35">
      <c r="A290" s="256">
        <v>20190329</v>
      </c>
      <c r="B290" s="256" t="s">
        <v>4727</v>
      </c>
      <c r="C290" s="256" t="s">
        <v>4728</v>
      </c>
      <c r="D290" s="256">
        <v>98.795877000000004</v>
      </c>
      <c r="E290" s="256">
        <v>99.795877000000004</v>
      </c>
      <c r="F290" s="256">
        <v>100.795877</v>
      </c>
      <c r="G290" s="256">
        <v>100</v>
      </c>
      <c r="I290" s="223">
        <v>43803</v>
      </c>
      <c r="J290" s="233">
        <v>99.783066974592785</v>
      </c>
      <c r="K290" s="235">
        <v>99.97155328535132</v>
      </c>
      <c r="L290" s="235">
        <v>99.97149014366795</v>
      </c>
      <c r="M290" s="240">
        <v>101.89391403540078</v>
      </c>
      <c r="N290" s="240">
        <v>101.95535464628709</v>
      </c>
      <c r="O290" s="240"/>
      <c r="P290" s="238"/>
    </row>
    <row r="291" spans="1:16" x14ac:dyDescent="0.35">
      <c r="A291" s="256">
        <v>20190329</v>
      </c>
      <c r="B291" s="256" t="s">
        <v>4980</v>
      </c>
      <c r="C291" s="256" t="s">
        <v>4981</v>
      </c>
      <c r="D291" s="256">
        <v>99.438823999999997</v>
      </c>
      <c r="E291" s="256">
        <v>100.438824</v>
      </c>
      <c r="F291" s="256">
        <v>101.438824</v>
      </c>
      <c r="G291" s="256">
        <v>100</v>
      </c>
      <c r="I291" s="223">
        <v>43804</v>
      </c>
      <c r="J291" s="233">
        <v>99.783093533484234</v>
      </c>
      <c r="K291" s="235">
        <v>99.971556768053901</v>
      </c>
      <c r="L291" s="235">
        <v>99.97149348479725</v>
      </c>
      <c r="M291" s="240">
        <v>101.89352838807125</v>
      </c>
      <c r="N291" s="240">
        <v>101.95516590549111</v>
      </c>
      <c r="O291" s="240"/>
      <c r="P291" s="238"/>
    </row>
    <row r="292" spans="1:16" x14ac:dyDescent="0.35">
      <c r="A292" s="256">
        <v>20190329</v>
      </c>
      <c r="B292" s="256" t="s">
        <v>4571</v>
      </c>
      <c r="C292" s="256" t="s">
        <v>4572</v>
      </c>
      <c r="D292" s="256">
        <v>95.87079</v>
      </c>
      <c r="E292" s="256">
        <v>97.470789999999994</v>
      </c>
      <c r="F292" s="256">
        <v>99.070790000000002</v>
      </c>
      <c r="G292" s="256">
        <v>160</v>
      </c>
      <c r="I292" s="223">
        <v>43805</v>
      </c>
      <c r="J292" s="233">
        <v>99.783120092375682</v>
      </c>
      <c r="K292" s="235">
        <v>99.971560250756482</v>
      </c>
      <c r="L292" s="235">
        <v>99.97149682592655</v>
      </c>
      <c r="M292" s="240">
        <v>101.89314274074171</v>
      </c>
      <c r="N292" s="240">
        <v>101.95497716469515</v>
      </c>
      <c r="O292" s="240"/>
      <c r="P292" s="238"/>
    </row>
    <row r="293" spans="1:16" x14ac:dyDescent="0.35">
      <c r="A293" s="256">
        <v>20190329</v>
      </c>
      <c r="B293" s="256" t="s">
        <v>4729</v>
      </c>
      <c r="C293" s="256" t="s">
        <v>4730</v>
      </c>
      <c r="D293" s="256">
        <v>97.417204999999996</v>
      </c>
      <c r="E293" s="256">
        <v>98.717205000000007</v>
      </c>
      <c r="F293" s="256">
        <v>100.017205</v>
      </c>
      <c r="G293" s="256">
        <v>130</v>
      </c>
      <c r="I293" s="223">
        <v>43806</v>
      </c>
      <c r="J293" s="233">
        <v>99.783146651267131</v>
      </c>
      <c r="K293" s="235">
        <v>99.971563733459064</v>
      </c>
      <c r="L293" s="235">
        <v>99.971500167055851</v>
      </c>
      <c r="M293" s="240">
        <v>101.89275709341217</v>
      </c>
      <c r="N293" s="240">
        <v>101.95478842389917</v>
      </c>
      <c r="O293" s="240"/>
      <c r="P293" s="238"/>
    </row>
    <row r="294" spans="1:16" x14ac:dyDescent="0.35">
      <c r="A294" s="256">
        <v>20190329</v>
      </c>
      <c r="B294" s="256" t="s">
        <v>4982</v>
      </c>
      <c r="C294" s="256" t="s">
        <v>4983</v>
      </c>
      <c r="D294" s="256">
        <v>99.898196999999996</v>
      </c>
      <c r="E294" s="256">
        <v>101.19819699999999</v>
      </c>
      <c r="F294" s="256">
        <v>102.498197</v>
      </c>
      <c r="G294" s="256">
        <v>130</v>
      </c>
      <c r="I294" s="223">
        <v>43807</v>
      </c>
      <c r="J294" s="233">
        <v>99.78317321015858</v>
      </c>
      <c r="K294" s="235">
        <v>99.971567216161645</v>
      </c>
      <c r="L294" s="235">
        <v>99.971503508185151</v>
      </c>
      <c r="M294" s="240">
        <v>101.89237144608263</v>
      </c>
      <c r="N294" s="240">
        <v>101.95459968310321</v>
      </c>
      <c r="O294" s="240"/>
      <c r="P294" s="238"/>
    </row>
    <row r="295" spans="1:16" x14ac:dyDescent="0.35">
      <c r="A295" s="256">
        <v>20190329</v>
      </c>
      <c r="B295" s="256" t="s">
        <v>4573</v>
      </c>
      <c r="C295" s="256" t="s">
        <v>4574</v>
      </c>
      <c r="D295" s="256">
        <v>97.188869999999994</v>
      </c>
      <c r="E295" s="256">
        <v>98.788870000000003</v>
      </c>
      <c r="F295" s="256">
        <v>100.38887</v>
      </c>
      <c r="G295" s="256">
        <v>160</v>
      </c>
      <c r="I295" s="223">
        <v>43808</v>
      </c>
      <c r="J295" s="233">
        <v>99.783199769050029</v>
      </c>
      <c r="K295" s="235">
        <v>99.971570698864227</v>
      </c>
      <c r="L295" s="235">
        <v>99.971506849314451</v>
      </c>
      <c r="M295" s="240">
        <v>101.8919857987531</v>
      </c>
      <c r="N295" s="240">
        <v>101.95441094230723</v>
      </c>
      <c r="O295" s="240"/>
      <c r="P295" s="238"/>
    </row>
    <row r="296" spans="1:16" x14ac:dyDescent="0.35">
      <c r="A296" s="256">
        <v>20190329</v>
      </c>
      <c r="B296" s="256" t="s">
        <v>4731</v>
      </c>
      <c r="C296" s="256" t="s">
        <v>4732</v>
      </c>
      <c r="D296" s="256">
        <v>98.163117</v>
      </c>
      <c r="E296" s="256">
        <v>99.763116999999994</v>
      </c>
      <c r="F296" s="256">
        <v>101.363117</v>
      </c>
      <c r="G296" s="256">
        <v>160</v>
      </c>
      <c r="I296" s="223">
        <v>43809</v>
      </c>
      <c r="J296" s="233">
        <v>99.783226327941478</v>
      </c>
      <c r="K296" s="235">
        <v>99.971574181566808</v>
      </c>
      <c r="L296" s="235">
        <v>99.971510190443752</v>
      </c>
      <c r="M296" s="240">
        <v>101.89160015142356</v>
      </c>
      <c r="N296" s="240">
        <v>101.95422220151127</v>
      </c>
      <c r="O296" s="240"/>
      <c r="P296" s="238"/>
    </row>
    <row r="297" spans="1:16" x14ac:dyDescent="0.35">
      <c r="A297" s="256">
        <v>20190329</v>
      </c>
      <c r="B297" s="256" t="s">
        <v>4984</v>
      </c>
      <c r="C297" s="256" t="s">
        <v>4985</v>
      </c>
      <c r="D297" s="256">
        <v>101.26068100000001</v>
      </c>
      <c r="E297" s="256">
        <v>102.860681</v>
      </c>
      <c r="F297" s="256">
        <v>104.46068099999999</v>
      </c>
      <c r="G297" s="256">
        <v>160</v>
      </c>
      <c r="I297" s="223">
        <v>43810</v>
      </c>
      <c r="J297" s="233">
        <v>99.783252886832926</v>
      </c>
      <c r="K297" s="235">
        <v>99.97157766426939</v>
      </c>
      <c r="L297" s="235">
        <v>99.971513531573052</v>
      </c>
      <c r="M297" s="240">
        <v>101.89121450409402</v>
      </c>
      <c r="N297" s="240">
        <v>101.95403346071529</v>
      </c>
      <c r="O297" s="240"/>
      <c r="P297" s="238"/>
    </row>
    <row r="298" spans="1:16" x14ac:dyDescent="0.35">
      <c r="A298" s="256">
        <v>20190329</v>
      </c>
      <c r="B298" s="256" t="s">
        <v>4733</v>
      </c>
      <c r="C298" s="256" t="s">
        <v>4734</v>
      </c>
      <c r="D298" s="256">
        <v>98.215254000000002</v>
      </c>
      <c r="E298" s="256">
        <v>99.815253999999996</v>
      </c>
      <c r="F298" s="256">
        <v>101.415254</v>
      </c>
      <c r="G298" s="256">
        <v>160</v>
      </c>
      <c r="I298" s="223">
        <v>43811</v>
      </c>
      <c r="J298" s="233">
        <v>99.783279445724375</v>
      </c>
      <c r="K298" s="235">
        <v>99.971581146971971</v>
      </c>
      <c r="L298" s="235">
        <v>99.971516872702352</v>
      </c>
      <c r="M298" s="240">
        <v>101.89082885676449</v>
      </c>
      <c r="N298" s="240">
        <v>101.95384471991933</v>
      </c>
      <c r="O298" s="240"/>
      <c r="P298" s="238"/>
    </row>
    <row r="299" spans="1:16" x14ac:dyDescent="0.35">
      <c r="A299" s="256">
        <v>20190329</v>
      </c>
      <c r="B299" s="256" t="s">
        <v>4986</v>
      </c>
      <c r="C299" s="256" t="s">
        <v>4987</v>
      </c>
      <c r="D299" s="256">
        <v>103.575468</v>
      </c>
      <c r="E299" s="256">
        <v>105.175468</v>
      </c>
      <c r="F299" s="256">
        <v>106.775468</v>
      </c>
      <c r="G299" s="256">
        <v>160</v>
      </c>
      <c r="I299" s="223">
        <v>43812</v>
      </c>
      <c r="J299" s="233">
        <v>99.783306004615824</v>
      </c>
      <c r="K299" s="235">
        <v>99.971584629674553</v>
      </c>
      <c r="L299" s="235">
        <v>99.971520213831653</v>
      </c>
      <c r="M299" s="240">
        <v>101.89044320943495</v>
      </c>
      <c r="N299" s="240">
        <v>101.95365597912335</v>
      </c>
      <c r="O299" s="240"/>
      <c r="P299" s="238"/>
    </row>
    <row r="300" spans="1:16" x14ac:dyDescent="0.35">
      <c r="A300" s="256">
        <v>20190329</v>
      </c>
      <c r="B300" s="256" t="s">
        <v>1498</v>
      </c>
      <c r="C300" s="256" t="s">
        <v>1499</v>
      </c>
      <c r="D300" s="256">
        <v>99.310148999999996</v>
      </c>
      <c r="E300" s="256">
        <v>100.310149</v>
      </c>
      <c r="F300" s="256">
        <v>101.310149</v>
      </c>
      <c r="G300" s="256">
        <v>100</v>
      </c>
      <c r="I300" s="223">
        <v>43813</v>
      </c>
      <c r="J300" s="233">
        <v>99.783332563507273</v>
      </c>
      <c r="K300" s="235">
        <v>99.971588112377134</v>
      </c>
      <c r="L300" s="235">
        <v>99.971523554960953</v>
      </c>
      <c r="M300" s="240">
        <v>101.89005756210541</v>
      </c>
      <c r="N300" s="240">
        <v>101.95346723832739</v>
      </c>
      <c r="O300" s="240"/>
      <c r="P300" s="238"/>
    </row>
    <row r="301" spans="1:16" x14ac:dyDescent="0.35">
      <c r="A301" s="256">
        <v>20190329</v>
      </c>
      <c r="B301" s="256" t="s">
        <v>1500</v>
      </c>
      <c r="C301" s="256" t="s">
        <v>1501</v>
      </c>
      <c r="D301" s="256">
        <v>99.650775999999993</v>
      </c>
      <c r="E301" s="256">
        <v>100.65077599999999</v>
      </c>
      <c r="F301" s="256">
        <v>101.65077599999999</v>
      </c>
      <c r="G301" s="256">
        <v>100</v>
      </c>
      <c r="I301" s="223">
        <v>43814</v>
      </c>
      <c r="J301" s="233">
        <v>99.783359122398721</v>
      </c>
      <c r="K301" s="235">
        <v>99.971591595079715</v>
      </c>
      <c r="L301" s="235">
        <v>99.971526896090253</v>
      </c>
      <c r="M301" s="240">
        <v>101.88967191477587</v>
      </c>
      <c r="N301" s="240">
        <v>101.95327849753141</v>
      </c>
      <c r="O301" s="240"/>
      <c r="P301" s="238"/>
    </row>
    <row r="302" spans="1:16" x14ac:dyDescent="0.35">
      <c r="A302" s="256">
        <v>20190329</v>
      </c>
      <c r="B302" s="256" t="s">
        <v>1502</v>
      </c>
      <c r="C302" s="256" t="s">
        <v>1503</v>
      </c>
      <c r="D302" s="256">
        <v>98.23339</v>
      </c>
      <c r="E302" s="256">
        <v>99.23339</v>
      </c>
      <c r="F302" s="256">
        <v>100.23339</v>
      </c>
      <c r="G302" s="256">
        <v>100</v>
      </c>
      <c r="I302" s="223">
        <v>43815</v>
      </c>
      <c r="J302" s="233">
        <v>99.78338568129017</v>
      </c>
      <c r="K302" s="235">
        <v>99.971595077782297</v>
      </c>
      <c r="L302" s="235">
        <v>99.971530237219554</v>
      </c>
      <c r="M302" s="240">
        <v>101.88928626744634</v>
      </c>
      <c r="N302" s="240">
        <v>101.95308975673545</v>
      </c>
      <c r="O302" s="240"/>
      <c r="P302" s="238"/>
    </row>
    <row r="303" spans="1:16" x14ac:dyDescent="0.35">
      <c r="A303" s="256">
        <v>20190329</v>
      </c>
      <c r="B303" s="256" t="s">
        <v>3679</v>
      </c>
      <c r="C303" s="256" t="s">
        <v>3680</v>
      </c>
      <c r="D303" s="256">
        <v>97.764266000000006</v>
      </c>
      <c r="E303" s="256">
        <v>98.764266000000006</v>
      </c>
      <c r="F303" s="256">
        <v>99.764266000000006</v>
      </c>
      <c r="G303" s="256">
        <v>100</v>
      </c>
      <c r="I303" s="223">
        <v>43816</v>
      </c>
      <c r="J303" s="233">
        <v>99.783412240181619</v>
      </c>
      <c r="K303" s="235">
        <v>99.971598560484878</v>
      </c>
      <c r="L303" s="235">
        <v>99.971533578348854</v>
      </c>
      <c r="M303" s="240">
        <v>101.8889006201168</v>
      </c>
      <c r="N303" s="240">
        <v>101.95290101593947</v>
      </c>
      <c r="O303" s="240"/>
      <c r="P303" s="238"/>
    </row>
    <row r="304" spans="1:16" x14ac:dyDescent="0.35">
      <c r="A304" s="256">
        <v>20190329</v>
      </c>
      <c r="B304" s="256" t="s">
        <v>1504</v>
      </c>
      <c r="C304" s="256" t="s">
        <v>1505</v>
      </c>
      <c r="D304" s="256">
        <v>99.526929999999993</v>
      </c>
      <c r="E304" s="256">
        <v>100.82693</v>
      </c>
      <c r="F304" s="256">
        <v>102.12693</v>
      </c>
      <c r="G304" s="256">
        <v>130</v>
      </c>
      <c r="I304" s="223">
        <v>43817</v>
      </c>
      <c r="J304" s="233">
        <v>99.783438799073068</v>
      </c>
      <c r="K304" s="235">
        <v>99.97160204318746</v>
      </c>
      <c r="L304" s="235">
        <v>99.971536919478154</v>
      </c>
      <c r="M304" s="240">
        <v>101.88851497278726</v>
      </c>
      <c r="N304" s="240">
        <v>101.95271227514351</v>
      </c>
      <c r="O304" s="240"/>
      <c r="P304" s="238"/>
    </row>
    <row r="305" spans="1:16" x14ac:dyDescent="0.35">
      <c r="A305" s="256">
        <v>20190329</v>
      </c>
      <c r="B305" s="256" t="s">
        <v>1506</v>
      </c>
      <c r="C305" s="256" t="s">
        <v>1507</v>
      </c>
      <c r="D305" s="256">
        <v>97.567727000000005</v>
      </c>
      <c r="E305" s="256">
        <v>98.867727000000002</v>
      </c>
      <c r="F305" s="256">
        <v>100.167727</v>
      </c>
      <c r="G305" s="256">
        <v>130</v>
      </c>
      <c r="I305" s="223">
        <v>43818</v>
      </c>
      <c r="J305" s="233">
        <v>99.783465357964516</v>
      </c>
      <c r="K305" s="235">
        <v>99.971605525890041</v>
      </c>
      <c r="L305" s="235">
        <v>99.971540260607455</v>
      </c>
      <c r="M305" s="240">
        <v>101.88812932545773</v>
      </c>
      <c r="N305" s="240">
        <v>101.95252353434753</v>
      </c>
      <c r="O305" s="240"/>
      <c r="P305" s="238"/>
    </row>
    <row r="306" spans="1:16" x14ac:dyDescent="0.35">
      <c r="A306" s="256">
        <v>20190329</v>
      </c>
      <c r="B306" s="256" t="s">
        <v>3681</v>
      </c>
      <c r="C306" s="256" t="s">
        <v>3682</v>
      </c>
      <c r="D306" s="256">
        <v>96.947118000000003</v>
      </c>
      <c r="E306" s="256">
        <v>98.247118</v>
      </c>
      <c r="F306" s="256">
        <v>99.547117999999998</v>
      </c>
      <c r="G306" s="256">
        <v>130</v>
      </c>
      <c r="I306" s="223">
        <v>43819</v>
      </c>
      <c r="J306" s="233">
        <v>99.783491916855965</v>
      </c>
      <c r="K306" s="235">
        <v>99.971609008592623</v>
      </c>
      <c r="L306" s="235">
        <v>99.971543601736755</v>
      </c>
      <c r="M306" s="240">
        <v>101.88774367812819</v>
      </c>
      <c r="N306" s="240">
        <v>101.95233479355157</v>
      </c>
      <c r="O306" s="240"/>
      <c r="P306" s="238"/>
    </row>
    <row r="307" spans="1:16" x14ac:dyDescent="0.35">
      <c r="A307" s="256">
        <v>20190329</v>
      </c>
      <c r="B307" s="256" t="s">
        <v>4575</v>
      </c>
      <c r="C307" s="256" t="s">
        <v>4576</v>
      </c>
      <c r="D307" s="256">
        <v>98.668380999999997</v>
      </c>
      <c r="E307" s="256">
        <v>99.668380999999997</v>
      </c>
      <c r="F307" s="256">
        <v>100.668381</v>
      </c>
      <c r="G307" s="256">
        <v>100</v>
      </c>
      <c r="I307" s="223">
        <v>43820</v>
      </c>
      <c r="J307" s="233">
        <v>99.783518475747414</v>
      </c>
      <c r="K307" s="235">
        <v>99.971612491295204</v>
      </c>
      <c r="L307" s="235">
        <v>99.971546942866055</v>
      </c>
      <c r="M307" s="240">
        <v>101.88735803079865</v>
      </c>
      <c r="N307" s="240">
        <v>101.95214605275559</v>
      </c>
      <c r="O307" s="240"/>
      <c r="P307" s="238"/>
    </row>
    <row r="308" spans="1:16" x14ac:dyDescent="0.35">
      <c r="A308" s="256">
        <v>20190329</v>
      </c>
      <c r="B308" s="256" t="s">
        <v>5205</v>
      </c>
      <c r="C308" s="256" t="s">
        <v>5206</v>
      </c>
      <c r="D308" s="256">
        <v>99.081924999999998</v>
      </c>
      <c r="E308" s="256">
        <v>100.081925</v>
      </c>
      <c r="F308" s="256">
        <v>101.081925</v>
      </c>
      <c r="G308" s="256">
        <v>100</v>
      </c>
      <c r="I308" s="223">
        <v>43821</v>
      </c>
      <c r="J308" s="233">
        <v>99.783545034638863</v>
      </c>
      <c r="K308" s="235">
        <v>99.971615973997785</v>
      </c>
      <c r="L308" s="235">
        <v>99.971550283995356</v>
      </c>
      <c r="M308" s="240">
        <v>101.88697238346911</v>
      </c>
      <c r="N308" s="240">
        <v>101.95195731195963</v>
      </c>
      <c r="O308" s="240"/>
      <c r="P308" s="238"/>
    </row>
    <row r="309" spans="1:16" x14ac:dyDescent="0.35">
      <c r="A309" s="256">
        <v>20190329</v>
      </c>
      <c r="B309" s="256" t="s">
        <v>4577</v>
      </c>
      <c r="C309" s="256" t="s">
        <v>4578</v>
      </c>
      <c r="D309" s="256">
        <v>96.621515000000002</v>
      </c>
      <c r="E309" s="256">
        <v>97.921514999999999</v>
      </c>
      <c r="F309" s="256">
        <v>99.221514999999997</v>
      </c>
      <c r="G309" s="256">
        <v>130</v>
      </c>
      <c r="I309" s="223">
        <v>43822</v>
      </c>
      <c r="J309" s="233">
        <v>99.783571593530311</v>
      </c>
      <c r="K309" s="235">
        <v>99.971619456700367</v>
      </c>
      <c r="L309" s="235">
        <v>99.971553625124656</v>
      </c>
      <c r="M309" s="240">
        <v>101.88658673613958</v>
      </c>
      <c r="N309" s="240">
        <v>101.95176857116365</v>
      </c>
      <c r="O309" s="240"/>
      <c r="P309" s="238"/>
    </row>
    <row r="310" spans="1:16" x14ac:dyDescent="0.35">
      <c r="A310" s="256">
        <v>20190329</v>
      </c>
      <c r="B310" s="256" t="s">
        <v>5207</v>
      </c>
      <c r="C310" s="256" t="s">
        <v>5208</v>
      </c>
      <c r="D310" s="256">
        <v>99.121791999999999</v>
      </c>
      <c r="E310" s="256">
        <v>100.421792</v>
      </c>
      <c r="F310" s="256">
        <v>101.72179199999999</v>
      </c>
      <c r="G310" s="256">
        <v>130</v>
      </c>
      <c r="I310" s="223">
        <v>43823</v>
      </c>
      <c r="J310" s="233">
        <v>99.78359815242176</v>
      </c>
      <c r="K310" s="235">
        <v>99.971622939402948</v>
      </c>
      <c r="L310" s="235">
        <v>99.971556966253956</v>
      </c>
      <c r="M310" s="240">
        <v>101.88620108881004</v>
      </c>
      <c r="N310" s="240">
        <v>101.95157983036769</v>
      </c>
      <c r="O310" s="240"/>
      <c r="P310" s="238"/>
    </row>
    <row r="311" spans="1:16" x14ac:dyDescent="0.35">
      <c r="A311" s="256">
        <v>20190329</v>
      </c>
      <c r="B311" s="256" t="s">
        <v>1509</v>
      </c>
      <c r="C311" s="256" t="s">
        <v>1510</v>
      </c>
      <c r="D311" s="256">
        <v>99.066984000000005</v>
      </c>
      <c r="E311" s="256">
        <v>100.06698400000001</v>
      </c>
      <c r="F311" s="256">
        <v>101.06698400000001</v>
      </c>
      <c r="G311" s="256">
        <v>100</v>
      </c>
      <c r="I311" s="223">
        <v>43824</v>
      </c>
      <c r="J311" s="233">
        <v>99.783624711313209</v>
      </c>
      <c r="K311" s="235">
        <v>99.97162642210553</v>
      </c>
      <c r="L311" s="235">
        <v>99.971560307383257</v>
      </c>
      <c r="M311" s="240">
        <v>101.8858154414805</v>
      </c>
      <c r="N311" s="240">
        <v>101.95139108957171</v>
      </c>
      <c r="O311" s="240"/>
      <c r="P311" s="238"/>
    </row>
    <row r="312" spans="1:16" x14ac:dyDescent="0.35">
      <c r="A312" s="256">
        <v>20190329</v>
      </c>
      <c r="B312" s="256" t="s">
        <v>1511</v>
      </c>
      <c r="C312" s="256" t="s">
        <v>1512</v>
      </c>
      <c r="D312" s="256">
        <v>99.50591</v>
      </c>
      <c r="E312" s="256">
        <v>100.50591</v>
      </c>
      <c r="F312" s="256">
        <v>101.50591</v>
      </c>
      <c r="G312" s="256">
        <v>100</v>
      </c>
      <c r="I312" s="223">
        <v>43825</v>
      </c>
      <c r="J312" s="233">
        <v>99.783651270204658</v>
      </c>
      <c r="K312" s="235">
        <v>99.971629904808111</v>
      </c>
      <c r="L312" s="235">
        <v>99.971563648512557</v>
      </c>
      <c r="M312" s="240">
        <v>101.88542979415097</v>
      </c>
      <c r="N312" s="240">
        <v>101.95120234877575</v>
      </c>
      <c r="O312" s="240"/>
      <c r="P312" s="238"/>
    </row>
    <row r="313" spans="1:16" x14ac:dyDescent="0.35">
      <c r="A313" s="256">
        <v>20190329</v>
      </c>
      <c r="B313" s="256" t="s">
        <v>1513</v>
      </c>
      <c r="C313" s="256" t="s">
        <v>1514</v>
      </c>
      <c r="D313" s="256">
        <v>97.900062000000005</v>
      </c>
      <c r="E313" s="256">
        <v>99.200062000000003</v>
      </c>
      <c r="F313" s="256">
        <v>100.500062</v>
      </c>
      <c r="G313" s="256">
        <v>130</v>
      </c>
      <c r="I313" s="223">
        <v>43826</v>
      </c>
      <c r="J313" s="233">
        <v>99.783677829096106</v>
      </c>
      <c r="K313" s="235">
        <v>99.971633387510693</v>
      </c>
      <c r="L313" s="235">
        <v>99.971566989641858</v>
      </c>
      <c r="M313" s="240">
        <v>101.88504414682143</v>
      </c>
      <c r="N313" s="240">
        <v>101.95101360797977</v>
      </c>
      <c r="O313" s="240"/>
      <c r="P313" s="238"/>
    </row>
    <row r="314" spans="1:16" x14ac:dyDescent="0.35">
      <c r="A314" s="256">
        <v>20190329</v>
      </c>
      <c r="B314" s="256" t="s">
        <v>1515</v>
      </c>
      <c r="C314" s="256" t="s">
        <v>1516</v>
      </c>
      <c r="D314" s="256">
        <v>103.08537</v>
      </c>
      <c r="E314" s="256">
        <v>104.38536999999999</v>
      </c>
      <c r="F314" s="256">
        <v>105.68537000000001</v>
      </c>
      <c r="G314" s="256">
        <v>130</v>
      </c>
      <c r="I314" s="223">
        <v>43827</v>
      </c>
      <c r="J314" s="233">
        <v>99.783704387987555</v>
      </c>
      <c r="K314" s="235">
        <v>99.971636870213274</v>
      </c>
      <c r="L314" s="235">
        <v>99.971570330771158</v>
      </c>
      <c r="M314" s="240">
        <v>101.88465849949189</v>
      </c>
      <c r="N314" s="240">
        <v>101.95082486718381</v>
      </c>
      <c r="O314" s="240"/>
      <c r="P314" s="238"/>
    </row>
    <row r="315" spans="1:16" x14ac:dyDescent="0.35">
      <c r="A315" s="256">
        <v>20190329</v>
      </c>
      <c r="B315" s="256" t="s">
        <v>1517</v>
      </c>
      <c r="C315" s="256" t="s">
        <v>1518</v>
      </c>
      <c r="D315" s="256">
        <v>100.99664799999999</v>
      </c>
      <c r="E315" s="256">
        <v>102.296648</v>
      </c>
      <c r="F315" s="256">
        <v>103.596648</v>
      </c>
      <c r="G315" s="256">
        <v>130</v>
      </c>
      <c r="I315" s="223">
        <v>43828</v>
      </c>
      <c r="J315" s="233">
        <v>99.783730946879004</v>
      </c>
      <c r="K315" s="235">
        <v>99.971640352915855</v>
      </c>
      <c r="L315" s="235">
        <v>99.971573671900458</v>
      </c>
      <c r="M315" s="240">
        <v>101.88427285216235</v>
      </c>
      <c r="N315" s="240">
        <v>101.95063612638783</v>
      </c>
      <c r="O315" s="240"/>
      <c r="P315" s="238"/>
    </row>
    <row r="316" spans="1:16" x14ac:dyDescent="0.35">
      <c r="A316" s="256">
        <v>20190329</v>
      </c>
      <c r="B316" s="256" t="s">
        <v>1519</v>
      </c>
      <c r="C316" s="256" t="s">
        <v>1520</v>
      </c>
      <c r="D316" s="256">
        <v>99.015916000000004</v>
      </c>
      <c r="E316" s="256">
        <v>100.315916</v>
      </c>
      <c r="F316" s="256">
        <v>101.615916</v>
      </c>
      <c r="G316" s="256">
        <v>130</v>
      </c>
      <c r="I316" s="223">
        <v>43829</v>
      </c>
      <c r="J316" s="233">
        <v>99.783757505770453</v>
      </c>
      <c r="K316" s="235">
        <v>99.971643835618437</v>
      </c>
      <c r="L316" s="235">
        <v>99.971577013029759</v>
      </c>
      <c r="M316" s="240">
        <v>101.88388720483282</v>
      </c>
      <c r="N316" s="240">
        <v>101.95044738559187</v>
      </c>
      <c r="O316" s="240"/>
      <c r="P316" s="238"/>
    </row>
    <row r="317" spans="1:16" x14ac:dyDescent="0.35">
      <c r="A317" s="256">
        <v>20190329</v>
      </c>
      <c r="B317" s="256" t="s">
        <v>1521</v>
      </c>
      <c r="C317" s="256" t="s">
        <v>1522</v>
      </c>
      <c r="D317" s="256">
        <v>96.517396000000005</v>
      </c>
      <c r="E317" s="256">
        <v>98.117395999999999</v>
      </c>
      <c r="F317" s="256">
        <v>99.717395999999994</v>
      </c>
      <c r="G317" s="256">
        <v>160</v>
      </c>
      <c r="I317" s="223">
        <v>43830</v>
      </c>
      <c r="J317" s="233">
        <v>99.783784064661901</v>
      </c>
      <c r="K317" s="235">
        <v>99.971647318321018</v>
      </c>
      <c r="L317" s="235">
        <v>99.971580354159059</v>
      </c>
      <c r="M317" s="240">
        <v>101.88350155750328</v>
      </c>
      <c r="N317" s="240">
        <v>101.95025864479589</v>
      </c>
      <c r="O317" s="240"/>
      <c r="P317" s="238"/>
    </row>
    <row r="318" spans="1:16" x14ac:dyDescent="0.35">
      <c r="A318" s="256">
        <v>20190329</v>
      </c>
      <c r="B318" s="256" t="s">
        <v>4579</v>
      </c>
      <c r="C318" s="256" t="s">
        <v>4580</v>
      </c>
      <c r="D318" s="256">
        <v>97.933708999999993</v>
      </c>
      <c r="E318" s="256">
        <v>99.233709000000005</v>
      </c>
      <c r="F318" s="256">
        <v>100.533709</v>
      </c>
      <c r="G318" s="256">
        <v>130</v>
      </c>
      <c r="I318" s="223">
        <v>43831</v>
      </c>
      <c r="J318" s="233">
        <v>99.78381062355335</v>
      </c>
      <c r="K318" s="235">
        <v>99.9716508010236</v>
      </c>
      <c r="L318" s="235">
        <v>99.971583695288359</v>
      </c>
      <c r="M318" s="240">
        <v>101.88311591017374</v>
      </c>
      <c r="N318" s="240">
        <v>101.95006990399993</v>
      </c>
      <c r="O318" s="240"/>
      <c r="P318" s="238"/>
    </row>
    <row r="319" spans="1:16" x14ac:dyDescent="0.35">
      <c r="A319" s="256">
        <v>20190329</v>
      </c>
      <c r="B319" s="256" t="s">
        <v>4581</v>
      </c>
      <c r="C319" s="256" t="s">
        <v>4582</v>
      </c>
      <c r="D319" s="256">
        <v>96.310554999999994</v>
      </c>
      <c r="E319" s="256">
        <v>97.910555000000002</v>
      </c>
      <c r="F319" s="256">
        <v>99.510554999999997</v>
      </c>
      <c r="G319" s="256">
        <v>160</v>
      </c>
      <c r="I319" s="223">
        <v>43832</v>
      </c>
      <c r="J319" s="233">
        <v>99.783837182444799</v>
      </c>
      <c r="K319" s="235">
        <v>99.971654283726181</v>
      </c>
      <c r="L319" s="235">
        <v>99.97158703641766</v>
      </c>
      <c r="M319" s="240">
        <v>101.88273026284421</v>
      </c>
      <c r="N319" s="240">
        <v>101.94988116320395</v>
      </c>
      <c r="O319" s="240"/>
      <c r="P319" s="238"/>
    </row>
    <row r="320" spans="1:16" x14ac:dyDescent="0.35">
      <c r="A320" s="256">
        <v>20190329</v>
      </c>
      <c r="B320" s="256" t="s">
        <v>1524</v>
      </c>
      <c r="C320" s="256" t="s">
        <v>1525</v>
      </c>
      <c r="D320" s="256">
        <v>97.100093999999999</v>
      </c>
      <c r="E320" s="256">
        <v>98.400093999999996</v>
      </c>
      <c r="F320" s="256">
        <v>99.700094000000007</v>
      </c>
      <c r="G320" s="256">
        <v>130</v>
      </c>
      <c r="I320" s="223">
        <v>43833</v>
      </c>
      <c r="J320" s="233">
        <v>99.783863741336248</v>
      </c>
      <c r="K320" s="235">
        <v>99.971657766428763</v>
      </c>
      <c r="L320" s="235">
        <v>99.97159037754696</v>
      </c>
      <c r="M320" s="240">
        <v>101.88234461551467</v>
      </c>
      <c r="N320" s="240">
        <v>101.94969242240799</v>
      </c>
      <c r="O320" s="240"/>
      <c r="P320" s="238"/>
    </row>
    <row r="321" spans="1:16" x14ac:dyDescent="0.35">
      <c r="A321" s="256">
        <v>20190329</v>
      </c>
      <c r="B321" s="256" t="s">
        <v>4854</v>
      </c>
      <c r="C321" s="256" t="s">
        <v>4855</v>
      </c>
      <c r="D321" s="256">
        <v>99.322676999999999</v>
      </c>
      <c r="E321" s="256">
        <v>100.622677</v>
      </c>
      <c r="F321" s="256">
        <v>101.92267699999999</v>
      </c>
      <c r="G321" s="256">
        <v>130</v>
      </c>
      <c r="I321" s="223">
        <v>43834</v>
      </c>
      <c r="J321" s="233">
        <v>99.783890300227696</v>
      </c>
      <c r="K321" s="235">
        <v>99.971661249131344</v>
      </c>
      <c r="L321" s="235">
        <v>99.97159371867626</v>
      </c>
      <c r="M321" s="240">
        <v>101.88195896818513</v>
      </c>
      <c r="N321" s="240">
        <v>101.94950368161201</v>
      </c>
      <c r="O321" s="240"/>
      <c r="P321" s="238"/>
    </row>
    <row r="322" spans="1:16" x14ac:dyDescent="0.35">
      <c r="A322" s="256">
        <v>20190329</v>
      </c>
      <c r="B322" s="256" t="s">
        <v>1526</v>
      </c>
      <c r="C322" s="256" t="s">
        <v>1527</v>
      </c>
      <c r="D322" s="256">
        <v>96.957831999999996</v>
      </c>
      <c r="E322" s="256">
        <v>98.957831999999996</v>
      </c>
      <c r="F322" s="256">
        <v>100.957832</v>
      </c>
      <c r="G322" s="256">
        <v>200</v>
      </c>
      <c r="I322" s="223">
        <v>43835</v>
      </c>
      <c r="J322" s="233">
        <v>99.783916859119145</v>
      </c>
      <c r="K322" s="235">
        <v>99.971664731833926</v>
      </c>
      <c r="L322" s="235">
        <v>99.971597059805561</v>
      </c>
      <c r="M322" s="240">
        <v>101.88157332085559</v>
      </c>
      <c r="N322" s="240">
        <v>101.94931494081605</v>
      </c>
      <c r="O322" s="240"/>
      <c r="P322" s="238"/>
    </row>
    <row r="323" spans="1:16" x14ac:dyDescent="0.35">
      <c r="A323" s="256">
        <v>20190329</v>
      </c>
      <c r="B323" s="256" t="s">
        <v>1528</v>
      </c>
      <c r="C323" s="256" t="s">
        <v>1529</v>
      </c>
      <c r="D323" s="256">
        <v>95.904588000000004</v>
      </c>
      <c r="E323" s="256">
        <v>97.504587999999998</v>
      </c>
      <c r="F323" s="256">
        <v>99.104588000000007</v>
      </c>
      <c r="G323" s="256">
        <v>160</v>
      </c>
      <c r="I323" s="223">
        <v>43836</v>
      </c>
      <c r="J323" s="233">
        <v>99.783943418010594</v>
      </c>
      <c r="K323" s="235">
        <v>99.971668214536507</v>
      </c>
      <c r="L323" s="235">
        <v>99.971600400934861</v>
      </c>
      <c r="M323" s="240">
        <v>101.88118767352606</v>
      </c>
      <c r="N323" s="240">
        <v>101.94912620002007</v>
      </c>
      <c r="O323" s="240"/>
      <c r="P323" s="238"/>
    </row>
    <row r="324" spans="1:16" x14ac:dyDescent="0.35">
      <c r="A324" s="256">
        <v>20190329</v>
      </c>
      <c r="B324" s="256" t="s">
        <v>4856</v>
      </c>
      <c r="C324" s="256" t="s">
        <v>4857</v>
      </c>
      <c r="D324" s="256">
        <v>100.065365</v>
      </c>
      <c r="E324" s="256">
        <v>101.66536499999999</v>
      </c>
      <c r="F324" s="256">
        <v>103.265365</v>
      </c>
      <c r="G324" s="256">
        <v>160</v>
      </c>
      <c r="I324" s="223">
        <v>43837</v>
      </c>
      <c r="J324" s="233">
        <v>99.783969976902043</v>
      </c>
      <c r="K324" s="235">
        <v>99.971671697239088</v>
      </c>
      <c r="L324" s="235">
        <v>99.971603742064161</v>
      </c>
      <c r="M324" s="240">
        <v>101.88080202619652</v>
      </c>
      <c r="N324" s="240">
        <v>101.94893745922411</v>
      </c>
      <c r="O324" s="240"/>
      <c r="P324" s="238"/>
    </row>
    <row r="325" spans="1:16" x14ac:dyDescent="0.35">
      <c r="A325" s="256">
        <v>20190329</v>
      </c>
      <c r="B325" s="256" t="s">
        <v>1530</v>
      </c>
      <c r="C325" s="256" t="s">
        <v>1531</v>
      </c>
      <c r="D325" s="256">
        <v>95.728427999999994</v>
      </c>
      <c r="E325" s="256">
        <v>97.728427999999994</v>
      </c>
      <c r="F325" s="256">
        <v>99.728427999999994</v>
      </c>
      <c r="G325" s="256">
        <v>200</v>
      </c>
      <c r="I325" s="223">
        <v>43838</v>
      </c>
      <c r="J325" s="233">
        <v>99.783996535793491</v>
      </c>
      <c r="K325" s="235">
        <v>99.97167517994167</v>
      </c>
      <c r="L325" s="235">
        <v>99.971607083193462</v>
      </c>
      <c r="M325" s="240">
        <v>101.88041637886698</v>
      </c>
      <c r="N325" s="240">
        <v>101.94874871842813</v>
      </c>
      <c r="O325" s="240"/>
      <c r="P325" s="238"/>
    </row>
    <row r="326" spans="1:16" x14ac:dyDescent="0.35">
      <c r="A326" s="256">
        <v>20190329</v>
      </c>
      <c r="B326" s="256" t="s">
        <v>1532</v>
      </c>
      <c r="C326" s="256" t="s">
        <v>1533</v>
      </c>
      <c r="D326" s="256">
        <v>96.314580000000007</v>
      </c>
      <c r="E326" s="256">
        <v>97.914580000000001</v>
      </c>
      <c r="F326" s="256">
        <v>99.514579999999995</v>
      </c>
      <c r="G326" s="256">
        <v>160</v>
      </c>
      <c r="I326" s="223">
        <v>43839</v>
      </c>
      <c r="J326" s="233">
        <v>99.78402309468494</v>
      </c>
      <c r="K326" s="235">
        <v>99.971678662644251</v>
      </c>
      <c r="L326" s="235">
        <v>99.971610424322762</v>
      </c>
      <c r="M326" s="240">
        <v>101.88003073153745</v>
      </c>
      <c r="N326" s="240">
        <v>101.94855997763217</v>
      </c>
      <c r="O326" s="240"/>
      <c r="P326" s="238"/>
    </row>
    <row r="327" spans="1:16" x14ac:dyDescent="0.35">
      <c r="A327" s="256">
        <v>20190329</v>
      </c>
      <c r="B327" s="256" t="s">
        <v>1535</v>
      </c>
      <c r="C327" s="256" t="s">
        <v>1536</v>
      </c>
      <c r="D327" s="256">
        <v>104.911254</v>
      </c>
      <c r="E327" s="256">
        <v>106.911254</v>
      </c>
      <c r="F327" s="256">
        <v>108.911254</v>
      </c>
      <c r="G327" s="256">
        <v>200</v>
      </c>
      <c r="I327" s="223">
        <v>43840</v>
      </c>
      <c r="J327" s="233">
        <v>99.784049653576389</v>
      </c>
      <c r="K327" s="235">
        <v>99.971682145346833</v>
      </c>
      <c r="L327" s="235">
        <v>99.971613765452062</v>
      </c>
      <c r="M327" s="240">
        <v>101.87964508420791</v>
      </c>
      <c r="N327" s="240">
        <v>101.94837123683619</v>
      </c>
      <c r="O327" s="240"/>
      <c r="P327" s="238"/>
    </row>
    <row r="328" spans="1:16" x14ac:dyDescent="0.35">
      <c r="A328" s="256">
        <v>20190329</v>
      </c>
      <c r="B328" s="256" t="s">
        <v>1537</v>
      </c>
      <c r="C328" s="256" t="s">
        <v>1538</v>
      </c>
      <c r="D328" s="256">
        <v>97.45</v>
      </c>
      <c r="E328" s="256">
        <v>99.45</v>
      </c>
      <c r="F328" s="256">
        <v>101.45</v>
      </c>
      <c r="G328" s="256">
        <v>200</v>
      </c>
      <c r="I328" s="223">
        <v>43841</v>
      </c>
      <c r="J328" s="233">
        <v>99.784076212467838</v>
      </c>
      <c r="K328" s="235">
        <v>99.971685628049414</v>
      </c>
      <c r="L328" s="235">
        <v>99.971617106581363</v>
      </c>
      <c r="M328" s="240">
        <v>101.87925943687837</v>
      </c>
      <c r="N328" s="240">
        <v>101.94818249604023</v>
      </c>
      <c r="O328" s="240"/>
      <c r="P328" s="238"/>
    </row>
    <row r="329" spans="1:16" x14ac:dyDescent="0.35">
      <c r="A329" s="256">
        <v>20190329</v>
      </c>
      <c r="B329" s="256" t="s">
        <v>1540</v>
      </c>
      <c r="C329" s="256" t="s">
        <v>1541</v>
      </c>
      <c r="D329" s="256">
        <v>97.514559000000006</v>
      </c>
      <c r="E329" s="256">
        <v>99.114559</v>
      </c>
      <c r="F329" s="256">
        <v>100.71455899999999</v>
      </c>
      <c r="G329" s="256">
        <v>160</v>
      </c>
      <c r="I329" s="223">
        <v>43842</v>
      </c>
      <c r="J329" s="233">
        <v>99.784102771359287</v>
      </c>
      <c r="K329" s="235">
        <v>99.971689110751996</v>
      </c>
      <c r="L329" s="235">
        <v>99.971620447710663</v>
      </c>
      <c r="M329" s="240">
        <v>101.87887378954883</v>
      </c>
      <c r="N329" s="240">
        <v>101.94799375524425</v>
      </c>
      <c r="O329" s="240"/>
      <c r="P329" s="238"/>
    </row>
    <row r="330" spans="1:16" x14ac:dyDescent="0.35">
      <c r="A330" s="256">
        <v>20190329</v>
      </c>
      <c r="B330" s="256" t="s">
        <v>1542</v>
      </c>
      <c r="C330" s="256" t="s">
        <v>1543</v>
      </c>
      <c r="D330" s="256">
        <v>95.882429000000002</v>
      </c>
      <c r="E330" s="256">
        <v>97.882429000000002</v>
      </c>
      <c r="F330" s="256">
        <v>99.882429000000002</v>
      </c>
      <c r="G330" s="256">
        <v>200</v>
      </c>
      <c r="I330" s="223">
        <v>43843</v>
      </c>
      <c r="J330" s="233">
        <v>99.784129330250735</v>
      </c>
      <c r="K330" s="235">
        <v>99.971692593454577</v>
      </c>
      <c r="L330" s="235">
        <v>99.971623788839963</v>
      </c>
      <c r="M330" s="240">
        <v>101.8784881422193</v>
      </c>
      <c r="N330" s="240">
        <v>101.94780501444829</v>
      </c>
      <c r="O330" s="240"/>
      <c r="P330" s="238"/>
    </row>
    <row r="331" spans="1:16" x14ac:dyDescent="0.35">
      <c r="A331" s="256">
        <v>20190329</v>
      </c>
      <c r="B331" s="256" t="s">
        <v>1544</v>
      </c>
      <c r="C331" s="256" t="s">
        <v>1545</v>
      </c>
      <c r="D331" s="256">
        <v>98.363532000000006</v>
      </c>
      <c r="E331" s="256">
        <v>99.663532000000004</v>
      </c>
      <c r="F331" s="256">
        <v>100.963532</v>
      </c>
      <c r="G331" s="256">
        <v>130</v>
      </c>
      <c r="I331" s="223">
        <v>43844</v>
      </c>
      <c r="J331" s="233">
        <v>99.784155889142184</v>
      </c>
      <c r="K331" s="235">
        <v>99.971696076157158</v>
      </c>
      <c r="L331" s="235">
        <v>99.971627129969264</v>
      </c>
      <c r="M331" s="240">
        <v>101.87810249488976</v>
      </c>
      <c r="N331" s="240">
        <v>101.94761627365232</v>
      </c>
      <c r="O331" s="240"/>
      <c r="P331" s="238"/>
    </row>
    <row r="332" spans="1:16" x14ac:dyDescent="0.35">
      <c r="A332" s="256">
        <v>20190329</v>
      </c>
      <c r="B332" s="256" t="s">
        <v>1546</v>
      </c>
      <c r="C332" s="256" t="s">
        <v>1547</v>
      </c>
      <c r="D332" s="256">
        <v>97.708223000000004</v>
      </c>
      <c r="E332" s="256">
        <v>99.308222999999998</v>
      </c>
      <c r="F332" s="256">
        <v>100.90822300000001</v>
      </c>
      <c r="G332" s="256">
        <v>160</v>
      </c>
      <c r="I332" s="223">
        <v>43845</v>
      </c>
      <c r="J332" s="233">
        <v>99.784182448033633</v>
      </c>
      <c r="K332" s="235">
        <v>99.97169955885974</v>
      </c>
      <c r="L332" s="235">
        <v>99.971630471098564</v>
      </c>
      <c r="M332" s="240">
        <v>101.87771684756022</v>
      </c>
      <c r="N332" s="240">
        <v>101.94742753285635</v>
      </c>
      <c r="O332" s="240"/>
      <c r="P332" s="238"/>
    </row>
    <row r="333" spans="1:16" x14ac:dyDescent="0.35">
      <c r="A333" s="256">
        <v>20190329</v>
      </c>
      <c r="B333" s="256" t="s">
        <v>1548</v>
      </c>
      <c r="C333" s="256" t="s">
        <v>1549</v>
      </c>
      <c r="D333" s="256">
        <v>98.493983</v>
      </c>
      <c r="E333" s="256">
        <v>100.09398299999999</v>
      </c>
      <c r="F333" s="256">
        <v>101.693983</v>
      </c>
      <c r="G333" s="256">
        <v>160</v>
      </c>
      <c r="I333" s="223">
        <v>43846</v>
      </c>
      <c r="J333" s="233">
        <v>99.784209006925082</v>
      </c>
      <c r="K333" s="235">
        <v>99.971703041562321</v>
      </c>
      <c r="L333" s="235">
        <v>99.971633812227864</v>
      </c>
      <c r="M333" s="240">
        <v>101.87733120023069</v>
      </c>
      <c r="N333" s="240">
        <v>101.94723879206038</v>
      </c>
      <c r="O333" s="240"/>
      <c r="P333" s="238"/>
    </row>
    <row r="334" spans="1:16" x14ac:dyDescent="0.35">
      <c r="A334" s="256">
        <v>20190329</v>
      </c>
      <c r="B334" s="256" t="s">
        <v>1550</v>
      </c>
      <c r="C334" s="256" t="s">
        <v>1551</v>
      </c>
      <c r="D334" s="256">
        <v>98.042929000000001</v>
      </c>
      <c r="E334" s="256">
        <v>99.642928999999995</v>
      </c>
      <c r="F334" s="256">
        <v>101.242929</v>
      </c>
      <c r="G334" s="256">
        <v>160</v>
      </c>
      <c r="I334" s="223">
        <v>43847</v>
      </c>
      <c r="J334" s="233">
        <v>99.78423556581653</v>
      </c>
      <c r="K334" s="235">
        <v>99.971706524264903</v>
      </c>
      <c r="L334" s="235">
        <v>99.971637153357165</v>
      </c>
      <c r="M334" s="240">
        <v>101.87694555290115</v>
      </c>
      <c r="N334" s="240">
        <v>101.94705005126441</v>
      </c>
      <c r="O334" s="240"/>
      <c r="P334" s="238"/>
    </row>
    <row r="335" spans="1:16" x14ac:dyDescent="0.35">
      <c r="A335" s="256">
        <v>20190329</v>
      </c>
      <c r="B335" s="256" t="s">
        <v>1552</v>
      </c>
      <c r="C335" s="256" t="s">
        <v>1553</v>
      </c>
      <c r="D335" s="256">
        <v>97.123040000000003</v>
      </c>
      <c r="E335" s="256">
        <v>98.723039999999997</v>
      </c>
      <c r="F335" s="256">
        <v>100.32304000000001</v>
      </c>
      <c r="G335" s="256">
        <v>160</v>
      </c>
      <c r="I335" s="223">
        <v>43848</v>
      </c>
      <c r="J335" s="233">
        <v>99.784262124707979</v>
      </c>
      <c r="K335" s="235">
        <v>99.971710006967484</v>
      </c>
      <c r="L335" s="235">
        <v>99.971640494486465</v>
      </c>
      <c r="M335" s="240">
        <v>101.87655990557161</v>
      </c>
      <c r="N335" s="240">
        <v>101.94686131046844</v>
      </c>
      <c r="O335" s="240"/>
      <c r="P335" s="238"/>
    </row>
    <row r="336" spans="1:16" x14ac:dyDescent="0.35">
      <c r="A336" s="256">
        <v>20190329</v>
      </c>
      <c r="B336" s="256" t="s">
        <v>1554</v>
      </c>
      <c r="C336" s="256" t="s">
        <v>1555</v>
      </c>
      <c r="D336" s="256">
        <v>96.605234999999993</v>
      </c>
      <c r="E336" s="256">
        <v>98.205235000000002</v>
      </c>
      <c r="F336" s="256">
        <v>99.805234999999996</v>
      </c>
      <c r="G336" s="256">
        <v>160</v>
      </c>
      <c r="I336" s="223">
        <v>43849</v>
      </c>
      <c r="J336" s="233">
        <v>99.784288683599428</v>
      </c>
      <c r="K336" s="235">
        <v>99.971713489670066</v>
      </c>
      <c r="L336" s="235">
        <v>99.971643835615765</v>
      </c>
      <c r="M336" s="240">
        <v>101.87617425824207</v>
      </c>
      <c r="N336" s="240">
        <v>101.94667256967247</v>
      </c>
      <c r="O336" s="240"/>
      <c r="P336" s="238"/>
    </row>
    <row r="337" spans="1:16" x14ac:dyDescent="0.35">
      <c r="A337" s="256">
        <v>20190329</v>
      </c>
      <c r="B337" s="256" t="s">
        <v>4735</v>
      </c>
      <c r="C337" s="256" t="s">
        <v>4736</v>
      </c>
      <c r="D337" s="256">
        <v>98.506787000000003</v>
      </c>
      <c r="E337" s="256">
        <v>100.106787</v>
      </c>
      <c r="F337" s="256">
        <v>101.70678700000001</v>
      </c>
      <c r="G337" s="256">
        <v>160</v>
      </c>
      <c r="I337" s="223">
        <v>43850</v>
      </c>
      <c r="J337" s="233">
        <v>99.784315242490877</v>
      </c>
      <c r="K337" s="235">
        <v>99.971716972372647</v>
      </c>
      <c r="L337" s="235">
        <v>99.971647176745066</v>
      </c>
      <c r="M337" s="240">
        <v>101.87578861091254</v>
      </c>
      <c r="N337" s="240">
        <v>101.9464838288765</v>
      </c>
      <c r="O337" s="240"/>
      <c r="P337" s="238"/>
    </row>
    <row r="338" spans="1:16" x14ac:dyDescent="0.35">
      <c r="A338" s="256">
        <v>20190329</v>
      </c>
      <c r="B338" s="256" t="s">
        <v>1556</v>
      </c>
      <c r="C338" s="256" t="s">
        <v>1557</v>
      </c>
      <c r="D338" s="256">
        <v>89.786387000000005</v>
      </c>
      <c r="E338" s="256">
        <v>91.086387000000002</v>
      </c>
      <c r="F338" s="256">
        <v>92.386386999999999</v>
      </c>
      <c r="G338" s="256">
        <v>130</v>
      </c>
      <c r="I338" s="223">
        <v>43851</v>
      </c>
      <c r="J338" s="233">
        <v>99.784341801382325</v>
      </c>
      <c r="K338" s="235">
        <v>99.971720455075229</v>
      </c>
      <c r="L338" s="235">
        <v>99.971650517874366</v>
      </c>
      <c r="M338" s="240">
        <v>101.875402963583</v>
      </c>
      <c r="N338" s="240">
        <v>101.94629508808053</v>
      </c>
      <c r="O338" s="240"/>
      <c r="P338" s="238"/>
    </row>
    <row r="339" spans="1:16" x14ac:dyDescent="0.35">
      <c r="A339" s="256">
        <v>20190329</v>
      </c>
      <c r="B339" s="256" t="s">
        <v>1558</v>
      </c>
      <c r="C339" s="256" t="s">
        <v>1559</v>
      </c>
      <c r="D339" s="256">
        <v>98.746566000000001</v>
      </c>
      <c r="E339" s="256">
        <v>100.046566</v>
      </c>
      <c r="F339" s="256">
        <v>101.346566</v>
      </c>
      <c r="G339" s="256">
        <v>130</v>
      </c>
      <c r="I339" s="223">
        <v>43852</v>
      </c>
      <c r="J339" s="233">
        <v>99.784368360273774</v>
      </c>
      <c r="K339" s="235">
        <v>99.97172393777781</v>
      </c>
      <c r="L339" s="235">
        <v>99.971653859003666</v>
      </c>
      <c r="M339" s="240">
        <v>101.87501731625346</v>
      </c>
      <c r="N339" s="240">
        <v>101.94610634728456</v>
      </c>
      <c r="O339" s="240"/>
      <c r="P339" s="238"/>
    </row>
    <row r="340" spans="1:16" x14ac:dyDescent="0.35">
      <c r="A340" s="256">
        <v>20190329</v>
      </c>
      <c r="B340" s="256" t="s">
        <v>1560</v>
      </c>
      <c r="C340" s="256" t="s">
        <v>1561</v>
      </c>
      <c r="D340" s="256">
        <v>98.577720999999997</v>
      </c>
      <c r="E340" s="256">
        <v>100.17772100000001</v>
      </c>
      <c r="F340" s="256">
        <v>101.777721</v>
      </c>
      <c r="G340" s="256">
        <v>160</v>
      </c>
      <c r="I340" s="223">
        <v>43853</v>
      </c>
      <c r="J340" s="233">
        <v>99.784394919165223</v>
      </c>
      <c r="K340" s="235">
        <v>99.971727420480391</v>
      </c>
      <c r="L340" s="235">
        <v>99.971657200132967</v>
      </c>
      <c r="M340" s="240">
        <v>101.87463166892393</v>
      </c>
      <c r="N340" s="240">
        <v>101.94591760648859</v>
      </c>
      <c r="O340" s="240"/>
      <c r="P340" s="238"/>
    </row>
    <row r="341" spans="1:16" x14ac:dyDescent="0.35">
      <c r="A341" s="256">
        <v>20190329</v>
      </c>
      <c r="B341" s="256" t="s">
        <v>1562</v>
      </c>
      <c r="C341" s="256" t="s">
        <v>1563</v>
      </c>
      <c r="D341" s="256">
        <v>103.276798</v>
      </c>
      <c r="E341" s="256">
        <v>105.276798</v>
      </c>
      <c r="F341" s="256">
        <v>107.276798</v>
      </c>
      <c r="G341" s="256">
        <v>200</v>
      </c>
      <c r="I341" s="223">
        <v>43854</v>
      </c>
      <c r="J341" s="233">
        <v>99.784421478056672</v>
      </c>
      <c r="K341" s="235">
        <v>99.971730903182973</v>
      </c>
      <c r="L341" s="235">
        <v>99.971660541262267</v>
      </c>
      <c r="M341" s="240">
        <v>101.87424602159439</v>
      </c>
      <c r="N341" s="240">
        <v>101.94572886569262</v>
      </c>
      <c r="O341" s="240"/>
      <c r="P341" s="238"/>
    </row>
    <row r="342" spans="1:16" x14ac:dyDescent="0.35">
      <c r="A342" s="256">
        <v>20190329</v>
      </c>
      <c r="B342" s="256" t="s">
        <v>1564</v>
      </c>
      <c r="C342" s="256" t="s">
        <v>1565</v>
      </c>
      <c r="D342" s="256">
        <v>104.63327</v>
      </c>
      <c r="E342" s="256">
        <v>106.63327</v>
      </c>
      <c r="F342" s="256">
        <v>108.63327</v>
      </c>
      <c r="G342" s="256">
        <v>200</v>
      </c>
      <c r="I342" s="223">
        <v>43855</v>
      </c>
      <c r="J342" s="233">
        <v>99.78444803694812</v>
      </c>
      <c r="K342" s="235">
        <v>99.971734385885554</v>
      </c>
      <c r="L342" s="235">
        <v>99.971663882391567</v>
      </c>
      <c r="M342" s="240">
        <v>101.87386037426485</v>
      </c>
      <c r="N342" s="240">
        <v>101.94554012489665</v>
      </c>
      <c r="O342" s="240"/>
      <c r="P342" s="238"/>
    </row>
    <row r="343" spans="1:16" x14ac:dyDescent="0.35">
      <c r="A343" s="256">
        <v>20190329</v>
      </c>
      <c r="B343" s="256" t="s">
        <v>1566</v>
      </c>
      <c r="C343" s="256" t="s">
        <v>1567</v>
      </c>
      <c r="D343" s="256">
        <v>105.70504099999999</v>
      </c>
      <c r="E343" s="256">
        <v>107.70504099999999</v>
      </c>
      <c r="F343" s="256">
        <v>109.70504099999999</v>
      </c>
      <c r="G343" s="256">
        <v>200</v>
      </c>
      <c r="I343" s="223">
        <v>43856</v>
      </c>
      <c r="J343" s="233">
        <v>99.784474595839569</v>
      </c>
      <c r="K343" s="235">
        <v>99.971737868588136</v>
      </c>
      <c r="L343" s="235">
        <v>99.971667223520868</v>
      </c>
      <c r="M343" s="240">
        <v>101.87347472693531</v>
      </c>
      <c r="N343" s="240">
        <v>101.94535138410068</v>
      </c>
      <c r="O343" s="240"/>
      <c r="P343" s="238"/>
    </row>
    <row r="344" spans="1:16" x14ac:dyDescent="0.35">
      <c r="A344" s="256">
        <v>20190329</v>
      </c>
      <c r="B344" s="256" t="s">
        <v>1568</v>
      </c>
      <c r="C344" s="256" t="s">
        <v>1569</v>
      </c>
      <c r="D344" s="256">
        <v>100.854479</v>
      </c>
      <c r="E344" s="256">
        <v>102.45447900000001</v>
      </c>
      <c r="F344" s="256">
        <v>104.054479</v>
      </c>
      <c r="G344" s="256">
        <v>160</v>
      </c>
      <c r="I344" s="223">
        <v>43857</v>
      </c>
      <c r="J344" s="233">
        <v>99.784501154731018</v>
      </c>
      <c r="K344" s="235">
        <v>99.971741351290717</v>
      </c>
      <c r="L344" s="235">
        <v>99.971670564650168</v>
      </c>
      <c r="M344" s="240">
        <v>101.87308907960578</v>
      </c>
      <c r="N344" s="240">
        <v>101.94516264330471</v>
      </c>
      <c r="O344" s="240"/>
      <c r="P344" s="238"/>
    </row>
    <row r="345" spans="1:16" x14ac:dyDescent="0.35">
      <c r="A345" s="256">
        <v>20190329</v>
      </c>
      <c r="B345" s="256" t="s">
        <v>4737</v>
      </c>
      <c r="C345" s="256" t="s">
        <v>4738</v>
      </c>
      <c r="D345" s="256">
        <v>99.014972999999998</v>
      </c>
      <c r="E345" s="256">
        <v>100.014973</v>
      </c>
      <c r="F345" s="256">
        <v>101.014973</v>
      </c>
      <c r="G345" s="256">
        <v>100</v>
      </c>
      <c r="I345" s="223">
        <v>43858</v>
      </c>
      <c r="J345" s="233">
        <v>99.784527713622467</v>
      </c>
      <c r="K345" s="235">
        <v>99.971744833993299</v>
      </c>
      <c r="L345" s="235">
        <v>99.971673905779468</v>
      </c>
      <c r="M345" s="240">
        <v>101.87270343227624</v>
      </c>
      <c r="N345" s="240">
        <v>101.94497390250874</v>
      </c>
      <c r="O345" s="240"/>
      <c r="P345" s="238"/>
    </row>
    <row r="346" spans="1:16" x14ac:dyDescent="0.35">
      <c r="A346" s="256">
        <v>20190329</v>
      </c>
      <c r="B346" s="256" t="s">
        <v>1573</v>
      </c>
      <c r="C346" s="256" t="s">
        <v>1574</v>
      </c>
      <c r="D346" s="256">
        <v>99.277197000000001</v>
      </c>
      <c r="E346" s="256">
        <v>100.277197</v>
      </c>
      <c r="F346" s="256">
        <v>101.277197</v>
      </c>
      <c r="G346" s="256">
        <v>100</v>
      </c>
      <c r="I346" s="223">
        <v>43859</v>
      </c>
      <c r="J346" s="233">
        <v>99.784554272513915</v>
      </c>
      <c r="K346" s="235">
        <v>99.97174831669588</v>
      </c>
      <c r="L346" s="235">
        <v>99.971677246908769</v>
      </c>
      <c r="M346" s="240">
        <v>101.8723177849467</v>
      </c>
      <c r="N346" s="240">
        <v>101.94478516171277</v>
      </c>
      <c r="O346" s="240"/>
      <c r="P346" s="238"/>
    </row>
    <row r="347" spans="1:16" x14ac:dyDescent="0.35">
      <c r="A347" s="256">
        <v>20190329</v>
      </c>
      <c r="B347" s="256" t="s">
        <v>1575</v>
      </c>
      <c r="C347" s="256" t="s">
        <v>1576</v>
      </c>
      <c r="D347" s="256">
        <v>98.550417999999993</v>
      </c>
      <c r="E347" s="256">
        <v>99.850418000000005</v>
      </c>
      <c r="F347" s="256">
        <v>101.150418</v>
      </c>
      <c r="G347" s="256">
        <v>130</v>
      </c>
      <c r="I347" s="223">
        <v>43860</v>
      </c>
      <c r="J347" s="233">
        <v>99.784580831405364</v>
      </c>
      <c r="K347" s="235">
        <v>99.971751799398461</v>
      </c>
      <c r="L347" s="235">
        <v>99.971680588038069</v>
      </c>
      <c r="M347" s="240">
        <v>101.87193213761716</v>
      </c>
      <c r="N347" s="240">
        <v>101.9445964209168</v>
      </c>
      <c r="O347" s="240"/>
      <c r="P347" s="238"/>
    </row>
    <row r="348" spans="1:16" x14ac:dyDescent="0.35">
      <c r="A348" s="256">
        <v>20190329</v>
      </c>
      <c r="B348" s="256" t="s">
        <v>1577</v>
      </c>
      <c r="C348" s="256" t="s">
        <v>1578</v>
      </c>
      <c r="D348" s="256">
        <v>98.148595</v>
      </c>
      <c r="E348" s="256">
        <v>99.448594999999997</v>
      </c>
      <c r="F348" s="256">
        <v>100.74859499999999</v>
      </c>
      <c r="G348" s="256">
        <v>130</v>
      </c>
      <c r="I348" s="223">
        <v>43861</v>
      </c>
      <c r="J348" s="233">
        <v>99.784607390296813</v>
      </c>
      <c r="K348" s="235">
        <v>99.971755282101043</v>
      </c>
      <c r="L348" s="235">
        <v>99.971683929167369</v>
      </c>
      <c r="M348" s="240">
        <v>101.87154649028763</v>
      </c>
      <c r="N348" s="240">
        <v>101.94440768012083</v>
      </c>
      <c r="O348" s="240"/>
      <c r="P348" s="238"/>
    </row>
    <row r="349" spans="1:16" x14ac:dyDescent="0.35">
      <c r="A349" s="256">
        <v>20190329</v>
      </c>
      <c r="B349" s="256" t="s">
        <v>4739</v>
      </c>
      <c r="C349" s="256" t="s">
        <v>4740</v>
      </c>
      <c r="D349" s="256">
        <v>99.285431000000003</v>
      </c>
      <c r="E349" s="256">
        <v>100.585431</v>
      </c>
      <c r="F349" s="256">
        <v>101.885431</v>
      </c>
      <c r="G349" s="256">
        <v>130</v>
      </c>
      <c r="I349" s="223">
        <v>43862</v>
      </c>
      <c r="J349" s="233">
        <v>99.784633949188262</v>
      </c>
      <c r="K349" s="235">
        <v>99.971758764803624</v>
      </c>
      <c r="L349" s="235">
        <v>99.97168727029667</v>
      </c>
      <c r="M349" s="240">
        <v>101.87116084295809</v>
      </c>
      <c r="N349" s="240">
        <v>101.94421893932486</v>
      </c>
      <c r="O349" s="240"/>
      <c r="P349" s="238"/>
    </row>
    <row r="350" spans="1:16" x14ac:dyDescent="0.35">
      <c r="A350" s="256">
        <v>20190329</v>
      </c>
      <c r="B350" s="256" t="s">
        <v>1579</v>
      </c>
      <c r="C350" s="256" t="s">
        <v>1580</v>
      </c>
      <c r="D350" s="256">
        <v>98.542696000000007</v>
      </c>
      <c r="E350" s="256">
        <v>99.842696000000004</v>
      </c>
      <c r="F350" s="256">
        <v>101.142696</v>
      </c>
      <c r="G350" s="256">
        <v>130</v>
      </c>
      <c r="I350" s="223">
        <v>43863</v>
      </c>
      <c r="J350" s="233">
        <v>99.78466050807971</v>
      </c>
      <c r="K350" s="235">
        <v>99.971762247506206</v>
      </c>
      <c r="L350" s="235">
        <v>99.97169061142597</v>
      </c>
      <c r="M350" s="240">
        <v>101.87077519562855</v>
      </c>
      <c r="N350" s="240">
        <v>101.94403019852889</v>
      </c>
      <c r="O350" s="240"/>
      <c r="P350" s="238"/>
    </row>
    <row r="351" spans="1:16" x14ac:dyDescent="0.35">
      <c r="A351" s="256">
        <v>20190329</v>
      </c>
      <c r="B351" s="256" t="s">
        <v>1581</v>
      </c>
      <c r="C351" s="256" t="s">
        <v>1582</v>
      </c>
      <c r="D351" s="256">
        <v>98.045800999999997</v>
      </c>
      <c r="E351" s="256">
        <v>99.645801000000006</v>
      </c>
      <c r="F351" s="256">
        <v>101.245801</v>
      </c>
      <c r="G351" s="256">
        <v>160</v>
      </c>
      <c r="I351" s="223">
        <v>43864</v>
      </c>
      <c r="J351" s="233">
        <v>99.784687066971159</v>
      </c>
      <c r="K351" s="235">
        <v>99.971765730208787</v>
      </c>
      <c r="L351" s="235">
        <v>99.97169395255527</v>
      </c>
      <c r="M351" s="240">
        <v>101.87038954829902</v>
      </c>
      <c r="N351" s="240">
        <v>101.94384145773292</v>
      </c>
      <c r="O351" s="240"/>
      <c r="P351" s="238"/>
    </row>
    <row r="352" spans="1:16" x14ac:dyDescent="0.35">
      <c r="A352" s="256">
        <v>20190329</v>
      </c>
      <c r="B352" s="256" t="s">
        <v>1583</v>
      </c>
      <c r="C352" s="256" t="s">
        <v>1584</v>
      </c>
      <c r="D352" s="256">
        <v>96.645769000000001</v>
      </c>
      <c r="E352" s="256">
        <v>98.245768999999996</v>
      </c>
      <c r="F352" s="256">
        <v>99.845769000000004</v>
      </c>
      <c r="G352" s="256">
        <v>160</v>
      </c>
      <c r="I352" s="223">
        <v>43865</v>
      </c>
      <c r="J352" s="233">
        <v>99.784713625862608</v>
      </c>
      <c r="K352" s="235">
        <v>99.971769212911369</v>
      </c>
      <c r="L352" s="235">
        <v>99.971697293684571</v>
      </c>
      <c r="M352" s="240">
        <v>101.87000390096948</v>
      </c>
      <c r="N352" s="240">
        <v>101.94365271693695</v>
      </c>
      <c r="O352" s="240"/>
      <c r="P352" s="238"/>
    </row>
    <row r="353" spans="1:16" x14ac:dyDescent="0.35">
      <c r="A353" s="256">
        <v>20190329</v>
      </c>
      <c r="B353" s="256" t="s">
        <v>4741</v>
      </c>
      <c r="C353" s="256" t="s">
        <v>4742</v>
      </c>
      <c r="D353" s="256">
        <v>99.615879000000007</v>
      </c>
      <c r="E353" s="256">
        <v>101.215879</v>
      </c>
      <c r="F353" s="256">
        <v>102.815879</v>
      </c>
      <c r="G353" s="256">
        <v>160</v>
      </c>
      <c r="I353" s="223">
        <v>43866</v>
      </c>
      <c r="J353" s="233">
        <v>99.784740184754057</v>
      </c>
      <c r="K353" s="235">
        <v>99.97177269561395</v>
      </c>
      <c r="L353" s="235">
        <v>99.971700634813871</v>
      </c>
      <c r="M353" s="240">
        <v>101.86961825363994</v>
      </c>
      <c r="N353" s="240">
        <v>101.94346397614098</v>
      </c>
      <c r="O353" s="240"/>
      <c r="P353" s="238"/>
    </row>
    <row r="354" spans="1:16" x14ac:dyDescent="0.35">
      <c r="A354" s="256">
        <v>20190329</v>
      </c>
      <c r="B354" s="256" t="s">
        <v>1585</v>
      </c>
      <c r="C354" s="256" t="s">
        <v>1586</v>
      </c>
      <c r="D354" s="256">
        <v>102.89</v>
      </c>
      <c r="E354" s="256">
        <v>104.19</v>
      </c>
      <c r="F354" s="256">
        <v>105.49</v>
      </c>
      <c r="G354" s="256">
        <v>130</v>
      </c>
      <c r="I354" s="223">
        <v>43867</v>
      </c>
      <c r="J354" s="233">
        <v>99.784766743645505</v>
      </c>
      <c r="K354" s="235">
        <v>99.971776178316532</v>
      </c>
      <c r="L354" s="235">
        <v>99.971703975943171</v>
      </c>
      <c r="M354" s="240">
        <v>101.8692326063104</v>
      </c>
      <c r="N354" s="240">
        <v>101.94327523534501</v>
      </c>
      <c r="O354" s="240"/>
      <c r="P354" s="238"/>
    </row>
    <row r="355" spans="1:16" x14ac:dyDescent="0.35">
      <c r="A355" s="256">
        <v>20190329</v>
      </c>
      <c r="B355" s="256" t="s">
        <v>4999</v>
      </c>
      <c r="C355" s="256" t="s">
        <v>5000</v>
      </c>
      <c r="D355" s="256">
        <v>101.83261299999999</v>
      </c>
      <c r="E355" s="256">
        <v>103.432613</v>
      </c>
      <c r="F355" s="256">
        <v>105.032613</v>
      </c>
      <c r="G355" s="256">
        <v>160</v>
      </c>
      <c r="I355" s="223">
        <v>43868</v>
      </c>
      <c r="J355" s="233">
        <v>99.784793302536954</v>
      </c>
      <c r="K355" s="235">
        <v>99.971779661019113</v>
      </c>
      <c r="L355" s="235">
        <v>99.971707317072472</v>
      </c>
      <c r="M355" s="240">
        <v>101.86884695898087</v>
      </c>
      <c r="N355" s="240">
        <v>101.94308649454904</v>
      </c>
      <c r="O355" s="240"/>
      <c r="P355" s="238"/>
    </row>
    <row r="356" spans="1:16" x14ac:dyDescent="0.35">
      <c r="A356" s="256">
        <v>20190329</v>
      </c>
      <c r="B356" s="256" t="s">
        <v>5001</v>
      </c>
      <c r="C356" s="256" t="s">
        <v>5002</v>
      </c>
      <c r="D356" s="256">
        <v>102.192994</v>
      </c>
      <c r="E356" s="256">
        <v>103.79299399999999</v>
      </c>
      <c r="F356" s="256">
        <v>105.392994</v>
      </c>
      <c r="G356" s="256">
        <v>160</v>
      </c>
      <c r="I356" s="223">
        <v>43869</v>
      </c>
      <c r="J356" s="233">
        <v>99.784819861428403</v>
      </c>
      <c r="K356" s="235">
        <v>99.971783143721694</v>
      </c>
      <c r="L356" s="235">
        <v>99.971710658201772</v>
      </c>
      <c r="M356" s="240">
        <v>101.86846131165133</v>
      </c>
      <c r="N356" s="240">
        <v>101.94289775375307</v>
      </c>
      <c r="O356" s="240"/>
      <c r="P356" s="238"/>
    </row>
    <row r="357" spans="1:16" x14ac:dyDescent="0.35">
      <c r="A357" s="256">
        <v>20190329</v>
      </c>
      <c r="B357" s="256" t="s">
        <v>1589</v>
      </c>
      <c r="C357" s="256" t="s">
        <v>1590</v>
      </c>
      <c r="D357" s="256">
        <v>99.765893000000005</v>
      </c>
      <c r="E357" s="256">
        <v>100.76589300000001</v>
      </c>
      <c r="F357" s="256">
        <v>101.76589300000001</v>
      </c>
      <c r="G357" s="256">
        <v>100</v>
      </c>
      <c r="I357" s="223">
        <v>43870</v>
      </c>
      <c r="J357" s="233">
        <v>99.784846420319852</v>
      </c>
      <c r="K357" s="235">
        <v>99.971786626424276</v>
      </c>
      <c r="L357" s="235">
        <v>99.971713999331072</v>
      </c>
      <c r="M357" s="240">
        <v>101.86807566432179</v>
      </c>
      <c r="N357" s="240">
        <v>101.9427090129571</v>
      </c>
      <c r="O357" s="240"/>
      <c r="P357" s="238"/>
    </row>
    <row r="358" spans="1:16" x14ac:dyDescent="0.35">
      <c r="A358" s="256">
        <v>20190329</v>
      </c>
      <c r="B358" s="256" t="s">
        <v>1591</v>
      </c>
      <c r="C358" s="256" t="s">
        <v>1592</v>
      </c>
      <c r="D358" s="256">
        <v>97.881749999999997</v>
      </c>
      <c r="E358" s="256">
        <v>99.481750000000005</v>
      </c>
      <c r="F358" s="256">
        <v>101.08175</v>
      </c>
      <c r="G358" s="256">
        <v>160</v>
      </c>
      <c r="I358" s="223">
        <v>43871</v>
      </c>
      <c r="J358" s="233">
        <v>99.784872979211301</v>
      </c>
      <c r="K358" s="235">
        <v>99.971790109126857</v>
      </c>
      <c r="L358" s="235">
        <v>99.971717340460373</v>
      </c>
      <c r="M358" s="240">
        <v>101.86769001699226</v>
      </c>
      <c r="N358" s="240">
        <v>101.94252027216113</v>
      </c>
      <c r="O358" s="240"/>
      <c r="P358" s="238"/>
    </row>
    <row r="359" spans="1:16" x14ac:dyDescent="0.35">
      <c r="A359" s="256">
        <v>20190329</v>
      </c>
      <c r="B359" s="256" t="s">
        <v>4953</v>
      </c>
      <c r="C359" s="256" t="s">
        <v>4954</v>
      </c>
      <c r="D359" s="256">
        <v>99.162113000000005</v>
      </c>
      <c r="E359" s="256">
        <v>100.16211300000001</v>
      </c>
      <c r="F359" s="256">
        <v>101.16211300000001</v>
      </c>
      <c r="G359" s="256">
        <v>100</v>
      </c>
      <c r="I359" s="223">
        <v>43872</v>
      </c>
      <c r="J359" s="233">
        <v>99.784899538102749</v>
      </c>
      <c r="K359" s="235">
        <v>99.971793591829439</v>
      </c>
      <c r="L359" s="235">
        <v>99.971720681589673</v>
      </c>
      <c r="M359" s="240">
        <v>101.86730436966272</v>
      </c>
      <c r="N359" s="240">
        <v>101.94233153136516</v>
      </c>
      <c r="O359" s="240"/>
      <c r="P359" s="238"/>
    </row>
    <row r="360" spans="1:16" x14ac:dyDescent="0.35">
      <c r="A360" s="256">
        <v>20190329</v>
      </c>
      <c r="B360" s="256" t="s">
        <v>5269</v>
      </c>
      <c r="C360" s="256" t="s">
        <v>5270</v>
      </c>
      <c r="D360" s="256">
        <v>98.642549000000002</v>
      </c>
      <c r="E360" s="256">
        <v>99.942549</v>
      </c>
      <c r="F360" s="256">
        <v>101.242549</v>
      </c>
      <c r="G360" s="256">
        <v>130</v>
      </c>
      <c r="I360" s="223">
        <v>43873</v>
      </c>
      <c r="J360" s="233">
        <v>99.784926096994198</v>
      </c>
      <c r="K360" s="235">
        <v>99.97179707453202</v>
      </c>
      <c r="L360" s="235">
        <v>99.971724022718973</v>
      </c>
      <c r="M360" s="240">
        <v>101.86691872233318</v>
      </c>
      <c r="N360" s="240">
        <v>101.94214279056919</v>
      </c>
      <c r="O360" s="240"/>
      <c r="P360" s="238"/>
    </row>
    <row r="361" spans="1:16" x14ac:dyDescent="0.35">
      <c r="A361" s="256">
        <v>20190329</v>
      </c>
      <c r="B361" s="256" t="s">
        <v>1593</v>
      </c>
      <c r="C361" s="256" t="s">
        <v>1594</v>
      </c>
      <c r="D361" s="256">
        <v>97.994844999999998</v>
      </c>
      <c r="E361" s="256">
        <v>99.594845000000007</v>
      </c>
      <c r="F361" s="256">
        <v>101.194845</v>
      </c>
      <c r="G361" s="256">
        <v>160</v>
      </c>
      <c r="I361" s="223">
        <v>43874</v>
      </c>
      <c r="J361" s="233">
        <v>99.784952655885647</v>
      </c>
      <c r="K361" s="235">
        <v>99.971800557234602</v>
      </c>
      <c r="L361" s="235">
        <v>99.971727363848274</v>
      </c>
      <c r="M361" s="240">
        <v>101.86653307500364</v>
      </c>
      <c r="N361" s="240">
        <v>101.94195404977322</v>
      </c>
      <c r="O361" s="240"/>
      <c r="P361" s="238"/>
    </row>
    <row r="362" spans="1:16" x14ac:dyDescent="0.35">
      <c r="A362" s="256">
        <v>20190329</v>
      </c>
      <c r="B362" s="256" t="s">
        <v>4955</v>
      </c>
      <c r="C362" s="256" t="s">
        <v>4956</v>
      </c>
      <c r="D362" s="256">
        <v>99.811020999999997</v>
      </c>
      <c r="E362" s="256">
        <v>101.11102099999999</v>
      </c>
      <c r="F362" s="256">
        <v>102.41102100000001</v>
      </c>
      <c r="G362" s="256">
        <v>130</v>
      </c>
      <c r="I362" s="223">
        <v>43875</v>
      </c>
      <c r="J362" s="233">
        <v>99.784979214777096</v>
      </c>
      <c r="K362" s="235">
        <v>99.971804039937183</v>
      </c>
      <c r="L362" s="235">
        <v>99.971730704977574</v>
      </c>
      <c r="M362" s="240">
        <v>101.86614742767411</v>
      </c>
      <c r="N362" s="240">
        <v>101.94176530897725</v>
      </c>
      <c r="O362" s="240"/>
      <c r="P362" s="238"/>
    </row>
    <row r="363" spans="1:16" x14ac:dyDescent="0.35">
      <c r="A363" s="256">
        <v>20190329</v>
      </c>
      <c r="B363" s="256" t="s">
        <v>5271</v>
      </c>
      <c r="C363" s="256" t="s">
        <v>5272</v>
      </c>
      <c r="D363" s="256">
        <v>98.611635000000007</v>
      </c>
      <c r="E363" s="256">
        <v>99.911635000000004</v>
      </c>
      <c r="F363" s="256">
        <v>101.211635</v>
      </c>
      <c r="G363" s="256">
        <v>130</v>
      </c>
      <c r="I363" s="223">
        <v>43876</v>
      </c>
      <c r="J363" s="233">
        <v>99.785005773668544</v>
      </c>
      <c r="K363" s="235">
        <v>99.971807522639764</v>
      </c>
      <c r="L363" s="235">
        <v>99.971734046106874</v>
      </c>
      <c r="M363" s="240">
        <v>101.86576178034457</v>
      </c>
      <c r="N363" s="240">
        <v>101.94157656818128</v>
      </c>
      <c r="O363" s="240"/>
      <c r="P363" s="238"/>
    </row>
    <row r="364" spans="1:16" x14ac:dyDescent="0.35">
      <c r="A364" s="256">
        <v>20190329</v>
      </c>
      <c r="B364" s="256" t="s">
        <v>1595</v>
      </c>
      <c r="C364" s="256" t="s">
        <v>1596</v>
      </c>
      <c r="D364" s="256">
        <v>96.553701000000004</v>
      </c>
      <c r="E364" s="256">
        <v>98.153700999999998</v>
      </c>
      <c r="F364" s="256">
        <v>99.753701000000007</v>
      </c>
      <c r="G364" s="256">
        <v>160</v>
      </c>
      <c r="I364" s="223">
        <v>43877</v>
      </c>
      <c r="J364" s="233">
        <v>99.785032332559993</v>
      </c>
      <c r="K364" s="235">
        <v>99.971811005342346</v>
      </c>
      <c r="L364" s="235">
        <v>99.971737387236175</v>
      </c>
      <c r="M364" s="240">
        <v>101.86537613301503</v>
      </c>
      <c r="N364" s="240">
        <v>101.94138782738531</v>
      </c>
      <c r="O364" s="240"/>
      <c r="P364" s="238"/>
    </row>
    <row r="365" spans="1:16" x14ac:dyDescent="0.35">
      <c r="A365" s="256">
        <v>20190329</v>
      </c>
      <c r="B365" s="256" t="s">
        <v>4957</v>
      </c>
      <c r="C365" s="256" t="s">
        <v>4958</v>
      </c>
      <c r="D365" s="256">
        <v>99.575079000000002</v>
      </c>
      <c r="E365" s="256">
        <v>101.175079</v>
      </c>
      <c r="F365" s="256">
        <v>102.77507900000001</v>
      </c>
      <c r="G365" s="256">
        <v>160</v>
      </c>
      <c r="I365" s="223">
        <v>43878</v>
      </c>
      <c r="J365" s="233">
        <v>99.785058891451442</v>
      </c>
      <c r="K365" s="235">
        <v>99.971814488044927</v>
      </c>
      <c r="L365" s="235">
        <v>99.971740728365475</v>
      </c>
      <c r="M365" s="240">
        <v>101.8649904856855</v>
      </c>
      <c r="N365" s="240">
        <v>101.94119908658934</v>
      </c>
      <c r="O365" s="240"/>
      <c r="P365" s="238"/>
    </row>
    <row r="366" spans="1:16" x14ac:dyDescent="0.35">
      <c r="A366" s="256">
        <v>20190329</v>
      </c>
      <c r="B366" s="256" t="s">
        <v>4462</v>
      </c>
      <c r="C366" s="256" t="s">
        <v>4463</v>
      </c>
      <c r="D366" s="256">
        <v>94.062197999999995</v>
      </c>
      <c r="E366" s="256">
        <v>95.662198000000004</v>
      </c>
      <c r="F366" s="256">
        <v>97.262197999999998</v>
      </c>
      <c r="G366" s="256">
        <v>160</v>
      </c>
      <c r="I366" s="223">
        <v>43879</v>
      </c>
      <c r="J366" s="233">
        <v>99.785085450342891</v>
      </c>
      <c r="K366" s="235">
        <v>99.971817970747509</v>
      </c>
      <c r="L366" s="235">
        <v>99.971744069494775</v>
      </c>
      <c r="M366" s="240">
        <v>101.86460483835596</v>
      </c>
      <c r="N366" s="240">
        <v>101.94101034579337</v>
      </c>
      <c r="O366" s="240"/>
      <c r="P366" s="238"/>
    </row>
    <row r="367" spans="1:16" x14ac:dyDescent="0.35">
      <c r="A367" s="256">
        <v>20190329</v>
      </c>
      <c r="B367" s="256" t="s">
        <v>1597</v>
      </c>
      <c r="C367" s="256" t="s">
        <v>1598</v>
      </c>
      <c r="D367" s="256">
        <v>104.442053</v>
      </c>
      <c r="E367" s="256">
        <v>105.742053</v>
      </c>
      <c r="F367" s="256">
        <v>107.042053</v>
      </c>
      <c r="G367" s="256">
        <v>130</v>
      </c>
      <c r="I367" s="223">
        <v>43880</v>
      </c>
      <c r="J367" s="233">
        <v>99.785112009234339</v>
      </c>
      <c r="K367" s="235">
        <v>99.97182145345009</v>
      </c>
      <c r="L367" s="235">
        <v>99.971747410624076</v>
      </c>
      <c r="M367" s="240">
        <v>101.86421919102642</v>
      </c>
      <c r="N367" s="240">
        <v>101.9408216049974</v>
      </c>
      <c r="O367" s="240"/>
      <c r="P367" s="238"/>
    </row>
    <row r="368" spans="1:16" x14ac:dyDescent="0.35">
      <c r="A368" s="256">
        <v>20190329</v>
      </c>
      <c r="B368" s="256" t="s">
        <v>1599</v>
      </c>
      <c r="C368" s="256" t="s">
        <v>1600</v>
      </c>
      <c r="D368" s="256">
        <v>100.148706</v>
      </c>
      <c r="E368" s="256">
        <v>101.748706</v>
      </c>
      <c r="F368" s="256">
        <v>103.34870600000001</v>
      </c>
      <c r="G368" s="256">
        <v>160</v>
      </c>
      <c r="I368" s="223">
        <v>43881</v>
      </c>
      <c r="J368" s="233">
        <v>99.785138568125788</v>
      </c>
      <c r="K368" s="235">
        <v>99.971824936152672</v>
      </c>
      <c r="L368" s="235">
        <v>99.971750751753376</v>
      </c>
      <c r="M368" s="240">
        <v>101.86383354369688</v>
      </c>
      <c r="N368" s="240">
        <v>101.94063286420143</v>
      </c>
      <c r="O368" s="240"/>
      <c r="P368" s="238"/>
    </row>
    <row r="369" spans="1:16" x14ac:dyDescent="0.35">
      <c r="A369" s="256">
        <v>20190329</v>
      </c>
      <c r="B369" s="256" t="s">
        <v>1601</v>
      </c>
      <c r="C369" s="256" t="s">
        <v>1602</v>
      </c>
      <c r="D369" s="256">
        <v>99.312353000000002</v>
      </c>
      <c r="E369" s="256">
        <v>100.312353</v>
      </c>
      <c r="F369" s="256">
        <v>101.312353</v>
      </c>
      <c r="G369" s="256">
        <v>100</v>
      </c>
      <c r="I369" s="223">
        <v>43882</v>
      </c>
      <c r="J369" s="233">
        <v>99.785165127017237</v>
      </c>
      <c r="K369" s="235">
        <v>99.971828418855253</v>
      </c>
      <c r="L369" s="235">
        <v>99.971754092882676</v>
      </c>
      <c r="M369" s="240">
        <v>101.86344789636735</v>
      </c>
      <c r="N369" s="240">
        <v>101.94044412340546</v>
      </c>
      <c r="O369" s="240"/>
      <c r="P369" s="238"/>
    </row>
    <row r="370" spans="1:16" x14ac:dyDescent="0.35">
      <c r="A370" s="256">
        <v>20190329</v>
      </c>
      <c r="B370" s="256" t="s">
        <v>1603</v>
      </c>
      <c r="C370" s="256" t="s">
        <v>1604</v>
      </c>
      <c r="D370" s="256">
        <v>100.20451799999999</v>
      </c>
      <c r="E370" s="256">
        <v>101.20451799999999</v>
      </c>
      <c r="F370" s="256">
        <v>102.20451799999999</v>
      </c>
      <c r="G370" s="256">
        <v>100</v>
      </c>
      <c r="I370" s="223">
        <v>43883</v>
      </c>
      <c r="J370" s="233">
        <v>99.785191685908686</v>
      </c>
      <c r="K370" s="235">
        <v>99.971831901557834</v>
      </c>
      <c r="L370" s="235">
        <v>99.971757434011977</v>
      </c>
      <c r="M370" s="240">
        <v>101.86306224903781</v>
      </c>
      <c r="N370" s="240">
        <v>101.94025538260949</v>
      </c>
      <c r="O370" s="240"/>
      <c r="P370" s="238"/>
    </row>
    <row r="371" spans="1:16" x14ac:dyDescent="0.35">
      <c r="A371" s="256">
        <v>20190329</v>
      </c>
      <c r="B371" s="256" t="s">
        <v>1606</v>
      </c>
      <c r="C371" s="256" t="s">
        <v>1607</v>
      </c>
      <c r="D371" s="256">
        <v>104.759215</v>
      </c>
      <c r="E371" s="256">
        <v>106.05921499999999</v>
      </c>
      <c r="F371" s="256">
        <v>107.35921500000001</v>
      </c>
      <c r="G371" s="256">
        <v>130</v>
      </c>
      <c r="I371" s="223">
        <v>43884</v>
      </c>
      <c r="J371" s="233">
        <v>99.785218244800134</v>
      </c>
      <c r="K371" s="235">
        <v>99.971835384260416</v>
      </c>
      <c r="L371" s="235">
        <v>99.971760775141277</v>
      </c>
      <c r="M371" s="240">
        <v>101.86267660170827</v>
      </c>
      <c r="N371" s="240">
        <v>101.94006664181352</v>
      </c>
      <c r="O371" s="240"/>
      <c r="P371" s="238"/>
    </row>
    <row r="372" spans="1:16" x14ac:dyDescent="0.35">
      <c r="A372" s="256">
        <v>20190329</v>
      </c>
      <c r="B372" s="256" t="s">
        <v>1608</v>
      </c>
      <c r="C372" s="256" t="s">
        <v>1609</v>
      </c>
      <c r="D372" s="256">
        <v>106.06266100000001</v>
      </c>
      <c r="E372" s="256">
        <v>107.362661</v>
      </c>
      <c r="F372" s="256">
        <v>108.662661</v>
      </c>
      <c r="G372" s="256">
        <v>130</v>
      </c>
      <c r="I372" s="223">
        <v>43885</v>
      </c>
      <c r="J372" s="233">
        <v>99.785244803691583</v>
      </c>
      <c r="K372" s="235">
        <v>99.971838866962997</v>
      </c>
      <c r="L372" s="235">
        <v>99.971764116270577</v>
      </c>
      <c r="M372" s="240">
        <v>101.86229095437874</v>
      </c>
      <c r="N372" s="240">
        <v>101.93987790101755</v>
      </c>
      <c r="O372" s="240"/>
      <c r="P372" s="238"/>
    </row>
    <row r="373" spans="1:16" x14ac:dyDescent="0.35">
      <c r="A373" s="256">
        <v>20190329</v>
      </c>
      <c r="B373" s="256" t="s">
        <v>5060</v>
      </c>
      <c r="C373" s="256" t="s">
        <v>5061</v>
      </c>
      <c r="D373" s="256">
        <v>98.905529999999999</v>
      </c>
      <c r="E373" s="256">
        <v>100.10553</v>
      </c>
      <c r="F373" s="256">
        <v>101.30553</v>
      </c>
      <c r="G373" s="256">
        <v>120</v>
      </c>
      <c r="I373" s="223">
        <v>43886</v>
      </c>
      <c r="J373" s="233">
        <v>99.785271362583032</v>
      </c>
      <c r="K373" s="235">
        <v>99.971842349665579</v>
      </c>
      <c r="L373" s="235">
        <v>99.971767457399878</v>
      </c>
      <c r="M373" s="240">
        <v>101.8619053070492</v>
      </c>
      <c r="N373" s="240">
        <v>101.93968916022158</v>
      </c>
      <c r="O373" s="240"/>
      <c r="P373" s="238"/>
    </row>
    <row r="374" spans="1:16" x14ac:dyDescent="0.35">
      <c r="A374" s="256">
        <v>20190329</v>
      </c>
      <c r="B374" s="256" t="s">
        <v>5062</v>
      </c>
      <c r="C374" s="256" t="s">
        <v>5063</v>
      </c>
      <c r="D374" s="256">
        <v>98.814986000000005</v>
      </c>
      <c r="E374" s="256">
        <v>100.414986</v>
      </c>
      <c r="F374" s="256">
        <v>102.01498599999999</v>
      </c>
      <c r="G374" s="256">
        <v>160</v>
      </c>
      <c r="I374" s="223">
        <v>43887</v>
      </c>
      <c r="J374" s="233">
        <v>99.785297921474481</v>
      </c>
      <c r="K374" s="235">
        <v>99.97184583236816</v>
      </c>
      <c r="L374" s="235">
        <v>99.971770798529178</v>
      </c>
      <c r="M374" s="240">
        <v>101.86151965971966</v>
      </c>
      <c r="N374" s="240">
        <v>101.93950041942561</v>
      </c>
      <c r="O374" s="240"/>
      <c r="P374" s="238"/>
    </row>
    <row r="375" spans="1:16" x14ac:dyDescent="0.35">
      <c r="A375" s="256">
        <v>20190329</v>
      </c>
      <c r="B375" s="256" t="s">
        <v>5064</v>
      </c>
      <c r="C375" s="256" t="s">
        <v>5065</v>
      </c>
      <c r="D375" s="256">
        <v>100.06171399999999</v>
      </c>
      <c r="E375" s="256">
        <v>102.06171399999999</v>
      </c>
      <c r="F375" s="256">
        <v>104.06171399999999</v>
      </c>
      <c r="G375" s="256">
        <v>200</v>
      </c>
      <c r="I375" s="223">
        <v>43888</v>
      </c>
      <c r="J375" s="233">
        <v>99.785324480365929</v>
      </c>
      <c r="K375" s="235">
        <v>99.971849315070742</v>
      </c>
      <c r="L375" s="235">
        <v>99.971774139658478</v>
      </c>
      <c r="M375" s="240">
        <v>101.86113401239012</v>
      </c>
      <c r="N375" s="240">
        <v>101.93931167862964</v>
      </c>
      <c r="O375" s="240"/>
      <c r="P375" s="238"/>
    </row>
    <row r="376" spans="1:16" x14ac:dyDescent="0.35">
      <c r="A376" s="256">
        <v>20190329</v>
      </c>
      <c r="B376" s="256" t="s">
        <v>5066</v>
      </c>
      <c r="C376" s="256" t="s">
        <v>5067</v>
      </c>
      <c r="D376" s="256">
        <v>99.442755000000005</v>
      </c>
      <c r="E376" s="256">
        <v>101.44275500000001</v>
      </c>
      <c r="F376" s="256">
        <v>103.44275500000001</v>
      </c>
      <c r="G376" s="256">
        <v>200</v>
      </c>
      <c r="I376" s="223">
        <v>43889</v>
      </c>
      <c r="J376" s="233">
        <v>99.785351039257378</v>
      </c>
      <c r="K376" s="235">
        <v>99.971852797773323</v>
      </c>
      <c r="L376" s="235">
        <v>99.971777480787779</v>
      </c>
      <c r="M376" s="240">
        <v>101.86074836506059</v>
      </c>
      <c r="N376" s="240">
        <v>101.93912293783367</v>
      </c>
      <c r="O376" s="240"/>
      <c r="P376" s="238"/>
    </row>
    <row r="377" spans="1:16" x14ac:dyDescent="0.35">
      <c r="A377" s="256">
        <v>20190329</v>
      </c>
      <c r="B377" s="256" t="s">
        <v>1612</v>
      </c>
      <c r="C377" s="256" t="s">
        <v>1613</v>
      </c>
      <c r="D377" s="256">
        <v>97.973896999999994</v>
      </c>
      <c r="E377" s="256">
        <v>99.973896999999994</v>
      </c>
      <c r="F377" s="256">
        <v>101.97389699999999</v>
      </c>
      <c r="G377" s="256">
        <v>200</v>
      </c>
      <c r="I377" s="223">
        <v>43890</v>
      </c>
      <c r="J377" s="233">
        <v>99.785377598148827</v>
      </c>
      <c r="K377" s="235">
        <v>99.971856280475905</v>
      </c>
      <c r="L377" s="235">
        <v>99.971780821917079</v>
      </c>
      <c r="M377" s="240">
        <v>101.86036271773105</v>
      </c>
      <c r="N377" s="240">
        <v>101.9389341970377</v>
      </c>
      <c r="O377" s="240"/>
      <c r="P377" s="238"/>
    </row>
    <row r="378" spans="1:16" x14ac:dyDescent="0.35">
      <c r="A378" s="256">
        <v>20190329</v>
      </c>
      <c r="B378" s="256" t="s">
        <v>4583</v>
      </c>
      <c r="C378" s="256" t="s">
        <v>4584</v>
      </c>
      <c r="D378" s="256">
        <v>96.594466999999995</v>
      </c>
      <c r="E378" s="256">
        <v>98.594466999999995</v>
      </c>
      <c r="F378" s="256">
        <v>100.59446699999999</v>
      </c>
      <c r="G378" s="256">
        <v>200</v>
      </c>
      <c r="I378" s="223">
        <v>43891</v>
      </c>
      <c r="J378" s="233">
        <v>99.785404157040276</v>
      </c>
      <c r="K378" s="235">
        <v>99.971859763178486</v>
      </c>
      <c r="L378" s="235">
        <v>99.971784163046379</v>
      </c>
      <c r="M378" s="240">
        <v>101.85997707040151</v>
      </c>
      <c r="N378" s="240">
        <v>101.93874545624173</v>
      </c>
      <c r="O378" s="240"/>
      <c r="P378" s="238"/>
    </row>
    <row r="379" spans="1:16" x14ac:dyDescent="0.35">
      <c r="A379" s="256">
        <v>20190329</v>
      </c>
      <c r="B379" s="256" t="s">
        <v>1616</v>
      </c>
      <c r="C379" s="256" t="s">
        <v>1617</v>
      </c>
      <c r="D379" s="256">
        <v>99.021910000000005</v>
      </c>
      <c r="E379" s="256">
        <v>100.22190999999999</v>
      </c>
      <c r="F379" s="256">
        <v>101.42191</v>
      </c>
      <c r="G379" s="256">
        <v>120</v>
      </c>
      <c r="I379" s="223">
        <v>43892</v>
      </c>
      <c r="J379" s="233">
        <v>99.785430715931724</v>
      </c>
      <c r="K379" s="235">
        <v>99.971863245881067</v>
      </c>
      <c r="L379" s="235">
        <v>99.97178750417568</v>
      </c>
      <c r="M379" s="240">
        <v>101.85959142307198</v>
      </c>
      <c r="N379" s="240">
        <v>101.93855671544576</v>
      </c>
      <c r="O379" s="240"/>
      <c r="P379" s="238"/>
    </row>
    <row r="380" spans="1:16" x14ac:dyDescent="0.35">
      <c r="A380" s="256">
        <v>20190329</v>
      </c>
      <c r="B380" s="256" t="s">
        <v>1618</v>
      </c>
      <c r="C380" s="256" t="s">
        <v>1619</v>
      </c>
      <c r="D380" s="256">
        <v>100.440984</v>
      </c>
      <c r="E380" s="256">
        <v>102.04098399999999</v>
      </c>
      <c r="F380" s="256">
        <v>103.640984</v>
      </c>
      <c r="G380" s="256">
        <v>160</v>
      </c>
      <c r="I380" s="223">
        <v>43893</v>
      </c>
      <c r="J380" s="233">
        <v>99.785457274823173</v>
      </c>
      <c r="K380" s="235">
        <v>99.971866728583649</v>
      </c>
      <c r="L380" s="235">
        <v>99.97179084530498</v>
      </c>
      <c r="M380" s="240">
        <v>101.85920577574244</v>
      </c>
      <c r="N380" s="240">
        <v>101.93836797464979</v>
      </c>
      <c r="O380" s="240"/>
      <c r="P380" s="238"/>
    </row>
    <row r="381" spans="1:16" x14ac:dyDescent="0.35">
      <c r="A381" s="256">
        <v>20190329</v>
      </c>
      <c r="B381" s="256" t="s">
        <v>1620</v>
      </c>
      <c r="C381" s="256" t="s">
        <v>1621</v>
      </c>
      <c r="D381" s="256">
        <v>99.386876999999998</v>
      </c>
      <c r="E381" s="256">
        <v>100.386877</v>
      </c>
      <c r="F381" s="256">
        <v>101.386877</v>
      </c>
      <c r="G381" s="256">
        <v>100</v>
      </c>
      <c r="I381" s="223">
        <v>43894</v>
      </c>
      <c r="J381" s="233">
        <v>99.785483833714622</v>
      </c>
      <c r="K381" s="235">
        <v>99.97187021128623</v>
      </c>
      <c r="L381" s="235">
        <v>99.971794186434281</v>
      </c>
      <c r="M381" s="240">
        <v>101.8588201284129</v>
      </c>
      <c r="N381" s="240">
        <v>101.93817923385382</v>
      </c>
      <c r="O381" s="240"/>
      <c r="P381" s="238"/>
    </row>
    <row r="382" spans="1:16" x14ac:dyDescent="0.35">
      <c r="A382" s="256">
        <v>20190329</v>
      </c>
      <c r="B382" s="256" t="s">
        <v>1623</v>
      </c>
      <c r="C382" s="256" t="s">
        <v>1624</v>
      </c>
      <c r="D382" s="256">
        <v>99.381713000000005</v>
      </c>
      <c r="E382" s="256">
        <v>100.681713</v>
      </c>
      <c r="F382" s="256">
        <v>101.981713</v>
      </c>
      <c r="G382" s="256">
        <v>130</v>
      </c>
      <c r="I382" s="223">
        <v>43895</v>
      </c>
      <c r="J382" s="233">
        <v>99.785510392606071</v>
      </c>
      <c r="K382" s="235">
        <v>99.971873693988812</v>
      </c>
      <c r="L382" s="235">
        <v>99.971797527563581</v>
      </c>
      <c r="M382" s="240">
        <v>101.85843448108336</v>
      </c>
      <c r="N382" s="240">
        <v>101.93799049305785</v>
      </c>
      <c r="O382" s="240"/>
      <c r="P382" s="238"/>
    </row>
    <row r="383" spans="1:16" x14ac:dyDescent="0.35">
      <c r="A383" s="256">
        <v>20190329</v>
      </c>
      <c r="B383" s="256" t="s">
        <v>1625</v>
      </c>
      <c r="C383" s="256" t="s">
        <v>1626</v>
      </c>
      <c r="D383" s="256">
        <v>99.101536999999993</v>
      </c>
      <c r="E383" s="256">
        <v>100.701537</v>
      </c>
      <c r="F383" s="256">
        <v>102.301537</v>
      </c>
      <c r="G383" s="256">
        <v>160</v>
      </c>
      <c r="I383" s="223">
        <v>43896</v>
      </c>
      <c r="J383" s="233">
        <v>99.785536951497519</v>
      </c>
      <c r="K383" s="235">
        <v>99.971877176691393</v>
      </c>
      <c r="L383" s="235">
        <v>99.971800868692881</v>
      </c>
      <c r="M383" s="240">
        <v>101.85804883375383</v>
      </c>
      <c r="N383" s="240">
        <v>101.93780175226188</v>
      </c>
      <c r="O383" s="240"/>
      <c r="P383" s="238"/>
    </row>
    <row r="384" spans="1:16" x14ac:dyDescent="0.35">
      <c r="A384" s="256">
        <v>20190329</v>
      </c>
      <c r="B384" s="256" t="s">
        <v>1627</v>
      </c>
      <c r="C384" s="256" t="s">
        <v>1628</v>
      </c>
      <c r="D384" s="256">
        <v>100.263717</v>
      </c>
      <c r="E384" s="256">
        <v>101.463717</v>
      </c>
      <c r="F384" s="256">
        <v>102.66371700000001</v>
      </c>
      <c r="G384" s="256">
        <v>120</v>
      </c>
      <c r="I384" s="223">
        <v>43897</v>
      </c>
      <c r="J384" s="233">
        <v>99.785563510388968</v>
      </c>
      <c r="K384" s="235">
        <v>99.971880659393975</v>
      </c>
      <c r="L384" s="235">
        <v>99.971804209822182</v>
      </c>
      <c r="M384" s="240">
        <v>101.85766318642429</v>
      </c>
      <c r="N384" s="240">
        <v>101.93761301146591</v>
      </c>
      <c r="O384" s="240"/>
      <c r="P384" s="238"/>
    </row>
    <row r="385" spans="1:16" x14ac:dyDescent="0.35">
      <c r="A385" s="256">
        <v>20190329</v>
      </c>
      <c r="B385" s="256" t="s">
        <v>4743</v>
      </c>
      <c r="C385" s="256" t="s">
        <v>4744</v>
      </c>
      <c r="D385" s="256">
        <v>87.132092999999998</v>
      </c>
      <c r="E385" s="256">
        <v>90.831048999999993</v>
      </c>
      <c r="F385" s="256">
        <v>94.530006</v>
      </c>
      <c r="G385" s="256">
        <v>369.8956</v>
      </c>
      <c r="I385" s="223">
        <v>43898</v>
      </c>
      <c r="J385" s="233">
        <v>99.785590069280417</v>
      </c>
      <c r="K385" s="235">
        <v>99.971884142096556</v>
      </c>
      <c r="L385" s="235">
        <v>99.971807550951482</v>
      </c>
      <c r="M385" s="240">
        <v>101.85727753909475</v>
      </c>
      <c r="N385" s="240">
        <v>101.93742427066994</v>
      </c>
      <c r="O385" s="240"/>
      <c r="P385" s="238"/>
    </row>
    <row r="386" spans="1:16" x14ac:dyDescent="0.35">
      <c r="A386" s="256">
        <v>20190329</v>
      </c>
      <c r="B386" s="256" t="s">
        <v>1630</v>
      </c>
      <c r="C386" s="256" t="s">
        <v>1631</v>
      </c>
      <c r="D386" s="256">
        <v>98.295661999999993</v>
      </c>
      <c r="E386" s="256">
        <v>99.895662000000002</v>
      </c>
      <c r="F386" s="256">
        <v>101.495662</v>
      </c>
      <c r="G386" s="256">
        <v>160</v>
      </c>
      <c r="I386" s="223">
        <v>43899</v>
      </c>
      <c r="J386" s="233">
        <v>99.785616628171866</v>
      </c>
      <c r="K386" s="235">
        <v>99.971887624799137</v>
      </c>
      <c r="L386" s="235">
        <v>99.971810892080782</v>
      </c>
      <c r="M386" s="240">
        <v>101.85689189176522</v>
      </c>
      <c r="N386" s="240">
        <v>101.93723552987397</v>
      </c>
      <c r="O386" s="240"/>
      <c r="P386" s="238"/>
    </row>
    <row r="387" spans="1:16" x14ac:dyDescent="0.35">
      <c r="A387" s="256">
        <v>20190329</v>
      </c>
      <c r="B387" s="256" t="s">
        <v>1632</v>
      </c>
      <c r="C387" s="256" t="s">
        <v>1633</v>
      </c>
      <c r="D387" s="256">
        <v>97.341179999999994</v>
      </c>
      <c r="E387" s="256">
        <v>98.941180000000003</v>
      </c>
      <c r="F387" s="256">
        <v>100.54118</v>
      </c>
      <c r="G387" s="256">
        <v>160</v>
      </c>
      <c r="I387" s="223">
        <v>43900</v>
      </c>
      <c r="J387" s="233">
        <v>99.785643187063314</v>
      </c>
      <c r="K387" s="235">
        <v>99.971891107501719</v>
      </c>
      <c r="L387" s="235">
        <v>99.971814233210083</v>
      </c>
      <c r="M387" s="240">
        <v>101.85650624443568</v>
      </c>
      <c r="N387" s="240">
        <v>101.937046789078</v>
      </c>
      <c r="O387" s="240"/>
      <c r="P387" s="238"/>
    </row>
    <row r="388" spans="1:16" x14ac:dyDescent="0.35">
      <c r="A388" s="256">
        <v>20190329</v>
      </c>
      <c r="B388" s="256" t="s">
        <v>5081</v>
      </c>
      <c r="C388" s="256" t="s">
        <v>5082</v>
      </c>
      <c r="D388" s="256">
        <v>99.751045000000005</v>
      </c>
      <c r="E388" s="256">
        <v>101.351045</v>
      </c>
      <c r="F388" s="256">
        <v>102.95104499999999</v>
      </c>
      <c r="G388" s="256">
        <v>160</v>
      </c>
      <c r="I388" s="223">
        <v>43901</v>
      </c>
      <c r="J388" s="233">
        <v>99.785669745954763</v>
      </c>
      <c r="K388" s="235">
        <v>99.9718945902043</v>
      </c>
      <c r="L388" s="235">
        <v>99.971817574339383</v>
      </c>
      <c r="M388" s="240">
        <v>101.85612059710614</v>
      </c>
      <c r="N388" s="240">
        <v>101.93685804828203</v>
      </c>
      <c r="O388" s="240"/>
      <c r="P388" s="238"/>
    </row>
    <row r="389" spans="1:16" x14ac:dyDescent="0.35">
      <c r="A389" s="256">
        <v>20190329</v>
      </c>
      <c r="B389" s="256" t="s">
        <v>5083</v>
      </c>
      <c r="C389" s="256" t="s">
        <v>5084</v>
      </c>
      <c r="D389" s="256">
        <v>101.881128</v>
      </c>
      <c r="E389" s="256">
        <v>103.881128</v>
      </c>
      <c r="F389" s="256">
        <v>105.881128</v>
      </c>
      <c r="G389" s="256">
        <v>200</v>
      </c>
      <c r="I389" s="223">
        <v>43902</v>
      </c>
      <c r="J389" s="233">
        <v>99.785696304846212</v>
      </c>
      <c r="K389" s="235">
        <v>99.971898072906882</v>
      </c>
      <c r="L389" s="235">
        <v>99.971820915468683</v>
      </c>
      <c r="M389" s="240">
        <v>101.8557349497766</v>
      </c>
      <c r="N389" s="240">
        <v>101.93666930748606</v>
      </c>
      <c r="O389" s="240"/>
      <c r="P389" s="238"/>
    </row>
    <row r="390" spans="1:16" x14ac:dyDescent="0.35">
      <c r="A390" s="256">
        <v>20190329</v>
      </c>
      <c r="B390" s="256" t="s">
        <v>1637</v>
      </c>
      <c r="C390" s="256" t="s">
        <v>1638</v>
      </c>
      <c r="D390" s="256">
        <v>99.163776999999996</v>
      </c>
      <c r="E390" s="256">
        <v>100.163777</v>
      </c>
      <c r="F390" s="256">
        <v>101.163777</v>
      </c>
      <c r="G390" s="256">
        <v>100</v>
      </c>
      <c r="I390" s="223">
        <v>43903</v>
      </c>
      <c r="J390" s="233">
        <v>99.785722863737661</v>
      </c>
      <c r="K390" s="235">
        <v>99.971901555609463</v>
      </c>
      <c r="L390" s="235">
        <v>99.971824256597984</v>
      </c>
      <c r="M390" s="240">
        <v>101.85534930244707</v>
      </c>
      <c r="N390" s="240">
        <v>101.93648056669009</v>
      </c>
      <c r="O390" s="240"/>
      <c r="P390" s="238"/>
    </row>
    <row r="391" spans="1:16" x14ac:dyDescent="0.35">
      <c r="A391" s="256">
        <v>20190329</v>
      </c>
      <c r="B391" s="256" t="s">
        <v>1639</v>
      </c>
      <c r="C391" s="256" t="s">
        <v>1640</v>
      </c>
      <c r="D391" s="256">
        <v>97.838500999999994</v>
      </c>
      <c r="E391" s="256">
        <v>99.138501000000005</v>
      </c>
      <c r="F391" s="256">
        <v>100.438501</v>
      </c>
      <c r="G391" s="256">
        <v>130</v>
      </c>
      <c r="I391" s="223">
        <v>43904</v>
      </c>
      <c r="J391" s="233">
        <v>99.78574942262911</v>
      </c>
      <c r="K391" s="235">
        <v>99.971905038312045</v>
      </c>
      <c r="L391" s="235">
        <v>99.971827597727284</v>
      </c>
      <c r="M391" s="240">
        <v>101.85496365511753</v>
      </c>
      <c r="N391" s="240">
        <v>101.93629182589412</v>
      </c>
      <c r="O391" s="240"/>
      <c r="P391" s="238"/>
    </row>
    <row r="392" spans="1:16" x14ac:dyDescent="0.35">
      <c r="A392" s="256">
        <v>20190329</v>
      </c>
      <c r="B392" s="256" t="s">
        <v>4585</v>
      </c>
      <c r="C392" s="256" t="s">
        <v>4586</v>
      </c>
      <c r="D392" s="256">
        <v>98.120078000000007</v>
      </c>
      <c r="E392" s="256">
        <v>99.720078000000001</v>
      </c>
      <c r="F392" s="256">
        <v>101.320078</v>
      </c>
      <c r="G392" s="256">
        <v>160</v>
      </c>
      <c r="I392" s="223">
        <v>43905</v>
      </c>
      <c r="J392" s="233">
        <v>99.785775981520558</v>
      </c>
      <c r="K392" s="235">
        <v>99.971908521014626</v>
      </c>
      <c r="L392" s="235">
        <v>99.971830938856584</v>
      </c>
      <c r="M392" s="240">
        <v>101.85457800778799</v>
      </c>
      <c r="N392" s="240">
        <v>101.93610308509815</v>
      </c>
      <c r="O392" s="240"/>
      <c r="P392" s="238"/>
    </row>
    <row r="393" spans="1:16" x14ac:dyDescent="0.35">
      <c r="A393" s="256">
        <v>20190329</v>
      </c>
      <c r="B393" s="256" t="s">
        <v>4587</v>
      </c>
      <c r="C393" s="256" t="s">
        <v>4588</v>
      </c>
      <c r="D393" s="256">
        <v>98.145770999999996</v>
      </c>
      <c r="E393" s="256">
        <v>100.145771</v>
      </c>
      <c r="F393" s="256">
        <v>102.145771</v>
      </c>
      <c r="G393" s="256">
        <v>200</v>
      </c>
      <c r="I393" s="223">
        <v>43906</v>
      </c>
      <c r="J393" s="233">
        <v>99.785802540412007</v>
      </c>
      <c r="K393" s="235">
        <v>99.971912003717208</v>
      </c>
      <c r="L393" s="235">
        <v>99.971834279985885</v>
      </c>
      <c r="M393" s="240">
        <v>101.85419236045846</v>
      </c>
      <c r="N393" s="240">
        <v>101.93591434430218</v>
      </c>
      <c r="O393" s="240"/>
      <c r="P393" s="238"/>
    </row>
    <row r="394" spans="1:16" x14ac:dyDescent="0.35">
      <c r="A394" s="256">
        <v>20190329</v>
      </c>
      <c r="B394" s="256" t="s">
        <v>1641</v>
      </c>
      <c r="C394" s="256" t="s">
        <v>1642</v>
      </c>
      <c r="D394" s="256">
        <v>98.626718999999994</v>
      </c>
      <c r="E394" s="256">
        <v>100.62671899999999</v>
      </c>
      <c r="F394" s="256">
        <v>102.62671899999999</v>
      </c>
      <c r="G394" s="256">
        <v>200</v>
      </c>
      <c r="I394" s="223">
        <v>43907</v>
      </c>
      <c r="J394" s="233">
        <v>99.785829099303456</v>
      </c>
      <c r="K394" s="235">
        <v>99.971915486419789</v>
      </c>
      <c r="L394" s="235">
        <v>99.971837621115185</v>
      </c>
      <c r="M394" s="240">
        <v>101.85380671312892</v>
      </c>
      <c r="N394" s="240">
        <v>101.93572560350621</v>
      </c>
      <c r="O394" s="240"/>
      <c r="P394" s="238"/>
    </row>
    <row r="395" spans="1:16" x14ac:dyDescent="0.35">
      <c r="A395" s="256">
        <v>20190329</v>
      </c>
      <c r="B395" s="256" t="s">
        <v>1643</v>
      </c>
      <c r="C395" s="256" t="s">
        <v>1644</v>
      </c>
      <c r="D395" s="256">
        <v>88.201644999999999</v>
      </c>
      <c r="E395" s="256">
        <v>91.900600999999995</v>
      </c>
      <c r="F395" s="256">
        <v>95.599558000000002</v>
      </c>
      <c r="G395" s="256">
        <v>369.8956</v>
      </c>
      <c r="I395" s="223">
        <v>43908</v>
      </c>
      <c r="J395" s="233">
        <v>99.785855658194905</v>
      </c>
      <c r="K395" s="235">
        <v>99.97191896912237</v>
      </c>
      <c r="L395" s="235">
        <v>99.971840962244485</v>
      </c>
      <c r="M395" s="240">
        <v>101.85342106579938</v>
      </c>
      <c r="N395" s="240">
        <v>101.93553686271024</v>
      </c>
      <c r="O395" s="240"/>
      <c r="P395" s="238"/>
    </row>
    <row r="396" spans="1:16" x14ac:dyDescent="0.35">
      <c r="A396" s="256">
        <v>20190329</v>
      </c>
      <c r="B396" s="256" t="s">
        <v>4589</v>
      </c>
      <c r="C396" s="256" t="s">
        <v>4590</v>
      </c>
      <c r="D396" s="256">
        <v>87.003774000000007</v>
      </c>
      <c r="E396" s="256">
        <v>90.702730000000003</v>
      </c>
      <c r="F396" s="256">
        <v>94.401686999999995</v>
      </c>
      <c r="G396" s="256">
        <v>369.8956</v>
      </c>
      <c r="I396" s="223">
        <v>43909</v>
      </c>
      <c r="J396" s="233">
        <v>99.785882217086353</v>
      </c>
      <c r="K396" s="235">
        <v>99.971922451824952</v>
      </c>
      <c r="L396" s="235">
        <v>99.971844303373786</v>
      </c>
      <c r="M396" s="240">
        <v>101.85303541846984</v>
      </c>
      <c r="N396" s="240">
        <v>101.93534812191427</v>
      </c>
      <c r="O396" s="240"/>
      <c r="P396" s="238"/>
    </row>
    <row r="397" spans="1:16" x14ac:dyDescent="0.35">
      <c r="A397" s="256">
        <v>20190329</v>
      </c>
      <c r="B397" s="256" t="s">
        <v>1645</v>
      </c>
      <c r="C397" s="256" t="s">
        <v>1646</v>
      </c>
      <c r="D397" s="256">
        <v>98.739538999999994</v>
      </c>
      <c r="E397" s="256">
        <v>100.23953899999999</v>
      </c>
      <c r="F397" s="256">
        <v>101.73953899999999</v>
      </c>
      <c r="G397" s="256">
        <v>150</v>
      </c>
      <c r="I397" s="223">
        <v>43910</v>
      </c>
      <c r="J397" s="233">
        <v>99.785908775977802</v>
      </c>
      <c r="K397" s="235">
        <v>99.971925934527533</v>
      </c>
      <c r="L397" s="235">
        <v>99.971847644503086</v>
      </c>
      <c r="M397" s="240">
        <v>101.85264977114031</v>
      </c>
      <c r="N397" s="240">
        <v>101.9351593811183</v>
      </c>
      <c r="O397" s="240"/>
      <c r="P397" s="238"/>
    </row>
    <row r="398" spans="1:16" x14ac:dyDescent="0.35">
      <c r="A398" s="256">
        <v>20190329</v>
      </c>
      <c r="B398" s="256" t="s">
        <v>1647</v>
      </c>
      <c r="C398" s="256" t="s">
        <v>1648</v>
      </c>
      <c r="D398" s="256">
        <v>97.410595000000001</v>
      </c>
      <c r="E398" s="256">
        <v>99.410595000000001</v>
      </c>
      <c r="F398" s="256">
        <v>101.410595</v>
      </c>
      <c r="G398" s="256">
        <v>200</v>
      </c>
      <c r="I398" s="223">
        <v>43911</v>
      </c>
      <c r="J398" s="233">
        <v>99.785935334869251</v>
      </c>
      <c r="K398" s="235">
        <v>99.971929417230115</v>
      </c>
      <c r="L398" s="235">
        <v>99.971850985632386</v>
      </c>
      <c r="M398" s="240">
        <v>101.85226412381077</v>
      </c>
      <c r="N398" s="240">
        <v>101.93497064032233</v>
      </c>
      <c r="O398" s="240"/>
      <c r="P398" s="238"/>
    </row>
    <row r="399" spans="1:16" x14ac:dyDescent="0.35">
      <c r="A399" s="256">
        <v>20190329</v>
      </c>
      <c r="B399" s="256" t="s">
        <v>1651</v>
      </c>
      <c r="C399" s="256" t="s">
        <v>1652</v>
      </c>
      <c r="D399" s="256">
        <v>99.843255999999997</v>
      </c>
      <c r="E399" s="256">
        <v>101.44325600000001</v>
      </c>
      <c r="F399" s="256">
        <v>103.043256</v>
      </c>
      <c r="G399" s="256">
        <v>160</v>
      </c>
      <c r="I399" s="223">
        <v>43912</v>
      </c>
      <c r="J399" s="233">
        <v>99.7859618937607</v>
      </c>
      <c r="K399" s="235">
        <v>99.971932899932696</v>
      </c>
      <c r="L399" s="235">
        <v>99.971854326761687</v>
      </c>
      <c r="M399" s="240">
        <v>101.85187847648123</v>
      </c>
      <c r="N399" s="240">
        <v>101.93478189952636</v>
      </c>
      <c r="O399" s="240"/>
      <c r="P399" s="238"/>
    </row>
    <row r="400" spans="1:16" x14ac:dyDescent="0.35">
      <c r="A400" s="256">
        <v>20190329</v>
      </c>
      <c r="B400" s="256" t="s">
        <v>1653</v>
      </c>
      <c r="C400" s="256" t="s">
        <v>1654</v>
      </c>
      <c r="D400" s="256">
        <v>99.036463999999995</v>
      </c>
      <c r="E400" s="256">
        <v>100.036464</v>
      </c>
      <c r="F400" s="256">
        <v>101.036464</v>
      </c>
      <c r="G400" s="256">
        <v>100</v>
      </c>
      <c r="I400" s="223">
        <v>43913</v>
      </c>
      <c r="J400" s="233">
        <v>99.785988452652148</v>
      </c>
      <c r="K400" s="235">
        <v>99.971936382635278</v>
      </c>
      <c r="L400" s="235">
        <v>99.971857667890987</v>
      </c>
      <c r="M400" s="240">
        <v>101.8514928291517</v>
      </c>
      <c r="N400" s="240">
        <v>101.93459315873039</v>
      </c>
      <c r="O400" s="240"/>
      <c r="P400" s="238"/>
    </row>
    <row r="401" spans="1:16" x14ac:dyDescent="0.35">
      <c r="A401" s="256">
        <v>20190329</v>
      </c>
      <c r="B401" s="256" t="s">
        <v>1655</v>
      </c>
      <c r="C401" s="256" t="s">
        <v>1656</v>
      </c>
      <c r="D401" s="256">
        <v>106.719578</v>
      </c>
      <c r="E401" s="256">
        <v>108.019578</v>
      </c>
      <c r="F401" s="256">
        <v>109.31957800000001</v>
      </c>
      <c r="G401" s="256">
        <v>130</v>
      </c>
      <c r="I401" s="223">
        <v>43914</v>
      </c>
      <c r="J401" s="233">
        <v>99.786015011543597</v>
      </c>
      <c r="K401" s="235">
        <v>99.971939865337859</v>
      </c>
      <c r="L401" s="235">
        <v>99.971861009020287</v>
      </c>
      <c r="M401" s="240">
        <v>101.85110718182216</v>
      </c>
      <c r="N401" s="240">
        <v>101.93440441793442</v>
      </c>
      <c r="O401" s="240"/>
      <c r="P401" s="238"/>
    </row>
    <row r="402" spans="1:16" x14ac:dyDescent="0.35">
      <c r="A402" s="256">
        <v>20190329</v>
      </c>
      <c r="B402" s="256" t="s">
        <v>1659</v>
      </c>
      <c r="C402" s="256" t="s">
        <v>1660</v>
      </c>
      <c r="D402" s="256">
        <v>99.217545999999999</v>
      </c>
      <c r="E402" s="256">
        <v>100.517546</v>
      </c>
      <c r="F402" s="256">
        <v>101.81754599999999</v>
      </c>
      <c r="G402" s="256">
        <v>130</v>
      </c>
      <c r="I402" s="223">
        <v>43915</v>
      </c>
      <c r="J402" s="233">
        <v>99.786041570435046</v>
      </c>
      <c r="K402" s="235">
        <v>99.97194334804044</v>
      </c>
      <c r="L402" s="235">
        <v>99.971864350149588</v>
      </c>
      <c r="M402" s="240">
        <v>101.85072153449262</v>
      </c>
      <c r="N402" s="240">
        <v>101.93421567713845</v>
      </c>
      <c r="O402" s="240"/>
      <c r="P402" s="238"/>
    </row>
    <row r="403" spans="1:16" x14ac:dyDescent="0.35">
      <c r="A403" s="256">
        <v>20190329</v>
      </c>
      <c r="B403" s="256" t="s">
        <v>1662</v>
      </c>
      <c r="C403" s="256" t="s">
        <v>1663</v>
      </c>
      <c r="D403" s="256">
        <v>100.004087</v>
      </c>
      <c r="E403" s="256">
        <v>101.60408700000001</v>
      </c>
      <c r="F403" s="256">
        <v>103.204087</v>
      </c>
      <c r="G403" s="256">
        <v>160</v>
      </c>
      <c r="I403" s="223">
        <v>43916</v>
      </c>
      <c r="J403" s="233">
        <v>99.786068129326495</v>
      </c>
      <c r="K403" s="235">
        <v>99.971946830743022</v>
      </c>
      <c r="L403" s="235">
        <v>99.971867691278888</v>
      </c>
      <c r="M403" s="240">
        <v>101.85033588716308</v>
      </c>
      <c r="N403" s="240">
        <v>101.93402693634248</v>
      </c>
      <c r="O403" s="240"/>
      <c r="P403" s="238"/>
    </row>
    <row r="404" spans="1:16" x14ac:dyDescent="0.35">
      <c r="A404" s="256">
        <v>20190329</v>
      </c>
      <c r="B404" s="256" t="s">
        <v>1665</v>
      </c>
      <c r="C404" s="256" t="s">
        <v>1666</v>
      </c>
      <c r="D404" s="256">
        <v>98.682522000000006</v>
      </c>
      <c r="E404" s="256">
        <v>100.18252200000001</v>
      </c>
      <c r="F404" s="256">
        <v>101.68252200000001</v>
      </c>
      <c r="G404" s="256">
        <v>150</v>
      </c>
      <c r="I404" s="223">
        <v>43917</v>
      </c>
      <c r="J404" s="233">
        <v>99.786094688217943</v>
      </c>
      <c r="K404" s="235">
        <v>99.971950313445603</v>
      </c>
      <c r="L404" s="235">
        <v>99.971871032408188</v>
      </c>
      <c r="M404" s="240">
        <v>101.84995023983355</v>
      </c>
      <c r="N404" s="240">
        <v>101.93383819554651</v>
      </c>
      <c r="O404" s="240"/>
      <c r="P404" s="238"/>
    </row>
    <row r="405" spans="1:16" x14ac:dyDescent="0.35">
      <c r="A405" s="256">
        <v>20190329</v>
      </c>
      <c r="B405" s="256" t="s">
        <v>1667</v>
      </c>
      <c r="C405" s="256" t="s">
        <v>1668</v>
      </c>
      <c r="D405" s="256">
        <v>97.209907000000001</v>
      </c>
      <c r="E405" s="256">
        <v>99.209907000000001</v>
      </c>
      <c r="F405" s="256">
        <v>101.209907</v>
      </c>
      <c r="G405" s="256">
        <v>200</v>
      </c>
      <c r="I405" s="223">
        <v>43918</v>
      </c>
      <c r="J405" s="233">
        <v>99.786121247109392</v>
      </c>
      <c r="K405" s="235">
        <v>99.971953796148185</v>
      </c>
      <c r="L405" s="235">
        <v>99.971874373537489</v>
      </c>
      <c r="M405" s="240">
        <v>101.84956459250401</v>
      </c>
      <c r="N405" s="240">
        <v>101.93364945475054</v>
      </c>
      <c r="O405" s="240"/>
      <c r="P405" s="238"/>
    </row>
    <row r="406" spans="1:16" x14ac:dyDescent="0.35">
      <c r="A406" s="256">
        <v>20190329</v>
      </c>
      <c r="B406" s="256" t="s">
        <v>1669</v>
      </c>
      <c r="C406" s="256" t="s">
        <v>1670</v>
      </c>
      <c r="D406" s="256">
        <v>98.499795000000006</v>
      </c>
      <c r="E406" s="256">
        <v>100.099795</v>
      </c>
      <c r="F406" s="256">
        <v>101.69979499999999</v>
      </c>
      <c r="G406" s="256">
        <v>160</v>
      </c>
      <c r="I406" s="223">
        <v>43919</v>
      </c>
      <c r="J406" s="233">
        <v>99.786147806000841</v>
      </c>
      <c r="K406" s="235">
        <v>99.971957278850766</v>
      </c>
      <c r="L406" s="235">
        <v>99.971877714666789</v>
      </c>
      <c r="M406" s="240">
        <v>101.84917894517447</v>
      </c>
      <c r="N406" s="240">
        <v>101.93346071395457</v>
      </c>
      <c r="O406" s="240"/>
      <c r="P406" s="238"/>
    </row>
    <row r="407" spans="1:16" x14ac:dyDescent="0.35">
      <c r="A407" s="256">
        <v>20190329</v>
      </c>
      <c r="B407" s="256" t="s">
        <v>1673</v>
      </c>
      <c r="C407" s="256" t="s">
        <v>1674</v>
      </c>
      <c r="D407" s="256">
        <v>100.104952</v>
      </c>
      <c r="E407" s="256">
        <v>101.304952</v>
      </c>
      <c r="F407" s="256">
        <v>102.504952</v>
      </c>
      <c r="G407" s="256">
        <v>120</v>
      </c>
      <c r="I407" s="223">
        <v>43920</v>
      </c>
      <c r="J407" s="233">
        <v>99.78617436489229</v>
      </c>
      <c r="K407" s="235">
        <v>99.971960761553348</v>
      </c>
      <c r="L407" s="235">
        <v>99.971881055796089</v>
      </c>
      <c r="M407" s="240">
        <v>101.84879329784494</v>
      </c>
      <c r="N407" s="240">
        <v>101.9332719731586</v>
      </c>
      <c r="O407" s="240"/>
      <c r="P407" s="238"/>
    </row>
    <row r="408" spans="1:16" x14ac:dyDescent="0.35">
      <c r="A408" s="256">
        <v>20190329</v>
      </c>
      <c r="B408" s="256" t="s">
        <v>4925</v>
      </c>
      <c r="C408" s="256" t="s">
        <v>4926</v>
      </c>
      <c r="D408" s="256">
        <v>99.436952000000005</v>
      </c>
      <c r="E408" s="256">
        <v>100.43695200000001</v>
      </c>
      <c r="F408" s="256">
        <v>101.43695200000001</v>
      </c>
      <c r="G408" s="256">
        <v>100</v>
      </c>
      <c r="I408" s="223">
        <v>43921</v>
      </c>
      <c r="J408" s="233">
        <v>99.786200923783738</v>
      </c>
      <c r="K408" s="235">
        <v>99.971964244255929</v>
      </c>
      <c r="L408" s="235">
        <v>99.97188439692539</v>
      </c>
      <c r="M408" s="240">
        <v>101.8484076505154</v>
      </c>
      <c r="N408" s="240">
        <v>101.93308323236263</v>
      </c>
      <c r="O408" s="240"/>
      <c r="P408" s="238"/>
    </row>
    <row r="409" spans="1:16" x14ac:dyDescent="0.35">
      <c r="A409" s="256">
        <v>20190329</v>
      </c>
      <c r="B409" s="256" t="s">
        <v>5141</v>
      </c>
      <c r="C409" s="256" t="s">
        <v>5142</v>
      </c>
      <c r="D409" s="256">
        <v>99.200014999999993</v>
      </c>
      <c r="E409" s="256">
        <v>100.20001499999999</v>
      </c>
      <c r="F409" s="256">
        <v>101.20001499999999</v>
      </c>
      <c r="G409" s="256">
        <v>100</v>
      </c>
      <c r="I409" s="223">
        <v>43922</v>
      </c>
      <c r="J409" s="233">
        <v>99.786227482675187</v>
      </c>
      <c r="K409" s="235">
        <v>99.971967726958511</v>
      </c>
      <c r="L409" s="235">
        <v>99.97188773805469</v>
      </c>
      <c r="M409" s="240">
        <v>101.84802200318586</v>
      </c>
      <c r="N409" s="240">
        <v>101.93289449156666</v>
      </c>
      <c r="O409" s="240"/>
      <c r="P409" s="238"/>
    </row>
    <row r="410" spans="1:16" x14ac:dyDescent="0.35">
      <c r="A410" s="256">
        <v>20190329</v>
      </c>
      <c r="B410" s="256" t="s">
        <v>4927</v>
      </c>
      <c r="C410" s="256" t="s">
        <v>4928</v>
      </c>
      <c r="D410" s="256">
        <v>100.955382</v>
      </c>
      <c r="E410" s="256">
        <v>102.255382</v>
      </c>
      <c r="F410" s="256">
        <v>103.55538199999999</v>
      </c>
      <c r="G410" s="256">
        <v>130</v>
      </c>
      <c r="I410" s="223">
        <v>43923</v>
      </c>
      <c r="J410" s="233">
        <v>99.786254041566636</v>
      </c>
      <c r="K410" s="235">
        <v>99.971971209661092</v>
      </c>
      <c r="L410" s="235">
        <v>99.97189107918399</v>
      </c>
      <c r="M410" s="240">
        <v>101.84763635585632</v>
      </c>
      <c r="N410" s="240">
        <v>101.93270575077069</v>
      </c>
      <c r="O410" s="240"/>
      <c r="P410" s="238"/>
    </row>
    <row r="411" spans="1:16" x14ac:dyDescent="0.35">
      <c r="A411" s="256">
        <v>20190329</v>
      </c>
      <c r="B411" s="256" t="s">
        <v>5143</v>
      </c>
      <c r="C411" s="256" t="s">
        <v>5144</v>
      </c>
      <c r="D411" s="256">
        <v>100.026614</v>
      </c>
      <c r="E411" s="256">
        <v>101.32661400000001</v>
      </c>
      <c r="F411" s="256">
        <v>102.626614</v>
      </c>
      <c r="G411" s="256">
        <v>130</v>
      </c>
      <c r="I411" s="223">
        <v>43924</v>
      </c>
      <c r="J411" s="233">
        <v>99.786280600458085</v>
      </c>
      <c r="K411" s="235">
        <v>99.971974692363673</v>
      </c>
      <c r="L411" s="235">
        <v>99.971894420313291</v>
      </c>
      <c r="M411" s="240">
        <v>101.84725070852679</v>
      </c>
      <c r="N411" s="240">
        <v>101.93251700997472</v>
      </c>
      <c r="O411" s="240"/>
      <c r="P411" s="238"/>
    </row>
    <row r="412" spans="1:16" x14ac:dyDescent="0.35">
      <c r="A412" s="256">
        <v>20190329</v>
      </c>
      <c r="B412" s="256" t="s">
        <v>4929</v>
      </c>
      <c r="C412" s="256" t="s">
        <v>4930</v>
      </c>
      <c r="D412" s="256">
        <v>102.579266</v>
      </c>
      <c r="E412" s="256">
        <v>104.179266</v>
      </c>
      <c r="F412" s="256">
        <v>105.77926600000001</v>
      </c>
      <c r="G412" s="256">
        <v>160</v>
      </c>
      <c r="I412" s="223">
        <v>43925</v>
      </c>
      <c r="J412" s="233">
        <v>99.786307159349533</v>
      </c>
      <c r="K412" s="235">
        <v>99.971978175066255</v>
      </c>
      <c r="L412" s="235">
        <v>99.971897761442591</v>
      </c>
      <c r="M412" s="240">
        <v>101.84686506119725</v>
      </c>
      <c r="N412" s="240">
        <v>101.93232826917875</v>
      </c>
      <c r="O412" s="240"/>
      <c r="P412" s="238"/>
    </row>
    <row r="413" spans="1:16" x14ac:dyDescent="0.35">
      <c r="A413" s="256">
        <v>20190329</v>
      </c>
      <c r="B413" s="256" t="s">
        <v>5145</v>
      </c>
      <c r="C413" s="256" t="s">
        <v>5146</v>
      </c>
      <c r="D413" s="256">
        <v>101.227143</v>
      </c>
      <c r="E413" s="256">
        <v>102.82714300000001</v>
      </c>
      <c r="F413" s="256">
        <v>104.427143</v>
      </c>
      <c r="G413" s="256">
        <v>160</v>
      </c>
      <c r="I413" s="223">
        <v>43926</v>
      </c>
      <c r="J413" s="233">
        <v>99.786333718240982</v>
      </c>
      <c r="K413" s="235">
        <v>99.971981657768836</v>
      </c>
      <c r="L413" s="235">
        <v>99.971901102571891</v>
      </c>
      <c r="M413" s="240">
        <v>101.84647941386771</v>
      </c>
      <c r="N413" s="240">
        <v>101.93213952838278</v>
      </c>
      <c r="O413" s="240"/>
      <c r="P413" s="238"/>
    </row>
    <row r="414" spans="1:16" x14ac:dyDescent="0.35">
      <c r="A414" s="256">
        <v>20190329</v>
      </c>
      <c r="B414" s="256" t="s">
        <v>4931</v>
      </c>
      <c r="C414" s="256" t="s">
        <v>4932</v>
      </c>
      <c r="D414" s="256">
        <v>104.966872</v>
      </c>
      <c r="E414" s="256">
        <v>106.566872</v>
      </c>
      <c r="F414" s="256">
        <v>108.166872</v>
      </c>
      <c r="G414" s="256">
        <v>160</v>
      </c>
      <c r="I414" s="223">
        <v>43927</v>
      </c>
      <c r="J414" s="233">
        <v>99.786360277132431</v>
      </c>
      <c r="K414" s="235">
        <v>99.971985140471418</v>
      </c>
      <c r="L414" s="235">
        <v>99.971904443701192</v>
      </c>
      <c r="M414" s="240">
        <v>101.84609376653817</v>
      </c>
      <c r="N414" s="240">
        <v>101.93195078758681</v>
      </c>
      <c r="O414" s="240"/>
      <c r="P414" s="238"/>
    </row>
    <row r="415" spans="1:16" x14ac:dyDescent="0.35">
      <c r="A415" s="256">
        <v>20190329</v>
      </c>
      <c r="B415" s="256" t="s">
        <v>5147</v>
      </c>
      <c r="C415" s="256" t="s">
        <v>5148</v>
      </c>
      <c r="D415" s="256">
        <v>99.585081000000002</v>
      </c>
      <c r="E415" s="256">
        <v>101.185081</v>
      </c>
      <c r="F415" s="256">
        <v>102.78508100000001</v>
      </c>
      <c r="G415" s="256">
        <v>160</v>
      </c>
      <c r="I415" s="223">
        <v>43928</v>
      </c>
      <c r="J415" s="233">
        <v>99.78638683602388</v>
      </c>
      <c r="K415" s="235">
        <v>99.971988623173999</v>
      </c>
      <c r="L415" s="235">
        <v>99.971907784830492</v>
      </c>
      <c r="M415" s="240">
        <v>101.84570811920864</v>
      </c>
      <c r="N415" s="240">
        <v>101.93176204679084</v>
      </c>
      <c r="O415" s="240"/>
      <c r="P415" s="238"/>
    </row>
    <row r="416" spans="1:16" x14ac:dyDescent="0.35">
      <c r="A416" s="256">
        <v>20190329</v>
      </c>
      <c r="B416" s="256" t="s">
        <v>4933</v>
      </c>
      <c r="C416" s="256" t="s">
        <v>4934</v>
      </c>
      <c r="D416" s="256">
        <v>106.111249</v>
      </c>
      <c r="E416" s="256">
        <v>107.711249</v>
      </c>
      <c r="F416" s="256">
        <v>109.311249</v>
      </c>
      <c r="G416" s="256">
        <v>160</v>
      </c>
      <c r="I416" s="223">
        <v>43929</v>
      </c>
      <c r="J416" s="233">
        <v>99.786413394915328</v>
      </c>
      <c r="K416" s="235">
        <v>99.971992105876581</v>
      </c>
      <c r="L416" s="235">
        <v>99.971911125959792</v>
      </c>
      <c r="M416" s="240">
        <v>101.8453224718791</v>
      </c>
      <c r="N416" s="240">
        <v>101.93157330599487</v>
      </c>
      <c r="O416" s="240"/>
      <c r="P416" s="238"/>
    </row>
    <row r="417" spans="1:16" x14ac:dyDescent="0.35">
      <c r="A417" s="256">
        <v>20190329</v>
      </c>
      <c r="B417" s="256" t="s">
        <v>1675</v>
      </c>
      <c r="C417" s="256" t="s">
        <v>1676</v>
      </c>
      <c r="D417" s="256">
        <v>98.622399999999999</v>
      </c>
      <c r="E417" s="256">
        <v>99.922399999999996</v>
      </c>
      <c r="F417" s="256">
        <v>101.22239999999999</v>
      </c>
      <c r="G417" s="256">
        <v>130</v>
      </c>
      <c r="I417" s="223">
        <v>43930</v>
      </c>
      <c r="J417" s="233">
        <v>99.786439953806777</v>
      </c>
      <c r="K417" s="235">
        <v>99.971995588579162</v>
      </c>
      <c r="L417" s="235">
        <v>99.971914467089093</v>
      </c>
      <c r="M417" s="240">
        <v>101.84493682454956</v>
      </c>
      <c r="N417" s="240">
        <v>101.9313845651989</v>
      </c>
      <c r="O417" s="240"/>
      <c r="P417" s="238"/>
    </row>
    <row r="418" spans="1:16" x14ac:dyDescent="0.35">
      <c r="A418" s="256">
        <v>20190329</v>
      </c>
      <c r="B418" s="256" t="s">
        <v>1679</v>
      </c>
      <c r="C418" s="256" t="s">
        <v>1680</v>
      </c>
      <c r="D418" s="256">
        <v>99.030724000000006</v>
      </c>
      <c r="E418" s="256">
        <v>100.03072400000001</v>
      </c>
      <c r="F418" s="256">
        <v>101.03072400000001</v>
      </c>
      <c r="G418" s="256">
        <v>100</v>
      </c>
      <c r="I418" s="223">
        <v>43931</v>
      </c>
      <c r="J418" s="233">
        <v>99.786466512698226</v>
      </c>
      <c r="K418" s="235">
        <v>99.971999071281743</v>
      </c>
      <c r="L418" s="235">
        <v>99.971917808218393</v>
      </c>
      <c r="M418" s="240">
        <v>101.84455117722003</v>
      </c>
      <c r="N418" s="240">
        <v>101.93119582440293</v>
      </c>
      <c r="O418" s="240"/>
      <c r="P418" s="238"/>
    </row>
    <row r="419" spans="1:16" x14ac:dyDescent="0.35">
      <c r="A419" s="256">
        <v>20190329</v>
      </c>
      <c r="B419" s="256" t="s">
        <v>1681</v>
      </c>
      <c r="C419" s="256" t="s">
        <v>1682</v>
      </c>
      <c r="D419" s="256">
        <v>99.232825000000005</v>
      </c>
      <c r="E419" s="256">
        <v>100.23282500000001</v>
      </c>
      <c r="F419" s="256">
        <v>101.23282500000001</v>
      </c>
      <c r="G419" s="256">
        <v>100</v>
      </c>
      <c r="I419" s="223">
        <v>43932</v>
      </c>
      <c r="J419" s="233">
        <v>99.786493071589675</v>
      </c>
      <c r="K419" s="235">
        <v>99.972002553984325</v>
      </c>
      <c r="L419" s="235">
        <v>99.971921149347693</v>
      </c>
      <c r="M419" s="240">
        <v>101.84416552989049</v>
      </c>
      <c r="N419" s="240">
        <v>101.93100708360696</v>
      </c>
      <c r="O419" s="240"/>
      <c r="P419" s="238"/>
    </row>
    <row r="420" spans="1:16" x14ac:dyDescent="0.35">
      <c r="A420" s="256">
        <v>20190329</v>
      </c>
      <c r="B420" s="256" t="s">
        <v>4464</v>
      </c>
      <c r="C420" s="256" t="s">
        <v>4465</v>
      </c>
      <c r="D420" s="256">
        <v>98.928723000000005</v>
      </c>
      <c r="E420" s="256">
        <v>99.928723000000005</v>
      </c>
      <c r="F420" s="256">
        <v>100.92872300000001</v>
      </c>
      <c r="G420" s="256">
        <v>100</v>
      </c>
      <c r="I420" s="223">
        <v>43933</v>
      </c>
      <c r="J420" s="233">
        <v>99.786519630481123</v>
      </c>
      <c r="K420" s="235">
        <v>99.972006036686906</v>
      </c>
      <c r="L420" s="235">
        <v>99.971924490476994</v>
      </c>
      <c r="M420" s="240">
        <v>101.84377988256095</v>
      </c>
      <c r="N420" s="240">
        <v>101.93081834281099</v>
      </c>
      <c r="O420" s="240"/>
      <c r="P420" s="238"/>
    </row>
    <row r="421" spans="1:16" x14ac:dyDescent="0.35">
      <c r="A421" s="256">
        <v>20190329</v>
      </c>
      <c r="B421" s="256" t="s">
        <v>4745</v>
      </c>
      <c r="C421" s="256" t="s">
        <v>4746</v>
      </c>
      <c r="D421" s="256">
        <v>99.011309999999995</v>
      </c>
      <c r="E421" s="256">
        <v>100.01130999999999</v>
      </c>
      <c r="F421" s="256">
        <v>101.01130999999999</v>
      </c>
      <c r="G421" s="256">
        <v>100</v>
      </c>
      <c r="I421" s="223">
        <v>43934</v>
      </c>
      <c r="J421" s="233">
        <v>99.786546189372572</v>
      </c>
      <c r="K421" s="235">
        <v>99.972009519389488</v>
      </c>
      <c r="L421" s="235">
        <v>99.971927831606294</v>
      </c>
      <c r="M421" s="240">
        <v>101.84339423523141</v>
      </c>
      <c r="N421" s="240">
        <v>101.93062960201502</v>
      </c>
      <c r="O421" s="240"/>
      <c r="P421" s="238"/>
    </row>
    <row r="422" spans="1:16" x14ac:dyDescent="0.35">
      <c r="A422" s="256">
        <v>20190329</v>
      </c>
      <c r="B422" s="256" t="s">
        <v>5247</v>
      </c>
      <c r="C422" s="256" t="s">
        <v>5248</v>
      </c>
      <c r="D422" s="256">
        <v>99.1</v>
      </c>
      <c r="E422" s="256">
        <v>100.1</v>
      </c>
      <c r="F422" s="256">
        <v>101.1</v>
      </c>
      <c r="G422" s="256">
        <v>100</v>
      </c>
      <c r="I422" s="223">
        <v>43935</v>
      </c>
      <c r="J422" s="233">
        <v>99.786572748264021</v>
      </c>
      <c r="K422" s="235">
        <v>99.972013002092069</v>
      </c>
      <c r="L422" s="235">
        <v>99.971931172735594</v>
      </c>
      <c r="M422" s="240">
        <v>101.84300858790188</v>
      </c>
      <c r="N422" s="240">
        <v>101.93044086121905</v>
      </c>
      <c r="O422" s="240"/>
      <c r="P422" s="238"/>
    </row>
    <row r="423" spans="1:16" x14ac:dyDescent="0.35">
      <c r="A423" s="256">
        <v>20190329</v>
      </c>
      <c r="B423" s="256" t="s">
        <v>1685</v>
      </c>
      <c r="C423" s="256" t="s">
        <v>1686</v>
      </c>
      <c r="D423" s="256">
        <v>99.39</v>
      </c>
      <c r="E423" s="256">
        <v>100.69</v>
      </c>
      <c r="F423" s="256">
        <v>101.99</v>
      </c>
      <c r="G423" s="256">
        <v>130</v>
      </c>
      <c r="I423" s="223">
        <v>43936</v>
      </c>
      <c r="J423" s="233">
        <v>99.78659930715547</v>
      </c>
      <c r="K423" s="235">
        <v>99.972016484794651</v>
      </c>
      <c r="L423" s="235">
        <v>99.971934513864895</v>
      </c>
      <c r="M423" s="240">
        <v>101.84262294057234</v>
      </c>
      <c r="N423" s="240">
        <v>101.93025212042308</v>
      </c>
      <c r="O423" s="240"/>
      <c r="P423" s="238"/>
    </row>
    <row r="424" spans="1:16" x14ac:dyDescent="0.35">
      <c r="A424" s="256">
        <v>20190329</v>
      </c>
      <c r="B424" s="256" t="s">
        <v>1687</v>
      </c>
      <c r="C424" s="256" t="s">
        <v>1688</v>
      </c>
      <c r="D424" s="256">
        <v>98.197091999999998</v>
      </c>
      <c r="E424" s="256">
        <v>99.497091999999995</v>
      </c>
      <c r="F424" s="256">
        <v>100.79709200000001</v>
      </c>
      <c r="G424" s="256">
        <v>130</v>
      </c>
      <c r="I424" s="223">
        <v>43937</v>
      </c>
      <c r="J424" s="233">
        <v>99.786625866046919</v>
      </c>
      <c r="K424" s="235">
        <v>99.972019967497232</v>
      </c>
      <c r="L424" s="235">
        <v>99.971937854994195</v>
      </c>
      <c r="M424" s="240">
        <v>101.8422372932428</v>
      </c>
      <c r="N424" s="240">
        <v>101.93006337962711</v>
      </c>
      <c r="O424" s="240"/>
      <c r="P424" s="238"/>
    </row>
    <row r="425" spans="1:16" x14ac:dyDescent="0.35">
      <c r="A425" s="256">
        <v>20190329</v>
      </c>
      <c r="B425" s="256" t="s">
        <v>4466</v>
      </c>
      <c r="C425" s="256" t="s">
        <v>4467</v>
      </c>
      <c r="D425" s="256">
        <v>97.144582999999997</v>
      </c>
      <c r="E425" s="256">
        <v>98.444582999999994</v>
      </c>
      <c r="F425" s="256">
        <v>99.744583000000006</v>
      </c>
      <c r="G425" s="256">
        <v>130</v>
      </c>
      <c r="I425" s="223">
        <v>43938</v>
      </c>
      <c r="J425" s="233">
        <v>99.786652424938367</v>
      </c>
      <c r="K425" s="235">
        <v>99.972023450199814</v>
      </c>
      <c r="L425" s="235">
        <v>99.971941196123495</v>
      </c>
      <c r="M425" s="240">
        <v>101.84185164591327</v>
      </c>
      <c r="N425" s="240">
        <v>101.92987463883114</v>
      </c>
      <c r="O425" s="240"/>
      <c r="P425" s="238"/>
    </row>
    <row r="426" spans="1:16" x14ac:dyDescent="0.35">
      <c r="A426" s="256">
        <v>20190329</v>
      </c>
      <c r="B426" s="256" t="s">
        <v>4747</v>
      </c>
      <c r="C426" s="256" t="s">
        <v>4748</v>
      </c>
      <c r="D426" s="256">
        <v>99.929175000000001</v>
      </c>
      <c r="E426" s="256">
        <v>101.229175</v>
      </c>
      <c r="F426" s="256">
        <v>102.529175</v>
      </c>
      <c r="G426" s="256">
        <v>130</v>
      </c>
      <c r="I426" s="223">
        <v>43939</v>
      </c>
      <c r="J426" s="233">
        <v>99.786678983829816</v>
      </c>
      <c r="K426" s="235">
        <v>99.972026932902395</v>
      </c>
      <c r="L426" s="235">
        <v>99.971944537252796</v>
      </c>
      <c r="M426" s="240">
        <v>101.84146599858373</v>
      </c>
      <c r="N426" s="240">
        <v>101.92968589803517</v>
      </c>
      <c r="O426" s="240"/>
      <c r="P426" s="238"/>
    </row>
    <row r="427" spans="1:16" x14ac:dyDescent="0.35">
      <c r="A427" s="256">
        <v>20190329</v>
      </c>
      <c r="B427" s="256" t="s">
        <v>5249</v>
      </c>
      <c r="C427" s="256" t="s">
        <v>5250</v>
      </c>
      <c r="D427" s="256">
        <v>99.359307999999999</v>
      </c>
      <c r="E427" s="256">
        <v>100.659308</v>
      </c>
      <c r="F427" s="256">
        <v>101.95930799999999</v>
      </c>
      <c r="G427" s="256">
        <v>130</v>
      </c>
      <c r="I427" s="223">
        <v>43940</v>
      </c>
      <c r="J427" s="233">
        <v>99.786705542721265</v>
      </c>
      <c r="K427" s="235">
        <v>99.972030415604976</v>
      </c>
      <c r="L427" s="235">
        <v>99.971947878382096</v>
      </c>
      <c r="M427" s="240">
        <v>101.84108035125419</v>
      </c>
      <c r="N427" s="240">
        <v>101.9294971572392</v>
      </c>
      <c r="O427" s="240"/>
      <c r="P427" s="238"/>
    </row>
    <row r="428" spans="1:16" x14ac:dyDescent="0.35">
      <c r="A428" s="256">
        <v>20190329</v>
      </c>
      <c r="B428" s="256" t="s">
        <v>4749</v>
      </c>
      <c r="C428" s="256" t="s">
        <v>4750</v>
      </c>
      <c r="D428" s="256">
        <v>97.679967000000005</v>
      </c>
      <c r="E428" s="256">
        <v>98.979967000000002</v>
      </c>
      <c r="F428" s="256">
        <v>100.279967</v>
      </c>
      <c r="G428" s="256">
        <v>130</v>
      </c>
      <c r="I428" s="223">
        <v>43941</v>
      </c>
      <c r="J428" s="233">
        <v>99.786732101612714</v>
      </c>
      <c r="K428" s="235">
        <v>99.972033898307558</v>
      </c>
      <c r="L428" s="235">
        <v>99.971951219511396</v>
      </c>
      <c r="M428" s="240">
        <v>101.84069470392465</v>
      </c>
      <c r="N428" s="240">
        <v>101.92930841644323</v>
      </c>
      <c r="O428" s="240"/>
      <c r="P428" s="238"/>
    </row>
    <row r="429" spans="1:16" x14ac:dyDescent="0.35">
      <c r="A429" s="256">
        <v>20190329</v>
      </c>
      <c r="B429" s="256" t="s">
        <v>4751</v>
      </c>
      <c r="C429" s="256" t="s">
        <v>4752</v>
      </c>
      <c r="D429" s="256">
        <v>96.138486999999998</v>
      </c>
      <c r="E429" s="256">
        <v>97.738487000000006</v>
      </c>
      <c r="F429" s="256">
        <v>99.338487000000001</v>
      </c>
      <c r="G429" s="256">
        <v>160</v>
      </c>
      <c r="I429" s="223">
        <v>43942</v>
      </c>
      <c r="J429" s="233">
        <v>99.786758660504162</v>
      </c>
      <c r="K429" s="235">
        <v>99.972037381010139</v>
      </c>
      <c r="L429" s="235">
        <v>99.971954560640697</v>
      </c>
      <c r="M429" s="240">
        <v>101.84030905659512</v>
      </c>
      <c r="N429" s="240">
        <v>101.92911967564726</v>
      </c>
      <c r="O429" s="240"/>
      <c r="P429" s="238"/>
    </row>
    <row r="430" spans="1:16" x14ac:dyDescent="0.35">
      <c r="A430" s="256">
        <v>20190329</v>
      </c>
      <c r="B430" s="256" t="s">
        <v>1691</v>
      </c>
      <c r="C430" s="256" t="s">
        <v>1692</v>
      </c>
      <c r="D430" s="256">
        <v>99.259833999999998</v>
      </c>
      <c r="E430" s="256">
        <v>100.259834</v>
      </c>
      <c r="F430" s="256">
        <v>101.259834</v>
      </c>
      <c r="G430" s="256">
        <v>100</v>
      </c>
      <c r="I430" s="223">
        <v>43943</v>
      </c>
      <c r="J430" s="233">
        <v>99.786785219395611</v>
      </c>
      <c r="K430" s="235">
        <v>99.972040863712721</v>
      </c>
      <c r="L430" s="235">
        <v>99.971957901769997</v>
      </c>
      <c r="M430" s="240">
        <v>101.83992340926558</v>
      </c>
      <c r="N430" s="240">
        <v>101.92893093485129</v>
      </c>
      <c r="O430" s="240"/>
      <c r="P430" s="238"/>
    </row>
    <row r="431" spans="1:16" x14ac:dyDescent="0.35">
      <c r="A431" s="256">
        <v>20190329</v>
      </c>
      <c r="B431" s="256" t="s">
        <v>1693</v>
      </c>
      <c r="C431" s="256" t="s">
        <v>1694</v>
      </c>
      <c r="D431" s="256">
        <v>100.043268</v>
      </c>
      <c r="E431" s="256">
        <v>101.34326799999999</v>
      </c>
      <c r="F431" s="256">
        <v>102.64326800000001</v>
      </c>
      <c r="G431" s="256">
        <v>130</v>
      </c>
      <c r="I431" s="223">
        <v>43944</v>
      </c>
      <c r="J431" s="233">
        <v>99.78681177828706</v>
      </c>
      <c r="K431" s="235">
        <v>99.972044346415302</v>
      </c>
      <c r="L431" s="235">
        <v>99.971961242899297</v>
      </c>
      <c r="M431" s="240">
        <v>101.83953776193604</v>
      </c>
      <c r="N431" s="240">
        <v>101.92874219405532</v>
      </c>
      <c r="O431" s="240"/>
      <c r="P431" s="238"/>
    </row>
    <row r="432" spans="1:16" x14ac:dyDescent="0.35">
      <c r="A432" s="256">
        <v>20190329</v>
      </c>
      <c r="B432" s="256" t="s">
        <v>1695</v>
      </c>
      <c r="C432" s="256" t="s">
        <v>1696</v>
      </c>
      <c r="D432" s="256">
        <v>100.393473</v>
      </c>
      <c r="E432" s="256">
        <v>101.99347299999999</v>
      </c>
      <c r="F432" s="256">
        <v>103.593473</v>
      </c>
      <c r="G432" s="256">
        <v>160</v>
      </c>
      <c r="I432" s="223">
        <v>43945</v>
      </c>
      <c r="J432" s="233">
        <v>99.786838337178509</v>
      </c>
      <c r="K432" s="235">
        <v>99.972047829117884</v>
      </c>
      <c r="L432" s="235">
        <v>99.971964584028598</v>
      </c>
      <c r="M432" s="240">
        <v>101.83915211460651</v>
      </c>
      <c r="N432" s="240">
        <v>101.92855345325935</v>
      </c>
      <c r="O432" s="240"/>
      <c r="P432" s="238"/>
    </row>
    <row r="433" spans="1:16" x14ac:dyDescent="0.35">
      <c r="A433" s="256">
        <v>20190329</v>
      </c>
      <c r="B433" s="256" t="s">
        <v>1702</v>
      </c>
      <c r="C433" s="256" t="s">
        <v>1703</v>
      </c>
      <c r="D433" s="256">
        <v>98.438232999999997</v>
      </c>
      <c r="E433" s="256">
        <v>99.638233</v>
      </c>
      <c r="F433" s="256">
        <v>100.838233</v>
      </c>
      <c r="G433" s="256">
        <v>120</v>
      </c>
      <c r="I433" s="223">
        <v>43946</v>
      </c>
      <c r="J433" s="233">
        <v>99.786864896069957</v>
      </c>
      <c r="K433" s="235">
        <v>99.972051311820465</v>
      </c>
      <c r="L433" s="235">
        <v>99.971967925157898</v>
      </c>
      <c r="M433" s="240">
        <v>101.83876646727697</v>
      </c>
      <c r="N433" s="240">
        <v>101.92836471246338</v>
      </c>
      <c r="O433" s="240"/>
      <c r="P433" s="238"/>
    </row>
    <row r="434" spans="1:16" x14ac:dyDescent="0.35">
      <c r="A434" s="256">
        <v>20190329</v>
      </c>
      <c r="B434" s="256" t="s">
        <v>1704</v>
      </c>
      <c r="C434" s="256" t="s">
        <v>1705</v>
      </c>
      <c r="D434" s="256">
        <v>98.894076999999996</v>
      </c>
      <c r="E434" s="256">
        <v>100.094077</v>
      </c>
      <c r="F434" s="256">
        <v>101.294077</v>
      </c>
      <c r="G434" s="256">
        <v>120</v>
      </c>
      <c r="I434" s="223">
        <v>43947</v>
      </c>
      <c r="J434" s="233">
        <v>99.786891454961406</v>
      </c>
      <c r="K434" s="235">
        <v>99.972054794523046</v>
      </c>
      <c r="L434" s="235">
        <v>99.971971266287198</v>
      </c>
      <c r="M434" s="240">
        <v>101.83838081994743</v>
      </c>
      <c r="N434" s="240">
        <v>101.92817597166741</v>
      </c>
      <c r="O434" s="240"/>
      <c r="P434" s="238"/>
    </row>
    <row r="435" spans="1:16" x14ac:dyDescent="0.35">
      <c r="A435" s="256">
        <v>20190329</v>
      </c>
      <c r="B435" s="256" t="s">
        <v>1706</v>
      </c>
      <c r="C435" s="256" t="s">
        <v>1707</v>
      </c>
      <c r="D435" s="256">
        <v>100.044055</v>
      </c>
      <c r="E435" s="256">
        <v>101.244055</v>
      </c>
      <c r="F435" s="256">
        <v>102.44405500000001</v>
      </c>
      <c r="G435" s="256">
        <v>120</v>
      </c>
      <c r="I435" s="223">
        <v>43948</v>
      </c>
      <c r="J435" s="233">
        <v>99.786918013852855</v>
      </c>
      <c r="K435" s="235">
        <v>99.972058277225628</v>
      </c>
      <c r="L435" s="235">
        <v>99.971974607416499</v>
      </c>
      <c r="M435" s="240">
        <v>101.83799517261789</v>
      </c>
      <c r="N435" s="240">
        <v>101.92798723087144</v>
      </c>
      <c r="O435" s="240"/>
      <c r="P435" s="238"/>
    </row>
    <row r="436" spans="1:16" x14ac:dyDescent="0.35">
      <c r="A436" s="256">
        <v>20190329</v>
      </c>
      <c r="B436" s="256" t="s">
        <v>1708</v>
      </c>
      <c r="C436" s="256" t="s">
        <v>1709</v>
      </c>
      <c r="D436" s="256">
        <v>100.13731199999999</v>
      </c>
      <c r="E436" s="256">
        <v>101.337312</v>
      </c>
      <c r="F436" s="256">
        <v>102.537312</v>
      </c>
      <c r="G436" s="256">
        <v>120</v>
      </c>
      <c r="I436" s="223">
        <v>43949</v>
      </c>
      <c r="J436" s="233">
        <v>99.786944572744304</v>
      </c>
      <c r="K436" s="235">
        <v>99.972061759928209</v>
      </c>
      <c r="L436" s="235">
        <v>99.971977948545799</v>
      </c>
      <c r="M436" s="240">
        <v>101.83760952528836</v>
      </c>
      <c r="N436" s="240">
        <v>101.92779849007547</v>
      </c>
      <c r="O436" s="240"/>
      <c r="P436" s="238"/>
    </row>
    <row r="437" spans="1:16" x14ac:dyDescent="0.35">
      <c r="A437" s="256">
        <v>20190329</v>
      </c>
      <c r="B437" s="256" t="s">
        <v>1710</v>
      </c>
      <c r="C437" s="256" t="s">
        <v>1711</v>
      </c>
      <c r="D437" s="256">
        <v>97.661080999999996</v>
      </c>
      <c r="E437" s="256">
        <v>99.261081000000004</v>
      </c>
      <c r="F437" s="256">
        <v>100.861081</v>
      </c>
      <c r="G437" s="256">
        <v>160</v>
      </c>
      <c r="I437" s="223">
        <v>43950</v>
      </c>
      <c r="J437" s="233">
        <v>99.786971131635752</v>
      </c>
      <c r="K437" s="235">
        <v>99.972065242630791</v>
      </c>
      <c r="L437" s="235">
        <v>99.971981289675099</v>
      </c>
      <c r="M437" s="240">
        <v>101.83722387795882</v>
      </c>
      <c r="N437" s="240">
        <v>101.9276097492795</v>
      </c>
      <c r="O437" s="240"/>
      <c r="P437" s="238"/>
    </row>
    <row r="438" spans="1:16" x14ac:dyDescent="0.35">
      <c r="A438" s="256">
        <v>20190329</v>
      </c>
      <c r="B438" s="256" t="s">
        <v>4539</v>
      </c>
      <c r="C438" s="256" t="s">
        <v>4540</v>
      </c>
      <c r="D438" s="256">
        <v>98.410720999999995</v>
      </c>
      <c r="E438" s="256">
        <v>99.610720999999998</v>
      </c>
      <c r="F438" s="256">
        <v>100.810721</v>
      </c>
      <c r="G438" s="256">
        <v>120</v>
      </c>
      <c r="I438" s="223">
        <v>43951</v>
      </c>
      <c r="J438" s="233">
        <v>99.786997690527201</v>
      </c>
      <c r="K438" s="235">
        <v>99.972068725333372</v>
      </c>
      <c r="L438" s="235">
        <v>99.9719846308044</v>
      </c>
      <c r="M438" s="240">
        <v>101.83683823062928</v>
      </c>
      <c r="N438" s="240">
        <v>101.92742100848353</v>
      </c>
      <c r="O438" s="240"/>
      <c r="P438" s="238"/>
    </row>
    <row r="439" spans="1:16" x14ac:dyDescent="0.35">
      <c r="A439" s="256">
        <v>20190329</v>
      </c>
      <c r="B439" s="256" t="s">
        <v>1713</v>
      </c>
      <c r="C439" s="256" t="s">
        <v>1714</v>
      </c>
      <c r="D439" s="256">
        <v>97.509589000000005</v>
      </c>
      <c r="E439" s="256">
        <v>99.109589</v>
      </c>
      <c r="F439" s="256">
        <v>100.70958899999999</v>
      </c>
      <c r="G439" s="256">
        <v>160</v>
      </c>
      <c r="I439" s="223">
        <v>43952</v>
      </c>
      <c r="J439" s="233">
        <v>99.78702424941865</v>
      </c>
      <c r="K439" s="235">
        <v>99.972072208035954</v>
      </c>
      <c r="L439" s="235">
        <v>99.9719879719337</v>
      </c>
      <c r="M439" s="240">
        <v>101.83645258329975</v>
      </c>
      <c r="N439" s="240">
        <v>101.92723226768756</v>
      </c>
      <c r="O439" s="240"/>
      <c r="P439" s="238"/>
    </row>
    <row r="440" spans="1:16" x14ac:dyDescent="0.35">
      <c r="A440" s="256">
        <v>20190329</v>
      </c>
      <c r="B440" s="256" t="s">
        <v>3683</v>
      </c>
      <c r="C440" s="256" t="s">
        <v>3684</v>
      </c>
      <c r="D440" s="256">
        <v>95.714751000000007</v>
      </c>
      <c r="E440" s="256">
        <v>97.314751000000001</v>
      </c>
      <c r="F440" s="256">
        <v>98.914750999999995</v>
      </c>
      <c r="G440" s="256">
        <v>160</v>
      </c>
      <c r="I440" s="223">
        <v>43953</v>
      </c>
      <c r="J440" s="233">
        <v>99.787050808310099</v>
      </c>
      <c r="K440" s="235">
        <v>99.972075690738535</v>
      </c>
      <c r="L440" s="235">
        <v>99.971991313063</v>
      </c>
      <c r="M440" s="240">
        <v>101.83606693597021</v>
      </c>
      <c r="N440" s="240">
        <v>101.92704352689159</v>
      </c>
      <c r="O440" s="240"/>
      <c r="P440" s="238"/>
    </row>
    <row r="441" spans="1:16" x14ac:dyDescent="0.35">
      <c r="A441" s="256">
        <v>20190329</v>
      </c>
      <c r="B441" s="256" t="s">
        <v>4591</v>
      </c>
      <c r="C441" s="256" t="s">
        <v>4592</v>
      </c>
      <c r="D441" s="256">
        <v>96.361377000000005</v>
      </c>
      <c r="E441" s="256">
        <v>97.961376999999999</v>
      </c>
      <c r="F441" s="256">
        <v>99.561376999999993</v>
      </c>
      <c r="G441" s="256">
        <v>160</v>
      </c>
      <c r="I441" s="223">
        <v>43954</v>
      </c>
      <c r="J441" s="233">
        <v>99.787077367201547</v>
      </c>
      <c r="K441" s="235">
        <v>99.972079173441116</v>
      </c>
      <c r="L441" s="235">
        <v>99.971994654192301</v>
      </c>
      <c r="M441" s="240">
        <v>101.83568128864067</v>
      </c>
      <c r="N441" s="240">
        <v>101.92685478609562</v>
      </c>
      <c r="O441" s="240"/>
      <c r="P441" s="238"/>
    </row>
    <row r="442" spans="1:16" x14ac:dyDescent="0.35">
      <c r="A442" s="256">
        <v>20190329</v>
      </c>
      <c r="B442" s="256" t="s">
        <v>1715</v>
      </c>
      <c r="C442" s="256" t="s">
        <v>1716</v>
      </c>
      <c r="D442" s="256">
        <v>95.956812999999997</v>
      </c>
      <c r="E442" s="256">
        <v>97.956812999999997</v>
      </c>
      <c r="F442" s="256">
        <v>99.956812999999997</v>
      </c>
      <c r="G442" s="256">
        <v>200</v>
      </c>
      <c r="I442" s="223">
        <v>43955</v>
      </c>
      <c r="J442" s="233">
        <v>99.787103926092996</v>
      </c>
      <c r="K442" s="235">
        <v>99.972082656143698</v>
      </c>
      <c r="L442" s="235">
        <v>99.971997995321601</v>
      </c>
      <c r="M442" s="240">
        <v>101.83529564131113</v>
      </c>
      <c r="N442" s="240">
        <v>101.92666604529965</v>
      </c>
      <c r="O442" s="240"/>
      <c r="P442" s="238"/>
    </row>
    <row r="443" spans="1:16" x14ac:dyDescent="0.35">
      <c r="A443" s="256">
        <v>20190329</v>
      </c>
      <c r="B443" s="256" t="s">
        <v>3685</v>
      </c>
      <c r="C443" s="256" t="s">
        <v>3686</v>
      </c>
      <c r="D443" s="256">
        <v>92.147524000000004</v>
      </c>
      <c r="E443" s="256">
        <v>94.147524000000004</v>
      </c>
      <c r="F443" s="256">
        <v>96.147524000000004</v>
      </c>
      <c r="G443" s="256">
        <v>200</v>
      </c>
      <c r="I443" s="223">
        <v>43956</v>
      </c>
      <c r="J443" s="233">
        <v>99.787130484984445</v>
      </c>
      <c r="K443" s="235">
        <v>99.972086138846279</v>
      </c>
      <c r="L443" s="235">
        <v>99.972001336450901</v>
      </c>
      <c r="M443" s="240">
        <v>101.8349099939816</v>
      </c>
      <c r="N443" s="240">
        <v>101.92647730450368</v>
      </c>
      <c r="O443" s="240"/>
      <c r="P443" s="238"/>
    </row>
    <row r="444" spans="1:16" x14ac:dyDescent="0.35">
      <c r="A444" s="256">
        <v>20190329</v>
      </c>
      <c r="B444" s="256" t="s">
        <v>4593</v>
      </c>
      <c r="C444" s="256" t="s">
        <v>4594</v>
      </c>
      <c r="D444" s="256">
        <v>92.638014999999996</v>
      </c>
      <c r="E444" s="256">
        <v>94.638014999999996</v>
      </c>
      <c r="F444" s="256">
        <v>96.638014999999996</v>
      </c>
      <c r="G444" s="256">
        <v>200</v>
      </c>
      <c r="I444" s="223">
        <v>43957</v>
      </c>
      <c r="J444" s="233">
        <v>99.787157043875894</v>
      </c>
      <c r="K444" s="235">
        <v>99.972089621548861</v>
      </c>
      <c r="L444" s="235">
        <v>99.972004677580202</v>
      </c>
      <c r="M444" s="240">
        <v>101.83452434665206</v>
      </c>
      <c r="N444" s="240">
        <v>101.92628856370771</v>
      </c>
      <c r="O444" s="240"/>
      <c r="P444" s="238"/>
    </row>
    <row r="445" spans="1:16" x14ac:dyDescent="0.35">
      <c r="A445" s="256">
        <v>20190329</v>
      </c>
      <c r="B445" s="256" t="s">
        <v>1717</v>
      </c>
      <c r="C445" s="256" t="s">
        <v>1718</v>
      </c>
      <c r="D445" s="256">
        <v>99.180982</v>
      </c>
      <c r="E445" s="256">
        <v>100.380982</v>
      </c>
      <c r="F445" s="256">
        <v>101.58098200000001</v>
      </c>
      <c r="G445" s="256">
        <v>120</v>
      </c>
      <c r="I445" s="223">
        <v>43958</v>
      </c>
      <c r="J445" s="233">
        <v>99.787183602767342</v>
      </c>
      <c r="K445" s="235">
        <v>99.972093104251442</v>
      </c>
      <c r="L445" s="235">
        <v>99.972008018709502</v>
      </c>
      <c r="M445" s="240">
        <v>101.83413869932252</v>
      </c>
      <c r="N445" s="240">
        <v>101.92609982291174</v>
      </c>
      <c r="O445" s="240"/>
      <c r="P445" s="238"/>
    </row>
    <row r="446" spans="1:16" x14ac:dyDescent="0.35">
      <c r="A446" s="256">
        <v>20190329</v>
      </c>
      <c r="B446" s="256" t="s">
        <v>1719</v>
      </c>
      <c r="C446" s="256" t="s">
        <v>1720</v>
      </c>
      <c r="D446" s="256">
        <v>99.675798</v>
      </c>
      <c r="E446" s="256">
        <v>101.27579799999999</v>
      </c>
      <c r="F446" s="256">
        <v>102.875798</v>
      </c>
      <c r="G446" s="256">
        <v>160</v>
      </c>
      <c r="I446" s="223">
        <v>43959</v>
      </c>
      <c r="J446" s="233">
        <v>99.787210161658791</v>
      </c>
      <c r="K446" s="235">
        <v>99.972096586954024</v>
      </c>
      <c r="L446" s="235">
        <v>99.972011359838802</v>
      </c>
      <c r="M446" s="240">
        <v>101.83375305199299</v>
      </c>
      <c r="N446" s="240">
        <v>101.92591108211577</v>
      </c>
      <c r="O446" s="240"/>
      <c r="P446" s="238"/>
    </row>
    <row r="447" spans="1:16" x14ac:dyDescent="0.35">
      <c r="A447" s="256">
        <v>20190329</v>
      </c>
      <c r="B447" s="256" t="s">
        <v>1721</v>
      </c>
      <c r="C447" s="256" t="s">
        <v>1722</v>
      </c>
      <c r="D447" s="256">
        <v>99.551646000000005</v>
      </c>
      <c r="E447" s="256">
        <v>100.55164600000001</v>
      </c>
      <c r="F447" s="256">
        <v>101.55164600000001</v>
      </c>
      <c r="G447" s="256">
        <v>100</v>
      </c>
      <c r="I447" s="223">
        <v>43960</v>
      </c>
      <c r="J447" s="233">
        <v>99.78723672055024</v>
      </c>
      <c r="K447" s="235">
        <v>99.972100069656605</v>
      </c>
      <c r="L447" s="235">
        <v>99.972014700968103</v>
      </c>
      <c r="M447" s="240">
        <v>101.83336740466345</v>
      </c>
      <c r="N447" s="240">
        <v>101.9257223413198</v>
      </c>
      <c r="O447" s="240"/>
      <c r="P447" s="238"/>
    </row>
    <row r="448" spans="1:16" x14ac:dyDescent="0.35">
      <c r="A448" s="256">
        <v>20190329</v>
      </c>
      <c r="B448" s="256" t="s">
        <v>1723</v>
      </c>
      <c r="C448" s="256" t="s">
        <v>1724</v>
      </c>
      <c r="D448" s="256">
        <v>99.018264000000002</v>
      </c>
      <c r="E448" s="256">
        <v>100.618264</v>
      </c>
      <c r="F448" s="256">
        <v>102.218264</v>
      </c>
      <c r="G448" s="256">
        <v>160</v>
      </c>
      <c r="I448" s="223">
        <v>43961</v>
      </c>
      <c r="J448" s="233">
        <v>99.787263279441689</v>
      </c>
      <c r="K448" s="235">
        <v>99.972103552359187</v>
      </c>
      <c r="L448" s="235">
        <v>99.972018042097403</v>
      </c>
      <c r="M448" s="240">
        <v>101.83298175733391</v>
      </c>
      <c r="N448" s="240">
        <v>101.92553360052383</v>
      </c>
      <c r="O448" s="240"/>
      <c r="P448" s="238"/>
    </row>
    <row r="449" spans="1:16" x14ac:dyDescent="0.35">
      <c r="A449" s="256">
        <v>20190329</v>
      </c>
      <c r="B449" s="256" t="s">
        <v>1726</v>
      </c>
      <c r="C449" s="256" t="s">
        <v>1727</v>
      </c>
      <c r="D449" s="256">
        <v>100.66315400000001</v>
      </c>
      <c r="E449" s="256">
        <v>101.66315400000001</v>
      </c>
      <c r="F449" s="256">
        <v>102.66315400000001</v>
      </c>
      <c r="G449" s="256">
        <v>100</v>
      </c>
      <c r="I449" s="223">
        <v>43962</v>
      </c>
      <c r="J449" s="233">
        <v>99.787289838333137</v>
      </c>
      <c r="K449" s="235">
        <v>99.972107035061768</v>
      </c>
      <c r="L449" s="235">
        <v>99.972021383226704</v>
      </c>
      <c r="M449" s="240">
        <v>101.83259611000437</v>
      </c>
      <c r="N449" s="240">
        <v>101.92534485972786</v>
      </c>
      <c r="O449" s="240"/>
      <c r="P449" s="238"/>
    </row>
    <row r="450" spans="1:16" x14ac:dyDescent="0.35">
      <c r="A450" s="256">
        <v>20190329</v>
      </c>
      <c r="B450" s="256" t="s">
        <v>1729</v>
      </c>
      <c r="C450" s="256" t="s">
        <v>1730</v>
      </c>
      <c r="D450" s="256">
        <v>102.38708699999999</v>
      </c>
      <c r="E450" s="256">
        <v>103.68708700000001</v>
      </c>
      <c r="F450" s="256">
        <v>104.987087</v>
      </c>
      <c r="G450" s="256">
        <v>130</v>
      </c>
      <c r="I450" s="223">
        <v>43963</v>
      </c>
      <c r="J450" s="233">
        <v>99.787316397224586</v>
      </c>
      <c r="K450" s="235">
        <v>99.972110517764349</v>
      </c>
      <c r="L450" s="235">
        <v>99.972024724356004</v>
      </c>
      <c r="M450" s="240">
        <v>101.83221046267484</v>
      </c>
      <c r="N450" s="240">
        <v>101.92515611893189</v>
      </c>
      <c r="O450" s="240"/>
      <c r="P450" s="238"/>
    </row>
    <row r="451" spans="1:16" x14ac:dyDescent="0.35">
      <c r="A451" s="256">
        <v>20190329</v>
      </c>
      <c r="B451" s="256" t="s">
        <v>1731</v>
      </c>
      <c r="C451" s="256" t="s">
        <v>1732</v>
      </c>
      <c r="D451" s="256">
        <v>99.23133</v>
      </c>
      <c r="E451" s="256">
        <v>100.23133</v>
      </c>
      <c r="F451" s="256">
        <v>101.23133</v>
      </c>
      <c r="G451" s="256">
        <v>100</v>
      </c>
      <c r="I451" s="223">
        <v>43964</v>
      </c>
      <c r="J451" s="233">
        <v>99.787342956116035</v>
      </c>
      <c r="K451" s="235">
        <v>99.972114000466931</v>
      </c>
      <c r="L451" s="235">
        <v>99.972028065485304</v>
      </c>
      <c r="M451" s="240">
        <v>101.8318248153453</v>
      </c>
      <c r="N451" s="240">
        <v>101.92496737813592</v>
      </c>
      <c r="O451" s="240"/>
      <c r="P451" s="238"/>
    </row>
    <row r="452" spans="1:16" x14ac:dyDescent="0.35">
      <c r="A452" s="256">
        <v>20190329</v>
      </c>
      <c r="B452" s="256" t="s">
        <v>1733</v>
      </c>
      <c r="C452" s="256" t="s">
        <v>1734</v>
      </c>
      <c r="D452" s="256">
        <v>103.96609100000001</v>
      </c>
      <c r="E452" s="256">
        <v>105.266091</v>
      </c>
      <c r="F452" s="256">
        <v>106.566091</v>
      </c>
      <c r="G452" s="256">
        <v>130</v>
      </c>
      <c r="I452" s="223">
        <v>43965</v>
      </c>
      <c r="J452" s="233">
        <v>99.787369515007484</v>
      </c>
      <c r="K452" s="235">
        <v>99.972117483169512</v>
      </c>
      <c r="L452" s="235">
        <v>99.972031406614605</v>
      </c>
      <c r="M452" s="240">
        <v>101.83143916801576</v>
      </c>
      <c r="N452" s="240">
        <v>101.92477863733995</v>
      </c>
      <c r="O452" s="240"/>
      <c r="P452" s="238"/>
    </row>
    <row r="453" spans="1:16" x14ac:dyDescent="0.35">
      <c r="A453" s="256">
        <v>20190329</v>
      </c>
      <c r="B453" s="256" t="s">
        <v>1735</v>
      </c>
      <c r="C453" s="256" t="s">
        <v>1736</v>
      </c>
      <c r="D453" s="256">
        <v>101.222954</v>
      </c>
      <c r="E453" s="256">
        <v>102.522954</v>
      </c>
      <c r="F453" s="256">
        <v>103.822954</v>
      </c>
      <c r="G453" s="256">
        <v>130</v>
      </c>
      <c r="I453" s="223">
        <v>43966</v>
      </c>
      <c r="J453" s="233">
        <v>99.787396073898933</v>
      </c>
      <c r="K453" s="235">
        <v>99.972120965872094</v>
      </c>
      <c r="L453" s="235">
        <v>99.972034747743905</v>
      </c>
      <c r="M453" s="240">
        <v>101.83105352068623</v>
      </c>
      <c r="N453" s="240">
        <v>101.92458989654398</v>
      </c>
      <c r="O453" s="240"/>
      <c r="P453" s="238"/>
    </row>
    <row r="454" spans="1:16" x14ac:dyDescent="0.35">
      <c r="A454" s="256">
        <v>20190329</v>
      </c>
      <c r="B454" s="256" t="s">
        <v>1737</v>
      </c>
      <c r="C454" s="256" t="s">
        <v>1738</v>
      </c>
      <c r="D454" s="256">
        <v>104.915705</v>
      </c>
      <c r="E454" s="256">
        <v>106.515705</v>
      </c>
      <c r="F454" s="256">
        <v>108.11570500000001</v>
      </c>
      <c r="G454" s="256">
        <v>160</v>
      </c>
      <c r="I454" s="223">
        <v>43967</v>
      </c>
      <c r="J454" s="233">
        <v>99.787422632790381</v>
      </c>
      <c r="K454" s="235">
        <v>99.972124448574675</v>
      </c>
      <c r="L454" s="235">
        <v>99.972038088873205</v>
      </c>
      <c r="M454" s="240">
        <v>101.83066787335669</v>
      </c>
      <c r="N454" s="240">
        <v>101.92440115574801</v>
      </c>
      <c r="O454" s="240"/>
      <c r="P454" s="238"/>
    </row>
    <row r="455" spans="1:16" x14ac:dyDescent="0.35">
      <c r="A455" s="256">
        <v>20190329</v>
      </c>
      <c r="B455" s="256" t="s">
        <v>1739</v>
      </c>
      <c r="C455" s="256" t="s">
        <v>1740</v>
      </c>
      <c r="D455" s="256">
        <v>99.824853000000004</v>
      </c>
      <c r="E455" s="256">
        <v>101.124853</v>
      </c>
      <c r="F455" s="256">
        <v>102.424853</v>
      </c>
      <c r="G455" s="256">
        <v>130</v>
      </c>
      <c r="I455" s="223">
        <v>43968</v>
      </c>
      <c r="J455" s="233">
        <v>99.78744919168183</v>
      </c>
      <c r="K455" s="235">
        <v>99.972127931277257</v>
      </c>
      <c r="L455" s="235">
        <v>99.972041430002506</v>
      </c>
      <c r="M455" s="240">
        <v>101.83028222602715</v>
      </c>
      <c r="N455" s="240">
        <v>101.92421241495204</v>
      </c>
      <c r="O455" s="240"/>
      <c r="P455" s="238"/>
    </row>
    <row r="456" spans="1:16" x14ac:dyDescent="0.35">
      <c r="A456" s="256">
        <v>20190329</v>
      </c>
      <c r="B456" s="256" t="s">
        <v>1741</v>
      </c>
      <c r="C456" s="256" t="s">
        <v>1742</v>
      </c>
      <c r="D456" s="256">
        <v>107.516228</v>
      </c>
      <c r="E456" s="256">
        <v>109.11622800000001</v>
      </c>
      <c r="F456" s="256">
        <v>110.716228</v>
      </c>
      <c r="G456" s="256">
        <v>160</v>
      </c>
      <c r="I456" s="223">
        <v>43969</v>
      </c>
      <c r="J456" s="233">
        <v>99.787475750573279</v>
      </c>
      <c r="K456" s="235">
        <v>99.972131413979838</v>
      </c>
      <c r="L456" s="235">
        <v>99.972044771131806</v>
      </c>
      <c r="M456" s="240">
        <v>101.82989657869761</v>
      </c>
      <c r="N456" s="240">
        <v>101.92402367415608</v>
      </c>
      <c r="O456" s="240"/>
      <c r="P456" s="238"/>
    </row>
    <row r="457" spans="1:16" x14ac:dyDescent="0.35">
      <c r="A457" s="256">
        <v>20190329</v>
      </c>
      <c r="B457" s="256" t="s">
        <v>1743</v>
      </c>
      <c r="C457" s="256" t="s">
        <v>1744</v>
      </c>
      <c r="D457" s="256">
        <v>103.854026</v>
      </c>
      <c r="E457" s="256">
        <v>105.454026</v>
      </c>
      <c r="F457" s="256">
        <v>107.05402599999999</v>
      </c>
      <c r="G457" s="256">
        <v>160</v>
      </c>
      <c r="I457" s="223">
        <v>43970</v>
      </c>
      <c r="J457" s="233">
        <v>99.787502309464728</v>
      </c>
      <c r="K457" s="235">
        <v>99.972134896682419</v>
      </c>
      <c r="L457" s="235">
        <v>99.972048112261106</v>
      </c>
      <c r="M457" s="240">
        <v>101.82951093136808</v>
      </c>
      <c r="N457" s="240">
        <v>101.9238349333601</v>
      </c>
      <c r="O457" s="240"/>
      <c r="P457" s="238"/>
    </row>
    <row r="458" spans="1:16" x14ac:dyDescent="0.35">
      <c r="A458" s="256">
        <v>20190329</v>
      </c>
      <c r="B458" s="256" t="s">
        <v>1745</v>
      </c>
      <c r="C458" s="256" t="s">
        <v>1746</v>
      </c>
      <c r="D458" s="256">
        <v>110.497225</v>
      </c>
      <c r="E458" s="256">
        <v>112.09722499999999</v>
      </c>
      <c r="F458" s="256">
        <v>113.697225</v>
      </c>
      <c r="G458" s="256">
        <v>160</v>
      </c>
      <c r="I458" s="223">
        <v>43971</v>
      </c>
      <c r="J458" s="233">
        <v>99.787528868356176</v>
      </c>
      <c r="K458" s="235">
        <v>99.972138379385001</v>
      </c>
      <c r="L458" s="235">
        <v>99.972051453390407</v>
      </c>
      <c r="M458" s="240">
        <v>101.82912528403854</v>
      </c>
      <c r="N458" s="240">
        <v>101.92364619256414</v>
      </c>
      <c r="O458" s="240"/>
      <c r="P458" s="238"/>
    </row>
    <row r="459" spans="1:16" x14ac:dyDescent="0.35">
      <c r="A459" s="256">
        <v>20190329</v>
      </c>
      <c r="B459" s="256" t="s">
        <v>1747</v>
      </c>
      <c r="C459" s="256" t="s">
        <v>1748</v>
      </c>
      <c r="D459" s="256">
        <v>100.36322199999999</v>
      </c>
      <c r="E459" s="256">
        <v>101.963222</v>
      </c>
      <c r="F459" s="256">
        <v>103.563222</v>
      </c>
      <c r="G459" s="256">
        <v>160</v>
      </c>
      <c r="I459" s="223">
        <v>43972</v>
      </c>
      <c r="J459" s="233">
        <v>99.787555427247625</v>
      </c>
      <c r="K459" s="235">
        <v>99.972141862087582</v>
      </c>
      <c r="L459" s="235">
        <v>99.972054794519707</v>
      </c>
      <c r="M459" s="240">
        <v>101.828739636709</v>
      </c>
      <c r="N459" s="240">
        <v>101.92345745176816</v>
      </c>
      <c r="O459" s="240"/>
      <c r="P459" s="238"/>
    </row>
    <row r="460" spans="1:16" x14ac:dyDescent="0.35">
      <c r="A460" s="256">
        <v>20190329</v>
      </c>
      <c r="B460" s="256" t="s">
        <v>1749</v>
      </c>
      <c r="C460" s="256" t="s">
        <v>1750</v>
      </c>
      <c r="D460" s="256">
        <v>106.34534600000001</v>
      </c>
      <c r="E460" s="256">
        <v>107.945346</v>
      </c>
      <c r="F460" s="256">
        <v>109.545346</v>
      </c>
      <c r="G460" s="256">
        <v>160</v>
      </c>
      <c r="I460" s="223">
        <v>43973</v>
      </c>
      <c r="J460" s="233">
        <v>99.787581986139074</v>
      </c>
      <c r="K460" s="235">
        <v>99.972145344790164</v>
      </c>
      <c r="L460" s="235">
        <v>99.972058135649007</v>
      </c>
      <c r="M460" s="240">
        <v>101.82835398937947</v>
      </c>
      <c r="N460" s="240">
        <v>101.9232687109722</v>
      </c>
      <c r="O460" s="240"/>
      <c r="P460" s="238"/>
    </row>
    <row r="461" spans="1:16" x14ac:dyDescent="0.35">
      <c r="A461" s="256">
        <v>20190329</v>
      </c>
      <c r="B461" s="256" t="s">
        <v>1751</v>
      </c>
      <c r="C461" s="256" t="s">
        <v>1752</v>
      </c>
      <c r="D461" s="256">
        <v>100.09352800000001</v>
      </c>
      <c r="E461" s="256">
        <v>101.693528</v>
      </c>
      <c r="F461" s="256">
        <v>103.29352799999999</v>
      </c>
      <c r="G461" s="256">
        <v>160</v>
      </c>
      <c r="I461" s="223">
        <v>43974</v>
      </c>
      <c r="J461" s="233">
        <v>99.787608545030523</v>
      </c>
      <c r="K461" s="235">
        <v>99.972148827492745</v>
      </c>
      <c r="L461" s="235">
        <v>99.972061476778308</v>
      </c>
      <c r="M461" s="240">
        <v>101.82796834204993</v>
      </c>
      <c r="N461" s="240">
        <v>101.92307997017622</v>
      </c>
      <c r="O461" s="240"/>
      <c r="P461" s="238"/>
    </row>
    <row r="462" spans="1:16" x14ac:dyDescent="0.35">
      <c r="A462" s="256">
        <v>20190329</v>
      </c>
      <c r="B462" s="256" t="s">
        <v>4541</v>
      </c>
      <c r="C462" s="256" t="s">
        <v>4542</v>
      </c>
      <c r="D462" s="256">
        <v>98.849196000000006</v>
      </c>
      <c r="E462" s="256">
        <v>99.849196000000006</v>
      </c>
      <c r="F462" s="256">
        <v>100.84919600000001</v>
      </c>
      <c r="G462" s="256">
        <v>100</v>
      </c>
      <c r="I462" s="223">
        <v>43975</v>
      </c>
      <c r="J462" s="233">
        <v>99.787635103921971</v>
      </c>
      <c r="K462" s="235">
        <v>99.972152310195327</v>
      </c>
      <c r="L462" s="235">
        <v>99.972064817907608</v>
      </c>
      <c r="M462" s="240">
        <v>101.82758269472039</v>
      </c>
      <c r="N462" s="240">
        <v>101.92289122938026</v>
      </c>
      <c r="O462" s="240"/>
      <c r="P462" s="238"/>
    </row>
    <row r="463" spans="1:16" x14ac:dyDescent="0.35">
      <c r="A463" s="256">
        <v>20190329</v>
      </c>
      <c r="B463" s="256" t="s">
        <v>1755</v>
      </c>
      <c r="C463" s="256" t="s">
        <v>1756</v>
      </c>
      <c r="D463" s="256">
        <v>99.112532999999999</v>
      </c>
      <c r="E463" s="256">
        <v>100.412533</v>
      </c>
      <c r="F463" s="256">
        <v>101.71253299999999</v>
      </c>
      <c r="G463" s="256">
        <v>130</v>
      </c>
      <c r="I463" s="223">
        <v>43976</v>
      </c>
      <c r="J463" s="233">
        <v>99.78766166281342</v>
      </c>
      <c r="K463" s="235">
        <v>99.972155792897908</v>
      </c>
      <c r="L463" s="235">
        <v>99.972068159036908</v>
      </c>
      <c r="M463" s="240">
        <v>101.82719704739085</v>
      </c>
      <c r="N463" s="240">
        <v>101.92270248858428</v>
      </c>
      <c r="O463" s="240"/>
      <c r="P463" s="238"/>
    </row>
    <row r="464" spans="1:16" x14ac:dyDescent="0.35">
      <c r="A464" s="256">
        <v>20190329</v>
      </c>
      <c r="B464" s="256" t="s">
        <v>1757</v>
      </c>
      <c r="C464" s="256" t="s">
        <v>1758</v>
      </c>
      <c r="D464" s="256">
        <v>97.051378</v>
      </c>
      <c r="E464" s="256">
        <v>98.351377999999997</v>
      </c>
      <c r="F464" s="256">
        <v>99.651377999999994</v>
      </c>
      <c r="G464" s="256">
        <v>130</v>
      </c>
      <c r="I464" s="223">
        <v>43977</v>
      </c>
      <c r="J464" s="233">
        <v>99.787688221704869</v>
      </c>
      <c r="K464" s="235">
        <v>99.97215927560049</v>
      </c>
      <c r="L464" s="235">
        <v>99.972071500166209</v>
      </c>
      <c r="M464" s="240">
        <v>101.82681140006132</v>
      </c>
      <c r="N464" s="240">
        <v>101.92251374778832</v>
      </c>
      <c r="O464" s="240"/>
      <c r="P464" s="238"/>
    </row>
    <row r="465" spans="1:16" x14ac:dyDescent="0.35">
      <c r="A465" s="256">
        <v>20190329</v>
      </c>
      <c r="B465" s="256" t="s">
        <v>4595</v>
      </c>
      <c r="C465" s="256" t="s">
        <v>4596</v>
      </c>
      <c r="D465" s="256">
        <v>97.543401000000003</v>
      </c>
      <c r="E465" s="256">
        <v>98.843401</v>
      </c>
      <c r="F465" s="256">
        <v>100.143401</v>
      </c>
      <c r="G465" s="256">
        <v>130</v>
      </c>
      <c r="I465" s="223">
        <v>43978</v>
      </c>
      <c r="J465" s="233">
        <v>99.787714780596318</v>
      </c>
      <c r="K465" s="235">
        <v>99.972162758303071</v>
      </c>
      <c r="L465" s="235">
        <v>99.972074841295509</v>
      </c>
      <c r="M465" s="240">
        <v>101.82642575273178</v>
      </c>
      <c r="N465" s="240">
        <v>101.92232500699234</v>
      </c>
      <c r="O465" s="240"/>
      <c r="P465" s="238"/>
    </row>
    <row r="466" spans="1:16" x14ac:dyDescent="0.35">
      <c r="A466" s="256">
        <v>20190329</v>
      </c>
      <c r="B466" s="256" t="s">
        <v>1759</v>
      </c>
      <c r="C466" s="256" t="s">
        <v>1760</v>
      </c>
      <c r="D466" s="256">
        <v>99.010598999999999</v>
      </c>
      <c r="E466" s="256">
        <v>100.61059899999999</v>
      </c>
      <c r="F466" s="256">
        <v>102.210599</v>
      </c>
      <c r="G466" s="256">
        <v>160</v>
      </c>
      <c r="I466" s="223">
        <v>43979</v>
      </c>
      <c r="J466" s="233">
        <v>99.787741339487766</v>
      </c>
      <c r="K466" s="235">
        <v>99.972166241005652</v>
      </c>
      <c r="L466" s="235">
        <v>99.972078182424809</v>
      </c>
      <c r="M466" s="240">
        <v>101.82604010540224</v>
      </c>
      <c r="N466" s="240">
        <v>101.92213626619638</v>
      </c>
      <c r="O466" s="240"/>
      <c r="P466" s="238"/>
    </row>
    <row r="467" spans="1:16" x14ac:dyDescent="0.35">
      <c r="A467" s="256">
        <v>20190329</v>
      </c>
      <c r="B467" s="256" t="s">
        <v>1761</v>
      </c>
      <c r="C467" s="256" t="s">
        <v>1762</v>
      </c>
      <c r="D467" s="256">
        <v>96.317565999999999</v>
      </c>
      <c r="E467" s="256">
        <v>97.917565999999994</v>
      </c>
      <c r="F467" s="256">
        <v>99.517566000000002</v>
      </c>
      <c r="G467" s="256">
        <v>160</v>
      </c>
      <c r="I467" s="223">
        <v>43980</v>
      </c>
      <c r="J467" s="233">
        <v>99.787767898379215</v>
      </c>
      <c r="K467" s="235">
        <v>99.972169723708234</v>
      </c>
      <c r="L467" s="235">
        <v>99.97208152355411</v>
      </c>
      <c r="M467" s="240">
        <v>101.82565445807271</v>
      </c>
      <c r="N467" s="240">
        <v>101.9219475254004</v>
      </c>
      <c r="O467" s="240"/>
      <c r="P467" s="238"/>
    </row>
    <row r="468" spans="1:16" x14ac:dyDescent="0.35">
      <c r="A468" s="256">
        <v>20190329</v>
      </c>
      <c r="B468" s="256" t="s">
        <v>4597</v>
      </c>
      <c r="C468" s="256" t="s">
        <v>4598</v>
      </c>
      <c r="D468" s="256">
        <v>95.797993000000005</v>
      </c>
      <c r="E468" s="256">
        <v>97.397993</v>
      </c>
      <c r="F468" s="256">
        <v>98.997992999999994</v>
      </c>
      <c r="G468" s="256">
        <v>160</v>
      </c>
      <c r="I468" s="223">
        <v>43981</v>
      </c>
      <c r="J468" s="233">
        <v>99.787794457270664</v>
      </c>
      <c r="K468" s="235">
        <v>99.972173206410815</v>
      </c>
      <c r="L468" s="235">
        <v>99.97208486468341</v>
      </c>
      <c r="M468" s="240">
        <v>101.82526881074317</v>
      </c>
      <c r="N468" s="240">
        <v>101.92175878460444</v>
      </c>
      <c r="O468" s="240"/>
      <c r="P468" s="238"/>
    </row>
    <row r="469" spans="1:16" x14ac:dyDescent="0.35">
      <c r="A469" s="256">
        <v>20190329</v>
      </c>
      <c r="B469" s="256" t="s">
        <v>1763</v>
      </c>
      <c r="C469" s="256" t="s">
        <v>1764</v>
      </c>
      <c r="D469" s="256">
        <v>99.651979999999995</v>
      </c>
      <c r="E469" s="256">
        <v>101.25198</v>
      </c>
      <c r="F469" s="256">
        <v>102.85198</v>
      </c>
      <c r="G469" s="256">
        <v>160</v>
      </c>
      <c r="I469" s="223">
        <v>43982</v>
      </c>
      <c r="J469" s="233">
        <v>99.787821016162113</v>
      </c>
      <c r="K469" s="235">
        <v>99.972176689113397</v>
      </c>
      <c r="L469" s="235">
        <v>99.97208820581271</v>
      </c>
      <c r="M469" s="240">
        <v>101.82488316341363</v>
      </c>
      <c r="N469" s="240">
        <v>101.92157004380846</v>
      </c>
      <c r="O469" s="240"/>
      <c r="P469" s="238"/>
    </row>
    <row r="470" spans="1:16" x14ac:dyDescent="0.35">
      <c r="A470" s="256">
        <v>20190329</v>
      </c>
      <c r="B470" s="256" t="s">
        <v>1765</v>
      </c>
      <c r="C470" s="256" t="s">
        <v>1766</v>
      </c>
      <c r="D470" s="256">
        <v>95.335589999999996</v>
      </c>
      <c r="E470" s="256">
        <v>96.935590000000005</v>
      </c>
      <c r="F470" s="256">
        <v>98.535589999999999</v>
      </c>
      <c r="G470" s="256">
        <v>160</v>
      </c>
      <c r="I470" s="223">
        <v>43983</v>
      </c>
      <c r="J470" s="233">
        <v>99.787847575053561</v>
      </c>
      <c r="K470" s="235">
        <v>99.972180171815978</v>
      </c>
      <c r="L470" s="235">
        <v>99.972091546942011</v>
      </c>
      <c r="M470" s="240">
        <v>101.82449751608409</v>
      </c>
      <c r="N470" s="240">
        <v>101.9213813030125</v>
      </c>
      <c r="O470" s="240"/>
      <c r="P470" s="238"/>
    </row>
    <row r="471" spans="1:16" x14ac:dyDescent="0.35">
      <c r="A471" s="256">
        <v>20190329</v>
      </c>
      <c r="B471" s="256" t="s">
        <v>4599</v>
      </c>
      <c r="C471" s="256" t="s">
        <v>4600</v>
      </c>
      <c r="D471" s="256">
        <v>96.001006000000004</v>
      </c>
      <c r="E471" s="256">
        <v>97.601005999999998</v>
      </c>
      <c r="F471" s="256">
        <v>99.201006000000007</v>
      </c>
      <c r="G471" s="256">
        <v>160</v>
      </c>
      <c r="I471" s="223">
        <v>43984</v>
      </c>
      <c r="J471" s="233">
        <v>99.78787413394501</v>
      </c>
      <c r="K471" s="235">
        <v>99.97218365451856</v>
      </c>
      <c r="L471" s="235">
        <v>99.972094888071311</v>
      </c>
      <c r="M471" s="240">
        <v>101.82411186875456</v>
      </c>
      <c r="N471" s="240">
        <v>101.92119256221652</v>
      </c>
      <c r="O471" s="240"/>
      <c r="P471" s="238"/>
    </row>
    <row r="472" spans="1:16" x14ac:dyDescent="0.35">
      <c r="A472" s="256">
        <v>20190329</v>
      </c>
      <c r="B472" s="256" t="s">
        <v>1767</v>
      </c>
      <c r="C472" s="256" t="s">
        <v>1768</v>
      </c>
      <c r="D472" s="256">
        <v>100.05764000000001</v>
      </c>
      <c r="E472" s="256">
        <v>101.65764</v>
      </c>
      <c r="F472" s="256">
        <v>103.25763999999999</v>
      </c>
      <c r="G472" s="256">
        <v>160</v>
      </c>
      <c r="I472" s="223">
        <v>43985</v>
      </c>
      <c r="J472" s="233">
        <v>99.787900692836459</v>
      </c>
      <c r="K472" s="235">
        <v>99.972187137221141</v>
      </c>
      <c r="L472" s="235">
        <v>99.972098229200611</v>
      </c>
      <c r="M472" s="240">
        <v>101.82372622142502</v>
      </c>
      <c r="N472" s="240">
        <v>101.92100382142056</v>
      </c>
      <c r="O472" s="240"/>
      <c r="P472" s="238"/>
    </row>
    <row r="473" spans="1:16" x14ac:dyDescent="0.35">
      <c r="A473" s="256">
        <v>20190329</v>
      </c>
      <c r="B473" s="256" t="s">
        <v>1769</v>
      </c>
      <c r="C473" s="256" t="s">
        <v>1770</v>
      </c>
      <c r="D473" s="256">
        <v>96.475926000000001</v>
      </c>
      <c r="E473" s="256">
        <v>98.075925999999995</v>
      </c>
      <c r="F473" s="256">
        <v>99.675926000000004</v>
      </c>
      <c r="G473" s="256">
        <v>160</v>
      </c>
      <c r="I473" s="223">
        <v>43986</v>
      </c>
      <c r="J473" s="233">
        <v>99.787927251727908</v>
      </c>
      <c r="K473" s="235">
        <v>99.972190619923722</v>
      </c>
      <c r="L473" s="235">
        <v>99.972101570329912</v>
      </c>
      <c r="M473" s="240">
        <v>101.82334057409548</v>
      </c>
      <c r="N473" s="240">
        <v>101.92081508062458</v>
      </c>
      <c r="O473" s="240"/>
      <c r="P473" s="238"/>
    </row>
    <row r="474" spans="1:16" x14ac:dyDescent="0.35">
      <c r="A474" s="256">
        <v>20190329</v>
      </c>
      <c r="B474" s="256" t="s">
        <v>4601</v>
      </c>
      <c r="C474" s="256" t="s">
        <v>4602</v>
      </c>
      <c r="D474" s="256">
        <v>96.27516</v>
      </c>
      <c r="E474" s="256">
        <v>97.875159999999994</v>
      </c>
      <c r="F474" s="256">
        <v>99.475160000000002</v>
      </c>
      <c r="G474" s="256">
        <v>160</v>
      </c>
      <c r="I474" s="223">
        <v>43987</v>
      </c>
      <c r="J474" s="233">
        <v>99.787953810619356</v>
      </c>
      <c r="K474" s="235">
        <v>99.972194102626304</v>
      </c>
      <c r="L474" s="235">
        <v>99.972104911459212</v>
      </c>
      <c r="M474" s="240">
        <v>101.82295492676595</v>
      </c>
      <c r="N474" s="240">
        <v>101.92062633982862</v>
      </c>
      <c r="O474" s="240"/>
      <c r="P474" s="238"/>
    </row>
    <row r="475" spans="1:16" x14ac:dyDescent="0.35">
      <c r="A475" s="256">
        <v>20190329</v>
      </c>
      <c r="B475" s="256" t="s">
        <v>5216</v>
      </c>
      <c r="C475" s="256" t="s">
        <v>5217</v>
      </c>
      <c r="D475" s="256">
        <v>99.062809999999999</v>
      </c>
      <c r="E475" s="256">
        <v>100.06281</v>
      </c>
      <c r="F475" s="256">
        <v>101.06281</v>
      </c>
      <c r="G475" s="256">
        <v>100</v>
      </c>
      <c r="I475" s="223">
        <v>43988</v>
      </c>
      <c r="J475" s="233">
        <v>99.787980369510805</v>
      </c>
      <c r="K475" s="235">
        <v>99.972197585328885</v>
      </c>
      <c r="L475" s="235">
        <v>99.972108252588512</v>
      </c>
      <c r="M475" s="240">
        <v>101.82256927943641</v>
      </c>
      <c r="N475" s="240">
        <v>101.92043759903264</v>
      </c>
      <c r="O475" s="240"/>
      <c r="P475" s="238"/>
    </row>
    <row r="476" spans="1:16" x14ac:dyDescent="0.35">
      <c r="A476" s="256">
        <v>20190329</v>
      </c>
      <c r="B476" s="256" t="s">
        <v>5218</v>
      </c>
      <c r="C476" s="256" t="s">
        <v>5219</v>
      </c>
      <c r="D476" s="256">
        <v>99.482303999999999</v>
      </c>
      <c r="E476" s="256">
        <v>100.782304</v>
      </c>
      <c r="F476" s="256">
        <v>102.08230399999999</v>
      </c>
      <c r="G476" s="256">
        <v>130</v>
      </c>
      <c r="I476" s="223">
        <v>43989</v>
      </c>
      <c r="J476" s="233">
        <v>99.788006928402254</v>
      </c>
      <c r="K476" s="235">
        <v>99.972201068031467</v>
      </c>
      <c r="L476" s="235">
        <v>99.972111593717813</v>
      </c>
      <c r="M476" s="240">
        <v>101.82218363210687</v>
      </c>
      <c r="N476" s="240">
        <v>101.92024885823668</v>
      </c>
      <c r="O476" s="240"/>
      <c r="P476" s="238"/>
    </row>
    <row r="477" spans="1:16" x14ac:dyDescent="0.35">
      <c r="A477" s="256">
        <v>20190329</v>
      </c>
      <c r="B477" s="256" t="s">
        <v>5220</v>
      </c>
      <c r="C477" s="256" t="s">
        <v>5221</v>
      </c>
      <c r="D477" s="256">
        <v>99.414553999999995</v>
      </c>
      <c r="E477" s="256">
        <v>101.014554</v>
      </c>
      <c r="F477" s="256">
        <v>102.614554</v>
      </c>
      <c r="G477" s="256">
        <v>160</v>
      </c>
      <c r="I477" s="223">
        <v>43990</v>
      </c>
      <c r="J477" s="233">
        <v>99.788033487293703</v>
      </c>
      <c r="K477" s="235">
        <v>99.972204550734048</v>
      </c>
      <c r="L477" s="235">
        <v>99.972114934847113</v>
      </c>
      <c r="M477" s="240">
        <v>101.82179798477733</v>
      </c>
      <c r="N477" s="240">
        <v>101.9200601174407</v>
      </c>
      <c r="O477" s="240"/>
      <c r="P477" s="238"/>
    </row>
    <row r="478" spans="1:16" x14ac:dyDescent="0.35">
      <c r="A478" s="256">
        <v>20190329</v>
      </c>
      <c r="B478" s="256" t="s">
        <v>5222</v>
      </c>
      <c r="C478" s="256" t="s">
        <v>5223</v>
      </c>
      <c r="D478" s="256">
        <v>100.23976500000001</v>
      </c>
      <c r="E478" s="256">
        <v>101.839765</v>
      </c>
      <c r="F478" s="256">
        <v>103.43976499999999</v>
      </c>
      <c r="G478" s="256">
        <v>160</v>
      </c>
      <c r="I478" s="223">
        <v>43991</v>
      </c>
      <c r="J478" s="233">
        <v>99.788060046185151</v>
      </c>
      <c r="K478" s="235">
        <v>99.97220803343663</v>
      </c>
      <c r="L478" s="235">
        <v>99.972118275976413</v>
      </c>
      <c r="M478" s="240">
        <v>101.8214123374478</v>
      </c>
      <c r="N478" s="240">
        <v>101.91987137664474</v>
      </c>
      <c r="O478" s="240"/>
      <c r="P478" s="238"/>
    </row>
    <row r="479" spans="1:16" x14ac:dyDescent="0.35">
      <c r="A479" s="256">
        <v>20190329</v>
      </c>
      <c r="B479" s="256" t="s">
        <v>5224</v>
      </c>
      <c r="C479" s="256" t="s">
        <v>5225</v>
      </c>
      <c r="D479" s="256">
        <v>99.810057</v>
      </c>
      <c r="E479" s="256">
        <v>101.41005699999999</v>
      </c>
      <c r="F479" s="256">
        <v>103.010057</v>
      </c>
      <c r="G479" s="256">
        <v>160</v>
      </c>
      <c r="I479" s="223">
        <v>43992</v>
      </c>
      <c r="J479" s="233">
        <v>99.7880866050766</v>
      </c>
      <c r="K479" s="235">
        <v>99.972211516139211</v>
      </c>
      <c r="L479" s="235">
        <v>99.972121617105714</v>
      </c>
      <c r="M479" s="240">
        <v>101.82102669011826</v>
      </c>
      <c r="N479" s="240">
        <v>101.91968263584876</v>
      </c>
      <c r="O479" s="240"/>
      <c r="P479" s="238"/>
    </row>
    <row r="480" spans="1:16" x14ac:dyDescent="0.35">
      <c r="A480" s="256">
        <v>20190329</v>
      </c>
      <c r="B480" s="256" t="s">
        <v>1771</v>
      </c>
      <c r="C480" s="256" t="s">
        <v>1772</v>
      </c>
      <c r="D480" s="256">
        <v>99.308121999999997</v>
      </c>
      <c r="E480" s="256">
        <v>100.308122</v>
      </c>
      <c r="F480" s="256">
        <v>101.308122</v>
      </c>
      <c r="G480" s="256">
        <v>100</v>
      </c>
      <c r="I480" s="223">
        <v>43993</v>
      </c>
      <c r="J480" s="233">
        <v>99.788113163968049</v>
      </c>
      <c r="K480" s="235">
        <v>99.972214998841793</v>
      </c>
      <c r="L480" s="235">
        <v>99.972124958235014</v>
      </c>
      <c r="M480" s="240">
        <v>101.82064104278872</v>
      </c>
      <c r="N480" s="240">
        <v>101.9194938950528</v>
      </c>
      <c r="O480" s="240"/>
      <c r="P480" s="238"/>
    </row>
    <row r="481" spans="1:16" x14ac:dyDescent="0.35">
      <c r="A481" s="256">
        <v>20190329</v>
      </c>
      <c r="B481" s="256" t="s">
        <v>1773</v>
      </c>
      <c r="C481" s="256" t="s">
        <v>1774</v>
      </c>
      <c r="D481" s="256">
        <v>100.15476</v>
      </c>
      <c r="E481" s="256">
        <v>101.75476</v>
      </c>
      <c r="F481" s="256">
        <v>103.35476</v>
      </c>
      <c r="G481" s="256">
        <v>160</v>
      </c>
      <c r="I481" s="223">
        <v>43994</v>
      </c>
      <c r="J481" s="233">
        <v>99.788139722859498</v>
      </c>
      <c r="K481" s="235">
        <v>99.972218481544374</v>
      </c>
      <c r="L481" s="235">
        <v>99.972128299364314</v>
      </c>
      <c r="M481" s="240">
        <v>101.82025539545918</v>
      </c>
      <c r="N481" s="240">
        <v>101.91930515425682</v>
      </c>
      <c r="O481" s="240"/>
      <c r="P481" s="238"/>
    </row>
    <row r="482" spans="1:16" x14ac:dyDescent="0.35">
      <c r="A482" s="256">
        <v>20190329</v>
      </c>
      <c r="B482" s="256" t="s">
        <v>4753</v>
      </c>
      <c r="C482" s="256" t="s">
        <v>4754</v>
      </c>
      <c r="D482" s="256">
        <v>99.079924000000005</v>
      </c>
      <c r="E482" s="256">
        <v>100.679924</v>
      </c>
      <c r="F482" s="256">
        <v>102.27992399999999</v>
      </c>
      <c r="G482" s="256">
        <v>160</v>
      </c>
      <c r="I482" s="223">
        <v>43995</v>
      </c>
      <c r="J482" s="233">
        <v>99.788166281750946</v>
      </c>
      <c r="K482" s="235">
        <v>99.972221964246955</v>
      </c>
      <c r="L482" s="235">
        <v>99.972131640493615</v>
      </c>
      <c r="M482" s="240">
        <v>101.81986974812965</v>
      </c>
      <c r="N482" s="240">
        <v>101.91911641346086</v>
      </c>
      <c r="O482" s="240"/>
      <c r="P482" s="238"/>
    </row>
    <row r="483" spans="1:16" x14ac:dyDescent="0.35">
      <c r="A483" s="256">
        <v>20190329</v>
      </c>
      <c r="B483" s="256" t="s">
        <v>4755</v>
      </c>
      <c r="C483" s="256" t="s">
        <v>4756</v>
      </c>
      <c r="D483" s="256">
        <v>100.752026</v>
      </c>
      <c r="E483" s="256">
        <v>102.752026</v>
      </c>
      <c r="F483" s="256">
        <v>104.752026</v>
      </c>
      <c r="G483" s="256">
        <v>200</v>
      </c>
      <c r="I483" s="223">
        <v>43996</v>
      </c>
      <c r="J483" s="233">
        <v>99.788192840642395</v>
      </c>
      <c r="K483" s="235">
        <v>99.972225446949537</v>
      </c>
      <c r="L483" s="235">
        <v>99.972134981622915</v>
      </c>
      <c r="M483" s="240">
        <v>101.81948410080011</v>
      </c>
      <c r="N483" s="240">
        <v>101.91892767266488</v>
      </c>
      <c r="O483" s="240"/>
      <c r="P483" s="238"/>
    </row>
    <row r="484" spans="1:16" x14ac:dyDescent="0.35">
      <c r="A484" s="256">
        <v>20190329</v>
      </c>
      <c r="B484" s="256" t="s">
        <v>1775</v>
      </c>
      <c r="C484" s="256" t="s">
        <v>1776</v>
      </c>
      <c r="D484" s="256">
        <v>101.080027</v>
      </c>
      <c r="E484" s="256">
        <v>102.380027</v>
      </c>
      <c r="F484" s="256">
        <v>103.680027</v>
      </c>
      <c r="G484" s="256">
        <v>130</v>
      </c>
      <c r="I484" s="223">
        <v>43997</v>
      </c>
      <c r="J484" s="233">
        <v>99.788219399533844</v>
      </c>
      <c r="K484" s="235">
        <v>99.972228929652118</v>
      </c>
      <c r="L484" s="235">
        <v>99.972138322752215</v>
      </c>
      <c r="M484" s="240">
        <v>101.81909845347057</v>
      </c>
      <c r="N484" s="240">
        <v>101.91873893186892</v>
      </c>
      <c r="O484" s="240"/>
      <c r="P484" s="238"/>
    </row>
    <row r="485" spans="1:16" x14ac:dyDescent="0.35">
      <c r="A485" s="256">
        <v>20190329</v>
      </c>
      <c r="B485" s="256" t="s">
        <v>1777</v>
      </c>
      <c r="C485" s="256" t="s">
        <v>1778</v>
      </c>
      <c r="D485" s="256">
        <v>99.945767000000004</v>
      </c>
      <c r="E485" s="256">
        <v>100.945767</v>
      </c>
      <c r="F485" s="256">
        <v>101.945767</v>
      </c>
      <c r="G485" s="256">
        <v>100</v>
      </c>
      <c r="I485" s="223">
        <v>43998</v>
      </c>
      <c r="J485" s="233">
        <v>99.788245958425293</v>
      </c>
      <c r="K485" s="235">
        <v>99.9722324123547</v>
      </c>
      <c r="L485" s="235">
        <v>99.972141663881516</v>
      </c>
      <c r="M485" s="240">
        <v>101.81871280614104</v>
      </c>
      <c r="N485" s="240">
        <v>101.91855019107294</v>
      </c>
      <c r="O485" s="240"/>
      <c r="P485" s="238"/>
    </row>
    <row r="486" spans="1:16" x14ac:dyDescent="0.35">
      <c r="A486" s="256">
        <v>20190329</v>
      </c>
      <c r="B486" s="256" t="s">
        <v>1779</v>
      </c>
      <c r="C486" s="256" t="s">
        <v>1780</v>
      </c>
      <c r="D486" s="256">
        <v>101.03901999999999</v>
      </c>
      <c r="E486" s="256">
        <v>102.33902</v>
      </c>
      <c r="F486" s="256">
        <v>103.63902</v>
      </c>
      <c r="G486" s="256">
        <v>130</v>
      </c>
      <c r="I486" s="223">
        <v>43999</v>
      </c>
      <c r="J486" s="233">
        <v>99.788272517316742</v>
      </c>
      <c r="K486" s="235">
        <v>99.972235895057281</v>
      </c>
      <c r="L486" s="235">
        <v>99.972145005010816</v>
      </c>
      <c r="M486" s="240">
        <v>101.8183271588115</v>
      </c>
      <c r="N486" s="240">
        <v>101.91836145027698</v>
      </c>
      <c r="O486" s="240"/>
      <c r="P486" s="238"/>
    </row>
    <row r="487" spans="1:16" x14ac:dyDescent="0.35">
      <c r="A487" s="256">
        <v>20190329</v>
      </c>
      <c r="B487" s="256" t="s">
        <v>1781</v>
      </c>
      <c r="C487" s="256" t="s">
        <v>1782</v>
      </c>
      <c r="D487" s="256">
        <v>100.432202</v>
      </c>
      <c r="E487" s="256">
        <v>102.032202</v>
      </c>
      <c r="F487" s="256">
        <v>103.63220200000001</v>
      </c>
      <c r="G487" s="256">
        <v>160</v>
      </c>
      <c r="I487" s="223">
        <v>44000</v>
      </c>
      <c r="J487" s="233">
        <v>99.78829907620819</v>
      </c>
      <c r="K487" s="235">
        <v>99.972239377759863</v>
      </c>
      <c r="L487" s="235">
        <v>99.972148346140116</v>
      </c>
      <c r="M487" s="240">
        <v>101.81794151148196</v>
      </c>
      <c r="N487" s="240">
        <v>101.918172709481</v>
      </c>
      <c r="O487" s="240"/>
      <c r="P487" s="238"/>
    </row>
    <row r="488" spans="1:16" x14ac:dyDescent="0.35">
      <c r="A488" s="256">
        <v>20190329</v>
      </c>
      <c r="B488" s="256" t="s">
        <v>1784</v>
      </c>
      <c r="C488" s="256" t="s">
        <v>1785</v>
      </c>
      <c r="D488" s="256">
        <v>99.919855999999996</v>
      </c>
      <c r="E488" s="256">
        <v>100.919856</v>
      </c>
      <c r="F488" s="256">
        <v>101.919856</v>
      </c>
      <c r="G488" s="256">
        <v>100</v>
      </c>
      <c r="I488" s="223">
        <v>44001</v>
      </c>
      <c r="J488" s="233">
        <v>99.788325635099639</v>
      </c>
      <c r="K488" s="235">
        <v>99.972242860462444</v>
      </c>
      <c r="L488" s="235">
        <v>99.972151687269417</v>
      </c>
      <c r="M488" s="240">
        <v>101.81755586415242</v>
      </c>
      <c r="N488" s="240">
        <v>101.91798396868504</v>
      </c>
      <c r="O488" s="240"/>
      <c r="P488" s="238"/>
    </row>
    <row r="489" spans="1:16" x14ac:dyDescent="0.35">
      <c r="A489" s="256">
        <v>20190329</v>
      </c>
      <c r="B489" s="256" t="s">
        <v>1786</v>
      </c>
      <c r="C489" s="256" t="s">
        <v>1787</v>
      </c>
      <c r="D489" s="256">
        <v>96.594329999999999</v>
      </c>
      <c r="E489" s="256">
        <v>98.194329999999994</v>
      </c>
      <c r="F489" s="256">
        <v>99.794330000000002</v>
      </c>
      <c r="G489" s="256">
        <v>160</v>
      </c>
      <c r="I489" s="223">
        <v>44002</v>
      </c>
      <c r="J489" s="233">
        <v>99.788352193991088</v>
      </c>
      <c r="K489" s="235">
        <v>99.972246343165025</v>
      </c>
      <c r="L489" s="235">
        <v>99.972155028398717</v>
      </c>
      <c r="M489" s="240">
        <v>101.81717021682289</v>
      </c>
      <c r="N489" s="240">
        <v>101.91779522788906</v>
      </c>
      <c r="O489" s="240"/>
      <c r="P489" s="238"/>
    </row>
    <row r="490" spans="1:16" x14ac:dyDescent="0.35">
      <c r="A490" s="256">
        <v>20190329</v>
      </c>
      <c r="B490" s="256" t="s">
        <v>1788</v>
      </c>
      <c r="C490" s="256" t="s">
        <v>1789</v>
      </c>
      <c r="D490" s="256">
        <v>96.629665000000003</v>
      </c>
      <c r="E490" s="256">
        <v>98.229664999999997</v>
      </c>
      <c r="F490" s="256">
        <v>99.829665000000006</v>
      </c>
      <c r="G490" s="256">
        <v>160</v>
      </c>
      <c r="I490" s="223">
        <v>44003</v>
      </c>
      <c r="J490" s="233">
        <v>99.788378752882537</v>
      </c>
      <c r="K490" s="235">
        <v>99.972249825867607</v>
      </c>
      <c r="L490" s="235">
        <v>99.972158369528017</v>
      </c>
      <c r="M490" s="240">
        <v>101.81678456949335</v>
      </c>
      <c r="N490" s="240">
        <v>101.9176064870931</v>
      </c>
      <c r="O490" s="240"/>
      <c r="P490" s="238"/>
    </row>
    <row r="491" spans="1:16" x14ac:dyDescent="0.35">
      <c r="A491" s="256">
        <v>20190329</v>
      </c>
      <c r="B491" s="256" t="s">
        <v>1790</v>
      </c>
      <c r="C491" s="256" t="s">
        <v>1791</v>
      </c>
      <c r="D491" s="256">
        <v>102.216302</v>
      </c>
      <c r="E491" s="256">
        <v>103.81630199999999</v>
      </c>
      <c r="F491" s="256">
        <v>105.416302</v>
      </c>
      <c r="G491" s="256">
        <v>160</v>
      </c>
      <c r="I491" s="223">
        <v>44004</v>
      </c>
      <c r="J491" s="233">
        <v>99.788405311773985</v>
      </c>
      <c r="K491" s="235">
        <v>99.972253308570188</v>
      </c>
      <c r="L491" s="235">
        <v>99.972161710657318</v>
      </c>
      <c r="M491" s="240">
        <v>101.81639892216381</v>
      </c>
      <c r="N491" s="240">
        <v>101.91741774629712</v>
      </c>
      <c r="O491" s="240"/>
      <c r="P491" s="238"/>
    </row>
    <row r="492" spans="1:16" x14ac:dyDescent="0.35">
      <c r="A492" s="256">
        <v>20190329</v>
      </c>
      <c r="B492" s="256" t="s">
        <v>1793</v>
      </c>
      <c r="C492" s="256" t="s">
        <v>1794</v>
      </c>
      <c r="D492" s="256">
        <v>97.303424000000007</v>
      </c>
      <c r="E492" s="256">
        <v>98.903424000000001</v>
      </c>
      <c r="F492" s="256">
        <v>100.503424</v>
      </c>
      <c r="G492" s="256">
        <v>160</v>
      </c>
      <c r="I492" s="223">
        <v>44005</v>
      </c>
      <c r="J492" s="233">
        <v>99.788431870665434</v>
      </c>
      <c r="K492" s="235">
        <v>99.97225679127277</v>
      </c>
      <c r="L492" s="235">
        <v>99.972165051786618</v>
      </c>
      <c r="M492" s="240">
        <v>101.81601327483428</v>
      </c>
      <c r="N492" s="240">
        <v>101.91722900550116</v>
      </c>
      <c r="O492" s="240"/>
      <c r="P492" s="238"/>
    </row>
    <row r="493" spans="1:16" x14ac:dyDescent="0.35">
      <c r="A493" s="256">
        <v>20190329</v>
      </c>
      <c r="B493" s="256" t="s">
        <v>1795</v>
      </c>
      <c r="C493" s="256" t="s">
        <v>1796</v>
      </c>
      <c r="D493" s="256">
        <v>98.302256999999997</v>
      </c>
      <c r="E493" s="256">
        <v>100.302257</v>
      </c>
      <c r="F493" s="256">
        <v>102.302257</v>
      </c>
      <c r="G493" s="256">
        <v>200</v>
      </c>
      <c r="I493" s="223">
        <v>44006</v>
      </c>
      <c r="J493" s="233">
        <v>99.788458429556883</v>
      </c>
      <c r="K493" s="235">
        <v>99.972260273975351</v>
      </c>
      <c r="L493" s="235">
        <v>99.972168392915918</v>
      </c>
      <c r="M493" s="240">
        <v>101.81562762750474</v>
      </c>
      <c r="N493" s="240">
        <v>101.91704026470518</v>
      </c>
      <c r="O493" s="240"/>
      <c r="P493" s="238"/>
    </row>
    <row r="494" spans="1:16" x14ac:dyDescent="0.35">
      <c r="A494" s="256">
        <v>20190329</v>
      </c>
      <c r="B494" s="256" t="s">
        <v>1797</v>
      </c>
      <c r="C494" s="256" t="s">
        <v>1798</v>
      </c>
      <c r="D494" s="256">
        <v>99.194525999999996</v>
      </c>
      <c r="E494" s="256">
        <v>101.194526</v>
      </c>
      <c r="F494" s="256">
        <v>103.194526</v>
      </c>
      <c r="G494" s="256">
        <v>200</v>
      </c>
      <c r="I494" s="223">
        <v>44007</v>
      </c>
      <c r="J494" s="233">
        <v>99.788484988448332</v>
      </c>
      <c r="K494" s="235">
        <v>99.972263756677933</v>
      </c>
      <c r="L494" s="235">
        <v>99.972171734045219</v>
      </c>
      <c r="M494" s="240">
        <v>101.8152419801752</v>
      </c>
      <c r="N494" s="240">
        <v>101.91685152390922</v>
      </c>
      <c r="O494" s="240"/>
      <c r="P494" s="238"/>
    </row>
    <row r="495" spans="1:16" x14ac:dyDescent="0.35">
      <c r="A495" s="256">
        <v>20190329</v>
      </c>
      <c r="B495" s="256" t="s">
        <v>1800</v>
      </c>
      <c r="C495" s="256" t="s">
        <v>1801</v>
      </c>
      <c r="D495" s="256">
        <v>100.401747</v>
      </c>
      <c r="E495" s="256">
        <v>101.401747</v>
      </c>
      <c r="F495" s="256">
        <v>102.401747</v>
      </c>
      <c r="G495" s="256">
        <v>100</v>
      </c>
      <c r="I495" s="223">
        <v>44008</v>
      </c>
      <c r="J495" s="233">
        <v>99.78851154733978</v>
      </c>
      <c r="K495" s="235">
        <v>99.972267239380514</v>
      </c>
      <c r="L495" s="235">
        <v>99.972175075174519</v>
      </c>
      <c r="M495" s="240">
        <v>101.81485633284566</v>
      </c>
      <c r="N495" s="240">
        <v>101.91666278311324</v>
      </c>
      <c r="O495" s="240"/>
      <c r="P495" s="238"/>
    </row>
    <row r="496" spans="1:16" x14ac:dyDescent="0.35">
      <c r="A496" s="256">
        <v>20190329</v>
      </c>
      <c r="B496" s="256" t="s">
        <v>1802</v>
      </c>
      <c r="C496" s="256" t="s">
        <v>1803</v>
      </c>
      <c r="D496" s="256">
        <v>86.651791000000003</v>
      </c>
      <c r="E496" s="256">
        <v>90.350747999999996</v>
      </c>
      <c r="F496" s="256">
        <v>94.049704000000006</v>
      </c>
      <c r="G496" s="256">
        <v>369.8956</v>
      </c>
      <c r="I496" s="223">
        <v>44009</v>
      </c>
      <c r="J496" s="233">
        <v>99.788538106231229</v>
      </c>
      <c r="K496" s="235">
        <v>99.972270722083096</v>
      </c>
      <c r="L496" s="235">
        <v>99.972178416303819</v>
      </c>
      <c r="M496" s="240">
        <v>101.81447068551613</v>
      </c>
      <c r="N496" s="240">
        <v>101.91647404231728</v>
      </c>
      <c r="O496" s="240"/>
      <c r="P496" s="238"/>
    </row>
    <row r="497" spans="1:16" x14ac:dyDescent="0.35">
      <c r="A497" s="256">
        <v>20190329</v>
      </c>
      <c r="B497" s="256" t="s">
        <v>1804</v>
      </c>
      <c r="C497" s="256" t="s">
        <v>1805</v>
      </c>
      <c r="D497" s="256">
        <v>97.968119999999999</v>
      </c>
      <c r="E497" s="256">
        <v>99.968119999999999</v>
      </c>
      <c r="F497" s="256">
        <v>101.96812</v>
      </c>
      <c r="G497" s="256">
        <v>200</v>
      </c>
      <c r="I497" s="223">
        <v>44010</v>
      </c>
      <c r="J497" s="233">
        <v>99.788564665122678</v>
      </c>
      <c r="K497" s="235">
        <v>99.972274204785677</v>
      </c>
      <c r="L497" s="235">
        <v>99.97218175743312</v>
      </c>
      <c r="M497" s="240">
        <v>101.81408503818659</v>
      </c>
      <c r="N497" s="240">
        <v>101.9162853015213</v>
      </c>
      <c r="O497" s="240"/>
      <c r="P497" s="238"/>
    </row>
    <row r="498" spans="1:16" x14ac:dyDescent="0.35">
      <c r="A498" s="256">
        <v>20190329</v>
      </c>
      <c r="B498" s="256" t="s">
        <v>1806</v>
      </c>
      <c r="C498" s="256" t="s">
        <v>1807</v>
      </c>
      <c r="D498" s="256">
        <v>99.190763000000004</v>
      </c>
      <c r="E498" s="256">
        <v>101.190763</v>
      </c>
      <c r="F498" s="256">
        <v>103.190763</v>
      </c>
      <c r="G498" s="256">
        <v>200</v>
      </c>
      <c r="I498" s="223">
        <v>44011</v>
      </c>
      <c r="J498" s="233">
        <v>99.788591224014127</v>
      </c>
      <c r="K498" s="235">
        <v>99.972277687488258</v>
      </c>
      <c r="L498" s="235">
        <v>99.97218509856242</v>
      </c>
      <c r="M498" s="240">
        <v>101.81369939085705</v>
      </c>
      <c r="N498" s="240">
        <v>101.91609656072534</v>
      </c>
      <c r="O498" s="240"/>
      <c r="P498" s="238"/>
    </row>
    <row r="499" spans="1:16" x14ac:dyDescent="0.35">
      <c r="A499" s="256">
        <v>20190329</v>
      </c>
      <c r="B499" s="256" t="s">
        <v>4757</v>
      </c>
      <c r="C499" s="256" t="s">
        <v>4758</v>
      </c>
      <c r="D499" s="256">
        <v>83.319118000000003</v>
      </c>
      <c r="E499" s="256">
        <v>87.018074999999996</v>
      </c>
      <c r="F499" s="256">
        <v>90.717031000000006</v>
      </c>
      <c r="G499" s="256">
        <v>369.8956</v>
      </c>
      <c r="I499" s="223">
        <v>44012</v>
      </c>
      <c r="J499" s="233">
        <v>99.788617782905575</v>
      </c>
      <c r="K499" s="235">
        <v>99.97228117019084</v>
      </c>
      <c r="L499" s="235">
        <v>99.97218843969172</v>
      </c>
      <c r="M499" s="240">
        <v>101.81331374352752</v>
      </c>
      <c r="N499" s="240">
        <v>101.91590781992936</v>
      </c>
      <c r="O499" s="240"/>
      <c r="P499" s="238"/>
    </row>
    <row r="500" spans="1:16" x14ac:dyDescent="0.35">
      <c r="A500" s="256">
        <v>20190329</v>
      </c>
      <c r="B500" s="256" t="s">
        <v>1809</v>
      </c>
      <c r="C500" s="256" t="s">
        <v>1810</v>
      </c>
      <c r="D500" s="256">
        <v>101.239853</v>
      </c>
      <c r="E500" s="256">
        <v>102.83985300000001</v>
      </c>
      <c r="F500" s="256">
        <v>104.439853</v>
      </c>
      <c r="G500" s="256">
        <v>160</v>
      </c>
      <c r="I500" s="223">
        <v>44013</v>
      </c>
      <c r="J500" s="233">
        <v>99.788644341797024</v>
      </c>
      <c r="K500" s="235">
        <v>99.972284652893421</v>
      </c>
      <c r="L500" s="235">
        <v>99.972191780821021</v>
      </c>
      <c r="M500" s="240">
        <v>101.81292809619798</v>
      </c>
      <c r="N500" s="240">
        <v>101.9157190791334</v>
      </c>
      <c r="O500" s="240"/>
      <c r="P500" s="238"/>
    </row>
    <row r="501" spans="1:16" x14ac:dyDescent="0.35">
      <c r="A501" s="256">
        <v>20190329</v>
      </c>
      <c r="B501" s="256" t="s">
        <v>1814</v>
      </c>
      <c r="C501" s="256" t="s">
        <v>1815</v>
      </c>
      <c r="D501" s="256">
        <v>99.425926000000004</v>
      </c>
      <c r="E501" s="256">
        <v>100.62592600000001</v>
      </c>
      <c r="F501" s="256">
        <v>101.825926</v>
      </c>
      <c r="G501" s="256">
        <v>120</v>
      </c>
      <c r="I501" s="223">
        <v>44014</v>
      </c>
      <c r="J501" s="233">
        <v>99.788670900688473</v>
      </c>
      <c r="K501" s="235">
        <v>99.972288135596003</v>
      </c>
      <c r="L501" s="235">
        <v>99.972195121950321</v>
      </c>
      <c r="M501" s="240">
        <v>101.81254244886844</v>
      </c>
      <c r="N501" s="240">
        <v>101.91553033833742</v>
      </c>
      <c r="O501" s="240"/>
      <c r="P501" s="238"/>
    </row>
    <row r="502" spans="1:16" x14ac:dyDescent="0.35">
      <c r="A502" s="256">
        <v>20190329</v>
      </c>
      <c r="B502" s="256" t="s">
        <v>1816</v>
      </c>
      <c r="C502" s="256" t="s">
        <v>1817</v>
      </c>
      <c r="D502" s="256">
        <v>99.792063999999996</v>
      </c>
      <c r="E502" s="256">
        <v>100.992064</v>
      </c>
      <c r="F502" s="256">
        <v>102.192064</v>
      </c>
      <c r="G502" s="256">
        <v>120</v>
      </c>
      <c r="I502" s="223">
        <v>44015</v>
      </c>
      <c r="J502" s="233">
        <v>99.788697459579922</v>
      </c>
      <c r="K502" s="235">
        <v>99.972291618298584</v>
      </c>
      <c r="L502" s="235">
        <v>99.972198463079621</v>
      </c>
      <c r="M502" s="240">
        <v>101.8121568015389</v>
      </c>
      <c r="N502" s="240">
        <v>101.91534159754146</v>
      </c>
      <c r="O502" s="240"/>
      <c r="P502" s="238"/>
    </row>
    <row r="503" spans="1:16" x14ac:dyDescent="0.35">
      <c r="A503" s="256">
        <v>20190329</v>
      </c>
      <c r="B503" s="256" t="s">
        <v>1818</v>
      </c>
      <c r="C503" s="256" t="s">
        <v>1819</v>
      </c>
      <c r="D503" s="256">
        <v>100.126563</v>
      </c>
      <c r="E503" s="256">
        <v>101.32656299999999</v>
      </c>
      <c r="F503" s="256">
        <v>102.526563</v>
      </c>
      <c r="G503" s="256">
        <v>120</v>
      </c>
      <c r="I503" s="223">
        <v>44016</v>
      </c>
      <c r="J503" s="233">
        <v>99.78872401847137</v>
      </c>
      <c r="K503" s="235">
        <v>99.972295101001166</v>
      </c>
      <c r="L503" s="235">
        <v>99.972201804208922</v>
      </c>
      <c r="M503" s="240">
        <v>101.81177115420937</v>
      </c>
      <c r="N503" s="240">
        <v>101.91515285674548</v>
      </c>
      <c r="O503" s="240"/>
      <c r="P503" s="238"/>
    </row>
    <row r="504" spans="1:16" x14ac:dyDescent="0.35">
      <c r="A504" s="256">
        <v>20190329</v>
      </c>
      <c r="B504" s="256" t="s">
        <v>1820</v>
      </c>
      <c r="C504" s="256" t="s">
        <v>1821</v>
      </c>
      <c r="D504" s="256">
        <v>100.082854</v>
      </c>
      <c r="E504" s="256">
        <v>101.68285400000001</v>
      </c>
      <c r="F504" s="256">
        <v>103.282854</v>
      </c>
      <c r="G504" s="256">
        <v>160</v>
      </c>
      <c r="I504" s="223">
        <v>44017</v>
      </c>
      <c r="J504" s="233">
        <v>99.788750577362819</v>
      </c>
      <c r="K504" s="235">
        <v>99.972298583703747</v>
      </c>
      <c r="L504" s="235">
        <v>99.972205145338222</v>
      </c>
      <c r="M504" s="240">
        <v>101.81138550687983</v>
      </c>
      <c r="N504" s="240">
        <v>101.91496411594952</v>
      </c>
      <c r="O504" s="240"/>
      <c r="P504" s="238"/>
    </row>
    <row r="505" spans="1:16" x14ac:dyDescent="0.35">
      <c r="A505" s="256">
        <v>20190329</v>
      </c>
      <c r="B505" s="256" t="s">
        <v>1823</v>
      </c>
      <c r="C505" s="256" t="s">
        <v>1824</v>
      </c>
      <c r="D505" s="256">
        <v>100.143231</v>
      </c>
      <c r="E505" s="256">
        <v>101.74323099999999</v>
      </c>
      <c r="F505" s="256">
        <v>103.343231</v>
      </c>
      <c r="G505" s="256">
        <v>160</v>
      </c>
      <c r="I505" s="223">
        <v>44018</v>
      </c>
      <c r="J505" s="233">
        <v>99.788777136254268</v>
      </c>
      <c r="K505" s="235">
        <v>99.972302066406328</v>
      </c>
      <c r="L505" s="235">
        <v>99.972208486467522</v>
      </c>
      <c r="M505" s="240">
        <v>101.81099985955029</v>
      </c>
      <c r="N505" s="240">
        <v>101.91477537515354</v>
      </c>
      <c r="O505" s="240"/>
      <c r="P505" s="238"/>
    </row>
    <row r="506" spans="1:16" x14ac:dyDescent="0.35">
      <c r="A506" s="256">
        <v>20190329</v>
      </c>
      <c r="B506" s="256" t="s">
        <v>1825</v>
      </c>
      <c r="C506" s="256" t="s">
        <v>1826</v>
      </c>
      <c r="D506" s="256">
        <v>102.277674</v>
      </c>
      <c r="E506" s="256">
        <v>103.877674</v>
      </c>
      <c r="F506" s="256">
        <v>105.47767399999999</v>
      </c>
      <c r="G506" s="256">
        <v>160</v>
      </c>
      <c r="I506" s="223">
        <v>44019</v>
      </c>
      <c r="J506" s="233">
        <v>99.788803695145717</v>
      </c>
      <c r="K506" s="235">
        <v>99.97230554910891</v>
      </c>
      <c r="L506" s="235">
        <v>99.972211827596823</v>
      </c>
      <c r="M506" s="240">
        <v>101.81061421222076</v>
      </c>
      <c r="N506" s="240">
        <v>101.91458663435758</v>
      </c>
      <c r="O506" s="240"/>
      <c r="P506" s="238"/>
    </row>
    <row r="507" spans="1:16" x14ac:dyDescent="0.35">
      <c r="A507" s="256">
        <v>20190329</v>
      </c>
      <c r="B507" s="256" t="s">
        <v>1827</v>
      </c>
      <c r="C507" s="256" t="s">
        <v>1828</v>
      </c>
      <c r="D507" s="256">
        <v>102.495715</v>
      </c>
      <c r="E507" s="256">
        <v>104.095715</v>
      </c>
      <c r="F507" s="256">
        <v>105.69571500000001</v>
      </c>
      <c r="G507" s="256">
        <v>160</v>
      </c>
      <c r="I507" s="223">
        <v>44020</v>
      </c>
      <c r="J507" s="233">
        <v>99.788830254037165</v>
      </c>
      <c r="K507" s="235">
        <v>99.972309031811491</v>
      </c>
      <c r="L507" s="235">
        <v>99.972215168726123</v>
      </c>
      <c r="M507" s="240">
        <v>101.81022856489122</v>
      </c>
      <c r="N507" s="240">
        <v>101.9143978935616</v>
      </c>
      <c r="O507" s="240"/>
      <c r="P507" s="238"/>
    </row>
    <row r="508" spans="1:16" x14ac:dyDescent="0.35">
      <c r="A508" s="256">
        <v>20190329</v>
      </c>
      <c r="B508" s="256" t="s">
        <v>1829</v>
      </c>
      <c r="C508" s="256" t="s">
        <v>1830</v>
      </c>
      <c r="D508" s="256">
        <v>102.70492</v>
      </c>
      <c r="E508" s="256">
        <v>104.30492</v>
      </c>
      <c r="F508" s="256">
        <v>105.90492</v>
      </c>
      <c r="G508" s="256">
        <v>160</v>
      </c>
      <c r="I508" s="223">
        <v>44021</v>
      </c>
      <c r="J508" s="233">
        <v>99.788856812928614</v>
      </c>
      <c r="K508" s="235">
        <v>99.972312514514073</v>
      </c>
      <c r="L508" s="235">
        <v>99.972218509855423</v>
      </c>
      <c r="M508" s="240">
        <v>101.80984291756168</v>
      </c>
      <c r="N508" s="240">
        <v>101.91420915276564</v>
      </c>
      <c r="O508" s="240"/>
      <c r="P508" s="238"/>
    </row>
    <row r="509" spans="1:16" x14ac:dyDescent="0.35">
      <c r="A509" s="256">
        <v>20190329</v>
      </c>
      <c r="B509" s="256" t="s">
        <v>1831</v>
      </c>
      <c r="C509" s="256" t="s">
        <v>1832</v>
      </c>
      <c r="D509" s="256">
        <v>102.536646</v>
      </c>
      <c r="E509" s="256">
        <v>104.536646</v>
      </c>
      <c r="F509" s="256">
        <v>106.536646</v>
      </c>
      <c r="G509" s="256">
        <v>200</v>
      </c>
      <c r="I509" s="223">
        <v>44022</v>
      </c>
      <c r="J509" s="233">
        <v>99.788883371820063</v>
      </c>
      <c r="K509" s="235">
        <v>99.972315997216654</v>
      </c>
      <c r="L509" s="235">
        <v>99.972221850984724</v>
      </c>
      <c r="M509" s="240">
        <v>101.80945727023214</v>
      </c>
      <c r="N509" s="240">
        <v>101.91402041196966</v>
      </c>
      <c r="O509" s="240"/>
      <c r="P509" s="238"/>
    </row>
    <row r="510" spans="1:16" x14ac:dyDescent="0.35">
      <c r="A510" s="256">
        <v>20190329</v>
      </c>
      <c r="B510" s="256" t="s">
        <v>1833</v>
      </c>
      <c r="C510" s="256" t="s">
        <v>1834</v>
      </c>
      <c r="D510" s="256">
        <v>100.31148399999999</v>
      </c>
      <c r="E510" s="256">
        <v>101.911484</v>
      </c>
      <c r="F510" s="256">
        <v>103.511484</v>
      </c>
      <c r="G510" s="256">
        <v>160</v>
      </c>
      <c r="I510" s="223">
        <v>44023</v>
      </c>
      <c r="J510" s="233">
        <v>99.788909930711512</v>
      </c>
      <c r="K510" s="235">
        <v>99.972319479919236</v>
      </c>
      <c r="L510" s="235">
        <v>99.972225192114024</v>
      </c>
      <c r="M510" s="240">
        <v>101.80907162290261</v>
      </c>
      <c r="N510" s="240">
        <v>101.9138316711737</v>
      </c>
      <c r="O510" s="240"/>
      <c r="P510" s="238"/>
    </row>
    <row r="511" spans="1:16" x14ac:dyDescent="0.35">
      <c r="A511" s="256">
        <v>20190329</v>
      </c>
      <c r="B511" s="256" t="s">
        <v>1835</v>
      </c>
      <c r="C511" s="256" t="s">
        <v>1836</v>
      </c>
      <c r="D511" s="256">
        <v>101.380612</v>
      </c>
      <c r="E511" s="256">
        <v>103.380612</v>
      </c>
      <c r="F511" s="256">
        <v>105.380612</v>
      </c>
      <c r="G511" s="256">
        <v>200</v>
      </c>
      <c r="I511" s="223">
        <v>44024</v>
      </c>
      <c r="J511" s="233">
        <v>99.78893648960296</v>
      </c>
      <c r="K511" s="235">
        <v>99.972322962621817</v>
      </c>
      <c r="L511" s="235">
        <v>99.972228533243324</v>
      </c>
      <c r="M511" s="240">
        <v>101.80868597557307</v>
      </c>
      <c r="N511" s="240">
        <v>101.91364293037772</v>
      </c>
      <c r="O511" s="240"/>
      <c r="P511" s="238"/>
    </row>
    <row r="512" spans="1:16" x14ac:dyDescent="0.35">
      <c r="A512" s="256">
        <v>20190329</v>
      </c>
      <c r="B512" s="256" t="s">
        <v>1837</v>
      </c>
      <c r="C512" s="256" t="s">
        <v>1838</v>
      </c>
      <c r="D512" s="256">
        <v>104.920468</v>
      </c>
      <c r="E512" s="256">
        <v>106.920468</v>
      </c>
      <c r="F512" s="256">
        <v>108.920468</v>
      </c>
      <c r="G512" s="256">
        <v>200</v>
      </c>
      <c r="I512" s="223">
        <v>44025</v>
      </c>
      <c r="J512" s="233">
        <v>99.788963048494409</v>
      </c>
      <c r="K512" s="235">
        <v>99.972326445324398</v>
      </c>
      <c r="L512" s="235">
        <v>99.972231874372625</v>
      </c>
      <c r="M512" s="240">
        <v>101.80830032824353</v>
      </c>
      <c r="N512" s="240">
        <v>101.91345418958176</v>
      </c>
      <c r="O512" s="240"/>
      <c r="P512" s="238"/>
    </row>
    <row r="513" spans="1:16" x14ac:dyDescent="0.35">
      <c r="A513" s="256">
        <v>20190329</v>
      </c>
      <c r="B513" s="256" t="s">
        <v>1839</v>
      </c>
      <c r="C513" s="256" t="s">
        <v>1840</v>
      </c>
      <c r="D513" s="256">
        <v>104.933611</v>
      </c>
      <c r="E513" s="256">
        <v>106.933611</v>
      </c>
      <c r="F513" s="256">
        <v>108.933611</v>
      </c>
      <c r="G513" s="256">
        <v>200</v>
      </c>
      <c r="I513" s="223">
        <v>44026</v>
      </c>
      <c r="J513" s="233">
        <v>99.788989607385858</v>
      </c>
      <c r="K513" s="235">
        <v>99.97232992802698</v>
      </c>
      <c r="L513" s="235">
        <v>99.972235215501925</v>
      </c>
      <c r="M513" s="240">
        <v>101.807914680914</v>
      </c>
      <c r="N513" s="240">
        <v>101.91326544878578</v>
      </c>
      <c r="O513" s="240"/>
      <c r="P513" s="238"/>
    </row>
    <row r="514" spans="1:16" x14ac:dyDescent="0.35">
      <c r="A514" s="256">
        <v>20190329</v>
      </c>
      <c r="B514" s="256" t="s">
        <v>1841</v>
      </c>
      <c r="C514" s="256" t="s">
        <v>1842</v>
      </c>
      <c r="D514" s="256">
        <v>102.67726999999999</v>
      </c>
      <c r="E514" s="256">
        <v>104.67726999999999</v>
      </c>
      <c r="F514" s="256">
        <v>106.67726999999999</v>
      </c>
      <c r="G514" s="256">
        <v>200</v>
      </c>
      <c r="I514" s="223">
        <v>44027</v>
      </c>
      <c r="J514" s="233">
        <v>99.789016166277307</v>
      </c>
      <c r="K514" s="235">
        <v>99.972333410729561</v>
      </c>
      <c r="L514" s="235">
        <v>99.972238556631225</v>
      </c>
      <c r="M514" s="240">
        <v>101.80752903358446</v>
      </c>
      <c r="N514" s="240">
        <v>101.91307670798982</v>
      </c>
      <c r="O514" s="240"/>
      <c r="P514" s="238"/>
    </row>
    <row r="515" spans="1:16" x14ac:dyDescent="0.35">
      <c r="A515" s="256">
        <v>20190329</v>
      </c>
      <c r="B515" s="256" t="s">
        <v>4468</v>
      </c>
      <c r="C515" s="256" t="s">
        <v>4469</v>
      </c>
      <c r="D515" s="256">
        <v>97.346334999999996</v>
      </c>
      <c r="E515" s="256">
        <v>98.946335000000005</v>
      </c>
      <c r="F515" s="256">
        <v>100.546335</v>
      </c>
      <c r="G515" s="256">
        <v>160</v>
      </c>
      <c r="I515" s="223">
        <v>44028</v>
      </c>
      <c r="J515" s="233">
        <v>99.789042725168756</v>
      </c>
      <c r="K515" s="235">
        <v>99.972336893432143</v>
      </c>
      <c r="L515" s="235">
        <v>99.972241897760526</v>
      </c>
      <c r="M515" s="240">
        <v>101.80714338625492</v>
      </c>
      <c r="N515" s="240">
        <v>101.91288796719384</v>
      </c>
      <c r="O515" s="240"/>
      <c r="P515" s="238"/>
    </row>
    <row r="516" spans="1:16" x14ac:dyDescent="0.35">
      <c r="A516" s="256">
        <v>20190329</v>
      </c>
      <c r="B516" s="256" t="s">
        <v>4858</v>
      </c>
      <c r="C516" s="256" t="s">
        <v>4859</v>
      </c>
      <c r="D516" s="256">
        <v>99.628026000000006</v>
      </c>
      <c r="E516" s="256">
        <v>101.228026</v>
      </c>
      <c r="F516" s="256">
        <v>102.82802599999999</v>
      </c>
      <c r="G516" s="256">
        <v>160</v>
      </c>
      <c r="I516" s="223">
        <v>44029</v>
      </c>
      <c r="J516" s="233">
        <v>99.789069284060204</v>
      </c>
      <c r="K516" s="235">
        <v>99.972340376134724</v>
      </c>
      <c r="L516" s="235">
        <v>99.972245238889826</v>
      </c>
      <c r="M516" s="240">
        <v>101.80675773892538</v>
      </c>
      <c r="N516" s="240">
        <v>101.91269922639788</v>
      </c>
      <c r="O516" s="240"/>
      <c r="P516" s="238"/>
    </row>
    <row r="517" spans="1:16" x14ac:dyDescent="0.35">
      <c r="A517" s="256">
        <v>20190329</v>
      </c>
      <c r="B517" s="256" t="s">
        <v>4470</v>
      </c>
      <c r="C517" s="256" t="s">
        <v>4471</v>
      </c>
      <c r="D517" s="256">
        <v>96.439108000000004</v>
      </c>
      <c r="E517" s="256">
        <v>98.439108000000004</v>
      </c>
      <c r="F517" s="256">
        <v>100.439108</v>
      </c>
      <c r="G517" s="256">
        <v>200</v>
      </c>
      <c r="I517" s="223">
        <v>44030</v>
      </c>
      <c r="J517" s="233">
        <v>99.789095842951653</v>
      </c>
      <c r="K517" s="235">
        <v>99.972343858837306</v>
      </c>
      <c r="L517" s="235">
        <v>99.972248580019127</v>
      </c>
      <c r="M517" s="240">
        <v>101.80637209159585</v>
      </c>
      <c r="N517" s="240">
        <v>101.9125104856019</v>
      </c>
      <c r="O517" s="240"/>
      <c r="P517" s="238"/>
    </row>
    <row r="518" spans="1:16" x14ac:dyDescent="0.35">
      <c r="A518" s="256">
        <v>20190329</v>
      </c>
      <c r="B518" s="256" t="s">
        <v>4860</v>
      </c>
      <c r="C518" s="256" t="s">
        <v>4861</v>
      </c>
      <c r="D518" s="256">
        <v>101.10447000000001</v>
      </c>
      <c r="E518" s="256">
        <v>103.10447000000001</v>
      </c>
      <c r="F518" s="256">
        <v>105.10447000000001</v>
      </c>
      <c r="G518" s="256">
        <v>200</v>
      </c>
      <c r="I518" s="223">
        <v>44031</v>
      </c>
      <c r="J518" s="233">
        <v>99.789122401843102</v>
      </c>
      <c r="K518" s="235">
        <v>99.972347341539887</v>
      </c>
      <c r="L518" s="235">
        <v>99.972251921148427</v>
      </c>
      <c r="M518" s="240">
        <v>101.80598644426631</v>
      </c>
      <c r="N518" s="240">
        <v>101.91232174480594</v>
      </c>
      <c r="O518" s="240"/>
      <c r="P518" s="238"/>
    </row>
    <row r="519" spans="1:16" x14ac:dyDescent="0.35">
      <c r="A519" s="256">
        <v>20190329</v>
      </c>
      <c r="B519" s="256" t="s">
        <v>4759</v>
      </c>
      <c r="C519" s="256" t="s">
        <v>4760</v>
      </c>
      <c r="D519" s="256">
        <v>98.902061000000003</v>
      </c>
      <c r="E519" s="256">
        <v>100.502061</v>
      </c>
      <c r="F519" s="256">
        <v>102.10206100000001</v>
      </c>
      <c r="G519" s="256">
        <v>160</v>
      </c>
      <c r="I519" s="223">
        <v>44032</v>
      </c>
      <c r="J519" s="233">
        <v>99.789148960734551</v>
      </c>
      <c r="K519" s="235">
        <v>99.972350824242469</v>
      </c>
      <c r="L519" s="235">
        <v>99.972255262277727</v>
      </c>
      <c r="M519" s="240">
        <v>101.80560079693677</v>
      </c>
      <c r="N519" s="240">
        <v>101.91213300400996</v>
      </c>
      <c r="O519" s="240"/>
      <c r="P519" s="238"/>
    </row>
    <row r="520" spans="1:16" x14ac:dyDescent="0.35">
      <c r="A520" s="256">
        <v>20190329</v>
      </c>
      <c r="B520" s="256" t="s">
        <v>4761</v>
      </c>
      <c r="C520" s="256" t="s">
        <v>4762</v>
      </c>
      <c r="D520" s="256">
        <v>98.581901000000002</v>
      </c>
      <c r="E520" s="256">
        <v>100.581901</v>
      </c>
      <c r="F520" s="256">
        <v>102.581901</v>
      </c>
      <c r="G520" s="256">
        <v>200</v>
      </c>
      <c r="I520" s="223">
        <v>44033</v>
      </c>
      <c r="J520" s="233">
        <v>99.789175519625999</v>
      </c>
      <c r="K520" s="235">
        <v>99.97235430694505</v>
      </c>
      <c r="L520" s="235">
        <v>99.972258603407028</v>
      </c>
      <c r="M520" s="240">
        <v>101.80521514960724</v>
      </c>
      <c r="N520" s="240">
        <v>101.911944263214</v>
      </c>
      <c r="O520" s="240"/>
      <c r="P520" s="238"/>
    </row>
    <row r="521" spans="1:16" x14ac:dyDescent="0.35">
      <c r="A521" s="256">
        <v>20190329</v>
      </c>
      <c r="B521" s="256" t="s">
        <v>4763</v>
      </c>
      <c r="C521" s="256" t="s">
        <v>4764</v>
      </c>
      <c r="D521" s="256">
        <v>98.778385999999998</v>
      </c>
      <c r="E521" s="256">
        <v>100.778386</v>
      </c>
      <c r="F521" s="256">
        <v>102.778386</v>
      </c>
      <c r="G521" s="256">
        <v>200</v>
      </c>
      <c r="I521" s="223">
        <v>44034</v>
      </c>
      <c r="J521" s="233">
        <v>99.789202078517448</v>
      </c>
      <c r="K521" s="235">
        <v>99.972357789647631</v>
      </c>
      <c r="L521" s="235">
        <v>99.972261944536328</v>
      </c>
      <c r="M521" s="240">
        <v>101.8048295022777</v>
      </c>
      <c r="N521" s="240">
        <v>101.91175552241802</v>
      </c>
      <c r="O521" s="240"/>
      <c r="P521" s="238"/>
    </row>
    <row r="522" spans="1:16" x14ac:dyDescent="0.35">
      <c r="A522" s="256">
        <v>20190329</v>
      </c>
      <c r="B522" s="256" t="s">
        <v>4765</v>
      </c>
      <c r="C522" s="256" t="s">
        <v>4766</v>
      </c>
      <c r="D522" s="256">
        <v>98.756789999999995</v>
      </c>
      <c r="E522" s="256">
        <v>99.956789999999998</v>
      </c>
      <c r="F522" s="256">
        <v>101.15679</v>
      </c>
      <c r="G522" s="256">
        <v>120</v>
      </c>
      <c r="I522" s="223">
        <v>44035</v>
      </c>
      <c r="J522" s="233">
        <v>99.789228637408897</v>
      </c>
      <c r="K522" s="235">
        <v>99.972361272350213</v>
      </c>
      <c r="L522" s="235">
        <v>99.972265285665628</v>
      </c>
      <c r="M522" s="240">
        <v>101.80444385494816</v>
      </c>
      <c r="N522" s="240">
        <v>101.91156678162206</v>
      </c>
      <c r="O522" s="240"/>
      <c r="P522" s="238"/>
    </row>
    <row r="523" spans="1:16" x14ac:dyDescent="0.35">
      <c r="A523" s="256">
        <v>20190329</v>
      </c>
      <c r="B523" s="256" t="s">
        <v>4767</v>
      </c>
      <c r="C523" s="256" t="s">
        <v>4768</v>
      </c>
      <c r="D523" s="256">
        <v>98.236091999999999</v>
      </c>
      <c r="E523" s="256">
        <v>99.836091999999994</v>
      </c>
      <c r="F523" s="256">
        <v>101.436092</v>
      </c>
      <c r="G523" s="256">
        <v>160</v>
      </c>
      <c r="I523" s="223">
        <v>44036</v>
      </c>
      <c r="J523" s="233">
        <v>99.789255196300346</v>
      </c>
      <c r="K523" s="235">
        <v>99.972364755052794</v>
      </c>
      <c r="L523" s="235">
        <v>99.972268626794929</v>
      </c>
      <c r="M523" s="240">
        <v>101.80405820761862</v>
      </c>
      <c r="N523" s="240">
        <v>101.91137804082608</v>
      </c>
      <c r="O523" s="240"/>
      <c r="P523" s="238"/>
    </row>
    <row r="524" spans="1:16" x14ac:dyDescent="0.35">
      <c r="A524" s="256">
        <v>20190329</v>
      </c>
      <c r="B524" s="256" t="s">
        <v>4769</v>
      </c>
      <c r="C524" s="256" t="s">
        <v>4770</v>
      </c>
      <c r="D524" s="256">
        <v>100.39622799999999</v>
      </c>
      <c r="E524" s="256">
        <v>101.996228</v>
      </c>
      <c r="F524" s="256">
        <v>103.596228</v>
      </c>
      <c r="G524" s="256">
        <v>160</v>
      </c>
      <c r="I524" s="223">
        <v>44037</v>
      </c>
      <c r="J524" s="233">
        <v>99.789281755191794</v>
      </c>
      <c r="K524" s="235">
        <v>99.972368237755376</v>
      </c>
      <c r="L524" s="235">
        <v>99.972271967924229</v>
      </c>
      <c r="M524" s="240">
        <v>101.80367256028909</v>
      </c>
      <c r="N524" s="240">
        <v>101.91118930003012</v>
      </c>
      <c r="O524" s="240"/>
      <c r="P524" s="238"/>
    </row>
    <row r="525" spans="1:16" x14ac:dyDescent="0.35">
      <c r="A525" s="256">
        <v>20190329</v>
      </c>
      <c r="B525" s="256" t="s">
        <v>1844</v>
      </c>
      <c r="C525" s="256" t="s">
        <v>1845</v>
      </c>
      <c r="D525" s="256">
        <v>98.647486999999998</v>
      </c>
      <c r="E525" s="256">
        <v>100.24748700000001</v>
      </c>
      <c r="F525" s="256">
        <v>101.847487</v>
      </c>
      <c r="G525" s="256">
        <v>160</v>
      </c>
      <c r="I525" s="223">
        <v>44038</v>
      </c>
      <c r="J525" s="233">
        <v>99.789308314083243</v>
      </c>
      <c r="K525" s="235">
        <v>99.972371720457957</v>
      </c>
      <c r="L525" s="235">
        <v>99.972275309053529</v>
      </c>
      <c r="M525" s="240">
        <v>101.80328691295955</v>
      </c>
      <c r="N525" s="240">
        <v>101.91100055923414</v>
      </c>
      <c r="O525" s="240"/>
      <c r="P525" s="238"/>
    </row>
    <row r="526" spans="1:16" x14ac:dyDescent="0.35">
      <c r="A526" s="256">
        <v>20190329</v>
      </c>
      <c r="B526" s="256" t="s">
        <v>1846</v>
      </c>
      <c r="C526" s="256" t="s">
        <v>1847</v>
      </c>
      <c r="D526" s="256">
        <v>98.061036999999999</v>
      </c>
      <c r="E526" s="256">
        <v>99.361036999999996</v>
      </c>
      <c r="F526" s="256">
        <v>100.66103699999999</v>
      </c>
      <c r="G526" s="256">
        <v>130</v>
      </c>
      <c r="I526" s="223">
        <v>44039</v>
      </c>
      <c r="J526" s="233">
        <v>99.789334872974692</v>
      </c>
      <c r="K526" s="235">
        <v>99.972375203160539</v>
      </c>
      <c r="L526" s="235">
        <v>99.97227865018283</v>
      </c>
      <c r="M526" s="240">
        <v>101.80290126563001</v>
      </c>
      <c r="N526" s="240">
        <v>101.91081181843818</v>
      </c>
      <c r="O526" s="240"/>
      <c r="P526" s="238"/>
    </row>
    <row r="527" spans="1:16" x14ac:dyDescent="0.35">
      <c r="A527" s="256">
        <v>20190329</v>
      </c>
      <c r="B527" s="256" t="s">
        <v>1848</v>
      </c>
      <c r="C527" s="256" t="s">
        <v>1849</v>
      </c>
      <c r="D527" s="256">
        <v>96.629374999999996</v>
      </c>
      <c r="E527" s="256">
        <v>98.229375000000005</v>
      </c>
      <c r="F527" s="256">
        <v>99.829374999999999</v>
      </c>
      <c r="G527" s="256">
        <v>160</v>
      </c>
      <c r="I527" s="223">
        <v>44040</v>
      </c>
      <c r="J527" s="233">
        <v>99.789361431866141</v>
      </c>
      <c r="K527" s="235">
        <v>99.97237868586312</v>
      </c>
      <c r="L527" s="235">
        <v>99.97228199131213</v>
      </c>
      <c r="M527" s="240">
        <v>101.80251561830048</v>
      </c>
      <c r="N527" s="240">
        <v>101.9106230776422</v>
      </c>
      <c r="O527" s="240"/>
      <c r="P527" s="238"/>
    </row>
    <row r="528" spans="1:16" x14ac:dyDescent="0.35">
      <c r="A528" s="256">
        <v>20190329</v>
      </c>
      <c r="B528" s="256" t="s">
        <v>1850</v>
      </c>
      <c r="C528" s="256" t="s">
        <v>1851</v>
      </c>
      <c r="D528" s="256">
        <v>97.072744</v>
      </c>
      <c r="E528" s="256">
        <v>98.672743999999994</v>
      </c>
      <c r="F528" s="256">
        <v>100.272744</v>
      </c>
      <c r="G528" s="256">
        <v>160</v>
      </c>
      <c r="I528" s="223">
        <v>44041</v>
      </c>
      <c r="J528" s="233">
        <v>99.789387990757589</v>
      </c>
      <c r="K528" s="235">
        <v>99.972382168565701</v>
      </c>
      <c r="L528" s="235">
        <v>99.97228533244143</v>
      </c>
      <c r="M528" s="240">
        <v>101.80212997097094</v>
      </c>
      <c r="N528" s="240">
        <v>101.91043433684624</v>
      </c>
      <c r="O528" s="240"/>
      <c r="P528" s="238"/>
    </row>
    <row r="529" spans="1:16" x14ac:dyDescent="0.35">
      <c r="A529" s="256">
        <v>20190329</v>
      </c>
      <c r="B529" s="256" t="s">
        <v>1852</v>
      </c>
      <c r="C529" s="256" t="s">
        <v>1853</v>
      </c>
      <c r="D529" s="256">
        <v>96.610695000000007</v>
      </c>
      <c r="E529" s="256">
        <v>98.210695000000001</v>
      </c>
      <c r="F529" s="256">
        <v>99.810694999999996</v>
      </c>
      <c r="G529" s="256">
        <v>160</v>
      </c>
      <c r="I529" s="223">
        <v>44042</v>
      </c>
      <c r="J529" s="233">
        <v>99.789414549649038</v>
      </c>
      <c r="K529" s="235">
        <v>99.972385651268283</v>
      </c>
      <c r="L529" s="235">
        <v>99.972288673570731</v>
      </c>
      <c r="M529" s="240">
        <v>101.8017443236414</v>
      </c>
      <c r="N529" s="240">
        <v>101.91024559605026</v>
      </c>
      <c r="O529" s="240"/>
      <c r="P529" s="238"/>
    </row>
    <row r="530" spans="1:16" x14ac:dyDescent="0.35">
      <c r="A530" s="256">
        <v>20190329</v>
      </c>
      <c r="B530" s="256" t="s">
        <v>1854</v>
      </c>
      <c r="C530" s="256" t="s">
        <v>1855</v>
      </c>
      <c r="D530" s="256">
        <v>96.294257000000002</v>
      </c>
      <c r="E530" s="256">
        <v>97.894256999999996</v>
      </c>
      <c r="F530" s="256">
        <v>99.494257000000005</v>
      </c>
      <c r="G530" s="256">
        <v>160</v>
      </c>
      <c r="I530" s="223">
        <v>44043</v>
      </c>
      <c r="J530" s="233">
        <v>99.789441108540487</v>
      </c>
      <c r="K530" s="235">
        <v>99.972389133970864</v>
      </c>
      <c r="L530" s="235">
        <v>99.972292014700031</v>
      </c>
      <c r="M530" s="240">
        <v>101.80135867631186</v>
      </c>
      <c r="N530" s="240">
        <v>101.9100568552543</v>
      </c>
      <c r="O530" s="240"/>
      <c r="P530" s="238"/>
    </row>
    <row r="531" spans="1:16" x14ac:dyDescent="0.35">
      <c r="A531" s="256">
        <v>20190329</v>
      </c>
      <c r="B531" s="256" t="s">
        <v>1856</v>
      </c>
      <c r="C531" s="256" t="s">
        <v>1857</v>
      </c>
      <c r="D531" s="256">
        <v>99.138339000000002</v>
      </c>
      <c r="E531" s="256">
        <v>100.738339</v>
      </c>
      <c r="F531" s="256">
        <v>102.338339</v>
      </c>
      <c r="G531" s="256">
        <v>160</v>
      </c>
      <c r="I531" s="223">
        <v>44044</v>
      </c>
      <c r="J531" s="233">
        <v>99.789467667431936</v>
      </c>
      <c r="K531" s="235">
        <v>99.972392616673446</v>
      </c>
      <c r="L531" s="235">
        <v>99.972295355829331</v>
      </c>
      <c r="M531" s="240">
        <v>101.80097302898233</v>
      </c>
      <c r="N531" s="240">
        <v>101.90986811445832</v>
      </c>
      <c r="O531" s="240"/>
      <c r="P531" s="238"/>
    </row>
    <row r="532" spans="1:16" x14ac:dyDescent="0.35">
      <c r="A532" s="256">
        <v>20190329</v>
      </c>
      <c r="B532" s="256" t="s">
        <v>1858</v>
      </c>
      <c r="C532" s="256" t="s">
        <v>1859</v>
      </c>
      <c r="D532" s="256">
        <v>99.706802999999994</v>
      </c>
      <c r="E532" s="256">
        <v>101.70680299999999</v>
      </c>
      <c r="F532" s="256">
        <v>103.70680299999999</v>
      </c>
      <c r="G532" s="256">
        <v>200</v>
      </c>
      <c r="I532" s="223">
        <v>44045</v>
      </c>
      <c r="J532" s="233">
        <v>99.789494226323384</v>
      </c>
      <c r="K532" s="235">
        <v>99.972396099376027</v>
      </c>
      <c r="L532" s="235">
        <v>99.972298696958632</v>
      </c>
      <c r="M532" s="240">
        <v>101.80058738165279</v>
      </c>
      <c r="N532" s="240">
        <v>101.90967937366236</v>
      </c>
      <c r="O532" s="240"/>
      <c r="P532" s="238"/>
    </row>
    <row r="533" spans="1:16" x14ac:dyDescent="0.35">
      <c r="A533" s="256">
        <v>20190329</v>
      </c>
      <c r="B533" s="256" t="s">
        <v>1860</v>
      </c>
      <c r="C533" s="256" t="s">
        <v>1861</v>
      </c>
      <c r="D533" s="256">
        <v>100.098816</v>
      </c>
      <c r="E533" s="256">
        <v>101.398816</v>
      </c>
      <c r="F533" s="256">
        <v>102.69881599999999</v>
      </c>
      <c r="G533" s="256">
        <v>130</v>
      </c>
      <c r="I533" s="223">
        <v>44046</v>
      </c>
      <c r="J533" s="233">
        <v>99.789520785214833</v>
      </c>
      <c r="K533" s="235">
        <v>99.972399582078609</v>
      </c>
      <c r="L533" s="235">
        <v>99.972302038087932</v>
      </c>
      <c r="M533" s="240">
        <v>101.80020173432325</v>
      </c>
      <c r="N533" s="240">
        <v>101.90949063286638</v>
      </c>
      <c r="O533" s="240"/>
      <c r="P533" s="238"/>
    </row>
    <row r="534" spans="1:16" x14ac:dyDescent="0.35">
      <c r="A534" s="256">
        <v>20190329</v>
      </c>
      <c r="B534" s="256" t="s">
        <v>3662</v>
      </c>
      <c r="C534" s="256" t="s">
        <v>3663</v>
      </c>
      <c r="D534" s="256">
        <v>96.807715999999999</v>
      </c>
      <c r="E534" s="256">
        <v>98.407715999999994</v>
      </c>
      <c r="F534" s="256">
        <v>100.007716</v>
      </c>
      <c r="G534" s="256">
        <v>160</v>
      </c>
      <c r="I534" s="223">
        <v>44047</v>
      </c>
      <c r="J534" s="233">
        <v>99.789547344106282</v>
      </c>
      <c r="K534" s="235">
        <v>99.97240306478119</v>
      </c>
      <c r="L534" s="235">
        <v>99.972305379217232</v>
      </c>
      <c r="M534" s="240">
        <v>101.79981608699372</v>
      </c>
      <c r="N534" s="240">
        <v>101.90930189207042</v>
      </c>
      <c r="O534" s="240"/>
      <c r="P534" s="238"/>
    </row>
    <row r="535" spans="1:16" x14ac:dyDescent="0.35">
      <c r="A535" s="256">
        <v>20190329</v>
      </c>
      <c r="B535" s="256" t="s">
        <v>4603</v>
      </c>
      <c r="C535" s="256" t="s">
        <v>4604</v>
      </c>
      <c r="D535" s="256">
        <v>96.065346000000005</v>
      </c>
      <c r="E535" s="256">
        <v>97.665346</v>
      </c>
      <c r="F535" s="256">
        <v>99.265345999999994</v>
      </c>
      <c r="G535" s="256">
        <v>160</v>
      </c>
      <c r="I535" s="223">
        <v>44048</v>
      </c>
      <c r="J535" s="233">
        <v>99.789573902997731</v>
      </c>
      <c r="K535" s="235">
        <v>99.972406547483772</v>
      </c>
      <c r="L535" s="235">
        <v>99.972308720346533</v>
      </c>
      <c r="M535" s="240">
        <v>101.79943043966418</v>
      </c>
      <c r="N535" s="240">
        <v>101.90911315127444</v>
      </c>
      <c r="O535" s="240"/>
      <c r="P535" s="238"/>
    </row>
    <row r="536" spans="1:16" x14ac:dyDescent="0.35">
      <c r="A536" s="256">
        <v>20190329</v>
      </c>
      <c r="B536" s="256" t="s">
        <v>1862</v>
      </c>
      <c r="C536" s="256" t="s">
        <v>1863</v>
      </c>
      <c r="D536" s="256">
        <v>99.085651999999996</v>
      </c>
      <c r="E536" s="256">
        <v>100.085652</v>
      </c>
      <c r="F536" s="256">
        <v>101.085652</v>
      </c>
      <c r="G536" s="256">
        <v>100</v>
      </c>
      <c r="I536" s="223">
        <v>44049</v>
      </c>
      <c r="J536" s="233">
        <v>99.789600461889179</v>
      </c>
      <c r="K536" s="235">
        <v>99.972410030186353</v>
      </c>
      <c r="L536" s="235">
        <v>99.972312061475833</v>
      </c>
      <c r="M536" s="240">
        <v>101.79904479233464</v>
      </c>
      <c r="N536" s="240">
        <v>101.90892441047848</v>
      </c>
      <c r="O536" s="240"/>
      <c r="P536" s="238"/>
    </row>
    <row r="537" spans="1:16" x14ac:dyDescent="0.35">
      <c r="A537" s="256">
        <v>20190329</v>
      </c>
      <c r="B537" s="256" t="s">
        <v>4472</v>
      </c>
      <c r="C537" s="256" t="s">
        <v>4473</v>
      </c>
      <c r="D537" s="256">
        <v>98.926284999999993</v>
      </c>
      <c r="E537" s="256">
        <v>99.926284999999993</v>
      </c>
      <c r="F537" s="256">
        <v>100.92628499999999</v>
      </c>
      <c r="G537" s="256">
        <v>100</v>
      </c>
      <c r="I537" s="223">
        <v>44050</v>
      </c>
      <c r="J537" s="233">
        <v>99.789627020780628</v>
      </c>
      <c r="K537" s="235">
        <v>99.972413512888934</v>
      </c>
      <c r="L537" s="235">
        <v>99.972315402605133</v>
      </c>
      <c r="M537" s="240">
        <v>101.7986591450051</v>
      </c>
      <c r="N537" s="240">
        <v>101.9087356696825</v>
      </c>
      <c r="O537" s="240"/>
      <c r="P537" s="238"/>
    </row>
    <row r="538" spans="1:16" x14ac:dyDescent="0.35">
      <c r="A538" s="256">
        <v>20190329</v>
      </c>
      <c r="B538" s="256" t="s">
        <v>1867</v>
      </c>
      <c r="C538" s="256" t="s">
        <v>1868</v>
      </c>
      <c r="D538" s="256">
        <v>98.950152000000003</v>
      </c>
      <c r="E538" s="256">
        <v>99.950152000000003</v>
      </c>
      <c r="F538" s="256">
        <v>100.950152</v>
      </c>
      <c r="G538" s="256">
        <v>100</v>
      </c>
      <c r="I538" s="223">
        <v>44051</v>
      </c>
      <c r="J538" s="233">
        <v>99.789653579672077</v>
      </c>
      <c r="K538" s="235">
        <v>99.972416995591516</v>
      </c>
      <c r="L538" s="235">
        <v>99.972318743734434</v>
      </c>
      <c r="M538" s="240">
        <v>101.79827349767557</v>
      </c>
      <c r="N538" s="240">
        <v>101.90854692888654</v>
      </c>
      <c r="O538" s="240"/>
      <c r="P538" s="238"/>
    </row>
    <row r="539" spans="1:16" x14ac:dyDescent="0.35">
      <c r="A539" s="256">
        <v>20190329</v>
      </c>
      <c r="B539" s="256" t="s">
        <v>2310</v>
      </c>
      <c r="C539" s="256" t="s">
        <v>2311</v>
      </c>
      <c r="D539" s="256">
        <v>98.482927000000004</v>
      </c>
      <c r="E539" s="256">
        <v>99.482927000000004</v>
      </c>
      <c r="F539" s="256">
        <v>100.482927</v>
      </c>
      <c r="G539" s="256">
        <v>100</v>
      </c>
      <c r="I539" s="223">
        <v>44052</v>
      </c>
      <c r="J539" s="233">
        <v>99.789680138563526</v>
      </c>
      <c r="K539" s="235">
        <v>99.972420478294097</v>
      </c>
      <c r="L539" s="235">
        <v>99.972322084863734</v>
      </c>
      <c r="M539" s="240">
        <v>101.79788785034603</v>
      </c>
      <c r="N539" s="240">
        <v>101.90835818809056</v>
      </c>
      <c r="O539" s="240"/>
      <c r="P539" s="238"/>
    </row>
    <row r="540" spans="1:16" x14ac:dyDescent="0.35">
      <c r="A540" s="256">
        <v>20190329</v>
      </c>
      <c r="B540" s="256" t="s">
        <v>4474</v>
      </c>
      <c r="C540" s="256" t="s">
        <v>4475</v>
      </c>
      <c r="D540" s="256">
        <v>96.678730999999999</v>
      </c>
      <c r="E540" s="256">
        <v>97.978730999999996</v>
      </c>
      <c r="F540" s="256">
        <v>99.278730999999993</v>
      </c>
      <c r="G540" s="256">
        <v>130</v>
      </c>
      <c r="I540" s="223">
        <v>44053</v>
      </c>
      <c r="J540" s="233">
        <v>99.789706697454974</v>
      </c>
      <c r="K540" s="235">
        <v>99.972423960996679</v>
      </c>
      <c r="L540" s="235">
        <v>99.972325425993034</v>
      </c>
      <c r="M540" s="240">
        <v>101.79750220301649</v>
      </c>
      <c r="N540" s="240">
        <v>101.9081694472946</v>
      </c>
      <c r="O540" s="240"/>
      <c r="P540" s="238"/>
    </row>
    <row r="541" spans="1:16" x14ac:dyDescent="0.35">
      <c r="A541" s="256">
        <v>20190329</v>
      </c>
      <c r="B541" s="256" t="s">
        <v>1869</v>
      </c>
      <c r="C541" s="256" t="s">
        <v>1870</v>
      </c>
      <c r="D541" s="256">
        <v>99.108301999999995</v>
      </c>
      <c r="E541" s="256">
        <v>100.10830199999999</v>
      </c>
      <c r="F541" s="256">
        <v>101.10830199999999</v>
      </c>
      <c r="G541" s="256">
        <v>100</v>
      </c>
      <c r="I541" s="223">
        <v>44054</v>
      </c>
      <c r="J541" s="233">
        <v>99.789733256346423</v>
      </c>
      <c r="K541" s="235">
        <v>99.97242744369926</v>
      </c>
      <c r="L541" s="235">
        <v>99.972328767122335</v>
      </c>
      <c r="M541" s="240">
        <v>101.79711655568696</v>
      </c>
      <c r="N541" s="240">
        <v>101.90798070649862</v>
      </c>
      <c r="O541" s="240"/>
      <c r="P541" s="238"/>
    </row>
    <row r="542" spans="1:16" x14ac:dyDescent="0.35">
      <c r="A542" s="256">
        <v>20190329</v>
      </c>
      <c r="B542" s="256" t="s">
        <v>1871</v>
      </c>
      <c r="C542" s="256" t="s">
        <v>1872</v>
      </c>
      <c r="D542" s="256">
        <v>98.551775000000006</v>
      </c>
      <c r="E542" s="256">
        <v>99.851775000000004</v>
      </c>
      <c r="F542" s="256">
        <v>101.151775</v>
      </c>
      <c r="G542" s="256">
        <v>130</v>
      </c>
      <c r="I542" s="223">
        <v>44055</v>
      </c>
      <c r="J542" s="233">
        <v>99.789759815237872</v>
      </c>
      <c r="K542" s="235">
        <v>99.972430926401842</v>
      </c>
      <c r="L542" s="235">
        <v>99.972332108251635</v>
      </c>
      <c r="M542" s="240">
        <v>101.79673090835742</v>
      </c>
      <c r="N542" s="240">
        <v>101.90779196570266</v>
      </c>
      <c r="O542" s="240"/>
      <c r="P542" s="238"/>
    </row>
    <row r="543" spans="1:16" x14ac:dyDescent="0.35">
      <c r="A543" s="256">
        <v>20190329</v>
      </c>
      <c r="B543" s="256" t="s">
        <v>2312</v>
      </c>
      <c r="C543" s="256" t="s">
        <v>2313</v>
      </c>
      <c r="D543" s="256">
        <v>97.591555</v>
      </c>
      <c r="E543" s="256">
        <v>98.891554999999997</v>
      </c>
      <c r="F543" s="256">
        <v>100.19155499999999</v>
      </c>
      <c r="G543" s="256">
        <v>130</v>
      </c>
      <c r="I543" s="223">
        <v>44056</v>
      </c>
      <c r="J543" s="233">
        <v>99.789786374129321</v>
      </c>
      <c r="K543" s="235">
        <v>99.972434409104423</v>
      </c>
      <c r="L543" s="235">
        <v>99.972335449380935</v>
      </c>
      <c r="M543" s="240">
        <v>101.79634526102788</v>
      </c>
      <c r="N543" s="240">
        <v>101.90760322490668</v>
      </c>
      <c r="O543" s="240"/>
      <c r="P543" s="238"/>
    </row>
    <row r="544" spans="1:16" x14ac:dyDescent="0.35">
      <c r="A544" s="256">
        <v>20190329</v>
      </c>
      <c r="B544" s="256" t="s">
        <v>4771</v>
      </c>
      <c r="C544" s="256" t="s">
        <v>4772</v>
      </c>
      <c r="D544" s="256">
        <v>98.817850000000007</v>
      </c>
      <c r="E544" s="256">
        <v>99.817850000000007</v>
      </c>
      <c r="F544" s="256">
        <v>100.81785000000001</v>
      </c>
      <c r="G544" s="256">
        <v>100</v>
      </c>
      <c r="I544" s="223">
        <v>44057</v>
      </c>
      <c r="J544" s="233">
        <v>99.789812933020769</v>
      </c>
      <c r="K544" s="235">
        <v>99.972437891807004</v>
      </c>
      <c r="L544" s="235">
        <v>99.972338790510236</v>
      </c>
      <c r="M544" s="240">
        <v>101.79595961369834</v>
      </c>
      <c r="N544" s="240">
        <v>101.90741448411072</v>
      </c>
      <c r="O544" s="240"/>
      <c r="P544" s="238"/>
    </row>
    <row r="545" spans="1:16" x14ac:dyDescent="0.35">
      <c r="A545" s="256">
        <v>20190329</v>
      </c>
      <c r="B545" s="256" t="s">
        <v>4773</v>
      </c>
      <c r="C545" s="256" t="s">
        <v>4774</v>
      </c>
      <c r="D545" s="256">
        <v>98.077952999999994</v>
      </c>
      <c r="E545" s="256">
        <v>99.377953000000005</v>
      </c>
      <c r="F545" s="256">
        <v>100.677953</v>
      </c>
      <c r="G545" s="256">
        <v>130</v>
      </c>
      <c r="I545" s="223">
        <v>44058</v>
      </c>
      <c r="J545" s="233">
        <v>99.789839491912218</v>
      </c>
      <c r="K545" s="235">
        <v>99.972441374509586</v>
      </c>
      <c r="L545" s="235">
        <v>99.972342131639536</v>
      </c>
      <c r="M545" s="240">
        <v>101.79557396636881</v>
      </c>
      <c r="N545" s="240">
        <v>101.90722574331474</v>
      </c>
      <c r="O545" s="240"/>
      <c r="P545" s="238"/>
    </row>
    <row r="546" spans="1:16" x14ac:dyDescent="0.35">
      <c r="A546" s="256">
        <v>20190329</v>
      </c>
      <c r="B546" s="256" t="s">
        <v>4775</v>
      </c>
      <c r="C546" s="256" t="s">
        <v>4776</v>
      </c>
      <c r="D546" s="256">
        <v>98.091037</v>
      </c>
      <c r="E546" s="256">
        <v>99.391036999999997</v>
      </c>
      <c r="F546" s="256">
        <v>100.69103699999999</v>
      </c>
      <c r="G546" s="256">
        <v>130</v>
      </c>
      <c r="I546" s="223">
        <v>44059</v>
      </c>
      <c r="J546" s="233">
        <v>99.789866050803667</v>
      </c>
      <c r="K546" s="235">
        <v>99.972444857212167</v>
      </c>
      <c r="L546" s="235">
        <v>99.972345472768836</v>
      </c>
      <c r="M546" s="240">
        <v>101.79518831903927</v>
      </c>
      <c r="N546" s="240">
        <v>101.90703700251878</v>
      </c>
      <c r="O546" s="240"/>
      <c r="P546" s="238"/>
    </row>
    <row r="547" spans="1:16" x14ac:dyDescent="0.35">
      <c r="A547" s="256">
        <v>20190329</v>
      </c>
      <c r="B547" s="256" t="s">
        <v>1874</v>
      </c>
      <c r="C547" s="256" t="s">
        <v>1875</v>
      </c>
      <c r="D547" s="256">
        <v>99.287246999999994</v>
      </c>
      <c r="E547" s="256">
        <v>100.587247</v>
      </c>
      <c r="F547" s="256">
        <v>101.887247</v>
      </c>
      <c r="G547" s="256">
        <v>130</v>
      </c>
      <c r="I547" s="223">
        <v>44060</v>
      </c>
      <c r="J547" s="233">
        <v>99.789892609695116</v>
      </c>
      <c r="K547" s="235">
        <v>99.972448339914749</v>
      </c>
      <c r="L547" s="235">
        <v>99.972348813898137</v>
      </c>
      <c r="M547" s="240">
        <v>101.79480267170973</v>
      </c>
      <c r="N547" s="240">
        <v>101.9068482617228</v>
      </c>
      <c r="O547" s="240"/>
      <c r="P547" s="238"/>
    </row>
    <row r="548" spans="1:16" x14ac:dyDescent="0.35">
      <c r="A548" s="256">
        <v>20190329</v>
      </c>
      <c r="B548" s="256" t="s">
        <v>1876</v>
      </c>
      <c r="C548" s="256" t="s">
        <v>1877</v>
      </c>
      <c r="D548" s="256">
        <v>99.751996000000005</v>
      </c>
      <c r="E548" s="256">
        <v>101.351996</v>
      </c>
      <c r="F548" s="256">
        <v>102.95199599999999</v>
      </c>
      <c r="G548" s="256">
        <v>160</v>
      </c>
      <c r="I548" s="223">
        <v>44061</v>
      </c>
      <c r="J548" s="233">
        <v>99.789919168586565</v>
      </c>
      <c r="K548" s="235">
        <v>99.97245182261733</v>
      </c>
      <c r="L548" s="235">
        <v>99.972352155027437</v>
      </c>
      <c r="M548" s="240">
        <v>101.79441702438019</v>
      </c>
      <c r="N548" s="240">
        <v>101.90665952092684</v>
      </c>
      <c r="O548" s="240"/>
      <c r="P548" s="238"/>
    </row>
    <row r="549" spans="1:16" x14ac:dyDescent="0.35">
      <c r="A549" s="256">
        <v>20190329</v>
      </c>
      <c r="B549" s="256" t="s">
        <v>4605</v>
      </c>
      <c r="C549" s="256" t="s">
        <v>4606</v>
      </c>
      <c r="D549" s="256">
        <v>98.872836000000007</v>
      </c>
      <c r="E549" s="256">
        <v>99.872836000000007</v>
      </c>
      <c r="F549" s="256">
        <v>100.87283600000001</v>
      </c>
      <c r="G549" s="256">
        <v>100</v>
      </c>
      <c r="I549" s="223">
        <v>44062</v>
      </c>
      <c r="J549" s="233">
        <v>99.789945727478013</v>
      </c>
      <c r="K549" s="235">
        <v>99.972455305319912</v>
      </c>
      <c r="L549" s="235">
        <v>99.972355496156737</v>
      </c>
      <c r="M549" s="240">
        <v>101.79403137705066</v>
      </c>
      <c r="N549" s="240">
        <v>101.90647078013086</v>
      </c>
      <c r="O549" s="240"/>
      <c r="P549" s="238"/>
    </row>
    <row r="550" spans="1:16" x14ac:dyDescent="0.35">
      <c r="A550" s="256">
        <v>20190329</v>
      </c>
      <c r="B550" s="256" t="s">
        <v>4607</v>
      </c>
      <c r="C550" s="256" t="s">
        <v>4608</v>
      </c>
      <c r="D550" s="256">
        <v>98.099273999999994</v>
      </c>
      <c r="E550" s="256">
        <v>99.399274000000005</v>
      </c>
      <c r="F550" s="256">
        <v>100.699274</v>
      </c>
      <c r="G550" s="256">
        <v>130</v>
      </c>
      <c r="I550" s="223">
        <v>44063</v>
      </c>
      <c r="J550" s="233">
        <v>99.789972286369462</v>
      </c>
      <c r="K550" s="235">
        <v>99.972458788022493</v>
      </c>
      <c r="L550" s="235">
        <v>99.972358837286038</v>
      </c>
      <c r="M550" s="240">
        <v>101.79364572972112</v>
      </c>
      <c r="N550" s="240">
        <v>101.9062820393349</v>
      </c>
      <c r="O550" s="240"/>
      <c r="P550" s="238"/>
    </row>
    <row r="551" spans="1:16" x14ac:dyDescent="0.35">
      <c r="A551" s="256">
        <v>20190329</v>
      </c>
      <c r="B551" s="256" t="s">
        <v>4609</v>
      </c>
      <c r="C551" s="256" t="s">
        <v>4610</v>
      </c>
      <c r="D551" s="256">
        <v>96.735443000000004</v>
      </c>
      <c r="E551" s="256">
        <v>98.335442999999998</v>
      </c>
      <c r="F551" s="256">
        <v>99.935443000000006</v>
      </c>
      <c r="G551" s="256">
        <v>160</v>
      </c>
      <c r="I551" s="223">
        <v>44064</v>
      </c>
      <c r="J551" s="233">
        <v>99.789998845260911</v>
      </c>
      <c r="K551" s="235">
        <v>99.972462270725075</v>
      </c>
      <c r="L551" s="235">
        <v>99.972362178415338</v>
      </c>
      <c r="M551" s="240">
        <v>101.79326008239158</v>
      </c>
      <c r="N551" s="240">
        <v>101.90609329853892</v>
      </c>
      <c r="O551" s="240"/>
      <c r="P551" s="238"/>
    </row>
    <row r="552" spans="1:16" x14ac:dyDescent="0.35">
      <c r="A552" s="256">
        <v>20190329</v>
      </c>
      <c r="B552" s="256" t="s">
        <v>1880</v>
      </c>
      <c r="C552" s="256" t="s">
        <v>1881</v>
      </c>
      <c r="D552" s="256">
        <v>99.114779999999996</v>
      </c>
      <c r="E552" s="256">
        <v>100.11478</v>
      </c>
      <c r="F552" s="256">
        <v>101.11478</v>
      </c>
      <c r="G552" s="256">
        <v>100</v>
      </c>
      <c r="I552" s="223">
        <v>44065</v>
      </c>
      <c r="J552" s="233">
        <v>99.79002540415236</v>
      </c>
      <c r="K552" s="235">
        <v>99.972465753427656</v>
      </c>
      <c r="L552" s="235">
        <v>99.972365519544638</v>
      </c>
      <c r="M552" s="240">
        <v>101.79287443506205</v>
      </c>
      <c r="N552" s="240">
        <v>101.90590455774296</v>
      </c>
      <c r="O552" s="240"/>
      <c r="P552" s="238"/>
    </row>
    <row r="553" spans="1:16" x14ac:dyDescent="0.35">
      <c r="A553" s="256">
        <v>20190329</v>
      </c>
      <c r="B553" s="256" t="s">
        <v>1882</v>
      </c>
      <c r="C553" s="256" t="s">
        <v>1883</v>
      </c>
      <c r="D553" s="256">
        <v>99.772045000000006</v>
      </c>
      <c r="E553" s="256">
        <v>101.072045</v>
      </c>
      <c r="F553" s="256">
        <v>102.372045</v>
      </c>
      <c r="G553" s="256">
        <v>130</v>
      </c>
      <c r="I553" s="223">
        <v>44066</v>
      </c>
      <c r="J553" s="233">
        <v>99.790051963043808</v>
      </c>
      <c r="K553" s="235">
        <v>99.972469236130237</v>
      </c>
      <c r="L553" s="235">
        <v>99.972368860673939</v>
      </c>
      <c r="M553" s="240">
        <v>101.79248878773251</v>
      </c>
      <c r="N553" s="240">
        <v>101.90571581694698</v>
      </c>
      <c r="O553" s="240"/>
      <c r="P553" s="238"/>
    </row>
    <row r="554" spans="1:16" x14ac:dyDescent="0.35">
      <c r="A554" s="256">
        <v>20190329</v>
      </c>
      <c r="B554" s="256" t="s">
        <v>1884</v>
      </c>
      <c r="C554" s="256" t="s">
        <v>1885</v>
      </c>
      <c r="D554" s="256">
        <v>99.739170000000001</v>
      </c>
      <c r="E554" s="256">
        <v>101.33917</v>
      </c>
      <c r="F554" s="256">
        <v>102.93917</v>
      </c>
      <c r="G554" s="256">
        <v>160</v>
      </c>
      <c r="I554" s="223">
        <v>44067</v>
      </c>
      <c r="J554" s="233">
        <v>99.790078521935257</v>
      </c>
      <c r="K554" s="235">
        <v>99.972472718832819</v>
      </c>
      <c r="L554" s="235">
        <v>99.972372201803239</v>
      </c>
      <c r="M554" s="240">
        <v>101.79210314040297</v>
      </c>
      <c r="N554" s="240">
        <v>101.90552707615102</v>
      </c>
      <c r="O554" s="240"/>
      <c r="P554" s="238"/>
    </row>
    <row r="555" spans="1:16" x14ac:dyDescent="0.35">
      <c r="A555" s="256">
        <v>20190329</v>
      </c>
      <c r="B555" s="256" t="s">
        <v>1886</v>
      </c>
      <c r="C555" s="256" t="s">
        <v>1887</v>
      </c>
      <c r="D555" s="256">
        <v>99.419247999999996</v>
      </c>
      <c r="E555" s="256">
        <v>101.019248</v>
      </c>
      <c r="F555" s="256">
        <v>102.619248</v>
      </c>
      <c r="G555" s="256">
        <v>160</v>
      </c>
      <c r="I555" s="223">
        <v>44068</v>
      </c>
      <c r="J555" s="233">
        <v>99.790105080826706</v>
      </c>
      <c r="K555" s="235">
        <v>99.9724762015354</v>
      </c>
      <c r="L555" s="235">
        <v>99.972375542932539</v>
      </c>
      <c r="M555" s="240">
        <v>101.79171749307343</v>
      </c>
      <c r="N555" s="240">
        <v>101.90533833535504</v>
      </c>
      <c r="O555" s="240"/>
      <c r="P555" s="238"/>
    </row>
    <row r="556" spans="1:16" x14ac:dyDescent="0.35">
      <c r="A556" s="256">
        <v>20190329</v>
      </c>
      <c r="B556" s="256" t="s">
        <v>1888</v>
      </c>
      <c r="C556" s="256" t="s">
        <v>1889</v>
      </c>
      <c r="D556" s="256">
        <v>99.120059999999995</v>
      </c>
      <c r="E556" s="256">
        <v>100.42006000000001</v>
      </c>
      <c r="F556" s="256">
        <v>101.72006</v>
      </c>
      <c r="G556" s="256">
        <v>130</v>
      </c>
      <c r="I556" s="223">
        <v>44069</v>
      </c>
      <c r="J556" s="233">
        <v>99.790131639718155</v>
      </c>
      <c r="K556" s="235">
        <v>99.972479684237982</v>
      </c>
      <c r="L556" s="235">
        <v>99.97237888406184</v>
      </c>
      <c r="M556" s="240">
        <v>101.7913318457439</v>
      </c>
      <c r="N556" s="240">
        <v>101.90514959455908</v>
      </c>
      <c r="O556" s="240"/>
      <c r="P556" s="238"/>
    </row>
    <row r="557" spans="1:16" x14ac:dyDescent="0.35">
      <c r="A557" s="256">
        <v>20190329</v>
      </c>
      <c r="B557" s="256" t="s">
        <v>1890</v>
      </c>
      <c r="C557" s="256" t="s">
        <v>1891</v>
      </c>
      <c r="D557" s="256">
        <v>98.133735000000001</v>
      </c>
      <c r="E557" s="256">
        <v>99.433734999999999</v>
      </c>
      <c r="F557" s="256">
        <v>100.733735</v>
      </c>
      <c r="G557" s="256">
        <v>130</v>
      </c>
      <c r="I557" s="223">
        <v>44070</v>
      </c>
      <c r="J557" s="233">
        <v>99.790158198609603</v>
      </c>
      <c r="K557" s="235">
        <v>99.972483166940563</v>
      </c>
      <c r="L557" s="235">
        <v>99.97238222519114</v>
      </c>
      <c r="M557" s="240">
        <v>101.79094619841436</v>
      </c>
      <c r="N557" s="240">
        <v>101.9049608537631</v>
      </c>
      <c r="O557" s="240"/>
      <c r="P557" s="238"/>
    </row>
    <row r="558" spans="1:16" x14ac:dyDescent="0.35">
      <c r="A558" s="256">
        <v>20190329</v>
      </c>
      <c r="B558" s="256" t="s">
        <v>1892</v>
      </c>
      <c r="C558" s="256" t="s">
        <v>1893</v>
      </c>
      <c r="D558" s="256">
        <v>99.697864999999993</v>
      </c>
      <c r="E558" s="256">
        <v>100.69786499999999</v>
      </c>
      <c r="F558" s="256">
        <v>101.69786499999999</v>
      </c>
      <c r="G558" s="256">
        <v>100</v>
      </c>
      <c r="I558" s="223">
        <v>44071</v>
      </c>
      <c r="J558" s="233">
        <v>99.790184757501052</v>
      </c>
      <c r="K558" s="235">
        <v>99.972486649643145</v>
      </c>
      <c r="L558" s="235">
        <v>99.97238556632044</v>
      </c>
      <c r="M558" s="240">
        <v>101.79056055108482</v>
      </c>
      <c r="N558" s="240">
        <v>101.90477211296714</v>
      </c>
      <c r="O558" s="240"/>
      <c r="P558" s="238"/>
    </row>
    <row r="559" spans="1:16" x14ac:dyDescent="0.35">
      <c r="A559" s="256">
        <v>20190329</v>
      </c>
      <c r="B559" s="256" t="s">
        <v>1894</v>
      </c>
      <c r="C559" s="256" t="s">
        <v>1895</v>
      </c>
      <c r="D559" s="256">
        <v>98.414004000000006</v>
      </c>
      <c r="E559" s="256">
        <v>100.014004</v>
      </c>
      <c r="F559" s="256">
        <v>101.61400399999999</v>
      </c>
      <c r="G559" s="256">
        <v>160</v>
      </c>
      <c r="I559" s="223">
        <v>44072</v>
      </c>
      <c r="J559" s="233">
        <v>99.790211316392501</v>
      </c>
      <c r="K559" s="235">
        <v>99.972490132345726</v>
      </c>
      <c r="L559" s="235">
        <v>99.972388907449741</v>
      </c>
      <c r="M559" s="240">
        <v>101.79017490375529</v>
      </c>
      <c r="N559" s="240">
        <v>101.90458337217116</v>
      </c>
      <c r="O559" s="240"/>
      <c r="P559" s="238"/>
    </row>
    <row r="560" spans="1:16" x14ac:dyDescent="0.35">
      <c r="A560" s="256">
        <v>20190329</v>
      </c>
      <c r="B560" s="256" t="s">
        <v>1896</v>
      </c>
      <c r="C560" s="256" t="s">
        <v>1897</v>
      </c>
      <c r="D560" s="256">
        <v>97.038067999999996</v>
      </c>
      <c r="E560" s="256">
        <v>98.638068000000004</v>
      </c>
      <c r="F560" s="256">
        <v>100.238068</v>
      </c>
      <c r="G560" s="256">
        <v>160</v>
      </c>
      <c r="I560" s="223">
        <v>44073</v>
      </c>
      <c r="J560" s="233">
        <v>99.79023787528395</v>
      </c>
      <c r="K560" s="235">
        <v>99.972493615048307</v>
      </c>
      <c r="L560" s="235">
        <v>99.972392248579041</v>
      </c>
      <c r="M560" s="240">
        <v>101.78978925642575</v>
      </c>
      <c r="N560" s="240">
        <v>101.9043946313752</v>
      </c>
      <c r="O560" s="240"/>
      <c r="P560" s="238"/>
    </row>
    <row r="561" spans="1:16" x14ac:dyDescent="0.35">
      <c r="A561" s="256">
        <v>20190329</v>
      </c>
      <c r="B561" s="256" t="s">
        <v>4777</v>
      </c>
      <c r="C561" s="256" t="s">
        <v>4778</v>
      </c>
      <c r="D561" s="256">
        <v>95.231786999999997</v>
      </c>
      <c r="E561" s="256">
        <v>96.831787000000006</v>
      </c>
      <c r="F561" s="256">
        <v>98.431787</v>
      </c>
      <c r="G561" s="256">
        <v>160</v>
      </c>
      <c r="I561" s="223">
        <v>44074</v>
      </c>
      <c r="J561" s="233">
        <v>99.790264434175398</v>
      </c>
      <c r="K561" s="235">
        <v>99.972497097750889</v>
      </c>
      <c r="L561" s="235">
        <v>99.972395589708341</v>
      </c>
      <c r="M561" s="240">
        <v>101.78940360909621</v>
      </c>
      <c r="N561" s="240">
        <v>101.90420589057922</v>
      </c>
      <c r="O561" s="240"/>
      <c r="P561" s="238"/>
    </row>
    <row r="562" spans="1:16" x14ac:dyDescent="0.35">
      <c r="A562" s="256">
        <v>20190329</v>
      </c>
      <c r="B562" s="256" t="s">
        <v>4779</v>
      </c>
      <c r="C562" s="256" t="s">
        <v>4780</v>
      </c>
      <c r="D562" s="256">
        <v>98.139999000000003</v>
      </c>
      <c r="E562" s="256">
        <v>99.739998999999997</v>
      </c>
      <c r="F562" s="256">
        <v>101.33999900000001</v>
      </c>
      <c r="G562" s="256">
        <v>160</v>
      </c>
      <c r="I562" s="223">
        <v>44075</v>
      </c>
      <c r="J562" s="233">
        <v>99.790290993066847</v>
      </c>
      <c r="K562" s="235">
        <v>99.97250058045347</v>
      </c>
      <c r="L562" s="235">
        <v>99.972398930837642</v>
      </c>
      <c r="M562" s="240">
        <v>101.78901796176667</v>
      </c>
      <c r="N562" s="240">
        <v>101.90401714978326</v>
      </c>
      <c r="O562" s="240"/>
      <c r="P562" s="238"/>
    </row>
    <row r="563" spans="1:16" x14ac:dyDescent="0.35">
      <c r="A563" s="256">
        <v>20190329</v>
      </c>
      <c r="B563" s="256" t="s">
        <v>4781</v>
      </c>
      <c r="C563" s="256" t="s">
        <v>4782</v>
      </c>
      <c r="D563" s="256">
        <v>101.527929</v>
      </c>
      <c r="E563" s="256">
        <v>103.12792899999999</v>
      </c>
      <c r="F563" s="256">
        <v>104.727929</v>
      </c>
      <c r="G563" s="256">
        <v>160</v>
      </c>
      <c r="I563" s="223">
        <v>44076</v>
      </c>
      <c r="J563" s="233">
        <v>99.790317551958296</v>
      </c>
      <c r="K563" s="235">
        <v>99.972504063156052</v>
      </c>
      <c r="L563" s="235">
        <v>99.972402271966942</v>
      </c>
      <c r="M563" s="240">
        <v>101.78863231443714</v>
      </c>
      <c r="N563" s="240">
        <v>101.90382840898728</v>
      </c>
      <c r="O563" s="240"/>
      <c r="P563" s="238"/>
    </row>
    <row r="564" spans="1:16" x14ac:dyDescent="0.35">
      <c r="A564" s="256">
        <v>20190329</v>
      </c>
      <c r="B564" s="256" t="s">
        <v>1898</v>
      </c>
      <c r="C564" s="256" t="s">
        <v>1899</v>
      </c>
      <c r="D564" s="256">
        <v>98.993887000000001</v>
      </c>
      <c r="E564" s="256">
        <v>99.993887000000001</v>
      </c>
      <c r="F564" s="256">
        <v>100.993887</v>
      </c>
      <c r="G564" s="256">
        <v>100</v>
      </c>
      <c r="I564" s="223">
        <v>44077</v>
      </c>
      <c r="J564" s="233">
        <v>99.790344110849745</v>
      </c>
      <c r="K564" s="235">
        <v>99.972507545858633</v>
      </c>
      <c r="L564" s="235">
        <v>99.972405613096242</v>
      </c>
      <c r="M564" s="240">
        <v>101.7882466671076</v>
      </c>
      <c r="N564" s="240">
        <v>101.90363966819132</v>
      </c>
      <c r="O564" s="240"/>
      <c r="P564" s="238"/>
    </row>
    <row r="565" spans="1:16" x14ac:dyDescent="0.35">
      <c r="A565" s="256">
        <v>20190329</v>
      </c>
      <c r="B565" s="256" t="s">
        <v>4611</v>
      </c>
      <c r="C565" s="256" t="s">
        <v>4612</v>
      </c>
      <c r="D565" s="256">
        <v>98.754243000000002</v>
      </c>
      <c r="E565" s="256">
        <v>99.754243000000002</v>
      </c>
      <c r="F565" s="256">
        <v>100.754243</v>
      </c>
      <c r="G565" s="256">
        <v>100</v>
      </c>
      <c r="I565" s="223">
        <v>44078</v>
      </c>
      <c r="J565" s="233">
        <v>99.790370669741193</v>
      </c>
      <c r="K565" s="235">
        <v>99.972511028561215</v>
      </c>
      <c r="L565" s="235">
        <v>99.972408954225543</v>
      </c>
      <c r="M565" s="240">
        <v>101.78786101977806</v>
      </c>
      <c r="N565" s="240">
        <v>101.90345092739534</v>
      </c>
      <c r="O565" s="240"/>
      <c r="P565" s="238"/>
    </row>
    <row r="566" spans="1:16" x14ac:dyDescent="0.35">
      <c r="A566" s="256">
        <v>20190329</v>
      </c>
      <c r="B566" s="256" t="s">
        <v>1900</v>
      </c>
      <c r="C566" s="256" t="s">
        <v>1901</v>
      </c>
      <c r="D566" s="256">
        <v>97.542552000000001</v>
      </c>
      <c r="E566" s="256">
        <v>98.842551999999998</v>
      </c>
      <c r="F566" s="256">
        <v>100.14255199999999</v>
      </c>
      <c r="G566" s="256">
        <v>130</v>
      </c>
      <c r="I566" s="223">
        <v>44079</v>
      </c>
      <c r="J566" s="233">
        <v>99.790397228632642</v>
      </c>
      <c r="K566" s="235">
        <v>99.972514511263796</v>
      </c>
      <c r="L566" s="235">
        <v>99.972412295354843</v>
      </c>
      <c r="M566" s="240">
        <v>101.78747537244853</v>
      </c>
      <c r="N566" s="240">
        <v>101.90326218659938</v>
      </c>
      <c r="O566" s="240"/>
      <c r="P566" s="238"/>
    </row>
    <row r="567" spans="1:16" x14ac:dyDescent="0.35">
      <c r="A567" s="256">
        <v>20190329</v>
      </c>
      <c r="B567" s="256" t="s">
        <v>4613</v>
      </c>
      <c r="C567" s="256" t="s">
        <v>4614</v>
      </c>
      <c r="D567" s="256">
        <v>96.689021999999994</v>
      </c>
      <c r="E567" s="256">
        <v>97.989022000000006</v>
      </c>
      <c r="F567" s="256">
        <v>99.289022000000003</v>
      </c>
      <c r="G567" s="256">
        <v>130</v>
      </c>
      <c r="I567" s="223">
        <v>44080</v>
      </c>
      <c r="J567" s="233">
        <v>99.790423787524091</v>
      </c>
      <c r="K567" s="235">
        <v>99.972517993966378</v>
      </c>
      <c r="L567" s="235">
        <v>99.972415636484143</v>
      </c>
      <c r="M567" s="240">
        <v>101.78708972511899</v>
      </c>
      <c r="N567" s="240">
        <v>101.9030734458034</v>
      </c>
      <c r="O567" s="240"/>
      <c r="P567" s="238"/>
    </row>
    <row r="568" spans="1:16" x14ac:dyDescent="0.35">
      <c r="A568" s="256">
        <v>20190329</v>
      </c>
      <c r="B568" s="256" t="s">
        <v>1904</v>
      </c>
      <c r="C568" s="256" t="s">
        <v>1905</v>
      </c>
      <c r="D568" s="256">
        <v>100.03052099999999</v>
      </c>
      <c r="E568" s="256">
        <v>101.03052099999999</v>
      </c>
      <c r="F568" s="256">
        <v>102.03052099999999</v>
      </c>
      <c r="G568" s="256">
        <v>100</v>
      </c>
      <c r="I568" s="223">
        <v>44081</v>
      </c>
      <c r="J568" s="233">
        <v>99.79045034641554</v>
      </c>
      <c r="K568" s="235">
        <v>99.972521476668959</v>
      </c>
      <c r="L568" s="235">
        <v>99.972418977613444</v>
      </c>
      <c r="M568" s="240">
        <v>101.78670407778945</v>
      </c>
      <c r="N568" s="240">
        <v>101.90288470500744</v>
      </c>
      <c r="O568" s="240"/>
      <c r="P568" s="238"/>
    </row>
    <row r="569" spans="1:16" x14ac:dyDescent="0.35">
      <c r="A569" s="256">
        <v>20190329</v>
      </c>
      <c r="B569" s="256" t="s">
        <v>1906</v>
      </c>
      <c r="C569" s="256" t="s">
        <v>1907</v>
      </c>
      <c r="D569" s="256">
        <v>100.130436</v>
      </c>
      <c r="E569" s="256">
        <v>101.430436</v>
      </c>
      <c r="F569" s="256">
        <v>102.730436</v>
      </c>
      <c r="G569" s="256">
        <v>130</v>
      </c>
      <c r="I569" s="223">
        <v>44082</v>
      </c>
      <c r="J569" s="233">
        <v>99.790476905306988</v>
      </c>
      <c r="K569" s="235">
        <v>99.97252495937154</v>
      </c>
      <c r="L569" s="235">
        <v>99.972422318742744</v>
      </c>
      <c r="M569" s="240">
        <v>101.78631843045991</v>
      </c>
      <c r="N569" s="240">
        <v>101.90269596421146</v>
      </c>
      <c r="O569" s="240"/>
      <c r="P569" s="238"/>
    </row>
    <row r="570" spans="1:16" x14ac:dyDescent="0.35">
      <c r="A570" s="256">
        <v>20190329</v>
      </c>
      <c r="B570" s="256" t="s">
        <v>1908</v>
      </c>
      <c r="C570" s="256" t="s">
        <v>1909</v>
      </c>
      <c r="D570" s="256">
        <v>99.204749000000007</v>
      </c>
      <c r="E570" s="256">
        <v>100.504749</v>
      </c>
      <c r="F570" s="256">
        <v>101.804749</v>
      </c>
      <c r="G570" s="256">
        <v>130</v>
      </c>
      <c r="I570" s="223">
        <v>44083</v>
      </c>
      <c r="J570" s="233">
        <v>99.790503464198437</v>
      </c>
      <c r="K570" s="235">
        <v>99.972528442074122</v>
      </c>
      <c r="L570" s="235">
        <v>99.972425659872044</v>
      </c>
      <c r="M570" s="240">
        <v>101.78593278313038</v>
      </c>
      <c r="N570" s="240">
        <v>101.9025072234155</v>
      </c>
      <c r="O570" s="240"/>
      <c r="P570" s="238"/>
    </row>
    <row r="571" spans="1:16" x14ac:dyDescent="0.35">
      <c r="A571" s="256">
        <v>20190329</v>
      </c>
      <c r="B571" s="256" t="s">
        <v>3687</v>
      </c>
      <c r="C571" s="256" t="s">
        <v>3688</v>
      </c>
      <c r="D571" s="256">
        <v>93.827624</v>
      </c>
      <c r="E571" s="256">
        <v>95.427623999999994</v>
      </c>
      <c r="F571" s="256">
        <v>97.027624000000003</v>
      </c>
      <c r="G571" s="256">
        <v>160</v>
      </c>
      <c r="I571" s="223">
        <v>44084</v>
      </c>
      <c r="J571" s="233">
        <v>99.790530023089886</v>
      </c>
      <c r="K571" s="235">
        <v>99.972531924776703</v>
      </c>
      <c r="L571" s="235">
        <v>99.972429001001345</v>
      </c>
      <c r="M571" s="240">
        <v>101.78554713580084</v>
      </c>
      <c r="N571" s="240">
        <v>101.90231848261952</v>
      </c>
      <c r="O571" s="240"/>
      <c r="P571" s="238"/>
    </row>
    <row r="572" spans="1:16" x14ac:dyDescent="0.35">
      <c r="A572" s="256">
        <v>20190329</v>
      </c>
      <c r="B572" s="256" t="s">
        <v>4615</v>
      </c>
      <c r="C572" s="256" t="s">
        <v>4616</v>
      </c>
      <c r="D572" s="256">
        <v>96.844200000000001</v>
      </c>
      <c r="E572" s="256">
        <v>98.144199999999998</v>
      </c>
      <c r="F572" s="256">
        <v>99.444199999999995</v>
      </c>
      <c r="G572" s="256">
        <v>130</v>
      </c>
      <c r="I572" s="223">
        <v>44085</v>
      </c>
      <c r="J572" s="233">
        <v>99.790556581981335</v>
      </c>
      <c r="K572" s="235">
        <v>99.972535407479285</v>
      </c>
      <c r="L572" s="235">
        <v>99.972432342130645</v>
      </c>
      <c r="M572" s="240">
        <v>101.7851614884713</v>
      </c>
      <c r="N572" s="240">
        <v>101.90212974182356</v>
      </c>
      <c r="O572" s="240"/>
      <c r="P572" s="238"/>
    </row>
    <row r="573" spans="1:16" x14ac:dyDescent="0.35">
      <c r="A573" s="256">
        <v>20190329</v>
      </c>
      <c r="B573" s="256" t="s">
        <v>1910</v>
      </c>
      <c r="C573" s="256" t="s">
        <v>1911</v>
      </c>
      <c r="D573" s="256">
        <v>97.233041</v>
      </c>
      <c r="E573" s="256">
        <v>99.233041</v>
      </c>
      <c r="F573" s="256">
        <v>101.233041</v>
      </c>
      <c r="G573" s="256">
        <v>200</v>
      </c>
      <c r="I573" s="223">
        <v>44086</v>
      </c>
      <c r="J573" s="233">
        <v>99.790583140872783</v>
      </c>
      <c r="K573" s="235">
        <v>99.972538890181866</v>
      </c>
      <c r="L573" s="235">
        <v>99.972435683259945</v>
      </c>
      <c r="M573" s="240">
        <v>101.78477584114177</v>
      </c>
      <c r="N573" s="240">
        <v>101.90194100102758</v>
      </c>
      <c r="O573" s="240"/>
      <c r="P573" s="238"/>
    </row>
    <row r="574" spans="1:16" x14ac:dyDescent="0.35">
      <c r="A574" s="256">
        <v>20190329</v>
      </c>
      <c r="B574" s="256" t="s">
        <v>1912</v>
      </c>
      <c r="C574" s="256" t="s">
        <v>1913</v>
      </c>
      <c r="D574" s="256">
        <v>98.645088000000001</v>
      </c>
      <c r="E574" s="256">
        <v>100.645088</v>
      </c>
      <c r="F574" s="256">
        <v>102.645088</v>
      </c>
      <c r="G574" s="256">
        <v>200</v>
      </c>
      <c r="I574" s="223">
        <v>44087</v>
      </c>
      <c r="J574" s="233">
        <v>99.790609699764232</v>
      </c>
      <c r="K574" s="235">
        <v>99.972542372884448</v>
      </c>
      <c r="L574" s="235">
        <v>99.972439024389246</v>
      </c>
      <c r="M574" s="240">
        <v>101.78439019381223</v>
      </c>
      <c r="N574" s="240">
        <v>101.90175226023162</v>
      </c>
      <c r="O574" s="240"/>
      <c r="P574" s="238"/>
    </row>
    <row r="575" spans="1:16" x14ac:dyDescent="0.35">
      <c r="A575" s="256">
        <v>20190329</v>
      </c>
      <c r="B575" s="256" t="s">
        <v>4617</v>
      </c>
      <c r="C575" s="256" t="s">
        <v>4618</v>
      </c>
      <c r="D575" s="256">
        <v>95.333314000000001</v>
      </c>
      <c r="E575" s="256">
        <v>96.933313999999996</v>
      </c>
      <c r="F575" s="256">
        <v>98.533314000000004</v>
      </c>
      <c r="G575" s="256">
        <v>160</v>
      </c>
      <c r="I575" s="223">
        <v>44088</v>
      </c>
      <c r="J575" s="233">
        <v>99.790636258655681</v>
      </c>
      <c r="K575" s="235">
        <v>99.972545855587029</v>
      </c>
      <c r="L575" s="235">
        <v>99.972442365518546</v>
      </c>
      <c r="M575" s="240">
        <v>101.78400454648269</v>
      </c>
      <c r="N575" s="240">
        <v>101.90156351943564</v>
      </c>
      <c r="O575" s="240"/>
      <c r="P575" s="238"/>
    </row>
    <row r="576" spans="1:16" x14ac:dyDescent="0.35">
      <c r="A576" s="256">
        <v>20190329</v>
      </c>
      <c r="B576" s="256" t="s">
        <v>4619</v>
      </c>
      <c r="C576" s="256" t="s">
        <v>4620</v>
      </c>
      <c r="D576" s="256">
        <v>96.756028000000001</v>
      </c>
      <c r="E576" s="256">
        <v>98.756028000000001</v>
      </c>
      <c r="F576" s="256">
        <v>100.756028</v>
      </c>
      <c r="G576" s="256">
        <v>200</v>
      </c>
      <c r="I576" s="223">
        <v>44089</v>
      </c>
      <c r="J576" s="233">
        <v>99.79066281754713</v>
      </c>
      <c r="K576" s="235">
        <v>99.97254933828961</v>
      </c>
      <c r="L576" s="235">
        <v>99.972445706647846</v>
      </c>
      <c r="M576" s="240">
        <v>101.78361889915315</v>
      </c>
      <c r="N576" s="240">
        <v>101.90137477863968</v>
      </c>
      <c r="O576" s="240"/>
      <c r="P576" s="238"/>
    </row>
    <row r="577" spans="1:16" x14ac:dyDescent="0.35">
      <c r="A577" s="256">
        <v>20190329</v>
      </c>
      <c r="B577" s="256" t="s">
        <v>1914</v>
      </c>
      <c r="C577" s="256" t="s">
        <v>1915</v>
      </c>
      <c r="D577" s="256">
        <v>98.919993000000005</v>
      </c>
      <c r="E577" s="256">
        <v>100.11999299999999</v>
      </c>
      <c r="F577" s="256">
        <v>101.319993</v>
      </c>
      <c r="G577" s="256">
        <v>120</v>
      </c>
      <c r="I577" s="223">
        <v>44090</v>
      </c>
      <c r="J577" s="233">
        <v>99.790689376438579</v>
      </c>
      <c r="K577" s="235">
        <v>99.972552820992192</v>
      </c>
      <c r="L577" s="235">
        <v>99.972449047777147</v>
      </c>
      <c r="M577" s="240">
        <v>101.78323325182362</v>
      </c>
      <c r="N577" s="240">
        <v>101.9011860378437</v>
      </c>
      <c r="O577" s="240"/>
      <c r="P577" s="238"/>
    </row>
    <row r="578" spans="1:16" x14ac:dyDescent="0.35">
      <c r="A578" s="256">
        <v>20190329</v>
      </c>
      <c r="B578" s="256" t="s">
        <v>1917</v>
      </c>
      <c r="C578" s="256" t="s">
        <v>1918</v>
      </c>
      <c r="D578" s="256">
        <v>98.012906999999998</v>
      </c>
      <c r="E578" s="256">
        <v>99.612907000000007</v>
      </c>
      <c r="F578" s="256">
        <v>101.212907</v>
      </c>
      <c r="G578" s="256">
        <v>160</v>
      </c>
      <c r="I578" s="223">
        <v>44091</v>
      </c>
      <c r="J578" s="233">
        <v>99.790715935330027</v>
      </c>
      <c r="K578" s="235">
        <v>99.972556303694773</v>
      </c>
      <c r="L578" s="235">
        <v>99.972452388906447</v>
      </c>
      <c r="M578" s="240">
        <v>101.78284760449408</v>
      </c>
      <c r="N578" s="240">
        <v>101.90099729704774</v>
      </c>
      <c r="O578" s="240"/>
      <c r="P578" s="238"/>
    </row>
    <row r="579" spans="1:16" x14ac:dyDescent="0.35">
      <c r="A579" s="256">
        <v>20190329</v>
      </c>
      <c r="B579" s="256" t="s">
        <v>1919</v>
      </c>
      <c r="C579" s="256" t="s">
        <v>1920</v>
      </c>
      <c r="D579" s="256">
        <v>99.945442</v>
      </c>
      <c r="E579" s="256">
        <v>101.145442</v>
      </c>
      <c r="F579" s="256">
        <v>102.34544200000001</v>
      </c>
      <c r="G579" s="256">
        <v>120</v>
      </c>
      <c r="I579" s="223">
        <v>44092</v>
      </c>
      <c r="J579" s="233">
        <v>99.790742494221476</v>
      </c>
      <c r="K579" s="235">
        <v>99.972559786397355</v>
      </c>
      <c r="L579" s="235">
        <v>99.972455730035747</v>
      </c>
      <c r="M579" s="240">
        <v>101.78246195716454</v>
      </c>
      <c r="N579" s="240">
        <v>101.90080855625176</v>
      </c>
      <c r="O579" s="240"/>
      <c r="P579" s="238"/>
    </row>
    <row r="580" spans="1:16" x14ac:dyDescent="0.35">
      <c r="A580" s="256">
        <v>20190329</v>
      </c>
      <c r="B580" s="256" t="s">
        <v>1922</v>
      </c>
      <c r="C580" s="256" t="s">
        <v>1923</v>
      </c>
      <c r="D580" s="256">
        <v>97.85</v>
      </c>
      <c r="E580" s="256">
        <v>99.45</v>
      </c>
      <c r="F580" s="256">
        <v>101.05</v>
      </c>
      <c r="G580" s="256">
        <v>160</v>
      </c>
      <c r="I580" s="223">
        <v>44093</v>
      </c>
      <c r="J580" s="233">
        <v>99.790769053112925</v>
      </c>
      <c r="K580" s="235">
        <v>99.972563269099936</v>
      </c>
      <c r="L580" s="235">
        <v>99.972459071165048</v>
      </c>
      <c r="M580" s="240">
        <v>101.78207630983501</v>
      </c>
      <c r="N580" s="240">
        <v>101.9006198154558</v>
      </c>
      <c r="O580" s="240"/>
      <c r="P580" s="238"/>
    </row>
    <row r="581" spans="1:16" x14ac:dyDescent="0.35">
      <c r="A581" s="256">
        <v>20190329</v>
      </c>
      <c r="B581" s="256" t="s">
        <v>4621</v>
      </c>
      <c r="C581" s="256" t="s">
        <v>4622</v>
      </c>
      <c r="D581" s="256">
        <v>96.088774999999998</v>
      </c>
      <c r="E581" s="256">
        <v>97.688775000000007</v>
      </c>
      <c r="F581" s="256">
        <v>99.288775000000001</v>
      </c>
      <c r="G581" s="256">
        <v>160</v>
      </c>
      <c r="I581" s="223">
        <v>44094</v>
      </c>
      <c r="J581" s="233">
        <v>99.790795612004374</v>
      </c>
      <c r="K581" s="235">
        <v>99.972566751802518</v>
      </c>
      <c r="L581" s="235">
        <v>99.972462412294348</v>
      </c>
      <c r="M581" s="240">
        <v>101.78169066250547</v>
      </c>
      <c r="N581" s="240">
        <v>101.90043107465982</v>
      </c>
      <c r="O581" s="240"/>
      <c r="P581" s="238"/>
    </row>
    <row r="582" spans="1:16" x14ac:dyDescent="0.35">
      <c r="A582" s="256">
        <v>20190329</v>
      </c>
      <c r="B582" s="256" t="s">
        <v>1924</v>
      </c>
      <c r="C582" s="256" t="s">
        <v>1925</v>
      </c>
      <c r="D582" s="256">
        <v>96.355772000000002</v>
      </c>
      <c r="E582" s="256">
        <v>98.355772000000002</v>
      </c>
      <c r="F582" s="256">
        <v>100.355772</v>
      </c>
      <c r="G582" s="256">
        <v>200</v>
      </c>
      <c r="I582" s="223">
        <v>44095</v>
      </c>
      <c r="J582" s="233">
        <v>99.790822170895822</v>
      </c>
      <c r="K582" s="235">
        <v>99.972570234505099</v>
      </c>
      <c r="L582" s="235">
        <v>99.972465753423648</v>
      </c>
      <c r="M582" s="240">
        <v>101.78130501517593</v>
      </c>
      <c r="N582" s="240">
        <v>101.90024233386386</v>
      </c>
      <c r="O582" s="240"/>
      <c r="P582" s="238"/>
    </row>
    <row r="583" spans="1:16" x14ac:dyDescent="0.35">
      <c r="A583" s="256">
        <v>20190329</v>
      </c>
      <c r="B583" s="256" t="s">
        <v>4623</v>
      </c>
      <c r="C583" s="256" t="s">
        <v>4624</v>
      </c>
      <c r="D583" s="256">
        <v>93.973325000000003</v>
      </c>
      <c r="E583" s="256">
        <v>95.973325000000003</v>
      </c>
      <c r="F583" s="256">
        <v>97.973325000000003</v>
      </c>
      <c r="G583" s="256">
        <v>200</v>
      </c>
      <c r="I583" s="223">
        <v>44096</v>
      </c>
      <c r="J583" s="233">
        <v>99.790848729787271</v>
      </c>
      <c r="K583" s="235">
        <v>99.97257371720768</v>
      </c>
      <c r="L583" s="235">
        <v>99.972469094552949</v>
      </c>
      <c r="M583" s="240">
        <v>101.78091936784639</v>
      </c>
      <c r="N583" s="240">
        <v>101.90005359306788</v>
      </c>
      <c r="O583" s="240"/>
      <c r="P583" s="238"/>
    </row>
    <row r="584" spans="1:16" x14ac:dyDescent="0.35">
      <c r="A584" s="256">
        <v>20190329</v>
      </c>
      <c r="B584" s="256" t="s">
        <v>1926</v>
      </c>
      <c r="C584" s="256" t="s">
        <v>1927</v>
      </c>
      <c r="D584" s="256">
        <v>100.725196</v>
      </c>
      <c r="E584" s="256">
        <v>102.02519599999999</v>
      </c>
      <c r="F584" s="256">
        <v>103.32519600000001</v>
      </c>
      <c r="G584" s="256">
        <v>130</v>
      </c>
      <c r="I584" s="223">
        <v>44097</v>
      </c>
      <c r="J584" s="233">
        <v>99.79087528867872</v>
      </c>
      <c r="K584" s="235">
        <v>99.972577199910262</v>
      </c>
      <c r="L584" s="235">
        <v>99.972472435682249</v>
      </c>
      <c r="M584" s="240">
        <v>101.78053372051686</v>
      </c>
      <c r="N584" s="240">
        <v>101.89986485227192</v>
      </c>
      <c r="O584" s="240"/>
      <c r="P584" s="238"/>
    </row>
    <row r="585" spans="1:16" x14ac:dyDescent="0.35">
      <c r="A585" s="256">
        <v>20190329</v>
      </c>
      <c r="B585" s="256" t="s">
        <v>1931</v>
      </c>
      <c r="C585" s="256" t="s">
        <v>1932</v>
      </c>
      <c r="D585" s="256">
        <v>99.661555000000007</v>
      </c>
      <c r="E585" s="256">
        <v>100.66155500000001</v>
      </c>
      <c r="F585" s="256">
        <v>101.66155500000001</v>
      </c>
      <c r="G585" s="256">
        <v>100</v>
      </c>
      <c r="I585" s="223">
        <v>44098</v>
      </c>
      <c r="J585" s="233">
        <v>99.790901847570169</v>
      </c>
      <c r="K585" s="235">
        <v>99.972580682612843</v>
      </c>
      <c r="L585" s="235">
        <v>99.97247577681155</v>
      </c>
      <c r="M585" s="240">
        <v>101.78014807318732</v>
      </c>
      <c r="N585" s="240">
        <v>101.89967611147594</v>
      </c>
      <c r="O585" s="240"/>
      <c r="P585" s="238"/>
    </row>
    <row r="586" spans="1:16" x14ac:dyDescent="0.35">
      <c r="A586" s="256">
        <v>20190329</v>
      </c>
      <c r="B586" s="256" t="s">
        <v>1933</v>
      </c>
      <c r="C586" s="256" t="s">
        <v>1934</v>
      </c>
      <c r="D586" s="256">
        <v>100.31359500000001</v>
      </c>
      <c r="E586" s="256">
        <v>101.613595</v>
      </c>
      <c r="F586" s="256">
        <v>102.913595</v>
      </c>
      <c r="G586" s="256">
        <v>130</v>
      </c>
      <c r="I586" s="223">
        <v>44099</v>
      </c>
      <c r="J586" s="233">
        <v>99.790928406461617</v>
      </c>
      <c r="K586" s="235">
        <v>99.972584165315425</v>
      </c>
      <c r="L586" s="235">
        <v>99.97247911794085</v>
      </c>
      <c r="M586" s="240">
        <v>101.77976242585778</v>
      </c>
      <c r="N586" s="240">
        <v>101.89948737067998</v>
      </c>
      <c r="O586" s="240"/>
      <c r="P586" s="238"/>
    </row>
    <row r="587" spans="1:16" x14ac:dyDescent="0.35">
      <c r="A587" s="256">
        <v>20190329</v>
      </c>
      <c r="B587" s="256" t="s">
        <v>1935</v>
      </c>
      <c r="C587" s="256" t="s">
        <v>1936</v>
      </c>
      <c r="D587" s="256">
        <v>98.974148</v>
      </c>
      <c r="E587" s="256">
        <v>100.274148</v>
      </c>
      <c r="F587" s="256">
        <v>101.57414799999999</v>
      </c>
      <c r="G587" s="256">
        <v>130</v>
      </c>
      <c r="I587" s="223">
        <v>44100</v>
      </c>
      <c r="J587" s="233">
        <v>99.790954965353066</v>
      </c>
      <c r="K587" s="235">
        <v>99.972587648018006</v>
      </c>
      <c r="L587" s="235">
        <v>99.97248245907015</v>
      </c>
      <c r="M587" s="240">
        <v>101.77937677852825</v>
      </c>
      <c r="N587" s="240">
        <v>101.899298629884</v>
      </c>
      <c r="O587" s="240"/>
      <c r="P587" s="238"/>
    </row>
    <row r="588" spans="1:16" x14ac:dyDescent="0.35">
      <c r="A588" s="256">
        <v>20190329</v>
      </c>
      <c r="B588" s="256" t="s">
        <v>1938</v>
      </c>
      <c r="C588" s="256" t="s">
        <v>1939</v>
      </c>
      <c r="D588" s="256">
        <v>98.071152999999995</v>
      </c>
      <c r="E588" s="256">
        <v>99.371153000000007</v>
      </c>
      <c r="F588" s="256">
        <v>100.671153</v>
      </c>
      <c r="G588" s="256">
        <v>130</v>
      </c>
      <c r="I588" s="223">
        <v>44101</v>
      </c>
      <c r="J588" s="233">
        <v>99.790981524244515</v>
      </c>
      <c r="K588" s="235">
        <v>99.972591130720588</v>
      </c>
      <c r="L588" s="235">
        <v>99.972485800199451</v>
      </c>
      <c r="M588" s="240">
        <v>101.77899113119871</v>
      </c>
      <c r="N588" s="240">
        <v>101.89910988908804</v>
      </c>
      <c r="O588" s="240"/>
      <c r="P588" s="238"/>
    </row>
    <row r="589" spans="1:16" x14ac:dyDescent="0.35">
      <c r="A589" s="256">
        <v>20190329</v>
      </c>
      <c r="B589" s="256" t="s">
        <v>4476</v>
      </c>
      <c r="C589" s="256" t="s">
        <v>4477</v>
      </c>
      <c r="D589" s="256">
        <v>96.770937000000004</v>
      </c>
      <c r="E589" s="256">
        <v>98.070937000000001</v>
      </c>
      <c r="F589" s="256">
        <v>99.370936999999998</v>
      </c>
      <c r="G589" s="256">
        <v>130</v>
      </c>
      <c r="I589" s="223">
        <v>44102</v>
      </c>
      <c r="J589" s="233">
        <v>99.791008083135964</v>
      </c>
      <c r="K589" s="235">
        <v>99.972594613423169</v>
      </c>
      <c r="L589" s="235">
        <v>99.972489141328751</v>
      </c>
      <c r="M589" s="240">
        <v>101.77860548386917</v>
      </c>
      <c r="N589" s="240">
        <v>101.89892114829206</v>
      </c>
      <c r="O589" s="240"/>
      <c r="P589" s="238"/>
    </row>
    <row r="590" spans="1:16" x14ac:dyDescent="0.35">
      <c r="A590" s="256">
        <v>20190329</v>
      </c>
      <c r="B590" s="256" t="s">
        <v>1940</v>
      </c>
      <c r="C590" s="256" t="s">
        <v>1941</v>
      </c>
      <c r="D590" s="256">
        <v>96.577530999999993</v>
      </c>
      <c r="E590" s="256">
        <v>98.177531000000002</v>
      </c>
      <c r="F590" s="256">
        <v>99.777530999999996</v>
      </c>
      <c r="G590" s="256">
        <v>160</v>
      </c>
      <c r="I590" s="223">
        <v>44103</v>
      </c>
      <c r="J590" s="233">
        <v>99.791034642027412</v>
      </c>
      <c r="K590" s="235">
        <v>99.972598096125751</v>
      </c>
      <c r="L590" s="235">
        <v>99.972492482458051</v>
      </c>
      <c r="M590" s="240">
        <v>101.77821983653963</v>
      </c>
      <c r="N590" s="240">
        <v>101.8987324074961</v>
      </c>
      <c r="O590" s="240"/>
      <c r="P590" s="238"/>
    </row>
    <row r="591" spans="1:16" x14ac:dyDescent="0.35">
      <c r="A591" s="256">
        <v>20190329</v>
      </c>
      <c r="B591" s="256" t="s">
        <v>4478</v>
      </c>
      <c r="C591" s="256" t="s">
        <v>4479</v>
      </c>
      <c r="D591" s="256">
        <v>94.106005999999994</v>
      </c>
      <c r="E591" s="256">
        <v>95.706006000000002</v>
      </c>
      <c r="F591" s="256">
        <v>97.306005999999996</v>
      </c>
      <c r="G591" s="256">
        <v>160</v>
      </c>
      <c r="I591" s="223">
        <v>44104</v>
      </c>
      <c r="J591" s="233">
        <v>99.791061200918861</v>
      </c>
      <c r="K591" s="235">
        <v>99.972601578828332</v>
      </c>
      <c r="L591" s="235">
        <v>99.972495823587352</v>
      </c>
      <c r="M591" s="240">
        <v>101.7778341892101</v>
      </c>
      <c r="N591" s="240">
        <v>101.89854366670012</v>
      </c>
      <c r="O591" s="240"/>
      <c r="P591" s="238"/>
    </row>
    <row r="592" spans="1:16" x14ac:dyDescent="0.35">
      <c r="A592" s="256">
        <v>20190329</v>
      </c>
      <c r="B592" s="256" t="s">
        <v>1943</v>
      </c>
      <c r="C592" s="256" t="s">
        <v>1944</v>
      </c>
      <c r="D592" s="256">
        <v>100.39282799999999</v>
      </c>
      <c r="E592" s="256">
        <v>101.39282799999999</v>
      </c>
      <c r="F592" s="256">
        <v>102.39282799999999</v>
      </c>
      <c r="G592" s="256">
        <v>100</v>
      </c>
      <c r="I592" s="223">
        <v>44105</v>
      </c>
      <c r="J592" s="233">
        <v>99.79108775981031</v>
      </c>
      <c r="K592" s="235">
        <v>99.972605061530913</v>
      </c>
      <c r="L592" s="235">
        <v>99.972499164716652</v>
      </c>
      <c r="M592" s="240">
        <v>101.77744854188056</v>
      </c>
      <c r="N592" s="240">
        <v>101.89835492590416</v>
      </c>
      <c r="O592" s="240"/>
      <c r="P592" s="238"/>
    </row>
    <row r="593" spans="1:16" x14ac:dyDescent="0.35">
      <c r="A593" s="256">
        <v>20190329</v>
      </c>
      <c r="B593" s="256" t="s">
        <v>1945</v>
      </c>
      <c r="C593" s="256" t="s">
        <v>1946</v>
      </c>
      <c r="D593" s="256">
        <v>98.976878999999997</v>
      </c>
      <c r="E593" s="256">
        <v>100.27687899999999</v>
      </c>
      <c r="F593" s="256">
        <v>101.57687900000001</v>
      </c>
      <c r="G593" s="256">
        <v>130</v>
      </c>
      <c r="I593" s="223">
        <v>44106</v>
      </c>
      <c r="J593" s="233">
        <v>99.791114318701759</v>
      </c>
      <c r="K593" s="235">
        <v>99.972608544233495</v>
      </c>
      <c r="L593" s="235">
        <v>99.972502505845952</v>
      </c>
      <c r="M593" s="240">
        <v>101.77706289455102</v>
      </c>
      <c r="N593" s="240">
        <v>101.89816618510818</v>
      </c>
      <c r="O593" s="240"/>
      <c r="P593" s="238"/>
    </row>
    <row r="594" spans="1:16" x14ac:dyDescent="0.35">
      <c r="A594" s="256">
        <v>20190329</v>
      </c>
      <c r="B594" s="256" t="s">
        <v>1948</v>
      </c>
      <c r="C594" s="256" t="s">
        <v>1949</v>
      </c>
      <c r="D594" s="256">
        <v>97.739936</v>
      </c>
      <c r="E594" s="256">
        <v>99.339935999999994</v>
      </c>
      <c r="F594" s="256">
        <v>100.939936</v>
      </c>
      <c r="G594" s="256">
        <v>160</v>
      </c>
      <c r="I594" s="223">
        <v>44107</v>
      </c>
      <c r="J594" s="233">
        <v>99.791140877593207</v>
      </c>
      <c r="K594" s="235">
        <v>99.972612026936076</v>
      </c>
      <c r="L594" s="235">
        <v>99.972505846975253</v>
      </c>
      <c r="M594" s="240">
        <v>101.77667724722149</v>
      </c>
      <c r="N594" s="240">
        <v>101.89797744431222</v>
      </c>
      <c r="O594" s="240"/>
      <c r="P594" s="238"/>
    </row>
    <row r="595" spans="1:16" x14ac:dyDescent="0.35">
      <c r="A595" s="256">
        <v>20190329</v>
      </c>
      <c r="B595" s="256" t="s">
        <v>1950</v>
      </c>
      <c r="C595" s="256" t="s">
        <v>1951</v>
      </c>
      <c r="D595" s="256">
        <v>102.59677600000001</v>
      </c>
      <c r="E595" s="256">
        <v>104.196776</v>
      </c>
      <c r="F595" s="256">
        <v>105.79677599999999</v>
      </c>
      <c r="G595" s="256">
        <v>160</v>
      </c>
      <c r="I595" s="223">
        <v>44108</v>
      </c>
      <c r="J595" s="233">
        <v>99.791167436484656</v>
      </c>
      <c r="K595" s="235">
        <v>99.972615509638658</v>
      </c>
      <c r="L595" s="235">
        <v>99.972509188104553</v>
      </c>
      <c r="M595" s="240">
        <v>101.77629159989195</v>
      </c>
      <c r="N595" s="240">
        <v>101.89778870351624</v>
      </c>
      <c r="O595" s="240"/>
      <c r="P595" s="238"/>
    </row>
    <row r="596" spans="1:16" x14ac:dyDescent="0.35">
      <c r="A596" s="256">
        <v>20190329</v>
      </c>
      <c r="B596" s="256" t="s">
        <v>1952</v>
      </c>
      <c r="C596" s="256" t="s">
        <v>1953</v>
      </c>
      <c r="D596" s="256">
        <v>96.801077000000006</v>
      </c>
      <c r="E596" s="256">
        <v>98.401077000000001</v>
      </c>
      <c r="F596" s="256">
        <v>100.001077</v>
      </c>
      <c r="G596" s="256">
        <v>160</v>
      </c>
      <c r="I596" s="223">
        <v>44109</v>
      </c>
      <c r="J596" s="233">
        <v>99.791193995376105</v>
      </c>
      <c r="K596" s="235">
        <v>99.972618992341239</v>
      </c>
      <c r="L596" s="235">
        <v>99.972512529233853</v>
      </c>
      <c r="M596" s="240">
        <v>101.77590595256241</v>
      </c>
      <c r="N596" s="240">
        <v>101.89759996272028</v>
      </c>
      <c r="O596" s="240"/>
      <c r="P596" s="238"/>
    </row>
    <row r="597" spans="1:16" x14ac:dyDescent="0.35">
      <c r="A597" s="256">
        <v>20190329</v>
      </c>
      <c r="B597" s="256" t="s">
        <v>1954</v>
      </c>
      <c r="C597" s="256" t="s">
        <v>1955</v>
      </c>
      <c r="D597" s="256">
        <v>94.949665999999993</v>
      </c>
      <c r="E597" s="256">
        <v>96.549666000000002</v>
      </c>
      <c r="F597" s="256">
        <v>98.149665999999996</v>
      </c>
      <c r="G597" s="256">
        <v>160</v>
      </c>
      <c r="I597" s="223">
        <v>44110</v>
      </c>
      <c r="J597" s="233">
        <v>99.791220554267554</v>
      </c>
      <c r="K597" s="235">
        <v>99.972622475043821</v>
      </c>
      <c r="L597" s="235">
        <v>99.972515870363154</v>
      </c>
      <c r="M597" s="240">
        <v>101.77552030523287</v>
      </c>
      <c r="N597" s="240">
        <v>101.8974112219243</v>
      </c>
      <c r="O597" s="240"/>
      <c r="P597" s="238"/>
    </row>
    <row r="598" spans="1:16" x14ac:dyDescent="0.35">
      <c r="A598" s="256">
        <v>20190329</v>
      </c>
      <c r="B598" s="256" t="s">
        <v>3689</v>
      </c>
      <c r="C598" s="256" t="s">
        <v>3690</v>
      </c>
      <c r="D598" s="256">
        <v>92.221355000000003</v>
      </c>
      <c r="E598" s="256">
        <v>93.821354999999997</v>
      </c>
      <c r="F598" s="256">
        <v>95.421355000000005</v>
      </c>
      <c r="G598" s="256">
        <v>160</v>
      </c>
      <c r="I598" s="223">
        <v>44111</v>
      </c>
      <c r="J598" s="233">
        <v>99.791247113159002</v>
      </c>
      <c r="K598" s="235">
        <v>99.972625957746402</v>
      </c>
      <c r="L598" s="235">
        <v>99.972519211492454</v>
      </c>
      <c r="M598" s="240">
        <v>101.77513465790334</v>
      </c>
      <c r="N598" s="240">
        <v>101.89722248112834</v>
      </c>
      <c r="O598" s="240"/>
      <c r="P598" s="238"/>
    </row>
    <row r="599" spans="1:16" x14ac:dyDescent="0.35">
      <c r="A599" s="256">
        <v>20190329</v>
      </c>
      <c r="B599" s="256" t="s">
        <v>1956</v>
      </c>
      <c r="C599" s="256" t="s">
        <v>1957</v>
      </c>
      <c r="D599" s="256">
        <v>96.310663000000005</v>
      </c>
      <c r="E599" s="256">
        <v>97.910663</v>
      </c>
      <c r="F599" s="256">
        <v>99.510662999999994</v>
      </c>
      <c r="G599" s="256">
        <v>160</v>
      </c>
      <c r="I599" s="223">
        <v>44112</v>
      </c>
      <c r="J599" s="233">
        <v>99.791273672050451</v>
      </c>
      <c r="K599" s="235">
        <v>99.972629440448983</v>
      </c>
      <c r="L599" s="235">
        <v>99.972522552621754</v>
      </c>
      <c r="M599" s="240">
        <v>101.7747490105738</v>
      </c>
      <c r="N599" s="240">
        <v>101.89703374033236</v>
      </c>
      <c r="O599" s="240"/>
      <c r="P599" s="238"/>
    </row>
    <row r="600" spans="1:16" x14ac:dyDescent="0.35">
      <c r="A600" s="256">
        <v>20190329</v>
      </c>
      <c r="B600" s="256" t="s">
        <v>1958</v>
      </c>
      <c r="C600" s="256" t="s">
        <v>1959</v>
      </c>
      <c r="D600" s="256">
        <v>93.373686000000006</v>
      </c>
      <c r="E600" s="256">
        <v>94.973686000000001</v>
      </c>
      <c r="F600" s="256">
        <v>96.573685999999995</v>
      </c>
      <c r="G600" s="256">
        <v>160</v>
      </c>
      <c r="I600" s="223">
        <v>44113</v>
      </c>
      <c r="J600" s="233">
        <v>99.7913002309419</v>
      </c>
      <c r="K600" s="235">
        <v>99.972632923151565</v>
      </c>
      <c r="L600" s="235">
        <v>99.972525893751055</v>
      </c>
      <c r="M600" s="240">
        <v>101.77436336324426</v>
      </c>
      <c r="N600" s="240">
        <v>101.8968449995364</v>
      </c>
      <c r="O600" s="240"/>
      <c r="P600" s="238"/>
    </row>
    <row r="601" spans="1:16" x14ac:dyDescent="0.35">
      <c r="A601" s="256">
        <v>20190329</v>
      </c>
      <c r="B601" s="256" t="s">
        <v>3691</v>
      </c>
      <c r="C601" s="256" t="s">
        <v>3692</v>
      </c>
      <c r="D601" s="256">
        <v>89.771349000000001</v>
      </c>
      <c r="E601" s="256">
        <v>91.371348999999995</v>
      </c>
      <c r="F601" s="256">
        <v>92.971349000000004</v>
      </c>
      <c r="G601" s="256">
        <v>160</v>
      </c>
      <c r="I601" s="223">
        <v>44114</v>
      </c>
      <c r="J601" s="233">
        <v>99.791326789833349</v>
      </c>
      <c r="K601" s="235">
        <v>99.972636405854146</v>
      </c>
      <c r="L601" s="235">
        <v>99.972529234880355</v>
      </c>
      <c r="M601" s="240">
        <v>101.77397771591473</v>
      </c>
      <c r="N601" s="240">
        <v>101.89665625874042</v>
      </c>
      <c r="O601" s="240"/>
      <c r="P601" s="238"/>
    </row>
    <row r="602" spans="1:16" x14ac:dyDescent="0.35">
      <c r="A602" s="256">
        <v>20190329</v>
      </c>
      <c r="B602" s="256" t="s">
        <v>1960</v>
      </c>
      <c r="C602" s="256" t="s">
        <v>1961</v>
      </c>
      <c r="D602" s="256">
        <v>95.683439000000007</v>
      </c>
      <c r="E602" s="256">
        <v>97.283439000000001</v>
      </c>
      <c r="F602" s="256">
        <v>98.883438999999996</v>
      </c>
      <c r="G602" s="256">
        <v>160</v>
      </c>
      <c r="I602" s="223">
        <v>44115</v>
      </c>
      <c r="J602" s="233">
        <v>99.791353348724797</v>
      </c>
      <c r="K602" s="235">
        <v>99.972639888556728</v>
      </c>
      <c r="L602" s="235">
        <v>99.972532576009655</v>
      </c>
      <c r="M602" s="240">
        <v>101.77359206858519</v>
      </c>
      <c r="N602" s="240">
        <v>101.89646751794446</v>
      </c>
      <c r="O602" s="240"/>
      <c r="P602" s="238"/>
    </row>
    <row r="603" spans="1:16" x14ac:dyDescent="0.35">
      <c r="A603" s="256">
        <v>20190329</v>
      </c>
      <c r="B603" s="256" t="s">
        <v>1962</v>
      </c>
      <c r="C603" s="256" t="s">
        <v>1963</v>
      </c>
      <c r="D603" s="256">
        <v>93.650526999999997</v>
      </c>
      <c r="E603" s="256">
        <v>95.250527000000005</v>
      </c>
      <c r="F603" s="256">
        <v>96.850527</v>
      </c>
      <c r="G603" s="256">
        <v>160</v>
      </c>
      <c r="I603" s="223">
        <v>44116</v>
      </c>
      <c r="J603" s="233">
        <v>99.791379907616246</v>
      </c>
      <c r="K603" s="235">
        <v>99.972643371259309</v>
      </c>
      <c r="L603" s="235">
        <v>99.972535917138956</v>
      </c>
      <c r="M603" s="240">
        <v>101.77320642125565</v>
      </c>
      <c r="N603" s="240">
        <v>101.89627877714848</v>
      </c>
      <c r="O603" s="240"/>
      <c r="P603" s="238"/>
    </row>
    <row r="604" spans="1:16" x14ac:dyDescent="0.35">
      <c r="A604" s="256">
        <v>20190329</v>
      </c>
      <c r="B604" s="256" t="s">
        <v>3693</v>
      </c>
      <c r="C604" s="256" t="s">
        <v>3694</v>
      </c>
      <c r="D604" s="256">
        <v>87.606634</v>
      </c>
      <c r="E604" s="256">
        <v>89.206633999999994</v>
      </c>
      <c r="F604" s="256">
        <v>90.806634000000003</v>
      </c>
      <c r="G604" s="256">
        <v>160</v>
      </c>
      <c r="I604" s="223">
        <v>44117</v>
      </c>
      <c r="J604" s="233">
        <v>99.791406466507695</v>
      </c>
      <c r="K604" s="235">
        <v>99.972646853961891</v>
      </c>
      <c r="L604" s="235">
        <v>99.972539258268256</v>
      </c>
      <c r="M604" s="240">
        <v>101.77282077392611</v>
      </c>
      <c r="N604" s="240">
        <v>101.89609003635252</v>
      </c>
      <c r="O604" s="240"/>
      <c r="P604" s="238"/>
    </row>
    <row r="605" spans="1:16" x14ac:dyDescent="0.35">
      <c r="A605" s="256">
        <v>20190329</v>
      </c>
      <c r="B605" s="256" t="s">
        <v>1964</v>
      </c>
      <c r="C605" s="256" t="s">
        <v>1965</v>
      </c>
      <c r="D605" s="256">
        <v>93.707380999999998</v>
      </c>
      <c r="E605" s="256">
        <v>95.307381000000007</v>
      </c>
      <c r="F605" s="256">
        <v>96.907381000000001</v>
      </c>
      <c r="G605" s="256">
        <v>160</v>
      </c>
      <c r="I605" s="223">
        <v>44118</v>
      </c>
      <c r="J605" s="233">
        <v>99.791433025399144</v>
      </c>
      <c r="K605" s="235">
        <v>99.972650336664472</v>
      </c>
      <c r="L605" s="235">
        <v>99.972542599397556</v>
      </c>
      <c r="M605" s="240">
        <v>101.77243512659658</v>
      </c>
      <c r="N605" s="240">
        <v>101.89590129555654</v>
      </c>
      <c r="O605" s="240"/>
      <c r="P605" s="238"/>
    </row>
    <row r="606" spans="1:16" x14ac:dyDescent="0.35">
      <c r="A606" s="256">
        <v>20190329</v>
      </c>
      <c r="B606" s="256" t="s">
        <v>3695</v>
      </c>
      <c r="C606" s="256" t="s">
        <v>3696</v>
      </c>
      <c r="D606" s="256">
        <v>89.704187000000005</v>
      </c>
      <c r="E606" s="256">
        <v>91.304186999999999</v>
      </c>
      <c r="F606" s="256">
        <v>92.904186999999993</v>
      </c>
      <c r="G606" s="256">
        <v>160</v>
      </c>
      <c r="I606" s="223">
        <v>44119</v>
      </c>
      <c r="J606" s="233">
        <v>99.791459584290592</v>
      </c>
      <c r="K606" s="235">
        <v>99.972653819367054</v>
      </c>
      <c r="L606" s="235">
        <v>99.972545940526857</v>
      </c>
      <c r="M606" s="240">
        <v>101.77204947926704</v>
      </c>
      <c r="N606" s="240">
        <v>101.89571255476058</v>
      </c>
      <c r="O606" s="240"/>
      <c r="P606" s="238"/>
    </row>
    <row r="607" spans="1:16" x14ac:dyDescent="0.35">
      <c r="A607" s="256">
        <v>20190329</v>
      </c>
      <c r="B607" s="256" t="s">
        <v>3697</v>
      </c>
      <c r="C607" s="256" t="s">
        <v>3698</v>
      </c>
      <c r="D607" s="256">
        <v>92.523392000000001</v>
      </c>
      <c r="E607" s="256">
        <v>94.123391999999996</v>
      </c>
      <c r="F607" s="256">
        <v>95.723392000000004</v>
      </c>
      <c r="G607" s="256">
        <v>160</v>
      </c>
      <c r="I607" s="223">
        <v>44120</v>
      </c>
      <c r="J607" s="233">
        <v>99.791486143182041</v>
      </c>
      <c r="K607" s="235">
        <v>99.972657302069635</v>
      </c>
      <c r="L607" s="235">
        <v>99.972549281656157</v>
      </c>
      <c r="M607" s="240">
        <v>101.7716638319375</v>
      </c>
      <c r="N607" s="240">
        <v>101.8955238139646</v>
      </c>
      <c r="O607" s="240"/>
      <c r="P607" s="238"/>
    </row>
    <row r="608" spans="1:16" x14ac:dyDescent="0.35">
      <c r="A608" s="256">
        <v>20190329</v>
      </c>
      <c r="B608" s="256" t="s">
        <v>4783</v>
      </c>
      <c r="C608" s="256" t="s">
        <v>4784</v>
      </c>
      <c r="D608" s="256">
        <v>96.126453999999995</v>
      </c>
      <c r="E608" s="256">
        <v>97.726454000000004</v>
      </c>
      <c r="F608" s="256">
        <v>99.326453999999998</v>
      </c>
      <c r="G608" s="256">
        <v>160</v>
      </c>
      <c r="I608" s="223">
        <v>44121</v>
      </c>
      <c r="J608" s="233">
        <v>99.79151270207349</v>
      </c>
      <c r="K608" s="235">
        <v>99.972660784772216</v>
      </c>
      <c r="L608" s="235">
        <v>99.972552622785457</v>
      </c>
      <c r="M608" s="240">
        <v>101.77127818460797</v>
      </c>
      <c r="N608" s="240">
        <v>101.89533507316864</v>
      </c>
      <c r="O608" s="240"/>
      <c r="P608" s="238"/>
    </row>
    <row r="609" spans="1:16" x14ac:dyDescent="0.35">
      <c r="A609" s="256">
        <v>20190329</v>
      </c>
      <c r="B609" s="256" t="s">
        <v>4892</v>
      </c>
      <c r="C609" s="256" t="s">
        <v>4893</v>
      </c>
      <c r="D609" s="256">
        <v>99.035161000000002</v>
      </c>
      <c r="E609" s="256">
        <v>100.635161</v>
      </c>
      <c r="F609" s="256">
        <v>102.23516100000001</v>
      </c>
      <c r="G609" s="256">
        <v>160</v>
      </c>
      <c r="I609" s="223">
        <v>44122</v>
      </c>
      <c r="J609" s="233">
        <v>99.791539260964939</v>
      </c>
      <c r="K609" s="235">
        <v>99.972664267474798</v>
      </c>
      <c r="L609" s="235">
        <v>99.972555963914758</v>
      </c>
      <c r="M609" s="240">
        <v>101.77089253727843</v>
      </c>
      <c r="N609" s="240">
        <v>101.89514633237266</v>
      </c>
      <c r="O609" s="240"/>
      <c r="P609" s="238"/>
    </row>
    <row r="610" spans="1:16" x14ac:dyDescent="0.35">
      <c r="A610" s="256">
        <v>20190329</v>
      </c>
      <c r="B610" s="256" t="s">
        <v>5179</v>
      </c>
      <c r="C610" s="256" t="s">
        <v>5180</v>
      </c>
      <c r="D610" s="256">
        <v>99.878943000000007</v>
      </c>
      <c r="E610" s="256">
        <v>101.178943</v>
      </c>
      <c r="F610" s="256">
        <v>102.478943</v>
      </c>
      <c r="G610" s="256">
        <v>130</v>
      </c>
      <c r="I610" s="223">
        <v>44123</v>
      </c>
      <c r="J610" s="233">
        <v>99.791565819856388</v>
      </c>
      <c r="K610" s="235">
        <v>99.972667750177379</v>
      </c>
      <c r="L610" s="235">
        <v>99.972559305044058</v>
      </c>
      <c r="M610" s="240">
        <v>101.77050688994889</v>
      </c>
      <c r="N610" s="240">
        <v>101.8949575915767</v>
      </c>
      <c r="O610" s="240"/>
      <c r="P610" s="238"/>
    </row>
    <row r="611" spans="1:16" x14ac:dyDescent="0.35">
      <c r="A611" s="256">
        <v>20190329</v>
      </c>
      <c r="B611" s="256" t="s">
        <v>4785</v>
      </c>
      <c r="C611" s="256" t="s">
        <v>4786</v>
      </c>
      <c r="D611" s="256">
        <v>96.550388999999996</v>
      </c>
      <c r="E611" s="256">
        <v>98.150389000000004</v>
      </c>
      <c r="F611" s="256">
        <v>99.750388999999998</v>
      </c>
      <c r="G611" s="256">
        <v>160</v>
      </c>
      <c r="I611" s="223">
        <v>44124</v>
      </c>
      <c r="J611" s="233">
        <v>99.791592378747836</v>
      </c>
      <c r="K611" s="235">
        <v>99.972671232879961</v>
      </c>
      <c r="L611" s="235">
        <v>99.972562646173358</v>
      </c>
      <c r="M611" s="240">
        <v>101.77012124261935</v>
      </c>
      <c r="N611" s="240">
        <v>101.89476885078072</v>
      </c>
      <c r="O611" s="240"/>
      <c r="P611" s="238"/>
    </row>
    <row r="612" spans="1:16" x14ac:dyDescent="0.35">
      <c r="A612" s="256">
        <v>20190329</v>
      </c>
      <c r="B612" s="256" t="s">
        <v>4894</v>
      </c>
      <c r="C612" s="256" t="s">
        <v>4895</v>
      </c>
      <c r="D612" s="256">
        <v>99.541539</v>
      </c>
      <c r="E612" s="256">
        <v>101.14153899999999</v>
      </c>
      <c r="F612" s="256">
        <v>102.741539</v>
      </c>
      <c r="G612" s="256">
        <v>160</v>
      </c>
      <c r="I612" s="223">
        <v>44125</v>
      </c>
      <c r="J612" s="233">
        <v>99.791618937639285</v>
      </c>
      <c r="K612" s="235">
        <v>99.972674715582542</v>
      </c>
      <c r="L612" s="235">
        <v>99.972565987302659</v>
      </c>
      <c r="M612" s="240">
        <v>101.76973559528982</v>
      </c>
      <c r="N612" s="240">
        <v>101.89458010998476</v>
      </c>
      <c r="O612" s="240"/>
      <c r="P612" s="238"/>
    </row>
    <row r="613" spans="1:16" x14ac:dyDescent="0.35">
      <c r="A613" s="256">
        <v>20190329</v>
      </c>
      <c r="B613" s="256" t="s">
        <v>5181</v>
      </c>
      <c r="C613" s="256" t="s">
        <v>5182</v>
      </c>
      <c r="D613" s="256">
        <v>101.49797700000001</v>
      </c>
      <c r="E613" s="256">
        <v>103.097977</v>
      </c>
      <c r="F613" s="256">
        <v>104.69797699999999</v>
      </c>
      <c r="G613" s="256">
        <v>160</v>
      </c>
      <c r="I613" s="223">
        <v>44126</v>
      </c>
      <c r="J613" s="233">
        <v>99.791645496530734</v>
      </c>
      <c r="K613" s="235">
        <v>99.972678198285124</v>
      </c>
      <c r="L613" s="235">
        <v>99.972569328431959</v>
      </c>
      <c r="M613" s="240">
        <v>101.76934994796028</v>
      </c>
      <c r="N613" s="240">
        <v>101.89439136918878</v>
      </c>
      <c r="O613" s="240"/>
      <c r="P613" s="238"/>
    </row>
    <row r="614" spans="1:16" x14ac:dyDescent="0.35">
      <c r="A614" s="256">
        <v>20190329</v>
      </c>
      <c r="B614" s="256" t="s">
        <v>4787</v>
      </c>
      <c r="C614" s="256" t="s">
        <v>4788</v>
      </c>
      <c r="D614" s="256">
        <v>94.281897000000001</v>
      </c>
      <c r="E614" s="256">
        <v>95.881896999999995</v>
      </c>
      <c r="F614" s="256">
        <v>97.481897000000004</v>
      </c>
      <c r="G614" s="256">
        <v>160</v>
      </c>
      <c r="I614" s="223">
        <v>44127</v>
      </c>
      <c r="J614" s="233">
        <v>99.791672055422183</v>
      </c>
      <c r="K614" s="235">
        <v>99.972681680987705</v>
      </c>
      <c r="L614" s="235">
        <v>99.972572669561259</v>
      </c>
      <c r="M614" s="240">
        <v>101.76896430063074</v>
      </c>
      <c r="N614" s="240">
        <v>101.89420262839282</v>
      </c>
      <c r="O614" s="240"/>
      <c r="P614" s="238"/>
    </row>
    <row r="615" spans="1:16" x14ac:dyDescent="0.35">
      <c r="A615" s="256">
        <v>20190329</v>
      </c>
      <c r="B615" s="256" t="s">
        <v>4896</v>
      </c>
      <c r="C615" s="256" t="s">
        <v>4897</v>
      </c>
      <c r="D615" s="256">
        <v>98.514499000000001</v>
      </c>
      <c r="E615" s="256">
        <v>100.114499</v>
      </c>
      <c r="F615" s="256">
        <v>101.714499</v>
      </c>
      <c r="G615" s="256">
        <v>160</v>
      </c>
      <c r="I615" s="223">
        <v>44128</v>
      </c>
      <c r="J615" s="233">
        <v>99.791698614313631</v>
      </c>
      <c r="K615" s="235">
        <v>99.972685163690286</v>
      </c>
      <c r="L615" s="235">
        <v>99.97257601069056</v>
      </c>
      <c r="M615" s="240">
        <v>101.7685786533012</v>
      </c>
      <c r="N615" s="240">
        <v>101.89401388759684</v>
      </c>
      <c r="O615" s="240"/>
      <c r="P615" s="238"/>
    </row>
    <row r="616" spans="1:16" x14ac:dyDescent="0.35">
      <c r="A616" s="256">
        <v>20190329</v>
      </c>
      <c r="B616" s="256" t="s">
        <v>5183</v>
      </c>
      <c r="C616" s="256" t="s">
        <v>5184</v>
      </c>
      <c r="D616" s="256">
        <v>101.143371</v>
      </c>
      <c r="E616" s="256">
        <v>102.743371</v>
      </c>
      <c r="F616" s="256">
        <v>104.343371</v>
      </c>
      <c r="G616" s="256">
        <v>160</v>
      </c>
      <c r="I616" s="223">
        <v>44129</v>
      </c>
      <c r="J616" s="233">
        <v>99.79172517320508</v>
      </c>
      <c r="K616" s="235">
        <v>99.972688646392868</v>
      </c>
      <c r="L616" s="235">
        <v>99.97257935181986</v>
      </c>
      <c r="M616" s="240">
        <v>101.76819300597167</v>
      </c>
      <c r="N616" s="240">
        <v>101.89382514680088</v>
      </c>
      <c r="O616" s="240"/>
      <c r="P616" s="238"/>
    </row>
    <row r="617" spans="1:16" x14ac:dyDescent="0.35">
      <c r="A617" s="256">
        <v>20190329</v>
      </c>
      <c r="B617" s="256" t="s">
        <v>4789</v>
      </c>
      <c r="C617" s="256" t="s">
        <v>4790</v>
      </c>
      <c r="D617" s="256">
        <v>94.994034999999997</v>
      </c>
      <c r="E617" s="256">
        <v>96.594035000000005</v>
      </c>
      <c r="F617" s="256">
        <v>98.194035</v>
      </c>
      <c r="G617" s="256">
        <v>160</v>
      </c>
      <c r="I617" s="223">
        <v>44130</v>
      </c>
      <c r="J617" s="233">
        <v>99.791751732096529</v>
      </c>
      <c r="K617" s="235">
        <v>99.972692129095449</v>
      </c>
      <c r="L617" s="235">
        <v>99.97258269294916</v>
      </c>
      <c r="M617" s="240">
        <v>101.76780735864213</v>
      </c>
      <c r="N617" s="240">
        <v>101.8936364060049</v>
      </c>
      <c r="O617" s="240"/>
      <c r="P617" s="238"/>
    </row>
    <row r="618" spans="1:16" x14ac:dyDescent="0.35">
      <c r="A618" s="256">
        <v>20190329</v>
      </c>
      <c r="B618" s="256" t="s">
        <v>4898</v>
      </c>
      <c r="C618" s="256" t="s">
        <v>4899</v>
      </c>
      <c r="D618" s="256">
        <v>98.070848999999995</v>
      </c>
      <c r="E618" s="256">
        <v>99.670849000000004</v>
      </c>
      <c r="F618" s="256">
        <v>101.270849</v>
      </c>
      <c r="G618" s="256">
        <v>160</v>
      </c>
      <c r="I618" s="223">
        <v>44131</v>
      </c>
      <c r="J618" s="233">
        <v>99.791778290987978</v>
      </c>
      <c r="K618" s="235">
        <v>99.972695611798031</v>
      </c>
      <c r="L618" s="235">
        <v>99.972586034078461</v>
      </c>
      <c r="M618" s="240">
        <v>101.76742171131259</v>
      </c>
      <c r="N618" s="240">
        <v>101.89344766520894</v>
      </c>
      <c r="O618" s="240"/>
      <c r="P618" s="238"/>
    </row>
    <row r="619" spans="1:16" x14ac:dyDescent="0.35">
      <c r="A619" s="256">
        <v>20190329</v>
      </c>
      <c r="B619" s="256" t="s">
        <v>5185</v>
      </c>
      <c r="C619" s="256" t="s">
        <v>5186</v>
      </c>
      <c r="D619" s="256">
        <v>101.564443</v>
      </c>
      <c r="E619" s="256">
        <v>103.16444300000001</v>
      </c>
      <c r="F619" s="256">
        <v>104.764443</v>
      </c>
      <c r="G619" s="256">
        <v>160</v>
      </c>
      <c r="I619" s="223">
        <v>44132</v>
      </c>
      <c r="J619" s="233">
        <v>99.791804849879426</v>
      </c>
      <c r="K619" s="235">
        <v>99.972699094500612</v>
      </c>
      <c r="L619" s="235">
        <v>99.972589375207761</v>
      </c>
      <c r="M619" s="240">
        <v>101.76703606398306</v>
      </c>
      <c r="N619" s="240">
        <v>101.89325892441296</v>
      </c>
      <c r="O619" s="240"/>
      <c r="P619" s="238"/>
    </row>
    <row r="620" spans="1:16" x14ac:dyDescent="0.35">
      <c r="A620" s="256">
        <v>20190329</v>
      </c>
      <c r="B620" s="256" t="s">
        <v>4791</v>
      </c>
      <c r="C620" s="256" t="s">
        <v>4792</v>
      </c>
      <c r="D620" s="256">
        <v>94.668141000000006</v>
      </c>
      <c r="E620" s="256">
        <v>96.268141</v>
      </c>
      <c r="F620" s="256">
        <v>97.868140999999994</v>
      </c>
      <c r="G620" s="256">
        <v>160</v>
      </c>
      <c r="I620" s="223">
        <v>44133</v>
      </c>
      <c r="J620" s="233">
        <v>99.791831408770875</v>
      </c>
      <c r="K620" s="235">
        <v>99.972702577203194</v>
      </c>
      <c r="L620" s="235">
        <v>99.972592716337061</v>
      </c>
      <c r="M620" s="240">
        <v>101.76665041665352</v>
      </c>
      <c r="N620" s="240">
        <v>101.893070183617</v>
      </c>
      <c r="O620" s="240"/>
      <c r="P620" s="238"/>
    </row>
    <row r="621" spans="1:16" x14ac:dyDescent="0.35">
      <c r="A621" s="256">
        <v>20190329</v>
      </c>
      <c r="B621" s="256" t="s">
        <v>4900</v>
      </c>
      <c r="C621" s="256" t="s">
        <v>4901</v>
      </c>
      <c r="D621" s="256">
        <v>100.41201599999999</v>
      </c>
      <c r="E621" s="256">
        <v>102.012016</v>
      </c>
      <c r="F621" s="256">
        <v>103.612016</v>
      </c>
      <c r="G621" s="256">
        <v>160</v>
      </c>
      <c r="I621" s="223">
        <v>44134</v>
      </c>
      <c r="J621" s="233">
        <v>99.791857967662324</v>
      </c>
      <c r="K621" s="235">
        <v>99.972706059905775</v>
      </c>
      <c r="L621" s="235">
        <v>99.972596057466362</v>
      </c>
      <c r="M621" s="240">
        <v>101.76626476932398</v>
      </c>
      <c r="N621" s="240">
        <v>101.89288144282102</v>
      </c>
      <c r="O621" s="240"/>
      <c r="P621" s="238"/>
    </row>
    <row r="622" spans="1:16" x14ac:dyDescent="0.35">
      <c r="A622" s="256">
        <v>20190329</v>
      </c>
      <c r="B622" s="256" t="s">
        <v>5187</v>
      </c>
      <c r="C622" s="256" t="s">
        <v>5188</v>
      </c>
      <c r="D622" s="256">
        <v>101.008894</v>
      </c>
      <c r="E622" s="256">
        <v>102.60889400000001</v>
      </c>
      <c r="F622" s="256">
        <v>104.208894</v>
      </c>
      <c r="G622" s="256">
        <v>160</v>
      </c>
      <c r="I622" s="223">
        <v>44135</v>
      </c>
      <c r="J622" s="233">
        <v>99.791884526553773</v>
      </c>
      <c r="K622" s="235">
        <v>99.972709542608357</v>
      </c>
      <c r="L622" s="235">
        <v>99.972599398595662</v>
      </c>
      <c r="M622" s="240">
        <v>101.76587912199444</v>
      </c>
      <c r="N622" s="240">
        <v>101.89269270202506</v>
      </c>
      <c r="O622" s="240"/>
      <c r="P622" s="238"/>
    </row>
    <row r="623" spans="1:16" x14ac:dyDescent="0.35">
      <c r="A623" s="256">
        <v>20190329</v>
      </c>
      <c r="B623" s="256" t="s">
        <v>5189</v>
      </c>
      <c r="C623" s="256" t="s">
        <v>5190</v>
      </c>
      <c r="D623" s="256">
        <v>101.07106400000001</v>
      </c>
      <c r="E623" s="256">
        <v>102.671064</v>
      </c>
      <c r="F623" s="256">
        <v>104.271064</v>
      </c>
      <c r="G623" s="256">
        <v>160</v>
      </c>
      <c r="I623" s="223">
        <v>44136</v>
      </c>
      <c r="J623" s="233">
        <v>99.791911085445221</v>
      </c>
      <c r="K623" s="235">
        <v>99.972713025310938</v>
      </c>
      <c r="L623" s="235">
        <v>99.972602739724962</v>
      </c>
      <c r="M623" s="240">
        <v>101.76549347466491</v>
      </c>
      <c r="N623" s="240">
        <v>101.89250396122908</v>
      </c>
      <c r="O623" s="240"/>
      <c r="P623" s="238"/>
    </row>
    <row r="624" spans="1:16" x14ac:dyDescent="0.35">
      <c r="A624" s="256">
        <v>20190329</v>
      </c>
      <c r="B624" s="256" t="s">
        <v>1966</v>
      </c>
      <c r="C624" s="256" t="s">
        <v>1967</v>
      </c>
      <c r="D624" s="256">
        <v>110.247235</v>
      </c>
      <c r="E624" s="256">
        <v>111.547235</v>
      </c>
      <c r="F624" s="256">
        <v>112.847235</v>
      </c>
      <c r="G624" s="256">
        <v>130</v>
      </c>
      <c r="I624" s="223">
        <v>44137</v>
      </c>
      <c r="J624" s="233">
        <v>99.79193764433667</v>
      </c>
      <c r="K624" s="235">
        <v>99.972716508013519</v>
      </c>
      <c r="L624" s="235">
        <v>99.972606080854263</v>
      </c>
      <c r="M624" s="240">
        <v>101.76510782733537</v>
      </c>
      <c r="N624" s="240">
        <v>101.89231522043312</v>
      </c>
      <c r="O624" s="240"/>
      <c r="P624" s="238"/>
    </row>
    <row r="625" spans="1:16" x14ac:dyDescent="0.35">
      <c r="A625" s="256">
        <v>20190329</v>
      </c>
      <c r="B625" s="256" t="s">
        <v>1968</v>
      </c>
      <c r="C625" s="256" t="s">
        <v>1969</v>
      </c>
      <c r="D625" s="256">
        <v>105.917101</v>
      </c>
      <c r="E625" s="256">
        <v>107.517101</v>
      </c>
      <c r="F625" s="256">
        <v>109.11710100000001</v>
      </c>
      <c r="G625" s="256">
        <v>160</v>
      </c>
      <c r="I625" s="223">
        <v>44138</v>
      </c>
      <c r="J625" s="233">
        <v>99.791964203228119</v>
      </c>
      <c r="K625" s="235">
        <v>99.972719990716101</v>
      </c>
      <c r="L625" s="235">
        <v>99.972609421983563</v>
      </c>
      <c r="M625" s="240">
        <v>101.76472218000583</v>
      </c>
      <c r="N625" s="240">
        <v>101.89212647963714</v>
      </c>
      <c r="O625" s="240"/>
      <c r="P625" s="238"/>
    </row>
    <row r="626" spans="1:16" x14ac:dyDescent="0.35">
      <c r="A626" s="256">
        <v>20190329</v>
      </c>
      <c r="B626" s="256" t="s">
        <v>1970</v>
      </c>
      <c r="C626" s="256" t="s">
        <v>1971</v>
      </c>
      <c r="D626" s="256">
        <v>102.780952</v>
      </c>
      <c r="E626" s="256">
        <v>103.780952</v>
      </c>
      <c r="F626" s="256">
        <v>104.780952</v>
      </c>
      <c r="G626" s="256">
        <v>100</v>
      </c>
      <c r="I626" s="223">
        <v>44139</v>
      </c>
      <c r="J626" s="233">
        <v>99.791990762119568</v>
      </c>
      <c r="K626" s="235">
        <v>99.972723473418682</v>
      </c>
      <c r="L626" s="235">
        <v>99.972612763112863</v>
      </c>
      <c r="M626" s="240">
        <v>101.7643365326763</v>
      </c>
      <c r="N626" s="240">
        <v>101.89193773884118</v>
      </c>
      <c r="O626" s="240"/>
      <c r="P626" s="238"/>
    </row>
    <row r="627" spans="1:16" x14ac:dyDescent="0.35">
      <c r="A627" s="256">
        <v>20190329</v>
      </c>
      <c r="B627" s="256" t="s">
        <v>1972</v>
      </c>
      <c r="C627" s="256" t="s">
        <v>1973</v>
      </c>
      <c r="D627" s="256">
        <v>102.485737</v>
      </c>
      <c r="E627" s="256">
        <v>104.08573699999999</v>
      </c>
      <c r="F627" s="256">
        <v>105.685737</v>
      </c>
      <c r="G627" s="256">
        <v>160</v>
      </c>
      <c r="I627" s="223">
        <v>44140</v>
      </c>
      <c r="J627" s="233">
        <v>99.792017321011016</v>
      </c>
      <c r="K627" s="235">
        <v>99.972726956121264</v>
      </c>
      <c r="L627" s="235">
        <v>99.972616104242164</v>
      </c>
      <c r="M627" s="240">
        <v>101.76395088534676</v>
      </c>
      <c r="N627" s="240">
        <v>101.8917489980452</v>
      </c>
      <c r="O627" s="240"/>
      <c r="P627" s="238"/>
    </row>
    <row r="628" spans="1:16" x14ac:dyDescent="0.35">
      <c r="A628" s="256">
        <v>20190329</v>
      </c>
      <c r="B628" s="256" t="s">
        <v>1975</v>
      </c>
      <c r="C628" s="256" t="s">
        <v>1976</v>
      </c>
      <c r="D628" s="256">
        <v>98.244078000000002</v>
      </c>
      <c r="E628" s="256">
        <v>99.744078000000002</v>
      </c>
      <c r="F628" s="256">
        <v>101.244078</v>
      </c>
      <c r="G628" s="256">
        <v>150</v>
      </c>
      <c r="I628" s="223">
        <v>44141</v>
      </c>
      <c r="J628" s="233">
        <v>99.792043879902465</v>
      </c>
      <c r="K628" s="235">
        <v>99.972730438823845</v>
      </c>
      <c r="L628" s="235">
        <v>99.972619445371464</v>
      </c>
      <c r="M628" s="240">
        <v>101.76356523801722</v>
      </c>
      <c r="N628" s="240">
        <v>101.89156025724924</v>
      </c>
      <c r="O628" s="240"/>
      <c r="P628" s="238"/>
    </row>
    <row r="629" spans="1:16" x14ac:dyDescent="0.35">
      <c r="A629" s="256">
        <v>20190329</v>
      </c>
      <c r="B629" s="256" t="s">
        <v>4793</v>
      </c>
      <c r="C629" s="256" t="s">
        <v>4794</v>
      </c>
      <c r="D629" s="256">
        <v>92.568275999999997</v>
      </c>
      <c r="E629" s="256">
        <v>94.568275999999997</v>
      </c>
      <c r="F629" s="256">
        <v>96.568275999999997</v>
      </c>
      <c r="G629" s="256">
        <v>200</v>
      </c>
      <c r="I629" s="223">
        <v>44142</v>
      </c>
      <c r="J629" s="233">
        <v>99.792070438793914</v>
      </c>
      <c r="K629" s="235">
        <v>99.972733921526427</v>
      </c>
      <c r="L629" s="235">
        <v>99.972622786500764</v>
      </c>
      <c r="M629" s="240">
        <v>101.76317959068768</v>
      </c>
      <c r="N629" s="240">
        <v>101.89137151645326</v>
      </c>
      <c r="O629" s="240"/>
      <c r="P629" s="238"/>
    </row>
    <row r="630" spans="1:16" x14ac:dyDescent="0.35">
      <c r="A630" s="256">
        <v>20190329</v>
      </c>
      <c r="B630" s="256" t="s">
        <v>5213</v>
      </c>
      <c r="C630" s="256" t="s">
        <v>5209</v>
      </c>
      <c r="D630" s="256">
        <v>98.059989000000002</v>
      </c>
      <c r="E630" s="256">
        <v>100.059989</v>
      </c>
      <c r="F630" s="256">
        <v>102.059989</v>
      </c>
      <c r="G630" s="256">
        <v>200</v>
      </c>
      <c r="I630" s="223">
        <v>44143</v>
      </c>
      <c r="J630" s="233">
        <v>99.792096997685363</v>
      </c>
      <c r="K630" s="235">
        <v>99.972737404229008</v>
      </c>
      <c r="L630" s="235">
        <v>99.972626127630065</v>
      </c>
      <c r="M630" s="240">
        <v>101.76279394335815</v>
      </c>
      <c r="N630" s="240">
        <v>101.8911827756573</v>
      </c>
      <c r="O630" s="240"/>
      <c r="P630" s="238"/>
    </row>
    <row r="631" spans="1:16" x14ac:dyDescent="0.35">
      <c r="A631" s="256">
        <v>20190329</v>
      </c>
      <c r="B631" s="256" t="s">
        <v>1977</v>
      </c>
      <c r="C631" s="256" t="s">
        <v>1978</v>
      </c>
      <c r="D631" s="256">
        <v>93.960925000000003</v>
      </c>
      <c r="E631" s="256">
        <v>95.960925000000003</v>
      </c>
      <c r="F631" s="256">
        <v>97.960925000000003</v>
      </c>
      <c r="G631" s="256">
        <v>200</v>
      </c>
      <c r="I631" s="223">
        <v>44144</v>
      </c>
      <c r="J631" s="233">
        <v>99.792123556576811</v>
      </c>
      <c r="K631" s="235">
        <v>99.972740886931589</v>
      </c>
      <c r="L631" s="235">
        <v>99.972629468759365</v>
      </c>
      <c r="M631" s="240">
        <v>101.76240829602861</v>
      </c>
      <c r="N631" s="240">
        <v>101.89099403486132</v>
      </c>
      <c r="O631" s="240"/>
      <c r="P631" s="238"/>
    </row>
    <row r="632" spans="1:16" x14ac:dyDescent="0.35">
      <c r="A632" s="256">
        <v>20190329</v>
      </c>
      <c r="B632" s="256" t="s">
        <v>4795</v>
      </c>
      <c r="C632" s="256" t="s">
        <v>4796</v>
      </c>
      <c r="D632" s="256">
        <v>87.466105999999996</v>
      </c>
      <c r="E632" s="256">
        <v>91.165063000000004</v>
      </c>
      <c r="F632" s="256">
        <v>94.864018999999999</v>
      </c>
      <c r="G632" s="256">
        <v>369.8956</v>
      </c>
      <c r="I632" s="223">
        <v>44145</v>
      </c>
      <c r="J632" s="233">
        <v>99.79215011546826</v>
      </c>
      <c r="K632" s="235">
        <v>99.972744369634171</v>
      </c>
      <c r="L632" s="235">
        <v>99.972632809888665</v>
      </c>
      <c r="M632" s="240">
        <v>101.76202264869907</v>
      </c>
      <c r="N632" s="240">
        <v>101.89080529406536</v>
      </c>
      <c r="O632" s="240"/>
      <c r="P632" s="238"/>
    </row>
    <row r="633" spans="1:16" x14ac:dyDescent="0.35">
      <c r="A633" s="256">
        <v>20190329</v>
      </c>
      <c r="B633" s="256" t="s">
        <v>1979</v>
      </c>
      <c r="C633" s="256" t="s">
        <v>1980</v>
      </c>
      <c r="D633" s="256">
        <v>99.224879999999999</v>
      </c>
      <c r="E633" s="256">
        <v>100.22488</v>
      </c>
      <c r="F633" s="256">
        <v>101.22488</v>
      </c>
      <c r="G633" s="256">
        <v>100</v>
      </c>
      <c r="I633" s="223">
        <v>44146</v>
      </c>
      <c r="J633" s="233">
        <v>99.792176674359709</v>
      </c>
      <c r="K633" s="235">
        <v>99.972747852336752</v>
      </c>
      <c r="L633" s="235">
        <v>99.972636151017966</v>
      </c>
      <c r="M633" s="240">
        <v>101.76163700136954</v>
      </c>
      <c r="N633" s="240">
        <v>101.89061655326938</v>
      </c>
      <c r="O633" s="240"/>
      <c r="P633" s="238"/>
    </row>
    <row r="634" spans="1:16" x14ac:dyDescent="0.35">
      <c r="A634" s="256">
        <v>20190329</v>
      </c>
      <c r="B634" s="256" t="s">
        <v>1981</v>
      </c>
      <c r="C634" s="256" t="s">
        <v>1982</v>
      </c>
      <c r="D634" s="256">
        <v>98.973124999999996</v>
      </c>
      <c r="E634" s="256">
        <v>100.27312499999999</v>
      </c>
      <c r="F634" s="256">
        <v>101.573125</v>
      </c>
      <c r="G634" s="256">
        <v>130</v>
      </c>
      <c r="I634" s="223">
        <v>44147</v>
      </c>
      <c r="J634" s="233">
        <v>99.792203233251158</v>
      </c>
      <c r="K634" s="235">
        <v>99.972751335039334</v>
      </c>
      <c r="L634" s="235">
        <v>99.972639492147266</v>
      </c>
      <c r="M634" s="240">
        <v>101.76125135404</v>
      </c>
      <c r="N634" s="240">
        <v>101.89042781247342</v>
      </c>
      <c r="O634" s="240"/>
      <c r="P634" s="238"/>
    </row>
    <row r="635" spans="1:16" x14ac:dyDescent="0.35">
      <c r="A635" s="256">
        <v>20190329</v>
      </c>
      <c r="B635" s="256" t="s">
        <v>1983</v>
      </c>
      <c r="C635" s="256" t="s">
        <v>1984</v>
      </c>
      <c r="D635" s="256">
        <v>99.352762999999996</v>
      </c>
      <c r="E635" s="256">
        <v>100.952763</v>
      </c>
      <c r="F635" s="256">
        <v>102.552763</v>
      </c>
      <c r="G635" s="256">
        <v>160</v>
      </c>
      <c r="I635" s="223">
        <v>44148</v>
      </c>
      <c r="J635" s="233">
        <v>99.792229792142606</v>
      </c>
      <c r="K635" s="235">
        <v>99.972754817741915</v>
      </c>
      <c r="L635" s="235">
        <v>99.972642833276566</v>
      </c>
      <c r="M635" s="240">
        <v>101.76086570671046</v>
      </c>
      <c r="N635" s="240">
        <v>101.89023907167744</v>
      </c>
      <c r="O635" s="240"/>
      <c r="P635" s="238"/>
    </row>
    <row r="636" spans="1:16" x14ac:dyDescent="0.35">
      <c r="A636" s="256">
        <v>20190329</v>
      </c>
      <c r="B636" s="256" t="s">
        <v>1985</v>
      </c>
      <c r="C636" s="256" t="s">
        <v>1986</v>
      </c>
      <c r="D636" s="256">
        <v>96.897426999999993</v>
      </c>
      <c r="E636" s="256">
        <v>98.497427000000002</v>
      </c>
      <c r="F636" s="256">
        <v>100.097427</v>
      </c>
      <c r="G636" s="256">
        <v>160</v>
      </c>
      <c r="I636" s="223">
        <v>44149</v>
      </c>
      <c r="J636" s="233">
        <v>99.792256351034055</v>
      </c>
      <c r="K636" s="235">
        <v>99.972758300444497</v>
      </c>
      <c r="L636" s="235">
        <v>99.972646174405867</v>
      </c>
      <c r="M636" s="240">
        <v>101.76048005938092</v>
      </c>
      <c r="N636" s="240">
        <v>101.89005033088148</v>
      </c>
      <c r="O636" s="240"/>
      <c r="P636" s="238"/>
    </row>
    <row r="637" spans="1:16" x14ac:dyDescent="0.35">
      <c r="A637" s="256">
        <v>20190329</v>
      </c>
      <c r="B637" s="256" t="s">
        <v>1988</v>
      </c>
      <c r="C637" s="256" t="s">
        <v>1989</v>
      </c>
      <c r="D637" s="256">
        <v>94.929489000000004</v>
      </c>
      <c r="E637" s="256">
        <v>96.529488999999998</v>
      </c>
      <c r="F637" s="256">
        <v>98.129489000000007</v>
      </c>
      <c r="G637" s="256">
        <v>160</v>
      </c>
      <c r="I637" s="223">
        <v>44150</v>
      </c>
      <c r="J637" s="233">
        <v>99.792282909925504</v>
      </c>
      <c r="K637" s="235">
        <v>99.972761783147078</v>
      </c>
      <c r="L637" s="235">
        <v>99.972649515535167</v>
      </c>
      <c r="M637" s="240">
        <v>101.76009441205139</v>
      </c>
      <c r="N637" s="240">
        <v>101.8898615900855</v>
      </c>
      <c r="O637" s="240"/>
      <c r="P637" s="238"/>
    </row>
    <row r="638" spans="1:16" x14ac:dyDescent="0.35">
      <c r="A638" s="256">
        <v>20190329</v>
      </c>
      <c r="B638" s="256" t="s">
        <v>1990</v>
      </c>
      <c r="C638" s="256" t="s">
        <v>1991</v>
      </c>
      <c r="D638" s="256">
        <v>98.610861999999997</v>
      </c>
      <c r="E638" s="256">
        <v>100.21086200000001</v>
      </c>
      <c r="F638" s="256">
        <v>101.810862</v>
      </c>
      <c r="G638" s="256">
        <v>160</v>
      </c>
      <c r="I638" s="223">
        <v>44151</v>
      </c>
      <c r="J638" s="233">
        <v>99.792309468816953</v>
      </c>
      <c r="K638" s="235">
        <v>99.972765265849659</v>
      </c>
      <c r="L638" s="235">
        <v>99.972652856664467</v>
      </c>
      <c r="M638" s="240">
        <v>101.75970876472185</v>
      </c>
      <c r="N638" s="240">
        <v>101.88967284928954</v>
      </c>
      <c r="O638" s="240"/>
      <c r="P638" s="238"/>
    </row>
    <row r="639" spans="1:16" x14ac:dyDescent="0.35">
      <c r="A639" s="256">
        <v>20190329</v>
      </c>
      <c r="B639" s="256" t="s">
        <v>1992</v>
      </c>
      <c r="C639" s="256" t="s">
        <v>1993</v>
      </c>
      <c r="D639" s="256">
        <v>96.403546000000006</v>
      </c>
      <c r="E639" s="256">
        <v>98.003546</v>
      </c>
      <c r="F639" s="256">
        <v>99.603545999999994</v>
      </c>
      <c r="G639" s="256">
        <v>160</v>
      </c>
      <c r="I639" s="223">
        <v>44152</v>
      </c>
      <c r="J639" s="233">
        <v>99.792336027708402</v>
      </c>
      <c r="K639" s="235">
        <v>99.972768748552241</v>
      </c>
      <c r="L639" s="235">
        <v>99.972656197793768</v>
      </c>
      <c r="M639" s="240">
        <v>101.75932311739231</v>
      </c>
      <c r="N639" s="240">
        <v>101.88948410849356</v>
      </c>
      <c r="O639" s="240"/>
      <c r="P639" s="238"/>
    </row>
    <row r="640" spans="1:16" x14ac:dyDescent="0.35">
      <c r="A640" s="256">
        <v>20190329</v>
      </c>
      <c r="B640" s="256" t="s">
        <v>1994</v>
      </c>
      <c r="C640" s="256" t="s">
        <v>1995</v>
      </c>
      <c r="D640" s="256">
        <v>93.282596999999996</v>
      </c>
      <c r="E640" s="256">
        <v>94.882597000000004</v>
      </c>
      <c r="F640" s="256">
        <v>96.482596999999998</v>
      </c>
      <c r="G640" s="256">
        <v>160</v>
      </c>
      <c r="I640" s="223">
        <v>44153</v>
      </c>
      <c r="J640" s="233">
        <v>99.79236258659985</v>
      </c>
      <c r="K640" s="235">
        <v>99.972772231254822</v>
      </c>
      <c r="L640" s="235">
        <v>99.972659538923068</v>
      </c>
      <c r="M640" s="240">
        <v>101.75893747006278</v>
      </c>
      <c r="N640" s="240">
        <v>101.8892953676976</v>
      </c>
      <c r="O640" s="240"/>
      <c r="P640" s="238"/>
    </row>
    <row r="641" spans="1:16" x14ac:dyDescent="0.35">
      <c r="A641" s="256">
        <v>20190329</v>
      </c>
      <c r="B641" s="256" t="s">
        <v>1997</v>
      </c>
      <c r="C641" s="256" t="s">
        <v>1998</v>
      </c>
      <c r="D641" s="256">
        <v>100.13504399999999</v>
      </c>
      <c r="E641" s="256">
        <v>101.335044</v>
      </c>
      <c r="F641" s="256">
        <v>102.535044</v>
      </c>
      <c r="G641" s="256">
        <v>120</v>
      </c>
      <c r="I641" s="223">
        <v>44154</v>
      </c>
      <c r="J641" s="233">
        <v>99.792389145491299</v>
      </c>
      <c r="K641" s="235">
        <v>99.972775713957404</v>
      </c>
      <c r="L641" s="235">
        <v>99.972662880052368</v>
      </c>
      <c r="M641" s="240">
        <v>101.75855182273324</v>
      </c>
      <c r="N641" s="240">
        <v>101.88910662690162</v>
      </c>
      <c r="O641" s="240"/>
      <c r="P641" s="238"/>
    </row>
    <row r="642" spans="1:16" x14ac:dyDescent="0.35">
      <c r="A642" s="256">
        <v>20190329</v>
      </c>
      <c r="B642" s="256" t="s">
        <v>4797</v>
      </c>
      <c r="C642" s="256" t="s">
        <v>4798</v>
      </c>
      <c r="D642" s="256">
        <v>96.084654</v>
      </c>
      <c r="E642" s="256">
        <v>97.684653999999995</v>
      </c>
      <c r="F642" s="256">
        <v>99.284654000000003</v>
      </c>
      <c r="G642" s="256">
        <v>160</v>
      </c>
      <c r="I642" s="223">
        <v>44155</v>
      </c>
      <c r="J642" s="233">
        <v>99.792415704382748</v>
      </c>
      <c r="K642" s="235">
        <v>99.972779196659985</v>
      </c>
      <c r="L642" s="235">
        <v>99.972666221181669</v>
      </c>
      <c r="M642" s="240">
        <v>101.7581661754037</v>
      </c>
      <c r="N642" s="240">
        <v>101.88891788610566</v>
      </c>
      <c r="O642" s="240"/>
      <c r="P642" s="238"/>
    </row>
    <row r="643" spans="1:16" x14ac:dyDescent="0.35">
      <c r="A643" s="256">
        <v>20190329</v>
      </c>
      <c r="B643" s="256" t="s">
        <v>4799</v>
      </c>
      <c r="C643" s="256" t="s">
        <v>4800</v>
      </c>
      <c r="D643" s="256">
        <v>94.702596999999997</v>
      </c>
      <c r="E643" s="256">
        <v>96.702596999999997</v>
      </c>
      <c r="F643" s="256">
        <v>98.702596999999997</v>
      </c>
      <c r="G643" s="256">
        <v>200</v>
      </c>
      <c r="I643" s="223">
        <v>44156</v>
      </c>
      <c r="J643" s="233">
        <v>99.792442263274197</v>
      </c>
      <c r="K643" s="235">
        <v>99.972782679362567</v>
      </c>
      <c r="L643" s="235">
        <v>99.972669562310969</v>
      </c>
      <c r="M643" s="240">
        <v>101.75778052807416</v>
      </c>
      <c r="N643" s="240">
        <v>101.88872914530968</v>
      </c>
      <c r="O643" s="240"/>
      <c r="P643" s="238"/>
    </row>
    <row r="644" spans="1:16" x14ac:dyDescent="0.35">
      <c r="A644" s="256">
        <v>20190329</v>
      </c>
      <c r="B644" s="256" t="s">
        <v>2000</v>
      </c>
      <c r="C644" s="256" t="s">
        <v>2001</v>
      </c>
      <c r="D644" s="256">
        <v>100.563739</v>
      </c>
      <c r="E644" s="256">
        <v>101.563739</v>
      </c>
      <c r="F644" s="256">
        <v>102.563739</v>
      </c>
      <c r="G644" s="256">
        <v>100</v>
      </c>
      <c r="I644" s="223">
        <v>44157</v>
      </c>
      <c r="J644" s="233">
        <v>99.792468822165645</v>
      </c>
      <c r="K644" s="235">
        <v>99.972786162065148</v>
      </c>
      <c r="L644" s="235">
        <v>99.972672903440269</v>
      </c>
      <c r="M644" s="240">
        <v>101.75739488074463</v>
      </c>
      <c r="N644" s="240">
        <v>101.88854040451372</v>
      </c>
      <c r="O644" s="240"/>
      <c r="P644" s="238"/>
    </row>
    <row r="645" spans="1:16" x14ac:dyDescent="0.35">
      <c r="A645" s="256">
        <v>20190329</v>
      </c>
      <c r="B645" s="256" t="s">
        <v>2005</v>
      </c>
      <c r="C645" s="256" t="s">
        <v>2006</v>
      </c>
      <c r="D645" s="256">
        <v>99.194147999999998</v>
      </c>
      <c r="E645" s="256">
        <v>100.194148</v>
      </c>
      <c r="F645" s="256">
        <v>101.194148</v>
      </c>
      <c r="G645" s="256">
        <v>100</v>
      </c>
      <c r="I645" s="223">
        <v>44158</v>
      </c>
      <c r="J645" s="233">
        <v>99.792495381057094</v>
      </c>
      <c r="K645" s="235">
        <v>99.97278964476773</v>
      </c>
      <c r="L645" s="235">
        <v>99.97267624456957</v>
      </c>
      <c r="M645" s="240">
        <v>101.75700923341509</v>
      </c>
      <c r="N645" s="240">
        <v>101.88835166371774</v>
      </c>
      <c r="O645" s="240"/>
      <c r="P645" s="238"/>
    </row>
    <row r="646" spans="1:16" x14ac:dyDescent="0.35">
      <c r="A646" s="256">
        <v>20190329</v>
      </c>
      <c r="B646" s="256" t="s">
        <v>2007</v>
      </c>
      <c r="C646" s="256" t="s">
        <v>2008</v>
      </c>
      <c r="D646" s="256">
        <v>99.353892000000002</v>
      </c>
      <c r="E646" s="256">
        <v>100.653892</v>
      </c>
      <c r="F646" s="256">
        <v>101.953892</v>
      </c>
      <c r="G646" s="256">
        <v>130</v>
      </c>
      <c r="I646" s="223">
        <v>44159</v>
      </c>
      <c r="J646" s="233">
        <v>99.792521939948543</v>
      </c>
      <c r="K646" s="235">
        <v>99.972793127470311</v>
      </c>
      <c r="L646" s="235">
        <v>99.97267958569887</v>
      </c>
      <c r="M646" s="240">
        <v>101.75662358608555</v>
      </c>
      <c r="N646" s="240">
        <v>101.88816292292178</v>
      </c>
      <c r="O646" s="240"/>
      <c r="P646" s="238"/>
    </row>
    <row r="647" spans="1:16" x14ac:dyDescent="0.35">
      <c r="A647" s="256">
        <v>20190329</v>
      </c>
      <c r="B647" s="256" t="s">
        <v>2009</v>
      </c>
      <c r="C647" s="256" t="s">
        <v>2010</v>
      </c>
      <c r="D647" s="256">
        <v>99.519223999999994</v>
      </c>
      <c r="E647" s="256">
        <v>101.119224</v>
      </c>
      <c r="F647" s="256">
        <v>102.719224</v>
      </c>
      <c r="G647" s="256">
        <v>160</v>
      </c>
      <c r="I647" s="223">
        <v>44160</v>
      </c>
      <c r="J647" s="233">
        <v>99.792548498839992</v>
      </c>
      <c r="K647" s="235">
        <v>99.972796610172892</v>
      </c>
      <c r="L647" s="235">
        <v>99.97268292682817</v>
      </c>
      <c r="M647" s="240">
        <v>101.75623793875602</v>
      </c>
      <c r="N647" s="240">
        <v>101.8879741821258</v>
      </c>
      <c r="O647" s="240"/>
      <c r="P647" s="238"/>
    </row>
    <row r="648" spans="1:16" x14ac:dyDescent="0.35">
      <c r="A648" s="256">
        <v>20190329</v>
      </c>
      <c r="B648" s="256" t="s">
        <v>2011</v>
      </c>
      <c r="C648" s="256" t="s">
        <v>2012</v>
      </c>
      <c r="D648" s="256">
        <v>102.23501899999999</v>
      </c>
      <c r="E648" s="256">
        <v>103.23501899999999</v>
      </c>
      <c r="F648" s="256">
        <v>104.23501899999999</v>
      </c>
      <c r="G648" s="256">
        <v>100</v>
      </c>
      <c r="I648" s="223">
        <v>44161</v>
      </c>
      <c r="J648" s="233">
        <v>99.79257505773144</v>
      </c>
      <c r="K648" s="235">
        <v>99.972800092875474</v>
      </c>
      <c r="L648" s="235">
        <v>99.972686267957471</v>
      </c>
      <c r="M648" s="240">
        <v>101.75585229142648</v>
      </c>
      <c r="N648" s="240">
        <v>101.88778544132984</v>
      </c>
      <c r="O648" s="240"/>
      <c r="P648" s="238"/>
    </row>
    <row r="649" spans="1:16" x14ac:dyDescent="0.35">
      <c r="A649" s="256">
        <v>20190329</v>
      </c>
      <c r="B649" s="256" t="s">
        <v>2013</v>
      </c>
      <c r="C649" s="256" t="s">
        <v>2014</v>
      </c>
      <c r="D649" s="256">
        <v>98.684156000000002</v>
      </c>
      <c r="E649" s="256">
        <v>100.284156</v>
      </c>
      <c r="F649" s="256">
        <v>101.884156</v>
      </c>
      <c r="G649" s="256">
        <v>160</v>
      </c>
      <c r="I649" s="223">
        <v>44162</v>
      </c>
      <c r="J649" s="233">
        <v>99.792601616622889</v>
      </c>
      <c r="K649" s="235">
        <v>99.972803575578055</v>
      </c>
      <c r="L649" s="235">
        <v>99.972689609086771</v>
      </c>
      <c r="M649" s="240">
        <v>101.75546664409694</v>
      </c>
      <c r="N649" s="240">
        <v>101.88759670053386</v>
      </c>
      <c r="O649" s="240"/>
      <c r="P649" s="238"/>
    </row>
    <row r="650" spans="1:16" x14ac:dyDescent="0.35">
      <c r="A650" s="256">
        <v>20190329</v>
      </c>
      <c r="B650" s="256" t="s">
        <v>2015</v>
      </c>
      <c r="C650" s="256" t="s">
        <v>2016</v>
      </c>
      <c r="D650" s="256">
        <v>97.633859000000001</v>
      </c>
      <c r="E650" s="256">
        <v>99.233858999999995</v>
      </c>
      <c r="F650" s="256">
        <v>100.833859</v>
      </c>
      <c r="G650" s="256">
        <v>160</v>
      </c>
      <c r="I650" s="223">
        <v>44163</v>
      </c>
      <c r="J650" s="233">
        <v>99.792628175514338</v>
      </c>
      <c r="K650" s="235">
        <v>99.972807058280637</v>
      </c>
      <c r="L650" s="235">
        <v>99.972692950216071</v>
      </c>
      <c r="M650" s="240">
        <v>101.7550809967674</v>
      </c>
      <c r="N650" s="240">
        <v>101.8874079597379</v>
      </c>
      <c r="O650" s="240"/>
      <c r="P650" s="238"/>
    </row>
    <row r="651" spans="1:16" x14ac:dyDescent="0.35">
      <c r="A651" s="256">
        <v>20190329</v>
      </c>
      <c r="B651" s="256" t="s">
        <v>2017</v>
      </c>
      <c r="C651" s="256" t="s">
        <v>2018</v>
      </c>
      <c r="D651" s="256">
        <v>98.795895000000002</v>
      </c>
      <c r="E651" s="256">
        <v>100.795895</v>
      </c>
      <c r="F651" s="256">
        <v>102.795895</v>
      </c>
      <c r="G651" s="256">
        <v>200</v>
      </c>
      <c r="I651" s="223">
        <v>44164</v>
      </c>
      <c r="J651" s="233">
        <v>99.792654734405787</v>
      </c>
      <c r="K651" s="235">
        <v>99.972810540983218</v>
      </c>
      <c r="L651" s="235">
        <v>99.972696291345372</v>
      </c>
      <c r="M651" s="240">
        <v>101.75469534943787</v>
      </c>
      <c r="N651" s="240">
        <v>101.88721921894192</v>
      </c>
      <c r="O651" s="240"/>
      <c r="P651" s="238"/>
    </row>
    <row r="652" spans="1:16" x14ac:dyDescent="0.35">
      <c r="A652" s="256">
        <v>20190329</v>
      </c>
      <c r="B652" s="256" t="s">
        <v>2019</v>
      </c>
      <c r="C652" s="256" t="s">
        <v>2020</v>
      </c>
      <c r="D652" s="256">
        <v>97.223228000000006</v>
      </c>
      <c r="E652" s="256">
        <v>99.223228000000006</v>
      </c>
      <c r="F652" s="256">
        <v>101.22322800000001</v>
      </c>
      <c r="G652" s="256">
        <v>200</v>
      </c>
      <c r="I652" s="223">
        <v>44165</v>
      </c>
      <c r="J652" s="233">
        <v>99.792681293297235</v>
      </c>
      <c r="K652" s="235">
        <v>99.9728140236858</v>
      </c>
      <c r="L652" s="235">
        <v>99.972699632474672</v>
      </c>
      <c r="M652" s="240">
        <v>101.75430970210833</v>
      </c>
      <c r="N652" s="240">
        <v>101.88703047814596</v>
      </c>
      <c r="O652" s="240"/>
      <c r="P652" s="238"/>
    </row>
    <row r="653" spans="1:16" x14ac:dyDescent="0.35">
      <c r="A653" s="256">
        <v>20190329</v>
      </c>
      <c r="B653" s="256" t="s">
        <v>5237</v>
      </c>
      <c r="C653" s="256" t="s">
        <v>5251</v>
      </c>
      <c r="D653" s="256">
        <v>98.389999000000003</v>
      </c>
      <c r="E653" s="256">
        <v>99.989998999999997</v>
      </c>
      <c r="F653" s="256">
        <v>101.58999900000001</v>
      </c>
      <c r="G653" s="256">
        <v>160</v>
      </c>
      <c r="I653" s="223">
        <v>44166</v>
      </c>
      <c r="J653" s="233">
        <v>99.792707852188684</v>
      </c>
      <c r="K653" s="235">
        <v>99.972817506388381</v>
      </c>
      <c r="L653" s="235">
        <v>99.972702973603973</v>
      </c>
      <c r="M653" s="240">
        <v>101.75392405477879</v>
      </c>
      <c r="N653" s="240">
        <v>101.88684173734998</v>
      </c>
      <c r="O653" s="240"/>
      <c r="P653" s="238"/>
    </row>
    <row r="654" spans="1:16" x14ac:dyDescent="0.35">
      <c r="A654" s="256">
        <v>20190329</v>
      </c>
      <c r="B654" s="256" t="s">
        <v>2024</v>
      </c>
      <c r="C654" s="256" t="s">
        <v>2025</v>
      </c>
      <c r="D654" s="256">
        <v>98.620272999999997</v>
      </c>
      <c r="E654" s="256">
        <v>99.920272999999995</v>
      </c>
      <c r="F654" s="256">
        <v>101.22027300000001</v>
      </c>
      <c r="G654" s="256">
        <v>130</v>
      </c>
      <c r="I654" s="223">
        <v>44167</v>
      </c>
      <c r="J654" s="233">
        <v>99.792734411080133</v>
      </c>
      <c r="K654" s="235">
        <v>99.972820989090962</v>
      </c>
      <c r="L654" s="235">
        <v>99.972706314733273</v>
      </c>
      <c r="M654" s="240">
        <v>101.75353840744926</v>
      </c>
      <c r="N654" s="240">
        <v>101.88665299655402</v>
      </c>
      <c r="O654" s="240"/>
      <c r="P654" s="238"/>
    </row>
    <row r="655" spans="1:16" x14ac:dyDescent="0.35">
      <c r="A655" s="256">
        <v>20190329</v>
      </c>
      <c r="B655" s="256" t="s">
        <v>2026</v>
      </c>
      <c r="C655" s="256" t="s">
        <v>2027</v>
      </c>
      <c r="D655" s="256">
        <v>98.021872999999999</v>
      </c>
      <c r="E655" s="256">
        <v>99.621872999999994</v>
      </c>
      <c r="F655" s="256">
        <v>101.221873</v>
      </c>
      <c r="G655" s="256">
        <v>160</v>
      </c>
      <c r="I655" s="223">
        <v>44168</v>
      </c>
      <c r="J655" s="233">
        <v>99.792760969971582</v>
      </c>
      <c r="K655" s="235">
        <v>99.972824471793544</v>
      </c>
      <c r="L655" s="235">
        <v>99.972709655862573</v>
      </c>
      <c r="M655" s="240">
        <v>101.75315276011972</v>
      </c>
      <c r="N655" s="240">
        <v>101.88646425575804</v>
      </c>
      <c r="O655" s="240"/>
      <c r="P655" s="238"/>
    </row>
    <row r="656" spans="1:16" x14ac:dyDescent="0.35">
      <c r="A656" s="256">
        <v>20190329</v>
      </c>
      <c r="B656" s="256" t="s">
        <v>2028</v>
      </c>
      <c r="C656" s="256" t="s">
        <v>2029</v>
      </c>
      <c r="D656" s="256">
        <v>96.461650000000006</v>
      </c>
      <c r="E656" s="256">
        <v>98.06165</v>
      </c>
      <c r="F656" s="256">
        <v>99.661649999999995</v>
      </c>
      <c r="G656" s="256">
        <v>160</v>
      </c>
      <c r="I656" s="223">
        <v>44169</v>
      </c>
      <c r="J656" s="233">
        <v>99.79278752886303</v>
      </c>
      <c r="K656" s="235">
        <v>99.972827954496125</v>
      </c>
      <c r="L656" s="235">
        <v>99.972712996991874</v>
      </c>
      <c r="M656" s="240">
        <v>101.75276711279018</v>
      </c>
      <c r="N656" s="240">
        <v>101.88627551496208</v>
      </c>
      <c r="O656" s="240"/>
      <c r="P656" s="238"/>
    </row>
    <row r="657" spans="1:16" x14ac:dyDescent="0.35">
      <c r="A657" s="256">
        <v>20190329</v>
      </c>
      <c r="B657" s="256" t="s">
        <v>2030</v>
      </c>
      <c r="C657" s="256" t="s">
        <v>2031</v>
      </c>
      <c r="D657" s="256">
        <v>103.276798</v>
      </c>
      <c r="E657" s="256">
        <v>105.276798</v>
      </c>
      <c r="F657" s="256">
        <v>107.276798</v>
      </c>
      <c r="G657" s="256">
        <v>200</v>
      </c>
      <c r="I657" s="223">
        <v>44170</v>
      </c>
      <c r="J657" s="233">
        <v>99.792814087754479</v>
      </c>
      <c r="K657" s="235">
        <v>99.972831437198707</v>
      </c>
      <c r="L657" s="235">
        <v>99.972716338121174</v>
      </c>
      <c r="M657" s="240">
        <v>101.75238146546064</v>
      </c>
      <c r="N657" s="240">
        <v>101.8860867741661</v>
      </c>
      <c r="O657" s="240"/>
      <c r="P657" s="238"/>
    </row>
    <row r="658" spans="1:16" x14ac:dyDescent="0.35">
      <c r="A658" s="256">
        <v>20190329</v>
      </c>
      <c r="B658" s="256" t="s">
        <v>2032</v>
      </c>
      <c r="C658" s="256" t="s">
        <v>2033</v>
      </c>
      <c r="D658" s="256">
        <v>104.63327</v>
      </c>
      <c r="E658" s="256">
        <v>106.63327</v>
      </c>
      <c r="F658" s="256">
        <v>108.63327</v>
      </c>
      <c r="G658" s="256">
        <v>200</v>
      </c>
      <c r="I658" s="223">
        <v>44171</v>
      </c>
      <c r="J658" s="233">
        <v>99.792840646645928</v>
      </c>
      <c r="K658" s="235">
        <v>99.972834919901288</v>
      </c>
      <c r="L658" s="235">
        <v>99.972719679250474</v>
      </c>
      <c r="M658" s="240">
        <v>101.75199581813111</v>
      </c>
      <c r="N658" s="240">
        <v>101.88589803337014</v>
      </c>
      <c r="O658" s="240"/>
      <c r="P658" s="238"/>
    </row>
    <row r="659" spans="1:16" x14ac:dyDescent="0.35">
      <c r="A659" s="256">
        <v>20190329</v>
      </c>
      <c r="B659" s="256" t="s">
        <v>2034</v>
      </c>
      <c r="C659" s="256" t="s">
        <v>2035</v>
      </c>
      <c r="D659" s="256">
        <v>105.70504099999999</v>
      </c>
      <c r="E659" s="256">
        <v>107.70504099999999</v>
      </c>
      <c r="F659" s="256">
        <v>109.70504099999999</v>
      </c>
      <c r="G659" s="256">
        <v>200</v>
      </c>
      <c r="I659" s="223">
        <v>44172</v>
      </c>
      <c r="J659" s="233">
        <v>99.792867205537377</v>
      </c>
      <c r="K659" s="235">
        <v>99.97283840260387</v>
      </c>
      <c r="L659" s="235">
        <v>99.972723020379775</v>
      </c>
      <c r="M659" s="240">
        <v>101.75161017080157</v>
      </c>
      <c r="N659" s="240">
        <v>101.88570929257416</v>
      </c>
      <c r="O659" s="240"/>
      <c r="P659" s="238"/>
    </row>
    <row r="660" spans="1:16" x14ac:dyDescent="0.35">
      <c r="A660" s="256">
        <v>20190329</v>
      </c>
      <c r="B660" s="256" t="s">
        <v>2036</v>
      </c>
      <c r="C660" s="256" t="s">
        <v>2037</v>
      </c>
      <c r="D660" s="256">
        <v>100.854479</v>
      </c>
      <c r="E660" s="256">
        <v>102.45447900000001</v>
      </c>
      <c r="F660" s="256">
        <v>104.054479</v>
      </c>
      <c r="G660" s="256">
        <v>160</v>
      </c>
      <c r="I660" s="223">
        <v>44173</v>
      </c>
      <c r="J660" s="233">
        <v>99.792893764428825</v>
      </c>
      <c r="K660" s="235">
        <v>99.972841885306451</v>
      </c>
      <c r="L660" s="235">
        <v>99.972726361509075</v>
      </c>
      <c r="M660" s="240">
        <v>101.75122452347203</v>
      </c>
      <c r="N660" s="240">
        <v>101.8855205517782</v>
      </c>
      <c r="O660" s="240"/>
      <c r="P660" s="238"/>
    </row>
    <row r="661" spans="1:16" x14ac:dyDescent="0.35">
      <c r="A661" s="256">
        <v>20190329</v>
      </c>
      <c r="B661" s="256" t="s">
        <v>2040</v>
      </c>
      <c r="C661" s="256" t="s">
        <v>2041</v>
      </c>
      <c r="D661" s="256">
        <v>99.334284999999994</v>
      </c>
      <c r="E661" s="256">
        <v>100.63428500000001</v>
      </c>
      <c r="F661" s="256">
        <v>101.934285</v>
      </c>
      <c r="G661" s="256">
        <v>130</v>
      </c>
      <c r="I661" s="223">
        <v>44174</v>
      </c>
      <c r="J661" s="233">
        <v>99.792920323320274</v>
      </c>
      <c r="K661" s="235">
        <v>99.972845368009033</v>
      </c>
      <c r="L661" s="235">
        <v>99.972729702638375</v>
      </c>
      <c r="M661" s="240">
        <v>101.7508388761425</v>
      </c>
      <c r="N661" s="240">
        <v>101.88533181098222</v>
      </c>
      <c r="O661" s="240"/>
      <c r="P661" s="238"/>
    </row>
    <row r="662" spans="1:16" x14ac:dyDescent="0.35">
      <c r="A662" s="256">
        <v>20190329</v>
      </c>
      <c r="B662" s="256" t="s">
        <v>2042</v>
      </c>
      <c r="C662" s="256" t="s">
        <v>2043</v>
      </c>
      <c r="D662" s="256">
        <v>102.748188</v>
      </c>
      <c r="E662" s="256">
        <v>104.048188</v>
      </c>
      <c r="F662" s="256">
        <v>105.34818799999999</v>
      </c>
      <c r="G662" s="256">
        <v>130</v>
      </c>
      <c r="I662" s="223">
        <v>44175</v>
      </c>
      <c r="J662" s="233">
        <v>99.792946882211723</v>
      </c>
      <c r="K662" s="235">
        <v>99.972848850711614</v>
      </c>
      <c r="L662" s="235">
        <v>99.972733043767676</v>
      </c>
      <c r="M662" s="240">
        <v>101.75045322881296</v>
      </c>
      <c r="N662" s="240">
        <v>101.88514307018626</v>
      </c>
      <c r="O662" s="240"/>
      <c r="P662" s="238"/>
    </row>
    <row r="663" spans="1:16" x14ac:dyDescent="0.35">
      <c r="A663" s="256">
        <v>20190329</v>
      </c>
      <c r="B663" s="256" t="s">
        <v>2044</v>
      </c>
      <c r="C663" s="256" t="s">
        <v>2045</v>
      </c>
      <c r="D663" s="256">
        <v>99.822817000000001</v>
      </c>
      <c r="E663" s="256">
        <v>101.42281699999999</v>
      </c>
      <c r="F663" s="256">
        <v>103.022817</v>
      </c>
      <c r="G663" s="256">
        <v>160</v>
      </c>
      <c r="I663" s="223">
        <v>44176</v>
      </c>
      <c r="J663" s="233">
        <v>99.792973441103172</v>
      </c>
      <c r="K663" s="235">
        <v>99.972852333414195</v>
      </c>
      <c r="L663" s="235">
        <v>99.972736384896976</v>
      </c>
      <c r="M663" s="240">
        <v>101.75006758148342</v>
      </c>
      <c r="N663" s="240">
        <v>101.88495432939028</v>
      </c>
      <c r="O663" s="240"/>
      <c r="P663" s="238"/>
    </row>
    <row r="664" spans="1:16" x14ac:dyDescent="0.35">
      <c r="A664" s="256">
        <v>20190329</v>
      </c>
      <c r="B664" s="256" t="s">
        <v>2046</v>
      </c>
      <c r="C664" s="256" t="s">
        <v>2047</v>
      </c>
      <c r="D664" s="256">
        <v>106.76102899999999</v>
      </c>
      <c r="E664" s="256">
        <v>108.361029</v>
      </c>
      <c r="F664" s="256">
        <v>109.961029</v>
      </c>
      <c r="G664" s="256">
        <v>160</v>
      </c>
      <c r="I664" s="223">
        <v>44177</v>
      </c>
      <c r="J664" s="233">
        <v>99.79299999999462</v>
      </c>
      <c r="K664" s="235">
        <v>99.972855816116777</v>
      </c>
      <c r="L664" s="235">
        <v>99.972739726026276</v>
      </c>
      <c r="M664" s="240">
        <v>101.74968193415388</v>
      </c>
      <c r="N664" s="240">
        <v>101.88476558859432</v>
      </c>
      <c r="O664" s="240"/>
      <c r="P664" s="238"/>
    </row>
    <row r="665" spans="1:16" x14ac:dyDescent="0.35">
      <c r="A665" s="256">
        <v>20190329</v>
      </c>
      <c r="B665" s="256" t="s">
        <v>2048</v>
      </c>
      <c r="C665" s="256" t="s">
        <v>2049</v>
      </c>
      <c r="D665" s="256">
        <v>100.579178</v>
      </c>
      <c r="E665" s="256">
        <v>102.17917799999999</v>
      </c>
      <c r="F665" s="256">
        <v>103.779178</v>
      </c>
      <c r="G665" s="256">
        <v>160</v>
      </c>
      <c r="I665" s="223">
        <v>44178</v>
      </c>
      <c r="J665" s="233">
        <v>99.793026558886069</v>
      </c>
      <c r="K665" s="235">
        <v>99.972859298819358</v>
      </c>
      <c r="L665" s="235">
        <v>99.972743067155577</v>
      </c>
      <c r="M665" s="240">
        <v>101.74929628682435</v>
      </c>
      <c r="N665" s="240">
        <v>101.88457684779834</v>
      </c>
      <c r="O665" s="240"/>
      <c r="P665" s="238"/>
    </row>
    <row r="666" spans="1:16" x14ac:dyDescent="0.35">
      <c r="A666" s="256">
        <v>20190329</v>
      </c>
      <c r="B666" s="256" t="s">
        <v>2050</v>
      </c>
      <c r="C666" s="256" t="s">
        <v>2051</v>
      </c>
      <c r="D666" s="256">
        <v>100.82874</v>
      </c>
      <c r="E666" s="256">
        <v>102.42874</v>
      </c>
      <c r="F666" s="256">
        <v>104.02874</v>
      </c>
      <c r="G666" s="256">
        <v>160</v>
      </c>
      <c r="I666" s="223">
        <v>44179</v>
      </c>
      <c r="J666" s="233">
        <v>99.793053117777518</v>
      </c>
      <c r="K666" s="235">
        <v>99.97286278152194</v>
      </c>
      <c r="L666" s="235">
        <v>99.972746408284877</v>
      </c>
      <c r="M666" s="240">
        <v>101.74891063949481</v>
      </c>
      <c r="N666" s="240">
        <v>101.88438810700238</v>
      </c>
      <c r="O666" s="240"/>
      <c r="P666" s="238"/>
    </row>
    <row r="667" spans="1:16" x14ac:dyDescent="0.35">
      <c r="A667" s="256">
        <v>20190329</v>
      </c>
      <c r="B667" s="256" t="s">
        <v>4935</v>
      </c>
      <c r="C667" s="256" t="s">
        <v>4936</v>
      </c>
      <c r="D667" s="256">
        <v>99.612464000000003</v>
      </c>
      <c r="E667" s="256">
        <v>100.612464</v>
      </c>
      <c r="F667" s="256">
        <v>101.612464</v>
      </c>
      <c r="G667" s="256">
        <v>100</v>
      </c>
      <c r="I667" s="223">
        <v>44180</v>
      </c>
      <c r="J667" s="233">
        <v>99.793079676668967</v>
      </c>
      <c r="K667" s="235">
        <v>99.972866264224521</v>
      </c>
      <c r="L667" s="235">
        <v>99.972749749414177</v>
      </c>
      <c r="M667" s="240">
        <v>101.74852499216527</v>
      </c>
      <c r="N667" s="240">
        <v>101.8841993662064</v>
      </c>
      <c r="O667" s="240"/>
      <c r="P667" s="238"/>
    </row>
    <row r="668" spans="1:16" x14ac:dyDescent="0.35">
      <c r="A668" s="256">
        <v>20190329</v>
      </c>
      <c r="B668" s="256" t="s">
        <v>5149</v>
      </c>
      <c r="C668" s="256" t="s">
        <v>5150</v>
      </c>
      <c r="D668" s="256">
        <v>99.128000999999998</v>
      </c>
      <c r="E668" s="256">
        <v>100.128001</v>
      </c>
      <c r="F668" s="256">
        <v>101.128001</v>
      </c>
      <c r="G668" s="256">
        <v>100</v>
      </c>
      <c r="I668" s="223">
        <v>44181</v>
      </c>
      <c r="J668" s="233">
        <v>99.793106235560415</v>
      </c>
      <c r="K668" s="235">
        <v>99.972869746927103</v>
      </c>
      <c r="L668" s="235">
        <v>99.972753090543478</v>
      </c>
      <c r="M668" s="240">
        <v>101.74813934483574</v>
      </c>
      <c r="N668" s="240">
        <v>101.88401062541044</v>
      </c>
      <c r="O668" s="240"/>
      <c r="P668" s="238"/>
    </row>
    <row r="669" spans="1:16" x14ac:dyDescent="0.35">
      <c r="A669" s="256">
        <v>20190329</v>
      </c>
      <c r="B669" s="256" t="s">
        <v>4937</v>
      </c>
      <c r="C669" s="256" t="s">
        <v>4938</v>
      </c>
      <c r="D669" s="256">
        <v>100.955382</v>
      </c>
      <c r="E669" s="256">
        <v>102.255382</v>
      </c>
      <c r="F669" s="256">
        <v>103.55538199999999</v>
      </c>
      <c r="G669" s="256">
        <v>130</v>
      </c>
      <c r="I669" s="223">
        <v>44182</v>
      </c>
      <c r="J669" s="233">
        <v>99.793132794451864</v>
      </c>
      <c r="K669" s="235">
        <v>99.972873229629684</v>
      </c>
      <c r="L669" s="235">
        <v>99.972756431672778</v>
      </c>
      <c r="M669" s="240">
        <v>101.7477536975062</v>
      </c>
      <c r="N669" s="240">
        <v>101.88382188461446</v>
      </c>
      <c r="O669" s="240"/>
      <c r="P669" s="238"/>
    </row>
    <row r="670" spans="1:16" x14ac:dyDescent="0.35">
      <c r="A670" s="256">
        <v>20190329</v>
      </c>
      <c r="B670" s="256" t="s">
        <v>5151</v>
      </c>
      <c r="C670" s="256" t="s">
        <v>5152</v>
      </c>
      <c r="D670" s="256">
        <v>99.889807000000005</v>
      </c>
      <c r="E670" s="256">
        <v>101.189807</v>
      </c>
      <c r="F670" s="256">
        <v>102.489807</v>
      </c>
      <c r="G670" s="256">
        <v>130</v>
      </c>
      <c r="I670" s="223">
        <v>44183</v>
      </c>
      <c r="J670" s="233">
        <v>99.793159353343313</v>
      </c>
      <c r="K670" s="235">
        <v>99.972876712332265</v>
      </c>
      <c r="L670" s="235">
        <v>99.972759772802078</v>
      </c>
      <c r="M670" s="240">
        <v>101.74736805017666</v>
      </c>
      <c r="N670" s="240">
        <v>101.8836331438185</v>
      </c>
      <c r="O670" s="240"/>
      <c r="P670" s="238"/>
    </row>
    <row r="671" spans="1:16" x14ac:dyDescent="0.35">
      <c r="A671" s="256">
        <v>20190329</v>
      </c>
      <c r="B671" s="256" t="s">
        <v>4939</v>
      </c>
      <c r="C671" s="256" t="s">
        <v>4940</v>
      </c>
      <c r="D671" s="256">
        <v>102.579266</v>
      </c>
      <c r="E671" s="256">
        <v>104.179266</v>
      </c>
      <c r="F671" s="256">
        <v>105.77926600000001</v>
      </c>
      <c r="G671" s="256">
        <v>160</v>
      </c>
      <c r="I671" s="223">
        <v>44184</v>
      </c>
      <c r="J671" s="233">
        <v>99.793185912234762</v>
      </c>
      <c r="K671" s="235">
        <v>99.972880195034847</v>
      </c>
      <c r="L671" s="235">
        <v>99.972763113931379</v>
      </c>
      <c r="M671" s="240">
        <v>101.74698240284712</v>
      </c>
      <c r="N671" s="240">
        <v>101.88344440302252</v>
      </c>
      <c r="O671" s="240"/>
      <c r="P671" s="238"/>
    </row>
    <row r="672" spans="1:16" x14ac:dyDescent="0.35">
      <c r="A672" s="256">
        <v>20190329</v>
      </c>
      <c r="B672" s="256" t="s">
        <v>5153</v>
      </c>
      <c r="C672" s="256" t="s">
        <v>5154</v>
      </c>
      <c r="D672" s="256">
        <v>101.227143</v>
      </c>
      <c r="E672" s="256">
        <v>102.82714300000001</v>
      </c>
      <c r="F672" s="256">
        <v>104.427143</v>
      </c>
      <c r="G672" s="256">
        <v>160</v>
      </c>
      <c r="I672" s="223">
        <v>44185</v>
      </c>
      <c r="J672" s="233">
        <v>99.793212471126211</v>
      </c>
      <c r="K672" s="235">
        <v>99.972883677737428</v>
      </c>
      <c r="L672" s="235">
        <v>99.972766455060679</v>
      </c>
      <c r="M672" s="240">
        <v>101.74659675551759</v>
      </c>
      <c r="N672" s="240">
        <v>101.88325566222656</v>
      </c>
      <c r="O672" s="240"/>
      <c r="P672" s="238"/>
    </row>
    <row r="673" spans="1:16" x14ac:dyDescent="0.35">
      <c r="A673" s="256">
        <v>20190329</v>
      </c>
      <c r="B673" s="256" t="s">
        <v>4941</v>
      </c>
      <c r="C673" s="256" t="s">
        <v>4942</v>
      </c>
      <c r="D673" s="256">
        <v>104.966872</v>
      </c>
      <c r="E673" s="256">
        <v>106.566872</v>
      </c>
      <c r="F673" s="256">
        <v>108.166872</v>
      </c>
      <c r="G673" s="256">
        <v>160</v>
      </c>
      <c r="I673" s="223">
        <v>44186</v>
      </c>
      <c r="J673" s="233">
        <v>99.793239030017659</v>
      </c>
      <c r="K673" s="235">
        <v>99.97288716044001</v>
      </c>
      <c r="L673" s="235">
        <v>99.972769796189979</v>
      </c>
      <c r="M673" s="240">
        <v>101.74621110818805</v>
      </c>
      <c r="N673" s="240">
        <v>101.88306692143058</v>
      </c>
      <c r="O673" s="240"/>
      <c r="P673" s="238"/>
    </row>
    <row r="674" spans="1:16" x14ac:dyDescent="0.35">
      <c r="A674" s="256">
        <v>20190329</v>
      </c>
      <c r="B674" s="256" t="s">
        <v>5155</v>
      </c>
      <c r="C674" s="256" t="s">
        <v>5156</v>
      </c>
      <c r="D674" s="256">
        <v>102.940803</v>
      </c>
      <c r="E674" s="256">
        <v>104.540803</v>
      </c>
      <c r="F674" s="256">
        <v>106.14080300000001</v>
      </c>
      <c r="G674" s="256">
        <v>160</v>
      </c>
      <c r="I674" s="223">
        <v>44187</v>
      </c>
      <c r="J674" s="233">
        <v>99.793265588909108</v>
      </c>
      <c r="K674" s="235">
        <v>99.972890643142591</v>
      </c>
      <c r="L674" s="235">
        <v>99.97277313731928</v>
      </c>
      <c r="M674" s="240">
        <v>101.74582546085851</v>
      </c>
      <c r="N674" s="240">
        <v>101.88287818063462</v>
      </c>
      <c r="O674" s="240"/>
      <c r="P674" s="238"/>
    </row>
    <row r="675" spans="1:16" x14ac:dyDescent="0.35">
      <c r="A675" s="256">
        <v>20190329</v>
      </c>
      <c r="B675" s="256" t="s">
        <v>4943</v>
      </c>
      <c r="C675" s="256" t="s">
        <v>4944</v>
      </c>
      <c r="D675" s="256">
        <v>106.111249</v>
      </c>
      <c r="E675" s="256">
        <v>107.711249</v>
      </c>
      <c r="F675" s="256">
        <v>109.311249</v>
      </c>
      <c r="G675" s="256">
        <v>160</v>
      </c>
      <c r="I675" s="223">
        <v>44188</v>
      </c>
      <c r="J675" s="233">
        <v>99.793292147800557</v>
      </c>
      <c r="K675" s="235">
        <v>99.972894125845173</v>
      </c>
      <c r="L675" s="235">
        <v>99.97277647844858</v>
      </c>
      <c r="M675" s="240">
        <v>101.74543981352898</v>
      </c>
      <c r="N675" s="240">
        <v>101.88268943983864</v>
      </c>
      <c r="O675" s="240"/>
      <c r="P675" s="238"/>
    </row>
    <row r="676" spans="1:16" x14ac:dyDescent="0.35">
      <c r="A676" s="256">
        <v>20190329</v>
      </c>
      <c r="B676" s="256" t="s">
        <v>5157</v>
      </c>
      <c r="C676" s="256" t="s">
        <v>5158</v>
      </c>
      <c r="D676" s="256">
        <v>99.468840999999998</v>
      </c>
      <c r="E676" s="256">
        <v>101.06884100000001</v>
      </c>
      <c r="F676" s="256">
        <v>102.668841</v>
      </c>
      <c r="G676" s="256">
        <v>160</v>
      </c>
      <c r="I676" s="223">
        <v>44189</v>
      </c>
      <c r="J676" s="233">
        <v>99.793318706692006</v>
      </c>
      <c r="K676" s="235">
        <v>99.972897608547754</v>
      </c>
      <c r="L676" s="235">
        <v>99.97277981957788</v>
      </c>
      <c r="M676" s="240">
        <v>101.74505416619944</v>
      </c>
      <c r="N676" s="240">
        <v>101.88250069904268</v>
      </c>
      <c r="O676" s="240"/>
      <c r="P676" s="238"/>
    </row>
    <row r="677" spans="1:16" x14ac:dyDescent="0.35">
      <c r="A677" s="256">
        <v>20190329</v>
      </c>
      <c r="B677" s="256" t="s">
        <v>2052</v>
      </c>
      <c r="C677" s="256" t="s">
        <v>2053</v>
      </c>
      <c r="D677" s="256">
        <v>105.524891</v>
      </c>
      <c r="E677" s="256">
        <v>107.12489100000001</v>
      </c>
      <c r="F677" s="256">
        <v>108.724891</v>
      </c>
      <c r="G677" s="256">
        <v>160</v>
      </c>
      <c r="I677" s="223">
        <v>44190</v>
      </c>
      <c r="J677" s="233">
        <v>99.793345265583454</v>
      </c>
      <c r="K677" s="235">
        <v>99.972901091250336</v>
      </c>
      <c r="L677" s="235">
        <v>99.972783160707181</v>
      </c>
      <c r="M677" s="240">
        <v>101.7446685188699</v>
      </c>
      <c r="N677" s="240">
        <v>101.8823119582467</v>
      </c>
      <c r="O677" s="240"/>
      <c r="P677" s="238"/>
    </row>
    <row r="678" spans="1:16" x14ac:dyDescent="0.35">
      <c r="A678" s="256">
        <v>20190329</v>
      </c>
      <c r="B678" s="256" t="s">
        <v>2054</v>
      </c>
      <c r="C678" s="256" t="s">
        <v>2055</v>
      </c>
      <c r="D678" s="256">
        <v>100.856404</v>
      </c>
      <c r="E678" s="256">
        <v>101.856404</v>
      </c>
      <c r="F678" s="256">
        <v>102.856404</v>
      </c>
      <c r="G678" s="256">
        <v>100</v>
      </c>
      <c r="I678" s="223">
        <v>44191</v>
      </c>
      <c r="J678" s="233">
        <v>99.793371824474903</v>
      </c>
      <c r="K678" s="235">
        <v>99.972904573952917</v>
      </c>
      <c r="L678" s="235">
        <v>99.972786501836481</v>
      </c>
      <c r="M678" s="240">
        <v>101.74428287154036</v>
      </c>
      <c r="N678" s="240">
        <v>101.88212321745074</v>
      </c>
      <c r="O678" s="240"/>
      <c r="P678" s="238"/>
    </row>
    <row r="679" spans="1:16" x14ac:dyDescent="0.35">
      <c r="A679" s="256">
        <v>20190329</v>
      </c>
      <c r="B679" s="256" t="s">
        <v>2057</v>
      </c>
      <c r="C679" s="256" t="s">
        <v>2058</v>
      </c>
      <c r="D679" s="256">
        <v>110.497225</v>
      </c>
      <c r="E679" s="256">
        <v>112.09722499999999</v>
      </c>
      <c r="F679" s="256">
        <v>113.697225</v>
      </c>
      <c r="G679" s="256">
        <v>160</v>
      </c>
      <c r="I679" s="223">
        <v>44192</v>
      </c>
      <c r="J679" s="233">
        <v>99.793398383366352</v>
      </c>
      <c r="K679" s="235">
        <v>99.972908056655498</v>
      </c>
      <c r="L679" s="235">
        <v>99.972789842965781</v>
      </c>
      <c r="M679" s="240">
        <v>101.74389722421083</v>
      </c>
      <c r="N679" s="240">
        <v>101.88193447665476</v>
      </c>
      <c r="O679" s="240"/>
      <c r="P679" s="238"/>
    </row>
    <row r="680" spans="1:16" x14ac:dyDescent="0.35">
      <c r="A680" s="256">
        <v>20190329</v>
      </c>
      <c r="B680" s="256" t="s">
        <v>2059</v>
      </c>
      <c r="C680" s="256" t="s">
        <v>2060</v>
      </c>
      <c r="D680" s="256">
        <v>99.23133</v>
      </c>
      <c r="E680" s="256">
        <v>100.23133</v>
      </c>
      <c r="F680" s="256">
        <v>101.23133</v>
      </c>
      <c r="G680" s="256">
        <v>100</v>
      </c>
      <c r="I680" s="223">
        <v>44193</v>
      </c>
      <c r="J680" s="233">
        <v>99.793424942257801</v>
      </c>
      <c r="K680" s="235">
        <v>99.97291153935808</v>
      </c>
      <c r="L680" s="235">
        <v>99.972793184095082</v>
      </c>
      <c r="M680" s="240">
        <v>101.74351157688129</v>
      </c>
      <c r="N680" s="240">
        <v>101.8817457358588</v>
      </c>
      <c r="O680" s="240"/>
      <c r="P680" s="238"/>
    </row>
    <row r="681" spans="1:16" x14ac:dyDescent="0.35">
      <c r="A681" s="256">
        <v>20190329</v>
      </c>
      <c r="B681" s="256" t="s">
        <v>2061</v>
      </c>
      <c r="C681" s="256" t="s">
        <v>2062</v>
      </c>
      <c r="D681" s="256">
        <v>104.36154399999999</v>
      </c>
      <c r="E681" s="256">
        <v>105.66154400000001</v>
      </c>
      <c r="F681" s="256">
        <v>106.961544</v>
      </c>
      <c r="G681" s="256">
        <v>130</v>
      </c>
      <c r="I681" s="223">
        <v>44194</v>
      </c>
      <c r="J681" s="233">
        <v>99.793451501149249</v>
      </c>
      <c r="K681" s="235">
        <v>99.972915022060661</v>
      </c>
      <c r="L681" s="235">
        <v>99.972796525224382</v>
      </c>
      <c r="M681" s="240">
        <v>101.74312592955175</v>
      </c>
      <c r="N681" s="240">
        <v>101.88155699506282</v>
      </c>
      <c r="O681" s="240"/>
      <c r="P681" s="238"/>
    </row>
    <row r="682" spans="1:16" x14ac:dyDescent="0.35">
      <c r="A682" s="256">
        <v>20190329</v>
      </c>
      <c r="B682" s="256" t="s">
        <v>2063</v>
      </c>
      <c r="C682" s="256" t="s">
        <v>2064</v>
      </c>
      <c r="D682" s="256">
        <v>101.222954</v>
      </c>
      <c r="E682" s="256">
        <v>102.522954</v>
      </c>
      <c r="F682" s="256">
        <v>103.822954</v>
      </c>
      <c r="G682" s="256">
        <v>130</v>
      </c>
      <c r="I682" s="223">
        <v>44195</v>
      </c>
      <c r="J682" s="233">
        <v>99.793478060040698</v>
      </c>
      <c r="K682" s="235">
        <v>99.972918504763243</v>
      </c>
      <c r="L682" s="235">
        <v>99.972799866353682</v>
      </c>
      <c r="M682" s="240">
        <v>101.74274028222221</v>
      </c>
      <c r="N682" s="240">
        <v>101.88136825426686</v>
      </c>
      <c r="O682" s="240"/>
      <c r="P682" s="238"/>
    </row>
    <row r="683" spans="1:16" x14ac:dyDescent="0.35">
      <c r="A683" s="256">
        <v>20190329</v>
      </c>
      <c r="B683" s="256" t="s">
        <v>2065</v>
      </c>
      <c r="C683" s="256" t="s">
        <v>2066</v>
      </c>
      <c r="D683" s="256">
        <v>99.824853000000004</v>
      </c>
      <c r="E683" s="256">
        <v>101.124853</v>
      </c>
      <c r="F683" s="256">
        <v>102.424853</v>
      </c>
      <c r="G683" s="256">
        <v>130</v>
      </c>
      <c r="I683" s="223">
        <v>44196</v>
      </c>
      <c r="J683" s="233">
        <v>99.793504618932147</v>
      </c>
      <c r="K683" s="235">
        <v>99.972921987465824</v>
      </c>
      <c r="L683" s="235">
        <v>99.972803207482983</v>
      </c>
      <c r="M683" s="240">
        <v>101.74235463489268</v>
      </c>
      <c r="N683" s="240">
        <v>101.88117951347088</v>
      </c>
      <c r="O683" s="240"/>
      <c r="P683" s="238"/>
    </row>
    <row r="684" spans="1:16" x14ac:dyDescent="0.35">
      <c r="A684" s="256">
        <v>20190329</v>
      </c>
      <c r="B684" s="256" t="s">
        <v>2067</v>
      </c>
      <c r="C684" s="256" t="s">
        <v>2068</v>
      </c>
      <c r="D684" s="256">
        <v>103.966824</v>
      </c>
      <c r="E684" s="256">
        <v>105.566824</v>
      </c>
      <c r="F684" s="256">
        <v>107.16682400000001</v>
      </c>
      <c r="G684" s="256">
        <v>160</v>
      </c>
      <c r="I684" s="223">
        <v>44197</v>
      </c>
      <c r="J684" s="233">
        <v>99.793531177823596</v>
      </c>
      <c r="K684" s="235">
        <v>99.972925470168406</v>
      </c>
      <c r="L684" s="235">
        <v>99.972806548612283</v>
      </c>
      <c r="M684" s="240">
        <v>101.74196898756314</v>
      </c>
      <c r="N684" s="240">
        <v>101.88099077267492</v>
      </c>
      <c r="O684" s="240"/>
      <c r="P684" s="238"/>
    </row>
    <row r="685" spans="1:16" x14ac:dyDescent="0.35">
      <c r="A685" s="256">
        <v>20190329</v>
      </c>
      <c r="B685" s="256" t="s">
        <v>2069</v>
      </c>
      <c r="C685" s="256" t="s">
        <v>2070</v>
      </c>
      <c r="D685" s="256">
        <v>99.871638000000004</v>
      </c>
      <c r="E685" s="256">
        <v>101.471638</v>
      </c>
      <c r="F685" s="256">
        <v>103.07163799999999</v>
      </c>
      <c r="G685" s="256">
        <v>160</v>
      </c>
      <c r="I685" s="223">
        <v>44198</v>
      </c>
      <c r="J685" s="233">
        <v>99.793557736715044</v>
      </c>
      <c r="K685" s="235">
        <v>99.972928952870987</v>
      </c>
      <c r="L685" s="235">
        <v>99.972809889741583</v>
      </c>
      <c r="M685" s="240">
        <v>101.7415833402336</v>
      </c>
      <c r="N685" s="240">
        <v>101.88080203187894</v>
      </c>
      <c r="O685" s="240"/>
      <c r="P685" s="238"/>
    </row>
    <row r="686" spans="1:16" x14ac:dyDescent="0.35">
      <c r="A686" s="256">
        <v>20190329</v>
      </c>
      <c r="B686" s="256" t="s">
        <v>2071</v>
      </c>
      <c r="C686" s="256" t="s">
        <v>2072</v>
      </c>
      <c r="D686" s="256">
        <v>105.975863</v>
      </c>
      <c r="E686" s="256">
        <v>107.575863</v>
      </c>
      <c r="F686" s="256">
        <v>109.17586300000001</v>
      </c>
      <c r="G686" s="256">
        <v>160</v>
      </c>
      <c r="I686" s="223">
        <v>44199</v>
      </c>
      <c r="J686" s="233">
        <v>99.793584295606493</v>
      </c>
      <c r="K686" s="235">
        <v>99.972932435573568</v>
      </c>
      <c r="L686" s="235">
        <v>99.972813230870884</v>
      </c>
      <c r="M686" s="240">
        <v>101.74119769290407</v>
      </c>
      <c r="N686" s="240">
        <v>101.88061329108298</v>
      </c>
      <c r="O686" s="240"/>
      <c r="P686" s="238"/>
    </row>
    <row r="687" spans="1:16" x14ac:dyDescent="0.35">
      <c r="A687" s="256">
        <v>20190329</v>
      </c>
      <c r="B687" s="256" t="s">
        <v>2075</v>
      </c>
      <c r="C687" s="256" t="s">
        <v>2076</v>
      </c>
      <c r="D687" s="256">
        <v>99.233523000000005</v>
      </c>
      <c r="E687" s="256">
        <v>100.833523</v>
      </c>
      <c r="F687" s="256">
        <v>102.43352299999999</v>
      </c>
      <c r="G687" s="256">
        <v>160</v>
      </c>
      <c r="I687" s="223">
        <v>44200</v>
      </c>
      <c r="J687" s="233">
        <v>99.793610854497942</v>
      </c>
      <c r="K687" s="235">
        <v>99.97293591827615</v>
      </c>
      <c r="L687" s="235">
        <v>99.972816572000184</v>
      </c>
      <c r="M687" s="240">
        <v>101.74081204557453</v>
      </c>
      <c r="N687" s="240">
        <v>101.880424550287</v>
      </c>
      <c r="O687" s="240"/>
      <c r="P687" s="238"/>
    </row>
    <row r="688" spans="1:16" x14ac:dyDescent="0.35">
      <c r="A688" s="256">
        <v>20190329</v>
      </c>
      <c r="B688" s="256" t="s">
        <v>2077</v>
      </c>
      <c r="C688" s="256" t="s">
        <v>2078</v>
      </c>
      <c r="D688" s="256">
        <v>98.058800000000005</v>
      </c>
      <c r="E688" s="256">
        <v>99.358800000000002</v>
      </c>
      <c r="F688" s="256">
        <v>100.6588</v>
      </c>
      <c r="G688" s="256">
        <v>130</v>
      </c>
      <c r="I688" s="223">
        <v>44201</v>
      </c>
      <c r="J688" s="233">
        <v>99.793637413389391</v>
      </c>
      <c r="K688" s="235">
        <v>99.972939400978731</v>
      </c>
      <c r="L688" s="235">
        <v>99.972819913129484</v>
      </c>
      <c r="M688" s="240">
        <v>101.74042639824499</v>
      </c>
      <c r="N688" s="240">
        <v>101.88023580949104</v>
      </c>
      <c r="O688" s="240"/>
      <c r="P688" s="238"/>
    </row>
    <row r="689" spans="1:16" x14ac:dyDescent="0.35">
      <c r="A689" s="256">
        <v>20190329</v>
      </c>
      <c r="B689" s="256" t="s">
        <v>2079</v>
      </c>
      <c r="C689" s="256" t="s">
        <v>2080</v>
      </c>
      <c r="D689" s="256">
        <v>99.700449000000006</v>
      </c>
      <c r="E689" s="256">
        <v>101.300449</v>
      </c>
      <c r="F689" s="256">
        <v>102.90044899999999</v>
      </c>
      <c r="G689" s="256">
        <v>160</v>
      </c>
      <c r="I689" s="223">
        <v>44202</v>
      </c>
      <c r="J689" s="233">
        <v>99.793663972280839</v>
      </c>
      <c r="K689" s="235">
        <v>99.972942883681313</v>
      </c>
      <c r="L689" s="235">
        <v>99.972823254258785</v>
      </c>
      <c r="M689" s="240">
        <v>101.74004075091545</v>
      </c>
      <c r="N689" s="240">
        <v>101.88004706869506</v>
      </c>
      <c r="O689" s="240"/>
      <c r="P689" s="238"/>
    </row>
    <row r="690" spans="1:16" x14ac:dyDescent="0.35">
      <c r="A690" s="256">
        <v>20190329</v>
      </c>
      <c r="B690" s="256" t="s">
        <v>2081</v>
      </c>
      <c r="C690" s="256" t="s">
        <v>2082</v>
      </c>
      <c r="D690" s="256">
        <v>96.317565999999999</v>
      </c>
      <c r="E690" s="256">
        <v>97.917565999999994</v>
      </c>
      <c r="F690" s="256">
        <v>99.517566000000002</v>
      </c>
      <c r="G690" s="256">
        <v>160</v>
      </c>
      <c r="I690" s="223">
        <v>44203</v>
      </c>
      <c r="J690" s="233">
        <v>99.793690531172288</v>
      </c>
      <c r="K690" s="235">
        <v>99.972946366383894</v>
      </c>
      <c r="L690" s="235">
        <v>99.972826595388085</v>
      </c>
      <c r="M690" s="240">
        <v>101.73965510358592</v>
      </c>
      <c r="N690" s="240">
        <v>101.8798583278991</v>
      </c>
      <c r="O690" s="240"/>
      <c r="P690" s="238"/>
    </row>
    <row r="691" spans="1:16" x14ac:dyDescent="0.35">
      <c r="A691" s="256">
        <v>20190329</v>
      </c>
      <c r="B691" s="256" t="s">
        <v>2083</v>
      </c>
      <c r="C691" s="256" t="s">
        <v>2084</v>
      </c>
      <c r="D691" s="256">
        <v>100.05764000000001</v>
      </c>
      <c r="E691" s="256">
        <v>101.65764</v>
      </c>
      <c r="F691" s="256">
        <v>103.25763999999999</v>
      </c>
      <c r="G691" s="256">
        <v>160</v>
      </c>
      <c r="I691" s="223">
        <v>44204</v>
      </c>
      <c r="J691" s="233">
        <v>99.793717090063737</v>
      </c>
      <c r="K691" s="235">
        <v>99.972949849086476</v>
      </c>
      <c r="L691" s="235">
        <v>99.972829936517385</v>
      </c>
      <c r="M691" s="240">
        <v>101.73926945625638</v>
      </c>
      <c r="N691" s="240">
        <v>101.87966958710312</v>
      </c>
      <c r="O691" s="240"/>
      <c r="P691" s="238"/>
    </row>
    <row r="692" spans="1:16" x14ac:dyDescent="0.35">
      <c r="A692" s="256">
        <v>20190329</v>
      </c>
      <c r="B692" s="256" t="s">
        <v>2085</v>
      </c>
      <c r="C692" s="256" t="s">
        <v>2086</v>
      </c>
      <c r="D692" s="256">
        <v>95.232888000000003</v>
      </c>
      <c r="E692" s="256">
        <v>96.832887999999997</v>
      </c>
      <c r="F692" s="256">
        <v>98.432888000000005</v>
      </c>
      <c r="G692" s="256">
        <v>160</v>
      </c>
      <c r="I692" s="223">
        <v>44205</v>
      </c>
      <c r="J692" s="233">
        <v>99.793743648955186</v>
      </c>
      <c r="K692" s="235">
        <v>99.972953331789057</v>
      </c>
      <c r="L692" s="235">
        <v>99.972833277646686</v>
      </c>
      <c r="M692" s="240">
        <v>101.73888380892684</v>
      </c>
      <c r="N692" s="240">
        <v>101.87948084630716</v>
      </c>
      <c r="O692" s="240"/>
      <c r="P692" s="238"/>
    </row>
    <row r="693" spans="1:16" x14ac:dyDescent="0.35">
      <c r="A693" s="256">
        <v>20190329</v>
      </c>
      <c r="B693" s="256" t="s">
        <v>2087</v>
      </c>
      <c r="C693" s="256" t="s">
        <v>2088</v>
      </c>
      <c r="D693" s="256">
        <v>96.31138</v>
      </c>
      <c r="E693" s="256">
        <v>97.911379999999994</v>
      </c>
      <c r="F693" s="256">
        <v>99.511380000000003</v>
      </c>
      <c r="G693" s="256">
        <v>160</v>
      </c>
      <c r="I693" s="223">
        <v>44206</v>
      </c>
      <c r="J693" s="233">
        <v>99.793770207846634</v>
      </c>
      <c r="K693" s="235">
        <v>99.972956814491639</v>
      </c>
      <c r="L693" s="235">
        <v>99.972836618775986</v>
      </c>
      <c r="M693" s="240">
        <v>101.73849816159731</v>
      </c>
      <c r="N693" s="240">
        <v>101.87929210551118</v>
      </c>
      <c r="O693" s="240"/>
      <c r="P693" s="238"/>
    </row>
    <row r="694" spans="1:16" x14ac:dyDescent="0.35">
      <c r="A694" s="256">
        <v>20190329</v>
      </c>
      <c r="B694" s="256" t="s">
        <v>5226</v>
      </c>
      <c r="C694" s="256" t="s">
        <v>5227</v>
      </c>
      <c r="D694" s="256">
        <v>99.067667</v>
      </c>
      <c r="E694" s="256">
        <v>100.067667</v>
      </c>
      <c r="F694" s="256">
        <v>101.067667</v>
      </c>
      <c r="G694" s="256">
        <v>100</v>
      </c>
      <c r="I694" s="223">
        <v>44207</v>
      </c>
      <c r="J694" s="233">
        <v>99.793796766738083</v>
      </c>
      <c r="K694" s="235">
        <v>99.97296029719422</v>
      </c>
      <c r="L694" s="235">
        <v>99.972839959905286</v>
      </c>
      <c r="M694" s="240">
        <v>101.73811251426777</v>
      </c>
      <c r="N694" s="240">
        <v>101.87910336471522</v>
      </c>
      <c r="O694" s="240"/>
      <c r="P694" s="238"/>
    </row>
    <row r="695" spans="1:16" x14ac:dyDescent="0.35">
      <c r="A695" s="256">
        <v>20190329</v>
      </c>
      <c r="B695" s="256" t="s">
        <v>5228</v>
      </c>
      <c r="C695" s="256" t="s">
        <v>5229</v>
      </c>
      <c r="D695" s="256">
        <v>99.512679000000006</v>
      </c>
      <c r="E695" s="256">
        <v>100.812679</v>
      </c>
      <c r="F695" s="256">
        <v>102.112679</v>
      </c>
      <c r="G695" s="256">
        <v>130</v>
      </c>
      <c r="I695" s="223">
        <v>44208</v>
      </c>
      <c r="J695" s="233">
        <v>99.793823325629532</v>
      </c>
      <c r="K695" s="235">
        <v>99.972963779896801</v>
      </c>
      <c r="L695" s="235">
        <v>99.972843301034587</v>
      </c>
      <c r="M695" s="240">
        <v>101.73772686693823</v>
      </c>
      <c r="N695" s="240">
        <v>101.87891462391924</v>
      </c>
      <c r="O695" s="240"/>
      <c r="P695" s="238"/>
    </row>
    <row r="696" spans="1:16" x14ac:dyDescent="0.35">
      <c r="A696" s="256">
        <v>20190329</v>
      </c>
      <c r="B696" s="256" t="s">
        <v>5230</v>
      </c>
      <c r="C696" s="256" t="s">
        <v>5231</v>
      </c>
      <c r="D696" s="256">
        <v>99.795724000000007</v>
      </c>
      <c r="E696" s="256">
        <v>101.395724</v>
      </c>
      <c r="F696" s="256">
        <v>102.995724</v>
      </c>
      <c r="G696" s="256">
        <v>160</v>
      </c>
      <c r="I696" s="223">
        <v>44209</v>
      </c>
      <c r="J696" s="233">
        <v>99.793849884520981</v>
      </c>
      <c r="K696" s="235">
        <v>99.972967262599383</v>
      </c>
      <c r="L696" s="235">
        <v>99.972846642163887</v>
      </c>
      <c r="M696" s="240">
        <v>101.73734121960869</v>
      </c>
      <c r="N696" s="240">
        <v>101.87872588312328</v>
      </c>
      <c r="O696" s="240"/>
      <c r="P696" s="238"/>
    </row>
    <row r="697" spans="1:16" x14ac:dyDescent="0.35">
      <c r="A697" s="256">
        <v>20190329</v>
      </c>
      <c r="B697" s="256" t="s">
        <v>5232</v>
      </c>
      <c r="C697" s="256" t="s">
        <v>5233</v>
      </c>
      <c r="D697" s="256">
        <v>99.986546000000004</v>
      </c>
      <c r="E697" s="256">
        <v>101.586546</v>
      </c>
      <c r="F697" s="256">
        <v>103.18654600000001</v>
      </c>
      <c r="G697" s="256">
        <v>160</v>
      </c>
      <c r="I697" s="223">
        <v>44210</v>
      </c>
      <c r="J697" s="233">
        <v>99.793876443412429</v>
      </c>
      <c r="K697" s="235">
        <v>99.972970745301964</v>
      </c>
      <c r="L697" s="235">
        <v>99.972849983293187</v>
      </c>
      <c r="M697" s="240">
        <v>101.73695557227916</v>
      </c>
      <c r="N697" s="240">
        <v>101.8785371423273</v>
      </c>
      <c r="O697" s="240"/>
      <c r="P697" s="238"/>
    </row>
    <row r="698" spans="1:16" x14ac:dyDescent="0.35">
      <c r="A698" s="256">
        <v>20190329</v>
      </c>
      <c r="B698" s="256" t="s">
        <v>5234</v>
      </c>
      <c r="C698" s="256" t="s">
        <v>5235</v>
      </c>
      <c r="D698" s="256">
        <v>99.810057</v>
      </c>
      <c r="E698" s="256">
        <v>101.41005699999999</v>
      </c>
      <c r="F698" s="256">
        <v>103.010057</v>
      </c>
      <c r="G698" s="256">
        <v>160</v>
      </c>
      <c r="I698" s="223">
        <v>44211</v>
      </c>
      <c r="J698" s="233">
        <v>99.793903002303878</v>
      </c>
      <c r="K698" s="235">
        <v>99.972974228004546</v>
      </c>
      <c r="L698" s="235">
        <v>99.972853324422488</v>
      </c>
      <c r="M698" s="240">
        <v>101.73656992494962</v>
      </c>
      <c r="N698" s="240">
        <v>101.87834840153134</v>
      </c>
      <c r="O698" s="240"/>
      <c r="P698" s="238"/>
    </row>
    <row r="699" spans="1:16" x14ac:dyDescent="0.35">
      <c r="A699" s="256">
        <v>20190329</v>
      </c>
      <c r="B699" s="256" t="s">
        <v>2089</v>
      </c>
      <c r="C699" s="256" t="s">
        <v>2090</v>
      </c>
      <c r="D699" s="256">
        <v>99.308121999999997</v>
      </c>
      <c r="E699" s="256">
        <v>100.308122</v>
      </c>
      <c r="F699" s="256">
        <v>101.308122</v>
      </c>
      <c r="G699" s="256">
        <v>100</v>
      </c>
      <c r="I699" s="223">
        <v>44212</v>
      </c>
      <c r="J699" s="233">
        <v>99.793929561195327</v>
      </c>
      <c r="K699" s="235">
        <v>99.972977710707127</v>
      </c>
      <c r="L699" s="235">
        <v>99.972856665551788</v>
      </c>
      <c r="M699" s="240">
        <v>101.73618427762008</v>
      </c>
      <c r="N699" s="240">
        <v>101.87815966073536</v>
      </c>
      <c r="O699" s="240"/>
      <c r="P699" s="238"/>
    </row>
    <row r="700" spans="1:16" x14ac:dyDescent="0.35">
      <c r="A700" s="256">
        <v>20190329</v>
      </c>
      <c r="B700" s="256" t="s">
        <v>2091</v>
      </c>
      <c r="C700" s="256" t="s">
        <v>2092</v>
      </c>
      <c r="D700" s="256">
        <v>102.74507699999999</v>
      </c>
      <c r="E700" s="256">
        <v>103.74507699999999</v>
      </c>
      <c r="F700" s="256">
        <v>104.74507699999999</v>
      </c>
      <c r="G700" s="256">
        <v>100</v>
      </c>
      <c r="I700" s="223">
        <v>44213</v>
      </c>
      <c r="J700" s="233">
        <v>99.793956120086776</v>
      </c>
      <c r="K700" s="235">
        <v>99.972981193409709</v>
      </c>
      <c r="L700" s="235">
        <v>99.972860006681088</v>
      </c>
      <c r="M700" s="240">
        <v>101.73579863029055</v>
      </c>
      <c r="N700" s="240">
        <v>101.8779709199394</v>
      </c>
      <c r="O700" s="240"/>
      <c r="P700" s="238"/>
    </row>
    <row r="701" spans="1:16" x14ac:dyDescent="0.35">
      <c r="A701" s="256">
        <v>20190329</v>
      </c>
      <c r="B701" s="256" t="s">
        <v>2093</v>
      </c>
      <c r="C701" s="256" t="s">
        <v>2094</v>
      </c>
      <c r="D701" s="256">
        <v>104.487714</v>
      </c>
      <c r="E701" s="256">
        <v>106.08771400000001</v>
      </c>
      <c r="F701" s="256">
        <v>107.687714</v>
      </c>
      <c r="G701" s="256">
        <v>160</v>
      </c>
      <c r="I701" s="223">
        <v>44214</v>
      </c>
      <c r="J701" s="233">
        <v>99.793982678978224</v>
      </c>
      <c r="K701" s="235">
        <v>99.97298467611229</v>
      </c>
      <c r="L701" s="235">
        <v>99.972863347810389</v>
      </c>
      <c r="M701" s="240">
        <v>101.73541298296101</v>
      </c>
      <c r="N701" s="240">
        <v>101.87778217914342</v>
      </c>
      <c r="O701" s="240"/>
      <c r="P701" s="238"/>
    </row>
    <row r="702" spans="1:16" x14ac:dyDescent="0.35">
      <c r="A702" s="256">
        <v>20190329</v>
      </c>
      <c r="B702" s="256" t="s">
        <v>2096</v>
      </c>
      <c r="C702" s="256" t="s">
        <v>2097</v>
      </c>
      <c r="D702" s="256">
        <v>102.59677600000001</v>
      </c>
      <c r="E702" s="256">
        <v>104.196776</v>
      </c>
      <c r="F702" s="256">
        <v>105.79677599999999</v>
      </c>
      <c r="G702" s="256">
        <v>160</v>
      </c>
      <c r="I702" s="223">
        <v>44215</v>
      </c>
      <c r="J702" s="233">
        <v>99.794009237869673</v>
      </c>
      <c r="K702" s="235">
        <v>99.972988158814871</v>
      </c>
      <c r="L702" s="235">
        <v>99.972866688939689</v>
      </c>
      <c r="M702" s="240">
        <v>101.73502733563147</v>
      </c>
      <c r="N702" s="240">
        <v>101.87759343834746</v>
      </c>
      <c r="O702" s="240"/>
      <c r="P702" s="238"/>
    </row>
    <row r="703" spans="1:16" x14ac:dyDescent="0.35">
      <c r="A703" s="256">
        <v>20190329</v>
      </c>
      <c r="B703" s="256" t="s">
        <v>2098</v>
      </c>
      <c r="C703" s="256" t="s">
        <v>2099</v>
      </c>
      <c r="D703" s="256">
        <v>98.976878999999997</v>
      </c>
      <c r="E703" s="256">
        <v>100.27687899999999</v>
      </c>
      <c r="F703" s="256">
        <v>101.57687900000001</v>
      </c>
      <c r="G703" s="256">
        <v>130</v>
      </c>
      <c r="I703" s="223">
        <v>44216</v>
      </c>
      <c r="J703" s="233">
        <v>99.794035796761122</v>
      </c>
      <c r="K703" s="235">
        <v>99.972991641517453</v>
      </c>
      <c r="L703" s="235">
        <v>99.972870030068989</v>
      </c>
      <c r="M703" s="240">
        <v>101.73464168830193</v>
      </c>
      <c r="N703" s="240">
        <v>101.87740469755148</v>
      </c>
      <c r="O703" s="240"/>
      <c r="P703" s="238"/>
    </row>
    <row r="704" spans="1:16" x14ac:dyDescent="0.35">
      <c r="A704" s="256">
        <v>20190329</v>
      </c>
      <c r="B704" s="256" t="s">
        <v>2100</v>
      </c>
      <c r="C704" s="256" t="s">
        <v>2101</v>
      </c>
      <c r="D704" s="256">
        <v>96.801077000000006</v>
      </c>
      <c r="E704" s="256">
        <v>98.401077000000001</v>
      </c>
      <c r="F704" s="256">
        <v>100.001077</v>
      </c>
      <c r="G704" s="256">
        <v>160</v>
      </c>
      <c r="I704" s="223">
        <v>44217</v>
      </c>
      <c r="J704" s="233">
        <v>99.794062355652571</v>
      </c>
      <c r="K704" s="235">
        <v>99.972995124220034</v>
      </c>
      <c r="L704" s="235">
        <v>99.97287337119829</v>
      </c>
      <c r="M704" s="240">
        <v>101.7342560409724</v>
      </c>
      <c r="N704" s="240">
        <v>101.87721595675552</v>
      </c>
      <c r="O704" s="240"/>
      <c r="P704" s="238"/>
    </row>
    <row r="705" spans="1:16" x14ac:dyDescent="0.35">
      <c r="A705" s="256">
        <v>20190329</v>
      </c>
      <c r="B705" s="256" t="s">
        <v>2102</v>
      </c>
      <c r="C705" s="256" t="s">
        <v>2103</v>
      </c>
      <c r="D705" s="256">
        <v>94.949665999999993</v>
      </c>
      <c r="E705" s="256">
        <v>96.549666000000002</v>
      </c>
      <c r="F705" s="256">
        <v>98.149665999999996</v>
      </c>
      <c r="G705" s="256">
        <v>160</v>
      </c>
      <c r="I705" s="223">
        <v>44218</v>
      </c>
      <c r="J705" s="233">
        <v>99.79408891454402</v>
      </c>
      <c r="K705" s="235">
        <v>99.972998606922616</v>
      </c>
      <c r="L705" s="235">
        <v>99.97287671232759</v>
      </c>
      <c r="M705" s="240">
        <v>101.73387039364286</v>
      </c>
      <c r="N705" s="240">
        <v>101.87702721595954</v>
      </c>
      <c r="O705" s="240"/>
      <c r="P705" s="238"/>
    </row>
    <row r="706" spans="1:16" x14ac:dyDescent="0.35">
      <c r="A706" s="256">
        <v>20190329</v>
      </c>
      <c r="B706" s="256" t="s">
        <v>3699</v>
      </c>
      <c r="C706" s="256" t="s">
        <v>3700</v>
      </c>
      <c r="D706" s="256">
        <v>92.221355000000003</v>
      </c>
      <c r="E706" s="256">
        <v>93.821354999999997</v>
      </c>
      <c r="F706" s="256">
        <v>95.421355000000005</v>
      </c>
      <c r="G706" s="256">
        <v>160</v>
      </c>
      <c r="I706" s="223">
        <v>44219</v>
      </c>
      <c r="J706" s="233">
        <v>99.794115473435468</v>
      </c>
      <c r="K706" s="235">
        <v>99.973002089625197</v>
      </c>
      <c r="L706" s="235">
        <v>99.97288005345689</v>
      </c>
      <c r="M706" s="240">
        <v>101.73348474631332</v>
      </c>
      <c r="N706" s="240">
        <v>101.87683847516358</v>
      </c>
      <c r="O706" s="240"/>
      <c r="P706" s="238"/>
    </row>
    <row r="707" spans="1:16" x14ac:dyDescent="0.35">
      <c r="A707" s="256">
        <v>20190329</v>
      </c>
      <c r="B707" s="256" t="s">
        <v>2104</v>
      </c>
      <c r="C707" s="256" t="s">
        <v>2105</v>
      </c>
      <c r="D707" s="256">
        <v>95.683439000000007</v>
      </c>
      <c r="E707" s="256">
        <v>97.283439000000001</v>
      </c>
      <c r="F707" s="256">
        <v>98.883438999999996</v>
      </c>
      <c r="G707" s="256">
        <v>160</v>
      </c>
      <c r="I707" s="223">
        <v>44220</v>
      </c>
      <c r="J707" s="233">
        <v>99.794142032326917</v>
      </c>
      <c r="K707" s="235">
        <v>99.973005572327779</v>
      </c>
      <c r="L707" s="235">
        <v>99.972883394586191</v>
      </c>
      <c r="M707" s="240">
        <v>101.73309909898379</v>
      </c>
      <c r="N707" s="240">
        <v>101.8766497343676</v>
      </c>
      <c r="O707" s="240"/>
      <c r="P707" s="238"/>
    </row>
    <row r="708" spans="1:16" x14ac:dyDescent="0.35">
      <c r="A708" s="256">
        <v>20190329</v>
      </c>
      <c r="B708" s="256" t="s">
        <v>2106</v>
      </c>
      <c r="C708" s="256" t="s">
        <v>2107</v>
      </c>
      <c r="D708" s="256">
        <v>93.650526999999997</v>
      </c>
      <c r="E708" s="256">
        <v>95.250527000000005</v>
      </c>
      <c r="F708" s="256">
        <v>96.850527</v>
      </c>
      <c r="G708" s="256">
        <v>160</v>
      </c>
      <c r="I708" s="223">
        <v>44221</v>
      </c>
      <c r="J708" s="233">
        <v>99.794168591218366</v>
      </c>
      <c r="K708" s="235">
        <v>99.97300905503036</v>
      </c>
      <c r="L708" s="235">
        <v>99.972886735715491</v>
      </c>
      <c r="M708" s="240">
        <v>101.73271345165425</v>
      </c>
      <c r="N708" s="240">
        <v>101.87646099357164</v>
      </c>
      <c r="O708" s="240"/>
      <c r="P708" s="238"/>
    </row>
    <row r="709" spans="1:16" x14ac:dyDescent="0.35">
      <c r="A709" s="256">
        <v>20190329</v>
      </c>
      <c r="B709" s="256" t="s">
        <v>3701</v>
      </c>
      <c r="C709" s="256" t="s">
        <v>3702</v>
      </c>
      <c r="D709" s="256">
        <v>87.606634</v>
      </c>
      <c r="E709" s="256">
        <v>89.206633999999994</v>
      </c>
      <c r="F709" s="256">
        <v>90.806634000000003</v>
      </c>
      <c r="G709" s="256">
        <v>160</v>
      </c>
      <c r="I709" s="223">
        <v>44222</v>
      </c>
      <c r="J709" s="233">
        <v>99.794195150109815</v>
      </c>
      <c r="K709" s="235">
        <v>99.973012537732941</v>
      </c>
      <c r="L709" s="235">
        <v>99.972890076844791</v>
      </c>
      <c r="M709" s="240">
        <v>101.73232780432471</v>
      </c>
      <c r="N709" s="240">
        <v>101.87627225277566</v>
      </c>
      <c r="O709" s="240"/>
      <c r="P709" s="238"/>
    </row>
    <row r="710" spans="1:16" x14ac:dyDescent="0.35">
      <c r="A710" s="256">
        <v>20190329</v>
      </c>
      <c r="B710" s="256" t="s">
        <v>2108</v>
      </c>
      <c r="C710" s="256" t="s">
        <v>2109</v>
      </c>
      <c r="D710" s="256">
        <v>93.602143999999996</v>
      </c>
      <c r="E710" s="256">
        <v>95.202144000000004</v>
      </c>
      <c r="F710" s="256">
        <v>96.802143999999998</v>
      </c>
      <c r="G710" s="256">
        <v>160</v>
      </c>
      <c r="I710" s="223">
        <v>44223</v>
      </c>
      <c r="J710" s="233">
        <v>99.794221709001263</v>
      </c>
      <c r="K710" s="235">
        <v>99.973016020435523</v>
      </c>
      <c r="L710" s="235">
        <v>99.972893417974092</v>
      </c>
      <c r="M710" s="240">
        <v>101.73194215699517</v>
      </c>
      <c r="N710" s="240">
        <v>101.8760835119797</v>
      </c>
      <c r="O710" s="240"/>
      <c r="P710" s="238"/>
    </row>
    <row r="711" spans="1:16" x14ac:dyDescent="0.35">
      <c r="A711" s="256">
        <v>20190329</v>
      </c>
      <c r="B711" s="256" t="s">
        <v>3703</v>
      </c>
      <c r="C711" s="256" t="s">
        <v>3704</v>
      </c>
      <c r="D711" s="256">
        <v>89.704187000000005</v>
      </c>
      <c r="E711" s="256">
        <v>91.304186999999999</v>
      </c>
      <c r="F711" s="256">
        <v>92.904186999999993</v>
      </c>
      <c r="G711" s="256">
        <v>160</v>
      </c>
      <c r="I711" s="223">
        <v>44224</v>
      </c>
      <c r="J711" s="233">
        <v>99.794248267892712</v>
      </c>
      <c r="K711" s="235">
        <v>99.973019503138104</v>
      </c>
      <c r="L711" s="235">
        <v>99.972896759103392</v>
      </c>
      <c r="M711" s="240">
        <v>101.73155650966564</v>
      </c>
      <c r="N711" s="240">
        <v>101.87589477118372</v>
      </c>
      <c r="O711" s="240"/>
      <c r="P711" s="238"/>
    </row>
    <row r="712" spans="1:16" x14ac:dyDescent="0.35">
      <c r="A712" s="256">
        <v>20190329</v>
      </c>
      <c r="B712" s="256" t="s">
        <v>3705</v>
      </c>
      <c r="C712" s="256" t="s">
        <v>3706</v>
      </c>
      <c r="D712" s="256">
        <v>92.523392000000001</v>
      </c>
      <c r="E712" s="256">
        <v>94.123391999999996</v>
      </c>
      <c r="F712" s="256">
        <v>95.723392000000004</v>
      </c>
      <c r="G712" s="256">
        <v>160</v>
      </c>
      <c r="I712" s="223">
        <v>44225</v>
      </c>
      <c r="J712" s="233">
        <v>99.794274826784161</v>
      </c>
      <c r="K712" s="235">
        <v>99.973022985840686</v>
      </c>
      <c r="L712" s="235">
        <v>99.972900100232692</v>
      </c>
      <c r="M712" s="240">
        <v>101.7311708623361</v>
      </c>
      <c r="N712" s="240">
        <v>101.87570603038776</v>
      </c>
      <c r="O712" s="240"/>
      <c r="P712" s="238"/>
    </row>
    <row r="713" spans="1:16" x14ac:dyDescent="0.35">
      <c r="A713" s="256">
        <v>20190329</v>
      </c>
      <c r="B713" s="256" t="s">
        <v>4801</v>
      </c>
      <c r="C713" s="256" t="s">
        <v>4802</v>
      </c>
      <c r="D713" s="256">
        <v>96.126453999999995</v>
      </c>
      <c r="E713" s="256">
        <v>97.726454000000004</v>
      </c>
      <c r="F713" s="256">
        <v>99.326453999999998</v>
      </c>
      <c r="G713" s="256">
        <v>160</v>
      </c>
      <c r="I713" s="223">
        <v>44226</v>
      </c>
      <c r="J713" s="233">
        <v>99.79430138567561</v>
      </c>
      <c r="K713" s="235">
        <v>99.973026468543267</v>
      </c>
      <c r="L713" s="235">
        <v>99.972903441361993</v>
      </c>
      <c r="M713" s="240">
        <v>101.73078521500656</v>
      </c>
      <c r="N713" s="240">
        <v>101.87551728959178</v>
      </c>
      <c r="O713" s="240"/>
      <c r="P713" s="238"/>
    </row>
    <row r="714" spans="1:16" x14ac:dyDescent="0.35">
      <c r="A714" s="256">
        <v>20190329</v>
      </c>
      <c r="B714" s="256" t="s">
        <v>4902</v>
      </c>
      <c r="C714" s="256" t="s">
        <v>4903</v>
      </c>
      <c r="D714" s="256">
        <v>99.035161000000002</v>
      </c>
      <c r="E714" s="256">
        <v>100.635161</v>
      </c>
      <c r="F714" s="256">
        <v>102.23516100000001</v>
      </c>
      <c r="G714" s="256">
        <v>160</v>
      </c>
      <c r="I714" s="223">
        <v>44227</v>
      </c>
      <c r="J714" s="233">
        <v>99.794327944567058</v>
      </c>
      <c r="K714" s="235">
        <v>99.973029951245849</v>
      </c>
      <c r="L714" s="235">
        <v>99.972906782491293</v>
      </c>
      <c r="M714" s="240">
        <v>101.73039956767703</v>
      </c>
      <c r="N714" s="240">
        <v>101.87532854879582</v>
      </c>
      <c r="O714" s="240"/>
      <c r="P714" s="238"/>
    </row>
    <row r="715" spans="1:16" x14ac:dyDescent="0.35">
      <c r="A715" s="256">
        <v>20190329</v>
      </c>
      <c r="B715" s="256" t="s">
        <v>5191</v>
      </c>
      <c r="C715" s="256" t="s">
        <v>5192</v>
      </c>
      <c r="D715" s="256">
        <v>99.952496999999994</v>
      </c>
      <c r="E715" s="256">
        <v>101.25249700000001</v>
      </c>
      <c r="F715" s="256">
        <v>102.552497</v>
      </c>
      <c r="G715" s="256">
        <v>130</v>
      </c>
      <c r="I715" s="223">
        <v>44228</v>
      </c>
      <c r="J715" s="233">
        <v>99.794354503458507</v>
      </c>
      <c r="K715" s="235">
        <v>99.97303343394843</v>
      </c>
      <c r="L715" s="235">
        <v>99.972910123620593</v>
      </c>
      <c r="M715" s="240">
        <v>101.73001392034749</v>
      </c>
      <c r="N715" s="240">
        <v>101.87513980799984</v>
      </c>
      <c r="O715" s="240"/>
      <c r="P715" s="238"/>
    </row>
    <row r="716" spans="1:16" x14ac:dyDescent="0.35">
      <c r="A716" s="256">
        <v>20190329</v>
      </c>
      <c r="B716" s="256" t="s">
        <v>4803</v>
      </c>
      <c r="C716" s="256" t="s">
        <v>4804</v>
      </c>
      <c r="D716" s="256">
        <v>96.550388999999996</v>
      </c>
      <c r="E716" s="256">
        <v>98.150389000000004</v>
      </c>
      <c r="F716" s="256">
        <v>99.750388999999998</v>
      </c>
      <c r="G716" s="256">
        <v>160</v>
      </c>
      <c r="I716" s="223">
        <v>44229</v>
      </c>
      <c r="J716" s="233">
        <v>99.794381062349956</v>
      </c>
      <c r="K716" s="235">
        <v>99.973036916651012</v>
      </c>
      <c r="L716" s="235">
        <v>99.972913464749894</v>
      </c>
      <c r="M716" s="240">
        <v>101.72962827301795</v>
      </c>
      <c r="N716" s="240">
        <v>101.87495106720388</v>
      </c>
      <c r="O716" s="240"/>
      <c r="P716" s="238"/>
    </row>
    <row r="717" spans="1:16" x14ac:dyDescent="0.35">
      <c r="A717" s="256">
        <v>20190329</v>
      </c>
      <c r="B717" s="256" t="s">
        <v>4904</v>
      </c>
      <c r="C717" s="256" t="s">
        <v>4905</v>
      </c>
      <c r="D717" s="256">
        <v>99.541539</v>
      </c>
      <c r="E717" s="256">
        <v>101.14153899999999</v>
      </c>
      <c r="F717" s="256">
        <v>102.741539</v>
      </c>
      <c r="G717" s="256">
        <v>160</v>
      </c>
      <c r="I717" s="223">
        <v>44230</v>
      </c>
      <c r="J717" s="233">
        <v>99.794407621241405</v>
      </c>
      <c r="K717" s="235">
        <v>99.973040399353593</v>
      </c>
      <c r="L717" s="235">
        <v>99.972916805879194</v>
      </c>
      <c r="M717" s="240">
        <v>101.72924262568841</v>
      </c>
      <c r="N717" s="240">
        <v>101.8747623264079</v>
      </c>
      <c r="O717" s="240"/>
      <c r="P717" s="238"/>
    </row>
    <row r="718" spans="1:16" x14ac:dyDescent="0.35">
      <c r="A718" s="256">
        <v>20190329</v>
      </c>
      <c r="B718" s="256" t="s">
        <v>5193</v>
      </c>
      <c r="C718" s="256" t="s">
        <v>5194</v>
      </c>
      <c r="D718" s="256">
        <v>100.62830099999999</v>
      </c>
      <c r="E718" s="256">
        <v>102.228301</v>
      </c>
      <c r="F718" s="256">
        <v>103.828301</v>
      </c>
      <c r="G718" s="256">
        <v>160</v>
      </c>
      <c r="I718" s="223">
        <v>44231</v>
      </c>
      <c r="J718" s="233">
        <v>99.794434180132853</v>
      </c>
      <c r="K718" s="235">
        <v>99.973043882056174</v>
      </c>
      <c r="L718" s="235">
        <v>99.972920147008494</v>
      </c>
      <c r="M718" s="240">
        <v>101.72885697835888</v>
      </c>
      <c r="N718" s="240">
        <v>101.87457358561194</v>
      </c>
      <c r="O718" s="240"/>
      <c r="P718" s="238"/>
    </row>
    <row r="719" spans="1:16" x14ac:dyDescent="0.35">
      <c r="A719" s="256">
        <v>20190329</v>
      </c>
      <c r="B719" s="256" t="s">
        <v>4805</v>
      </c>
      <c r="C719" s="256" t="s">
        <v>4806</v>
      </c>
      <c r="D719" s="256">
        <v>94.281897000000001</v>
      </c>
      <c r="E719" s="256">
        <v>95.881896999999995</v>
      </c>
      <c r="F719" s="256">
        <v>97.481897000000004</v>
      </c>
      <c r="G719" s="256">
        <v>160</v>
      </c>
      <c r="I719" s="223">
        <v>44232</v>
      </c>
      <c r="J719" s="233">
        <v>99.794460739024302</v>
      </c>
      <c r="K719" s="235">
        <v>99.973047364758756</v>
      </c>
      <c r="L719" s="235">
        <v>99.972923488137795</v>
      </c>
      <c r="M719" s="240">
        <v>101.72847133102934</v>
      </c>
      <c r="N719" s="240">
        <v>101.87438484481596</v>
      </c>
      <c r="O719" s="240"/>
      <c r="P719" s="238"/>
    </row>
    <row r="720" spans="1:16" x14ac:dyDescent="0.35">
      <c r="A720" s="256">
        <v>20190329</v>
      </c>
      <c r="B720" s="256" t="s">
        <v>4906</v>
      </c>
      <c r="C720" s="256" t="s">
        <v>4907</v>
      </c>
      <c r="D720" s="256">
        <v>98.514499000000001</v>
      </c>
      <c r="E720" s="256">
        <v>100.114499</v>
      </c>
      <c r="F720" s="256">
        <v>101.714499</v>
      </c>
      <c r="G720" s="256">
        <v>160</v>
      </c>
      <c r="I720" s="223">
        <v>44233</v>
      </c>
      <c r="J720" s="233">
        <v>99.794487297915751</v>
      </c>
      <c r="K720" s="235">
        <v>99.973050847461337</v>
      </c>
      <c r="L720" s="235">
        <v>99.972926829267095</v>
      </c>
      <c r="M720" s="240">
        <v>101.7280856836998</v>
      </c>
      <c r="N720" s="240">
        <v>101.87419610402</v>
      </c>
      <c r="O720" s="240"/>
      <c r="P720" s="238"/>
    </row>
    <row r="721" spans="1:16" x14ac:dyDescent="0.35">
      <c r="A721" s="256">
        <v>20190329</v>
      </c>
      <c r="B721" s="256" t="s">
        <v>5195</v>
      </c>
      <c r="C721" s="256" t="s">
        <v>5196</v>
      </c>
      <c r="D721" s="256">
        <v>101.143371</v>
      </c>
      <c r="E721" s="256">
        <v>102.743371</v>
      </c>
      <c r="F721" s="256">
        <v>104.343371</v>
      </c>
      <c r="G721" s="256">
        <v>160</v>
      </c>
      <c r="I721" s="223">
        <v>44234</v>
      </c>
      <c r="J721" s="233">
        <v>99.7945138568072</v>
      </c>
      <c r="K721" s="235">
        <v>99.973054330163919</v>
      </c>
      <c r="L721" s="235">
        <v>99.972930170396396</v>
      </c>
      <c r="M721" s="240">
        <v>101.72770003637027</v>
      </c>
      <c r="N721" s="240">
        <v>101.87400736322402</v>
      </c>
      <c r="O721" s="240"/>
      <c r="P721" s="238"/>
    </row>
    <row r="722" spans="1:16" x14ac:dyDescent="0.35">
      <c r="A722" s="256">
        <v>20190329</v>
      </c>
      <c r="B722" s="256" t="s">
        <v>4807</v>
      </c>
      <c r="C722" s="256" t="s">
        <v>4808</v>
      </c>
      <c r="D722" s="256">
        <v>94.994034999999997</v>
      </c>
      <c r="E722" s="256">
        <v>96.594035000000005</v>
      </c>
      <c r="F722" s="256">
        <v>98.194035</v>
      </c>
      <c r="G722" s="256">
        <v>160</v>
      </c>
      <c r="I722" s="223">
        <v>44235</v>
      </c>
      <c r="J722" s="233">
        <v>99.794540415698648</v>
      </c>
      <c r="K722" s="235">
        <v>99.9730578128665</v>
      </c>
      <c r="L722" s="235">
        <v>99.972933511525696</v>
      </c>
      <c r="M722" s="240">
        <v>101.72731438904073</v>
      </c>
      <c r="N722" s="240">
        <v>101.87381862242806</v>
      </c>
      <c r="O722" s="240"/>
      <c r="P722" s="238"/>
    </row>
    <row r="723" spans="1:16" x14ac:dyDescent="0.35">
      <c r="A723" s="256">
        <v>20190329</v>
      </c>
      <c r="B723" s="256" t="s">
        <v>4908</v>
      </c>
      <c r="C723" s="256" t="s">
        <v>4909</v>
      </c>
      <c r="D723" s="256">
        <v>100.41201599999999</v>
      </c>
      <c r="E723" s="256">
        <v>102.012016</v>
      </c>
      <c r="F723" s="256">
        <v>103.612016</v>
      </c>
      <c r="G723" s="256">
        <v>160</v>
      </c>
      <c r="I723" s="223">
        <v>44236</v>
      </c>
      <c r="J723" s="233">
        <v>99.794566974590097</v>
      </c>
      <c r="K723" s="235">
        <v>99.973061295569082</v>
      </c>
      <c r="L723" s="235">
        <v>99.972936852654996</v>
      </c>
      <c r="M723" s="240">
        <v>101.72692874171119</v>
      </c>
      <c r="N723" s="240">
        <v>101.87362988163208</v>
      </c>
      <c r="O723" s="240"/>
      <c r="P723" s="238"/>
    </row>
    <row r="724" spans="1:16" x14ac:dyDescent="0.35">
      <c r="A724" s="256">
        <v>20190329</v>
      </c>
      <c r="B724" s="256" t="s">
        <v>5197</v>
      </c>
      <c r="C724" s="256" t="s">
        <v>5198</v>
      </c>
      <c r="D724" s="256">
        <v>101.564443</v>
      </c>
      <c r="E724" s="256">
        <v>103.16444300000001</v>
      </c>
      <c r="F724" s="256">
        <v>104.764443</v>
      </c>
      <c r="G724" s="256">
        <v>160</v>
      </c>
      <c r="I724" s="223">
        <v>44237</v>
      </c>
      <c r="J724" s="233">
        <v>99.794593533481546</v>
      </c>
      <c r="K724" s="235">
        <v>99.973064778271663</v>
      </c>
      <c r="L724" s="235">
        <v>99.972940193784297</v>
      </c>
      <c r="M724" s="240">
        <v>101.72654309438165</v>
      </c>
      <c r="N724" s="240">
        <v>101.87344114083612</v>
      </c>
      <c r="O724" s="240"/>
      <c r="P724" s="238"/>
    </row>
    <row r="725" spans="1:16" x14ac:dyDescent="0.35">
      <c r="A725" s="256">
        <v>20190329</v>
      </c>
      <c r="B725" s="256" t="s">
        <v>4809</v>
      </c>
      <c r="C725" s="256" t="s">
        <v>4810</v>
      </c>
      <c r="D725" s="256">
        <v>94.668141000000006</v>
      </c>
      <c r="E725" s="256">
        <v>96.268141</v>
      </c>
      <c r="F725" s="256">
        <v>97.868140999999994</v>
      </c>
      <c r="G725" s="256">
        <v>160</v>
      </c>
      <c r="I725" s="223">
        <v>44238</v>
      </c>
      <c r="J725" s="233">
        <v>99.794620092372995</v>
      </c>
      <c r="K725" s="235">
        <v>99.973068260974244</v>
      </c>
      <c r="L725" s="235">
        <v>99.972943534913597</v>
      </c>
      <c r="M725" s="240">
        <v>101.72615744705212</v>
      </c>
      <c r="N725" s="240">
        <v>101.87325240004014</v>
      </c>
      <c r="O725" s="240"/>
      <c r="P725" s="238"/>
    </row>
    <row r="726" spans="1:16" x14ac:dyDescent="0.35">
      <c r="A726" s="256">
        <v>20190329</v>
      </c>
      <c r="B726" s="256" t="s">
        <v>5199</v>
      </c>
      <c r="C726" s="256" t="s">
        <v>5200</v>
      </c>
      <c r="D726" s="256">
        <v>101.008894</v>
      </c>
      <c r="E726" s="256">
        <v>102.60889400000001</v>
      </c>
      <c r="F726" s="256">
        <v>104.208894</v>
      </c>
      <c r="G726" s="256">
        <v>160</v>
      </c>
      <c r="I726" s="223">
        <v>44239</v>
      </c>
      <c r="J726" s="233">
        <v>99.794646651264443</v>
      </c>
      <c r="K726" s="235">
        <v>99.973071743676826</v>
      </c>
      <c r="L726" s="235">
        <v>99.972946876042897</v>
      </c>
      <c r="M726" s="240">
        <v>101.72577179972258</v>
      </c>
      <c r="N726" s="240">
        <v>101.87306365924418</v>
      </c>
      <c r="O726" s="240"/>
      <c r="P726" s="238"/>
    </row>
    <row r="727" spans="1:16" x14ac:dyDescent="0.35">
      <c r="A727" s="256">
        <v>20190329</v>
      </c>
      <c r="B727" s="256" t="s">
        <v>5201</v>
      </c>
      <c r="C727" s="256" t="s">
        <v>5202</v>
      </c>
      <c r="D727" s="256">
        <v>101.07106400000001</v>
      </c>
      <c r="E727" s="256">
        <v>102.671064</v>
      </c>
      <c r="F727" s="256">
        <v>104.271064</v>
      </c>
      <c r="G727" s="256">
        <v>160</v>
      </c>
      <c r="I727" s="223">
        <v>44240</v>
      </c>
      <c r="J727" s="233">
        <v>99.794673210155892</v>
      </c>
      <c r="K727" s="235">
        <v>99.973075226379407</v>
      </c>
      <c r="L727" s="235">
        <v>99.972950217172198</v>
      </c>
      <c r="M727" s="240">
        <v>101.72538615239304</v>
      </c>
      <c r="N727" s="240">
        <v>101.8728749184482</v>
      </c>
      <c r="O727" s="240"/>
      <c r="P727" s="238"/>
    </row>
    <row r="728" spans="1:16" x14ac:dyDescent="0.35">
      <c r="A728" s="256">
        <v>20190329</v>
      </c>
      <c r="B728" s="256" t="s">
        <v>4811</v>
      </c>
      <c r="C728" s="256" t="s">
        <v>4812</v>
      </c>
      <c r="D728" s="256">
        <v>96.677768</v>
      </c>
      <c r="E728" s="256">
        <v>98.677768</v>
      </c>
      <c r="F728" s="256">
        <v>100.677768</v>
      </c>
      <c r="G728" s="256">
        <v>200</v>
      </c>
      <c r="I728" s="223">
        <v>44241</v>
      </c>
      <c r="J728" s="233">
        <v>99.794699769047341</v>
      </c>
      <c r="K728" s="235">
        <v>99.973078709081989</v>
      </c>
      <c r="L728" s="235">
        <v>99.972953558301498</v>
      </c>
      <c r="M728" s="240">
        <v>101.72500050506351</v>
      </c>
      <c r="N728" s="240">
        <v>101.87268617765224</v>
      </c>
      <c r="O728" s="240"/>
      <c r="P728" s="238"/>
    </row>
    <row r="729" spans="1:16" x14ac:dyDescent="0.35">
      <c r="A729" s="256">
        <v>20190329</v>
      </c>
      <c r="B729" s="256" t="s">
        <v>2111</v>
      </c>
      <c r="C729" s="256" t="s">
        <v>2112</v>
      </c>
      <c r="D729" s="256">
        <v>100.26039299999999</v>
      </c>
      <c r="E729" s="256">
        <v>101.460393</v>
      </c>
      <c r="F729" s="256">
        <v>102.660393</v>
      </c>
      <c r="G729" s="256">
        <v>120</v>
      </c>
      <c r="I729" s="223">
        <v>44242</v>
      </c>
      <c r="J729" s="233">
        <v>99.79472632793879</v>
      </c>
      <c r="K729" s="235">
        <v>99.97308219178457</v>
      </c>
      <c r="L729" s="235">
        <v>99.972956899430798</v>
      </c>
      <c r="M729" s="240">
        <v>101.72461485773397</v>
      </c>
      <c r="N729" s="240">
        <v>101.87249743685626</v>
      </c>
      <c r="O729" s="240"/>
      <c r="P729" s="238"/>
    </row>
    <row r="730" spans="1:16" x14ac:dyDescent="0.35">
      <c r="A730" s="256">
        <v>20190329</v>
      </c>
      <c r="B730" s="256" t="s">
        <v>2114</v>
      </c>
      <c r="C730" s="256" t="s">
        <v>2115</v>
      </c>
      <c r="D730" s="256">
        <v>97.426197000000002</v>
      </c>
      <c r="E730" s="256">
        <v>99.026196999999996</v>
      </c>
      <c r="F730" s="256">
        <v>100.626197</v>
      </c>
      <c r="G730" s="256">
        <v>160</v>
      </c>
      <c r="I730" s="223">
        <v>44243</v>
      </c>
      <c r="J730" s="233">
        <v>99.794752886830238</v>
      </c>
      <c r="K730" s="235">
        <v>99.973085674487152</v>
      </c>
      <c r="L730" s="235">
        <v>99.972960240560099</v>
      </c>
      <c r="M730" s="240">
        <v>101.72422921040443</v>
      </c>
      <c r="N730" s="240">
        <v>101.8723086960603</v>
      </c>
      <c r="O730" s="240"/>
      <c r="P730" s="238"/>
    </row>
    <row r="731" spans="1:16" x14ac:dyDescent="0.35">
      <c r="A731" s="256">
        <v>20190329</v>
      </c>
      <c r="B731" s="256" t="s">
        <v>2116</v>
      </c>
      <c r="C731" s="256" t="s">
        <v>2117</v>
      </c>
      <c r="D731" s="256">
        <v>95.441945000000004</v>
      </c>
      <c r="E731" s="256">
        <v>97.441945000000004</v>
      </c>
      <c r="F731" s="256">
        <v>99.441945000000004</v>
      </c>
      <c r="G731" s="256">
        <v>200</v>
      </c>
      <c r="I731" s="223">
        <v>44244</v>
      </c>
      <c r="J731" s="233">
        <v>99.794779445721687</v>
      </c>
      <c r="K731" s="235">
        <v>99.973089157189733</v>
      </c>
      <c r="L731" s="235">
        <v>99.972963581689399</v>
      </c>
      <c r="M731" s="240">
        <v>101.72384356307489</v>
      </c>
      <c r="N731" s="240">
        <v>101.87211995526432</v>
      </c>
      <c r="O731" s="240"/>
      <c r="P731" s="238"/>
    </row>
    <row r="732" spans="1:16" x14ac:dyDescent="0.35">
      <c r="A732" s="256">
        <v>20190329</v>
      </c>
      <c r="B732" s="256" t="s">
        <v>2120</v>
      </c>
      <c r="C732" s="256" t="s">
        <v>2121</v>
      </c>
      <c r="D732" s="256">
        <v>99.431426000000002</v>
      </c>
      <c r="E732" s="256">
        <v>100.431426</v>
      </c>
      <c r="F732" s="256">
        <v>101.431426</v>
      </c>
      <c r="G732" s="256">
        <v>100</v>
      </c>
      <c r="I732" s="223">
        <v>44245</v>
      </c>
      <c r="J732" s="233">
        <v>99.794806004613136</v>
      </c>
      <c r="K732" s="235">
        <v>99.973092639892315</v>
      </c>
      <c r="L732" s="235">
        <v>99.972966922818699</v>
      </c>
      <c r="M732" s="240">
        <v>101.72345791574536</v>
      </c>
      <c r="N732" s="240">
        <v>101.87193121446836</v>
      </c>
      <c r="O732" s="240"/>
      <c r="P732" s="238"/>
    </row>
    <row r="733" spans="1:16" x14ac:dyDescent="0.35">
      <c r="A733" s="256">
        <v>20190329</v>
      </c>
      <c r="B733" s="256" t="s">
        <v>2122</v>
      </c>
      <c r="C733" s="256" t="s">
        <v>2123</v>
      </c>
      <c r="D733" s="256">
        <v>99.872004000000004</v>
      </c>
      <c r="E733" s="256">
        <v>100.872004</v>
      </c>
      <c r="F733" s="256">
        <v>101.872004</v>
      </c>
      <c r="G733" s="256">
        <v>100</v>
      </c>
      <c r="I733" s="223">
        <v>44246</v>
      </c>
      <c r="J733" s="233">
        <v>99.794832563504585</v>
      </c>
      <c r="K733" s="235">
        <v>99.973096122594896</v>
      </c>
      <c r="L733" s="235">
        <v>99.972970263948</v>
      </c>
      <c r="M733" s="240">
        <v>101.72307226841582</v>
      </c>
      <c r="N733" s="240">
        <v>101.87174247367238</v>
      </c>
      <c r="O733" s="240"/>
      <c r="P733" s="238"/>
    </row>
    <row r="734" spans="1:16" x14ac:dyDescent="0.35">
      <c r="A734" s="256">
        <v>20190329</v>
      </c>
      <c r="B734" s="256" t="s">
        <v>2124</v>
      </c>
      <c r="C734" s="256" t="s">
        <v>2125</v>
      </c>
      <c r="D734" s="256">
        <v>101.198554</v>
      </c>
      <c r="E734" s="256">
        <v>102.498554</v>
      </c>
      <c r="F734" s="256">
        <v>103.798554</v>
      </c>
      <c r="G734" s="256">
        <v>130</v>
      </c>
      <c r="I734" s="223">
        <v>44247</v>
      </c>
      <c r="J734" s="233">
        <v>99.794859122396034</v>
      </c>
      <c r="K734" s="235">
        <v>99.973099605297477</v>
      </c>
      <c r="L734" s="235">
        <v>99.9729736050773</v>
      </c>
      <c r="M734" s="240">
        <v>101.72268662108628</v>
      </c>
      <c r="N734" s="240">
        <v>101.87155373287642</v>
      </c>
      <c r="O734" s="240"/>
      <c r="P734" s="238"/>
    </row>
    <row r="735" spans="1:16" x14ac:dyDescent="0.35">
      <c r="A735" s="256">
        <v>20190329</v>
      </c>
      <c r="B735" s="256" t="s">
        <v>2126</v>
      </c>
      <c r="C735" s="256" t="s">
        <v>2127</v>
      </c>
      <c r="D735" s="256">
        <v>100.53183900000001</v>
      </c>
      <c r="E735" s="256">
        <v>101.831839</v>
      </c>
      <c r="F735" s="256">
        <v>103.131839</v>
      </c>
      <c r="G735" s="256">
        <v>130</v>
      </c>
      <c r="I735" s="223">
        <v>44248</v>
      </c>
      <c r="J735" s="233">
        <v>99.794885681287482</v>
      </c>
      <c r="K735" s="235">
        <v>99.973103088000059</v>
      </c>
      <c r="L735" s="235">
        <v>99.9729769462066</v>
      </c>
      <c r="M735" s="240">
        <v>101.72230097375675</v>
      </c>
      <c r="N735" s="240">
        <v>101.87136499208044</v>
      </c>
      <c r="O735" s="240"/>
      <c r="P735" s="238"/>
    </row>
    <row r="736" spans="1:16" x14ac:dyDescent="0.35">
      <c r="A736" s="256">
        <v>20190329</v>
      </c>
      <c r="B736" s="256" t="s">
        <v>4480</v>
      </c>
      <c r="C736" s="256" t="s">
        <v>4481</v>
      </c>
      <c r="D736" s="256">
        <v>98.993620000000007</v>
      </c>
      <c r="E736" s="256">
        <v>99.993620000000007</v>
      </c>
      <c r="F736" s="256">
        <v>100.99362000000001</v>
      </c>
      <c r="G736" s="256">
        <v>100</v>
      </c>
      <c r="I736" s="223">
        <v>44249</v>
      </c>
      <c r="J736" s="233">
        <v>99.794912240178931</v>
      </c>
      <c r="K736" s="235">
        <v>99.97310657070264</v>
      </c>
      <c r="L736" s="235">
        <v>99.972980287335901</v>
      </c>
      <c r="M736" s="240">
        <v>101.72191532642721</v>
      </c>
      <c r="N736" s="240">
        <v>101.87117625128448</v>
      </c>
      <c r="O736" s="240"/>
      <c r="P736" s="238"/>
    </row>
    <row r="737" spans="1:16" x14ac:dyDescent="0.35">
      <c r="A737" s="256">
        <v>20190329</v>
      </c>
      <c r="B737" s="256" t="s">
        <v>5130</v>
      </c>
      <c r="C737" s="256" t="s">
        <v>5131</v>
      </c>
      <c r="D737" s="256">
        <v>99.249729000000002</v>
      </c>
      <c r="E737" s="256">
        <v>100.249729</v>
      </c>
      <c r="F737" s="256">
        <v>101.249729</v>
      </c>
      <c r="G737" s="256">
        <v>100</v>
      </c>
      <c r="I737" s="223">
        <v>44250</v>
      </c>
      <c r="J737" s="233">
        <v>99.79493879907038</v>
      </c>
      <c r="K737" s="235">
        <v>99.973110053405222</v>
      </c>
      <c r="L737" s="235">
        <v>99.972983628465201</v>
      </c>
      <c r="M737" s="240">
        <v>101.72152967909767</v>
      </c>
      <c r="N737" s="240">
        <v>101.8709875104885</v>
      </c>
      <c r="O737" s="240"/>
      <c r="P737" s="238"/>
    </row>
    <row r="738" spans="1:16" x14ac:dyDescent="0.35">
      <c r="A738" s="256">
        <v>20190329</v>
      </c>
      <c r="B738" s="256" t="s">
        <v>2304</v>
      </c>
      <c r="C738" s="256" t="s">
        <v>3100</v>
      </c>
      <c r="D738" s="256">
        <v>97.986135000000004</v>
      </c>
      <c r="E738" s="256">
        <v>99.286135000000002</v>
      </c>
      <c r="F738" s="256">
        <v>100.586135</v>
      </c>
      <c r="G738" s="256">
        <v>130</v>
      </c>
      <c r="I738" s="223">
        <v>44251</v>
      </c>
      <c r="J738" s="233">
        <v>99.794965357961829</v>
      </c>
      <c r="K738" s="235">
        <v>99.973113536107803</v>
      </c>
      <c r="L738" s="235">
        <v>99.972986969594501</v>
      </c>
      <c r="M738" s="240">
        <v>101.72114403176813</v>
      </c>
      <c r="N738" s="240">
        <v>101.87079876969254</v>
      </c>
      <c r="O738" s="240"/>
      <c r="P738" s="238"/>
    </row>
    <row r="739" spans="1:16" x14ac:dyDescent="0.35">
      <c r="A739" s="256">
        <v>20190329</v>
      </c>
      <c r="B739" s="256" t="s">
        <v>4482</v>
      </c>
      <c r="C739" s="256" t="s">
        <v>4483</v>
      </c>
      <c r="D739" s="256">
        <v>97.659183999999996</v>
      </c>
      <c r="E739" s="256">
        <v>98.959183999999993</v>
      </c>
      <c r="F739" s="256">
        <v>100.259184</v>
      </c>
      <c r="G739" s="256">
        <v>130</v>
      </c>
      <c r="I739" s="223">
        <v>44252</v>
      </c>
      <c r="J739" s="233">
        <v>99.794991916853277</v>
      </c>
      <c r="K739" s="235">
        <v>99.973117018810385</v>
      </c>
      <c r="L739" s="235">
        <v>99.972990310723802</v>
      </c>
      <c r="M739" s="240">
        <v>101.7207583844386</v>
      </c>
      <c r="N739" s="240">
        <v>101.87061002889656</v>
      </c>
      <c r="O739" s="240"/>
      <c r="P739" s="238"/>
    </row>
    <row r="740" spans="1:16" x14ac:dyDescent="0.35">
      <c r="A740" s="256">
        <v>20190329</v>
      </c>
      <c r="B740" s="256" t="s">
        <v>5132</v>
      </c>
      <c r="C740" s="256" t="s">
        <v>5133</v>
      </c>
      <c r="D740" s="256">
        <v>100.77082299999999</v>
      </c>
      <c r="E740" s="256">
        <v>102.070823</v>
      </c>
      <c r="F740" s="256">
        <v>103.370823</v>
      </c>
      <c r="G740" s="256">
        <v>130</v>
      </c>
      <c r="I740" s="223">
        <v>44253</v>
      </c>
      <c r="J740" s="233">
        <v>99.795018475744726</v>
      </c>
      <c r="K740" s="235">
        <v>99.973120501512966</v>
      </c>
      <c r="L740" s="235">
        <v>99.972993651853102</v>
      </c>
      <c r="M740" s="240">
        <v>101.72037273710906</v>
      </c>
      <c r="N740" s="240">
        <v>101.8704212881006</v>
      </c>
      <c r="O740" s="240"/>
      <c r="P740" s="238"/>
    </row>
    <row r="741" spans="1:16" x14ac:dyDescent="0.35">
      <c r="A741" s="256">
        <v>20190329</v>
      </c>
      <c r="B741" s="256" t="s">
        <v>2306</v>
      </c>
      <c r="C741" s="256" t="s">
        <v>3101</v>
      </c>
      <c r="D741" s="256">
        <v>95.907632000000007</v>
      </c>
      <c r="E741" s="256">
        <v>97.507632000000001</v>
      </c>
      <c r="F741" s="256">
        <v>99.107631999999995</v>
      </c>
      <c r="G741" s="256">
        <v>160</v>
      </c>
      <c r="I741" s="223">
        <v>44254</v>
      </c>
      <c r="J741" s="233">
        <v>99.795045034636175</v>
      </c>
      <c r="K741" s="235">
        <v>99.973123984215547</v>
      </c>
      <c r="L741" s="235">
        <v>99.972996992982402</v>
      </c>
      <c r="M741" s="240">
        <v>101.71998708977952</v>
      </c>
      <c r="N741" s="240">
        <v>101.87023254730462</v>
      </c>
      <c r="O741" s="240"/>
      <c r="P741" s="238"/>
    </row>
    <row r="742" spans="1:16" x14ac:dyDescent="0.35">
      <c r="A742" s="256">
        <v>20190329</v>
      </c>
      <c r="B742" s="256" t="s">
        <v>4484</v>
      </c>
      <c r="C742" s="256" t="s">
        <v>4485</v>
      </c>
      <c r="D742" s="256">
        <v>95.321869000000007</v>
      </c>
      <c r="E742" s="256">
        <v>96.921869000000001</v>
      </c>
      <c r="F742" s="256">
        <v>98.521868999999995</v>
      </c>
      <c r="G742" s="256">
        <v>160</v>
      </c>
      <c r="I742" s="223">
        <v>44255</v>
      </c>
      <c r="J742" s="233">
        <v>99.795071593527624</v>
      </c>
      <c r="K742" s="235">
        <v>99.973127466918129</v>
      </c>
      <c r="L742" s="235">
        <v>99.973000334111703</v>
      </c>
      <c r="M742" s="240">
        <v>101.71960144244999</v>
      </c>
      <c r="N742" s="240">
        <v>101.87004380650866</v>
      </c>
      <c r="O742" s="240"/>
      <c r="P742" s="238"/>
    </row>
    <row r="743" spans="1:16" x14ac:dyDescent="0.35">
      <c r="A743" s="256">
        <v>20190329</v>
      </c>
      <c r="B743" s="256" t="s">
        <v>5134</v>
      </c>
      <c r="C743" s="256" t="s">
        <v>5135</v>
      </c>
      <c r="D743" s="256">
        <v>102.21490900000001</v>
      </c>
      <c r="E743" s="256">
        <v>103.814909</v>
      </c>
      <c r="F743" s="256">
        <v>105.41490899999999</v>
      </c>
      <c r="G743" s="256">
        <v>160</v>
      </c>
      <c r="I743" s="223">
        <v>44256</v>
      </c>
      <c r="J743" s="233">
        <v>99.795098152419072</v>
      </c>
      <c r="K743" s="235">
        <v>99.97313094962071</v>
      </c>
      <c r="L743" s="235">
        <v>99.973003675241003</v>
      </c>
      <c r="M743" s="240">
        <v>101.71921579512045</v>
      </c>
      <c r="N743" s="240">
        <v>101.86985506571268</v>
      </c>
      <c r="O743" s="240"/>
      <c r="P743" s="238"/>
    </row>
    <row r="744" spans="1:16" x14ac:dyDescent="0.35">
      <c r="A744" s="256">
        <v>20190329</v>
      </c>
      <c r="B744" s="256" t="s">
        <v>2128</v>
      </c>
      <c r="C744" s="256" t="s">
        <v>2129</v>
      </c>
      <c r="D744" s="256">
        <v>99.384373999999994</v>
      </c>
      <c r="E744" s="256">
        <v>100.38437399999999</v>
      </c>
      <c r="F744" s="256">
        <v>101.38437399999999</v>
      </c>
      <c r="G744" s="256">
        <v>100</v>
      </c>
      <c r="I744" s="223">
        <v>44257</v>
      </c>
      <c r="J744" s="233">
        <v>99.795124711310521</v>
      </c>
      <c r="K744" s="235">
        <v>99.973134432323292</v>
      </c>
      <c r="L744" s="235">
        <v>99.973007016370303</v>
      </c>
      <c r="M744" s="240">
        <v>101.71883014779091</v>
      </c>
      <c r="N744" s="240">
        <v>101.86966632491672</v>
      </c>
      <c r="O744" s="240"/>
      <c r="P744" s="238"/>
    </row>
    <row r="745" spans="1:16" x14ac:dyDescent="0.35">
      <c r="A745" s="256">
        <v>20190329</v>
      </c>
      <c r="B745" s="256" t="s">
        <v>4625</v>
      </c>
      <c r="C745" s="256" t="s">
        <v>4626</v>
      </c>
      <c r="D745" s="256">
        <v>98.779398</v>
      </c>
      <c r="E745" s="256">
        <v>99.779398</v>
      </c>
      <c r="F745" s="256">
        <v>100.779398</v>
      </c>
      <c r="G745" s="256">
        <v>100</v>
      </c>
      <c r="I745" s="223">
        <v>44258</v>
      </c>
      <c r="J745" s="233">
        <v>99.79515127020197</v>
      </c>
      <c r="K745" s="235">
        <v>99.973137915025873</v>
      </c>
      <c r="L745" s="235">
        <v>99.973010357499604</v>
      </c>
      <c r="M745" s="240">
        <v>101.71844450046137</v>
      </c>
      <c r="N745" s="240">
        <v>101.86947758412074</v>
      </c>
      <c r="O745" s="240"/>
      <c r="P745" s="238"/>
    </row>
    <row r="746" spans="1:16" x14ac:dyDescent="0.35">
      <c r="A746" s="256">
        <v>20190329</v>
      </c>
      <c r="B746" s="256" t="s">
        <v>4627</v>
      </c>
      <c r="C746" s="256" t="s">
        <v>4628</v>
      </c>
      <c r="D746" s="256">
        <v>97.679727999999997</v>
      </c>
      <c r="E746" s="256">
        <v>98.979727999999994</v>
      </c>
      <c r="F746" s="256">
        <v>100.27972800000001</v>
      </c>
      <c r="G746" s="256">
        <v>130</v>
      </c>
      <c r="I746" s="223">
        <v>44259</v>
      </c>
      <c r="J746" s="233">
        <v>99.795177829093419</v>
      </c>
      <c r="K746" s="235">
        <v>99.973141397728455</v>
      </c>
      <c r="L746" s="235">
        <v>99.973013698628904</v>
      </c>
      <c r="M746" s="240">
        <v>101.71805885313184</v>
      </c>
      <c r="N746" s="240">
        <v>101.86928884332478</v>
      </c>
      <c r="O746" s="240"/>
      <c r="P746" s="238"/>
    </row>
    <row r="747" spans="1:16" x14ac:dyDescent="0.35">
      <c r="A747" s="256">
        <v>20190329</v>
      </c>
      <c r="B747" s="256" t="s">
        <v>4813</v>
      </c>
      <c r="C747" s="256" t="s">
        <v>4814</v>
      </c>
      <c r="D747" s="256">
        <v>101.662386</v>
      </c>
      <c r="E747" s="256">
        <v>103.26238600000001</v>
      </c>
      <c r="F747" s="256">
        <v>104.862386</v>
      </c>
      <c r="G747" s="256">
        <v>160</v>
      </c>
      <c r="I747" s="223">
        <v>44260</v>
      </c>
      <c r="J747" s="233">
        <v>99.795204387984867</v>
      </c>
      <c r="K747" s="235">
        <v>99.973144880431036</v>
      </c>
      <c r="L747" s="235">
        <v>99.973017039758204</v>
      </c>
      <c r="M747" s="240">
        <v>101.7176732058023</v>
      </c>
      <c r="N747" s="240">
        <v>101.8691001025288</v>
      </c>
      <c r="O747" s="240"/>
      <c r="P747" s="238"/>
    </row>
    <row r="748" spans="1:16" x14ac:dyDescent="0.35">
      <c r="A748" s="256">
        <v>20190329</v>
      </c>
      <c r="B748" s="256" t="s">
        <v>4629</v>
      </c>
      <c r="C748" s="256" t="s">
        <v>4630</v>
      </c>
      <c r="D748" s="256">
        <v>98.751419999999996</v>
      </c>
      <c r="E748" s="256">
        <v>99.751419999999996</v>
      </c>
      <c r="F748" s="256">
        <v>100.75142</v>
      </c>
      <c r="G748" s="256">
        <v>100</v>
      </c>
      <c r="I748" s="223">
        <v>44261</v>
      </c>
      <c r="J748" s="233">
        <v>99.795230946876316</v>
      </c>
      <c r="K748" s="235">
        <v>99.973148363133618</v>
      </c>
      <c r="L748" s="235">
        <v>99.973020380887505</v>
      </c>
      <c r="M748" s="240">
        <v>101.71728755847276</v>
      </c>
      <c r="N748" s="240">
        <v>101.86891136173284</v>
      </c>
      <c r="O748" s="240"/>
      <c r="P748" s="238"/>
    </row>
    <row r="749" spans="1:16" x14ac:dyDescent="0.35">
      <c r="A749" s="256">
        <v>20190329</v>
      </c>
      <c r="B749" s="256" t="s">
        <v>4988</v>
      </c>
      <c r="C749" s="256" t="s">
        <v>4989</v>
      </c>
      <c r="D749" s="256">
        <v>99.337616999999995</v>
      </c>
      <c r="E749" s="256">
        <v>100.33761699999999</v>
      </c>
      <c r="F749" s="256">
        <v>101.33761699999999</v>
      </c>
      <c r="G749" s="256">
        <v>100</v>
      </c>
      <c r="I749" s="223">
        <v>44262</v>
      </c>
      <c r="J749" s="233">
        <v>99.795257505767765</v>
      </c>
      <c r="K749" s="235">
        <v>99.973151845836199</v>
      </c>
      <c r="L749" s="235">
        <v>99.973023722016805</v>
      </c>
      <c r="M749" s="240">
        <v>101.71690191114322</v>
      </c>
      <c r="N749" s="240">
        <v>101.86872262093686</v>
      </c>
      <c r="O749" s="240"/>
      <c r="P749" s="238"/>
    </row>
    <row r="750" spans="1:16" x14ac:dyDescent="0.35">
      <c r="A750" s="256">
        <v>20190329</v>
      </c>
      <c r="B750" s="256" t="s">
        <v>4631</v>
      </c>
      <c r="C750" s="256" t="s">
        <v>4632</v>
      </c>
      <c r="D750" s="256">
        <v>97.651573999999997</v>
      </c>
      <c r="E750" s="256">
        <v>98.951573999999994</v>
      </c>
      <c r="F750" s="256">
        <v>100.25157400000001</v>
      </c>
      <c r="G750" s="256">
        <v>130</v>
      </c>
      <c r="I750" s="223">
        <v>44263</v>
      </c>
      <c r="J750" s="233">
        <v>99.795284064659214</v>
      </c>
      <c r="K750" s="235">
        <v>99.97315532853878</v>
      </c>
      <c r="L750" s="235">
        <v>99.973027063146105</v>
      </c>
      <c r="M750" s="240">
        <v>101.71651626381369</v>
      </c>
      <c r="N750" s="240">
        <v>101.8685338801409</v>
      </c>
      <c r="O750" s="240"/>
      <c r="P750" s="238"/>
    </row>
    <row r="751" spans="1:16" x14ac:dyDescent="0.35">
      <c r="A751" s="256">
        <v>20190329</v>
      </c>
      <c r="B751" s="256" t="s">
        <v>4990</v>
      </c>
      <c r="C751" s="256" t="s">
        <v>4991</v>
      </c>
      <c r="D751" s="256">
        <v>99.857206000000005</v>
      </c>
      <c r="E751" s="256">
        <v>101.157206</v>
      </c>
      <c r="F751" s="256">
        <v>102.457206</v>
      </c>
      <c r="G751" s="256">
        <v>130</v>
      </c>
      <c r="I751" s="223">
        <v>44264</v>
      </c>
      <c r="J751" s="233">
        <v>99.795310623550662</v>
      </c>
      <c r="K751" s="235">
        <v>99.973158811241362</v>
      </c>
      <c r="L751" s="235">
        <v>99.973030404275406</v>
      </c>
      <c r="M751" s="240">
        <v>101.71613061648415</v>
      </c>
      <c r="N751" s="240">
        <v>101.86834513934492</v>
      </c>
      <c r="O751" s="240"/>
      <c r="P751" s="238"/>
    </row>
    <row r="752" spans="1:16" x14ac:dyDescent="0.35">
      <c r="A752" s="256">
        <v>20190329</v>
      </c>
      <c r="B752" s="256" t="s">
        <v>4992</v>
      </c>
      <c r="C752" s="256" t="s">
        <v>4993</v>
      </c>
      <c r="D752" s="256">
        <v>101.26068100000001</v>
      </c>
      <c r="E752" s="256">
        <v>102.860681</v>
      </c>
      <c r="F752" s="256">
        <v>104.46068099999999</v>
      </c>
      <c r="G752" s="256">
        <v>160</v>
      </c>
      <c r="I752" s="223">
        <v>44265</v>
      </c>
      <c r="J752" s="233">
        <v>99.795337182442111</v>
      </c>
      <c r="K752" s="235">
        <v>99.973162293943943</v>
      </c>
      <c r="L752" s="235">
        <v>99.973033745404706</v>
      </c>
      <c r="M752" s="240">
        <v>101.71574496915461</v>
      </c>
      <c r="N752" s="240">
        <v>101.86815639854896</v>
      </c>
      <c r="O752" s="240"/>
      <c r="P752" s="238"/>
    </row>
    <row r="753" spans="1:16" x14ac:dyDescent="0.35">
      <c r="A753" s="256">
        <v>20190329</v>
      </c>
      <c r="B753" s="256" t="s">
        <v>4994</v>
      </c>
      <c r="C753" s="256" t="s">
        <v>4995</v>
      </c>
      <c r="D753" s="256">
        <v>103.22761</v>
      </c>
      <c r="E753" s="256">
        <v>104.82761000000001</v>
      </c>
      <c r="F753" s="256">
        <v>106.42761</v>
      </c>
      <c r="G753" s="256">
        <v>160</v>
      </c>
      <c r="I753" s="223">
        <v>44266</v>
      </c>
      <c r="J753" s="233">
        <v>99.79536374133356</v>
      </c>
      <c r="K753" s="235">
        <v>99.973165776646525</v>
      </c>
      <c r="L753" s="235">
        <v>99.973037086534006</v>
      </c>
      <c r="M753" s="240">
        <v>101.71535932182508</v>
      </c>
      <c r="N753" s="240">
        <v>101.86796765775298</v>
      </c>
      <c r="O753" s="240"/>
      <c r="P753" s="238"/>
    </row>
    <row r="754" spans="1:16" x14ac:dyDescent="0.35">
      <c r="A754" s="256">
        <v>20190329</v>
      </c>
      <c r="B754" s="256" t="s">
        <v>5003</v>
      </c>
      <c r="C754" s="256" t="s">
        <v>5004</v>
      </c>
      <c r="D754" s="256">
        <v>99.602575999999999</v>
      </c>
      <c r="E754" s="256">
        <v>100.602576</v>
      </c>
      <c r="F754" s="256">
        <v>101.602576</v>
      </c>
      <c r="G754" s="256">
        <v>100</v>
      </c>
      <c r="I754" s="223">
        <v>44267</v>
      </c>
      <c r="J754" s="233">
        <v>99.795390300225009</v>
      </c>
      <c r="K754" s="235">
        <v>99.973169259349106</v>
      </c>
      <c r="L754" s="235">
        <v>99.973040427663307</v>
      </c>
      <c r="M754" s="240">
        <v>101.71497367449554</v>
      </c>
      <c r="N754" s="240">
        <v>101.86777891695702</v>
      </c>
      <c r="O754" s="240"/>
      <c r="P754" s="238"/>
    </row>
    <row r="755" spans="1:16" x14ac:dyDescent="0.35">
      <c r="A755" s="256">
        <v>20190329</v>
      </c>
      <c r="B755" s="256" t="s">
        <v>5005</v>
      </c>
      <c r="C755" s="256" t="s">
        <v>5006</v>
      </c>
      <c r="D755" s="256">
        <v>101.32616899999999</v>
      </c>
      <c r="E755" s="256">
        <v>102.626169</v>
      </c>
      <c r="F755" s="256">
        <v>103.926169</v>
      </c>
      <c r="G755" s="256">
        <v>130</v>
      </c>
      <c r="I755" s="223">
        <v>44268</v>
      </c>
      <c r="J755" s="233">
        <v>99.795416859116457</v>
      </c>
      <c r="K755" s="235">
        <v>99.973172742051688</v>
      </c>
      <c r="L755" s="235">
        <v>99.973043768792607</v>
      </c>
      <c r="M755" s="240">
        <v>101.714588027166</v>
      </c>
      <c r="N755" s="240">
        <v>101.86759017616104</v>
      </c>
      <c r="O755" s="240"/>
      <c r="P755" s="238"/>
    </row>
    <row r="756" spans="1:16" x14ac:dyDescent="0.35">
      <c r="A756" s="256">
        <v>20190329</v>
      </c>
      <c r="B756" s="256" t="s">
        <v>2131</v>
      </c>
      <c r="C756" s="256" t="s">
        <v>2132</v>
      </c>
      <c r="D756" s="256">
        <v>99.159901000000005</v>
      </c>
      <c r="E756" s="256">
        <v>100.159901</v>
      </c>
      <c r="F756" s="256">
        <v>101.159901</v>
      </c>
      <c r="G756" s="256">
        <v>100</v>
      </c>
      <c r="I756" s="223">
        <v>44269</v>
      </c>
      <c r="J756" s="233">
        <v>99.795443418007906</v>
      </c>
      <c r="K756" s="235">
        <v>99.973176224754269</v>
      </c>
      <c r="L756" s="235">
        <v>99.973047109921907</v>
      </c>
      <c r="M756" s="240">
        <v>101.71420237983646</v>
      </c>
      <c r="N756" s="240">
        <v>101.86740143536508</v>
      </c>
      <c r="O756" s="240"/>
      <c r="P756" s="238"/>
    </row>
    <row r="757" spans="1:16" x14ac:dyDescent="0.35">
      <c r="A757" s="256">
        <v>20190329</v>
      </c>
      <c r="B757" s="256" t="s">
        <v>2133</v>
      </c>
      <c r="C757" s="256" t="s">
        <v>2134</v>
      </c>
      <c r="D757" s="256">
        <v>98.449365</v>
      </c>
      <c r="E757" s="256">
        <v>99.749364999999997</v>
      </c>
      <c r="F757" s="256">
        <v>101.04936499999999</v>
      </c>
      <c r="G757" s="256">
        <v>130</v>
      </c>
      <c r="I757" s="223">
        <v>44270</v>
      </c>
      <c r="J757" s="233">
        <v>99.795469976899355</v>
      </c>
      <c r="K757" s="235">
        <v>99.97317970745685</v>
      </c>
      <c r="L757" s="235">
        <v>99.973050451051208</v>
      </c>
      <c r="M757" s="240">
        <v>101.71381673250693</v>
      </c>
      <c r="N757" s="240">
        <v>101.8672126945691</v>
      </c>
      <c r="O757" s="240"/>
      <c r="P757" s="238"/>
    </row>
    <row r="758" spans="1:16" x14ac:dyDescent="0.35">
      <c r="A758" s="256">
        <v>20190329</v>
      </c>
      <c r="B758" s="256" t="s">
        <v>2135</v>
      </c>
      <c r="C758" s="256" t="s">
        <v>2136</v>
      </c>
      <c r="D758" s="256">
        <v>95.734469000000004</v>
      </c>
      <c r="E758" s="256">
        <v>97.734469000000004</v>
      </c>
      <c r="F758" s="256">
        <v>99.734469000000004</v>
      </c>
      <c r="G758" s="256">
        <v>200</v>
      </c>
      <c r="I758" s="223">
        <v>44271</v>
      </c>
      <c r="J758" s="233">
        <v>99.795496535790804</v>
      </c>
      <c r="K758" s="235">
        <v>99.973183190159432</v>
      </c>
      <c r="L758" s="235">
        <v>99.973053792180508</v>
      </c>
      <c r="M758" s="240">
        <v>101.71343108517739</v>
      </c>
      <c r="N758" s="240">
        <v>101.86702395377314</v>
      </c>
      <c r="O758" s="240"/>
      <c r="P758" s="238"/>
    </row>
    <row r="759" spans="1:16" x14ac:dyDescent="0.35">
      <c r="A759" s="256">
        <v>20190329</v>
      </c>
      <c r="B759" s="256" t="s">
        <v>2137</v>
      </c>
      <c r="C759" s="256" t="s">
        <v>2138</v>
      </c>
      <c r="D759" s="256">
        <v>100.895976</v>
      </c>
      <c r="E759" s="256">
        <v>102.495976</v>
      </c>
      <c r="F759" s="256">
        <v>104.09597599999999</v>
      </c>
      <c r="G759" s="256">
        <v>160</v>
      </c>
      <c r="I759" s="223">
        <v>44272</v>
      </c>
      <c r="J759" s="233">
        <v>99.795523094682252</v>
      </c>
      <c r="K759" s="235">
        <v>99.973186672862013</v>
      </c>
      <c r="L759" s="235">
        <v>99.973057133309808</v>
      </c>
      <c r="M759" s="240">
        <v>101.71304543784785</v>
      </c>
      <c r="N759" s="240">
        <v>101.86683521297716</v>
      </c>
      <c r="O759" s="240"/>
      <c r="P759" s="238"/>
    </row>
    <row r="760" spans="1:16" x14ac:dyDescent="0.35">
      <c r="A760" s="256">
        <v>20190329</v>
      </c>
      <c r="B760" s="256" t="s">
        <v>2139</v>
      </c>
      <c r="C760" s="256" t="s">
        <v>2140</v>
      </c>
      <c r="D760" s="256">
        <v>93.782753</v>
      </c>
      <c r="E760" s="256">
        <v>95.382752999999994</v>
      </c>
      <c r="F760" s="256">
        <v>96.982753000000002</v>
      </c>
      <c r="G760" s="256">
        <v>160</v>
      </c>
      <c r="I760" s="223">
        <v>44273</v>
      </c>
      <c r="J760" s="233">
        <v>99.795549653573701</v>
      </c>
      <c r="K760" s="235">
        <v>99.973190155564595</v>
      </c>
      <c r="L760" s="235">
        <v>99.973060474439109</v>
      </c>
      <c r="M760" s="240">
        <v>101.71265979051832</v>
      </c>
      <c r="N760" s="240">
        <v>101.8666464721812</v>
      </c>
      <c r="O760" s="240"/>
      <c r="P760" s="238"/>
    </row>
    <row r="761" spans="1:16" x14ac:dyDescent="0.35">
      <c r="A761" s="256">
        <v>20190329</v>
      </c>
      <c r="B761" s="256" t="s">
        <v>2143</v>
      </c>
      <c r="C761" s="256" t="s">
        <v>2144</v>
      </c>
      <c r="D761" s="256">
        <v>99.304756999999995</v>
      </c>
      <c r="E761" s="256">
        <v>100.304757</v>
      </c>
      <c r="F761" s="256">
        <v>101.304757</v>
      </c>
      <c r="G761" s="256">
        <v>100</v>
      </c>
      <c r="I761" s="223">
        <v>44274</v>
      </c>
      <c r="J761" s="233">
        <v>99.79557621246515</v>
      </c>
      <c r="K761" s="235">
        <v>99.973193638267176</v>
      </c>
      <c r="L761" s="235">
        <v>99.973063815568409</v>
      </c>
      <c r="M761" s="240">
        <v>101.71227414318878</v>
      </c>
      <c r="N761" s="240">
        <v>101.86645773138522</v>
      </c>
      <c r="O761" s="240"/>
      <c r="P761" s="238"/>
    </row>
    <row r="762" spans="1:16" x14ac:dyDescent="0.35">
      <c r="A762" s="256">
        <v>20190329</v>
      </c>
      <c r="B762" s="256" t="s">
        <v>2146</v>
      </c>
      <c r="C762" s="256" t="s">
        <v>2147</v>
      </c>
      <c r="D762" s="256">
        <v>99.123784000000001</v>
      </c>
      <c r="E762" s="256">
        <v>100.123784</v>
      </c>
      <c r="F762" s="256">
        <v>101.123784</v>
      </c>
      <c r="G762" s="256">
        <v>100</v>
      </c>
      <c r="I762" s="223">
        <v>44275</v>
      </c>
      <c r="J762" s="233">
        <v>99.795602771356599</v>
      </c>
      <c r="K762" s="235">
        <v>99.973197120969758</v>
      </c>
      <c r="L762" s="235">
        <v>99.973067156697709</v>
      </c>
      <c r="M762" s="240">
        <v>101.71188849585924</v>
      </c>
      <c r="N762" s="240">
        <v>101.86626899058926</v>
      </c>
      <c r="O762" s="240"/>
      <c r="P762" s="238"/>
    </row>
    <row r="763" spans="1:16" x14ac:dyDescent="0.35">
      <c r="A763" s="256">
        <v>20190329</v>
      </c>
      <c r="B763" s="256" t="s">
        <v>2151</v>
      </c>
      <c r="C763" s="256" t="s">
        <v>2152</v>
      </c>
      <c r="D763" s="256">
        <v>99.184206000000003</v>
      </c>
      <c r="E763" s="256">
        <v>100.184206</v>
      </c>
      <c r="F763" s="256">
        <v>101.184206</v>
      </c>
      <c r="G763" s="256">
        <v>100</v>
      </c>
      <c r="I763" s="223">
        <v>44276</v>
      </c>
      <c r="J763" s="233">
        <v>99.795629330248047</v>
      </c>
      <c r="K763" s="235">
        <v>99.973200603672339</v>
      </c>
      <c r="L763" s="235">
        <v>99.97307049782701</v>
      </c>
      <c r="M763" s="240">
        <v>101.7115028485297</v>
      </c>
      <c r="N763" s="240">
        <v>101.86608024979328</v>
      </c>
      <c r="O763" s="240"/>
      <c r="P763" s="238"/>
    </row>
    <row r="764" spans="1:16" x14ac:dyDescent="0.35">
      <c r="A764" s="256">
        <v>20190329</v>
      </c>
      <c r="B764" s="256" t="s">
        <v>2153</v>
      </c>
      <c r="C764" s="256" t="s">
        <v>2154</v>
      </c>
      <c r="D764" s="256">
        <v>99.739368999999996</v>
      </c>
      <c r="E764" s="256">
        <v>100.739369</v>
      </c>
      <c r="F764" s="256">
        <v>101.739369</v>
      </c>
      <c r="G764" s="256">
        <v>100</v>
      </c>
      <c r="I764" s="223">
        <v>44277</v>
      </c>
      <c r="J764" s="233">
        <v>99.795655889139496</v>
      </c>
      <c r="K764" s="235">
        <v>99.973204086374921</v>
      </c>
      <c r="L764" s="235">
        <v>99.97307383895631</v>
      </c>
      <c r="M764" s="240">
        <v>101.71111720120017</v>
      </c>
      <c r="N764" s="240">
        <v>101.86589150899732</v>
      </c>
      <c r="O764" s="240"/>
      <c r="P764" s="238"/>
    </row>
    <row r="765" spans="1:16" x14ac:dyDescent="0.35">
      <c r="A765" s="256">
        <v>20190329</v>
      </c>
      <c r="B765" s="256" t="s">
        <v>2155</v>
      </c>
      <c r="C765" s="256" t="s">
        <v>2156</v>
      </c>
      <c r="D765" s="256">
        <v>98.724519000000001</v>
      </c>
      <c r="E765" s="256">
        <v>100.024519</v>
      </c>
      <c r="F765" s="256">
        <v>101.324519</v>
      </c>
      <c r="G765" s="256">
        <v>130</v>
      </c>
      <c r="I765" s="223">
        <v>44278</v>
      </c>
      <c r="J765" s="233">
        <v>99.795682448030945</v>
      </c>
      <c r="K765" s="235">
        <v>99.973207569077502</v>
      </c>
      <c r="L765" s="235">
        <v>99.97307718008561</v>
      </c>
      <c r="M765" s="240">
        <v>101.71073155387063</v>
      </c>
      <c r="N765" s="240">
        <v>101.86570276820134</v>
      </c>
      <c r="O765" s="240"/>
      <c r="P765" s="238"/>
    </row>
    <row r="766" spans="1:16" x14ac:dyDescent="0.35">
      <c r="A766" s="256">
        <v>20190329</v>
      </c>
      <c r="B766" s="256" t="s">
        <v>4633</v>
      </c>
      <c r="C766" s="256" t="s">
        <v>4634</v>
      </c>
      <c r="D766" s="256">
        <v>98.791381000000001</v>
      </c>
      <c r="E766" s="256">
        <v>99.791381000000001</v>
      </c>
      <c r="F766" s="256">
        <v>100.791381</v>
      </c>
      <c r="G766" s="256">
        <v>100</v>
      </c>
      <c r="I766" s="223">
        <v>44279</v>
      </c>
      <c r="J766" s="233">
        <v>99.795709006922394</v>
      </c>
      <c r="K766" s="235">
        <v>99.973211051780083</v>
      </c>
      <c r="L766" s="235">
        <v>99.973080521214911</v>
      </c>
      <c r="M766" s="240">
        <v>101.71034590654109</v>
      </c>
      <c r="N766" s="240">
        <v>101.86551402740538</v>
      </c>
      <c r="O766" s="240"/>
      <c r="P766" s="238"/>
    </row>
    <row r="767" spans="1:16" x14ac:dyDescent="0.35">
      <c r="A767" s="256">
        <v>20190329</v>
      </c>
      <c r="B767" s="256" t="s">
        <v>4815</v>
      </c>
      <c r="C767" s="256" t="s">
        <v>4816</v>
      </c>
      <c r="D767" s="256">
        <v>99.027079000000001</v>
      </c>
      <c r="E767" s="256">
        <v>100.027079</v>
      </c>
      <c r="F767" s="256">
        <v>101.027079</v>
      </c>
      <c r="G767" s="256">
        <v>100</v>
      </c>
      <c r="I767" s="223">
        <v>44280</v>
      </c>
      <c r="J767" s="233">
        <v>99.795735565813843</v>
      </c>
      <c r="K767" s="235">
        <v>99.973214534482665</v>
      </c>
      <c r="L767" s="235">
        <v>99.973083862344211</v>
      </c>
      <c r="M767" s="240">
        <v>101.70996025921156</v>
      </c>
      <c r="N767" s="240">
        <v>101.8653252866094</v>
      </c>
      <c r="O767" s="240"/>
      <c r="P767" s="238"/>
    </row>
    <row r="768" spans="1:16" x14ac:dyDescent="0.35">
      <c r="A768" s="256">
        <v>20190329</v>
      </c>
      <c r="B768" s="256" t="s">
        <v>4947</v>
      </c>
      <c r="C768" s="256" t="s">
        <v>4948</v>
      </c>
      <c r="D768" s="256">
        <v>99.417006000000001</v>
      </c>
      <c r="E768" s="256">
        <v>100.417006</v>
      </c>
      <c r="F768" s="256">
        <v>101.417006</v>
      </c>
      <c r="G768" s="256">
        <v>100</v>
      </c>
      <c r="I768" s="223">
        <v>44281</v>
      </c>
      <c r="J768" s="233">
        <v>99.795762124705291</v>
      </c>
      <c r="K768" s="235">
        <v>99.973218017185246</v>
      </c>
      <c r="L768" s="235">
        <v>99.973087203473511</v>
      </c>
      <c r="M768" s="240">
        <v>101.70957461188202</v>
      </c>
      <c r="N768" s="240">
        <v>101.86513654581344</v>
      </c>
      <c r="O768" s="240"/>
      <c r="P768" s="238"/>
    </row>
    <row r="769" spans="1:16" x14ac:dyDescent="0.35">
      <c r="A769" s="256">
        <v>20190329</v>
      </c>
      <c r="B769" s="256" t="s">
        <v>5163</v>
      </c>
      <c r="C769" s="256" t="s">
        <v>5164</v>
      </c>
      <c r="D769" s="256">
        <v>99.3</v>
      </c>
      <c r="E769" s="256">
        <v>100.3</v>
      </c>
      <c r="F769" s="256">
        <v>101.3</v>
      </c>
      <c r="G769" s="256">
        <v>100</v>
      </c>
      <c r="I769" s="223">
        <v>44282</v>
      </c>
      <c r="J769" s="233">
        <v>99.79578868359674</v>
      </c>
      <c r="K769" s="235">
        <v>99.973221499887828</v>
      </c>
      <c r="L769" s="235">
        <v>99.973090544602812</v>
      </c>
      <c r="M769" s="240">
        <v>101.70918896455248</v>
      </c>
      <c r="N769" s="240">
        <v>101.86494780501747</v>
      </c>
      <c r="O769" s="240"/>
      <c r="P769" s="238"/>
    </row>
    <row r="770" spans="1:16" x14ac:dyDescent="0.35">
      <c r="A770" s="256">
        <v>20190329</v>
      </c>
      <c r="B770" s="256" t="s">
        <v>5262</v>
      </c>
      <c r="C770" s="256" t="s">
        <v>5263</v>
      </c>
      <c r="D770" s="256">
        <v>98.72</v>
      </c>
      <c r="E770" s="256">
        <v>100.02</v>
      </c>
      <c r="F770" s="256">
        <v>101.32</v>
      </c>
      <c r="G770" s="256">
        <v>130</v>
      </c>
      <c r="I770" s="223">
        <v>44283</v>
      </c>
      <c r="J770" s="233">
        <v>99.795815242488189</v>
      </c>
      <c r="K770" s="235">
        <v>99.973224982590409</v>
      </c>
      <c r="L770" s="235">
        <v>99.973093885732112</v>
      </c>
      <c r="M770" s="240">
        <v>101.70880331722294</v>
      </c>
      <c r="N770" s="240">
        <v>101.8647590642215</v>
      </c>
      <c r="O770" s="240"/>
      <c r="P770" s="238"/>
    </row>
    <row r="771" spans="1:16" x14ac:dyDescent="0.35">
      <c r="A771" s="256">
        <v>20190329</v>
      </c>
      <c r="B771" s="256" t="s">
        <v>2159</v>
      </c>
      <c r="C771" s="256" t="s">
        <v>2160</v>
      </c>
      <c r="D771" s="256">
        <v>98.159304000000006</v>
      </c>
      <c r="E771" s="256">
        <v>99.459304000000003</v>
      </c>
      <c r="F771" s="256">
        <v>100.759304</v>
      </c>
      <c r="G771" s="256">
        <v>130</v>
      </c>
      <c r="I771" s="223">
        <v>44284</v>
      </c>
      <c r="J771" s="233">
        <v>99.795841801379638</v>
      </c>
      <c r="K771" s="235">
        <v>99.973228465292991</v>
      </c>
      <c r="L771" s="235">
        <v>99.973097226861412</v>
      </c>
      <c r="M771" s="240">
        <v>101.70841766989341</v>
      </c>
      <c r="N771" s="240">
        <v>101.86457032342553</v>
      </c>
      <c r="O771" s="240"/>
      <c r="P771" s="238"/>
    </row>
    <row r="772" spans="1:16" x14ac:dyDescent="0.35">
      <c r="A772" s="256">
        <v>20190329</v>
      </c>
      <c r="B772" s="256" t="s">
        <v>2161</v>
      </c>
      <c r="C772" s="256" t="s">
        <v>2162</v>
      </c>
      <c r="D772" s="256">
        <v>97.831585000000004</v>
      </c>
      <c r="E772" s="256">
        <v>99.131585000000001</v>
      </c>
      <c r="F772" s="256">
        <v>100.431585</v>
      </c>
      <c r="G772" s="256">
        <v>130</v>
      </c>
      <c r="I772" s="223">
        <v>44285</v>
      </c>
      <c r="J772" s="233">
        <v>99.795868360271086</v>
      </c>
      <c r="K772" s="235">
        <v>99.973231947995572</v>
      </c>
      <c r="L772" s="235">
        <v>99.973100567990713</v>
      </c>
      <c r="M772" s="240">
        <v>101.70803202256387</v>
      </c>
      <c r="N772" s="240">
        <v>101.86438158262956</v>
      </c>
      <c r="O772" s="240"/>
      <c r="P772" s="238"/>
    </row>
    <row r="773" spans="1:16" x14ac:dyDescent="0.35">
      <c r="A773" s="256">
        <v>20190329</v>
      </c>
      <c r="B773" s="256" t="s">
        <v>3707</v>
      </c>
      <c r="C773" s="256" t="s">
        <v>3708</v>
      </c>
      <c r="D773" s="256">
        <v>96.320311000000004</v>
      </c>
      <c r="E773" s="256">
        <v>97.620311000000001</v>
      </c>
      <c r="F773" s="256">
        <v>98.920310999999998</v>
      </c>
      <c r="G773" s="256">
        <v>130</v>
      </c>
      <c r="I773" s="223">
        <v>44286</v>
      </c>
      <c r="J773" s="233">
        <v>99.795894919162535</v>
      </c>
      <c r="K773" s="235">
        <v>99.973235430698153</v>
      </c>
      <c r="L773" s="235">
        <v>99.973103909120013</v>
      </c>
      <c r="M773" s="240">
        <v>101.70764637523433</v>
      </c>
      <c r="N773" s="240">
        <v>101.86419284183359</v>
      </c>
      <c r="O773" s="240"/>
      <c r="P773" s="238"/>
    </row>
    <row r="774" spans="1:16" x14ac:dyDescent="0.35">
      <c r="A774" s="256">
        <v>20190329</v>
      </c>
      <c r="B774" s="256" t="s">
        <v>4635</v>
      </c>
      <c r="C774" s="256" t="s">
        <v>4636</v>
      </c>
      <c r="D774" s="256">
        <v>96.627307999999999</v>
      </c>
      <c r="E774" s="256">
        <v>97.927307999999996</v>
      </c>
      <c r="F774" s="256">
        <v>99.227307999999994</v>
      </c>
      <c r="G774" s="256">
        <v>130</v>
      </c>
      <c r="I774" s="223">
        <v>44287</v>
      </c>
      <c r="J774" s="233">
        <v>99.795921478053984</v>
      </c>
      <c r="K774" s="235">
        <v>99.973238913400735</v>
      </c>
      <c r="L774" s="235">
        <v>99.973107250249313</v>
      </c>
      <c r="M774" s="240">
        <v>101.7072607279048</v>
      </c>
      <c r="N774" s="240">
        <v>101.86400410103762</v>
      </c>
      <c r="O774" s="240"/>
      <c r="P774" s="238"/>
    </row>
    <row r="775" spans="1:16" x14ac:dyDescent="0.35">
      <c r="A775" s="256">
        <v>20190329</v>
      </c>
      <c r="B775" s="256" t="s">
        <v>4817</v>
      </c>
      <c r="C775" s="256" t="s">
        <v>4818</v>
      </c>
      <c r="D775" s="256">
        <v>98.543899999999994</v>
      </c>
      <c r="E775" s="256">
        <v>99.843900000000005</v>
      </c>
      <c r="F775" s="256">
        <v>101.1439</v>
      </c>
      <c r="G775" s="256">
        <v>130</v>
      </c>
      <c r="I775" s="223">
        <v>44288</v>
      </c>
      <c r="J775" s="233">
        <v>99.795948036945433</v>
      </c>
      <c r="K775" s="235">
        <v>99.973242396103316</v>
      </c>
      <c r="L775" s="235">
        <v>99.973110591378614</v>
      </c>
      <c r="M775" s="240">
        <v>101.70687508057526</v>
      </c>
      <c r="N775" s="240">
        <v>101.86381536024165</v>
      </c>
      <c r="O775" s="240"/>
      <c r="P775" s="238"/>
    </row>
    <row r="776" spans="1:16" x14ac:dyDescent="0.35">
      <c r="A776" s="256">
        <v>20190329</v>
      </c>
      <c r="B776" s="256" t="s">
        <v>4949</v>
      </c>
      <c r="C776" s="256" t="s">
        <v>4950</v>
      </c>
      <c r="D776" s="256">
        <v>100.042646</v>
      </c>
      <c r="E776" s="256">
        <v>101.342646</v>
      </c>
      <c r="F776" s="256">
        <v>102.642646</v>
      </c>
      <c r="G776" s="256">
        <v>130</v>
      </c>
      <c r="I776" s="223">
        <v>44289</v>
      </c>
      <c r="J776" s="233">
        <v>99.795974595836881</v>
      </c>
      <c r="K776" s="235">
        <v>99.973245878805898</v>
      </c>
      <c r="L776" s="235">
        <v>99.973113932507914</v>
      </c>
      <c r="M776" s="240">
        <v>101.70648943324572</v>
      </c>
      <c r="N776" s="240">
        <v>101.86362661944568</v>
      </c>
      <c r="O776" s="240"/>
      <c r="P776" s="238"/>
    </row>
    <row r="777" spans="1:16" x14ac:dyDescent="0.35">
      <c r="A777" s="256">
        <v>20190329</v>
      </c>
      <c r="B777" s="256" t="s">
        <v>5165</v>
      </c>
      <c r="C777" s="256" t="s">
        <v>5166</v>
      </c>
      <c r="D777" s="256">
        <v>100.18571300000001</v>
      </c>
      <c r="E777" s="256">
        <v>101.485713</v>
      </c>
      <c r="F777" s="256">
        <v>102.785713</v>
      </c>
      <c r="G777" s="256">
        <v>130</v>
      </c>
      <c r="I777" s="223">
        <v>44290</v>
      </c>
      <c r="J777" s="233">
        <v>99.79600115472833</v>
      </c>
      <c r="K777" s="235">
        <v>99.973249361508479</v>
      </c>
      <c r="L777" s="235">
        <v>99.973117273637214</v>
      </c>
      <c r="M777" s="240">
        <v>101.70610378591618</v>
      </c>
      <c r="N777" s="240">
        <v>101.86343787864971</v>
      </c>
      <c r="O777" s="240"/>
      <c r="P777" s="238"/>
    </row>
    <row r="778" spans="1:16" x14ac:dyDescent="0.35">
      <c r="A778" s="256">
        <v>20190329</v>
      </c>
      <c r="B778" s="256" t="s">
        <v>5264</v>
      </c>
      <c r="C778" s="256" t="s">
        <v>5265</v>
      </c>
      <c r="D778" s="256">
        <v>98.7</v>
      </c>
      <c r="E778" s="256">
        <v>100</v>
      </c>
      <c r="F778" s="256">
        <v>101.3</v>
      </c>
      <c r="G778" s="256">
        <v>130</v>
      </c>
      <c r="I778" s="223">
        <v>44291</v>
      </c>
      <c r="J778" s="233">
        <v>99.796027713619779</v>
      </c>
      <c r="K778" s="235">
        <v>99.973252844211061</v>
      </c>
      <c r="L778" s="235">
        <v>99.973120614766515</v>
      </c>
      <c r="M778" s="240">
        <v>101.70571813858665</v>
      </c>
      <c r="N778" s="240">
        <v>101.86324913785374</v>
      </c>
      <c r="O778" s="240"/>
      <c r="P778" s="238"/>
    </row>
    <row r="779" spans="1:16" x14ac:dyDescent="0.35">
      <c r="A779" s="256">
        <v>20190329</v>
      </c>
      <c r="B779" s="256" t="s">
        <v>3709</v>
      </c>
      <c r="C779" s="256" t="s">
        <v>3710</v>
      </c>
      <c r="D779" s="256">
        <v>93.713005999999993</v>
      </c>
      <c r="E779" s="256">
        <v>95.313006000000001</v>
      </c>
      <c r="F779" s="256">
        <v>96.913005999999996</v>
      </c>
      <c r="G779" s="256">
        <v>160</v>
      </c>
      <c r="I779" s="223">
        <v>44292</v>
      </c>
      <c r="J779" s="233">
        <v>99.796054272511228</v>
      </c>
      <c r="K779" s="235">
        <v>99.973256326913642</v>
      </c>
      <c r="L779" s="235">
        <v>99.973123955895815</v>
      </c>
      <c r="M779" s="240">
        <v>101.70533249125711</v>
      </c>
      <c r="N779" s="240">
        <v>101.86306039705777</v>
      </c>
      <c r="O779" s="240"/>
      <c r="P779" s="238"/>
    </row>
    <row r="780" spans="1:16" x14ac:dyDescent="0.35">
      <c r="A780" s="256">
        <v>20190329</v>
      </c>
      <c r="B780" s="256" t="s">
        <v>5167</v>
      </c>
      <c r="C780" s="256" t="s">
        <v>5168</v>
      </c>
      <c r="D780" s="256">
        <v>101.225448</v>
      </c>
      <c r="E780" s="256">
        <v>102.82544799999999</v>
      </c>
      <c r="F780" s="256">
        <v>104.425448</v>
      </c>
      <c r="G780" s="256">
        <v>160</v>
      </c>
      <c r="I780" s="223">
        <v>44293</v>
      </c>
      <c r="J780" s="233">
        <v>99.796080831402676</v>
      </c>
      <c r="K780" s="235">
        <v>99.973259809616223</v>
      </c>
      <c r="L780" s="235">
        <v>99.973127297025115</v>
      </c>
      <c r="M780" s="240">
        <v>101.70494684392757</v>
      </c>
      <c r="N780" s="240">
        <v>101.8628716562618</v>
      </c>
      <c r="O780" s="240"/>
      <c r="P780" s="238"/>
    </row>
    <row r="781" spans="1:16" x14ac:dyDescent="0.35">
      <c r="A781" s="256">
        <v>20190329</v>
      </c>
      <c r="B781" s="256" t="s">
        <v>2163</v>
      </c>
      <c r="C781" s="256" t="s">
        <v>2164</v>
      </c>
      <c r="D781" s="256">
        <v>99.589613999999997</v>
      </c>
      <c r="E781" s="256">
        <v>101.18961400000001</v>
      </c>
      <c r="F781" s="256">
        <v>102.789614</v>
      </c>
      <c r="G781" s="256">
        <v>160</v>
      </c>
      <c r="I781" s="223">
        <v>44294</v>
      </c>
      <c r="J781" s="233">
        <v>99.796107390294125</v>
      </c>
      <c r="K781" s="235">
        <v>99.973263292318805</v>
      </c>
      <c r="L781" s="235">
        <v>99.973130638154416</v>
      </c>
      <c r="M781" s="240">
        <v>101.70456119659804</v>
      </c>
      <c r="N781" s="240">
        <v>101.86268291546583</v>
      </c>
      <c r="O781" s="240"/>
      <c r="P781" s="238"/>
    </row>
    <row r="782" spans="1:16" x14ac:dyDescent="0.35">
      <c r="A782" s="256">
        <v>20190329</v>
      </c>
      <c r="B782" s="256" t="s">
        <v>2165</v>
      </c>
      <c r="C782" s="256" t="s">
        <v>2166</v>
      </c>
      <c r="D782" s="256">
        <v>98.929128000000006</v>
      </c>
      <c r="E782" s="256">
        <v>99.929128000000006</v>
      </c>
      <c r="F782" s="256">
        <v>100.92912800000001</v>
      </c>
      <c r="G782" s="256">
        <v>100</v>
      </c>
      <c r="I782" s="223">
        <v>44295</v>
      </c>
      <c r="J782" s="233">
        <v>99.796133949185574</v>
      </c>
      <c r="K782" s="235">
        <v>99.973266775021386</v>
      </c>
      <c r="L782" s="235">
        <v>99.973133979283716</v>
      </c>
      <c r="M782" s="240">
        <v>101.7041755492685</v>
      </c>
      <c r="N782" s="240">
        <v>101.86249417466986</v>
      </c>
      <c r="O782" s="240"/>
      <c r="P782" s="238"/>
    </row>
    <row r="783" spans="1:16" x14ac:dyDescent="0.35">
      <c r="A783" s="256">
        <v>20190329</v>
      </c>
      <c r="B783" s="256" t="s">
        <v>5018</v>
      </c>
      <c r="C783" s="256" t="s">
        <v>5019</v>
      </c>
      <c r="D783" s="256">
        <v>99.382082999999994</v>
      </c>
      <c r="E783" s="256">
        <v>100.38208299999999</v>
      </c>
      <c r="F783" s="256">
        <v>101.38208299999999</v>
      </c>
      <c r="G783" s="256">
        <v>100</v>
      </c>
      <c r="I783" s="223">
        <v>44296</v>
      </c>
      <c r="J783" s="233">
        <v>99.796160508077023</v>
      </c>
      <c r="K783" s="235">
        <v>99.973270257723968</v>
      </c>
      <c r="L783" s="235">
        <v>99.973137320413016</v>
      </c>
      <c r="M783" s="240">
        <v>101.70378990193896</v>
      </c>
      <c r="N783" s="240">
        <v>101.86230543387389</v>
      </c>
      <c r="O783" s="240"/>
      <c r="P783" s="238"/>
    </row>
    <row r="784" spans="1:16" x14ac:dyDescent="0.35">
      <c r="A784" s="256">
        <v>20190329</v>
      </c>
      <c r="B784" s="256" t="s">
        <v>2168</v>
      </c>
      <c r="C784" s="256" t="s">
        <v>2169</v>
      </c>
      <c r="D784" s="256">
        <v>99.524426000000005</v>
      </c>
      <c r="E784" s="256">
        <v>100.52442600000001</v>
      </c>
      <c r="F784" s="256">
        <v>101.52442600000001</v>
      </c>
      <c r="G784" s="256">
        <v>100</v>
      </c>
      <c r="I784" s="223">
        <v>44297</v>
      </c>
      <c r="J784" s="233">
        <v>99.796187066968471</v>
      </c>
      <c r="K784" s="235">
        <v>99.973273740426549</v>
      </c>
      <c r="L784" s="235">
        <v>99.973140661542317</v>
      </c>
      <c r="M784" s="240">
        <v>101.70340425460942</v>
      </c>
      <c r="N784" s="240">
        <v>101.86211669307792</v>
      </c>
      <c r="O784" s="240"/>
      <c r="P784" s="238"/>
    </row>
    <row r="785" spans="1:16" x14ac:dyDescent="0.35">
      <c r="A785" s="256">
        <v>20190329</v>
      </c>
      <c r="B785" s="256" t="s">
        <v>2170</v>
      </c>
      <c r="C785" s="256" t="s">
        <v>2171</v>
      </c>
      <c r="D785" s="256">
        <v>98.861091000000002</v>
      </c>
      <c r="E785" s="256">
        <v>100.161091</v>
      </c>
      <c r="F785" s="256">
        <v>101.461091</v>
      </c>
      <c r="G785" s="256">
        <v>130</v>
      </c>
      <c r="I785" s="223">
        <v>44298</v>
      </c>
      <c r="J785" s="233">
        <v>99.79621362585992</v>
      </c>
      <c r="K785" s="235">
        <v>99.973277223129131</v>
      </c>
      <c r="L785" s="235">
        <v>99.973144002671617</v>
      </c>
      <c r="M785" s="240">
        <v>101.70301860727989</v>
      </c>
      <c r="N785" s="240">
        <v>101.86192795228195</v>
      </c>
      <c r="O785" s="240"/>
      <c r="P785" s="238"/>
    </row>
    <row r="786" spans="1:16" x14ac:dyDescent="0.35">
      <c r="A786" s="256">
        <v>20190329</v>
      </c>
      <c r="B786" s="256" t="s">
        <v>2172</v>
      </c>
      <c r="C786" s="256" t="s">
        <v>2173</v>
      </c>
      <c r="D786" s="256">
        <v>98.030237999999997</v>
      </c>
      <c r="E786" s="256">
        <v>99.330237999999994</v>
      </c>
      <c r="F786" s="256">
        <v>100.63023800000001</v>
      </c>
      <c r="G786" s="256">
        <v>130</v>
      </c>
      <c r="I786" s="223">
        <v>44299</v>
      </c>
      <c r="J786" s="233">
        <v>99.796240184751369</v>
      </c>
      <c r="K786" s="235">
        <v>99.973280705831712</v>
      </c>
      <c r="L786" s="235">
        <v>99.973147343800917</v>
      </c>
      <c r="M786" s="240">
        <v>101.70263295995035</v>
      </c>
      <c r="N786" s="240">
        <v>101.86173921148598</v>
      </c>
      <c r="O786" s="240"/>
      <c r="P786" s="238"/>
    </row>
    <row r="787" spans="1:16" x14ac:dyDescent="0.35">
      <c r="A787" s="256">
        <v>20190329</v>
      </c>
      <c r="B787" s="256" t="s">
        <v>5020</v>
      </c>
      <c r="C787" s="256" t="s">
        <v>5021</v>
      </c>
      <c r="D787" s="256">
        <v>100.035066</v>
      </c>
      <c r="E787" s="256">
        <v>101.335066</v>
      </c>
      <c r="F787" s="256">
        <v>102.63506599999999</v>
      </c>
      <c r="G787" s="256">
        <v>130</v>
      </c>
      <c r="I787" s="223">
        <v>44300</v>
      </c>
      <c r="J787" s="233">
        <v>99.796266743642818</v>
      </c>
      <c r="K787" s="235">
        <v>99.973284188534294</v>
      </c>
      <c r="L787" s="235">
        <v>99.973150684930218</v>
      </c>
      <c r="M787" s="240">
        <v>101.70224731262081</v>
      </c>
      <c r="N787" s="240">
        <v>101.86155047069001</v>
      </c>
      <c r="O787" s="240"/>
      <c r="P787" s="238"/>
    </row>
    <row r="788" spans="1:16" x14ac:dyDescent="0.35">
      <c r="A788" s="256">
        <v>20190329</v>
      </c>
      <c r="B788" s="256" t="s">
        <v>2174</v>
      </c>
      <c r="C788" s="256" t="s">
        <v>2175</v>
      </c>
      <c r="D788" s="256">
        <v>97.019863999999998</v>
      </c>
      <c r="E788" s="256">
        <v>98.619864000000007</v>
      </c>
      <c r="F788" s="256">
        <v>100.219864</v>
      </c>
      <c r="G788" s="256">
        <v>160</v>
      </c>
      <c r="I788" s="223">
        <v>44301</v>
      </c>
      <c r="J788" s="233">
        <v>99.796293302534266</v>
      </c>
      <c r="K788" s="235">
        <v>99.973287671236875</v>
      </c>
      <c r="L788" s="235">
        <v>99.973154026059518</v>
      </c>
      <c r="M788" s="240">
        <v>101.70186166529128</v>
      </c>
      <c r="N788" s="240">
        <v>101.86136172989404</v>
      </c>
      <c r="O788" s="240"/>
      <c r="P788" s="238"/>
    </row>
    <row r="789" spans="1:16" x14ac:dyDescent="0.35">
      <c r="A789" s="256">
        <v>20190329</v>
      </c>
      <c r="B789" s="256" t="s">
        <v>2176</v>
      </c>
      <c r="C789" s="256" t="s">
        <v>2177</v>
      </c>
      <c r="D789" s="256">
        <v>94.893584000000004</v>
      </c>
      <c r="E789" s="256">
        <v>96.493583999999998</v>
      </c>
      <c r="F789" s="256">
        <v>98.093584000000007</v>
      </c>
      <c r="G789" s="256">
        <v>160</v>
      </c>
      <c r="I789" s="223">
        <v>44302</v>
      </c>
      <c r="J789" s="233">
        <v>99.796319861425715</v>
      </c>
      <c r="K789" s="235">
        <v>99.973291153939456</v>
      </c>
      <c r="L789" s="235">
        <v>99.973157367188819</v>
      </c>
      <c r="M789" s="240">
        <v>101.70147601796174</v>
      </c>
      <c r="N789" s="240">
        <v>101.86117298909807</v>
      </c>
      <c r="O789" s="240"/>
      <c r="P789" s="238"/>
    </row>
    <row r="790" spans="1:16" x14ac:dyDescent="0.35">
      <c r="A790" s="256">
        <v>20190329</v>
      </c>
      <c r="B790" s="256" t="s">
        <v>2178</v>
      </c>
      <c r="C790" s="256" t="s">
        <v>2179</v>
      </c>
      <c r="D790" s="256">
        <v>95.633921000000001</v>
      </c>
      <c r="E790" s="256">
        <v>97.233920999999995</v>
      </c>
      <c r="F790" s="256">
        <v>98.833921000000004</v>
      </c>
      <c r="G790" s="256">
        <v>160</v>
      </c>
      <c r="I790" s="223">
        <v>44303</v>
      </c>
      <c r="J790" s="233">
        <v>99.796346420317164</v>
      </c>
      <c r="K790" s="235">
        <v>99.973294636642038</v>
      </c>
      <c r="L790" s="235">
        <v>99.973160708318119</v>
      </c>
      <c r="M790" s="240">
        <v>101.7010903706322</v>
      </c>
      <c r="N790" s="240">
        <v>101.8609842483021</v>
      </c>
      <c r="O790" s="240"/>
      <c r="P790" s="238"/>
    </row>
    <row r="791" spans="1:16" x14ac:dyDescent="0.35">
      <c r="A791" s="256">
        <v>20190329</v>
      </c>
      <c r="B791" s="256" t="s">
        <v>4910</v>
      </c>
      <c r="C791" s="256" t="s">
        <v>4911</v>
      </c>
      <c r="D791" s="256">
        <v>99.002829000000006</v>
      </c>
      <c r="E791" s="256">
        <v>100.602829</v>
      </c>
      <c r="F791" s="256">
        <v>102.20282899999999</v>
      </c>
      <c r="G791" s="256">
        <v>160</v>
      </c>
      <c r="I791" s="223">
        <v>44304</v>
      </c>
      <c r="J791" s="233">
        <v>99.796372979208613</v>
      </c>
      <c r="K791" s="235">
        <v>99.973298119344619</v>
      </c>
      <c r="L791" s="235">
        <v>99.973164049447419</v>
      </c>
      <c r="M791" s="240">
        <v>101.70070472330266</v>
      </c>
      <c r="N791" s="240">
        <v>101.86079550750613</v>
      </c>
      <c r="O791" s="240"/>
      <c r="P791" s="238"/>
    </row>
    <row r="792" spans="1:16" x14ac:dyDescent="0.35">
      <c r="A792" s="256">
        <v>20190329</v>
      </c>
      <c r="B792" s="256" t="s">
        <v>4912</v>
      </c>
      <c r="C792" s="256" t="s">
        <v>4913</v>
      </c>
      <c r="D792" s="256">
        <v>99.542191000000003</v>
      </c>
      <c r="E792" s="256">
        <v>101.542191</v>
      </c>
      <c r="F792" s="256">
        <v>103.542191</v>
      </c>
      <c r="G792" s="256">
        <v>200</v>
      </c>
      <c r="I792" s="223">
        <v>44305</v>
      </c>
      <c r="J792" s="233">
        <v>99.796399538100061</v>
      </c>
      <c r="K792" s="235">
        <v>99.973301602047201</v>
      </c>
      <c r="L792" s="235">
        <v>99.97316739057672</v>
      </c>
      <c r="M792" s="240">
        <v>101.70031907597313</v>
      </c>
      <c r="N792" s="240">
        <v>101.86060676671016</v>
      </c>
      <c r="O792" s="240"/>
      <c r="P792" s="238"/>
    </row>
    <row r="793" spans="1:16" x14ac:dyDescent="0.35">
      <c r="A793" s="256">
        <v>20190329</v>
      </c>
      <c r="B793" s="256" t="s">
        <v>4819</v>
      </c>
      <c r="C793" s="256" t="s">
        <v>4820</v>
      </c>
      <c r="D793" s="256">
        <v>98.419505999999998</v>
      </c>
      <c r="E793" s="256">
        <v>99.619506000000001</v>
      </c>
      <c r="F793" s="256">
        <v>100.819506</v>
      </c>
      <c r="G793" s="256">
        <v>120</v>
      </c>
      <c r="I793" s="223">
        <v>44306</v>
      </c>
      <c r="J793" s="233">
        <v>99.79642609699151</v>
      </c>
      <c r="K793" s="235">
        <v>99.973305084749782</v>
      </c>
      <c r="L793" s="235">
        <v>99.97317073170602</v>
      </c>
      <c r="M793" s="240">
        <v>101.69993342864359</v>
      </c>
      <c r="N793" s="240">
        <v>101.86041802591419</v>
      </c>
      <c r="O793" s="240"/>
      <c r="P793" s="238"/>
    </row>
    <row r="794" spans="1:16" x14ac:dyDescent="0.35">
      <c r="A794" s="256">
        <v>20190329</v>
      </c>
      <c r="B794" s="256" t="s">
        <v>4821</v>
      </c>
      <c r="C794" s="256" t="s">
        <v>4822</v>
      </c>
      <c r="D794" s="256">
        <v>98.167706999999993</v>
      </c>
      <c r="E794" s="256">
        <v>99.767707000000001</v>
      </c>
      <c r="F794" s="256">
        <v>101.367707</v>
      </c>
      <c r="G794" s="256">
        <v>160</v>
      </c>
      <c r="I794" s="223">
        <v>44307</v>
      </c>
      <c r="J794" s="233">
        <v>99.796452655882959</v>
      </c>
      <c r="K794" s="235">
        <v>99.973308567452364</v>
      </c>
      <c r="L794" s="235">
        <v>99.97317407283532</v>
      </c>
      <c r="M794" s="240">
        <v>101.69954778131405</v>
      </c>
      <c r="N794" s="240">
        <v>101.86022928511822</v>
      </c>
      <c r="O794" s="240"/>
      <c r="P794" s="238"/>
    </row>
    <row r="795" spans="1:16" x14ac:dyDescent="0.35">
      <c r="A795" s="256">
        <v>20190329</v>
      </c>
      <c r="B795" s="256" t="s">
        <v>4823</v>
      </c>
      <c r="C795" s="256" t="s">
        <v>4824</v>
      </c>
      <c r="D795" s="256">
        <v>97.910201999999998</v>
      </c>
      <c r="E795" s="256">
        <v>99.910201999999998</v>
      </c>
      <c r="F795" s="256">
        <v>101.910202</v>
      </c>
      <c r="G795" s="256">
        <v>200</v>
      </c>
      <c r="I795" s="223">
        <v>44308</v>
      </c>
      <c r="J795" s="233">
        <v>99.796479214774408</v>
      </c>
      <c r="K795" s="235">
        <v>99.973312050154945</v>
      </c>
      <c r="L795" s="235">
        <v>99.973177413964621</v>
      </c>
      <c r="M795" s="240">
        <v>101.69916213398452</v>
      </c>
      <c r="N795" s="240">
        <v>101.86004054432225</v>
      </c>
      <c r="O795" s="240"/>
      <c r="P795" s="238"/>
    </row>
    <row r="796" spans="1:16" x14ac:dyDescent="0.35">
      <c r="A796" s="256">
        <v>20190329</v>
      </c>
      <c r="B796" s="256" t="s">
        <v>2181</v>
      </c>
      <c r="C796" s="256" t="s">
        <v>2182</v>
      </c>
      <c r="D796" s="256">
        <v>97.327597999999995</v>
      </c>
      <c r="E796" s="256">
        <v>98.927598000000003</v>
      </c>
      <c r="F796" s="256">
        <v>100.527598</v>
      </c>
      <c r="G796" s="256">
        <v>160</v>
      </c>
      <c r="I796" s="223">
        <v>44309</v>
      </c>
      <c r="J796" s="233">
        <v>99.796505773665857</v>
      </c>
      <c r="K796" s="235">
        <v>99.973315532857526</v>
      </c>
      <c r="L796" s="235">
        <v>99.973180755093921</v>
      </c>
      <c r="M796" s="240">
        <v>101.69877648665498</v>
      </c>
      <c r="N796" s="240">
        <v>101.85985180352628</v>
      </c>
      <c r="O796" s="240"/>
      <c r="P796" s="238"/>
    </row>
    <row r="797" spans="1:16" x14ac:dyDescent="0.35">
      <c r="A797" s="256">
        <v>20190329</v>
      </c>
      <c r="B797" s="256" t="s">
        <v>4825</v>
      </c>
      <c r="C797" s="256" t="s">
        <v>4826</v>
      </c>
      <c r="D797" s="256">
        <v>99.643033000000003</v>
      </c>
      <c r="E797" s="256">
        <v>100.84303300000001</v>
      </c>
      <c r="F797" s="256">
        <v>102.04303299999999</v>
      </c>
      <c r="G797" s="256">
        <v>120</v>
      </c>
      <c r="I797" s="223">
        <v>44310</v>
      </c>
      <c r="J797" s="233">
        <v>99.796532332557305</v>
      </c>
      <c r="K797" s="235">
        <v>99.973319015560108</v>
      </c>
      <c r="L797" s="235">
        <v>99.973184096223221</v>
      </c>
      <c r="M797" s="240">
        <v>101.69839083932544</v>
      </c>
      <c r="N797" s="240">
        <v>101.85966306273031</v>
      </c>
      <c r="O797" s="240"/>
      <c r="P797" s="238"/>
    </row>
    <row r="798" spans="1:16" x14ac:dyDescent="0.35">
      <c r="A798" s="256">
        <v>20190329</v>
      </c>
      <c r="B798" s="256" t="s">
        <v>4827</v>
      </c>
      <c r="C798" s="256" t="s">
        <v>4828</v>
      </c>
      <c r="D798" s="256">
        <v>99.643033000000003</v>
      </c>
      <c r="E798" s="256">
        <v>100.84303300000001</v>
      </c>
      <c r="F798" s="256">
        <v>102.04303299999999</v>
      </c>
      <c r="G798" s="256">
        <v>120</v>
      </c>
      <c r="I798" s="223">
        <v>44311</v>
      </c>
      <c r="J798" s="233">
        <v>99.796558891448754</v>
      </c>
      <c r="K798" s="235">
        <v>99.973322498262689</v>
      </c>
      <c r="L798" s="235">
        <v>99.973187437352522</v>
      </c>
      <c r="M798" s="240">
        <v>101.6980051919959</v>
      </c>
      <c r="N798" s="240">
        <v>101.85947432193434</v>
      </c>
      <c r="O798" s="240"/>
      <c r="P798" s="238"/>
    </row>
    <row r="799" spans="1:16" x14ac:dyDescent="0.35">
      <c r="A799" s="256">
        <v>20190329</v>
      </c>
      <c r="B799" s="256" t="s">
        <v>4829</v>
      </c>
      <c r="C799" s="256" t="s">
        <v>4830</v>
      </c>
      <c r="D799" s="256">
        <v>99.643033000000003</v>
      </c>
      <c r="E799" s="256">
        <v>100.84303300000001</v>
      </c>
      <c r="F799" s="256">
        <v>102.04303299999999</v>
      </c>
      <c r="G799" s="256">
        <v>120</v>
      </c>
      <c r="I799" s="223">
        <v>44312</v>
      </c>
      <c r="J799" s="233">
        <v>99.796585450340203</v>
      </c>
      <c r="K799" s="235">
        <v>99.973325980965271</v>
      </c>
      <c r="L799" s="235">
        <v>99.973190778481822</v>
      </c>
      <c r="M799" s="240">
        <v>101.69761954466637</v>
      </c>
      <c r="N799" s="240">
        <v>101.85928558113837</v>
      </c>
      <c r="O799" s="240"/>
      <c r="P799" s="238"/>
    </row>
    <row r="800" spans="1:16" x14ac:dyDescent="0.35">
      <c r="A800" s="256">
        <v>20190329</v>
      </c>
      <c r="B800" s="256" t="s">
        <v>4831</v>
      </c>
      <c r="C800" s="256" t="s">
        <v>4832</v>
      </c>
      <c r="D800" s="256">
        <v>99.426441999999994</v>
      </c>
      <c r="E800" s="256">
        <v>101.026442</v>
      </c>
      <c r="F800" s="256">
        <v>102.626442</v>
      </c>
      <c r="G800" s="256">
        <v>160</v>
      </c>
      <c r="I800" s="223">
        <v>44313</v>
      </c>
      <c r="J800" s="233">
        <v>99.796612009231652</v>
      </c>
      <c r="K800" s="235">
        <v>99.973329463667852</v>
      </c>
      <c r="L800" s="235">
        <v>99.973194119611122</v>
      </c>
      <c r="M800" s="240">
        <v>101.69723389733683</v>
      </c>
      <c r="N800" s="240">
        <v>101.8590968403424</v>
      </c>
      <c r="O800" s="240"/>
      <c r="P800" s="238"/>
    </row>
    <row r="801" spans="1:16" x14ac:dyDescent="0.35">
      <c r="A801" s="256">
        <v>20190329</v>
      </c>
      <c r="B801" s="256" t="s">
        <v>2184</v>
      </c>
      <c r="C801" s="256" t="s">
        <v>2185</v>
      </c>
      <c r="D801" s="256">
        <v>100.07223</v>
      </c>
      <c r="E801" s="256">
        <v>101.27222999999999</v>
      </c>
      <c r="F801" s="256">
        <v>102.47223</v>
      </c>
      <c r="G801" s="256">
        <v>120</v>
      </c>
      <c r="I801" s="223">
        <v>44314</v>
      </c>
      <c r="J801" s="233">
        <v>99.7966385681231</v>
      </c>
      <c r="K801" s="235">
        <v>99.973332946370434</v>
      </c>
      <c r="L801" s="235">
        <v>99.973197460740423</v>
      </c>
      <c r="M801" s="240">
        <v>101.69684825000729</v>
      </c>
      <c r="N801" s="240">
        <v>101.85890809954643</v>
      </c>
      <c r="O801" s="240"/>
      <c r="P801" s="238"/>
    </row>
    <row r="802" spans="1:16" x14ac:dyDescent="0.35">
      <c r="A802" s="256">
        <v>20190329</v>
      </c>
      <c r="B802" s="256" t="s">
        <v>2187</v>
      </c>
      <c r="C802" s="256" t="s">
        <v>2188</v>
      </c>
      <c r="D802" s="256">
        <v>101.25197</v>
      </c>
      <c r="E802" s="256">
        <v>102.85196999999999</v>
      </c>
      <c r="F802" s="256">
        <v>104.45197</v>
      </c>
      <c r="G802" s="256">
        <v>160</v>
      </c>
      <c r="I802" s="223">
        <v>44315</v>
      </c>
      <c r="J802" s="233">
        <v>99.796665127014549</v>
      </c>
      <c r="K802" s="235">
        <v>99.973336429073015</v>
      </c>
      <c r="L802" s="235">
        <v>99.973200801869723</v>
      </c>
      <c r="M802" s="240">
        <v>101.69646260267776</v>
      </c>
      <c r="N802" s="240">
        <v>101.85871935875046</v>
      </c>
      <c r="O802" s="240"/>
      <c r="P802" s="238"/>
    </row>
    <row r="803" spans="1:16" x14ac:dyDescent="0.35">
      <c r="A803" s="256">
        <v>20190329</v>
      </c>
      <c r="B803" s="256" t="s">
        <v>2189</v>
      </c>
      <c r="C803" s="256" t="s">
        <v>2190</v>
      </c>
      <c r="D803" s="256">
        <v>97.431498000000005</v>
      </c>
      <c r="E803" s="256">
        <v>99.031497999999999</v>
      </c>
      <c r="F803" s="256">
        <v>100.63149799999999</v>
      </c>
      <c r="G803" s="256">
        <v>160</v>
      </c>
      <c r="I803" s="223">
        <v>44316</v>
      </c>
      <c r="J803" s="233">
        <v>99.796691685905998</v>
      </c>
      <c r="K803" s="235">
        <v>99.973339911775597</v>
      </c>
      <c r="L803" s="235">
        <v>99.973204142999023</v>
      </c>
      <c r="M803" s="240">
        <v>101.69607695534822</v>
      </c>
      <c r="N803" s="240">
        <v>101.85853061795449</v>
      </c>
      <c r="O803" s="240"/>
      <c r="P803" s="238"/>
    </row>
    <row r="804" spans="1:16" x14ac:dyDescent="0.35">
      <c r="A804" s="256">
        <v>20190329</v>
      </c>
      <c r="B804" s="256" t="s">
        <v>5031</v>
      </c>
      <c r="C804" s="256" t="s">
        <v>5032</v>
      </c>
      <c r="D804" s="256">
        <v>99.074791000000005</v>
      </c>
      <c r="E804" s="256">
        <v>100.674791</v>
      </c>
      <c r="F804" s="256">
        <v>102.27479099999999</v>
      </c>
      <c r="G804" s="256">
        <v>160</v>
      </c>
      <c r="I804" s="223">
        <v>44317</v>
      </c>
      <c r="J804" s="233">
        <v>99.796718244797447</v>
      </c>
      <c r="K804" s="235">
        <v>99.973343394478178</v>
      </c>
      <c r="L804" s="235">
        <v>99.973207484128324</v>
      </c>
      <c r="M804" s="240">
        <v>101.69569130801868</v>
      </c>
      <c r="N804" s="240">
        <v>101.85834187715852</v>
      </c>
      <c r="O804" s="240"/>
      <c r="P804" s="238"/>
    </row>
    <row r="805" spans="1:16" x14ac:dyDescent="0.35">
      <c r="A805" s="256">
        <v>20190329</v>
      </c>
      <c r="B805" s="256" t="s">
        <v>4833</v>
      </c>
      <c r="C805" s="256" t="s">
        <v>4834</v>
      </c>
      <c r="D805" s="256">
        <v>99.021744999999996</v>
      </c>
      <c r="E805" s="256">
        <v>100.021745</v>
      </c>
      <c r="F805" s="256">
        <v>101.021745</v>
      </c>
      <c r="G805" s="256">
        <v>100</v>
      </c>
      <c r="I805" s="223">
        <v>44318</v>
      </c>
      <c r="J805" s="233">
        <v>99.796744803688895</v>
      </c>
      <c r="K805" s="235">
        <v>99.973346877180759</v>
      </c>
      <c r="L805" s="235">
        <v>99.973210825257624</v>
      </c>
      <c r="M805" s="240">
        <v>101.69530566068914</v>
      </c>
      <c r="N805" s="240">
        <v>101.85815313636255</v>
      </c>
      <c r="O805" s="240"/>
      <c r="P805" s="238"/>
    </row>
    <row r="806" spans="1:16" x14ac:dyDescent="0.35">
      <c r="A806" s="256">
        <v>20190329</v>
      </c>
      <c r="B806" s="256" t="s">
        <v>4835</v>
      </c>
      <c r="C806" s="256" t="s">
        <v>4836</v>
      </c>
      <c r="D806" s="256">
        <v>97.577198999999993</v>
      </c>
      <c r="E806" s="256">
        <v>98.877199000000005</v>
      </c>
      <c r="F806" s="256">
        <v>100.177199</v>
      </c>
      <c r="G806" s="256">
        <v>130</v>
      </c>
      <c r="I806" s="223">
        <v>44319</v>
      </c>
      <c r="J806" s="233">
        <v>99.796771362580344</v>
      </c>
      <c r="K806" s="235">
        <v>99.973350359883341</v>
      </c>
      <c r="L806" s="235">
        <v>99.973214166386924</v>
      </c>
      <c r="M806" s="240">
        <v>101.69492001335961</v>
      </c>
      <c r="N806" s="240">
        <v>101.85796439556658</v>
      </c>
      <c r="O806" s="240"/>
      <c r="P806" s="238"/>
    </row>
    <row r="807" spans="1:16" x14ac:dyDescent="0.35">
      <c r="A807" s="256">
        <v>20190329</v>
      </c>
      <c r="B807" s="256" t="s">
        <v>5255</v>
      </c>
      <c r="C807" s="256" t="s">
        <v>5256</v>
      </c>
      <c r="D807" s="256">
        <v>98.75</v>
      </c>
      <c r="E807" s="256">
        <v>100.05</v>
      </c>
      <c r="F807" s="256">
        <v>101.35</v>
      </c>
      <c r="G807" s="256">
        <v>130</v>
      </c>
      <c r="I807" s="223">
        <v>44320</v>
      </c>
      <c r="J807" s="233">
        <v>99.796797921471793</v>
      </c>
      <c r="K807" s="235">
        <v>99.973353842585922</v>
      </c>
      <c r="L807" s="235">
        <v>99.973217507516225</v>
      </c>
      <c r="M807" s="240">
        <v>101.69453436603007</v>
      </c>
      <c r="N807" s="240">
        <v>101.85777565477061</v>
      </c>
      <c r="O807" s="240"/>
      <c r="P807" s="238"/>
    </row>
    <row r="808" spans="1:16" x14ac:dyDescent="0.35">
      <c r="A808" s="256">
        <v>20190329</v>
      </c>
      <c r="B808" s="256" t="s">
        <v>4837</v>
      </c>
      <c r="C808" s="256" t="s">
        <v>4838</v>
      </c>
      <c r="D808" s="256">
        <v>95.960791</v>
      </c>
      <c r="E808" s="256">
        <v>97.560790999999995</v>
      </c>
      <c r="F808" s="256">
        <v>99.160791000000003</v>
      </c>
      <c r="G808" s="256">
        <v>160</v>
      </c>
      <c r="I808" s="223">
        <v>44321</v>
      </c>
      <c r="J808" s="233">
        <v>99.796824480363242</v>
      </c>
      <c r="K808" s="235">
        <v>99.973357325288504</v>
      </c>
      <c r="L808" s="235">
        <v>99.973220848645525</v>
      </c>
      <c r="M808" s="240">
        <v>101.69414871870053</v>
      </c>
      <c r="N808" s="240">
        <v>101.85758691397464</v>
      </c>
      <c r="O808" s="240"/>
      <c r="P808" s="238"/>
    </row>
    <row r="809" spans="1:16" x14ac:dyDescent="0.35">
      <c r="A809" s="256">
        <v>20190329</v>
      </c>
      <c r="B809" s="256" t="s">
        <v>5257</v>
      </c>
      <c r="C809" s="256" t="s">
        <v>5258</v>
      </c>
      <c r="D809" s="256">
        <v>98.792249999999996</v>
      </c>
      <c r="E809" s="256">
        <v>100.09225000000001</v>
      </c>
      <c r="F809" s="256">
        <v>101.39225</v>
      </c>
      <c r="G809" s="256">
        <v>130</v>
      </c>
      <c r="I809" s="223">
        <v>44322</v>
      </c>
      <c r="J809" s="233">
        <v>99.79685103925469</v>
      </c>
      <c r="K809" s="235">
        <v>99.973360807991085</v>
      </c>
      <c r="L809" s="235">
        <v>99.973224189774825</v>
      </c>
      <c r="M809" s="240">
        <v>101.693763071371</v>
      </c>
      <c r="N809" s="240">
        <v>101.85739817317867</v>
      </c>
      <c r="O809" s="240"/>
      <c r="P809" s="238"/>
    </row>
    <row r="810" spans="1:16" x14ac:dyDescent="0.35">
      <c r="A810" s="256">
        <v>20190329</v>
      </c>
      <c r="B810" s="256" t="s">
        <v>2191</v>
      </c>
      <c r="C810" s="256" t="s">
        <v>2192</v>
      </c>
      <c r="D810" s="256">
        <v>99.064570000000003</v>
      </c>
      <c r="E810" s="256">
        <v>100.36457</v>
      </c>
      <c r="F810" s="256">
        <v>101.66457</v>
      </c>
      <c r="G810" s="256">
        <v>130</v>
      </c>
      <c r="I810" s="223">
        <v>44323</v>
      </c>
      <c r="J810" s="233">
        <v>99.796877598146139</v>
      </c>
      <c r="K810" s="235">
        <v>99.973364290693667</v>
      </c>
      <c r="L810" s="235">
        <v>99.973227530904126</v>
      </c>
      <c r="M810" s="240">
        <v>101.69337742404146</v>
      </c>
      <c r="N810" s="240">
        <v>101.8572094323827</v>
      </c>
      <c r="O810" s="240"/>
      <c r="P810" s="238"/>
    </row>
    <row r="811" spans="1:16" x14ac:dyDescent="0.35">
      <c r="A811" s="256">
        <v>20190329</v>
      </c>
      <c r="B811" s="256" t="s">
        <v>2193</v>
      </c>
      <c r="C811" s="256" t="s">
        <v>2194</v>
      </c>
      <c r="D811" s="256">
        <v>98.581479000000002</v>
      </c>
      <c r="E811" s="256">
        <v>100.181479</v>
      </c>
      <c r="F811" s="256">
        <v>101.781479</v>
      </c>
      <c r="G811" s="256">
        <v>160</v>
      </c>
      <c r="I811" s="223">
        <v>44324</v>
      </c>
      <c r="J811" s="233">
        <v>99.796904157037588</v>
      </c>
      <c r="K811" s="235">
        <v>99.973367773396248</v>
      </c>
      <c r="L811" s="235">
        <v>99.973230872033426</v>
      </c>
      <c r="M811" s="240">
        <v>101.69299177671192</v>
      </c>
      <c r="N811" s="240">
        <v>101.85702069158673</v>
      </c>
      <c r="O811" s="240"/>
      <c r="P811" s="238"/>
    </row>
    <row r="812" spans="1:16" x14ac:dyDescent="0.35">
      <c r="A812" s="256">
        <v>20190329</v>
      </c>
      <c r="B812" s="256" t="s">
        <v>2195</v>
      </c>
      <c r="C812" s="256" t="s">
        <v>2196</v>
      </c>
      <c r="D812" s="256">
        <v>99.157099000000002</v>
      </c>
      <c r="E812" s="256">
        <v>100.757099</v>
      </c>
      <c r="F812" s="256">
        <v>102.35709900000001</v>
      </c>
      <c r="G812" s="256">
        <v>160</v>
      </c>
      <c r="I812" s="223">
        <v>44325</v>
      </c>
      <c r="J812" s="233">
        <v>99.796930715929037</v>
      </c>
      <c r="K812" s="235">
        <v>99.973371256098829</v>
      </c>
      <c r="L812" s="235">
        <v>99.973234213162726</v>
      </c>
      <c r="M812" s="240">
        <v>101.69260612938238</v>
      </c>
      <c r="N812" s="240">
        <v>101.85683195079076</v>
      </c>
      <c r="O812" s="240"/>
      <c r="P812" s="238"/>
    </row>
    <row r="813" spans="1:16" x14ac:dyDescent="0.35">
      <c r="A813" s="256">
        <v>20190329</v>
      </c>
      <c r="B813" s="256" t="s">
        <v>2197</v>
      </c>
      <c r="C813" s="256" t="s">
        <v>2198</v>
      </c>
      <c r="D813" s="256">
        <v>98.450550000000007</v>
      </c>
      <c r="E813" s="256">
        <v>100.05055</v>
      </c>
      <c r="F813" s="256">
        <v>101.65055</v>
      </c>
      <c r="G813" s="256">
        <v>160</v>
      </c>
      <c r="I813" s="223">
        <v>44326</v>
      </c>
      <c r="J813" s="233">
        <v>99.796957274820485</v>
      </c>
      <c r="K813" s="235">
        <v>99.973374738801411</v>
      </c>
      <c r="L813" s="235">
        <v>99.973237554292027</v>
      </c>
      <c r="M813" s="240">
        <v>101.69222048205285</v>
      </c>
      <c r="N813" s="240">
        <v>101.85664320999479</v>
      </c>
      <c r="O813" s="240"/>
      <c r="P813" s="238"/>
    </row>
    <row r="814" spans="1:16" x14ac:dyDescent="0.35">
      <c r="A814" s="256">
        <v>20190329</v>
      </c>
      <c r="B814" s="256" t="s">
        <v>2199</v>
      </c>
      <c r="C814" s="256" t="s">
        <v>2200</v>
      </c>
      <c r="D814" s="256">
        <v>98.223496999999995</v>
      </c>
      <c r="E814" s="256">
        <v>99.823497000000003</v>
      </c>
      <c r="F814" s="256">
        <v>101.423497</v>
      </c>
      <c r="G814" s="256">
        <v>160</v>
      </c>
      <c r="I814" s="223">
        <v>44327</v>
      </c>
      <c r="J814" s="233">
        <v>99.796983833711934</v>
      </c>
      <c r="K814" s="235">
        <v>99.973378221503992</v>
      </c>
      <c r="L814" s="235">
        <v>99.973240895421327</v>
      </c>
      <c r="M814" s="240">
        <v>101.69183483472331</v>
      </c>
      <c r="N814" s="240">
        <v>101.85645446919882</v>
      </c>
      <c r="O814" s="240"/>
      <c r="P814" s="238"/>
    </row>
    <row r="815" spans="1:16" x14ac:dyDescent="0.35">
      <c r="A815" s="256">
        <v>20190329</v>
      </c>
      <c r="B815" s="256" t="s">
        <v>3711</v>
      </c>
      <c r="C815" s="256" t="s">
        <v>3712</v>
      </c>
      <c r="D815" s="256">
        <v>97.566238999999996</v>
      </c>
      <c r="E815" s="256">
        <v>99.166239000000004</v>
      </c>
      <c r="F815" s="256">
        <v>100.766239</v>
      </c>
      <c r="G815" s="256">
        <v>160</v>
      </c>
      <c r="I815" s="223">
        <v>44328</v>
      </c>
      <c r="J815" s="233">
        <v>99.797010392603383</v>
      </c>
      <c r="K815" s="235">
        <v>99.973381704206574</v>
      </c>
      <c r="L815" s="235">
        <v>99.973244236550627</v>
      </c>
      <c r="M815" s="240">
        <v>101.69144918739377</v>
      </c>
      <c r="N815" s="240">
        <v>101.85626572840285</v>
      </c>
      <c r="O815" s="240"/>
      <c r="P815" s="238"/>
    </row>
    <row r="816" spans="1:16" x14ac:dyDescent="0.35">
      <c r="A816" s="256">
        <v>20190329</v>
      </c>
      <c r="B816" s="256" t="s">
        <v>4852</v>
      </c>
      <c r="C816" s="256" t="s">
        <v>4853</v>
      </c>
      <c r="D816" s="256">
        <v>95.754262999999995</v>
      </c>
      <c r="E816" s="256">
        <v>97.354263000000003</v>
      </c>
      <c r="F816" s="256">
        <v>98.954262999999997</v>
      </c>
      <c r="G816" s="256">
        <v>160</v>
      </c>
      <c r="I816" s="223">
        <v>44329</v>
      </c>
      <c r="J816" s="233">
        <v>99.797036951494832</v>
      </c>
      <c r="K816" s="235">
        <v>99.973385186909155</v>
      </c>
      <c r="L816" s="235">
        <v>99.973247577679928</v>
      </c>
      <c r="M816" s="240">
        <v>101.69106354006423</v>
      </c>
      <c r="N816" s="240">
        <v>101.85607698760688</v>
      </c>
      <c r="O816" s="240"/>
      <c r="P816" s="238"/>
    </row>
    <row r="817" spans="1:16" x14ac:dyDescent="0.35">
      <c r="A817" s="256">
        <v>20190329</v>
      </c>
      <c r="B817" s="256" t="s">
        <v>2201</v>
      </c>
      <c r="C817" s="256" t="s">
        <v>2202</v>
      </c>
      <c r="D817" s="256">
        <v>98.942322000000004</v>
      </c>
      <c r="E817" s="256">
        <v>100.542322</v>
      </c>
      <c r="F817" s="256">
        <v>102.14232199999999</v>
      </c>
      <c r="G817" s="256">
        <v>160</v>
      </c>
      <c r="I817" s="223">
        <v>44330</v>
      </c>
      <c r="J817" s="233">
        <v>99.79706351038628</v>
      </c>
      <c r="K817" s="235">
        <v>99.973388669611737</v>
      </c>
      <c r="L817" s="235">
        <v>99.973250918809228</v>
      </c>
      <c r="M817" s="240">
        <v>101.6906778927347</v>
      </c>
      <c r="N817" s="240">
        <v>101.85588824681091</v>
      </c>
      <c r="O817" s="240"/>
      <c r="P817" s="238"/>
    </row>
    <row r="818" spans="1:16" x14ac:dyDescent="0.35">
      <c r="A818" s="256">
        <v>20190329</v>
      </c>
      <c r="B818" s="256" t="s">
        <v>2203</v>
      </c>
      <c r="C818" s="256" t="s">
        <v>2204</v>
      </c>
      <c r="D818" s="256">
        <v>99.672799999999995</v>
      </c>
      <c r="E818" s="256">
        <v>101.2728</v>
      </c>
      <c r="F818" s="256">
        <v>102.8728</v>
      </c>
      <c r="G818" s="256">
        <v>160</v>
      </c>
      <c r="I818" s="223">
        <v>44331</v>
      </c>
      <c r="J818" s="233">
        <v>99.797090069277729</v>
      </c>
      <c r="K818" s="235">
        <v>99.973392152314318</v>
      </c>
      <c r="L818" s="235">
        <v>99.973254259938528</v>
      </c>
      <c r="M818" s="240">
        <v>101.69029224540516</v>
      </c>
      <c r="N818" s="240">
        <v>101.85569950601494</v>
      </c>
      <c r="O818" s="240"/>
      <c r="P818" s="238"/>
    </row>
    <row r="819" spans="1:16" x14ac:dyDescent="0.35">
      <c r="A819" s="256">
        <v>20190329</v>
      </c>
      <c r="B819" s="256" t="s">
        <v>2205</v>
      </c>
      <c r="C819" s="256" t="s">
        <v>2206</v>
      </c>
      <c r="D819" s="256">
        <v>99.055699000000004</v>
      </c>
      <c r="E819" s="256">
        <v>100.25569900000001</v>
      </c>
      <c r="F819" s="256">
        <v>101.455699</v>
      </c>
      <c r="G819" s="256">
        <v>120</v>
      </c>
      <c r="I819" s="223">
        <v>44332</v>
      </c>
      <c r="J819" s="233">
        <v>99.797116628169178</v>
      </c>
      <c r="K819" s="235">
        <v>99.9733956350169</v>
      </c>
      <c r="L819" s="235">
        <v>99.973257601067829</v>
      </c>
      <c r="M819" s="240">
        <v>101.68990659807562</v>
      </c>
      <c r="N819" s="240">
        <v>101.85551076521897</v>
      </c>
      <c r="O819" s="240"/>
      <c r="P819" s="238"/>
    </row>
    <row r="820" spans="1:16" x14ac:dyDescent="0.35">
      <c r="A820" s="256">
        <v>20190329</v>
      </c>
      <c r="B820" s="256" t="s">
        <v>2207</v>
      </c>
      <c r="C820" s="256" t="s">
        <v>2208</v>
      </c>
      <c r="D820" s="256">
        <v>99.698739000000003</v>
      </c>
      <c r="E820" s="256">
        <v>101.298739</v>
      </c>
      <c r="F820" s="256">
        <v>102.89873900000001</v>
      </c>
      <c r="G820" s="256">
        <v>160</v>
      </c>
      <c r="I820" s="223">
        <v>44333</v>
      </c>
      <c r="J820" s="233">
        <v>99.797143187060627</v>
      </c>
      <c r="K820" s="235">
        <v>99.973399117719481</v>
      </c>
      <c r="L820" s="235">
        <v>99.973260942197129</v>
      </c>
      <c r="M820" s="240">
        <v>101.68952095074609</v>
      </c>
      <c r="N820" s="240">
        <v>101.855322024423</v>
      </c>
      <c r="O820" s="240"/>
      <c r="P820" s="238"/>
    </row>
    <row r="821" spans="1:16" x14ac:dyDescent="0.35">
      <c r="A821" s="256">
        <v>20190329</v>
      </c>
      <c r="B821" s="256" t="s">
        <v>2209</v>
      </c>
      <c r="C821" s="256" t="s">
        <v>2210</v>
      </c>
      <c r="D821" s="256">
        <v>98.857900999999998</v>
      </c>
      <c r="E821" s="256">
        <v>100.057901</v>
      </c>
      <c r="F821" s="256">
        <v>101.257901</v>
      </c>
      <c r="G821" s="256">
        <v>120</v>
      </c>
      <c r="I821" s="223">
        <v>44334</v>
      </c>
      <c r="J821" s="233">
        <v>99.797169745952075</v>
      </c>
      <c r="K821" s="235">
        <v>99.973402600422062</v>
      </c>
      <c r="L821" s="235">
        <v>99.973264283326429</v>
      </c>
      <c r="M821" s="240">
        <v>101.68913530341655</v>
      </c>
      <c r="N821" s="240">
        <v>101.85513328362703</v>
      </c>
      <c r="O821" s="240"/>
      <c r="P821" s="238"/>
    </row>
    <row r="822" spans="1:16" x14ac:dyDescent="0.35">
      <c r="A822" s="256">
        <v>20190329</v>
      </c>
      <c r="B822" s="256" t="s">
        <v>2211</v>
      </c>
      <c r="C822" s="256" t="s">
        <v>2212</v>
      </c>
      <c r="D822" s="256">
        <v>100.65291000000001</v>
      </c>
      <c r="E822" s="256">
        <v>102.25291</v>
      </c>
      <c r="F822" s="256">
        <v>103.85290999999999</v>
      </c>
      <c r="G822" s="256">
        <v>160</v>
      </c>
      <c r="I822" s="223">
        <v>44335</v>
      </c>
      <c r="J822" s="233">
        <v>99.797196304843524</v>
      </c>
      <c r="K822" s="235">
        <v>99.973406083124644</v>
      </c>
      <c r="L822" s="235">
        <v>99.97326762445573</v>
      </c>
      <c r="M822" s="240">
        <v>101.68874965608701</v>
      </c>
      <c r="N822" s="240">
        <v>101.85494454283106</v>
      </c>
      <c r="O822" s="240"/>
      <c r="P822" s="238"/>
    </row>
    <row r="823" spans="1:16" x14ac:dyDescent="0.35">
      <c r="A823" s="256">
        <v>20190329</v>
      </c>
      <c r="B823" s="256" t="s">
        <v>4839</v>
      </c>
      <c r="C823" s="256" t="s">
        <v>4840</v>
      </c>
      <c r="D823" s="256">
        <v>98.741414000000006</v>
      </c>
      <c r="E823" s="256">
        <v>100.341414</v>
      </c>
      <c r="F823" s="256">
        <v>101.94141399999999</v>
      </c>
      <c r="G823" s="256">
        <v>160</v>
      </c>
      <c r="I823" s="223">
        <v>44336</v>
      </c>
      <c r="J823" s="233">
        <v>99.797222863734973</v>
      </c>
      <c r="K823" s="235">
        <v>99.973409565827225</v>
      </c>
      <c r="L823" s="235">
        <v>99.97327096558503</v>
      </c>
      <c r="M823" s="240">
        <v>101.68836400875747</v>
      </c>
      <c r="N823" s="240">
        <v>101.85475580203509</v>
      </c>
      <c r="O823" s="240"/>
      <c r="P823" s="238"/>
    </row>
    <row r="824" spans="1:16" x14ac:dyDescent="0.35">
      <c r="A824" s="256">
        <v>20190329</v>
      </c>
      <c r="B824" s="256" t="s">
        <v>4841</v>
      </c>
      <c r="C824" s="256" t="s">
        <v>4842</v>
      </c>
      <c r="D824" s="256">
        <v>98.581901000000002</v>
      </c>
      <c r="E824" s="256">
        <v>100.581901</v>
      </c>
      <c r="F824" s="256">
        <v>102.581901</v>
      </c>
      <c r="G824" s="256">
        <v>200</v>
      </c>
      <c r="I824" s="223">
        <v>44337</v>
      </c>
      <c r="J824" s="233">
        <v>99.797249422626422</v>
      </c>
      <c r="K824" s="235">
        <v>99.973413048529807</v>
      </c>
      <c r="L824" s="235">
        <v>99.97327430671433</v>
      </c>
      <c r="M824" s="240">
        <v>101.68797836142794</v>
      </c>
      <c r="N824" s="240">
        <v>101.85456706123912</v>
      </c>
      <c r="O824" s="240"/>
      <c r="P824" s="238"/>
    </row>
    <row r="825" spans="1:16" x14ac:dyDescent="0.35">
      <c r="A825" s="256">
        <v>20190329</v>
      </c>
      <c r="B825" s="256" t="s">
        <v>4843</v>
      </c>
      <c r="C825" s="256" t="s">
        <v>4844</v>
      </c>
      <c r="D825" s="256">
        <v>98.778385999999998</v>
      </c>
      <c r="E825" s="256">
        <v>100.778386</v>
      </c>
      <c r="F825" s="256">
        <v>102.778386</v>
      </c>
      <c r="G825" s="256">
        <v>200</v>
      </c>
      <c r="I825" s="223">
        <v>44338</v>
      </c>
      <c r="J825" s="233">
        <v>99.79727598151787</v>
      </c>
      <c r="K825" s="235">
        <v>99.973416531232388</v>
      </c>
      <c r="L825" s="235">
        <v>99.973277647843631</v>
      </c>
      <c r="M825" s="240">
        <v>101.6875927140984</v>
      </c>
      <c r="N825" s="240">
        <v>101.85437832044315</v>
      </c>
      <c r="O825" s="240"/>
      <c r="P825" s="238"/>
    </row>
    <row r="826" spans="1:16" x14ac:dyDescent="0.35">
      <c r="A826" s="256">
        <v>20190329</v>
      </c>
      <c r="B826" s="256" t="s">
        <v>2216</v>
      </c>
      <c r="C826" s="256" t="s">
        <v>2217</v>
      </c>
      <c r="D826" s="256">
        <v>99.182274000000007</v>
      </c>
      <c r="E826" s="256">
        <v>100.18227400000001</v>
      </c>
      <c r="F826" s="256">
        <v>101.18227400000001</v>
      </c>
      <c r="G826" s="256">
        <v>100</v>
      </c>
      <c r="I826" s="223">
        <v>44339</v>
      </c>
      <c r="J826" s="233">
        <v>99.797302540409319</v>
      </c>
      <c r="K826" s="235">
        <v>99.97342001393497</v>
      </c>
      <c r="L826" s="235">
        <v>99.973280988972931</v>
      </c>
      <c r="M826" s="240">
        <v>101.68720706676886</v>
      </c>
      <c r="N826" s="240">
        <v>101.85418957964718</v>
      </c>
      <c r="O826" s="240"/>
      <c r="P826" s="238"/>
    </row>
    <row r="827" spans="1:16" x14ac:dyDescent="0.35">
      <c r="A827" s="256">
        <v>20190329</v>
      </c>
      <c r="B827" s="256" t="s">
        <v>2218</v>
      </c>
      <c r="C827" s="256" t="s">
        <v>2219</v>
      </c>
      <c r="D827" s="256">
        <v>99.754526999999996</v>
      </c>
      <c r="E827" s="256">
        <v>100.754527</v>
      </c>
      <c r="F827" s="256">
        <v>101.754527</v>
      </c>
      <c r="G827" s="256">
        <v>100</v>
      </c>
      <c r="I827" s="223">
        <v>44340</v>
      </c>
      <c r="J827" s="233">
        <v>99.797329099300768</v>
      </c>
      <c r="K827" s="235">
        <v>99.973423496637551</v>
      </c>
      <c r="L827" s="235">
        <v>99.973284330102231</v>
      </c>
      <c r="M827" s="240">
        <v>101.68682141943933</v>
      </c>
      <c r="N827" s="240">
        <v>101.85400083885121</v>
      </c>
      <c r="O827" s="240"/>
      <c r="P827" s="238"/>
    </row>
    <row r="828" spans="1:16" x14ac:dyDescent="0.35">
      <c r="A828" s="256">
        <v>20190329</v>
      </c>
      <c r="B828" s="256" t="s">
        <v>2220</v>
      </c>
      <c r="C828" s="256" t="s">
        <v>2221</v>
      </c>
      <c r="D828" s="256">
        <v>99.220910000000003</v>
      </c>
      <c r="E828" s="256">
        <v>100.52091</v>
      </c>
      <c r="F828" s="256">
        <v>101.82091</v>
      </c>
      <c r="G828" s="256">
        <v>130</v>
      </c>
      <c r="I828" s="223">
        <v>44341</v>
      </c>
      <c r="J828" s="233">
        <v>99.797355658192217</v>
      </c>
      <c r="K828" s="235">
        <v>99.973426979340132</v>
      </c>
      <c r="L828" s="235">
        <v>99.973287671231532</v>
      </c>
      <c r="M828" s="240">
        <v>101.68643577210979</v>
      </c>
      <c r="N828" s="240">
        <v>101.85381209805524</v>
      </c>
      <c r="O828" s="240"/>
      <c r="P828" s="238"/>
    </row>
    <row r="829" spans="1:16" x14ac:dyDescent="0.35">
      <c r="A829" s="256">
        <v>20190329</v>
      </c>
      <c r="B829" s="256" t="s">
        <v>2222</v>
      </c>
      <c r="C829" s="256" t="s">
        <v>2223</v>
      </c>
      <c r="D829" s="256">
        <v>99.123774999999995</v>
      </c>
      <c r="E829" s="256">
        <v>100.42377500000001</v>
      </c>
      <c r="F829" s="256">
        <v>101.723775</v>
      </c>
      <c r="G829" s="256">
        <v>130</v>
      </c>
      <c r="I829" s="223">
        <v>44342</v>
      </c>
      <c r="J829" s="233">
        <v>99.797382217083666</v>
      </c>
      <c r="K829" s="235">
        <v>99.973430462042714</v>
      </c>
      <c r="L829" s="235">
        <v>99.973291012360832</v>
      </c>
      <c r="M829" s="240">
        <v>101.68605012478025</v>
      </c>
      <c r="N829" s="240">
        <v>101.85362335725927</v>
      </c>
      <c r="O829" s="240"/>
      <c r="P829" s="238"/>
    </row>
    <row r="830" spans="1:16" x14ac:dyDescent="0.35">
      <c r="A830" s="256">
        <v>20190329</v>
      </c>
      <c r="B830" s="256" t="s">
        <v>2224</v>
      </c>
      <c r="C830" s="256" t="s">
        <v>2225</v>
      </c>
      <c r="D830" s="256">
        <v>98.633645999999999</v>
      </c>
      <c r="E830" s="256">
        <v>99.933645999999996</v>
      </c>
      <c r="F830" s="256">
        <v>101.23364599999999</v>
      </c>
      <c r="G830" s="256">
        <v>130</v>
      </c>
      <c r="I830" s="223">
        <v>44343</v>
      </c>
      <c r="J830" s="233">
        <v>99.797408775975114</v>
      </c>
      <c r="K830" s="235">
        <v>99.973433944745295</v>
      </c>
      <c r="L830" s="235">
        <v>99.973294353490132</v>
      </c>
      <c r="M830" s="240">
        <v>101.68566447745071</v>
      </c>
      <c r="N830" s="240">
        <v>101.8534346164633</v>
      </c>
      <c r="O830" s="240"/>
      <c r="P830" s="238"/>
    </row>
    <row r="831" spans="1:16" x14ac:dyDescent="0.35">
      <c r="A831" s="256">
        <v>20190329</v>
      </c>
      <c r="B831" s="256" t="s">
        <v>4845</v>
      </c>
      <c r="C831" s="256" t="s">
        <v>4846</v>
      </c>
      <c r="D831" s="256">
        <v>98.354865000000004</v>
      </c>
      <c r="E831" s="256">
        <v>99.654865000000001</v>
      </c>
      <c r="F831" s="256">
        <v>100.954865</v>
      </c>
      <c r="G831" s="256">
        <v>130</v>
      </c>
      <c r="I831" s="223">
        <v>44344</v>
      </c>
      <c r="J831" s="233">
        <v>99.797435334866563</v>
      </c>
      <c r="K831" s="235">
        <v>99.973437427447877</v>
      </c>
      <c r="L831" s="235">
        <v>99.973297694619433</v>
      </c>
      <c r="M831" s="240">
        <v>101.68527883012118</v>
      </c>
      <c r="N831" s="240">
        <v>101.85324587566733</v>
      </c>
      <c r="O831" s="240"/>
      <c r="P831" s="238"/>
    </row>
    <row r="832" spans="1:16" x14ac:dyDescent="0.35">
      <c r="A832" s="256">
        <v>20190329</v>
      </c>
      <c r="B832" s="256" t="s">
        <v>4945</v>
      </c>
      <c r="C832" s="256" t="s">
        <v>4946</v>
      </c>
      <c r="D832" s="256">
        <v>99.193158999999994</v>
      </c>
      <c r="E832" s="256">
        <v>100.19315899999999</v>
      </c>
      <c r="F832" s="256">
        <v>101.19315899999999</v>
      </c>
      <c r="G832" s="256">
        <v>100</v>
      </c>
      <c r="I832" s="223">
        <v>44345</v>
      </c>
      <c r="J832" s="233">
        <v>99.797461893758012</v>
      </c>
      <c r="K832" s="235">
        <v>99.973440910150458</v>
      </c>
      <c r="L832" s="235">
        <v>99.973301035748733</v>
      </c>
      <c r="M832" s="240">
        <v>101.68489318279164</v>
      </c>
      <c r="N832" s="240">
        <v>101.85305713487136</v>
      </c>
      <c r="O832" s="240"/>
      <c r="P832" s="238"/>
    </row>
    <row r="833" spans="1:16" x14ac:dyDescent="0.35">
      <c r="A833" s="256">
        <v>20190329</v>
      </c>
      <c r="B833" s="256" t="s">
        <v>4486</v>
      </c>
      <c r="C833" s="256" t="s">
        <v>4487</v>
      </c>
      <c r="D833" s="256">
        <v>97.387539000000004</v>
      </c>
      <c r="E833" s="256">
        <v>99.387539000000004</v>
      </c>
      <c r="F833" s="256">
        <v>101.387539</v>
      </c>
      <c r="G833" s="256">
        <v>200</v>
      </c>
      <c r="I833" s="223">
        <v>44346</v>
      </c>
      <c r="J833" s="233">
        <v>99.797488452649461</v>
      </c>
      <c r="K833" s="235">
        <v>99.97344439285304</v>
      </c>
      <c r="L833" s="235">
        <v>99.973304376878033</v>
      </c>
      <c r="M833" s="240">
        <v>101.6845075354621</v>
      </c>
      <c r="N833" s="240">
        <v>101.85286839407539</v>
      </c>
      <c r="O833" s="240"/>
      <c r="P833" s="238"/>
    </row>
    <row r="834" spans="1:16" x14ac:dyDescent="0.35">
      <c r="A834" s="256">
        <v>20190329</v>
      </c>
      <c r="B834" s="256" t="s">
        <v>5091</v>
      </c>
      <c r="C834" s="256" t="s">
        <v>5092</v>
      </c>
      <c r="D834" s="256">
        <v>99.670264000000003</v>
      </c>
      <c r="E834" s="256">
        <v>101.270264</v>
      </c>
      <c r="F834" s="256">
        <v>102.87026400000001</v>
      </c>
      <c r="G834" s="256">
        <v>160</v>
      </c>
      <c r="I834" s="223">
        <v>44347</v>
      </c>
      <c r="J834" s="233">
        <v>99.797515011540909</v>
      </c>
      <c r="K834" s="235">
        <v>99.973447875555621</v>
      </c>
      <c r="L834" s="235">
        <v>99.973307718007334</v>
      </c>
      <c r="M834" s="240">
        <v>101.68412188813257</v>
      </c>
      <c r="N834" s="240">
        <v>101.85267965327942</v>
      </c>
      <c r="O834" s="240"/>
      <c r="P834" s="238"/>
    </row>
    <row r="835" spans="1:16" x14ac:dyDescent="0.35">
      <c r="A835" s="256">
        <v>20190329</v>
      </c>
      <c r="B835" s="256" t="s">
        <v>2227</v>
      </c>
      <c r="C835" s="256" t="s">
        <v>4847</v>
      </c>
      <c r="D835" s="256">
        <v>98.021725000000004</v>
      </c>
      <c r="E835" s="256">
        <v>99.521725000000004</v>
      </c>
      <c r="F835" s="256">
        <v>101.021725</v>
      </c>
      <c r="G835" s="256">
        <v>150</v>
      </c>
      <c r="I835" s="223">
        <v>44348</v>
      </c>
      <c r="J835" s="233">
        <v>99.797541570432358</v>
      </c>
      <c r="K835" s="235">
        <v>99.973451358258203</v>
      </c>
      <c r="L835" s="235">
        <v>99.973311059136634</v>
      </c>
      <c r="M835" s="240">
        <v>101.68373624080303</v>
      </c>
      <c r="N835" s="240">
        <v>101.85249091248345</v>
      </c>
      <c r="O835" s="240"/>
      <c r="P835" s="238"/>
    </row>
    <row r="836" spans="1:16" x14ac:dyDescent="0.35">
      <c r="A836" s="256">
        <v>20190329</v>
      </c>
      <c r="B836" s="256" t="s">
        <v>2228</v>
      </c>
      <c r="C836" s="256" t="s">
        <v>4848</v>
      </c>
      <c r="D836" s="256">
        <v>97.923195000000007</v>
      </c>
      <c r="E836" s="256">
        <v>99.923195000000007</v>
      </c>
      <c r="F836" s="256">
        <v>101.92319500000001</v>
      </c>
      <c r="G836" s="256">
        <v>200</v>
      </c>
      <c r="I836" s="223">
        <v>44349</v>
      </c>
      <c r="J836" s="233">
        <v>99.797568129323807</v>
      </c>
      <c r="K836" s="235">
        <v>99.973454840960784</v>
      </c>
      <c r="L836" s="235">
        <v>99.973314400265934</v>
      </c>
      <c r="M836" s="240">
        <v>101.68335059347349</v>
      </c>
      <c r="N836" s="240">
        <v>101.85230217168748</v>
      </c>
      <c r="O836" s="240"/>
      <c r="P836" s="238"/>
    </row>
    <row r="837" spans="1:16" x14ac:dyDescent="0.35">
      <c r="A837" s="256">
        <v>20190329</v>
      </c>
      <c r="B837" s="256" t="s">
        <v>2229</v>
      </c>
      <c r="C837" s="256" t="s">
        <v>4849</v>
      </c>
      <c r="D837" s="256">
        <v>95.561160999999998</v>
      </c>
      <c r="E837" s="256">
        <v>97.561160999999998</v>
      </c>
      <c r="F837" s="256">
        <v>99.561160999999998</v>
      </c>
      <c r="G837" s="256">
        <v>200</v>
      </c>
      <c r="I837" s="223">
        <v>44350</v>
      </c>
      <c r="J837" s="233">
        <v>99.797594688215256</v>
      </c>
      <c r="K837" s="235">
        <v>99.973458323663365</v>
      </c>
      <c r="L837" s="235">
        <v>99.973317741395235</v>
      </c>
      <c r="M837" s="240">
        <v>101.68296494614395</v>
      </c>
      <c r="N837" s="240">
        <v>101.85211343089151</v>
      </c>
      <c r="O837" s="240"/>
      <c r="P837" s="238"/>
    </row>
    <row r="838" spans="1:16" x14ac:dyDescent="0.35">
      <c r="A838" s="256">
        <v>20190329</v>
      </c>
      <c r="B838" s="256" t="s">
        <v>5159</v>
      </c>
      <c r="C838" s="256" t="s">
        <v>5160</v>
      </c>
      <c r="D838" s="256">
        <v>99.106262000000001</v>
      </c>
      <c r="E838" s="256">
        <v>100.606262</v>
      </c>
      <c r="F838" s="256">
        <v>102.106262</v>
      </c>
      <c r="G838" s="256">
        <v>150</v>
      </c>
      <c r="I838" s="223">
        <v>44351</v>
      </c>
      <c r="J838" s="233">
        <v>99.797621247106704</v>
      </c>
      <c r="K838" s="235">
        <v>99.973461806365947</v>
      </c>
      <c r="L838" s="235">
        <v>99.973321082524535</v>
      </c>
      <c r="M838" s="240">
        <v>101.68257929881442</v>
      </c>
      <c r="N838" s="240">
        <v>101.85192469009554</v>
      </c>
      <c r="O838" s="240"/>
      <c r="P838" s="238"/>
    </row>
    <row r="839" spans="1:16" x14ac:dyDescent="0.35">
      <c r="A839" s="256">
        <v>20190329</v>
      </c>
      <c r="B839" s="256" t="s">
        <v>2231</v>
      </c>
      <c r="C839" s="256" t="s">
        <v>2232</v>
      </c>
      <c r="D839" s="256">
        <v>97.426197000000002</v>
      </c>
      <c r="E839" s="256">
        <v>99.026196999999996</v>
      </c>
      <c r="F839" s="256">
        <v>100.626197</v>
      </c>
      <c r="G839" s="256">
        <v>160</v>
      </c>
      <c r="I839" s="223">
        <v>44352</v>
      </c>
      <c r="J839" s="233">
        <v>99.797647805998153</v>
      </c>
      <c r="K839" s="235">
        <v>99.973465289068528</v>
      </c>
      <c r="L839" s="235">
        <v>99.973324423653835</v>
      </c>
      <c r="M839" s="240">
        <v>101.68219365148488</v>
      </c>
      <c r="N839" s="240">
        <v>101.85173594929957</v>
      </c>
      <c r="O839" s="240"/>
      <c r="P839" s="238"/>
    </row>
    <row r="840" spans="1:16" x14ac:dyDescent="0.35">
      <c r="A840" s="256">
        <v>20190329</v>
      </c>
      <c r="B840" s="256" t="s">
        <v>2233</v>
      </c>
      <c r="C840" s="256" t="s">
        <v>2234</v>
      </c>
      <c r="D840" s="256">
        <v>95.356587000000005</v>
      </c>
      <c r="E840" s="256">
        <v>97.356587000000005</v>
      </c>
      <c r="F840" s="256">
        <v>99.356587000000005</v>
      </c>
      <c r="G840" s="256">
        <v>200</v>
      </c>
      <c r="I840" s="223">
        <v>44353</v>
      </c>
      <c r="J840" s="233">
        <v>99.797674364889602</v>
      </c>
      <c r="K840" s="235">
        <v>99.97346877177111</v>
      </c>
      <c r="L840" s="235">
        <v>99.973327764783136</v>
      </c>
      <c r="M840" s="240">
        <v>101.68180800415534</v>
      </c>
      <c r="N840" s="240">
        <v>101.8515472085036</v>
      </c>
      <c r="O840" s="240"/>
      <c r="P840" s="238"/>
    </row>
    <row r="841" spans="1:16" x14ac:dyDescent="0.35">
      <c r="A841" s="256">
        <v>20190329</v>
      </c>
      <c r="B841" s="256" t="s">
        <v>2235</v>
      </c>
      <c r="C841" s="256" t="s">
        <v>2236</v>
      </c>
      <c r="D841" s="256">
        <v>102.803388</v>
      </c>
      <c r="E841" s="256">
        <v>104.40338800000001</v>
      </c>
      <c r="F841" s="256">
        <v>106.003388</v>
      </c>
      <c r="G841" s="256">
        <v>160</v>
      </c>
      <c r="I841" s="223">
        <v>44354</v>
      </c>
      <c r="J841" s="233">
        <v>99.797700923781051</v>
      </c>
      <c r="K841" s="235">
        <v>99.973472254473691</v>
      </c>
      <c r="L841" s="235">
        <v>99.973331105912436</v>
      </c>
      <c r="M841" s="240">
        <v>101.68142235682581</v>
      </c>
      <c r="N841" s="240">
        <v>101.85135846770763</v>
      </c>
      <c r="O841" s="240"/>
      <c r="P841" s="238"/>
    </row>
    <row r="842" spans="1:16" x14ac:dyDescent="0.35">
      <c r="A842" s="256">
        <v>20190329</v>
      </c>
      <c r="B842" s="256" t="s">
        <v>2237</v>
      </c>
      <c r="C842" s="256" t="s">
        <v>2238</v>
      </c>
      <c r="D842" s="256">
        <v>105.576397</v>
      </c>
      <c r="E842" s="256">
        <v>107.17639699999999</v>
      </c>
      <c r="F842" s="256">
        <v>108.776397</v>
      </c>
      <c r="G842" s="256">
        <v>160</v>
      </c>
      <c r="I842" s="223">
        <v>44355</v>
      </c>
      <c r="J842" s="233">
        <v>99.797727482672499</v>
      </c>
      <c r="K842" s="235">
        <v>99.973475737176273</v>
      </c>
      <c r="L842" s="235">
        <v>99.973334447041736</v>
      </c>
      <c r="M842" s="240">
        <v>101.68103670949627</v>
      </c>
      <c r="N842" s="240">
        <v>101.85116972691166</v>
      </c>
      <c r="O842" s="240"/>
      <c r="P842" s="238"/>
    </row>
    <row r="843" spans="1:16" x14ac:dyDescent="0.35">
      <c r="A843" s="256">
        <v>20190329</v>
      </c>
      <c r="B843" s="256" t="s">
        <v>2239</v>
      </c>
      <c r="C843" s="256" t="s">
        <v>2240</v>
      </c>
      <c r="D843" s="256">
        <v>108.132381</v>
      </c>
      <c r="E843" s="256">
        <v>109.732381</v>
      </c>
      <c r="F843" s="256">
        <v>111.332381</v>
      </c>
      <c r="G843" s="256">
        <v>160</v>
      </c>
      <c r="I843" s="223">
        <v>44356</v>
      </c>
      <c r="J843" s="233">
        <v>99.797754041563948</v>
      </c>
      <c r="K843" s="235">
        <v>99.973479219878854</v>
      </c>
      <c r="L843" s="235">
        <v>99.973337788171037</v>
      </c>
      <c r="M843" s="240">
        <v>101.68065106216673</v>
      </c>
      <c r="N843" s="240">
        <v>101.85098098611569</v>
      </c>
      <c r="O843" s="240"/>
      <c r="P843" s="238"/>
    </row>
    <row r="844" spans="1:16" x14ac:dyDescent="0.35">
      <c r="A844" s="256">
        <v>20190329</v>
      </c>
      <c r="B844" s="256" t="s">
        <v>2241</v>
      </c>
      <c r="C844" s="256" t="s">
        <v>2242</v>
      </c>
      <c r="D844" s="256">
        <v>111.66139800000001</v>
      </c>
      <c r="E844" s="256">
        <v>113.261398</v>
      </c>
      <c r="F844" s="256">
        <v>114.86139799999999</v>
      </c>
      <c r="G844" s="256">
        <v>160</v>
      </c>
      <c r="I844" s="223">
        <v>44357</v>
      </c>
      <c r="J844" s="233">
        <v>99.797780600455397</v>
      </c>
      <c r="K844" s="235">
        <v>99.973482702581435</v>
      </c>
      <c r="L844" s="235">
        <v>99.973341129300337</v>
      </c>
      <c r="M844" s="240">
        <v>101.68026541483719</v>
      </c>
      <c r="N844" s="240">
        <v>101.85079224531972</v>
      </c>
      <c r="O844" s="240"/>
      <c r="P844" s="238"/>
    </row>
    <row r="845" spans="1:16" x14ac:dyDescent="0.35">
      <c r="A845" s="256">
        <v>20190329</v>
      </c>
      <c r="B845" s="256" t="s">
        <v>2243</v>
      </c>
      <c r="C845" s="256" t="s">
        <v>2244</v>
      </c>
      <c r="D845" s="256">
        <v>101.191205</v>
      </c>
      <c r="E845" s="256">
        <v>102.49120499999999</v>
      </c>
      <c r="F845" s="256">
        <v>103.79120500000001</v>
      </c>
      <c r="G845" s="256">
        <v>130</v>
      </c>
      <c r="I845" s="223">
        <v>44358</v>
      </c>
      <c r="J845" s="233">
        <v>99.797807159346846</v>
      </c>
      <c r="K845" s="235">
        <v>99.973486185284017</v>
      </c>
      <c r="L845" s="235">
        <v>99.973344470429637</v>
      </c>
      <c r="M845" s="240">
        <v>101.67987976750766</v>
      </c>
      <c r="N845" s="240">
        <v>101.85060350452375</v>
      </c>
      <c r="O845" s="240"/>
      <c r="P845" s="238"/>
    </row>
    <row r="846" spans="1:16" x14ac:dyDescent="0.35">
      <c r="A846" s="256">
        <v>20190329</v>
      </c>
      <c r="B846" s="256" t="s">
        <v>2245</v>
      </c>
      <c r="C846" s="256" t="s">
        <v>2246</v>
      </c>
      <c r="D846" s="256">
        <v>100.716686</v>
      </c>
      <c r="E846" s="256">
        <v>101.716686</v>
      </c>
      <c r="F846" s="256">
        <v>102.716686</v>
      </c>
      <c r="G846" s="256">
        <v>100</v>
      </c>
      <c r="I846" s="223">
        <v>44359</v>
      </c>
      <c r="J846" s="233">
        <v>99.797833718238294</v>
      </c>
      <c r="K846" s="235">
        <v>99.973489667986598</v>
      </c>
      <c r="L846" s="235">
        <v>99.973347811558938</v>
      </c>
      <c r="M846" s="240">
        <v>101.67949412017812</v>
      </c>
      <c r="N846" s="240">
        <v>101.85041476372778</v>
      </c>
      <c r="O846" s="240"/>
      <c r="P846" s="238"/>
    </row>
    <row r="847" spans="1:16" x14ac:dyDescent="0.35">
      <c r="A847" s="256">
        <v>20190329</v>
      </c>
      <c r="B847" s="256" t="s">
        <v>2314</v>
      </c>
      <c r="C847" s="256" t="s">
        <v>2315</v>
      </c>
      <c r="D847" s="256">
        <v>98.491354999999999</v>
      </c>
      <c r="E847" s="256">
        <v>99.791354999999996</v>
      </c>
      <c r="F847" s="256">
        <v>101.09135499999999</v>
      </c>
      <c r="G847" s="256">
        <v>130</v>
      </c>
      <c r="I847" s="223">
        <v>44360</v>
      </c>
      <c r="J847" s="233">
        <v>99.797860277129743</v>
      </c>
      <c r="K847" s="235">
        <v>99.97349315068918</v>
      </c>
      <c r="L847" s="235">
        <v>99.973351152688238</v>
      </c>
      <c r="M847" s="240">
        <v>101.67910847284858</v>
      </c>
      <c r="N847" s="240">
        <v>101.85022602293181</v>
      </c>
      <c r="O847" s="240"/>
      <c r="P847" s="238"/>
    </row>
    <row r="848" spans="1:16" x14ac:dyDescent="0.35">
      <c r="A848" s="256">
        <v>20190329</v>
      </c>
      <c r="B848" s="256" t="s">
        <v>3713</v>
      </c>
      <c r="C848" s="256" t="s">
        <v>3714</v>
      </c>
      <c r="D848" s="256">
        <v>96.788696000000002</v>
      </c>
      <c r="E848" s="256">
        <v>98.088695999999999</v>
      </c>
      <c r="F848" s="256">
        <v>99.388695999999996</v>
      </c>
      <c r="G848" s="256">
        <v>130</v>
      </c>
      <c r="I848" s="223">
        <v>44361</v>
      </c>
      <c r="J848" s="233">
        <v>99.797886836021192</v>
      </c>
      <c r="K848" s="235">
        <v>99.973496633391761</v>
      </c>
      <c r="L848" s="235">
        <v>99.973354493817538</v>
      </c>
      <c r="M848" s="240">
        <v>101.67872282551905</v>
      </c>
      <c r="N848" s="240">
        <v>101.85003728213584</v>
      </c>
      <c r="O848" s="240"/>
      <c r="P848" s="238"/>
    </row>
    <row r="849" spans="1:16" x14ac:dyDescent="0.35">
      <c r="A849" s="256">
        <v>20190329</v>
      </c>
      <c r="B849" s="256" t="s">
        <v>2247</v>
      </c>
      <c r="C849" s="256" t="s">
        <v>2248</v>
      </c>
      <c r="D849" s="256">
        <v>104.786965</v>
      </c>
      <c r="E849" s="256">
        <v>106.08696500000001</v>
      </c>
      <c r="F849" s="256">
        <v>107.386965</v>
      </c>
      <c r="G849" s="256">
        <v>130</v>
      </c>
      <c r="I849" s="223">
        <v>44362</v>
      </c>
      <c r="J849" s="233">
        <v>99.797913394912641</v>
      </c>
      <c r="K849" s="235">
        <v>99.973500116094343</v>
      </c>
      <c r="L849" s="235">
        <v>99.973357834946839</v>
      </c>
      <c r="M849" s="240">
        <v>101.67833717818951</v>
      </c>
      <c r="N849" s="240">
        <v>101.84984854133987</v>
      </c>
      <c r="O849" s="240"/>
      <c r="P849" s="238"/>
    </row>
    <row r="850" spans="1:16" x14ac:dyDescent="0.35">
      <c r="A850" s="256">
        <v>20190329</v>
      </c>
      <c r="B850" s="256" t="s">
        <v>2307</v>
      </c>
      <c r="C850" s="256" t="s">
        <v>3102</v>
      </c>
      <c r="D850" s="256">
        <v>96.933233000000001</v>
      </c>
      <c r="E850" s="256">
        <v>98.533232999999996</v>
      </c>
      <c r="F850" s="256">
        <v>100.133233</v>
      </c>
      <c r="G850" s="256">
        <v>160</v>
      </c>
      <c r="I850" s="223">
        <v>44363</v>
      </c>
      <c r="J850" s="233">
        <v>99.797939953804089</v>
      </c>
      <c r="K850" s="235">
        <v>99.973503598796924</v>
      </c>
      <c r="L850" s="235">
        <v>99.973361176076139</v>
      </c>
      <c r="M850" s="240">
        <v>101.67795153085997</v>
      </c>
      <c r="N850" s="240">
        <v>101.8496598005439</v>
      </c>
      <c r="O850" s="240"/>
      <c r="P850" s="238"/>
    </row>
    <row r="851" spans="1:16" x14ac:dyDescent="0.35">
      <c r="A851" s="256">
        <v>20190329</v>
      </c>
      <c r="B851" s="256" t="s">
        <v>3715</v>
      </c>
      <c r="C851" s="256" t="s">
        <v>3716</v>
      </c>
      <c r="D851" s="256">
        <v>95.960476</v>
      </c>
      <c r="E851" s="256">
        <v>97.560475999999994</v>
      </c>
      <c r="F851" s="256">
        <v>99.160476000000003</v>
      </c>
      <c r="G851" s="256">
        <v>160</v>
      </c>
      <c r="I851" s="223">
        <v>44364</v>
      </c>
      <c r="J851" s="233">
        <v>99.797966512695538</v>
      </c>
      <c r="K851" s="235">
        <v>99.973507081499505</v>
      </c>
      <c r="L851" s="235">
        <v>99.973364517205439</v>
      </c>
      <c r="M851" s="240">
        <v>101.67756588353043</v>
      </c>
      <c r="N851" s="240">
        <v>101.84947105974793</v>
      </c>
      <c r="O851" s="240"/>
      <c r="P851" s="238"/>
    </row>
    <row r="852" spans="1:16" x14ac:dyDescent="0.35">
      <c r="A852" s="256">
        <v>20190329</v>
      </c>
      <c r="B852" s="256" t="s">
        <v>2308</v>
      </c>
      <c r="C852" s="256" t="s">
        <v>3103</v>
      </c>
      <c r="D852" s="256">
        <v>100.24200399999999</v>
      </c>
      <c r="E852" s="256">
        <v>101.842004</v>
      </c>
      <c r="F852" s="256">
        <v>103.442004</v>
      </c>
      <c r="G852" s="256">
        <v>160</v>
      </c>
      <c r="I852" s="223">
        <v>44365</v>
      </c>
      <c r="J852" s="233">
        <v>99.797993071586987</v>
      </c>
      <c r="K852" s="235">
        <v>99.973510564202087</v>
      </c>
      <c r="L852" s="235">
        <v>99.97336785833474</v>
      </c>
      <c r="M852" s="240">
        <v>101.6771802362009</v>
      </c>
      <c r="N852" s="240">
        <v>101.84928231895196</v>
      </c>
      <c r="O852" s="240"/>
      <c r="P852" s="238"/>
    </row>
    <row r="853" spans="1:16" x14ac:dyDescent="0.35">
      <c r="A853" s="256">
        <v>20190329</v>
      </c>
      <c r="B853" s="256" t="s">
        <v>3717</v>
      </c>
      <c r="C853" s="256" t="s">
        <v>3718</v>
      </c>
      <c r="D853" s="256">
        <v>96.852984000000006</v>
      </c>
      <c r="E853" s="256">
        <v>98.452984000000001</v>
      </c>
      <c r="F853" s="256">
        <v>100.052984</v>
      </c>
      <c r="G853" s="256">
        <v>160</v>
      </c>
      <c r="I853" s="223">
        <v>44366</v>
      </c>
      <c r="J853" s="233">
        <v>99.798019630478436</v>
      </c>
      <c r="K853" s="235">
        <v>99.973514046904668</v>
      </c>
      <c r="L853" s="235">
        <v>99.97337119946404</v>
      </c>
      <c r="M853" s="240">
        <v>101.67679458887136</v>
      </c>
      <c r="N853" s="240">
        <v>101.84909357815599</v>
      </c>
      <c r="O853" s="240"/>
      <c r="P853" s="238"/>
    </row>
    <row r="854" spans="1:16" x14ac:dyDescent="0.35">
      <c r="A854" s="256">
        <v>20190329</v>
      </c>
      <c r="B854" s="256" t="s">
        <v>5052</v>
      </c>
      <c r="C854" s="256" t="s">
        <v>5053</v>
      </c>
      <c r="D854" s="256">
        <v>100.539585</v>
      </c>
      <c r="E854" s="256">
        <v>101.839585</v>
      </c>
      <c r="F854" s="256">
        <v>103.139585</v>
      </c>
      <c r="G854" s="256">
        <v>130</v>
      </c>
      <c r="I854" s="223">
        <v>44367</v>
      </c>
      <c r="J854" s="233">
        <v>99.798046189369884</v>
      </c>
      <c r="K854" s="235">
        <v>99.97351752960725</v>
      </c>
      <c r="L854" s="235">
        <v>99.97337454059334</v>
      </c>
      <c r="M854" s="240">
        <v>101.67640894154182</v>
      </c>
      <c r="N854" s="240">
        <v>101.84890483736002</v>
      </c>
      <c r="O854" s="240"/>
      <c r="P854" s="238"/>
    </row>
    <row r="855" spans="1:16" x14ac:dyDescent="0.35">
      <c r="A855" s="256">
        <v>20190329</v>
      </c>
      <c r="B855" s="256" t="s">
        <v>4543</v>
      </c>
      <c r="C855" s="256" t="s">
        <v>4544</v>
      </c>
      <c r="D855" s="256">
        <v>98.807367999999997</v>
      </c>
      <c r="E855" s="256">
        <v>99.807367999999997</v>
      </c>
      <c r="F855" s="256">
        <v>100.807368</v>
      </c>
      <c r="G855" s="256">
        <v>100</v>
      </c>
      <c r="I855" s="223">
        <v>44368</v>
      </c>
      <c r="J855" s="233">
        <v>99.798072748261333</v>
      </c>
      <c r="K855" s="235">
        <v>99.973521012309831</v>
      </c>
      <c r="L855" s="235">
        <v>99.973377881722641</v>
      </c>
      <c r="M855" s="240">
        <v>101.67602329421229</v>
      </c>
      <c r="N855" s="240">
        <v>101.84871609656405</v>
      </c>
      <c r="O855" s="240"/>
      <c r="P855" s="238"/>
    </row>
    <row r="856" spans="1:16" x14ac:dyDescent="0.35">
      <c r="A856" s="256">
        <v>20190329</v>
      </c>
      <c r="B856" s="256" t="s">
        <v>4637</v>
      </c>
      <c r="C856" s="256" t="s">
        <v>4638</v>
      </c>
      <c r="D856" s="256">
        <v>97.047515000000004</v>
      </c>
      <c r="E856" s="256">
        <v>98.347515000000001</v>
      </c>
      <c r="F856" s="256">
        <v>99.647514999999999</v>
      </c>
      <c r="G856" s="256">
        <v>130</v>
      </c>
      <c r="I856" s="223">
        <v>44369</v>
      </c>
      <c r="J856" s="233">
        <v>99.798099307152782</v>
      </c>
      <c r="K856" s="235">
        <v>99.973524495012413</v>
      </c>
      <c r="L856" s="235">
        <v>99.973381222851941</v>
      </c>
      <c r="M856" s="240">
        <v>101.67563764688275</v>
      </c>
      <c r="N856" s="240">
        <v>101.84852735576808</v>
      </c>
      <c r="O856" s="240"/>
      <c r="P856" s="238"/>
    </row>
    <row r="857" spans="1:16" x14ac:dyDescent="0.35">
      <c r="A857" s="256">
        <v>20190329</v>
      </c>
      <c r="B857" s="256" t="s">
        <v>4639</v>
      </c>
      <c r="C857" s="256" t="s">
        <v>4640</v>
      </c>
      <c r="D857" s="256">
        <v>96.123400000000004</v>
      </c>
      <c r="E857" s="256">
        <v>97.723399999999998</v>
      </c>
      <c r="F857" s="256">
        <v>99.323400000000007</v>
      </c>
      <c r="G857" s="256">
        <v>160</v>
      </c>
      <c r="I857" s="223">
        <v>44370</v>
      </c>
      <c r="J857" s="233">
        <v>99.798125866044231</v>
      </c>
      <c r="K857" s="235">
        <v>99.973527977714994</v>
      </c>
      <c r="L857" s="235">
        <v>99.973384563981242</v>
      </c>
      <c r="M857" s="240">
        <v>101.67525199955321</v>
      </c>
      <c r="N857" s="240">
        <v>101.84833861497211</v>
      </c>
      <c r="O857" s="240"/>
      <c r="P857" s="238"/>
    </row>
    <row r="858" spans="1:16" x14ac:dyDescent="0.35">
      <c r="A858" s="256">
        <v>20190329</v>
      </c>
      <c r="B858" s="256" t="s">
        <v>2252</v>
      </c>
      <c r="C858" s="256" t="s">
        <v>2253</v>
      </c>
      <c r="D858" s="256">
        <v>99.264915000000002</v>
      </c>
      <c r="E858" s="256">
        <v>100.264915</v>
      </c>
      <c r="F858" s="256">
        <v>101.264915</v>
      </c>
      <c r="G858" s="256">
        <v>100</v>
      </c>
      <c r="I858" s="223">
        <v>44371</v>
      </c>
      <c r="J858" s="233">
        <v>99.79815242493568</v>
      </c>
      <c r="K858" s="235">
        <v>99.973531460417576</v>
      </c>
      <c r="L858" s="235">
        <v>99.973387905110542</v>
      </c>
      <c r="M858" s="240">
        <v>101.67486635222367</v>
      </c>
      <c r="N858" s="240">
        <v>101.84814987417614</v>
      </c>
      <c r="O858" s="240"/>
      <c r="P858" s="238"/>
    </row>
    <row r="859" spans="1:16" x14ac:dyDescent="0.35">
      <c r="A859" s="256">
        <v>20190329</v>
      </c>
      <c r="B859" s="256" t="s">
        <v>2254</v>
      </c>
      <c r="C859" s="256" t="s">
        <v>2255</v>
      </c>
      <c r="D859" s="256">
        <v>102.83636199999999</v>
      </c>
      <c r="E859" s="256">
        <v>104.13636200000001</v>
      </c>
      <c r="F859" s="256">
        <v>105.436362</v>
      </c>
      <c r="G859" s="256">
        <v>130</v>
      </c>
      <c r="I859" s="223">
        <v>44372</v>
      </c>
      <c r="J859" s="233">
        <v>99.798178983827128</v>
      </c>
      <c r="K859" s="235">
        <v>99.973534943120157</v>
      </c>
      <c r="L859" s="235">
        <v>99.973391246239842</v>
      </c>
      <c r="M859" s="240">
        <v>101.67448070489414</v>
      </c>
      <c r="N859" s="240">
        <v>101.84796113338017</v>
      </c>
      <c r="O859" s="240"/>
      <c r="P859" s="238"/>
    </row>
    <row r="860" spans="1:16" x14ac:dyDescent="0.35">
      <c r="A860" s="256">
        <v>20190329</v>
      </c>
      <c r="B860" s="256" t="s">
        <v>2256</v>
      </c>
      <c r="C860" s="256" t="s">
        <v>2257</v>
      </c>
      <c r="D860" s="256">
        <v>100.503167</v>
      </c>
      <c r="E860" s="256">
        <v>101.803167</v>
      </c>
      <c r="F860" s="256">
        <v>103.103167</v>
      </c>
      <c r="G860" s="256">
        <v>130</v>
      </c>
      <c r="I860" s="223">
        <v>44373</v>
      </c>
      <c r="J860" s="233">
        <v>99.798205542718577</v>
      </c>
      <c r="K860" s="235">
        <v>99.973538425822738</v>
      </c>
      <c r="L860" s="235">
        <v>99.973394587369143</v>
      </c>
      <c r="M860" s="240">
        <v>101.6740950575646</v>
      </c>
      <c r="N860" s="240">
        <v>101.8477723925842</v>
      </c>
      <c r="O860" s="240"/>
      <c r="P860" s="238"/>
    </row>
    <row r="861" spans="1:16" x14ac:dyDescent="0.35">
      <c r="A861" s="256">
        <v>20190329</v>
      </c>
      <c r="B861" s="256" t="s">
        <v>2258</v>
      </c>
      <c r="C861" s="256" t="s">
        <v>2259</v>
      </c>
      <c r="D861" s="256">
        <v>99.334064999999995</v>
      </c>
      <c r="E861" s="256">
        <v>100.334065</v>
      </c>
      <c r="F861" s="256">
        <v>101.334065</v>
      </c>
      <c r="G861" s="256">
        <v>100</v>
      </c>
      <c r="I861" s="223">
        <v>44374</v>
      </c>
      <c r="J861" s="233">
        <v>99.798232101610026</v>
      </c>
      <c r="K861" s="235">
        <v>99.97354190852532</v>
      </c>
      <c r="L861" s="235">
        <v>99.973397928498443</v>
      </c>
      <c r="M861" s="240">
        <v>101.67370941023506</v>
      </c>
      <c r="N861" s="240">
        <v>101.84758365178823</v>
      </c>
      <c r="O861" s="240"/>
      <c r="P861" s="238"/>
    </row>
    <row r="862" spans="1:16" x14ac:dyDescent="0.35">
      <c r="A862" s="256">
        <v>20190329</v>
      </c>
      <c r="B862" s="256" t="s">
        <v>2260</v>
      </c>
      <c r="C862" s="256" t="s">
        <v>2261</v>
      </c>
      <c r="D862" s="256">
        <v>98.957239999999999</v>
      </c>
      <c r="E862" s="256">
        <v>100.25724</v>
      </c>
      <c r="F862" s="256">
        <v>101.55723999999999</v>
      </c>
      <c r="G862" s="256">
        <v>130</v>
      </c>
      <c r="I862" s="223">
        <v>44375</v>
      </c>
      <c r="J862" s="233">
        <v>99.798258660501475</v>
      </c>
      <c r="K862" s="235">
        <v>99.973545391227901</v>
      </c>
      <c r="L862" s="235">
        <v>99.973401269627743</v>
      </c>
      <c r="M862" s="240">
        <v>101.67332376290553</v>
      </c>
      <c r="N862" s="240">
        <v>101.84739491099226</v>
      </c>
      <c r="O862" s="240"/>
      <c r="P862" s="238"/>
    </row>
    <row r="863" spans="1:16" x14ac:dyDescent="0.35">
      <c r="A863" s="256">
        <v>20190329</v>
      </c>
      <c r="B863" s="256" t="s">
        <v>2262</v>
      </c>
      <c r="C863" s="256" t="s">
        <v>2263</v>
      </c>
      <c r="D863" s="256">
        <v>99.372375000000005</v>
      </c>
      <c r="E863" s="256">
        <v>100.672375</v>
      </c>
      <c r="F863" s="256">
        <v>101.972375</v>
      </c>
      <c r="G863" s="256">
        <v>130</v>
      </c>
      <c r="I863" s="223">
        <v>44376</v>
      </c>
      <c r="J863" s="233">
        <v>99.798285219392923</v>
      </c>
      <c r="K863" s="235">
        <v>99.973548873930483</v>
      </c>
      <c r="L863" s="235">
        <v>99.973404610757044</v>
      </c>
      <c r="M863" s="240">
        <v>101.67293811557599</v>
      </c>
      <c r="N863" s="240">
        <v>101.84720617019629</v>
      </c>
      <c r="O863" s="240"/>
      <c r="P863" s="238"/>
    </row>
    <row r="864" spans="1:16" x14ac:dyDescent="0.35">
      <c r="A864" s="256">
        <v>20190329</v>
      </c>
      <c r="B864" s="256" t="s">
        <v>2264</v>
      </c>
      <c r="C864" s="256" t="s">
        <v>2265</v>
      </c>
      <c r="D864" s="256">
        <v>99.608407</v>
      </c>
      <c r="E864" s="256">
        <v>101.20840699999999</v>
      </c>
      <c r="F864" s="256">
        <v>102.808407</v>
      </c>
      <c r="G864" s="256">
        <v>160</v>
      </c>
      <c r="I864" s="223">
        <v>44377</v>
      </c>
      <c r="J864" s="233">
        <v>99.798311778284372</v>
      </c>
      <c r="K864" s="235">
        <v>99.973552356633064</v>
      </c>
      <c r="L864" s="235">
        <v>99.973407951886344</v>
      </c>
      <c r="M864" s="240">
        <v>101.67255246824645</v>
      </c>
      <c r="N864" s="240">
        <v>101.84701742940032</v>
      </c>
      <c r="O864" s="240"/>
      <c r="P864" s="238"/>
    </row>
    <row r="865" spans="1:16" x14ac:dyDescent="0.35">
      <c r="A865" s="256">
        <v>20190329</v>
      </c>
      <c r="B865" s="256" t="s">
        <v>5093</v>
      </c>
      <c r="C865" s="256" t="s">
        <v>5094</v>
      </c>
      <c r="D865" s="256">
        <v>98.798053999999993</v>
      </c>
      <c r="E865" s="256">
        <v>100.098054</v>
      </c>
      <c r="F865" s="256">
        <v>101.398054</v>
      </c>
      <c r="G865" s="256">
        <v>130</v>
      </c>
      <c r="I865" s="223">
        <v>44378</v>
      </c>
      <c r="J865" s="233">
        <v>99.798338337175821</v>
      </c>
      <c r="K865" s="235">
        <v>99.973555839335646</v>
      </c>
      <c r="L865" s="235">
        <v>99.973411293015644</v>
      </c>
      <c r="M865" s="240">
        <v>101.67216682091691</v>
      </c>
      <c r="N865" s="240">
        <v>101.84682868860435</v>
      </c>
      <c r="O865" s="240"/>
      <c r="P865" s="238"/>
    </row>
    <row r="866" spans="1:16" x14ac:dyDescent="0.35">
      <c r="A866" s="256">
        <v>20190329</v>
      </c>
      <c r="B866" s="256" t="s">
        <v>5095</v>
      </c>
      <c r="C866" s="256" t="s">
        <v>5096</v>
      </c>
      <c r="D866" s="256">
        <v>102.42630800000001</v>
      </c>
      <c r="E866" s="256">
        <v>104.026308</v>
      </c>
      <c r="F866" s="256">
        <v>105.62630799999999</v>
      </c>
      <c r="G866" s="256">
        <v>160</v>
      </c>
      <c r="I866" s="223">
        <v>44379</v>
      </c>
      <c r="J866" s="233">
        <v>99.79836489606727</v>
      </c>
      <c r="K866" s="235">
        <v>99.973559322038227</v>
      </c>
      <c r="L866" s="235">
        <v>99.973414634144945</v>
      </c>
      <c r="M866" s="240">
        <v>101.67178117358738</v>
      </c>
      <c r="N866" s="240">
        <v>101.84663994780838</v>
      </c>
      <c r="O866" s="240"/>
      <c r="P866" s="238"/>
    </row>
    <row r="867" spans="1:16" x14ac:dyDescent="0.35">
      <c r="A867" s="256">
        <v>20190329</v>
      </c>
      <c r="B867" s="256" t="s">
        <v>4488</v>
      </c>
      <c r="C867" s="256" t="s">
        <v>4489</v>
      </c>
      <c r="D867" s="256">
        <v>98.949188000000007</v>
      </c>
      <c r="E867" s="256">
        <v>99.949188000000007</v>
      </c>
      <c r="F867" s="256">
        <v>100.94918800000001</v>
      </c>
      <c r="G867" s="256">
        <v>100</v>
      </c>
      <c r="I867" s="223">
        <v>44380</v>
      </c>
      <c r="J867" s="233">
        <v>99.798391454958718</v>
      </c>
      <c r="K867" s="235">
        <v>99.973562804740808</v>
      </c>
      <c r="L867" s="235">
        <v>99.973417975274245</v>
      </c>
      <c r="M867" s="240">
        <v>101.67139552625784</v>
      </c>
      <c r="N867" s="240">
        <v>101.84645120701241</v>
      </c>
      <c r="O867" s="240"/>
      <c r="P867" s="238"/>
    </row>
    <row r="868" spans="1:16" x14ac:dyDescent="0.35">
      <c r="A868" s="256">
        <v>20190329</v>
      </c>
      <c r="B868" s="256" t="s">
        <v>4641</v>
      </c>
      <c r="C868" s="256" t="s">
        <v>4642</v>
      </c>
      <c r="D868" s="256">
        <v>98.863072000000003</v>
      </c>
      <c r="E868" s="256">
        <v>99.863072000000003</v>
      </c>
      <c r="F868" s="256">
        <v>100.863072</v>
      </c>
      <c r="G868" s="256">
        <v>100</v>
      </c>
      <c r="I868" s="223">
        <v>44381</v>
      </c>
      <c r="J868" s="233">
        <v>99.798418013850167</v>
      </c>
      <c r="K868" s="235">
        <v>99.97356628744339</v>
      </c>
      <c r="L868" s="235">
        <v>99.973421316403545</v>
      </c>
      <c r="M868" s="240">
        <v>101.6710098789283</v>
      </c>
      <c r="N868" s="240">
        <v>101.84626246621644</v>
      </c>
      <c r="O868" s="240"/>
      <c r="P868" s="238"/>
    </row>
    <row r="869" spans="1:16" x14ac:dyDescent="0.35">
      <c r="A869" s="256">
        <v>20190329</v>
      </c>
      <c r="B869" s="256" t="s">
        <v>2271</v>
      </c>
      <c r="C869" s="256" t="s">
        <v>2272</v>
      </c>
      <c r="D869" s="256">
        <v>99.349650999999994</v>
      </c>
      <c r="E869" s="256">
        <v>100.34965099999999</v>
      </c>
      <c r="F869" s="256">
        <v>101.34965099999999</v>
      </c>
      <c r="G869" s="256">
        <v>100</v>
      </c>
      <c r="I869" s="223">
        <v>44382</v>
      </c>
      <c r="J869" s="233">
        <v>99.798444572741616</v>
      </c>
      <c r="K869" s="235">
        <v>99.973569770145971</v>
      </c>
      <c r="L869" s="235">
        <v>99.973424657532846</v>
      </c>
      <c r="M869" s="240">
        <v>101.67062423159877</v>
      </c>
      <c r="N869" s="240">
        <v>101.84607372542047</v>
      </c>
      <c r="O869" s="240"/>
      <c r="P869" s="238"/>
    </row>
    <row r="870" spans="1:16" x14ac:dyDescent="0.35">
      <c r="A870" s="256">
        <v>20190329</v>
      </c>
      <c r="B870" s="256" t="s">
        <v>2273</v>
      </c>
      <c r="C870" s="256" t="s">
        <v>2274</v>
      </c>
      <c r="D870" s="256">
        <v>99.290109000000001</v>
      </c>
      <c r="E870" s="256">
        <v>100.590109</v>
      </c>
      <c r="F870" s="256">
        <v>101.890109</v>
      </c>
      <c r="G870" s="256">
        <v>130</v>
      </c>
      <c r="I870" s="223">
        <v>44383</v>
      </c>
      <c r="J870" s="233">
        <v>99.798471131633065</v>
      </c>
      <c r="K870" s="235">
        <v>99.973573252848553</v>
      </c>
      <c r="L870" s="235">
        <v>99.973427998662146</v>
      </c>
      <c r="M870" s="240">
        <v>101.67023858426923</v>
      </c>
      <c r="N870" s="240">
        <v>101.8458849846245</v>
      </c>
      <c r="O870" s="240"/>
      <c r="P870" s="238"/>
    </row>
    <row r="871" spans="1:16" x14ac:dyDescent="0.35">
      <c r="A871" s="256">
        <v>20190329</v>
      </c>
      <c r="B871" s="256" t="s">
        <v>2275</v>
      </c>
      <c r="C871" s="256" t="s">
        <v>2276</v>
      </c>
      <c r="D871" s="256">
        <v>98.061528999999993</v>
      </c>
      <c r="E871" s="256">
        <v>99.361529000000004</v>
      </c>
      <c r="F871" s="256">
        <v>100.661529</v>
      </c>
      <c r="G871" s="256">
        <v>130</v>
      </c>
      <c r="I871" s="223">
        <v>44384</v>
      </c>
      <c r="J871" s="233">
        <v>99.798497690524513</v>
      </c>
      <c r="K871" s="235">
        <v>99.973576735551134</v>
      </c>
      <c r="L871" s="235">
        <v>99.973431339791446</v>
      </c>
      <c r="M871" s="240">
        <v>101.66985293693969</v>
      </c>
      <c r="N871" s="240">
        <v>101.84569624382853</v>
      </c>
      <c r="O871" s="240"/>
      <c r="P871" s="238"/>
    </row>
    <row r="872" spans="1:16" x14ac:dyDescent="0.35">
      <c r="A872" s="256">
        <v>20190329</v>
      </c>
      <c r="B872" s="256" t="s">
        <v>4490</v>
      </c>
      <c r="C872" s="256" t="s">
        <v>4491</v>
      </c>
      <c r="D872" s="256">
        <v>97.904875000000004</v>
      </c>
      <c r="E872" s="256">
        <v>99.204875000000001</v>
      </c>
      <c r="F872" s="256">
        <v>100.504875</v>
      </c>
      <c r="G872" s="256">
        <v>130</v>
      </c>
      <c r="I872" s="223">
        <v>44385</v>
      </c>
      <c r="J872" s="233">
        <v>99.798524249415962</v>
      </c>
      <c r="K872" s="235">
        <v>99.973580218253716</v>
      </c>
      <c r="L872" s="235">
        <v>99.973434680920747</v>
      </c>
      <c r="M872" s="240">
        <v>101.66946728961015</v>
      </c>
      <c r="N872" s="240">
        <v>101.84550750303256</v>
      </c>
      <c r="O872" s="240"/>
      <c r="P872" s="238"/>
    </row>
    <row r="873" spans="1:16" x14ac:dyDescent="0.35">
      <c r="A873" s="256">
        <v>20190329</v>
      </c>
      <c r="B873" s="256" t="s">
        <v>4643</v>
      </c>
      <c r="C873" s="256" t="s">
        <v>4644</v>
      </c>
      <c r="D873" s="256">
        <v>98.593487999999994</v>
      </c>
      <c r="E873" s="256">
        <v>99.893488000000005</v>
      </c>
      <c r="F873" s="256">
        <v>101.193488</v>
      </c>
      <c r="G873" s="256">
        <v>130</v>
      </c>
      <c r="I873" s="223">
        <v>44386</v>
      </c>
      <c r="J873" s="233">
        <v>99.798550808307411</v>
      </c>
      <c r="K873" s="235">
        <v>99.973583700956297</v>
      </c>
      <c r="L873" s="235">
        <v>99.973438022050047</v>
      </c>
      <c r="M873" s="240">
        <v>101.66908164228062</v>
      </c>
      <c r="N873" s="240">
        <v>101.84531876223659</v>
      </c>
      <c r="O873" s="240"/>
      <c r="P873" s="238"/>
    </row>
    <row r="874" spans="1:16" x14ac:dyDescent="0.35">
      <c r="A874" s="256">
        <v>20190329</v>
      </c>
      <c r="B874" s="256" t="s">
        <v>4492</v>
      </c>
      <c r="C874" s="256" t="s">
        <v>4493</v>
      </c>
      <c r="D874" s="256">
        <v>98.904690000000002</v>
      </c>
      <c r="E874" s="256">
        <v>100.20469</v>
      </c>
      <c r="F874" s="256">
        <v>101.50469</v>
      </c>
      <c r="G874" s="256">
        <v>130</v>
      </c>
      <c r="I874" s="223">
        <v>44387</v>
      </c>
      <c r="J874" s="233">
        <v>99.79857736719886</v>
      </c>
      <c r="K874" s="235">
        <v>99.973587183658879</v>
      </c>
      <c r="L874" s="235">
        <v>99.973441363179347</v>
      </c>
      <c r="M874" s="240">
        <v>101.66869599495108</v>
      </c>
      <c r="N874" s="240">
        <v>101.84513002144062</v>
      </c>
      <c r="O874" s="240"/>
      <c r="P874" s="238"/>
    </row>
    <row r="875" spans="1:16" x14ac:dyDescent="0.35">
      <c r="A875" s="256">
        <v>20190329</v>
      </c>
      <c r="B875" s="256" t="s">
        <v>5054</v>
      </c>
      <c r="C875" s="256" t="s">
        <v>5055</v>
      </c>
      <c r="D875" s="256">
        <v>99.751261</v>
      </c>
      <c r="E875" s="256">
        <v>100.751261</v>
      </c>
      <c r="F875" s="256">
        <v>101.751261</v>
      </c>
      <c r="G875" s="256">
        <v>100</v>
      </c>
      <c r="I875" s="223">
        <v>44388</v>
      </c>
      <c r="J875" s="233">
        <v>99.798603926090308</v>
      </c>
      <c r="K875" s="235">
        <v>99.97359066636146</v>
      </c>
      <c r="L875" s="235">
        <v>99.973444704308648</v>
      </c>
      <c r="M875" s="240">
        <v>101.66831034762154</v>
      </c>
      <c r="N875" s="240">
        <v>101.84494128064465</v>
      </c>
      <c r="O875" s="240"/>
      <c r="P875" s="238"/>
    </row>
    <row r="876" spans="1:16" x14ac:dyDescent="0.35">
      <c r="A876" s="256">
        <v>20190329</v>
      </c>
      <c r="B876" s="256" t="s">
        <v>5056</v>
      </c>
      <c r="C876" s="256" t="s">
        <v>5057</v>
      </c>
      <c r="D876" s="256">
        <v>100.708175</v>
      </c>
      <c r="E876" s="256">
        <v>102.00817499999999</v>
      </c>
      <c r="F876" s="256">
        <v>103.30817500000001</v>
      </c>
      <c r="G876" s="256">
        <v>130</v>
      </c>
      <c r="I876" s="223">
        <v>44389</v>
      </c>
      <c r="J876" s="233">
        <v>99.798630484981757</v>
      </c>
      <c r="K876" s="235">
        <v>99.973594149064041</v>
      </c>
      <c r="L876" s="235">
        <v>99.973448045437948</v>
      </c>
      <c r="M876" s="240">
        <v>101.66792470029201</v>
      </c>
      <c r="N876" s="240">
        <v>101.84475253984868</v>
      </c>
      <c r="O876" s="240"/>
      <c r="P876" s="238"/>
    </row>
    <row r="877" spans="1:16" x14ac:dyDescent="0.35">
      <c r="A877" s="256">
        <v>20190329</v>
      </c>
      <c r="B877" s="256" t="s">
        <v>5058</v>
      </c>
      <c r="C877" s="256" t="s">
        <v>5059</v>
      </c>
      <c r="D877" s="256">
        <v>101.657561</v>
      </c>
      <c r="E877" s="256">
        <v>102.957561</v>
      </c>
      <c r="F877" s="256">
        <v>104.257561</v>
      </c>
      <c r="G877" s="256">
        <v>130</v>
      </c>
      <c r="I877" s="223">
        <v>44390</v>
      </c>
      <c r="J877" s="233">
        <v>99.798657043873206</v>
      </c>
      <c r="K877" s="235">
        <v>99.973597631766623</v>
      </c>
      <c r="L877" s="235">
        <v>99.973451386567248</v>
      </c>
      <c r="M877" s="240">
        <v>101.66753905296247</v>
      </c>
      <c r="N877" s="240">
        <v>101.84456379905271</v>
      </c>
      <c r="O877" s="240"/>
      <c r="P877" s="238"/>
    </row>
    <row r="878" spans="1:16" x14ac:dyDescent="0.35">
      <c r="A878" s="256">
        <v>20190329</v>
      </c>
      <c r="B878" s="256" t="s">
        <v>2278</v>
      </c>
      <c r="C878" s="256" t="s">
        <v>2279</v>
      </c>
      <c r="D878" s="256">
        <v>100.405344</v>
      </c>
      <c r="E878" s="256">
        <v>102.00534399999999</v>
      </c>
      <c r="F878" s="256">
        <v>103.605344</v>
      </c>
      <c r="G878" s="256">
        <v>160</v>
      </c>
      <c r="I878" s="223">
        <v>44391</v>
      </c>
      <c r="J878" s="233">
        <v>99.798683602764655</v>
      </c>
      <c r="K878" s="235">
        <v>99.973601114469204</v>
      </c>
      <c r="L878" s="235">
        <v>99.973454727696549</v>
      </c>
      <c r="M878" s="240">
        <v>101.66715340563293</v>
      </c>
      <c r="N878" s="240">
        <v>101.84437505825674</v>
      </c>
      <c r="O878" s="240"/>
      <c r="P878" s="238"/>
    </row>
    <row r="879" spans="1:16" x14ac:dyDescent="0.35">
      <c r="A879" s="256">
        <v>20190329</v>
      </c>
      <c r="B879" s="256" t="s">
        <v>2280</v>
      </c>
      <c r="C879" s="256" t="s">
        <v>2281</v>
      </c>
      <c r="D879" s="256">
        <v>97.908291000000006</v>
      </c>
      <c r="E879" s="256">
        <v>99.108290999999994</v>
      </c>
      <c r="F879" s="256">
        <v>100.308291</v>
      </c>
      <c r="G879" s="256">
        <v>120</v>
      </c>
      <c r="I879" s="223">
        <v>44392</v>
      </c>
      <c r="J879" s="233">
        <v>99.798710161656103</v>
      </c>
      <c r="K879" s="235">
        <v>99.973604597171786</v>
      </c>
      <c r="L879" s="235">
        <v>99.973458068825849</v>
      </c>
      <c r="M879" s="240">
        <v>101.66676775830339</v>
      </c>
      <c r="N879" s="240">
        <v>101.84418631746077</v>
      </c>
      <c r="O879" s="240"/>
      <c r="P879" s="238"/>
    </row>
    <row r="880" spans="1:16" x14ac:dyDescent="0.35">
      <c r="A880" s="256">
        <v>20190329</v>
      </c>
      <c r="B880" s="256" t="s">
        <v>2282</v>
      </c>
      <c r="C880" s="256" t="s">
        <v>2283</v>
      </c>
      <c r="D880" s="256">
        <v>99.372152999999997</v>
      </c>
      <c r="E880" s="256">
        <v>100.97215300000001</v>
      </c>
      <c r="F880" s="256">
        <v>102.572153</v>
      </c>
      <c r="G880" s="256">
        <v>160</v>
      </c>
      <c r="I880" s="223">
        <v>44393</v>
      </c>
      <c r="J880" s="233">
        <v>99.798736720547552</v>
      </c>
      <c r="K880" s="235">
        <v>99.973608079874367</v>
      </c>
      <c r="L880" s="235">
        <v>99.973461409955149</v>
      </c>
      <c r="M880" s="240">
        <v>101.66638211097386</v>
      </c>
      <c r="N880" s="240">
        <v>101.8439975766648</v>
      </c>
      <c r="O880" s="240"/>
      <c r="P880" s="238"/>
    </row>
    <row r="881" spans="1:16" x14ac:dyDescent="0.35">
      <c r="A881" s="256">
        <v>20190329</v>
      </c>
      <c r="B881" s="256" t="s">
        <v>2284</v>
      </c>
      <c r="C881" s="256" t="s">
        <v>2285</v>
      </c>
      <c r="D881" s="256">
        <v>98.808251999999996</v>
      </c>
      <c r="E881" s="256">
        <v>100.008252</v>
      </c>
      <c r="F881" s="256">
        <v>101.208252</v>
      </c>
      <c r="G881" s="256">
        <v>120</v>
      </c>
      <c r="I881" s="223">
        <v>44394</v>
      </c>
      <c r="J881" s="233">
        <v>99.798763279439001</v>
      </c>
      <c r="K881" s="235">
        <v>99.973611562576949</v>
      </c>
      <c r="L881" s="235">
        <v>99.97346475108445</v>
      </c>
      <c r="M881" s="240">
        <v>101.66599646364432</v>
      </c>
      <c r="N881" s="240">
        <v>101.84380883586883</v>
      </c>
      <c r="O881" s="240"/>
      <c r="P881" s="238"/>
    </row>
    <row r="882" spans="1:16" x14ac:dyDescent="0.35">
      <c r="A882" s="256">
        <v>20190329</v>
      </c>
      <c r="B882" s="256" t="s">
        <v>2286</v>
      </c>
      <c r="C882" s="256" t="s">
        <v>2287</v>
      </c>
      <c r="D882" s="256">
        <v>94.687220999999994</v>
      </c>
      <c r="E882" s="256">
        <v>96.287221000000002</v>
      </c>
      <c r="F882" s="256">
        <v>97.887220999999997</v>
      </c>
      <c r="G882" s="256">
        <v>160</v>
      </c>
      <c r="I882" s="223">
        <v>44395</v>
      </c>
      <c r="J882" s="233">
        <v>99.79878983833045</v>
      </c>
      <c r="K882" s="235">
        <v>99.97361504527953</v>
      </c>
      <c r="L882" s="235">
        <v>99.97346809221375</v>
      </c>
      <c r="M882" s="240">
        <v>101.66561081631478</v>
      </c>
      <c r="N882" s="240">
        <v>101.84362009507286</v>
      </c>
      <c r="O882" s="240"/>
      <c r="P882" s="238"/>
    </row>
    <row r="883" spans="1:16" x14ac:dyDescent="0.35">
      <c r="A883" s="256">
        <v>20190329</v>
      </c>
      <c r="B883" s="256" t="s">
        <v>2288</v>
      </c>
      <c r="C883" s="256" t="s">
        <v>2289</v>
      </c>
      <c r="D883" s="256">
        <v>96.053807000000006</v>
      </c>
      <c r="E883" s="256">
        <v>97.653807</v>
      </c>
      <c r="F883" s="256">
        <v>99.253806999999995</v>
      </c>
      <c r="G883" s="256">
        <v>160</v>
      </c>
      <c r="I883" s="223">
        <v>44396</v>
      </c>
      <c r="J883" s="233">
        <v>99.798816397221898</v>
      </c>
      <c r="K883" s="235">
        <v>99.973618527982111</v>
      </c>
      <c r="L883" s="235">
        <v>99.97347143334305</v>
      </c>
      <c r="M883" s="240">
        <v>101.66522516898524</v>
      </c>
      <c r="N883" s="240">
        <v>101.84343135427689</v>
      </c>
      <c r="O883" s="240"/>
      <c r="P883" s="238"/>
    </row>
    <row r="884" spans="1:16" x14ac:dyDescent="0.35">
      <c r="A884" s="256">
        <v>20190329</v>
      </c>
      <c r="B884" s="256" t="s">
        <v>3719</v>
      </c>
      <c r="C884" s="256" t="s">
        <v>3720</v>
      </c>
      <c r="D884" s="256">
        <v>96.617616999999996</v>
      </c>
      <c r="E884" s="256">
        <v>98.217617000000004</v>
      </c>
      <c r="F884" s="256">
        <v>99.817616999999998</v>
      </c>
      <c r="G884" s="256">
        <v>160</v>
      </c>
      <c r="I884" s="223">
        <v>44397</v>
      </c>
      <c r="J884" s="233">
        <v>99.798842956113347</v>
      </c>
      <c r="K884" s="235">
        <v>99.973622010684693</v>
      </c>
      <c r="L884" s="235">
        <v>99.973474774472351</v>
      </c>
      <c r="M884" s="240">
        <v>101.66483952165571</v>
      </c>
      <c r="N884" s="240">
        <v>101.84324261348092</v>
      </c>
      <c r="O884" s="240"/>
      <c r="P884" s="238"/>
    </row>
    <row r="885" spans="1:16" x14ac:dyDescent="0.35">
      <c r="A885" s="256">
        <v>20190329</v>
      </c>
      <c r="B885" s="256" t="s">
        <v>4862</v>
      </c>
      <c r="C885" s="256" t="s">
        <v>4863</v>
      </c>
      <c r="D885" s="256">
        <v>99.241732999999996</v>
      </c>
      <c r="E885" s="256">
        <v>100.841733</v>
      </c>
      <c r="F885" s="256">
        <v>102.441733</v>
      </c>
      <c r="G885" s="256">
        <v>160</v>
      </c>
      <c r="I885" s="223">
        <v>44398</v>
      </c>
      <c r="J885" s="233">
        <v>99.798869515004796</v>
      </c>
      <c r="K885" s="235">
        <v>99.973625493387274</v>
      </c>
      <c r="L885" s="235">
        <v>99.973478115601651</v>
      </c>
      <c r="M885" s="240">
        <v>101.66445387432617</v>
      </c>
      <c r="N885" s="240">
        <v>101.84305387268495</v>
      </c>
      <c r="O885" s="240"/>
      <c r="P885" s="238"/>
    </row>
    <row r="886" spans="1:16" x14ac:dyDescent="0.35">
      <c r="A886" s="256">
        <v>20190329</v>
      </c>
      <c r="B886" s="256" t="s">
        <v>2290</v>
      </c>
      <c r="C886" s="256" t="s">
        <v>2291</v>
      </c>
      <c r="D886" s="256">
        <v>93.189103000000003</v>
      </c>
      <c r="E886" s="256">
        <v>95.189103000000003</v>
      </c>
      <c r="F886" s="256">
        <v>97.189103000000003</v>
      </c>
      <c r="G886" s="256">
        <v>200</v>
      </c>
      <c r="I886" s="223">
        <v>44399</v>
      </c>
      <c r="J886" s="233">
        <v>99.798896073896245</v>
      </c>
      <c r="K886" s="235">
        <v>99.973628976089856</v>
      </c>
      <c r="L886" s="235">
        <v>99.973481456730951</v>
      </c>
      <c r="M886" s="240">
        <v>101.66406822699663</v>
      </c>
      <c r="N886" s="240">
        <v>101.84286513188898</v>
      </c>
      <c r="O886" s="240"/>
      <c r="P886" s="238"/>
    </row>
    <row r="887" spans="1:16" x14ac:dyDescent="0.35">
      <c r="A887" s="256">
        <v>20190329</v>
      </c>
      <c r="B887" s="256" t="s">
        <v>3721</v>
      </c>
      <c r="C887" s="256" t="s">
        <v>3722</v>
      </c>
      <c r="D887" s="256">
        <v>92.939999</v>
      </c>
      <c r="E887" s="256">
        <v>94.939999</v>
      </c>
      <c r="F887" s="256">
        <v>96.939999</v>
      </c>
      <c r="G887" s="256">
        <v>200</v>
      </c>
      <c r="I887" s="223">
        <v>44400</v>
      </c>
      <c r="J887" s="233">
        <v>99.798922632787693</v>
      </c>
      <c r="K887" s="235">
        <v>99.973632458792437</v>
      </c>
      <c r="L887" s="235">
        <v>99.973484797860252</v>
      </c>
      <c r="M887" s="240">
        <v>101.6636825796671</v>
      </c>
      <c r="N887" s="240">
        <v>101.84267639109301</v>
      </c>
      <c r="O887" s="240"/>
      <c r="P887" s="238"/>
    </row>
    <row r="888" spans="1:16" x14ac:dyDescent="0.35">
      <c r="A888" s="256">
        <v>20190329</v>
      </c>
      <c r="B888" s="256" t="s">
        <v>4864</v>
      </c>
      <c r="C888" s="256" t="s">
        <v>4865</v>
      </c>
      <c r="D888" s="256">
        <v>95.969905999999995</v>
      </c>
      <c r="E888" s="256">
        <v>97.969905999999995</v>
      </c>
      <c r="F888" s="256">
        <v>99.969905999999995</v>
      </c>
      <c r="G888" s="256">
        <v>200</v>
      </c>
      <c r="I888" s="223">
        <v>44401</v>
      </c>
      <c r="J888" s="233">
        <v>99.798949191679142</v>
      </c>
      <c r="K888" s="235">
        <v>99.973635941495019</v>
      </c>
      <c r="L888" s="235">
        <v>99.973488138989552</v>
      </c>
      <c r="M888" s="240">
        <v>101.66329693233756</v>
      </c>
      <c r="N888" s="240">
        <v>101.84248765029704</v>
      </c>
      <c r="O888" s="240"/>
      <c r="P888" s="238"/>
    </row>
    <row r="889" spans="1:16" x14ac:dyDescent="0.35">
      <c r="A889" s="256">
        <v>20190329</v>
      </c>
      <c r="B889" s="256" t="s">
        <v>5068</v>
      </c>
      <c r="C889" s="256" t="s">
        <v>5069</v>
      </c>
      <c r="D889" s="256">
        <v>100.228747</v>
      </c>
      <c r="E889" s="256">
        <v>101.728747</v>
      </c>
      <c r="F889" s="256">
        <v>103.228747</v>
      </c>
      <c r="G889" s="256">
        <v>150</v>
      </c>
      <c r="I889" s="223">
        <v>44402</v>
      </c>
      <c r="J889" s="233">
        <v>99.798975750570591</v>
      </c>
      <c r="K889" s="235">
        <v>99.9736394241976</v>
      </c>
      <c r="L889" s="235">
        <v>99.973491480118852</v>
      </c>
      <c r="M889" s="240">
        <v>101.66291128500802</v>
      </c>
      <c r="N889" s="240">
        <v>101.84229890950107</v>
      </c>
      <c r="O889" s="240"/>
      <c r="P889" s="238"/>
    </row>
    <row r="890" spans="1:16" x14ac:dyDescent="0.35">
      <c r="A890" s="256">
        <v>20190329</v>
      </c>
      <c r="B890" s="256" t="s">
        <v>5070</v>
      </c>
      <c r="C890" s="256" t="s">
        <v>5071</v>
      </c>
      <c r="D890" s="256">
        <v>100.459405</v>
      </c>
      <c r="E890" s="256">
        <v>101.959405</v>
      </c>
      <c r="F890" s="256">
        <v>103.459405</v>
      </c>
      <c r="G890" s="256">
        <v>150</v>
      </c>
      <c r="I890" s="223">
        <v>44403</v>
      </c>
      <c r="J890" s="233">
        <v>99.79900230946204</v>
      </c>
      <c r="K890" s="235">
        <v>99.973642906900182</v>
      </c>
      <c r="L890" s="235">
        <v>99.973494821248153</v>
      </c>
      <c r="M890" s="240">
        <v>101.66252563767848</v>
      </c>
      <c r="N890" s="240">
        <v>101.8421101687051</v>
      </c>
      <c r="O890" s="240"/>
      <c r="P890" s="238"/>
    </row>
    <row r="891" spans="1:16" x14ac:dyDescent="0.35">
      <c r="A891" s="256">
        <v>20190329</v>
      </c>
      <c r="B891" s="256" t="s">
        <v>5072</v>
      </c>
      <c r="C891" s="256" t="s">
        <v>5073</v>
      </c>
      <c r="D891" s="256">
        <v>102.35749199999999</v>
      </c>
      <c r="E891" s="256">
        <v>104.35749199999999</v>
      </c>
      <c r="F891" s="256">
        <v>106.35749199999999</v>
      </c>
      <c r="G891" s="256">
        <v>200</v>
      </c>
      <c r="I891" s="223">
        <v>44404</v>
      </c>
      <c r="J891" s="233">
        <v>99.799028868353489</v>
      </c>
      <c r="K891" s="235">
        <v>99.973646389602763</v>
      </c>
      <c r="L891" s="235">
        <v>99.973498162377453</v>
      </c>
      <c r="M891" s="240">
        <v>101.66213999034895</v>
      </c>
      <c r="N891" s="240">
        <v>101.84192142790913</v>
      </c>
      <c r="O891" s="240"/>
      <c r="P891" s="238"/>
    </row>
    <row r="892" spans="1:16" x14ac:dyDescent="0.35">
      <c r="A892" s="256">
        <v>20190329</v>
      </c>
      <c r="B892" s="256" t="s">
        <v>5074</v>
      </c>
      <c r="C892" s="256" t="s">
        <v>5075</v>
      </c>
      <c r="D892" s="256">
        <v>107.913935</v>
      </c>
      <c r="E892" s="256">
        <v>109.913935</v>
      </c>
      <c r="F892" s="256">
        <v>111.913935</v>
      </c>
      <c r="G892" s="256">
        <v>200</v>
      </c>
      <c r="I892" s="223">
        <v>44405</v>
      </c>
      <c r="J892" s="233">
        <v>99.799055427244937</v>
      </c>
      <c r="K892" s="235">
        <v>99.973649872305344</v>
      </c>
      <c r="L892" s="235">
        <v>99.973501503506753</v>
      </c>
      <c r="M892" s="240">
        <v>101.66175434301941</v>
      </c>
      <c r="N892" s="240">
        <v>101.84173268711316</v>
      </c>
      <c r="O892" s="240"/>
      <c r="P892" s="238"/>
    </row>
    <row r="893" spans="1:16" x14ac:dyDescent="0.35">
      <c r="A893" s="256">
        <v>20190329</v>
      </c>
      <c r="B893" s="256" t="s">
        <v>5076</v>
      </c>
      <c r="C893" s="256" t="s">
        <v>5077</v>
      </c>
      <c r="D893" s="256">
        <v>109.82543200000001</v>
      </c>
      <c r="E893" s="256">
        <v>113.524388</v>
      </c>
      <c r="F893" s="256">
        <v>117.22334499999999</v>
      </c>
      <c r="G893" s="256">
        <v>369.8956</v>
      </c>
      <c r="I893" s="223">
        <v>44406</v>
      </c>
      <c r="J893" s="233">
        <v>99.799081986136386</v>
      </c>
      <c r="K893" s="235">
        <v>99.973653355007926</v>
      </c>
      <c r="L893" s="235">
        <v>99.973504844636054</v>
      </c>
      <c r="M893" s="240">
        <v>101.66136869568987</v>
      </c>
      <c r="N893" s="240">
        <v>101.84154394631719</v>
      </c>
      <c r="O893" s="240"/>
      <c r="P893" s="238"/>
    </row>
    <row r="894" spans="1:16" x14ac:dyDescent="0.35">
      <c r="A894" s="255"/>
      <c r="B894" s="255"/>
      <c r="C894" s="255"/>
      <c r="D894" s="255"/>
      <c r="E894" s="255"/>
      <c r="F894" s="255"/>
      <c r="G894" s="255"/>
      <c r="I894" s="223">
        <v>44407</v>
      </c>
      <c r="J894" s="233">
        <v>99.799108545027835</v>
      </c>
      <c r="K894" s="235">
        <v>99.973656837710507</v>
      </c>
      <c r="L894" s="235">
        <v>99.973508185765354</v>
      </c>
      <c r="M894" s="240">
        <v>101.66098304836034</v>
      </c>
      <c r="N894" s="240">
        <v>101.84135520552123</v>
      </c>
      <c r="O894" s="240"/>
      <c r="P894" s="238"/>
    </row>
    <row r="895" spans="1:16" x14ac:dyDescent="0.35">
      <c r="I895" s="223">
        <v>44408</v>
      </c>
      <c r="J895" s="233">
        <v>99.799135103919284</v>
      </c>
      <c r="K895" s="235">
        <v>99.973660320413089</v>
      </c>
      <c r="L895" s="235">
        <v>99.973511526894654</v>
      </c>
      <c r="M895" s="240">
        <v>101.6605974010308</v>
      </c>
      <c r="N895" s="240">
        <v>101.84116646472525</v>
      </c>
      <c r="O895" s="240"/>
      <c r="P895" s="238"/>
    </row>
    <row r="896" spans="1:16" x14ac:dyDescent="0.35">
      <c r="I896" s="223">
        <v>44409</v>
      </c>
      <c r="J896" s="233">
        <v>99.799161662810732</v>
      </c>
      <c r="K896" s="235">
        <v>99.97366380311567</v>
      </c>
      <c r="L896" s="235">
        <v>99.973514868023955</v>
      </c>
      <c r="M896" s="240">
        <v>101.66021175370126</v>
      </c>
      <c r="N896" s="240">
        <v>101.84097772392929</v>
      </c>
      <c r="O896" s="240"/>
      <c r="P896" s="238"/>
    </row>
    <row r="897" spans="9:16" x14ac:dyDescent="0.35">
      <c r="I897" s="223">
        <v>44410</v>
      </c>
      <c r="J897" s="233">
        <v>99.799188221702181</v>
      </c>
      <c r="K897" s="235">
        <v>99.973667285818252</v>
      </c>
      <c r="L897" s="235">
        <v>99.973518209153255</v>
      </c>
      <c r="M897" s="240">
        <v>101.65982610637172</v>
      </c>
      <c r="N897" s="240">
        <v>101.84078898313331</v>
      </c>
      <c r="O897" s="240"/>
      <c r="P897" s="238"/>
    </row>
    <row r="898" spans="9:16" x14ac:dyDescent="0.35">
      <c r="I898" s="223">
        <v>44411</v>
      </c>
      <c r="J898" s="233">
        <v>99.79921478059363</v>
      </c>
      <c r="K898" s="235">
        <v>99.973670768520833</v>
      </c>
      <c r="L898" s="235">
        <v>99.973521550282555</v>
      </c>
      <c r="M898" s="240">
        <v>101.65944045904219</v>
      </c>
      <c r="N898" s="240">
        <v>101.84060024233735</v>
      </c>
      <c r="O898" s="240"/>
      <c r="P898" s="238"/>
    </row>
    <row r="899" spans="9:16" x14ac:dyDescent="0.35">
      <c r="I899" s="223">
        <v>44412</v>
      </c>
      <c r="J899" s="233">
        <v>99.799241339485079</v>
      </c>
      <c r="K899" s="235">
        <v>99.973674251223414</v>
      </c>
      <c r="L899" s="235">
        <v>99.973524891411856</v>
      </c>
      <c r="M899" s="240">
        <v>101.65905481171265</v>
      </c>
      <c r="N899" s="240">
        <v>101.84041150154137</v>
      </c>
      <c r="O899" s="240"/>
      <c r="P899" s="238"/>
    </row>
    <row r="900" spans="9:16" x14ac:dyDescent="0.35">
      <c r="I900" s="223">
        <v>44413</v>
      </c>
      <c r="J900" s="233">
        <v>99.799267898376527</v>
      </c>
      <c r="K900" s="235">
        <v>99.973677733925996</v>
      </c>
      <c r="L900" s="235">
        <v>99.973528232541156</v>
      </c>
      <c r="M900" s="240">
        <v>101.65866916438311</v>
      </c>
      <c r="N900" s="240">
        <v>101.84022276074541</v>
      </c>
      <c r="O900" s="240"/>
      <c r="P900" s="238"/>
    </row>
    <row r="901" spans="9:16" x14ac:dyDescent="0.35">
      <c r="I901" s="223">
        <v>44414</v>
      </c>
      <c r="J901" s="233">
        <v>99.799294457267976</v>
      </c>
      <c r="K901" s="235">
        <v>99.973681216628577</v>
      </c>
      <c r="L901" s="235">
        <v>99.973531573670456</v>
      </c>
      <c r="M901" s="240">
        <v>101.65828351705358</v>
      </c>
      <c r="N901" s="240">
        <v>101.84003401994943</v>
      </c>
      <c r="O901" s="240"/>
      <c r="P901" s="238"/>
    </row>
    <row r="902" spans="9:16" x14ac:dyDescent="0.35">
      <c r="I902" s="223">
        <v>44415</v>
      </c>
      <c r="J902" s="233">
        <v>99.799321016159425</v>
      </c>
      <c r="K902" s="235">
        <v>99.973684699331159</v>
      </c>
      <c r="L902" s="235">
        <v>99.973534914799757</v>
      </c>
      <c r="M902" s="240">
        <v>101.65789786972404</v>
      </c>
      <c r="N902" s="240">
        <v>101.83984527915347</v>
      </c>
      <c r="O902" s="240"/>
      <c r="P902" s="238"/>
    </row>
    <row r="903" spans="9:16" x14ac:dyDescent="0.35">
      <c r="I903" s="223">
        <v>44416</v>
      </c>
      <c r="J903" s="233">
        <v>99.799347575050874</v>
      </c>
      <c r="K903" s="235">
        <v>99.97368818203374</v>
      </c>
      <c r="L903" s="235">
        <v>99.973538255929057</v>
      </c>
      <c r="M903" s="240">
        <v>101.6575122223945</v>
      </c>
      <c r="N903" s="240">
        <v>101.83965653835749</v>
      </c>
      <c r="O903" s="240"/>
      <c r="P903" s="238"/>
    </row>
    <row r="904" spans="9:16" x14ac:dyDescent="0.35">
      <c r="I904" s="223">
        <v>44417</v>
      </c>
      <c r="J904" s="233">
        <v>99.799374133942322</v>
      </c>
      <c r="K904" s="235">
        <v>99.973691664736322</v>
      </c>
      <c r="L904" s="235">
        <v>99.973541597058357</v>
      </c>
      <c r="M904" s="240">
        <v>101.65712657506496</v>
      </c>
      <c r="N904" s="240">
        <v>101.83946779756153</v>
      </c>
      <c r="O904" s="240"/>
      <c r="P904" s="238"/>
    </row>
    <row r="905" spans="9:16" x14ac:dyDescent="0.35">
      <c r="I905" s="223">
        <v>44418</v>
      </c>
      <c r="J905" s="233">
        <v>99.799400692833771</v>
      </c>
      <c r="K905" s="235">
        <v>99.973695147438903</v>
      </c>
      <c r="L905" s="235">
        <v>99.973544938187658</v>
      </c>
      <c r="M905" s="240">
        <v>101.65674092773543</v>
      </c>
      <c r="N905" s="240">
        <v>101.83927905676555</v>
      </c>
      <c r="O905" s="240"/>
      <c r="P905" s="238"/>
    </row>
    <row r="906" spans="9:16" x14ac:dyDescent="0.35">
      <c r="I906" s="223">
        <v>44419</v>
      </c>
      <c r="J906" s="233">
        <v>99.79942725172522</v>
      </c>
      <c r="K906" s="235">
        <v>99.973698630141485</v>
      </c>
      <c r="L906" s="235">
        <v>99.973548279316958</v>
      </c>
      <c r="M906" s="240">
        <v>101.65635528040589</v>
      </c>
      <c r="N906" s="240">
        <v>101.83909031596959</v>
      </c>
      <c r="O906" s="240"/>
      <c r="P906" s="238"/>
    </row>
    <row r="907" spans="9:16" x14ac:dyDescent="0.35">
      <c r="I907" s="223">
        <v>44420</v>
      </c>
      <c r="J907" s="233">
        <v>99.799453810616669</v>
      </c>
      <c r="K907" s="235">
        <v>99.973702112844066</v>
      </c>
      <c r="L907" s="235">
        <v>99.973551620446258</v>
      </c>
      <c r="M907" s="240">
        <v>101.65596963307635</v>
      </c>
      <c r="N907" s="240">
        <v>101.83890157517361</v>
      </c>
      <c r="O907" s="240"/>
      <c r="P907" s="238"/>
    </row>
    <row r="908" spans="9:16" x14ac:dyDescent="0.35">
      <c r="I908" s="223">
        <v>44421</v>
      </c>
      <c r="J908" s="233">
        <v>99.799480369508117</v>
      </c>
      <c r="K908" s="235">
        <v>99.973705595546647</v>
      </c>
      <c r="L908" s="235">
        <v>99.973554961575559</v>
      </c>
      <c r="M908" s="240">
        <v>101.65558398574682</v>
      </c>
      <c r="N908" s="240">
        <v>101.83871283437765</v>
      </c>
      <c r="O908" s="240"/>
      <c r="P908" s="238"/>
    </row>
    <row r="909" spans="9:16" x14ac:dyDescent="0.35">
      <c r="I909" s="223">
        <v>44422</v>
      </c>
      <c r="J909" s="233">
        <v>99.799506928399566</v>
      </c>
      <c r="K909" s="235">
        <v>99.973709078249229</v>
      </c>
      <c r="L909" s="235">
        <v>99.973558302704859</v>
      </c>
      <c r="M909" s="240">
        <v>101.65519833841728</v>
      </c>
      <c r="N909" s="240">
        <v>101.83852409358167</v>
      </c>
      <c r="O909" s="240"/>
      <c r="P909" s="238"/>
    </row>
    <row r="910" spans="9:16" x14ac:dyDescent="0.35">
      <c r="I910" s="223">
        <v>44423</v>
      </c>
      <c r="J910" s="233">
        <v>99.799533487291015</v>
      </c>
      <c r="K910" s="235">
        <v>99.97371256095181</v>
      </c>
      <c r="L910" s="235">
        <v>99.973561643834159</v>
      </c>
      <c r="M910" s="240">
        <v>101.65481269108774</v>
      </c>
      <c r="N910" s="240">
        <v>101.83833535278571</v>
      </c>
      <c r="O910" s="240"/>
      <c r="P910" s="238"/>
    </row>
    <row r="911" spans="9:16" x14ac:dyDescent="0.35">
      <c r="I911" s="223">
        <v>44424</v>
      </c>
      <c r="J911" s="233">
        <v>99.799560046182464</v>
      </c>
      <c r="K911" s="235">
        <v>99.973716043654392</v>
      </c>
      <c r="L911" s="235">
        <v>99.97356498496346</v>
      </c>
      <c r="M911" s="240">
        <v>101.6544270437582</v>
      </c>
      <c r="N911" s="240">
        <v>101.83814661198973</v>
      </c>
      <c r="O911" s="240"/>
      <c r="P911" s="238"/>
    </row>
    <row r="912" spans="9:16" x14ac:dyDescent="0.35">
      <c r="I912" s="223">
        <v>44425</v>
      </c>
      <c r="J912" s="233">
        <v>99.799586605073912</v>
      </c>
      <c r="K912" s="235">
        <v>99.973719526356973</v>
      </c>
      <c r="L912" s="235">
        <v>99.97356832609276</v>
      </c>
      <c r="M912" s="240">
        <v>101.65404139642867</v>
      </c>
      <c r="N912" s="240">
        <v>101.83795787119377</v>
      </c>
      <c r="O912" s="240"/>
      <c r="P912" s="238"/>
    </row>
    <row r="913" spans="9:16" x14ac:dyDescent="0.35">
      <c r="I913" s="223">
        <v>44426</v>
      </c>
      <c r="J913" s="233">
        <v>99.799613163965361</v>
      </c>
      <c r="K913" s="235">
        <v>99.973723009059555</v>
      </c>
      <c r="L913" s="235">
        <v>99.97357166722206</v>
      </c>
      <c r="M913" s="240">
        <v>101.65365574909913</v>
      </c>
      <c r="N913" s="240">
        <v>101.83776913039779</v>
      </c>
      <c r="O913" s="240"/>
      <c r="P913" s="238"/>
    </row>
    <row r="914" spans="9:16" x14ac:dyDescent="0.35">
      <c r="I914" s="223">
        <v>44427</v>
      </c>
      <c r="J914" s="233">
        <v>99.79963972285681</v>
      </c>
      <c r="K914" s="235">
        <v>99.973726491762136</v>
      </c>
      <c r="L914" s="235">
        <v>99.973575008351361</v>
      </c>
      <c r="M914" s="240">
        <v>101.65327010176959</v>
      </c>
      <c r="N914" s="240">
        <v>101.83758038960183</v>
      </c>
      <c r="O914" s="240"/>
      <c r="P914" s="238"/>
    </row>
    <row r="915" spans="9:16" x14ac:dyDescent="0.35">
      <c r="I915" s="223">
        <v>44428</v>
      </c>
      <c r="J915" s="233">
        <v>99.799666281748259</v>
      </c>
      <c r="K915" s="235">
        <v>99.973729974464717</v>
      </c>
      <c r="L915" s="235">
        <v>99.973578349480661</v>
      </c>
      <c r="M915" s="240">
        <v>101.65288445444006</v>
      </c>
      <c r="N915" s="240">
        <v>101.83739164880585</v>
      </c>
      <c r="O915" s="240"/>
      <c r="P915" s="238"/>
    </row>
    <row r="916" spans="9:16" x14ac:dyDescent="0.35">
      <c r="I916" s="223">
        <v>44429</v>
      </c>
      <c r="J916" s="233">
        <v>99.799692840639707</v>
      </c>
      <c r="K916" s="235">
        <v>99.973733457167299</v>
      </c>
      <c r="L916" s="235">
        <v>99.973581690609961</v>
      </c>
      <c r="M916" s="240">
        <v>101.65249880711052</v>
      </c>
      <c r="N916" s="240">
        <v>101.83720290800989</v>
      </c>
      <c r="O916" s="240"/>
      <c r="P916" s="238"/>
    </row>
    <row r="917" spans="9:16" x14ac:dyDescent="0.35">
      <c r="I917" s="223">
        <v>44430</v>
      </c>
      <c r="J917" s="233">
        <v>99.799719399531156</v>
      </c>
      <c r="K917" s="235">
        <v>99.97373693986988</v>
      </c>
      <c r="L917" s="235">
        <v>99.973585031739262</v>
      </c>
      <c r="M917" s="240">
        <v>101.65211315978098</v>
      </c>
      <c r="N917" s="240">
        <v>101.83701416721391</v>
      </c>
      <c r="O917" s="240"/>
      <c r="P917" s="238"/>
    </row>
    <row r="918" spans="9:16" x14ac:dyDescent="0.35">
      <c r="I918" s="223">
        <v>44431</v>
      </c>
      <c r="J918" s="233">
        <v>99.799745958422605</v>
      </c>
      <c r="K918" s="235">
        <v>99.973740422572462</v>
      </c>
      <c r="L918" s="235">
        <v>99.973588372868562</v>
      </c>
      <c r="M918" s="240">
        <v>101.65172751245144</v>
      </c>
      <c r="N918" s="240">
        <v>101.83682542641795</v>
      </c>
      <c r="O918" s="240"/>
      <c r="P918" s="238"/>
    </row>
    <row r="919" spans="9:16" x14ac:dyDescent="0.35">
      <c r="I919" s="223">
        <v>44432</v>
      </c>
      <c r="J919" s="233">
        <v>99.799772517314054</v>
      </c>
      <c r="K919" s="235">
        <v>99.973743905275043</v>
      </c>
      <c r="L919" s="235">
        <v>99.973591713997862</v>
      </c>
      <c r="M919" s="240">
        <v>101.65134186512191</v>
      </c>
      <c r="N919" s="240">
        <v>101.83663668562197</v>
      </c>
      <c r="O919" s="240"/>
      <c r="P919" s="238"/>
    </row>
    <row r="920" spans="9:16" x14ac:dyDescent="0.35">
      <c r="I920" s="223">
        <v>44433</v>
      </c>
      <c r="J920" s="233">
        <v>99.799799076205503</v>
      </c>
      <c r="K920" s="235">
        <v>99.973747387977625</v>
      </c>
      <c r="L920" s="235">
        <v>99.973595055127163</v>
      </c>
      <c r="M920" s="240">
        <v>101.65095621779237</v>
      </c>
      <c r="N920" s="240">
        <v>101.83644794482601</v>
      </c>
      <c r="O920" s="240"/>
      <c r="P920" s="238"/>
    </row>
    <row r="921" spans="9:16" x14ac:dyDescent="0.35">
      <c r="I921" s="223">
        <v>44434</v>
      </c>
      <c r="J921" s="233">
        <v>99.799825635096951</v>
      </c>
      <c r="K921" s="235">
        <v>99.973750870680206</v>
      </c>
      <c r="L921" s="235">
        <v>99.973598396256463</v>
      </c>
      <c r="M921" s="240">
        <v>101.65057057046283</v>
      </c>
      <c r="N921" s="240">
        <v>101.83625920403003</v>
      </c>
      <c r="O921" s="240"/>
      <c r="P921" s="238"/>
    </row>
    <row r="922" spans="9:16" x14ac:dyDescent="0.35">
      <c r="I922" s="223">
        <v>44435</v>
      </c>
      <c r="J922" s="233">
        <v>99.7998521939884</v>
      </c>
      <c r="K922" s="235">
        <v>99.973754353382787</v>
      </c>
      <c r="L922" s="235">
        <v>99.973601737385763</v>
      </c>
      <c r="M922" s="240">
        <v>101.6501849231333</v>
      </c>
      <c r="N922" s="240">
        <v>101.83607046323407</v>
      </c>
      <c r="O922" s="240"/>
      <c r="P922" s="238"/>
    </row>
    <row r="923" spans="9:16" x14ac:dyDescent="0.35">
      <c r="I923" s="223">
        <v>44436</v>
      </c>
      <c r="J923" s="233">
        <v>99.799878752879849</v>
      </c>
      <c r="K923" s="235">
        <v>99.973757836085369</v>
      </c>
      <c r="L923" s="235">
        <v>99.973605078515064</v>
      </c>
      <c r="M923" s="240">
        <v>101.64979927580376</v>
      </c>
      <c r="N923" s="240">
        <v>101.83588172243809</v>
      </c>
      <c r="O923" s="240"/>
      <c r="P923" s="238"/>
    </row>
    <row r="924" spans="9:16" x14ac:dyDescent="0.35">
      <c r="I924" s="223">
        <v>44437</v>
      </c>
      <c r="J924" s="233">
        <v>99.799905311771298</v>
      </c>
      <c r="K924" s="235">
        <v>99.97376131878795</v>
      </c>
      <c r="L924" s="235">
        <v>99.973608419644364</v>
      </c>
      <c r="M924" s="240">
        <v>101.64941362847422</v>
      </c>
      <c r="N924" s="240">
        <v>101.83569298164213</v>
      </c>
      <c r="O924" s="240"/>
      <c r="P924" s="238"/>
    </row>
    <row r="925" spans="9:16" x14ac:dyDescent="0.35">
      <c r="I925" s="223">
        <v>44438</v>
      </c>
      <c r="J925" s="233">
        <v>99.799931870662746</v>
      </c>
      <c r="K925" s="235">
        <v>99.973764801490532</v>
      </c>
      <c r="L925" s="235">
        <v>99.973611760773665</v>
      </c>
      <c r="M925" s="240">
        <v>101.64902798114468</v>
      </c>
      <c r="N925" s="240">
        <v>101.83550424084615</v>
      </c>
      <c r="O925" s="240"/>
      <c r="P925" s="238"/>
    </row>
    <row r="926" spans="9:16" x14ac:dyDescent="0.35">
      <c r="I926" s="223">
        <v>44439</v>
      </c>
      <c r="J926" s="233">
        <v>99.799958429554195</v>
      </c>
      <c r="K926" s="235">
        <v>99.973768284193113</v>
      </c>
      <c r="L926" s="235">
        <v>99.973615101902965</v>
      </c>
      <c r="M926" s="240">
        <v>101.64864233381515</v>
      </c>
      <c r="N926" s="240">
        <v>101.83531550005019</v>
      </c>
      <c r="O926" s="240"/>
      <c r="P926" s="238"/>
    </row>
    <row r="927" spans="9:16" x14ac:dyDescent="0.35">
      <c r="I927" s="223">
        <v>44440</v>
      </c>
      <c r="J927" s="233">
        <v>99.799984988445644</v>
      </c>
      <c r="K927" s="235">
        <v>99.973771766895695</v>
      </c>
      <c r="L927" s="235">
        <v>99.973618443032265</v>
      </c>
      <c r="M927" s="240">
        <v>101.64825668648561</v>
      </c>
      <c r="N927" s="240">
        <v>101.83512675925421</v>
      </c>
      <c r="O927" s="240"/>
      <c r="P927" s="238"/>
    </row>
    <row r="928" spans="9:16" x14ac:dyDescent="0.35">
      <c r="I928" s="223">
        <v>44441</v>
      </c>
      <c r="J928" s="233">
        <v>99.800011547337093</v>
      </c>
      <c r="K928" s="235">
        <v>99.973775249598276</v>
      </c>
      <c r="L928" s="235">
        <v>99.973621784161566</v>
      </c>
      <c r="M928" s="240">
        <v>101.64787103915607</v>
      </c>
      <c r="N928" s="240">
        <v>101.83493801845825</v>
      </c>
      <c r="O928" s="240"/>
      <c r="P928" s="238"/>
    </row>
    <row r="929" spans="9:16" x14ac:dyDescent="0.35">
      <c r="I929" s="223">
        <v>44442</v>
      </c>
      <c r="J929" s="233">
        <v>99.800038106228541</v>
      </c>
      <c r="K929" s="235">
        <v>99.973778732300858</v>
      </c>
      <c r="L929" s="235">
        <v>99.973625125290866</v>
      </c>
      <c r="M929" s="240">
        <v>101.64748539182654</v>
      </c>
      <c r="N929" s="240">
        <v>101.83474927766227</v>
      </c>
      <c r="O929" s="240"/>
      <c r="P929" s="238"/>
    </row>
    <row r="930" spans="9:16" x14ac:dyDescent="0.35">
      <c r="I930" s="223">
        <v>44443</v>
      </c>
      <c r="J930" s="233">
        <v>99.80006466511999</v>
      </c>
      <c r="K930" s="235">
        <v>99.973782215003439</v>
      </c>
      <c r="L930" s="235">
        <v>99.973628466420166</v>
      </c>
      <c r="M930" s="240">
        <v>101.647099744497</v>
      </c>
      <c r="N930" s="240">
        <v>101.83456053686631</v>
      </c>
      <c r="O930" s="240"/>
      <c r="P930" s="238"/>
    </row>
    <row r="931" spans="9:16" x14ac:dyDescent="0.35">
      <c r="I931" s="223">
        <v>44444</v>
      </c>
      <c r="J931" s="233">
        <v>99.800091224011439</v>
      </c>
      <c r="K931" s="235">
        <v>99.97378569770602</v>
      </c>
      <c r="L931" s="235">
        <v>99.973631807549467</v>
      </c>
      <c r="M931" s="240">
        <v>101.64671409716746</v>
      </c>
      <c r="N931" s="240">
        <v>101.83437179607033</v>
      </c>
      <c r="O931" s="240"/>
      <c r="P931" s="238"/>
    </row>
    <row r="932" spans="9:16" x14ac:dyDescent="0.35">
      <c r="I932" s="223">
        <v>44445</v>
      </c>
      <c r="J932" s="233">
        <v>99.800117782902888</v>
      </c>
      <c r="K932" s="235">
        <v>99.973789180408602</v>
      </c>
      <c r="L932" s="235">
        <v>99.973635148678767</v>
      </c>
      <c r="M932" s="240">
        <v>101.64632844983792</v>
      </c>
      <c r="N932" s="240">
        <v>101.83418305527437</v>
      </c>
      <c r="O932" s="240"/>
      <c r="P932" s="238"/>
    </row>
    <row r="933" spans="9:16" x14ac:dyDescent="0.35">
      <c r="I933" s="223">
        <v>44446</v>
      </c>
      <c r="J933" s="233">
        <v>99.800144341794336</v>
      </c>
      <c r="K933" s="235">
        <v>99.973792663111183</v>
      </c>
      <c r="L933" s="235">
        <v>99.973638489808067</v>
      </c>
      <c r="M933" s="240">
        <v>101.64594280250839</v>
      </c>
      <c r="N933" s="240">
        <v>101.83399431447839</v>
      </c>
      <c r="O933" s="240"/>
      <c r="P933" s="238"/>
    </row>
    <row r="934" spans="9:16" x14ac:dyDescent="0.35">
      <c r="I934" s="223">
        <v>44447</v>
      </c>
      <c r="J934" s="233">
        <v>99.800170900685785</v>
      </c>
      <c r="K934" s="235">
        <v>99.973796145813765</v>
      </c>
      <c r="L934" s="235">
        <v>99.973641830937368</v>
      </c>
      <c r="M934" s="240">
        <v>101.64555715517885</v>
      </c>
      <c r="N934" s="240">
        <v>101.83380557368243</v>
      </c>
      <c r="O934" s="240"/>
      <c r="P934" s="238"/>
    </row>
    <row r="935" spans="9:16" x14ac:dyDescent="0.35">
      <c r="I935" s="223">
        <v>44448</v>
      </c>
      <c r="J935" s="233">
        <v>99.800197459577234</v>
      </c>
      <c r="K935" s="235">
        <v>99.973799628516346</v>
      </c>
      <c r="L935" s="235">
        <v>99.973645172066668</v>
      </c>
      <c r="M935" s="240">
        <v>101.64517150784931</v>
      </c>
      <c r="N935" s="240">
        <v>101.83361683288645</v>
      </c>
      <c r="O935" s="240"/>
      <c r="P935" s="238"/>
    </row>
    <row r="936" spans="9:16" x14ac:dyDescent="0.35">
      <c r="I936" s="223">
        <v>44449</v>
      </c>
      <c r="J936" s="233">
        <v>99.800224018468683</v>
      </c>
      <c r="K936" s="235">
        <v>99.973803111218928</v>
      </c>
      <c r="L936" s="235">
        <v>99.973648513195968</v>
      </c>
      <c r="M936" s="240">
        <v>101.64478586051978</v>
      </c>
      <c r="N936" s="240">
        <v>101.83342809209049</v>
      </c>
      <c r="O936" s="240"/>
      <c r="P936" s="238"/>
    </row>
    <row r="937" spans="9:16" x14ac:dyDescent="0.35">
      <c r="I937" s="223">
        <v>44450</v>
      </c>
      <c r="J937" s="233">
        <v>99.800250577360131</v>
      </c>
      <c r="K937" s="235">
        <v>99.973806593921509</v>
      </c>
      <c r="L937" s="235">
        <v>99.973651854325269</v>
      </c>
      <c r="M937" s="240">
        <v>101.64440021319024</v>
      </c>
      <c r="N937" s="240">
        <v>101.83323935129451</v>
      </c>
      <c r="O937" s="240"/>
      <c r="P937" s="238"/>
    </row>
    <row r="938" spans="9:16" x14ac:dyDescent="0.35">
      <c r="I938" s="223">
        <v>44451</v>
      </c>
      <c r="J938" s="233">
        <v>99.80027713625158</v>
      </c>
      <c r="K938" s="235">
        <v>99.97381007662409</v>
      </c>
      <c r="L938" s="235">
        <v>99.973655195454569</v>
      </c>
      <c r="M938" s="240">
        <v>101.6440145658607</v>
      </c>
      <c r="N938" s="240">
        <v>101.83305061049855</v>
      </c>
      <c r="O938" s="240"/>
      <c r="P938" s="238"/>
    </row>
    <row r="939" spans="9:16" x14ac:dyDescent="0.35">
      <c r="I939" s="223">
        <v>44452</v>
      </c>
      <c r="J939" s="233">
        <v>99.800303695143029</v>
      </c>
      <c r="K939" s="235">
        <v>99.973813559326672</v>
      </c>
      <c r="L939" s="235">
        <v>99.973658536583869</v>
      </c>
      <c r="M939" s="240">
        <v>101.64362891853116</v>
      </c>
      <c r="N939" s="240">
        <v>101.83286186970257</v>
      </c>
      <c r="O939" s="240"/>
      <c r="P939" s="238"/>
    </row>
    <row r="940" spans="9:16" x14ac:dyDescent="0.35">
      <c r="I940" s="223">
        <v>44453</v>
      </c>
      <c r="J940" s="233">
        <v>99.800330254034478</v>
      </c>
      <c r="K940" s="235">
        <v>99.973817042029253</v>
      </c>
      <c r="L940" s="235">
        <v>99.97366187771317</v>
      </c>
      <c r="M940" s="240">
        <v>101.64324327120163</v>
      </c>
      <c r="N940" s="240">
        <v>101.83267312890661</v>
      </c>
      <c r="O940" s="240"/>
      <c r="P940" s="238"/>
    </row>
    <row r="941" spans="9:16" x14ac:dyDescent="0.35">
      <c r="I941" s="223">
        <v>44454</v>
      </c>
      <c r="J941" s="233">
        <v>99.800356812925926</v>
      </c>
      <c r="K941" s="235">
        <v>99.973820524731835</v>
      </c>
      <c r="L941" s="235">
        <v>99.97366521884247</v>
      </c>
      <c r="M941" s="240">
        <v>101.64285762387209</v>
      </c>
      <c r="N941" s="240">
        <v>101.83248438811063</v>
      </c>
      <c r="O941" s="240"/>
      <c r="P941" s="238"/>
    </row>
    <row r="942" spans="9:16" x14ac:dyDescent="0.35">
      <c r="I942" s="223">
        <v>44455</v>
      </c>
      <c r="J942" s="233">
        <v>99.800383371817375</v>
      </c>
      <c r="K942" s="235">
        <v>99.973824007434416</v>
      </c>
      <c r="L942" s="235">
        <v>99.97366855997177</v>
      </c>
      <c r="M942" s="240">
        <v>101.64247197654255</v>
      </c>
      <c r="N942" s="240">
        <v>101.83229564731467</v>
      </c>
      <c r="O942" s="240"/>
      <c r="P942" s="238"/>
    </row>
    <row r="943" spans="9:16" x14ac:dyDescent="0.35">
      <c r="I943" s="223">
        <v>44456</v>
      </c>
      <c r="J943" s="233">
        <v>99.800409930708824</v>
      </c>
      <c r="K943" s="235">
        <v>99.973827490136998</v>
      </c>
      <c r="L943" s="235">
        <v>99.973671901101071</v>
      </c>
      <c r="M943" s="240">
        <v>101.64208632921302</v>
      </c>
      <c r="N943" s="240">
        <v>101.83210690651869</v>
      </c>
      <c r="O943" s="240"/>
      <c r="P943" s="238"/>
    </row>
    <row r="944" spans="9:16" x14ac:dyDescent="0.35">
      <c r="I944" s="223">
        <v>44457</v>
      </c>
      <c r="J944" s="233">
        <v>99.800436489600273</v>
      </c>
      <c r="K944" s="235">
        <v>99.973830972839579</v>
      </c>
      <c r="L944" s="235">
        <v>99.973675242230371</v>
      </c>
      <c r="M944" s="240">
        <v>101.64170068188348</v>
      </c>
      <c r="N944" s="240">
        <v>101.83191816572273</v>
      </c>
      <c r="O944" s="240"/>
      <c r="P944" s="238"/>
    </row>
    <row r="945" spans="9:16" x14ac:dyDescent="0.35">
      <c r="I945" s="223">
        <v>44458</v>
      </c>
      <c r="J945" s="233">
        <v>99.800463048491721</v>
      </c>
      <c r="K945" s="235">
        <v>99.973834455542161</v>
      </c>
      <c r="L945" s="235">
        <v>99.973678583359671</v>
      </c>
      <c r="M945" s="240">
        <v>101.64131503455394</v>
      </c>
      <c r="N945" s="240">
        <v>101.83172942492675</v>
      </c>
      <c r="O945" s="240"/>
      <c r="P945" s="238"/>
    </row>
    <row r="946" spans="9:16" x14ac:dyDescent="0.35">
      <c r="I946" s="223">
        <v>44459</v>
      </c>
      <c r="J946" s="233">
        <v>99.80048960738317</v>
      </c>
      <c r="K946" s="235">
        <v>99.973837938244742</v>
      </c>
      <c r="L946" s="235">
        <v>99.973681924488972</v>
      </c>
      <c r="M946" s="240">
        <v>101.6409293872244</v>
      </c>
      <c r="N946" s="240">
        <v>101.83154068413079</v>
      </c>
      <c r="O946" s="240"/>
      <c r="P946" s="238"/>
    </row>
    <row r="947" spans="9:16" x14ac:dyDescent="0.35">
      <c r="I947" s="223">
        <v>44460</v>
      </c>
      <c r="J947" s="233">
        <v>99.800516166274619</v>
      </c>
      <c r="K947" s="235">
        <v>99.973841420947323</v>
      </c>
      <c r="L947" s="235">
        <v>99.973685265618272</v>
      </c>
      <c r="M947" s="240">
        <v>101.64054373989487</v>
      </c>
      <c r="N947" s="240">
        <v>101.83135194333481</v>
      </c>
      <c r="O947" s="240"/>
      <c r="P947" s="238"/>
    </row>
    <row r="948" spans="9:16" x14ac:dyDescent="0.35">
      <c r="I948" s="223">
        <v>44461</v>
      </c>
      <c r="J948" s="233">
        <v>99.800542725166068</v>
      </c>
      <c r="K948" s="235">
        <v>99.973844903649905</v>
      </c>
      <c r="L948" s="235">
        <v>99.973688606747572</v>
      </c>
      <c r="M948" s="240">
        <v>101.64015809256533</v>
      </c>
      <c r="N948" s="240">
        <v>101.83116320253885</v>
      </c>
      <c r="O948" s="240"/>
      <c r="P948" s="238"/>
    </row>
    <row r="949" spans="9:16" x14ac:dyDescent="0.35">
      <c r="I949" s="223">
        <v>44462</v>
      </c>
      <c r="J949" s="233">
        <v>99.800569284057516</v>
      </c>
      <c r="K949" s="235">
        <v>99.973848386352486</v>
      </c>
      <c r="L949" s="235">
        <v>99.973691947876873</v>
      </c>
      <c r="M949" s="240">
        <v>101.63977244523579</v>
      </c>
      <c r="N949" s="240">
        <v>101.83097446174287</v>
      </c>
      <c r="O949" s="240"/>
      <c r="P949" s="238"/>
    </row>
    <row r="950" spans="9:16" x14ac:dyDescent="0.35">
      <c r="I950" s="223">
        <v>44463</v>
      </c>
      <c r="J950" s="233">
        <v>99.800595842948965</v>
      </c>
      <c r="K950" s="235">
        <v>99.973851869055068</v>
      </c>
      <c r="L950" s="235">
        <v>99.973695289006173</v>
      </c>
      <c r="M950" s="240">
        <v>101.63938679790625</v>
      </c>
      <c r="N950" s="240">
        <v>101.83078572094691</v>
      </c>
      <c r="O950" s="240"/>
      <c r="P950" s="238"/>
    </row>
    <row r="951" spans="9:16" x14ac:dyDescent="0.35">
      <c r="I951" s="223">
        <v>44464</v>
      </c>
      <c r="J951" s="233">
        <v>99.800622401840414</v>
      </c>
      <c r="K951" s="235">
        <v>99.973855351757649</v>
      </c>
      <c r="L951" s="235">
        <v>99.973698630135473</v>
      </c>
      <c r="M951" s="240">
        <v>101.63900115057672</v>
      </c>
      <c r="N951" s="240">
        <v>101.83059698015093</v>
      </c>
      <c r="O951" s="240"/>
      <c r="P951" s="238"/>
    </row>
    <row r="952" spans="9:16" x14ac:dyDescent="0.35">
      <c r="I952" s="223">
        <v>44465</v>
      </c>
      <c r="J952" s="233">
        <v>99.800648960731863</v>
      </c>
      <c r="K952" s="235">
        <v>99.973858834460231</v>
      </c>
      <c r="L952" s="235">
        <v>99.973701971264774</v>
      </c>
      <c r="M952" s="240">
        <v>101.63861550324718</v>
      </c>
      <c r="N952" s="240">
        <v>101.83040823935497</v>
      </c>
      <c r="O952" s="240"/>
      <c r="P952" s="238"/>
    </row>
    <row r="953" spans="9:16" x14ac:dyDescent="0.35">
      <c r="I953" s="223">
        <v>44466</v>
      </c>
      <c r="J953" s="233">
        <v>99.800675519623312</v>
      </c>
      <c r="K953" s="235">
        <v>99.973862317162812</v>
      </c>
      <c r="L953" s="235">
        <v>99.973705312394074</v>
      </c>
      <c r="M953" s="240">
        <v>101.63822985591764</v>
      </c>
      <c r="N953" s="240">
        <v>101.83021949855899</v>
      </c>
      <c r="O953" s="240"/>
      <c r="P953" s="238"/>
    </row>
    <row r="954" spans="9:16" x14ac:dyDescent="0.35">
      <c r="I954" s="223">
        <v>44467</v>
      </c>
      <c r="J954" s="233">
        <v>99.80070207851476</v>
      </c>
      <c r="K954" s="235">
        <v>99.973865799865393</v>
      </c>
      <c r="L954" s="235">
        <v>99.973708653523374</v>
      </c>
      <c r="M954" s="240">
        <v>101.63784420858811</v>
      </c>
      <c r="N954" s="240">
        <v>101.83003075776303</v>
      </c>
      <c r="O954" s="240"/>
      <c r="P954" s="238"/>
    </row>
    <row r="955" spans="9:16" x14ac:dyDescent="0.35">
      <c r="I955" s="223">
        <v>44468</v>
      </c>
      <c r="J955" s="233">
        <v>99.800728637406209</v>
      </c>
      <c r="K955" s="235">
        <v>99.973869282567975</v>
      </c>
      <c r="L955" s="235">
        <v>99.973711994652675</v>
      </c>
      <c r="M955" s="240">
        <v>101.63745856125857</v>
      </c>
      <c r="N955" s="240">
        <v>101.82984201696705</v>
      </c>
      <c r="O955" s="240"/>
      <c r="P955" s="238"/>
    </row>
    <row r="956" spans="9:16" x14ac:dyDescent="0.35">
      <c r="I956" s="223">
        <v>44469</v>
      </c>
      <c r="J956" s="233">
        <v>99.800755196297658</v>
      </c>
      <c r="K956" s="235">
        <v>99.973872765270556</v>
      </c>
      <c r="L956" s="235">
        <v>99.973715335781975</v>
      </c>
      <c r="M956" s="240">
        <v>101.63707291392903</v>
      </c>
      <c r="N956" s="240">
        <v>101.82965327617109</v>
      </c>
      <c r="O956" s="240"/>
      <c r="P956" s="238"/>
    </row>
    <row r="957" spans="9:16" x14ac:dyDescent="0.35">
      <c r="I957" s="223">
        <v>44470</v>
      </c>
      <c r="J957" s="233">
        <v>99.800781755189107</v>
      </c>
      <c r="K957" s="235">
        <v>99.973876247973138</v>
      </c>
      <c r="L957" s="235">
        <v>99.973718676911275</v>
      </c>
      <c r="M957" s="240">
        <v>101.63668726659949</v>
      </c>
      <c r="N957" s="240">
        <v>101.82946453537511</v>
      </c>
      <c r="O957" s="240"/>
      <c r="P957" s="238"/>
    </row>
    <row r="958" spans="9:16" x14ac:dyDescent="0.35">
      <c r="I958" s="223">
        <v>44471</v>
      </c>
      <c r="J958" s="233">
        <v>99.800808314080555</v>
      </c>
      <c r="K958" s="235">
        <v>99.973879730675719</v>
      </c>
      <c r="L958" s="235">
        <v>99.973722018040576</v>
      </c>
      <c r="M958" s="240">
        <v>101.63630161926996</v>
      </c>
      <c r="N958" s="240">
        <v>101.82927579457915</v>
      </c>
      <c r="O958" s="240"/>
      <c r="P958" s="238"/>
    </row>
    <row r="959" spans="9:16" x14ac:dyDescent="0.35">
      <c r="I959" s="223">
        <v>44472</v>
      </c>
      <c r="J959" s="233">
        <v>99.800834872972004</v>
      </c>
      <c r="K959" s="235">
        <v>99.973883213378301</v>
      </c>
      <c r="L959" s="235">
        <v>99.973725359169876</v>
      </c>
      <c r="M959" s="240">
        <v>101.63591597194042</v>
      </c>
      <c r="N959" s="240">
        <v>101.82908705378317</v>
      </c>
      <c r="O959" s="240"/>
      <c r="P959" s="238"/>
    </row>
    <row r="960" spans="9:16" x14ac:dyDescent="0.35">
      <c r="I960" s="223">
        <v>44473</v>
      </c>
      <c r="J960" s="233">
        <v>99.800861431863453</v>
      </c>
      <c r="K960" s="235">
        <v>99.973886696080882</v>
      </c>
      <c r="L960" s="235">
        <v>99.973728700299176</v>
      </c>
      <c r="M960" s="240">
        <v>101.63553032461088</v>
      </c>
      <c r="N960" s="240">
        <v>101.82889831298721</v>
      </c>
      <c r="O960" s="240"/>
      <c r="P960" s="238"/>
    </row>
    <row r="961" spans="9:16" x14ac:dyDescent="0.35">
      <c r="I961" s="223">
        <v>44474</v>
      </c>
      <c r="J961" s="233">
        <v>99.800887990754902</v>
      </c>
      <c r="K961" s="235">
        <v>99.973890178783464</v>
      </c>
      <c r="L961" s="235">
        <v>99.973732041428477</v>
      </c>
      <c r="M961" s="240">
        <v>101.63514467728135</v>
      </c>
      <c r="N961" s="240">
        <v>101.82870957219123</v>
      </c>
      <c r="O961" s="240"/>
      <c r="P961" s="238"/>
    </row>
    <row r="962" spans="9:16" x14ac:dyDescent="0.35">
      <c r="I962" s="223">
        <v>44475</v>
      </c>
      <c r="J962" s="233">
        <v>99.80091454964635</v>
      </c>
      <c r="K962" s="235">
        <v>99.973893661486045</v>
      </c>
      <c r="L962" s="235">
        <v>99.973735382557777</v>
      </c>
      <c r="M962" s="240">
        <v>101.63475902995181</v>
      </c>
      <c r="N962" s="240">
        <v>101.82852083139527</v>
      </c>
      <c r="O962" s="240"/>
      <c r="P962" s="238"/>
    </row>
    <row r="963" spans="9:16" x14ac:dyDescent="0.35">
      <c r="I963" s="223">
        <v>44476</v>
      </c>
      <c r="J963" s="233">
        <v>99.800941108537799</v>
      </c>
      <c r="K963" s="235">
        <v>99.973897144188626</v>
      </c>
      <c r="L963" s="235">
        <v>99.973738723687077</v>
      </c>
      <c r="M963" s="240">
        <v>101.63437338262227</v>
      </c>
      <c r="N963" s="240">
        <v>101.82833209059929</v>
      </c>
      <c r="O963" s="240"/>
      <c r="P963" s="238"/>
    </row>
    <row r="964" spans="9:16" x14ac:dyDescent="0.35">
      <c r="I964" s="223">
        <v>44477</v>
      </c>
      <c r="J964" s="233">
        <v>99.800967667429248</v>
      </c>
      <c r="K964" s="235">
        <v>99.973900626891208</v>
      </c>
      <c r="L964" s="235">
        <v>99.973742064816378</v>
      </c>
      <c r="M964" s="240">
        <v>101.63398773529273</v>
      </c>
      <c r="N964" s="240">
        <v>101.82814334980333</v>
      </c>
      <c r="O964" s="240"/>
      <c r="P964" s="238"/>
    </row>
    <row r="965" spans="9:16" x14ac:dyDescent="0.35">
      <c r="I965" s="223">
        <v>44478</v>
      </c>
      <c r="J965" s="233">
        <v>99.800994226320697</v>
      </c>
      <c r="K965" s="235">
        <v>99.973904109593789</v>
      </c>
      <c r="L965" s="235">
        <v>99.973745405945678</v>
      </c>
      <c r="M965" s="240">
        <v>101.6336020879632</v>
      </c>
      <c r="N965" s="240">
        <v>101.82795460900735</v>
      </c>
      <c r="O965" s="240"/>
      <c r="P965" s="238"/>
    </row>
    <row r="966" spans="9:16" x14ac:dyDescent="0.35">
      <c r="I966" s="223">
        <v>44479</v>
      </c>
      <c r="J966" s="233">
        <v>99.801020785212145</v>
      </c>
      <c r="K966" s="235">
        <v>99.973907592296371</v>
      </c>
      <c r="L966" s="235">
        <v>99.973748747074978</v>
      </c>
      <c r="M966" s="240">
        <v>101.63321644063366</v>
      </c>
      <c r="N966" s="240">
        <v>101.82776586821139</v>
      </c>
      <c r="O966" s="240"/>
      <c r="P966" s="238"/>
    </row>
    <row r="967" spans="9:16" x14ac:dyDescent="0.35">
      <c r="I967" s="223">
        <v>44480</v>
      </c>
      <c r="J967" s="233">
        <v>99.801047344103594</v>
      </c>
      <c r="K967" s="235">
        <v>99.973911074998952</v>
      </c>
      <c r="L967" s="235">
        <v>99.973752088204279</v>
      </c>
      <c r="M967" s="240">
        <v>101.63283079330412</v>
      </c>
      <c r="N967" s="240">
        <v>101.82757712741541</v>
      </c>
      <c r="O967" s="240"/>
      <c r="P967" s="238"/>
    </row>
    <row r="968" spans="9:16" x14ac:dyDescent="0.35">
      <c r="I968" s="223">
        <v>44481</v>
      </c>
      <c r="J968" s="233">
        <v>99.801073902995043</v>
      </c>
      <c r="K968" s="235">
        <v>99.973914557701534</v>
      </c>
      <c r="L968" s="235">
        <v>99.973755429333579</v>
      </c>
      <c r="M968" s="240">
        <v>101.63244514597459</v>
      </c>
      <c r="N968" s="240">
        <v>101.82738838661945</v>
      </c>
      <c r="O968" s="240"/>
      <c r="P968" s="238"/>
    </row>
    <row r="969" spans="9:16" x14ac:dyDescent="0.35">
      <c r="I969" s="223">
        <v>44482</v>
      </c>
      <c r="J969" s="233">
        <v>99.801100461886492</v>
      </c>
      <c r="K969" s="235">
        <v>99.973918040404115</v>
      </c>
      <c r="L969" s="235">
        <v>99.973758770462879</v>
      </c>
      <c r="M969" s="240">
        <v>101.63205949864505</v>
      </c>
      <c r="N969" s="240">
        <v>101.82719964582347</v>
      </c>
      <c r="O969" s="240"/>
      <c r="P969" s="238"/>
    </row>
    <row r="970" spans="9:16" x14ac:dyDescent="0.35">
      <c r="I970" s="223">
        <v>44483</v>
      </c>
      <c r="J970" s="233">
        <v>99.80112702077794</v>
      </c>
      <c r="K970" s="235">
        <v>99.973921523106696</v>
      </c>
      <c r="L970" s="235">
        <v>99.97376211159218</v>
      </c>
      <c r="M970" s="240">
        <v>101.63167385131551</v>
      </c>
      <c r="N970" s="240">
        <v>101.82701090502751</v>
      </c>
      <c r="O970" s="240"/>
      <c r="P970" s="238"/>
    </row>
    <row r="971" spans="9:16" x14ac:dyDescent="0.35">
      <c r="I971" s="223">
        <v>44484</v>
      </c>
      <c r="J971" s="233">
        <v>99.801153579669389</v>
      </c>
      <c r="K971" s="235">
        <v>99.973925005809278</v>
      </c>
      <c r="L971" s="235">
        <v>99.97376545272148</v>
      </c>
      <c r="M971" s="240">
        <v>101.63128820398597</v>
      </c>
      <c r="N971" s="240">
        <v>101.82682216423153</v>
      </c>
      <c r="O971" s="240"/>
      <c r="P971" s="238"/>
    </row>
    <row r="972" spans="9:16" x14ac:dyDescent="0.35">
      <c r="I972" s="223">
        <v>44485</v>
      </c>
      <c r="J972" s="233">
        <v>99.801180138560838</v>
      </c>
      <c r="K972" s="235">
        <v>99.973928488511859</v>
      </c>
      <c r="L972" s="235">
        <v>99.97376879385078</v>
      </c>
      <c r="M972" s="240">
        <v>101.63090255665644</v>
      </c>
      <c r="N972" s="240">
        <v>101.82663342343557</v>
      </c>
      <c r="O972" s="240"/>
      <c r="P972" s="238"/>
    </row>
    <row r="973" spans="9:16" x14ac:dyDescent="0.35">
      <c r="I973" s="223">
        <v>44486</v>
      </c>
      <c r="J973" s="233">
        <v>99.801206697452287</v>
      </c>
      <c r="K973" s="235">
        <v>99.973931971214441</v>
      </c>
      <c r="L973" s="235">
        <v>99.973772134980081</v>
      </c>
      <c r="M973" s="240">
        <v>101.6305169093269</v>
      </c>
      <c r="N973" s="240">
        <v>101.82644468263959</v>
      </c>
      <c r="O973" s="240"/>
      <c r="P973" s="238"/>
    </row>
    <row r="974" spans="9:16" x14ac:dyDescent="0.35">
      <c r="I974" s="223">
        <v>44487</v>
      </c>
      <c r="J974" s="233">
        <v>99.801233256343735</v>
      </c>
      <c r="K974" s="235">
        <v>99.973935453917022</v>
      </c>
      <c r="L974" s="235">
        <v>99.973775476109381</v>
      </c>
      <c r="M974" s="240">
        <v>101.63013126199736</v>
      </c>
      <c r="N974" s="240">
        <v>101.82625594184363</v>
      </c>
      <c r="O974" s="240"/>
      <c r="P974" s="238"/>
    </row>
    <row r="975" spans="9:16" x14ac:dyDescent="0.35">
      <c r="I975" s="223">
        <v>44488</v>
      </c>
      <c r="J975" s="233">
        <v>99.801259815235184</v>
      </c>
      <c r="K975" s="235">
        <v>99.973938936619604</v>
      </c>
      <c r="L975" s="235">
        <v>99.973778817238681</v>
      </c>
      <c r="M975" s="240">
        <v>101.62974561466783</v>
      </c>
      <c r="N975" s="240">
        <v>101.82606720104765</v>
      </c>
      <c r="O975" s="240"/>
      <c r="P975" s="238"/>
    </row>
    <row r="976" spans="9:16" x14ac:dyDescent="0.35">
      <c r="I976" s="223">
        <v>44489</v>
      </c>
      <c r="J976" s="233">
        <v>99.801286374126633</v>
      </c>
      <c r="K976" s="235">
        <v>99.973942419322185</v>
      </c>
      <c r="L976" s="235">
        <v>99.973782158367982</v>
      </c>
      <c r="M976" s="240">
        <v>101.62935996733829</v>
      </c>
      <c r="N976" s="240">
        <v>101.82587846025169</v>
      </c>
      <c r="O976" s="240"/>
      <c r="P976" s="238"/>
    </row>
    <row r="977" spans="9:16" x14ac:dyDescent="0.35">
      <c r="I977" s="223">
        <v>44490</v>
      </c>
      <c r="J977" s="233">
        <v>99.801312933018082</v>
      </c>
      <c r="K977" s="235">
        <v>99.973945902024766</v>
      </c>
      <c r="L977" s="235">
        <v>99.973785499497282</v>
      </c>
      <c r="M977" s="240">
        <v>101.62897432000875</v>
      </c>
      <c r="N977" s="240">
        <v>101.82568971945571</v>
      </c>
      <c r="O977" s="240"/>
      <c r="P977" s="238"/>
    </row>
    <row r="978" spans="9:16" x14ac:dyDescent="0.35">
      <c r="I978" s="223">
        <v>44491</v>
      </c>
      <c r="J978" s="233">
        <v>99.80133949190953</v>
      </c>
      <c r="K978" s="235">
        <v>99.973949384727348</v>
      </c>
      <c r="L978" s="235">
        <v>99.973788840626582</v>
      </c>
      <c r="M978" s="240">
        <v>101.62858867267921</v>
      </c>
      <c r="N978" s="240">
        <v>101.82550097865975</v>
      </c>
      <c r="O978" s="240"/>
      <c r="P978" s="238"/>
    </row>
    <row r="979" spans="9:16" x14ac:dyDescent="0.35">
      <c r="I979" s="223">
        <v>44492</v>
      </c>
      <c r="J979" s="233">
        <v>99.801366050800979</v>
      </c>
      <c r="K979" s="235">
        <v>99.973952867429929</v>
      </c>
      <c r="L979" s="235">
        <v>99.973792181755883</v>
      </c>
      <c r="M979" s="240">
        <v>101.62820302534968</v>
      </c>
      <c r="N979" s="240">
        <v>101.82531223786377</v>
      </c>
      <c r="O979" s="240"/>
      <c r="P979" s="238"/>
    </row>
    <row r="980" spans="9:16" x14ac:dyDescent="0.35">
      <c r="I980" s="223">
        <v>44493</v>
      </c>
      <c r="J980" s="233">
        <v>99.801392609692428</v>
      </c>
      <c r="K980" s="235">
        <v>99.973956350132511</v>
      </c>
      <c r="L980" s="235">
        <v>99.973795522885183</v>
      </c>
      <c r="M980" s="240">
        <v>101.62781737802014</v>
      </c>
      <c r="N980" s="240">
        <v>101.82512349706781</v>
      </c>
      <c r="O980" s="240"/>
      <c r="P980" s="238"/>
    </row>
    <row r="981" spans="9:16" x14ac:dyDescent="0.35">
      <c r="I981" s="223">
        <v>44494</v>
      </c>
      <c r="J981" s="233">
        <v>99.801419168583877</v>
      </c>
      <c r="K981" s="235">
        <v>99.973959832835092</v>
      </c>
      <c r="L981" s="235">
        <v>99.973798864014483</v>
      </c>
      <c r="M981" s="240">
        <v>101.6274317306906</v>
      </c>
      <c r="N981" s="240">
        <v>101.82493475627183</v>
      </c>
      <c r="O981" s="240"/>
      <c r="P981" s="238"/>
    </row>
    <row r="982" spans="9:16" x14ac:dyDescent="0.35">
      <c r="I982" s="223">
        <v>44495</v>
      </c>
      <c r="J982" s="233">
        <v>99.801445727475325</v>
      </c>
      <c r="K982" s="235">
        <v>99.973963315537674</v>
      </c>
      <c r="L982" s="235">
        <v>99.973802205143784</v>
      </c>
      <c r="M982" s="240">
        <v>101.62704608336107</v>
      </c>
      <c r="N982" s="240">
        <v>101.82474601547587</v>
      </c>
      <c r="O982" s="240"/>
      <c r="P982" s="238"/>
    </row>
    <row r="983" spans="9:16" x14ac:dyDescent="0.35">
      <c r="I983" s="223">
        <v>44496</v>
      </c>
      <c r="J983" s="233">
        <v>99.801472286366774</v>
      </c>
      <c r="K983" s="235">
        <v>99.973966798240255</v>
      </c>
      <c r="L983" s="235">
        <v>99.973805546273084</v>
      </c>
      <c r="M983" s="240">
        <v>101.62666043603153</v>
      </c>
      <c r="N983" s="240">
        <v>101.82455727467989</v>
      </c>
      <c r="O983" s="240"/>
      <c r="P983" s="238"/>
    </row>
    <row r="984" spans="9:16" x14ac:dyDescent="0.35">
      <c r="I984" s="223">
        <v>44497</v>
      </c>
      <c r="J984" s="233">
        <v>99.801498845258223</v>
      </c>
      <c r="K984" s="235">
        <v>99.973970280942837</v>
      </c>
      <c r="L984" s="235">
        <v>99.973808887402384</v>
      </c>
      <c r="M984" s="240">
        <v>101.62627478870199</v>
      </c>
      <c r="N984" s="240">
        <v>101.82436853388393</v>
      </c>
      <c r="O984" s="240"/>
      <c r="P984" s="238"/>
    </row>
    <row r="985" spans="9:16" x14ac:dyDescent="0.35">
      <c r="I985" s="223">
        <v>44498</v>
      </c>
      <c r="J985" s="233">
        <v>99.801525404149672</v>
      </c>
      <c r="K985" s="235">
        <v>99.973973763645418</v>
      </c>
      <c r="L985" s="235">
        <v>99.973812228531685</v>
      </c>
      <c r="M985" s="240">
        <v>101.62588914137245</v>
      </c>
      <c r="N985" s="240">
        <v>101.82417979308795</v>
      </c>
      <c r="O985" s="240"/>
      <c r="P985" s="238"/>
    </row>
    <row r="986" spans="9:16" x14ac:dyDescent="0.35">
      <c r="I986" s="223">
        <v>44499</v>
      </c>
      <c r="J986" s="233">
        <v>99.801551963041121</v>
      </c>
      <c r="K986" s="235">
        <v>99.973977246347999</v>
      </c>
      <c r="L986" s="235">
        <v>99.973815569660985</v>
      </c>
      <c r="M986" s="240">
        <v>101.62550349404292</v>
      </c>
      <c r="N986" s="240">
        <v>101.82399105229199</v>
      </c>
      <c r="O986" s="240"/>
      <c r="P986" s="238"/>
    </row>
    <row r="987" spans="9:16" x14ac:dyDescent="0.35">
      <c r="I987" s="223">
        <v>44500</v>
      </c>
      <c r="J987" s="233">
        <v>99.801578521932569</v>
      </c>
      <c r="K987" s="235">
        <v>99.973980729050581</v>
      </c>
      <c r="L987" s="235">
        <v>99.973818910790285</v>
      </c>
      <c r="M987" s="240">
        <v>101.62511784671338</v>
      </c>
      <c r="N987" s="240">
        <v>101.82380231149601</v>
      </c>
      <c r="O987" s="240"/>
      <c r="P987" s="238"/>
    </row>
    <row r="988" spans="9:16" x14ac:dyDescent="0.35">
      <c r="I988" s="223">
        <v>44501</v>
      </c>
      <c r="J988" s="233">
        <v>99.801605080824018</v>
      </c>
      <c r="K988" s="235">
        <v>99.973984211753162</v>
      </c>
      <c r="L988" s="235">
        <v>99.973822251919586</v>
      </c>
      <c r="M988" s="240">
        <v>101.62473219938384</v>
      </c>
      <c r="N988" s="240">
        <v>101.82361357070005</v>
      </c>
      <c r="O988" s="240"/>
      <c r="P988" s="238"/>
    </row>
    <row r="989" spans="9:16" x14ac:dyDescent="0.35">
      <c r="I989" s="223">
        <v>44502</v>
      </c>
      <c r="J989" s="233">
        <v>99.801631639715467</v>
      </c>
      <c r="K989" s="235">
        <v>99.973987694455744</v>
      </c>
      <c r="L989" s="235">
        <v>99.973825593048886</v>
      </c>
      <c r="M989" s="240">
        <v>101.62434655205431</v>
      </c>
      <c r="N989" s="240">
        <v>101.82342482990407</v>
      </c>
      <c r="O989" s="240"/>
      <c r="P989" s="238"/>
    </row>
    <row r="990" spans="9:16" x14ac:dyDescent="0.35">
      <c r="I990" s="223">
        <v>44503</v>
      </c>
      <c r="J990" s="233">
        <v>99.801658198606916</v>
      </c>
      <c r="K990" s="235">
        <v>99.973991177158325</v>
      </c>
      <c r="L990" s="235">
        <v>99.973828934178187</v>
      </c>
      <c r="M990" s="240">
        <v>101.62396090472477</v>
      </c>
      <c r="N990" s="240">
        <v>101.82323608910811</v>
      </c>
      <c r="O990" s="240"/>
      <c r="P990" s="238"/>
    </row>
    <row r="991" spans="9:16" x14ac:dyDescent="0.35">
      <c r="I991" s="223">
        <v>44504</v>
      </c>
      <c r="J991" s="233">
        <v>99.801684757498364</v>
      </c>
      <c r="K991" s="235">
        <v>99.973994659860907</v>
      </c>
      <c r="L991" s="235">
        <v>99.973832275307487</v>
      </c>
      <c r="M991" s="240">
        <v>101.62357525739523</v>
      </c>
      <c r="N991" s="240">
        <v>101.82304734831213</v>
      </c>
      <c r="O991" s="240"/>
      <c r="P991" s="238"/>
    </row>
    <row r="992" spans="9:16" x14ac:dyDescent="0.35">
      <c r="I992" s="223">
        <v>44505</v>
      </c>
      <c r="J992" s="233">
        <v>99.801711316389813</v>
      </c>
      <c r="K992" s="235">
        <v>99.973998142563488</v>
      </c>
      <c r="L992" s="235">
        <v>99.973835616436787</v>
      </c>
      <c r="M992" s="240">
        <v>101.62318961006569</v>
      </c>
      <c r="N992" s="240">
        <v>101.82285860751617</v>
      </c>
      <c r="O992" s="240"/>
      <c r="P992" s="238"/>
    </row>
    <row r="993" spans="9:16" x14ac:dyDescent="0.35">
      <c r="I993" s="223">
        <v>44506</v>
      </c>
      <c r="J993" s="233">
        <v>99.801737875281262</v>
      </c>
      <c r="K993" s="235">
        <v>99.974001625266069</v>
      </c>
      <c r="L993" s="235">
        <v>99.973838957566088</v>
      </c>
      <c r="M993" s="240">
        <v>101.62280396273616</v>
      </c>
      <c r="N993" s="240">
        <v>101.82266986672019</v>
      </c>
      <c r="O993" s="240"/>
      <c r="P993" s="238"/>
    </row>
    <row r="994" spans="9:16" x14ac:dyDescent="0.35">
      <c r="I994" s="223">
        <v>44507</v>
      </c>
      <c r="J994" s="233">
        <v>99.801764434172711</v>
      </c>
      <c r="K994" s="235">
        <v>99.974005107968651</v>
      </c>
      <c r="L994" s="235">
        <v>99.973842298695388</v>
      </c>
      <c r="M994" s="240">
        <v>101.62241831540662</v>
      </c>
      <c r="N994" s="240">
        <v>101.82248112592423</v>
      </c>
      <c r="O994" s="240"/>
      <c r="P994" s="238"/>
    </row>
    <row r="995" spans="9:16" x14ac:dyDescent="0.35">
      <c r="I995" s="223">
        <v>44508</v>
      </c>
      <c r="J995" s="233">
        <v>99.801790993064159</v>
      </c>
      <c r="K995" s="235">
        <v>99.974008590671232</v>
      </c>
      <c r="L995" s="235">
        <v>99.973845639824688</v>
      </c>
      <c r="M995" s="240">
        <v>101.62203266807708</v>
      </c>
      <c r="N995" s="240">
        <v>101.82229238512825</v>
      </c>
      <c r="O995" s="240"/>
      <c r="P995" s="238"/>
    </row>
    <row r="996" spans="9:16" x14ac:dyDescent="0.35">
      <c r="I996" s="223">
        <v>44509</v>
      </c>
      <c r="J996" s="233">
        <v>99.801817551955608</v>
      </c>
      <c r="K996" s="235">
        <v>99.974012073373814</v>
      </c>
      <c r="L996" s="235">
        <v>99.973848980953989</v>
      </c>
      <c r="M996" s="240">
        <v>101.62164702074755</v>
      </c>
      <c r="N996" s="240">
        <v>101.82210364433229</v>
      </c>
      <c r="O996" s="240"/>
      <c r="P996" s="238"/>
    </row>
    <row r="997" spans="9:16" x14ac:dyDescent="0.35">
      <c r="I997" s="223">
        <v>44510</v>
      </c>
      <c r="J997" s="233">
        <v>99.801844110847057</v>
      </c>
      <c r="K997" s="235">
        <v>99.974015556076395</v>
      </c>
      <c r="L997" s="235">
        <v>99.973852322083289</v>
      </c>
      <c r="M997" s="240">
        <v>101.62126137341801</v>
      </c>
      <c r="N997" s="240">
        <v>101.82191490353631</v>
      </c>
      <c r="O997" s="240"/>
      <c r="P997" s="238"/>
    </row>
    <row r="998" spans="9:16" x14ac:dyDescent="0.35">
      <c r="I998" s="223">
        <v>44511</v>
      </c>
      <c r="J998" s="233">
        <v>99.801870669738506</v>
      </c>
      <c r="K998" s="235">
        <v>99.974019038778977</v>
      </c>
      <c r="L998" s="235">
        <v>99.973855663212589</v>
      </c>
      <c r="M998" s="240">
        <v>101.62087572608847</v>
      </c>
      <c r="N998" s="240">
        <v>101.82172616274035</v>
      </c>
      <c r="O998" s="240"/>
      <c r="P998" s="238"/>
    </row>
    <row r="999" spans="9:16" x14ac:dyDescent="0.35">
      <c r="I999" s="223">
        <v>44512</v>
      </c>
      <c r="J999" s="233">
        <v>99.801897228629954</v>
      </c>
      <c r="K999" s="235">
        <v>99.974022521481558</v>
      </c>
      <c r="L999" s="235">
        <v>99.97385900434189</v>
      </c>
      <c r="M999" s="240">
        <v>101.62049007875893</v>
      </c>
      <c r="N999" s="240">
        <v>101.82153742194437</v>
      </c>
      <c r="O999" s="240"/>
      <c r="P999" s="238"/>
    </row>
    <row r="1000" spans="9:16" x14ac:dyDescent="0.35">
      <c r="I1000" s="223">
        <v>44513</v>
      </c>
      <c r="J1000" s="233">
        <v>99.801923787521403</v>
      </c>
      <c r="K1000" s="235">
        <v>99.97402600418414</v>
      </c>
      <c r="L1000" s="235">
        <v>99.97386234547119</v>
      </c>
      <c r="M1000" s="240">
        <v>101.6201044314294</v>
      </c>
      <c r="N1000" s="240">
        <v>101.82134868114841</v>
      </c>
      <c r="O1000" s="240"/>
      <c r="P1000" s="238"/>
    </row>
    <row r="1001" spans="9:16" x14ac:dyDescent="0.35">
      <c r="I1001" s="223">
        <v>44514</v>
      </c>
      <c r="J1001" s="233">
        <v>99.801950346412852</v>
      </c>
      <c r="K1001" s="235">
        <v>99.974029486886721</v>
      </c>
      <c r="L1001" s="235">
        <v>99.97386568660049</v>
      </c>
      <c r="M1001" s="240">
        <v>101.61971878409986</v>
      </c>
      <c r="N1001" s="240">
        <v>101.82115994035243</v>
      </c>
      <c r="O1001" s="240"/>
      <c r="P1001" s="238"/>
    </row>
    <row r="1002" spans="9:16" x14ac:dyDescent="0.35">
      <c r="I1002" s="223">
        <v>44515</v>
      </c>
      <c r="J1002" s="233">
        <v>99.801976905304301</v>
      </c>
      <c r="K1002" s="235">
        <v>99.974032969589302</v>
      </c>
      <c r="L1002" s="235">
        <v>99.973869027729791</v>
      </c>
      <c r="M1002" s="240">
        <v>101.61933313677032</v>
      </c>
      <c r="N1002" s="240">
        <v>101.82097119955647</v>
      </c>
      <c r="O1002" s="240"/>
      <c r="P1002" s="238"/>
    </row>
    <row r="1003" spans="9:16" x14ac:dyDescent="0.35">
      <c r="I1003" s="223">
        <v>44516</v>
      </c>
      <c r="J1003" s="233">
        <v>99.802003464195749</v>
      </c>
      <c r="K1003" s="235">
        <v>99.974036452291884</v>
      </c>
      <c r="L1003" s="235">
        <v>99.973872368859091</v>
      </c>
      <c r="M1003" s="240">
        <v>101.61894748944079</v>
      </c>
      <c r="N1003" s="240">
        <v>101.82078245876049</v>
      </c>
      <c r="O1003" s="240"/>
      <c r="P1003" s="238"/>
    </row>
    <row r="1004" spans="9:16" x14ac:dyDescent="0.35">
      <c r="I1004" s="223">
        <v>44517</v>
      </c>
      <c r="J1004" s="233">
        <v>99.802030023087198</v>
      </c>
      <c r="K1004" s="235">
        <v>99.974039934994465</v>
      </c>
      <c r="L1004" s="235">
        <v>99.973875709988391</v>
      </c>
      <c r="M1004" s="240">
        <v>101.61856184211125</v>
      </c>
      <c r="N1004" s="240">
        <v>101.82059371796453</v>
      </c>
      <c r="O1004" s="240"/>
      <c r="P1004" s="238"/>
    </row>
    <row r="1005" spans="9:16" x14ac:dyDescent="0.35">
      <c r="I1005" s="223">
        <v>44518</v>
      </c>
      <c r="J1005" s="233">
        <v>99.802056581978647</v>
      </c>
      <c r="K1005" s="235">
        <v>99.974043417697047</v>
      </c>
      <c r="L1005" s="235">
        <v>99.973879051117692</v>
      </c>
      <c r="M1005" s="240">
        <v>101.61817619478171</v>
      </c>
      <c r="N1005" s="240">
        <v>101.82040497716855</v>
      </c>
      <c r="O1005" s="240"/>
      <c r="P1005" s="238"/>
    </row>
    <row r="1006" spans="9:16" x14ac:dyDescent="0.35">
      <c r="I1006" s="223">
        <v>44519</v>
      </c>
      <c r="J1006" s="233">
        <v>99.802083140870096</v>
      </c>
      <c r="K1006" s="235">
        <v>99.974046900399628</v>
      </c>
      <c r="L1006" s="235">
        <v>99.973882392246992</v>
      </c>
      <c r="M1006" s="240">
        <v>101.61779054745217</v>
      </c>
      <c r="N1006" s="240">
        <v>101.82021623637259</v>
      </c>
      <c r="O1006" s="240"/>
      <c r="P1006" s="238"/>
    </row>
    <row r="1007" spans="9:16" x14ac:dyDescent="0.35">
      <c r="I1007" s="223">
        <v>44520</v>
      </c>
      <c r="J1007" s="233">
        <v>99.802109699761544</v>
      </c>
      <c r="K1007" s="235">
        <v>99.97405038310221</v>
      </c>
      <c r="L1007" s="235">
        <v>99.973885733376292</v>
      </c>
      <c r="M1007" s="240">
        <v>101.61740490012264</v>
      </c>
      <c r="N1007" s="240">
        <v>101.82002749557661</v>
      </c>
      <c r="O1007" s="240"/>
      <c r="P1007" s="238"/>
    </row>
    <row r="1008" spans="9:16" x14ac:dyDescent="0.35">
      <c r="I1008" s="223">
        <v>44521</v>
      </c>
      <c r="J1008" s="233">
        <v>99.802136258652993</v>
      </c>
      <c r="K1008" s="235">
        <v>99.974053865804791</v>
      </c>
      <c r="L1008" s="235">
        <v>99.973889074505593</v>
      </c>
      <c r="M1008" s="240">
        <v>101.6170192527931</v>
      </c>
      <c r="N1008" s="240">
        <v>101.81983875478065</v>
      </c>
      <c r="O1008" s="240"/>
      <c r="P1008" s="238"/>
    </row>
    <row r="1009" spans="9:16" x14ac:dyDescent="0.35">
      <c r="I1009" s="223">
        <v>44522</v>
      </c>
      <c r="J1009" s="233">
        <v>99.802162817544442</v>
      </c>
      <c r="K1009" s="235">
        <v>99.974057348507372</v>
      </c>
      <c r="L1009" s="235">
        <v>99.973892415634893</v>
      </c>
      <c r="M1009" s="240">
        <v>101.61663360546356</v>
      </c>
      <c r="N1009" s="240">
        <v>101.81965001398467</v>
      </c>
      <c r="O1009" s="240"/>
      <c r="P1009" s="238"/>
    </row>
    <row r="1010" spans="9:16" x14ac:dyDescent="0.35">
      <c r="I1010" s="223">
        <v>44523</v>
      </c>
      <c r="J1010" s="233">
        <v>99.802189376435891</v>
      </c>
      <c r="K1010" s="235">
        <v>99.974060831209954</v>
      </c>
      <c r="L1010" s="235">
        <v>99.973895756764193</v>
      </c>
      <c r="M1010" s="240">
        <v>101.61624795813402</v>
      </c>
      <c r="N1010" s="240">
        <v>101.81946127318871</v>
      </c>
      <c r="O1010" s="240"/>
      <c r="P1010" s="238"/>
    </row>
    <row r="1011" spans="9:16" x14ac:dyDescent="0.35">
      <c r="I1011" s="223">
        <v>44524</v>
      </c>
      <c r="J1011" s="233">
        <v>99.802215935327339</v>
      </c>
      <c r="K1011" s="235">
        <v>99.974064313912535</v>
      </c>
      <c r="L1011" s="235">
        <v>99.973899097893494</v>
      </c>
      <c r="M1011" s="240">
        <v>101.61586231080449</v>
      </c>
      <c r="N1011" s="240">
        <v>101.81927253239273</v>
      </c>
      <c r="O1011" s="240"/>
      <c r="P1011" s="238"/>
    </row>
    <row r="1012" spans="9:16" x14ac:dyDescent="0.35">
      <c r="I1012" s="223">
        <v>44525</v>
      </c>
      <c r="J1012" s="233">
        <v>99.802242494218788</v>
      </c>
      <c r="K1012" s="235">
        <v>99.974067796615117</v>
      </c>
      <c r="L1012" s="235">
        <v>99.973902439022794</v>
      </c>
      <c r="M1012" s="240">
        <v>101.61547666347495</v>
      </c>
      <c r="N1012" s="240">
        <v>101.81908379159677</v>
      </c>
      <c r="O1012" s="240"/>
      <c r="P1012" s="238"/>
    </row>
    <row r="1013" spans="9:16" x14ac:dyDescent="0.35">
      <c r="I1013" s="223">
        <v>44526</v>
      </c>
      <c r="J1013" s="233">
        <v>99.802269053110237</v>
      </c>
      <c r="K1013" s="235">
        <v>99.974071279317698</v>
      </c>
      <c r="L1013" s="235">
        <v>99.973905780152094</v>
      </c>
      <c r="M1013" s="240">
        <v>101.61509101614541</v>
      </c>
      <c r="N1013" s="240">
        <v>101.81889505080079</v>
      </c>
      <c r="O1013" s="240"/>
      <c r="P1013" s="238"/>
    </row>
    <row r="1014" spans="9:16" x14ac:dyDescent="0.35">
      <c r="I1014" s="223">
        <v>44527</v>
      </c>
      <c r="J1014" s="233">
        <v>99.802295612001686</v>
      </c>
      <c r="K1014" s="235">
        <v>99.97407476202028</v>
      </c>
      <c r="L1014" s="235">
        <v>99.973909121281395</v>
      </c>
      <c r="M1014" s="240">
        <v>101.61470536881588</v>
      </c>
      <c r="N1014" s="240">
        <v>101.81870631000483</v>
      </c>
      <c r="O1014" s="240"/>
      <c r="P1014" s="238"/>
    </row>
    <row r="1015" spans="9:16" x14ac:dyDescent="0.35">
      <c r="I1015" s="223">
        <v>44528</v>
      </c>
      <c r="J1015" s="233">
        <v>99.802322170893135</v>
      </c>
      <c r="K1015" s="235">
        <v>99.974078244722861</v>
      </c>
      <c r="L1015" s="235">
        <v>99.973912462410695</v>
      </c>
      <c r="M1015" s="240">
        <v>101.61431972148634</v>
      </c>
      <c r="N1015" s="240">
        <v>101.81851756920885</v>
      </c>
      <c r="O1015" s="240"/>
      <c r="P1015" s="238"/>
    </row>
    <row r="1016" spans="9:16" x14ac:dyDescent="0.35">
      <c r="I1016" s="223">
        <v>44529</v>
      </c>
      <c r="J1016" s="233">
        <v>99.802348729784583</v>
      </c>
      <c r="K1016" s="235">
        <v>99.974081727425443</v>
      </c>
      <c r="L1016" s="235">
        <v>99.973915803539995</v>
      </c>
      <c r="M1016" s="240">
        <v>101.6139340741568</v>
      </c>
      <c r="N1016" s="240">
        <v>101.81832882841289</v>
      </c>
      <c r="O1016" s="240"/>
      <c r="P1016" s="238"/>
    </row>
    <row r="1017" spans="9:16" x14ac:dyDescent="0.35">
      <c r="I1017" s="223">
        <v>44530</v>
      </c>
      <c r="J1017" s="233">
        <v>99.802375288676032</v>
      </c>
      <c r="K1017" s="235">
        <v>99.974085210128024</v>
      </c>
      <c r="L1017" s="235">
        <v>99.973919144669296</v>
      </c>
      <c r="M1017" s="240">
        <v>101.61354842682726</v>
      </c>
      <c r="N1017" s="240">
        <v>101.81814008761691</v>
      </c>
      <c r="O1017" s="240"/>
      <c r="P1017" s="238"/>
    </row>
    <row r="1018" spans="9:16" x14ac:dyDescent="0.35">
      <c r="I1018" s="223">
        <v>44531</v>
      </c>
      <c r="J1018" s="233">
        <v>99.802401847567481</v>
      </c>
      <c r="K1018" s="235">
        <v>99.974088692830605</v>
      </c>
      <c r="L1018" s="235">
        <v>99.973922485798596</v>
      </c>
      <c r="M1018" s="240">
        <v>101.61316277949773</v>
      </c>
      <c r="N1018" s="240">
        <v>101.81795134682095</v>
      </c>
      <c r="O1018" s="240"/>
      <c r="P1018" s="238"/>
    </row>
    <row r="1019" spans="9:16" x14ac:dyDescent="0.35">
      <c r="I1019" s="223">
        <v>44532</v>
      </c>
      <c r="J1019" s="233">
        <v>99.80242840645893</v>
      </c>
      <c r="K1019" s="235">
        <v>99.974092175533187</v>
      </c>
      <c r="L1019" s="235">
        <v>99.973925826927896</v>
      </c>
      <c r="M1019" s="240">
        <v>101.61277713216819</v>
      </c>
      <c r="N1019" s="240">
        <v>101.81776260602497</v>
      </c>
      <c r="O1019" s="240"/>
      <c r="P1019" s="238"/>
    </row>
    <row r="1020" spans="9:16" x14ac:dyDescent="0.35">
      <c r="I1020" s="223">
        <v>44533</v>
      </c>
      <c r="J1020" s="233">
        <v>99.802454965350378</v>
      </c>
      <c r="K1020" s="235">
        <v>99.974095658235768</v>
      </c>
      <c r="L1020" s="235">
        <v>99.973929168057197</v>
      </c>
      <c r="M1020" s="240">
        <v>101.61239148483865</v>
      </c>
      <c r="N1020" s="240">
        <v>101.81757386522901</v>
      </c>
      <c r="O1020" s="240"/>
      <c r="P1020" s="238"/>
    </row>
    <row r="1021" spans="9:16" x14ac:dyDescent="0.35">
      <c r="I1021" s="223">
        <v>44534</v>
      </c>
      <c r="J1021" s="233">
        <v>99.802481524241827</v>
      </c>
      <c r="K1021" s="235">
        <v>99.97409914093835</v>
      </c>
      <c r="L1021" s="235">
        <v>99.973932509186497</v>
      </c>
      <c r="M1021" s="240">
        <v>101.61200583750912</v>
      </c>
      <c r="N1021" s="240">
        <v>101.81738512443303</v>
      </c>
      <c r="O1021" s="240"/>
      <c r="P1021" s="238"/>
    </row>
    <row r="1022" spans="9:16" x14ac:dyDescent="0.35">
      <c r="I1022" s="223">
        <v>44535</v>
      </c>
      <c r="J1022" s="233">
        <v>99.802508083133276</v>
      </c>
      <c r="K1022" s="235">
        <v>99.974102623640931</v>
      </c>
      <c r="L1022" s="235">
        <v>99.973935850315797</v>
      </c>
      <c r="M1022" s="240">
        <v>101.61162019017958</v>
      </c>
      <c r="N1022" s="240">
        <v>101.81719638363707</v>
      </c>
      <c r="O1022" s="240"/>
      <c r="P1022" s="238"/>
    </row>
    <row r="1023" spans="9:16" x14ac:dyDescent="0.35">
      <c r="I1023" s="223">
        <v>44536</v>
      </c>
      <c r="J1023" s="233">
        <v>99.802534642024725</v>
      </c>
      <c r="K1023" s="235">
        <v>99.974106106343513</v>
      </c>
      <c r="L1023" s="235">
        <v>99.973939191445098</v>
      </c>
      <c r="M1023" s="240">
        <v>101.61123454285004</v>
      </c>
      <c r="N1023" s="240">
        <v>101.81700764284109</v>
      </c>
      <c r="O1023" s="240"/>
      <c r="P1023" s="238"/>
    </row>
    <row r="1024" spans="9:16" x14ac:dyDescent="0.35">
      <c r="I1024" s="223">
        <v>44537</v>
      </c>
      <c r="J1024" s="233">
        <v>99.802561200916173</v>
      </c>
      <c r="K1024" s="235">
        <v>99.974109589046094</v>
      </c>
      <c r="L1024" s="235">
        <v>99.973942532574398</v>
      </c>
      <c r="M1024" s="240">
        <v>101.6108488955205</v>
      </c>
      <c r="N1024" s="240">
        <v>101.81681890204513</v>
      </c>
      <c r="O1024" s="240"/>
      <c r="P1024" s="238"/>
    </row>
    <row r="1025" spans="9:16" x14ac:dyDescent="0.35">
      <c r="I1025" s="223">
        <v>44538</v>
      </c>
      <c r="J1025" s="233">
        <v>99.802587759807622</v>
      </c>
      <c r="K1025" s="235">
        <v>99.974113071748675</v>
      </c>
      <c r="L1025" s="235">
        <v>99.973945873703698</v>
      </c>
      <c r="M1025" s="240">
        <v>101.61046324819097</v>
      </c>
      <c r="N1025" s="240">
        <v>101.81663016124915</v>
      </c>
      <c r="O1025" s="240"/>
      <c r="P1025" s="238"/>
    </row>
    <row r="1026" spans="9:16" x14ac:dyDescent="0.35">
      <c r="I1026" s="223">
        <v>44539</v>
      </c>
      <c r="J1026" s="233">
        <v>99.802614318699071</v>
      </c>
      <c r="K1026" s="235">
        <v>99.974116554451257</v>
      </c>
      <c r="L1026" s="235">
        <v>99.973949214832999</v>
      </c>
      <c r="M1026" s="240">
        <v>101.61007760086143</v>
      </c>
      <c r="N1026" s="240">
        <v>101.81644142045319</v>
      </c>
      <c r="O1026" s="240"/>
      <c r="P1026" s="238"/>
    </row>
    <row r="1027" spans="9:16" x14ac:dyDescent="0.35">
      <c r="I1027" s="223">
        <v>44540</v>
      </c>
      <c r="J1027" s="233">
        <v>99.80264087759052</v>
      </c>
      <c r="K1027" s="235">
        <v>99.974120037153838</v>
      </c>
      <c r="L1027" s="235">
        <v>99.973952555962299</v>
      </c>
      <c r="M1027" s="240">
        <v>101.60969195353189</v>
      </c>
      <c r="N1027" s="240">
        <v>101.81625267965721</v>
      </c>
      <c r="O1027" s="240"/>
      <c r="P1027" s="238"/>
    </row>
    <row r="1028" spans="9:16" x14ac:dyDescent="0.35">
      <c r="I1028" s="223">
        <v>44541</v>
      </c>
      <c r="J1028" s="233">
        <v>99.802667436481968</v>
      </c>
      <c r="K1028" s="235">
        <v>99.97412351985642</v>
      </c>
      <c r="L1028" s="235">
        <v>99.973955897091599</v>
      </c>
      <c r="M1028" s="240">
        <v>101.60930630620236</v>
      </c>
      <c r="N1028" s="240">
        <v>101.81606393886125</v>
      </c>
      <c r="O1028" s="240"/>
      <c r="P1028" s="238"/>
    </row>
    <row r="1029" spans="9:16" x14ac:dyDescent="0.35">
      <c r="I1029" s="223">
        <v>44542</v>
      </c>
      <c r="J1029" s="233">
        <v>99.802693995373417</v>
      </c>
      <c r="K1029" s="235">
        <v>99.974127002559001</v>
      </c>
      <c r="L1029" s="235">
        <v>99.9739592382209</v>
      </c>
      <c r="M1029" s="240">
        <v>101.60892065887282</v>
      </c>
      <c r="N1029" s="240">
        <v>101.81587519806527</v>
      </c>
      <c r="O1029" s="240"/>
      <c r="P1029" s="238"/>
    </row>
    <row r="1030" spans="9:16" x14ac:dyDescent="0.35">
      <c r="I1030" s="223">
        <v>44543</v>
      </c>
      <c r="J1030" s="233">
        <v>99.802720554264866</v>
      </c>
      <c r="K1030" s="235">
        <v>99.974130485261583</v>
      </c>
      <c r="L1030" s="235">
        <v>99.9739625793502</v>
      </c>
      <c r="M1030" s="240">
        <v>101.60853501154328</v>
      </c>
      <c r="N1030" s="240">
        <v>101.81568645726931</v>
      </c>
      <c r="O1030" s="240"/>
      <c r="P1030" s="238"/>
    </row>
    <row r="1031" spans="9:16" x14ac:dyDescent="0.35">
      <c r="I1031" s="223">
        <v>44544</v>
      </c>
      <c r="J1031" s="233">
        <v>99.802747113156315</v>
      </c>
      <c r="K1031" s="235">
        <v>99.974133967964164</v>
      </c>
      <c r="L1031" s="235">
        <v>99.9739659204795</v>
      </c>
      <c r="M1031" s="240">
        <v>101.60814936421374</v>
      </c>
      <c r="N1031" s="240">
        <v>101.81549771647333</v>
      </c>
      <c r="O1031" s="240"/>
      <c r="P1031" s="238"/>
    </row>
    <row r="1032" spans="9:16" x14ac:dyDescent="0.35">
      <c r="I1032" s="223">
        <v>44545</v>
      </c>
      <c r="J1032" s="233">
        <v>99.802773672047763</v>
      </c>
      <c r="K1032" s="235">
        <v>99.974137450666746</v>
      </c>
      <c r="L1032" s="235">
        <v>99.973969261608801</v>
      </c>
      <c r="M1032" s="240">
        <v>101.60776371688421</v>
      </c>
      <c r="N1032" s="240">
        <v>101.81530897567737</v>
      </c>
      <c r="O1032" s="240"/>
      <c r="P1032" s="238"/>
    </row>
    <row r="1033" spans="9:16" x14ac:dyDescent="0.35">
      <c r="I1033" s="223">
        <v>44546</v>
      </c>
      <c r="J1033" s="233">
        <v>99.802800230939212</v>
      </c>
      <c r="K1033" s="235">
        <v>99.974140933369327</v>
      </c>
      <c r="L1033" s="235">
        <v>99.973972602738101</v>
      </c>
      <c r="M1033" s="240">
        <v>101.60737806955467</v>
      </c>
      <c r="N1033" s="240">
        <v>101.81512023488139</v>
      </c>
      <c r="O1033" s="240"/>
      <c r="P1033" s="238"/>
    </row>
    <row r="1034" spans="9:16" x14ac:dyDescent="0.35">
      <c r="I1034" s="223">
        <v>44547</v>
      </c>
      <c r="J1034" s="233">
        <v>99.802826789830661</v>
      </c>
      <c r="K1034" s="235">
        <v>99.974144416071908</v>
      </c>
      <c r="L1034" s="235">
        <v>99.973975943867401</v>
      </c>
      <c r="M1034" s="240">
        <v>101.60699242222513</v>
      </c>
      <c r="N1034" s="240">
        <v>101.81493149408543</v>
      </c>
      <c r="O1034" s="240"/>
      <c r="P1034" s="238"/>
    </row>
    <row r="1035" spans="9:16" x14ac:dyDescent="0.35">
      <c r="I1035" s="223">
        <v>44548</v>
      </c>
      <c r="J1035" s="233">
        <v>99.80285334872211</v>
      </c>
      <c r="K1035" s="235">
        <v>99.97414789877449</v>
      </c>
      <c r="L1035" s="235">
        <v>99.973979284996702</v>
      </c>
      <c r="M1035" s="240">
        <v>101.6066067748956</v>
      </c>
      <c r="N1035" s="240">
        <v>101.81474275328945</v>
      </c>
      <c r="O1035" s="240"/>
      <c r="P1035" s="238"/>
    </row>
    <row r="1036" spans="9:16" x14ac:dyDescent="0.35">
      <c r="I1036" s="223">
        <v>44549</v>
      </c>
      <c r="J1036" s="233">
        <v>99.802879907613558</v>
      </c>
      <c r="K1036" s="235">
        <v>99.974151381477071</v>
      </c>
      <c r="L1036" s="235">
        <v>99.973982626126002</v>
      </c>
      <c r="M1036" s="240">
        <v>101.60622112756606</v>
      </c>
      <c r="N1036" s="240">
        <v>101.81455401249349</v>
      </c>
      <c r="O1036" s="240"/>
      <c r="P1036" s="238"/>
    </row>
    <row r="1037" spans="9:16" x14ac:dyDescent="0.35">
      <c r="I1037" s="223">
        <v>44550</v>
      </c>
      <c r="J1037" s="233">
        <v>99.802906466505007</v>
      </c>
      <c r="K1037" s="235">
        <v>99.974154864179653</v>
      </c>
      <c r="L1037" s="235">
        <v>99.973985967255302</v>
      </c>
      <c r="M1037" s="240">
        <v>101.60583548023652</v>
      </c>
      <c r="N1037" s="240">
        <v>101.81436527169751</v>
      </c>
      <c r="O1037" s="240"/>
      <c r="P1037" s="238"/>
    </row>
    <row r="1038" spans="9:16" x14ac:dyDescent="0.35">
      <c r="I1038" s="223">
        <v>44551</v>
      </c>
      <c r="J1038" s="233">
        <v>99.802933025396456</v>
      </c>
      <c r="K1038" s="235">
        <v>99.974158346882234</v>
      </c>
      <c r="L1038" s="235">
        <v>99.973989308384603</v>
      </c>
      <c r="M1038" s="240">
        <v>101.60544983290698</v>
      </c>
      <c r="N1038" s="240">
        <v>101.81417653090155</v>
      </c>
      <c r="O1038" s="240"/>
      <c r="P1038" s="238"/>
    </row>
    <row r="1039" spans="9:16" x14ac:dyDescent="0.35">
      <c r="I1039" s="223">
        <v>44552</v>
      </c>
      <c r="J1039" s="233">
        <v>99.802959584287905</v>
      </c>
      <c r="K1039" s="235">
        <v>99.974161829584816</v>
      </c>
      <c r="L1039" s="235">
        <v>99.973992649513903</v>
      </c>
      <c r="M1039" s="240">
        <v>101.60506418557745</v>
      </c>
      <c r="N1039" s="240">
        <v>101.81398779010557</v>
      </c>
      <c r="O1039" s="240"/>
      <c r="P1039" s="238"/>
    </row>
    <row r="1040" spans="9:16" x14ac:dyDescent="0.35">
      <c r="I1040" s="223">
        <v>44553</v>
      </c>
      <c r="J1040" s="233">
        <v>99.802986143179353</v>
      </c>
      <c r="K1040" s="235">
        <v>99.974165312287397</v>
      </c>
      <c r="L1040" s="235">
        <v>99.973995990643203</v>
      </c>
      <c r="M1040" s="240">
        <v>101.60467853824791</v>
      </c>
      <c r="N1040" s="240">
        <v>101.81379904930961</v>
      </c>
      <c r="O1040" s="240"/>
      <c r="P1040" s="238"/>
    </row>
    <row r="1041" spans="9:16" x14ac:dyDescent="0.35">
      <c r="I1041" s="223">
        <v>44554</v>
      </c>
      <c r="J1041" s="233">
        <v>99.803012702070802</v>
      </c>
      <c r="K1041" s="235">
        <v>99.974168794989978</v>
      </c>
      <c r="L1041" s="235">
        <v>99.973999331772504</v>
      </c>
      <c r="M1041" s="240">
        <v>101.60429289091837</v>
      </c>
      <c r="N1041" s="240">
        <v>101.81361030851363</v>
      </c>
      <c r="O1041" s="240"/>
      <c r="P1041" s="238"/>
    </row>
    <row r="1042" spans="9:16" x14ac:dyDescent="0.35">
      <c r="I1042" s="223">
        <v>44555</v>
      </c>
      <c r="J1042" s="233">
        <v>99.803039260962251</v>
      </c>
      <c r="K1042" s="235">
        <v>99.97417227769256</v>
      </c>
      <c r="L1042" s="235">
        <v>99.974002672901804</v>
      </c>
      <c r="M1042" s="240">
        <v>101.60390724358884</v>
      </c>
      <c r="N1042" s="240">
        <v>101.81342156771767</v>
      </c>
      <c r="O1042" s="240"/>
      <c r="P1042" s="238"/>
    </row>
    <row r="1043" spans="9:16" x14ac:dyDescent="0.35">
      <c r="I1043" s="223">
        <v>44556</v>
      </c>
      <c r="J1043" s="233">
        <v>99.8030658198537</v>
      </c>
      <c r="K1043" s="235">
        <v>99.974175760395141</v>
      </c>
      <c r="L1043" s="235">
        <v>99.974006014031104</v>
      </c>
      <c r="M1043" s="240">
        <v>101.6035215962593</v>
      </c>
      <c r="N1043" s="240">
        <v>101.81323282692169</v>
      </c>
      <c r="O1043" s="240"/>
      <c r="P1043" s="238"/>
    </row>
    <row r="1044" spans="9:16" x14ac:dyDescent="0.35">
      <c r="I1044" s="223">
        <v>44557</v>
      </c>
      <c r="J1044" s="233">
        <v>99.803092378745148</v>
      </c>
      <c r="K1044" s="235">
        <v>99.974179243097723</v>
      </c>
      <c r="L1044" s="235">
        <v>99.974009355160405</v>
      </c>
      <c r="M1044" s="240">
        <v>101.60313594892976</v>
      </c>
      <c r="N1044" s="240">
        <v>101.81304408612573</v>
      </c>
      <c r="O1044" s="240"/>
      <c r="P1044" s="238"/>
    </row>
    <row r="1045" spans="9:16" x14ac:dyDescent="0.35">
      <c r="I1045" s="223">
        <v>44558</v>
      </c>
      <c r="J1045" s="233">
        <v>99.803118937636597</v>
      </c>
      <c r="K1045" s="235">
        <v>99.974182725800304</v>
      </c>
      <c r="L1045" s="235">
        <v>99.974012696289705</v>
      </c>
      <c r="M1045" s="240">
        <v>101.60275030160022</v>
      </c>
      <c r="N1045" s="240">
        <v>101.81285534532975</v>
      </c>
      <c r="O1045" s="240"/>
      <c r="P1045" s="238"/>
    </row>
    <row r="1046" spans="9:16" x14ac:dyDescent="0.35">
      <c r="I1046" s="223">
        <v>44559</v>
      </c>
      <c r="J1046" s="233">
        <v>99.803145496528046</v>
      </c>
      <c r="K1046" s="235">
        <v>99.974186208502886</v>
      </c>
      <c r="L1046" s="235">
        <v>99.974016037419005</v>
      </c>
      <c r="M1046" s="240">
        <v>101.60236465427069</v>
      </c>
      <c r="N1046" s="240">
        <v>101.81266660453379</v>
      </c>
      <c r="O1046" s="240"/>
      <c r="P1046" s="238"/>
    </row>
    <row r="1047" spans="9:16" x14ac:dyDescent="0.35">
      <c r="I1047" s="223">
        <v>44560</v>
      </c>
      <c r="J1047" s="233">
        <v>99.803172055419495</v>
      </c>
      <c r="K1047" s="235">
        <v>99.974189691205467</v>
      </c>
      <c r="L1047" s="235">
        <v>99.974019378548306</v>
      </c>
      <c r="M1047" s="240">
        <v>101.60197900694115</v>
      </c>
      <c r="N1047" s="240">
        <v>101.81247786373781</v>
      </c>
      <c r="O1047" s="240"/>
      <c r="P1047" s="238"/>
    </row>
    <row r="1048" spans="9:16" x14ac:dyDescent="0.35">
      <c r="I1048" s="223">
        <v>44561</v>
      </c>
      <c r="J1048" s="233">
        <v>99.803198614310944</v>
      </c>
      <c r="K1048" s="235">
        <v>99.974193173908048</v>
      </c>
      <c r="L1048" s="235">
        <v>99.974022719677606</v>
      </c>
      <c r="M1048" s="240">
        <v>101.60159335961161</v>
      </c>
      <c r="N1048" s="240">
        <v>101.81228912294185</v>
      </c>
      <c r="O1048" s="240"/>
      <c r="P1048" s="238"/>
    </row>
    <row r="1049" spans="9:16" x14ac:dyDescent="0.35">
      <c r="I1049" s="223">
        <v>44562</v>
      </c>
      <c r="J1049" s="233">
        <v>99.803225173202392</v>
      </c>
      <c r="K1049" s="235">
        <v>99.97419665661063</v>
      </c>
      <c r="L1049" s="235">
        <v>99.974026060806906</v>
      </c>
      <c r="M1049" s="240">
        <v>101.60120771228208</v>
      </c>
      <c r="N1049" s="240">
        <v>101.81210038214587</v>
      </c>
      <c r="O1049" s="240"/>
      <c r="P1049" s="238"/>
    </row>
    <row r="1050" spans="9:16" x14ac:dyDescent="0.35">
      <c r="I1050" s="223">
        <v>44563</v>
      </c>
      <c r="J1050" s="233">
        <v>99.803251732093841</v>
      </c>
      <c r="K1050" s="235">
        <v>99.974200139313211</v>
      </c>
      <c r="L1050" s="235">
        <v>99.974029401936207</v>
      </c>
      <c r="M1050" s="240">
        <v>101.60082206495254</v>
      </c>
      <c r="N1050" s="240">
        <v>101.81191164134991</v>
      </c>
      <c r="O1050" s="240"/>
      <c r="P1050" s="238"/>
    </row>
    <row r="1051" spans="9:16" x14ac:dyDescent="0.35">
      <c r="I1051" s="223">
        <v>44564</v>
      </c>
      <c r="J1051" s="233">
        <v>99.80327829098529</v>
      </c>
      <c r="K1051" s="235">
        <v>99.974203622015793</v>
      </c>
      <c r="L1051" s="235">
        <v>99.974032743065507</v>
      </c>
      <c r="M1051" s="240">
        <v>101.600436417623</v>
      </c>
      <c r="N1051" s="240">
        <v>101.81172290055393</v>
      </c>
      <c r="O1051" s="240"/>
      <c r="P1051" s="238"/>
    </row>
    <row r="1052" spans="9:16" x14ac:dyDescent="0.35">
      <c r="I1052" s="223">
        <v>44565</v>
      </c>
      <c r="J1052" s="233">
        <v>99.803304849876739</v>
      </c>
      <c r="K1052" s="235">
        <v>99.974207104718374</v>
      </c>
      <c r="L1052" s="235">
        <v>99.974036084194807</v>
      </c>
      <c r="M1052" s="240">
        <v>101.60005077029346</v>
      </c>
      <c r="N1052" s="240">
        <v>101.81153415975797</v>
      </c>
      <c r="O1052" s="240"/>
      <c r="P1052" s="238"/>
    </row>
    <row r="1053" spans="9:16" x14ac:dyDescent="0.35">
      <c r="I1053" s="223">
        <v>44566</v>
      </c>
      <c r="J1053" s="233">
        <v>99.803331408768187</v>
      </c>
      <c r="K1053" s="235">
        <v>99.974210587420956</v>
      </c>
      <c r="L1053" s="235">
        <v>99.974039425324108</v>
      </c>
      <c r="M1053" s="240">
        <v>101.59966512296393</v>
      </c>
      <c r="N1053" s="240">
        <v>101.81134541896199</v>
      </c>
      <c r="O1053" s="240"/>
      <c r="P1053" s="238"/>
    </row>
    <row r="1054" spans="9:16" x14ac:dyDescent="0.35">
      <c r="I1054" s="223">
        <v>44567</v>
      </c>
      <c r="J1054" s="233">
        <v>99.803357967659636</v>
      </c>
      <c r="K1054" s="235">
        <v>99.974214070123537</v>
      </c>
      <c r="L1054" s="235">
        <v>99.974042766453408</v>
      </c>
      <c r="M1054" s="240">
        <v>101.59927947563439</v>
      </c>
      <c r="N1054" s="240">
        <v>101.81115667816603</v>
      </c>
      <c r="O1054" s="240"/>
      <c r="P1054" s="238"/>
    </row>
    <row r="1055" spans="9:16" x14ac:dyDescent="0.35">
      <c r="I1055" s="223">
        <v>44568</v>
      </c>
      <c r="J1055" s="233">
        <v>99.803384526551085</v>
      </c>
      <c r="K1055" s="235">
        <v>99.974217552826119</v>
      </c>
      <c r="L1055" s="235">
        <v>99.974046107582708</v>
      </c>
      <c r="M1055" s="240">
        <v>101.59889382830485</v>
      </c>
      <c r="N1055" s="240">
        <v>101.81096793737005</v>
      </c>
      <c r="O1055" s="240"/>
      <c r="P1055" s="238"/>
    </row>
    <row r="1056" spans="9:16" x14ac:dyDescent="0.35">
      <c r="I1056" s="223">
        <v>44569</v>
      </c>
      <c r="J1056" s="233">
        <v>99.803411085442534</v>
      </c>
      <c r="K1056" s="235">
        <v>99.9742210355287</v>
      </c>
      <c r="L1056" s="235">
        <v>99.974049448712009</v>
      </c>
      <c r="M1056" s="240">
        <v>101.59850818097532</v>
      </c>
      <c r="N1056" s="240">
        <v>101.81077919657409</v>
      </c>
      <c r="O1056" s="240"/>
      <c r="P1056" s="238"/>
    </row>
    <row r="1057" spans="9:16" x14ac:dyDescent="0.35">
      <c r="I1057" s="223">
        <v>44570</v>
      </c>
      <c r="J1057" s="233">
        <v>99.803437644333982</v>
      </c>
      <c r="K1057" s="235">
        <v>99.974224518231281</v>
      </c>
      <c r="L1057" s="235">
        <v>99.974052789841309</v>
      </c>
      <c r="M1057" s="240">
        <v>101.59812253364578</v>
      </c>
      <c r="N1057" s="240">
        <v>101.81059045577811</v>
      </c>
      <c r="O1057" s="240"/>
      <c r="P1057" s="238"/>
    </row>
    <row r="1058" spans="9:16" x14ac:dyDescent="0.35">
      <c r="I1058" s="223">
        <v>44571</v>
      </c>
      <c r="J1058" s="233">
        <v>99.803464203225431</v>
      </c>
      <c r="K1058" s="235">
        <v>99.974228000933863</v>
      </c>
      <c r="L1058" s="235">
        <v>99.97405613097061</v>
      </c>
      <c r="M1058" s="240">
        <v>101.59773688631624</v>
      </c>
      <c r="N1058" s="240">
        <v>101.81040171498215</v>
      </c>
      <c r="O1058" s="240"/>
      <c r="P1058" s="238"/>
    </row>
    <row r="1059" spans="9:16" x14ac:dyDescent="0.35">
      <c r="I1059" s="223">
        <v>44572</v>
      </c>
      <c r="J1059" s="233">
        <v>99.80349076211688</v>
      </c>
      <c r="K1059" s="235">
        <v>99.974231483636444</v>
      </c>
      <c r="L1059" s="235">
        <v>99.97405947209991</v>
      </c>
      <c r="M1059" s="240">
        <v>101.5973512389867</v>
      </c>
      <c r="N1059" s="240">
        <v>101.81021297418617</v>
      </c>
      <c r="O1059" s="240"/>
      <c r="P1059" s="238"/>
    </row>
    <row r="1060" spans="9:16" x14ac:dyDescent="0.35">
      <c r="I1060" s="223">
        <v>44573</v>
      </c>
      <c r="J1060" s="233">
        <v>99.803517321008329</v>
      </c>
      <c r="K1060" s="235">
        <v>99.974234966339026</v>
      </c>
      <c r="L1060" s="235">
        <v>99.97406281322921</v>
      </c>
      <c r="M1060" s="240">
        <v>101.59696559165717</v>
      </c>
      <c r="N1060" s="240">
        <v>101.81002423339021</v>
      </c>
      <c r="O1060" s="240"/>
      <c r="P1060" s="238"/>
    </row>
    <row r="1061" spans="9:16" x14ac:dyDescent="0.35">
      <c r="I1061" s="223">
        <v>44574</v>
      </c>
      <c r="J1061" s="233">
        <v>99.803543879899777</v>
      </c>
      <c r="K1061" s="235">
        <v>99.974238449041607</v>
      </c>
      <c r="L1061" s="235">
        <v>99.974066154358511</v>
      </c>
      <c r="M1061" s="240">
        <v>101.59657994432763</v>
      </c>
      <c r="N1061" s="240">
        <v>101.80983549259423</v>
      </c>
      <c r="O1061" s="240"/>
      <c r="P1061" s="238"/>
    </row>
    <row r="1062" spans="9:16" x14ac:dyDescent="0.35">
      <c r="I1062" s="223">
        <v>44575</v>
      </c>
      <c r="J1062" s="233">
        <v>99.803570438791226</v>
      </c>
      <c r="K1062" s="235">
        <v>99.974241931744189</v>
      </c>
      <c r="L1062" s="235">
        <v>99.974069495487811</v>
      </c>
      <c r="M1062" s="240">
        <v>101.59619429699809</v>
      </c>
      <c r="N1062" s="240">
        <v>101.80964675179827</v>
      </c>
      <c r="O1062" s="240"/>
      <c r="P1062" s="238"/>
    </row>
    <row r="1063" spans="9:16" x14ac:dyDescent="0.35">
      <c r="I1063" s="223">
        <v>44576</v>
      </c>
      <c r="J1063" s="233">
        <v>99.803596997682675</v>
      </c>
      <c r="K1063" s="235">
        <v>99.97424541444677</v>
      </c>
      <c r="L1063" s="235">
        <v>99.974072836617111</v>
      </c>
      <c r="M1063" s="240">
        <v>101.59580864966856</v>
      </c>
      <c r="N1063" s="240">
        <v>101.80945801100229</v>
      </c>
      <c r="O1063" s="240"/>
      <c r="P1063" s="238"/>
    </row>
    <row r="1064" spans="9:16" x14ac:dyDescent="0.35">
      <c r="I1064" s="223">
        <v>44577</v>
      </c>
      <c r="J1064" s="233">
        <v>99.803623556574124</v>
      </c>
      <c r="K1064" s="235">
        <v>99.974248897149351</v>
      </c>
      <c r="L1064" s="235">
        <v>99.974076177746412</v>
      </c>
      <c r="M1064" s="240">
        <v>101.59542300233902</v>
      </c>
      <c r="N1064" s="240">
        <v>101.80926927020633</v>
      </c>
      <c r="O1064" s="240"/>
      <c r="P1064" s="238"/>
    </row>
    <row r="1065" spans="9:16" x14ac:dyDescent="0.35">
      <c r="I1065" s="223">
        <v>44578</v>
      </c>
      <c r="J1065" s="233">
        <v>99.803650115465572</v>
      </c>
      <c r="K1065" s="235">
        <v>99.974252379851933</v>
      </c>
      <c r="L1065" s="235">
        <v>99.974079518875712</v>
      </c>
      <c r="M1065" s="240">
        <v>101.59503735500948</v>
      </c>
      <c r="N1065" s="240">
        <v>101.80908052941035</v>
      </c>
      <c r="O1065" s="240"/>
      <c r="P1065" s="238"/>
    </row>
    <row r="1066" spans="9:16" x14ac:dyDescent="0.35">
      <c r="I1066" s="223">
        <v>44579</v>
      </c>
      <c r="J1066" s="233">
        <v>99.803676674357021</v>
      </c>
      <c r="K1066" s="235">
        <v>99.974255862554514</v>
      </c>
      <c r="L1066" s="235">
        <v>99.974082860005012</v>
      </c>
      <c r="M1066" s="240">
        <v>101.59465170767994</v>
      </c>
      <c r="N1066" s="240">
        <v>101.80889178861439</v>
      </c>
      <c r="O1066" s="240"/>
      <c r="P1066" s="238"/>
    </row>
    <row r="1067" spans="9:16" x14ac:dyDescent="0.35">
      <c r="I1067" s="223">
        <v>44580</v>
      </c>
      <c r="J1067" s="233">
        <v>99.80370323324847</v>
      </c>
      <c r="K1067" s="235">
        <v>99.974259345257096</v>
      </c>
      <c r="L1067" s="235">
        <v>99.974086201134313</v>
      </c>
      <c r="M1067" s="240">
        <v>101.59426606035041</v>
      </c>
      <c r="N1067" s="240">
        <v>101.80870304781841</v>
      </c>
      <c r="O1067" s="240"/>
      <c r="P1067" s="238"/>
    </row>
    <row r="1068" spans="9:16" x14ac:dyDescent="0.35">
      <c r="I1068" s="223">
        <v>44581</v>
      </c>
      <c r="J1068" s="233">
        <v>99.803729792139919</v>
      </c>
      <c r="K1068" s="235">
        <v>99.974262827959677</v>
      </c>
      <c r="L1068" s="235">
        <v>99.974089542263613</v>
      </c>
      <c r="M1068" s="240">
        <v>101.59388041302087</v>
      </c>
      <c r="N1068" s="240">
        <v>101.80851430702245</v>
      </c>
      <c r="O1068" s="240"/>
      <c r="P1068" s="238"/>
    </row>
    <row r="1069" spans="9:16" x14ac:dyDescent="0.35">
      <c r="I1069" s="223">
        <v>44582</v>
      </c>
      <c r="J1069" s="233">
        <v>99.803756351031367</v>
      </c>
      <c r="K1069" s="235">
        <v>99.974266310662259</v>
      </c>
      <c r="L1069" s="235">
        <v>99.974092883392913</v>
      </c>
      <c r="M1069" s="240">
        <v>101.59349476569133</v>
      </c>
      <c r="N1069" s="240">
        <v>101.80832556622647</v>
      </c>
      <c r="O1069" s="240"/>
      <c r="P1069" s="238"/>
    </row>
    <row r="1070" spans="9:16" x14ac:dyDescent="0.35">
      <c r="I1070" s="223">
        <v>44583</v>
      </c>
      <c r="J1070" s="233">
        <v>99.803782909922816</v>
      </c>
      <c r="K1070" s="235">
        <v>99.97426979336484</v>
      </c>
      <c r="L1070" s="235">
        <v>99.974096224522214</v>
      </c>
      <c r="M1070" s="240">
        <v>101.5931091183618</v>
      </c>
      <c r="N1070" s="240">
        <v>101.80813682543051</v>
      </c>
      <c r="O1070" s="240"/>
      <c r="P1070" s="238"/>
    </row>
    <row r="1071" spans="9:16" x14ac:dyDescent="0.35">
      <c r="I1071" s="223">
        <v>44584</v>
      </c>
      <c r="J1071" s="233">
        <v>99.803809468814265</v>
      </c>
      <c r="K1071" s="235">
        <v>99.974273276067422</v>
      </c>
      <c r="L1071" s="235">
        <v>99.974099565651514</v>
      </c>
      <c r="M1071" s="240">
        <v>101.59272347103226</v>
      </c>
      <c r="N1071" s="240">
        <v>101.80794808463453</v>
      </c>
      <c r="O1071" s="240"/>
      <c r="P1071" s="238"/>
    </row>
    <row r="1072" spans="9:16" x14ac:dyDescent="0.35">
      <c r="I1072" s="223">
        <v>44585</v>
      </c>
      <c r="J1072" s="233">
        <v>99.803836027705714</v>
      </c>
      <c r="K1072" s="235">
        <v>99.974276758770003</v>
      </c>
      <c r="L1072" s="235">
        <v>99.974102906780814</v>
      </c>
      <c r="M1072" s="240">
        <v>101.59233782370272</v>
      </c>
      <c r="N1072" s="240">
        <v>101.80775934383857</v>
      </c>
      <c r="O1072" s="240"/>
      <c r="P1072" s="238"/>
    </row>
    <row r="1073" spans="9:16" x14ac:dyDescent="0.35">
      <c r="I1073" s="223">
        <v>44586</v>
      </c>
      <c r="J1073" s="233">
        <v>99.803862586597162</v>
      </c>
      <c r="K1073" s="235">
        <v>99.974280241472584</v>
      </c>
      <c r="L1073" s="235">
        <v>99.974106247910115</v>
      </c>
      <c r="M1073" s="240">
        <v>101.59195217637318</v>
      </c>
      <c r="N1073" s="240">
        <v>101.80757060304259</v>
      </c>
      <c r="O1073" s="240"/>
      <c r="P1073" s="238"/>
    </row>
    <row r="1074" spans="9:16" x14ac:dyDescent="0.35">
      <c r="I1074" s="223">
        <v>44587</v>
      </c>
      <c r="J1074" s="233">
        <v>99.803889145488611</v>
      </c>
      <c r="K1074" s="235">
        <v>99.974283724175166</v>
      </c>
      <c r="L1074" s="235">
        <v>99.974109589039415</v>
      </c>
      <c r="M1074" s="240">
        <v>101.59156652904365</v>
      </c>
      <c r="N1074" s="240">
        <v>101.80738186224663</v>
      </c>
      <c r="O1074" s="240"/>
      <c r="P1074" s="238"/>
    </row>
    <row r="1075" spans="9:16" x14ac:dyDescent="0.35">
      <c r="I1075" s="223">
        <v>44588</v>
      </c>
      <c r="J1075" s="233">
        <v>99.80391570438006</v>
      </c>
      <c r="K1075" s="235">
        <v>99.974287206877747</v>
      </c>
      <c r="L1075" s="235">
        <v>99.974112930168715</v>
      </c>
      <c r="M1075" s="240">
        <v>101.59118088171411</v>
      </c>
      <c r="N1075" s="240">
        <v>101.80719312145065</v>
      </c>
      <c r="O1075" s="240"/>
      <c r="P1075" s="238"/>
    </row>
    <row r="1076" spans="9:16" x14ac:dyDescent="0.35">
      <c r="I1076" s="223">
        <v>44589</v>
      </c>
      <c r="J1076" s="233">
        <v>99.803942263271509</v>
      </c>
      <c r="K1076" s="235">
        <v>99.974290689580329</v>
      </c>
      <c r="L1076" s="235">
        <v>99.974116271298016</v>
      </c>
      <c r="M1076" s="240">
        <v>101.59079523438457</v>
      </c>
      <c r="N1076" s="240">
        <v>101.80700438065469</v>
      </c>
      <c r="O1076" s="240"/>
      <c r="P1076" s="238"/>
    </row>
    <row r="1077" spans="9:16" x14ac:dyDescent="0.35">
      <c r="I1077" s="223">
        <v>44590</v>
      </c>
      <c r="J1077" s="233">
        <v>99.803968822162958</v>
      </c>
      <c r="K1077" s="235">
        <v>99.97429417228291</v>
      </c>
      <c r="L1077" s="235">
        <v>99.974119612427316</v>
      </c>
      <c r="M1077" s="240">
        <v>101.59040958705503</v>
      </c>
      <c r="N1077" s="240">
        <v>101.80681563985871</v>
      </c>
      <c r="O1077" s="240"/>
      <c r="P1077" s="238"/>
    </row>
    <row r="1078" spans="9:16" x14ac:dyDescent="0.35">
      <c r="I1078" s="223">
        <v>44591</v>
      </c>
      <c r="J1078" s="233">
        <v>99.803995381054406</v>
      </c>
      <c r="K1078" s="235">
        <v>99.974297654985492</v>
      </c>
      <c r="L1078" s="235">
        <v>99.974122953556616</v>
      </c>
      <c r="M1078" s="240">
        <v>101.5900239397255</v>
      </c>
      <c r="N1078" s="240">
        <v>101.80662689906275</v>
      </c>
      <c r="O1078" s="240"/>
      <c r="P1078" s="238"/>
    </row>
    <row r="1079" spans="9:16" x14ac:dyDescent="0.35">
      <c r="I1079" s="223">
        <v>44592</v>
      </c>
      <c r="J1079" s="233">
        <v>99.804021939945855</v>
      </c>
      <c r="K1079" s="235">
        <v>99.974301137688073</v>
      </c>
      <c r="L1079" s="235">
        <v>99.974126294685917</v>
      </c>
      <c r="M1079" s="240">
        <v>101.58963829239596</v>
      </c>
      <c r="N1079" s="240">
        <v>101.80643815826677</v>
      </c>
      <c r="O1079" s="240"/>
      <c r="P1079" s="238"/>
    </row>
    <row r="1080" spans="9:16" x14ac:dyDescent="0.35">
      <c r="I1080" s="223">
        <v>44593</v>
      </c>
      <c r="J1080" s="233">
        <v>99.804048498837304</v>
      </c>
      <c r="K1080" s="235">
        <v>99.974304620390654</v>
      </c>
      <c r="L1080" s="235">
        <v>99.974129635815217</v>
      </c>
      <c r="M1080" s="240">
        <v>101.58925264506642</v>
      </c>
      <c r="N1080" s="240">
        <v>101.80624941747081</v>
      </c>
      <c r="O1080" s="240"/>
      <c r="P1080" s="238"/>
    </row>
    <row r="1081" spans="9:16" x14ac:dyDescent="0.35">
      <c r="I1081" s="223">
        <v>44594</v>
      </c>
      <c r="J1081" s="233">
        <v>99.804075057728753</v>
      </c>
      <c r="K1081" s="235">
        <v>99.974308103093236</v>
      </c>
      <c r="L1081" s="235">
        <v>99.974132976944517</v>
      </c>
      <c r="M1081" s="240">
        <v>101.58886699773689</v>
      </c>
      <c r="N1081" s="240">
        <v>101.80606067667483</v>
      </c>
      <c r="O1081" s="240"/>
      <c r="P1081" s="238"/>
    </row>
    <row r="1082" spans="9:16" x14ac:dyDescent="0.35">
      <c r="I1082" s="223">
        <v>44595</v>
      </c>
      <c r="J1082" s="233">
        <v>99.804101616620201</v>
      </c>
      <c r="K1082" s="235">
        <v>99.974311585795817</v>
      </c>
      <c r="L1082" s="235">
        <v>99.974136318073818</v>
      </c>
      <c r="M1082" s="240">
        <v>101.58848135040735</v>
      </c>
      <c r="N1082" s="240">
        <v>101.80587193587887</v>
      </c>
      <c r="O1082" s="240"/>
      <c r="P1082" s="238"/>
    </row>
    <row r="1083" spans="9:16" x14ac:dyDescent="0.35">
      <c r="I1083" s="223">
        <v>44596</v>
      </c>
      <c r="J1083" s="233">
        <v>99.80412817551165</v>
      </c>
      <c r="K1083" s="235">
        <v>99.974315068498399</v>
      </c>
      <c r="L1083" s="235">
        <v>99.974139659203118</v>
      </c>
      <c r="M1083" s="240">
        <v>101.58809570307781</v>
      </c>
      <c r="N1083" s="240">
        <v>101.80568319508289</v>
      </c>
      <c r="O1083" s="240"/>
      <c r="P1083" s="238"/>
    </row>
    <row r="1084" spans="9:16" x14ac:dyDescent="0.35">
      <c r="I1084" s="223">
        <v>44597</v>
      </c>
      <c r="J1084" s="233">
        <v>99.804154734403099</v>
      </c>
      <c r="K1084" s="235">
        <v>99.97431855120098</v>
      </c>
      <c r="L1084" s="235">
        <v>99.974143000332418</v>
      </c>
      <c r="M1084" s="240">
        <v>101.58771005574827</v>
      </c>
      <c r="N1084" s="240">
        <v>101.80549445428693</v>
      </c>
      <c r="O1084" s="240"/>
      <c r="P1084" s="238"/>
    </row>
    <row r="1085" spans="9:16" x14ac:dyDescent="0.35">
      <c r="I1085" s="223">
        <v>44598</v>
      </c>
      <c r="J1085" s="233">
        <v>99.804181293294548</v>
      </c>
      <c r="K1085" s="235">
        <v>99.974322033903562</v>
      </c>
      <c r="L1085" s="235">
        <v>99.974146341461719</v>
      </c>
      <c r="M1085" s="240">
        <v>101.58732440841874</v>
      </c>
      <c r="N1085" s="240">
        <v>101.80530571349095</v>
      </c>
      <c r="O1085" s="240"/>
      <c r="P1085" s="238"/>
    </row>
    <row r="1086" spans="9:16" x14ac:dyDescent="0.35">
      <c r="I1086" s="223">
        <v>44599</v>
      </c>
      <c r="J1086" s="233">
        <v>99.804207852185996</v>
      </c>
      <c r="K1086" s="235">
        <v>99.974325516606143</v>
      </c>
      <c r="L1086" s="235">
        <v>99.974149682591019</v>
      </c>
      <c r="M1086" s="240">
        <v>101.5869387610892</v>
      </c>
      <c r="N1086" s="240">
        <v>101.80511697269499</v>
      </c>
      <c r="O1086" s="240"/>
      <c r="P1086" s="238"/>
    </row>
    <row r="1087" spans="9:16" x14ac:dyDescent="0.35">
      <c r="I1087" s="223">
        <v>44600</v>
      </c>
      <c r="J1087" s="233">
        <v>99.804234411077445</v>
      </c>
      <c r="K1087" s="235">
        <v>99.974328999308725</v>
      </c>
      <c r="L1087" s="235">
        <v>99.974153023720319</v>
      </c>
      <c r="M1087" s="240">
        <v>101.58655311375966</v>
      </c>
      <c r="N1087" s="240">
        <v>101.80492823189901</v>
      </c>
      <c r="O1087" s="240"/>
      <c r="P1087" s="238"/>
    </row>
    <row r="1088" spans="9:16" x14ac:dyDescent="0.35">
      <c r="I1088" s="223">
        <v>44601</v>
      </c>
      <c r="J1088" s="233">
        <v>99.804260969968894</v>
      </c>
      <c r="K1088" s="235">
        <v>99.974332482011306</v>
      </c>
      <c r="L1088" s="235">
        <v>99.97415636484962</v>
      </c>
      <c r="M1088" s="240">
        <v>101.58616746643013</v>
      </c>
      <c r="N1088" s="240">
        <v>101.80473949110305</v>
      </c>
      <c r="O1088" s="240"/>
      <c r="P1088" s="238"/>
    </row>
    <row r="1089" spans="9:16" x14ac:dyDescent="0.35">
      <c r="I1089" s="223">
        <v>44602</v>
      </c>
      <c r="J1089" s="233">
        <v>99.804287528860343</v>
      </c>
      <c r="K1089" s="235">
        <v>99.974335964713887</v>
      </c>
      <c r="L1089" s="235">
        <v>99.97415970597892</v>
      </c>
      <c r="M1089" s="240">
        <v>101.58578181910059</v>
      </c>
      <c r="N1089" s="240">
        <v>101.80455075030707</v>
      </c>
      <c r="O1089" s="240"/>
      <c r="P1089" s="238"/>
    </row>
    <row r="1090" spans="9:16" x14ac:dyDescent="0.35">
      <c r="I1090" s="223">
        <v>44603</v>
      </c>
      <c r="J1090" s="233">
        <v>99.804314087751791</v>
      </c>
      <c r="K1090" s="235">
        <v>99.974339447416469</v>
      </c>
      <c r="L1090" s="235">
        <v>99.97416304710822</v>
      </c>
      <c r="M1090" s="240">
        <v>101.58539617177105</v>
      </c>
      <c r="N1090" s="240">
        <v>101.80436200951111</v>
      </c>
      <c r="O1090" s="240"/>
      <c r="P1090" s="238"/>
    </row>
    <row r="1091" spans="9:16" x14ac:dyDescent="0.35">
      <c r="I1091" s="223">
        <v>44604</v>
      </c>
      <c r="J1091" s="233">
        <v>99.80434064664324</v>
      </c>
      <c r="K1091" s="235">
        <v>99.97434293011905</v>
      </c>
      <c r="L1091" s="235">
        <v>99.974166388237521</v>
      </c>
      <c r="M1091" s="240">
        <v>101.58501052444151</v>
      </c>
      <c r="N1091" s="240">
        <v>101.80417326871513</v>
      </c>
      <c r="O1091" s="240"/>
      <c r="P1091" s="238"/>
    </row>
    <row r="1092" spans="9:16" x14ac:dyDescent="0.35">
      <c r="I1092" s="223">
        <v>44605</v>
      </c>
      <c r="J1092" s="233">
        <v>99.804367205534689</v>
      </c>
      <c r="K1092" s="235">
        <v>99.974346412821632</v>
      </c>
      <c r="L1092" s="235">
        <v>99.974169729366821</v>
      </c>
      <c r="M1092" s="240">
        <v>101.58462487711198</v>
      </c>
      <c r="N1092" s="240">
        <v>101.80398452791917</v>
      </c>
      <c r="O1092" s="240"/>
      <c r="P1092" s="238"/>
    </row>
    <row r="1093" spans="9:16" x14ac:dyDescent="0.35">
      <c r="I1093" s="223">
        <v>44606</v>
      </c>
      <c r="J1093" s="233">
        <v>99.804393764426138</v>
      </c>
      <c r="K1093" s="235">
        <v>99.974349895524213</v>
      </c>
      <c r="L1093" s="235">
        <v>99.974173070496121</v>
      </c>
      <c r="M1093" s="240">
        <v>101.58423922978244</v>
      </c>
      <c r="N1093" s="240">
        <v>101.80379578712319</v>
      </c>
      <c r="O1093" s="240"/>
      <c r="P1093" s="238"/>
    </row>
    <row r="1094" spans="9:16" x14ac:dyDescent="0.35">
      <c r="I1094" s="223">
        <v>44607</v>
      </c>
      <c r="J1094" s="233">
        <v>99.804420323317586</v>
      </c>
      <c r="K1094" s="235">
        <v>99.974353378226795</v>
      </c>
      <c r="L1094" s="235">
        <v>99.974176411625422</v>
      </c>
      <c r="M1094" s="240">
        <v>101.5838535824529</v>
      </c>
      <c r="N1094" s="240">
        <v>101.80360704632723</v>
      </c>
      <c r="O1094" s="240"/>
      <c r="P1094" s="238"/>
    </row>
    <row r="1095" spans="9:16" x14ac:dyDescent="0.35">
      <c r="I1095" s="223">
        <v>44608</v>
      </c>
      <c r="J1095" s="233">
        <v>99.804446882209035</v>
      </c>
      <c r="K1095" s="235">
        <v>99.974356860929376</v>
      </c>
      <c r="L1095" s="235">
        <v>99.974179752754722</v>
      </c>
      <c r="M1095" s="240">
        <v>101.58346793512337</v>
      </c>
      <c r="N1095" s="240">
        <v>101.80341830553125</v>
      </c>
      <c r="O1095" s="240"/>
      <c r="P1095" s="238"/>
    </row>
    <row r="1096" spans="9:16" x14ac:dyDescent="0.35">
      <c r="I1096" s="223">
        <v>44609</v>
      </c>
      <c r="J1096" s="233">
        <v>99.804473441100484</v>
      </c>
      <c r="K1096" s="235">
        <v>99.974360343631957</v>
      </c>
      <c r="L1096" s="235">
        <v>99.974183093884022</v>
      </c>
      <c r="M1096" s="240">
        <v>101.58308228779383</v>
      </c>
      <c r="N1096" s="240">
        <v>101.80322956473529</v>
      </c>
      <c r="O1096" s="240"/>
      <c r="P1096" s="238"/>
    </row>
    <row r="1097" spans="9:16" x14ac:dyDescent="0.35">
      <c r="I1097" s="223">
        <v>44610</v>
      </c>
      <c r="J1097" s="233">
        <v>99.804499999991933</v>
      </c>
      <c r="K1097" s="235">
        <v>99.974363826334539</v>
      </c>
      <c r="L1097" s="235">
        <v>99.974186435013323</v>
      </c>
      <c r="M1097" s="240">
        <v>101.58269664046429</v>
      </c>
      <c r="N1097" s="240">
        <v>101.80304082393931</v>
      </c>
      <c r="O1097" s="240"/>
      <c r="P1097" s="238"/>
    </row>
    <row r="1098" spans="9:16" x14ac:dyDescent="0.35">
      <c r="I1098" s="223">
        <v>44611</v>
      </c>
      <c r="J1098" s="233">
        <v>99.804526558883381</v>
      </c>
      <c r="K1098" s="235">
        <v>99.97436730903712</v>
      </c>
      <c r="L1098" s="235">
        <v>99.974189776142623</v>
      </c>
      <c r="M1098" s="240">
        <v>101.58231099313475</v>
      </c>
      <c r="N1098" s="240">
        <v>101.80285208314335</v>
      </c>
      <c r="O1098" s="240"/>
      <c r="P1098" s="238"/>
    </row>
    <row r="1099" spans="9:16" x14ac:dyDescent="0.35">
      <c r="I1099" s="223">
        <v>44612</v>
      </c>
      <c r="J1099" s="233">
        <v>99.80455311777483</v>
      </c>
      <c r="K1099" s="235">
        <v>99.974370791739702</v>
      </c>
      <c r="L1099" s="235">
        <v>99.974193117271923</v>
      </c>
      <c r="M1099" s="240">
        <v>101.58192534580522</v>
      </c>
      <c r="N1099" s="240">
        <v>101.80266334234737</v>
      </c>
      <c r="O1099" s="240"/>
      <c r="P1099" s="238"/>
    </row>
    <row r="1100" spans="9:16" x14ac:dyDescent="0.35">
      <c r="I1100" s="223">
        <v>44613</v>
      </c>
      <c r="J1100" s="233">
        <v>99.804579676666279</v>
      </c>
      <c r="K1100" s="235">
        <v>99.974374274442283</v>
      </c>
      <c r="L1100" s="235">
        <v>99.974196458401224</v>
      </c>
      <c r="M1100" s="240">
        <v>101.58153969847568</v>
      </c>
      <c r="N1100" s="240">
        <v>101.80247460155141</v>
      </c>
      <c r="O1100" s="240"/>
      <c r="P1100" s="238"/>
    </row>
    <row r="1101" spans="9:16" x14ac:dyDescent="0.35">
      <c r="I1101" s="223">
        <v>44614</v>
      </c>
      <c r="J1101" s="233">
        <v>99.804606235557728</v>
      </c>
      <c r="K1101" s="235">
        <v>99.974377757144865</v>
      </c>
      <c r="L1101" s="235">
        <v>99.974199799530524</v>
      </c>
      <c r="M1101" s="240">
        <v>101.58115405114614</v>
      </c>
      <c r="N1101" s="240">
        <v>101.80228586075543</v>
      </c>
      <c r="O1101" s="240"/>
      <c r="P1101" s="238"/>
    </row>
    <row r="1102" spans="9:16" x14ac:dyDescent="0.35">
      <c r="I1102" s="223">
        <v>44615</v>
      </c>
      <c r="J1102" s="233">
        <v>99.804632794449176</v>
      </c>
      <c r="K1102" s="235">
        <v>99.974381239847446</v>
      </c>
      <c r="L1102" s="235">
        <v>99.974203140659824</v>
      </c>
      <c r="M1102" s="240">
        <v>101.58076840381661</v>
      </c>
      <c r="N1102" s="240">
        <v>101.80209711995947</v>
      </c>
      <c r="O1102" s="240"/>
      <c r="P1102" s="238"/>
    </row>
    <row r="1103" spans="9:16" x14ac:dyDescent="0.35">
      <c r="I1103" s="223">
        <v>44616</v>
      </c>
      <c r="J1103" s="233">
        <v>99.804659353340625</v>
      </c>
      <c r="K1103" s="235">
        <v>99.974384722550028</v>
      </c>
      <c r="L1103" s="235">
        <v>99.974206481789125</v>
      </c>
      <c r="M1103" s="240">
        <v>101.58038275648707</v>
      </c>
      <c r="N1103" s="240">
        <v>101.80190837916349</v>
      </c>
      <c r="O1103" s="240"/>
      <c r="P1103" s="238"/>
    </row>
    <row r="1104" spans="9:16" x14ac:dyDescent="0.35">
      <c r="I1104" s="223">
        <v>44617</v>
      </c>
      <c r="J1104" s="233">
        <v>99.804685912232074</v>
      </c>
      <c r="K1104" s="235">
        <v>99.974388205252609</v>
      </c>
      <c r="L1104" s="235">
        <v>99.974209822918425</v>
      </c>
      <c r="M1104" s="240">
        <v>101.57999710915753</v>
      </c>
      <c r="N1104" s="240">
        <v>101.80171963836753</v>
      </c>
      <c r="O1104" s="240"/>
      <c r="P1104" s="238"/>
    </row>
    <row r="1105" spans="9:16" x14ac:dyDescent="0.35">
      <c r="I1105" s="223">
        <v>44618</v>
      </c>
      <c r="J1105" s="233">
        <v>99.804712471123523</v>
      </c>
      <c r="K1105" s="235">
        <v>99.97439168795519</v>
      </c>
      <c r="L1105" s="235">
        <v>99.974213164047725</v>
      </c>
      <c r="M1105" s="240">
        <v>101.57961146182799</v>
      </c>
      <c r="N1105" s="240">
        <v>101.80153089757155</v>
      </c>
      <c r="O1105" s="240"/>
      <c r="P1105" s="238"/>
    </row>
    <row r="1106" spans="9:16" x14ac:dyDescent="0.35">
      <c r="I1106" s="223">
        <v>44619</v>
      </c>
      <c r="J1106" s="233">
        <v>99.804739030014971</v>
      </c>
      <c r="K1106" s="235">
        <v>99.974395170657772</v>
      </c>
      <c r="L1106" s="235">
        <v>99.974216505177026</v>
      </c>
      <c r="M1106" s="240">
        <v>101.57922581449846</v>
      </c>
      <c r="N1106" s="240">
        <v>101.80134215677559</v>
      </c>
      <c r="O1106" s="240"/>
      <c r="P1106" s="238"/>
    </row>
    <row r="1107" spans="9:16" x14ac:dyDescent="0.35">
      <c r="I1107" s="223">
        <v>44620</v>
      </c>
      <c r="J1107" s="233">
        <v>99.80476558890642</v>
      </c>
      <c r="K1107" s="235">
        <v>99.974398653360353</v>
      </c>
      <c r="L1107" s="235">
        <v>99.974219846306326</v>
      </c>
      <c r="M1107" s="240">
        <v>101.57884016716892</v>
      </c>
      <c r="N1107" s="240">
        <v>101.80115341597961</v>
      </c>
      <c r="O1107" s="240"/>
      <c r="P1107" s="238"/>
    </row>
    <row r="1108" spans="9:16" x14ac:dyDescent="0.35">
      <c r="I1108" s="223">
        <v>44621</v>
      </c>
      <c r="J1108" s="233">
        <v>99.804792147797869</v>
      </c>
      <c r="K1108" s="235">
        <v>99.974402136062935</v>
      </c>
      <c r="L1108" s="235">
        <v>99.974223187435626</v>
      </c>
      <c r="M1108" s="240">
        <v>101.57845451983938</v>
      </c>
      <c r="N1108" s="240">
        <v>101.80096467518365</v>
      </c>
      <c r="O1108" s="240"/>
      <c r="P1108" s="238"/>
    </row>
    <row r="1109" spans="9:16" x14ac:dyDescent="0.35">
      <c r="I1109" s="223">
        <v>44622</v>
      </c>
      <c r="J1109" s="233">
        <v>99.804818706689318</v>
      </c>
      <c r="K1109" s="235">
        <v>99.974405618765516</v>
      </c>
      <c r="L1109" s="235">
        <v>99.974226528564927</v>
      </c>
      <c r="M1109" s="240">
        <v>101.57806887250985</v>
      </c>
      <c r="N1109" s="240">
        <v>101.80077593438767</v>
      </c>
      <c r="O1109" s="240"/>
      <c r="P1109" s="238"/>
    </row>
    <row r="1110" spans="9:16" x14ac:dyDescent="0.35">
      <c r="I1110" s="223">
        <v>44623</v>
      </c>
      <c r="J1110" s="233">
        <v>99.804845265580767</v>
      </c>
      <c r="K1110" s="235">
        <v>99.974409101468098</v>
      </c>
      <c r="L1110" s="235">
        <v>99.974229869694227</v>
      </c>
      <c r="M1110" s="240">
        <v>101.57768322518031</v>
      </c>
      <c r="N1110" s="240">
        <v>101.80058719359171</v>
      </c>
      <c r="O1110" s="240"/>
      <c r="P1110" s="238"/>
    </row>
    <row r="1111" spans="9:16" x14ac:dyDescent="0.35">
      <c r="I1111" s="223">
        <v>44624</v>
      </c>
      <c r="J1111" s="233">
        <v>99.804871824472215</v>
      </c>
      <c r="K1111" s="235">
        <v>99.974412584170679</v>
      </c>
      <c r="L1111" s="235">
        <v>99.974233210823527</v>
      </c>
      <c r="M1111" s="240">
        <v>101.57729757785077</v>
      </c>
      <c r="N1111" s="240">
        <v>101.80039845279573</v>
      </c>
      <c r="O1111" s="240"/>
      <c r="P1111" s="238"/>
    </row>
    <row r="1112" spans="9:16" x14ac:dyDescent="0.35">
      <c r="I1112" s="223">
        <v>44625</v>
      </c>
      <c r="J1112" s="233">
        <v>99.804898383363664</v>
      </c>
      <c r="K1112" s="235">
        <v>99.97441606687326</v>
      </c>
      <c r="L1112" s="235">
        <v>99.974236551952828</v>
      </c>
      <c r="M1112" s="240">
        <v>101.57691193052123</v>
      </c>
      <c r="N1112" s="240">
        <v>101.80020971199977</v>
      </c>
      <c r="O1112" s="240"/>
      <c r="P1112" s="238"/>
    </row>
    <row r="1113" spans="9:16" x14ac:dyDescent="0.35">
      <c r="I1113" s="223">
        <v>44626</v>
      </c>
      <c r="J1113" s="233">
        <v>99.804924942255113</v>
      </c>
      <c r="K1113" s="235">
        <v>99.974419549575842</v>
      </c>
      <c r="L1113" s="235">
        <v>99.974239893082128</v>
      </c>
      <c r="M1113" s="240">
        <v>101.5765262831917</v>
      </c>
      <c r="N1113" s="240">
        <v>101.80002097120379</v>
      </c>
      <c r="O1113" s="240"/>
      <c r="P1113" s="238"/>
    </row>
    <row r="1114" spans="9:16" x14ac:dyDescent="0.35">
      <c r="I1114" s="223">
        <v>44627</v>
      </c>
      <c r="J1114" s="233">
        <v>99.804951501146562</v>
      </c>
      <c r="K1114" s="235">
        <v>99.974423032278423</v>
      </c>
      <c r="L1114" s="235">
        <v>99.974243234211428</v>
      </c>
      <c r="M1114" s="240">
        <v>101.57614063586216</v>
      </c>
      <c r="N1114" s="240">
        <v>101.79983223040783</v>
      </c>
      <c r="O1114" s="240"/>
      <c r="P1114" s="238"/>
    </row>
    <row r="1115" spans="9:16" x14ac:dyDescent="0.35">
      <c r="I1115" s="223">
        <v>44628</v>
      </c>
      <c r="J1115" s="233">
        <v>99.80497806003801</v>
      </c>
      <c r="K1115" s="235">
        <v>99.974426514981005</v>
      </c>
      <c r="L1115" s="235">
        <v>99.974246575340729</v>
      </c>
      <c r="M1115" s="240">
        <v>101.57575498853262</v>
      </c>
      <c r="N1115" s="240">
        <v>101.79964348961185</v>
      </c>
      <c r="O1115" s="240"/>
      <c r="P1115" s="238"/>
    </row>
    <row r="1116" spans="9:16" x14ac:dyDescent="0.35">
      <c r="I1116" s="223">
        <v>44629</v>
      </c>
      <c r="J1116" s="233">
        <v>99.805004618929459</v>
      </c>
      <c r="K1116" s="235">
        <v>99.974429997683586</v>
      </c>
      <c r="L1116" s="235">
        <v>99.974249916470029</v>
      </c>
      <c r="M1116" s="240">
        <v>101.57536934120309</v>
      </c>
      <c r="N1116" s="240">
        <v>101.79945474881589</v>
      </c>
      <c r="O1116" s="240"/>
      <c r="P1116" s="238"/>
    </row>
    <row r="1117" spans="9:16" x14ac:dyDescent="0.35">
      <c r="I1117" s="223">
        <v>44630</v>
      </c>
      <c r="J1117" s="233">
        <v>99.805031177820908</v>
      </c>
      <c r="K1117" s="235">
        <v>99.974433480386168</v>
      </c>
      <c r="L1117" s="235">
        <v>99.974253257599329</v>
      </c>
      <c r="M1117" s="240">
        <v>101.57498369387355</v>
      </c>
      <c r="N1117" s="240">
        <v>101.79926600801991</v>
      </c>
      <c r="O1117" s="240"/>
      <c r="P1117" s="238"/>
    </row>
    <row r="1118" spans="9:16" x14ac:dyDescent="0.35">
      <c r="I1118" s="223">
        <v>44631</v>
      </c>
      <c r="J1118" s="233">
        <v>99.805057736712357</v>
      </c>
      <c r="K1118" s="235">
        <v>99.974436963088749</v>
      </c>
      <c r="L1118" s="235">
        <v>99.97425659872863</v>
      </c>
      <c r="M1118" s="240">
        <v>101.57459804654401</v>
      </c>
      <c r="N1118" s="240">
        <v>101.79907726722395</v>
      </c>
      <c r="O1118" s="240"/>
      <c r="P1118" s="238"/>
    </row>
    <row r="1119" spans="9:16" x14ac:dyDescent="0.35">
      <c r="I1119" s="223">
        <v>44632</v>
      </c>
      <c r="J1119" s="233">
        <v>99.805084295603805</v>
      </c>
      <c r="K1119" s="235">
        <v>99.97444044579133</v>
      </c>
      <c r="L1119" s="235">
        <v>99.97425993985793</v>
      </c>
      <c r="M1119" s="240">
        <v>101.57421239921447</v>
      </c>
      <c r="N1119" s="240">
        <v>101.79888852642797</v>
      </c>
      <c r="O1119" s="240"/>
      <c r="P1119" s="238"/>
    </row>
    <row r="1120" spans="9:16" x14ac:dyDescent="0.35">
      <c r="I1120" s="223">
        <v>44633</v>
      </c>
      <c r="J1120" s="233">
        <v>99.805110854495254</v>
      </c>
      <c r="K1120" s="235">
        <v>99.974443928493912</v>
      </c>
      <c r="L1120" s="235">
        <v>99.97426328098723</v>
      </c>
      <c r="M1120" s="240">
        <v>101.57382675188494</v>
      </c>
      <c r="N1120" s="240">
        <v>101.79869978563201</v>
      </c>
      <c r="O1120" s="240"/>
      <c r="P1120" s="238"/>
    </row>
    <row r="1121" spans="9:16" x14ac:dyDescent="0.35">
      <c r="I1121" s="223">
        <v>44634</v>
      </c>
      <c r="J1121" s="233">
        <v>99.805137413386703</v>
      </c>
      <c r="K1121" s="235">
        <v>99.974447411196493</v>
      </c>
      <c r="L1121" s="235">
        <v>99.974266622116531</v>
      </c>
      <c r="M1121" s="240">
        <v>101.5734411045554</v>
      </c>
      <c r="N1121" s="240">
        <v>101.79851104483603</v>
      </c>
      <c r="O1121" s="240"/>
      <c r="P1121" s="238"/>
    </row>
    <row r="1122" spans="9:16" x14ac:dyDescent="0.35">
      <c r="I1122" s="223">
        <v>44635</v>
      </c>
      <c r="J1122" s="233">
        <v>99.805163972278152</v>
      </c>
      <c r="K1122" s="235">
        <v>99.974450893899075</v>
      </c>
      <c r="L1122" s="235">
        <v>99.974269963245831</v>
      </c>
      <c r="M1122" s="240">
        <v>101.57305545722586</v>
      </c>
      <c r="N1122" s="240">
        <v>101.79832230404007</v>
      </c>
      <c r="O1122" s="240"/>
      <c r="P1122" s="238"/>
    </row>
    <row r="1123" spans="9:16" x14ac:dyDescent="0.35">
      <c r="I1123" s="223">
        <v>44636</v>
      </c>
      <c r="J1123" s="233">
        <v>99.8051905311696</v>
      </c>
      <c r="K1123" s="235">
        <v>99.974454376601656</v>
      </c>
      <c r="L1123" s="235">
        <v>99.974273304375131</v>
      </c>
      <c r="M1123" s="240">
        <v>101.57266980989633</v>
      </c>
      <c r="N1123" s="240">
        <v>101.79813356324409</v>
      </c>
      <c r="O1123" s="240"/>
      <c r="P1123" s="238"/>
    </row>
    <row r="1124" spans="9:16" x14ac:dyDescent="0.35">
      <c r="I1124" s="223">
        <v>44637</v>
      </c>
      <c r="J1124" s="233">
        <v>99.805217090061049</v>
      </c>
      <c r="K1124" s="235">
        <v>99.974457859304238</v>
      </c>
      <c r="L1124" s="235">
        <v>99.974276645504432</v>
      </c>
      <c r="M1124" s="240">
        <v>101.57228416256679</v>
      </c>
      <c r="N1124" s="240">
        <v>101.79794482244813</v>
      </c>
      <c r="O1124" s="240"/>
      <c r="P1124" s="238"/>
    </row>
    <row r="1125" spans="9:16" x14ac:dyDescent="0.35">
      <c r="I1125" s="223">
        <v>44638</v>
      </c>
      <c r="J1125" s="233">
        <v>99.805243648952498</v>
      </c>
      <c r="K1125" s="235">
        <v>99.974461342006819</v>
      </c>
      <c r="L1125" s="235">
        <v>99.974279986633732</v>
      </c>
      <c r="M1125" s="240">
        <v>101.57189851523725</v>
      </c>
      <c r="N1125" s="240">
        <v>101.79775608165215</v>
      </c>
      <c r="O1125" s="240"/>
      <c r="P1125" s="238"/>
    </row>
    <row r="1126" spans="9:16" x14ac:dyDescent="0.35">
      <c r="I1126" s="223">
        <v>44639</v>
      </c>
      <c r="J1126" s="233">
        <v>99.805270207843947</v>
      </c>
      <c r="K1126" s="235">
        <v>99.974464824709401</v>
      </c>
      <c r="L1126" s="235">
        <v>99.974283327763033</v>
      </c>
      <c r="M1126" s="240">
        <v>101.57151286790771</v>
      </c>
      <c r="N1126" s="240">
        <v>101.79756734085619</v>
      </c>
      <c r="O1126" s="240"/>
      <c r="P1126" s="238"/>
    </row>
    <row r="1127" spans="9:16" x14ac:dyDescent="0.35">
      <c r="I1127" s="223">
        <v>44640</v>
      </c>
      <c r="J1127" s="233">
        <v>99.805296766735395</v>
      </c>
      <c r="K1127" s="235">
        <v>99.974468307411982</v>
      </c>
      <c r="L1127" s="235">
        <v>99.974286668892333</v>
      </c>
      <c r="M1127" s="240">
        <v>101.57112722057818</v>
      </c>
      <c r="N1127" s="240">
        <v>101.79737860006021</v>
      </c>
      <c r="O1127" s="240"/>
      <c r="P1127" s="238"/>
    </row>
    <row r="1128" spans="9:16" x14ac:dyDescent="0.35">
      <c r="I1128" s="223">
        <v>44641</v>
      </c>
      <c r="J1128" s="233">
        <v>99.805323325626844</v>
      </c>
      <c r="K1128" s="235">
        <v>99.974471790114563</v>
      </c>
      <c r="L1128" s="235">
        <v>99.974290010021633</v>
      </c>
      <c r="M1128" s="240">
        <v>101.57074157324864</v>
      </c>
      <c r="N1128" s="240">
        <v>101.79718985926425</v>
      </c>
      <c r="O1128" s="240"/>
      <c r="P1128" s="238"/>
    </row>
    <row r="1129" spans="9:16" x14ac:dyDescent="0.35">
      <c r="I1129" s="223">
        <v>44642</v>
      </c>
      <c r="J1129" s="233">
        <v>99.805349884518293</v>
      </c>
      <c r="K1129" s="235">
        <v>99.974475272817145</v>
      </c>
      <c r="L1129" s="235">
        <v>99.974293351150934</v>
      </c>
      <c r="M1129" s="240">
        <v>101.5703559259191</v>
      </c>
      <c r="N1129" s="240">
        <v>101.79700111846827</v>
      </c>
      <c r="O1129" s="240"/>
      <c r="P1129" s="238"/>
    </row>
    <row r="1130" spans="9:16" x14ac:dyDescent="0.35">
      <c r="I1130" s="223">
        <v>44643</v>
      </c>
      <c r="J1130" s="233">
        <v>99.805376443409742</v>
      </c>
      <c r="K1130" s="235">
        <v>99.974478755519726</v>
      </c>
      <c r="L1130" s="235">
        <v>99.974296692280234</v>
      </c>
      <c r="M1130" s="240">
        <v>101.56997027858957</v>
      </c>
      <c r="N1130" s="240">
        <v>101.79681237767231</v>
      </c>
      <c r="O1130" s="240"/>
      <c r="P1130" s="238"/>
    </row>
    <row r="1131" spans="9:16" x14ac:dyDescent="0.35">
      <c r="I1131" s="223">
        <v>44644</v>
      </c>
      <c r="J1131" s="233">
        <v>99.80540300230119</v>
      </c>
      <c r="K1131" s="235">
        <v>99.974482238222308</v>
      </c>
      <c r="L1131" s="235">
        <v>99.974300033409534</v>
      </c>
      <c r="M1131" s="240">
        <v>101.56958463126003</v>
      </c>
      <c r="N1131" s="240">
        <v>101.79662363687633</v>
      </c>
      <c r="O1131" s="240"/>
      <c r="P1131" s="238"/>
    </row>
    <row r="1132" spans="9:16" x14ac:dyDescent="0.35">
      <c r="I1132" s="223">
        <v>44645</v>
      </c>
      <c r="J1132" s="233">
        <v>99.805429561192639</v>
      </c>
      <c r="K1132" s="235">
        <v>99.974485720924889</v>
      </c>
      <c r="L1132" s="235">
        <v>99.974303374538835</v>
      </c>
      <c r="M1132" s="240">
        <v>101.56919898393049</v>
      </c>
      <c r="N1132" s="240">
        <v>101.79643489608037</v>
      </c>
      <c r="O1132" s="240"/>
      <c r="P1132" s="238"/>
    </row>
    <row r="1133" spans="9:16" x14ac:dyDescent="0.35">
      <c r="I1133" s="223">
        <v>44646</v>
      </c>
      <c r="J1133" s="233">
        <v>99.805456120084088</v>
      </c>
      <c r="K1133" s="235">
        <v>99.974489203627471</v>
      </c>
      <c r="L1133" s="235">
        <v>99.974306715668135</v>
      </c>
      <c r="M1133" s="240">
        <v>101.56881333660095</v>
      </c>
      <c r="N1133" s="240">
        <v>101.79624615528439</v>
      </c>
      <c r="O1133" s="240"/>
      <c r="P1133" s="238"/>
    </row>
    <row r="1134" spans="9:16" x14ac:dyDescent="0.35">
      <c r="I1134" s="223">
        <v>44647</v>
      </c>
      <c r="J1134" s="233">
        <v>99.805482678975537</v>
      </c>
      <c r="K1134" s="235">
        <v>99.974492686330052</v>
      </c>
      <c r="L1134" s="235">
        <v>99.974310056797435</v>
      </c>
      <c r="M1134" s="240">
        <v>101.56842768927142</v>
      </c>
      <c r="N1134" s="240">
        <v>101.79605741448843</v>
      </c>
      <c r="O1134" s="240"/>
      <c r="P1134" s="238"/>
    </row>
    <row r="1135" spans="9:16" x14ac:dyDescent="0.35">
      <c r="I1135" s="223">
        <v>44648</v>
      </c>
      <c r="J1135" s="233">
        <v>99.805509237866985</v>
      </c>
      <c r="K1135" s="235">
        <v>99.974496169032633</v>
      </c>
      <c r="L1135" s="235">
        <v>99.974313397926736</v>
      </c>
      <c r="M1135" s="240">
        <v>101.56804204194188</v>
      </c>
      <c r="N1135" s="240">
        <v>101.79586867369245</v>
      </c>
      <c r="O1135" s="240"/>
      <c r="P1135" s="238"/>
    </row>
    <row r="1136" spans="9:16" x14ac:dyDescent="0.35">
      <c r="I1136" s="223">
        <v>44649</v>
      </c>
      <c r="J1136" s="233">
        <v>99.805535796758434</v>
      </c>
      <c r="K1136" s="235">
        <v>99.974499651735215</v>
      </c>
      <c r="L1136" s="235">
        <v>99.974316739056036</v>
      </c>
      <c r="M1136" s="240">
        <v>101.56765639461234</v>
      </c>
      <c r="N1136" s="240">
        <v>101.79567993289649</v>
      </c>
      <c r="O1136" s="240"/>
      <c r="P1136" s="238"/>
    </row>
    <row r="1137" spans="9:16" x14ac:dyDescent="0.35">
      <c r="I1137" s="223">
        <v>44650</v>
      </c>
      <c r="J1137" s="233">
        <v>99.805562355649883</v>
      </c>
      <c r="K1137" s="235">
        <v>99.974503134437796</v>
      </c>
      <c r="L1137" s="235">
        <v>99.974320080185336</v>
      </c>
      <c r="M1137" s="240">
        <v>101.56727074728281</v>
      </c>
      <c r="N1137" s="240">
        <v>101.79549119210051</v>
      </c>
      <c r="O1137" s="240"/>
      <c r="P1137" s="238"/>
    </row>
    <row r="1138" spans="9:16" x14ac:dyDescent="0.35">
      <c r="I1138" s="223">
        <v>44651</v>
      </c>
      <c r="J1138" s="233">
        <v>99.805588914541332</v>
      </c>
      <c r="K1138" s="235">
        <v>99.974506617140378</v>
      </c>
      <c r="L1138" s="235">
        <v>99.974323421314637</v>
      </c>
      <c r="M1138" s="240">
        <v>101.56688509995327</v>
      </c>
      <c r="N1138" s="240">
        <v>101.79530245130455</v>
      </c>
      <c r="O1138" s="240"/>
      <c r="P1138" s="238"/>
    </row>
    <row r="1139" spans="9:16" x14ac:dyDescent="0.35">
      <c r="I1139" s="223">
        <v>44652</v>
      </c>
      <c r="J1139" s="233">
        <v>99.805615473432781</v>
      </c>
      <c r="K1139" s="235">
        <v>99.974510099842959</v>
      </c>
      <c r="L1139" s="235">
        <v>99.974326762443937</v>
      </c>
      <c r="M1139" s="240">
        <v>101.56649945262373</v>
      </c>
      <c r="N1139" s="240">
        <v>101.79511371050857</v>
      </c>
      <c r="O1139" s="240"/>
      <c r="P1139" s="238"/>
    </row>
    <row r="1140" spans="9:16" x14ac:dyDescent="0.35">
      <c r="I1140" s="223">
        <v>44653</v>
      </c>
      <c r="J1140" s="233">
        <v>99.805642032324229</v>
      </c>
      <c r="K1140" s="235">
        <v>99.974513582545541</v>
      </c>
      <c r="L1140" s="235">
        <v>99.974330103573237</v>
      </c>
      <c r="M1140" s="240">
        <v>101.56611380529419</v>
      </c>
      <c r="N1140" s="240">
        <v>101.79492496971261</v>
      </c>
      <c r="O1140" s="240"/>
      <c r="P1140" s="238"/>
    </row>
    <row r="1141" spans="9:16" x14ac:dyDescent="0.35">
      <c r="I1141" s="223">
        <v>44654</v>
      </c>
      <c r="J1141" s="233">
        <v>99.805668591215678</v>
      </c>
      <c r="K1141" s="235">
        <v>99.974517065248122</v>
      </c>
      <c r="L1141" s="235">
        <v>99.974333444702538</v>
      </c>
      <c r="M1141" s="240">
        <v>101.56572815796466</v>
      </c>
      <c r="N1141" s="240">
        <v>101.79473622891663</v>
      </c>
      <c r="O1141" s="240"/>
      <c r="P1141" s="238"/>
    </row>
    <row r="1142" spans="9:16" x14ac:dyDescent="0.35">
      <c r="I1142" s="223">
        <v>44655</v>
      </c>
      <c r="J1142" s="233">
        <v>99.805695150107127</v>
      </c>
      <c r="K1142" s="235">
        <v>99.974520547950704</v>
      </c>
      <c r="L1142" s="235">
        <v>99.974336785831838</v>
      </c>
      <c r="M1142" s="240">
        <v>101.56534251063512</v>
      </c>
      <c r="N1142" s="240">
        <v>101.79454748812067</v>
      </c>
      <c r="O1142" s="240"/>
      <c r="P1142" s="238"/>
    </row>
    <row r="1143" spans="9:16" x14ac:dyDescent="0.35">
      <c r="I1143" s="223">
        <v>44656</v>
      </c>
      <c r="J1143" s="233">
        <v>99.805721708998576</v>
      </c>
      <c r="K1143" s="235">
        <v>99.974524030653285</v>
      </c>
      <c r="L1143" s="235">
        <v>99.974340126961138</v>
      </c>
      <c r="M1143" s="240">
        <v>101.56495686330558</v>
      </c>
      <c r="N1143" s="240">
        <v>101.79435874732469</v>
      </c>
      <c r="O1143" s="240"/>
      <c r="P1143" s="238"/>
    </row>
    <row r="1144" spans="9:16" x14ac:dyDescent="0.35">
      <c r="I1144" s="223">
        <v>44657</v>
      </c>
      <c r="J1144" s="233">
        <v>99.805748267890024</v>
      </c>
      <c r="K1144" s="235">
        <v>99.974527513355866</v>
      </c>
      <c r="L1144" s="235">
        <v>99.974343468090439</v>
      </c>
      <c r="M1144" s="240">
        <v>101.56457121597604</v>
      </c>
      <c r="N1144" s="240">
        <v>101.79417000652873</v>
      </c>
      <c r="O1144" s="240"/>
      <c r="P1144" s="238"/>
    </row>
    <row r="1145" spans="9:16" x14ac:dyDescent="0.35">
      <c r="I1145" s="223">
        <v>44658</v>
      </c>
      <c r="J1145" s="233">
        <v>99.805774826781473</v>
      </c>
      <c r="K1145" s="235">
        <v>99.974530996058448</v>
      </c>
      <c r="L1145" s="235">
        <v>99.974346809219739</v>
      </c>
      <c r="M1145" s="240">
        <v>101.56418556864651</v>
      </c>
      <c r="N1145" s="240">
        <v>101.79398126573275</v>
      </c>
      <c r="O1145" s="240"/>
      <c r="P1145" s="238"/>
    </row>
    <row r="1146" spans="9:16" x14ac:dyDescent="0.35">
      <c r="I1146" s="223">
        <v>44659</v>
      </c>
      <c r="J1146" s="233">
        <v>99.805801385672922</v>
      </c>
      <c r="K1146" s="235">
        <v>99.974534478761029</v>
      </c>
      <c r="L1146" s="235">
        <v>99.974350150349039</v>
      </c>
      <c r="M1146" s="240">
        <v>101.56379992131697</v>
      </c>
      <c r="N1146" s="240">
        <v>101.79379252493679</v>
      </c>
      <c r="O1146" s="240"/>
      <c r="P1146" s="238"/>
    </row>
    <row r="1147" spans="9:16" x14ac:dyDescent="0.35">
      <c r="I1147" s="223">
        <v>44660</v>
      </c>
      <c r="J1147" s="233">
        <v>99.805827944564371</v>
      </c>
      <c r="K1147" s="235">
        <v>99.974537961463611</v>
      </c>
      <c r="L1147" s="235">
        <v>99.97435349147834</v>
      </c>
      <c r="M1147" s="240">
        <v>101.56341427398743</v>
      </c>
      <c r="N1147" s="240">
        <v>101.79360378414081</v>
      </c>
      <c r="O1147" s="240"/>
      <c r="P1147" s="238"/>
    </row>
    <row r="1148" spans="9:16" x14ac:dyDescent="0.35">
      <c r="I1148" s="223">
        <v>44661</v>
      </c>
      <c r="J1148" s="233">
        <v>99.805854503455819</v>
      </c>
      <c r="K1148" s="235">
        <v>99.974541444166192</v>
      </c>
      <c r="L1148" s="235">
        <v>99.97435683260764</v>
      </c>
      <c r="M1148" s="240">
        <v>101.5630286266579</v>
      </c>
      <c r="N1148" s="240">
        <v>101.79341504334485</v>
      </c>
      <c r="O1148" s="240"/>
      <c r="P1148" s="238"/>
    </row>
    <row r="1149" spans="9:16" x14ac:dyDescent="0.35">
      <c r="I1149" s="223">
        <v>44662</v>
      </c>
      <c r="J1149" s="233">
        <v>99.805881062347268</v>
      </c>
      <c r="K1149" s="235">
        <v>99.974544926868774</v>
      </c>
      <c r="L1149" s="235">
        <v>99.97436017373694</v>
      </c>
      <c r="M1149" s="240">
        <v>101.56264297932836</v>
      </c>
      <c r="N1149" s="240">
        <v>101.79322630254887</v>
      </c>
      <c r="O1149" s="240"/>
      <c r="P1149" s="238"/>
    </row>
    <row r="1150" spans="9:16" x14ac:dyDescent="0.35">
      <c r="I1150" s="223">
        <v>44663</v>
      </c>
      <c r="J1150" s="233">
        <v>99.805907621238717</v>
      </c>
      <c r="K1150" s="235">
        <v>99.974548409571355</v>
      </c>
      <c r="L1150" s="235">
        <v>99.974363514866241</v>
      </c>
      <c r="M1150" s="240">
        <v>101.56225733199882</v>
      </c>
      <c r="N1150" s="240">
        <v>101.79303756175291</v>
      </c>
      <c r="O1150" s="240"/>
      <c r="P1150" s="238"/>
    </row>
    <row r="1151" spans="9:16" x14ac:dyDescent="0.35">
      <c r="I1151" s="223">
        <v>44664</v>
      </c>
      <c r="J1151" s="233">
        <v>99.805934180130166</v>
      </c>
      <c r="K1151" s="235">
        <v>99.974551892273936</v>
      </c>
      <c r="L1151" s="235">
        <v>99.974366855995541</v>
      </c>
      <c r="M1151" s="240">
        <v>101.56187168466928</v>
      </c>
      <c r="N1151" s="240">
        <v>101.79284882095693</v>
      </c>
      <c r="O1151" s="240"/>
      <c r="P1151" s="238"/>
    </row>
    <row r="1152" spans="9:16" x14ac:dyDescent="0.35">
      <c r="I1152" s="223">
        <v>44665</v>
      </c>
      <c r="J1152" s="233">
        <v>99.805960739021614</v>
      </c>
      <c r="K1152" s="235">
        <v>99.974555374976518</v>
      </c>
      <c r="L1152" s="235">
        <v>99.974370197124841</v>
      </c>
      <c r="M1152" s="240">
        <v>101.56148603733975</v>
      </c>
      <c r="N1152" s="240">
        <v>101.79266008016097</v>
      </c>
      <c r="O1152" s="240"/>
      <c r="P1152" s="238"/>
    </row>
    <row r="1153" spans="9:16" x14ac:dyDescent="0.35">
      <c r="I1153" s="223">
        <v>44666</v>
      </c>
      <c r="J1153" s="233">
        <v>99.805987297913063</v>
      </c>
      <c r="K1153" s="235">
        <v>99.974558857679099</v>
      </c>
      <c r="L1153" s="235">
        <v>99.974373538254142</v>
      </c>
      <c r="M1153" s="240">
        <v>101.56110039001021</v>
      </c>
      <c r="N1153" s="240">
        <v>101.79247133936499</v>
      </c>
      <c r="O1153" s="240"/>
      <c r="P1153" s="238"/>
    </row>
    <row r="1154" spans="9:16" x14ac:dyDescent="0.35">
      <c r="I1154" s="223">
        <v>44667</v>
      </c>
      <c r="J1154" s="233">
        <v>99.806013856804512</v>
      </c>
      <c r="K1154" s="235">
        <v>99.974562340381681</v>
      </c>
      <c r="L1154" s="235">
        <v>99.974376879383442</v>
      </c>
      <c r="M1154" s="240">
        <v>101.56071474268067</v>
      </c>
      <c r="N1154" s="240">
        <v>101.79228259856903</v>
      </c>
      <c r="O1154" s="240"/>
      <c r="P1154" s="238"/>
    </row>
    <row r="1155" spans="9:16" x14ac:dyDescent="0.35">
      <c r="I1155" s="223">
        <v>44668</v>
      </c>
      <c r="J1155" s="233">
        <v>99.806040415695961</v>
      </c>
      <c r="K1155" s="235">
        <v>99.974565823084262</v>
      </c>
      <c r="L1155" s="235">
        <v>99.974380220512742</v>
      </c>
      <c r="M1155" s="240">
        <v>101.56032909535114</v>
      </c>
      <c r="N1155" s="240">
        <v>101.79209385777305</v>
      </c>
      <c r="O1155" s="240"/>
      <c r="P1155" s="238"/>
    </row>
    <row r="1156" spans="9:16" x14ac:dyDescent="0.35">
      <c r="I1156" s="223">
        <v>44669</v>
      </c>
      <c r="J1156" s="233">
        <v>99.806066974587409</v>
      </c>
      <c r="K1156" s="235">
        <v>99.974569305786844</v>
      </c>
      <c r="L1156" s="235">
        <v>99.974383561642043</v>
      </c>
      <c r="M1156" s="240">
        <v>101.5599434480216</v>
      </c>
      <c r="N1156" s="240">
        <v>101.79190511697709</v>
      </c>
      <c r="O1156" s="240"/>
      <c r="P1156" s="238"/>
    </row>
    <row r="1157" spans="9:16" x14ac:dyDescent="0.35">
      <c r="I1157" s="223">
        <v>44670</v>
      </c>
      <c r="J1157" s="233">
        <v>99.806093533478858</v>
      </c>
      <c r="K1157" s="235">
        <v>99.974572788489425</v>
      </c>
      <c r="L1157" s="235">
        <v>99.974386902771343</v>
      </c>
      <c r="M1157" s="240">
        <v>101.55955780069206</v>
      </c>
      <c r="N1157" s="240">
        <v>101.79171637618111</v>
      </c>
      <c r="O1157" s="240"/>
      <c r="P1157" s="238"/>
    </row>
    <row r="1158" spans="9:16" x14ac:dyDescent="0.35">
      <c r="I1158" s="223">
        <v>44671</v>
      </c>
      <c r="J1158" s="233">
        <v>99.806120092370307</v>
      </c>
      <c r="K1158" s="235">
        <v>99.974576271192007</v>
      </c>
      <c r="L1158" s="235">
        <v>99.974390243900643</v>
      </c>
      <c r="M1158" s="240">
        <v>101.55917215336252</v>
      </c>
      <c r="N1158" s="240">
        <v>101.79152763538515</v>
      </c>
      <c r="O1158" s="240"/>
      <c r="P1158" s="238"/>
    </row>
    <row r="1159" spans="9:16" x14ac:dyDescent="0.35">
      <c r="I1159" s="223">
        <v>44672</v>
      </c>
      <c r="J1159" s="233">
        <v>99.806146651261756</v>
      </c>
      <c r="K1159" s="235">
        <v>99.974579753894588</v>
      </c>
      <c r="L1159" s="235">
        <v>99.974393585029944</v>
      </c>
      <c r="M1159" s="240">
        <v>101.55878650603299</v>
      </c>
      <c r="N1159" s="240">
        <v>101.79133889458917</v>
      </c>
      <c r="O1159" s="240"/>
      <c r="P1159" s="238"/>
    </row>
    <row r="1160" spans="9:16" x14ac:dyDescent="0.35">
      <c r="I1160" s="223">
        <v>44673</v>
      </c>
      <c r="J1160" s="233">
        <v>99.806173210153204</v>
      </c>
      <c r="K1160" s="235">
        <v>99.974583236597169</v>
      </c>
      <c r="L1160" s="235">
        <v>99.974396926159244</v>
      </c>
      <c r="M1160" s="240">
        <v>101.55840085870345</v>
      </c>
      <c r="N1160" s="240">
        <v>101.79115015379321</v>
      </c>
      <c r="O1160" s="240"/>
      <c r="P1160" s="238"/>
    </row>
    <row r="1161" spans="9:16" x14ac:dyDescent="0.35">
      <c r="I1161" s="223">
        <v>44674</v>
      </c>
      <c r="J1161" s="233">
        <v>99.806199769044653</v>
      </c>
      <c r="K1161" s="235">
        <v>99.974586719299751</v>
      </c>
      <c r="L1161" s="235">
        <v>99.974400267288544</v>
      </c>
      <c r="M1161" s="240">
        <v>101.55801521137391</v>
      </c>
      <c r="N1161" s="240">
        <v>101.79096141299723</v>
      </c>
      <c r="O1161" s="240"/>
      <c r="P1161" s="238"/>
    </row>
    <row r="1162" spans="9:16" x14ac:dyDescent="0.35">
      <c r="I1162" s="223">
        <v>44675</v>
      </c>
      <c r="J1162" s="233">
        <v>99.806226327936102</v>
      </c>
      <c r="K1162" s="235">
        <v>99.974590202002332</v>
      </c>
      <c r="L1162" s="235">
        <v>99.974403608417845</v>
      </c>
      <c r="M1162" s="240">
        <v>101.55762956404438</v>
      </c>
      <c r="N1162" s="240">
        <v>101.79077267220127</v>
      </c>
      <c r="O1162" s="240"/>
      <c r="P1162" s="238"/>
    </row>
    <row r="1163" spans="9:16" x14ac:dyDescent="0.35">
      <c r="I1163" s="223">
        <v>44676</v>
      </c>
      <c r="J1163" s="233">
        <v>99.806252886827551</v>
      </c>
      <c r="K1163" s="235">
        <v>99.974593684704914</v>
      </c>
      <c r="L1163" s="235">
        <v>99.974406949547145</v>
      </c>
      <c r="M1163" s="240">
        <v>101.55724391671484</v>
      </c>
      <c r="N1163" s="240">
        <v>101.79058393140529</v>
      </c>
      <c r="O1163" s="240"/>
      <c r="P1163" s="238"/>
    </row>
    <row r="1164" spans="9:16" x14ac:dyDescent="0.35">
      <c r="I1164" s="223">
        <v>44677</v>
      </c>
      <c r="J1164" s="233">
        <v>99.806279445718999</v>
      </c>
      <c r="K1164" s="235">
        <v>99.974597167407495</v>
      </c>
      <c r="L1164" s="235">
        <v>99.974410290676445</v>
      </c>
      <c r="M1164" s="240">
        <v>101.5568582693853</v>
      </c>
      <c r="N1164" s="240">
        <v>101.79039519060933</v>
      </c>
      <c r="O1164" s="240"/>
      <c r="P1164" s="238"/>
    </row>
    <row r="1165" spans="9:16" x14ac:dyDescent="0.35">
      <c r="I1165" s="223">
        <v>44678</v>
      </c>
      <c r="J1165" s="233">
        <v>99.806306004610448</v>
      </c>
      <c r="K1165" s="235">
        <v>99.974600650110077</v>
      </c>
      <c r="L1165" s="235">
        <v>99.974413631805746</v>
      </c>
      <c r="M1165" s="240">
        <v>101.55647262205576</v>
      </c>
      <c r="N1165" s="240">
        <v>101.79020644981335</v>
      </c>
      <c r="O1165" s="240"/>
      <c r="P1165" s="238"/>
    </row>
    <row r="1166" spans="9:16" x14ac:dyDescent="0.35">
      <c r="I1166" s="223">
        <v>44679</v>
      </c>
      <c r="J1166" s="233">
        <v>99.806332563501897</v>
      </c>
      <c r="K1166" s="235">
        <v>99.974604132812658</v>
      </c>
      <c r="L1166" s="235">
        <v>99.974416972935046</v>
      </c>
      <c r="M1166" s="240">
        <v>101.55608697472623</v>
      </c>
      <c r="N1166" s="240">
        <v>101.79001770901739</v>
      </c>
      <c r="O1166" s="240"/>
      <c r="P1166" s="238"/>
    </row>
    <row r="1167" spans="9:16" x14ac:dyDescent="0.35">
      <c r="I1167" s="223">
        <v>44680</v>
      </c>
      <c r="J1167" s="233">
        <v>99.806359122393346</v>
      </c>
      <c r="K1167" s="235">
        <v>99.974607615515239</v>
      </c>
      <c r="L1167" s="235">
        <v>99.974420314064346</v>
      </c>
      <c r="M1167" s="240">
        <v>101.55570132739669</v>
      </c>
      <c r="N1167" s="240">
        <v>101.78982896822141</v>
      </c>
      <c r="O1167" s="240"/>
      <c r="P1167" s="238"/>
    </row>
    <row r="1168" spans="9:16" x14ac:dyDescent="0.35">
      <c r="I1168" s="223">
        <v>44681</v>
      </c>
      <c r="J1168" s="233">
        <v>99.806385681284794</v>
      </c>
      <c r="K1168" s="235">
        <v>99.974611098217821</v>
      </c>
      <c r="L1168" s="235">
        <v>99.974423655193647</v>
      </c>
      <c r="M1168" s="240">
        <v>101.55531568006715</v>
      </c>
      <c r="N1168" s="240">
        <v>101.78964022742545</v>
      </c>
      <c r="O1168" s="240"/>
      <c r="P1168" s="238"/>
    </row>
    <row r="1169" spans="9:16" x14ac:dyDescent="0.35">
      <c r="I1169" s="223">
        <v>44682</v>
      </c>
      <c r="J1169" s="233">
        <v>99.806412240176243</v>
      </c>
      <c r="K1169" s="235">
        <v>99.974614580920402</v>
      </c>
      <c r="L1169" s="235">
        <v>99.974426996322947</v>
      </c>
      <c r="M1169" s="240">
        <v>101.55493003273762</v>
      </c>
      <c r="N1169" s="240">
        <v>101.78945148662947</v>
      </c>
      <c r="O1169" s="240"/>
      <c r="P1169" s="238"/>
    </row>
    <row r="1170" spans="9:16" x14ac:dyDescent="0.35">
      <c r="I1170" s="223">
        <v>44683</v>
      </c>
      <c r="J1170" s="233">
        <v>99.806438799067692</v>
      </c>
      <c r="K1170" s="235">
        <v>99.974618063622984</v>
      </c>
      <c r="L1170" s="235">
        <v>99.974430337452247</v>
      </c>
      <c r="M1170" s="240">
        <v>101.55454438540808</v>
      </c>
      <c r="N1170" s="240">
        <v>101.78926274583351</v>
      </c>
      <c r="O1170" s="240"/>
      <c r="P1170" s="238"/>
    </row>
    <row r="1171" spans="9:16" x14ac:dyDescent="0.35">
      <c r="I1171" s="223">
        <v>44684</v>
      </c>
      <c r="J1171" s="233">
        <v>99.806465357959141</v>
      </c>
      <c r="K1171" s="235">
        <v>99.974621546325565</v>
      </c>
      <c r="L1171" s="235">
        <v>99.974433678581548</v>
      </c>
      <c r="M1171" s="240">
        <v>101.55415873807854</v>
      </c>
      <c r="N1171" s="240">
        <v>101.78907400503753</v>
      </c>
      <c r="O1171" s="240"/>
      <c r="P1171" s="238"/>
    </row>
    <row r="1172" spans="9:16" x14ac:dyDescent="0.35">
      <c r="I1172" s="223">
        <v>44685</v>
      </c>
      <c r="J1172" s="233">
        <v>99.80649191685059</v>
      </c>
      <c r="K1172" s="235">
        <v>99.974625029028147</v>
      </c>
      <c r="L1172" s="235">
        <v>99.974437019710848</v>
      </c>
      <c r="M1172" s="240">
        <v>101.553773090749</v>
      </c>
      <c r="N1172" s="240">
        <v>101.78888526424157</v>
      </c>
      <c r="O1172" s="240"/>
      <c r="P1172" s="238"/>
    </row>
    <row r="1173" spans="9:16" x14ac:dyDescent="0.35">
      <c r="I1173" s="223">
        <v>44686</v>
      </c>
      <c r="J1173" s="233">
        <v>99.806518475742038</v>
      </c>
      <c r="K1173" s="235">
        <v>99.974628511730728</v>
      </c>
      <c r="L1173" s="235">
        <v>99.974440360840148</v>
      </c>
      <c r="M1173" s="240">
        <v>101.55338744341947</v>
      </c>
      <c r="N1173" s="240">
        <v>101.78869652344559</v>
      </c>
      <c r="O1173" s="240"/>
      <c r="P1173" s="238"/>
    </row>
    <row r="1174" spans="9:16" x14ac:dyDescent="0.35">
      <c r="I1174" s="223">
        <v>44687</v>
      </c>
      <c r="J1174" s="233">
        <v>99.806545034633487</v>
      </c>
      <c r="K1174" s="235">
        <v>99.97463199443331</v>
      </c>
      <c r="L1174" s="235">
        <v>99.974443701969449</v>
      </c>
      <c r="M1174" s="240">
        <v>101.55300179608993</v>
      </c>
      <c r="N1174" s="240">
        <v>101.78850778264963</v>
      </c>
      <c r="O1174" s="240"/>
      <c r="P1174" s="238"/>
    </row>
    <row r="1175" spans="9:16" x14ac:dyDescent="0.35">
      <c r="I1175" s="223">
        <v>44688</v>
      </c>
      <c r="J1175" s="233">
        <v>99.806571593524936</v>
      </c>
      <c r="K1175" s="235">
        <v>99.974635477135891</v>
      </c>
      <c r="L1175" s="235">
        <v>99.974447043098749</v>
      </c>
      <c r="M1175" s="240">
        <v>101.55261614876039</v>
      </c>
      <c r="N1175" s="240">
        <v>101.78831904185365</v>
      </c>
      <c r="O1175" s="240"/>
      <c r="P1175" s="238"/>
    </row>
    <row r="1176" spans="9:16" x14ac:dyDescent="0.35">
      <c r="I1176" s="223">
        <v>44689</v>
      </c>
      <c r="J1176" s="233">
        <v>99.806598152416385</v>
      </c>
      <c r="K1176" s="235">
        <v>99.974638959838472</v>
      </c>
      <c r="L1176" s="235">
        <v>99.974450384228049</v>
      </c>
      <c r="M1176" s="240">
        <v>101.55223050143086</v>
      </c>
      <c r="N1176" s="240">
        <v>101.78813030105769</v>
      </c>
      <c r="O1176" s="240"/>
      <c r="P1176" s="238"/>
    </row>
    <row r="1177" spans="9:16" x14ac:dyDescent="0.35">
      <c r="I1177" s="223">
        <v>44690</v>
      </c>
      <c r="J1177" s="233">
        <v>99.806624711307833</v>
      </c>
      <c r="K1177" s="235">
        <v>99.974642442541054</v>
      </c>
      <c r="L1177" s="235">
        <v>99.97445372535735</v>
      </c>
      <c r="M1177" s="240">
        <v>101.55184485410132</v>
      </c>
      <c r="N1177" s="240">
        <v>101.78794156026171</v>
      </c>
      <c r="O1177" s="240"/>
      <c r="P1177" s="238"/>
    </row>
    <row r="1178" spans="9:16" x14ac:dyDescent="0.35">
      <c r="I1178" s="223">
        <v>44691</v>
      </c>
      <c r="J1178" s="233">
        <v>99.806651270199282</v>
      </c>
      <c r="K1178" s="235">
        <v>99.974645925243635</v>
      </c>
      <c r="L1178" s="235">
        <v>99.97445706648665</v>
      </c>
      <c r="M1178" s="240">
        <v>101.55145920677178</v>
      </c>
      <c r="N1178" s="240">
        <v>101.78775281946575</v>
      </c>
      <c r="O1178" s="240"/>
      <c r="P1178" s="238"/>
    </row>
    <row r="1179" spans="9:16" x14ac:dyDescent="0.35">
      <c r="I1179" s="223">
        <v>44692</v>
      </c>
      <c r="J1179" s="233">
        <v>99.806677829090731</v>
      </c>
      <c r="K1179" s="235">
        <v>99.974649407946217</v>
      </c>
      <c r="L1179" s="235">
        <v>99.97446040761595</v>
      </c>
      <c r="M1179" s="240">
        <v>101.55107355944224</v>
      </c>
      <c r="N1179" s="240">
        <v>101.78756407866977</v>
      </c>
      <c r="O1179" s="240"/>
      <c r="P1179" s="238"/>
    </row>
    <row r="1180" spans="9:16" x14ac:dyDescent="0.35">
      <c r="I1180" s="223">
        <v>44693</v>
      </c>
      <c r="J1180" s="233">
        <v>99.80670438798218</v>
      </c>
      <c r="K1180" s="235">
        <v>99.974652890648798</v>
      </c>
      <c r="L1180" s="235">
        <v>99.974463748745251</v>
      </c>
      <c r="M1180" s="240">
        <v>101.55068791211271</v>
      </c>
      <c r="N1180" s="240">
        <v>101.78737533787381</v>
      </c>
      <c r="O1180" s="240"/>
      <c r="P1180" s="238"/>
    </row>
    <row r="1181" spans="9:16" x14ac:dyDescent="0.35">
      <c r="I1181" s="223">
        <v>44694</v>
      </c>
      <c r="J1181" s="233">
        <v>99.806730946873628</v>
      </c>
      <c r="K1181" s="235">
        <v>99.97465637335138</v>
      </c>
      <c r="L1181" s="235">
        <v>99.974467089874551</v>
      </c>
      <c r="M1181" s="240">
        <v>101.55030226478317</v>
      </c>
      <c r="N1181" s="240">
        <v>101.78718659707783</v>
      </c>
      <c r="O1181" s="240"/>
      <c r="P1181" s="238"/>
    </row>
    <row r="1182" spans="9:16" x14ac:dyDescent="0.35">
      <c r="I1182" s="223">
        <v>44695</v>
      </c>
      <c r="J1182" s="233">
        <v>99.806757505765077</v>
      </c>
      <c r="K1182" s="235">
        <v>99.974659856053961</v>
      </c>
      <c r="L1182" s="235">
        <v>99.974470431003851</v>
      </c>
      <c r="M1182" s="240">
        <v>101.54991661745363</v>
      </c>
      <c r="N1182" s="240">
        <v>101.78699785628187</v>
      </c>
      <c r="O1182" s="240"/>
      <c r="P1182" s="238"/>
    </row>
    <row r="1183" spans="9:16" x14ac:dyDescent="0.35">
      <c r="I1183" s="223">
        <v>44696</v>
      </c>
      <c r="J1183" s="233">
        <v>99.806784064656526</v>
      </c>
      <c r="K1183" s="235">
        <v>99.974663338756542</v>
      </c>
      <c r="L1183" s="235">
        <v>99.974473772133152</v>
      </c>
      <c r="M1183" s="240">
        <v>101.5495309701241</v>
      </c>
      <c r="N1183" s="240">
        <v>101.78680911548589</v>
      </c>
      <c r="O1183" s="240"/>
      <c r="P1183" s="238"/>
    </row>
    <row r="1184" spans="9:16" x14ac:dyDescent="0.35">
      <c r="I1184" s="223">
        <v>44697</v>
      </c>
      <c r="J1184" s="233">
        <v>99.806810623547975</v>
      </c>
      <c r="K1184" s="235">
        <v>99.974666821459124</v>
      </c>
      <c r="L1184" s="235">
        <v>99.974477113262452</v>
      </c>
      <c r="M1184" s="240">
        <v>101.54914532279456</v>
      </c>
      <c r="N1184" s="240">
        <v>101.78662037468993</v>
      </c>
      <c r="O1184" s="240"/>
      <c r="P1184" s="238"/>
    </row>
    <row r="1185" spans="9:16" x14ac:dyDescent="0.35">
      <c r="I1185" s="223">
        <v>44698</v>
      </c>
      <c r="J1185" s="233">
        <v>99.806837182439423</v>
      </c>
      <c r="K1185" s="235">
        <v>99.974670304161705</v>
      </c>
      <c r="L1185" s="235">
        <v>99.974480454391752</v>
      </c>
      <c r="M1185" s="240">
        <v>101.54875967546502</v>
      </c>
      <c r="N1185" s="240">
        <v>101.78643163389395</v>
      </c>
      <c r="O1185" s="240"/>
      <c r="P1185" s="238"/>
    </row>
    <row r="1186" spans="9:16" x14ac:dyDescent="0.35">
      <c r="I1186" s="223">
        <v>44699</v>
      </c>
      <c r="J1186" s="233">
        <v>99.806863741330872</v>
      </c>
      <c r="K1186" s="235">
        <v>99.974673786864287</v>
      </c>
      <c r="L1186" s="235">
        <v>99.974483795521053</v>
      </c>
      <c r="M1186" s="240">
        <v>101.54837402813548</v>
      </c>
      <c r="N1186" s="240">
        <v>101.78624289309799</v>
      </c>
      <c r="O1186" s="240"/>
      <c r="P1186" s="238"/>
    </row>
    <row r="1187" spans="9:16" x14ac:dyDescent="0.35">
      <c r="I1187" s="223">
        <v>44700</v>
      </c>
      <c r="J1187" s="233">
        <v>99.806890300222321</v>
      </c>
      <c r="K1187" s="235">
        <v>99.974677269566868</v>
      </c>
      <c r="L1187" s="235">
        <v>99.974487136650353</v>
      </c>
      <c r="M1187" s="240">
        <v>101.54798838080595</v>
      </c>
      <c r="N1187" s="240">
        <v>101.78605415230201</v>
      </c>
      <c r="O1187" s="240"/>
      <c r="P1187" s="238"/>
    </row>
    <row r="1188" spans="9:16" x14ac:dyDescent="0.35">
      <c r="I1188" s="223">
        <v>44701</v>
      </c>
      <c r="J1188" s="233">
        <v>99.80691685911377</v>
      </c>
      <c r="K1188" s="235">
        <v>99.97468075226945</v>
      </c>
      <c r="L1188" s="235">
        <v>99.974490477779653</v>
      </c>
      <c r="M1188" s="240">
        <v>101.54760273347641</v>
      </c>
      <c r="N1188" s="240">
        <v>101.78586541150605</v>
      </c>
      <c r="O1188" s="240"/>
      <c r="P1188" s="238"/>
    </row>
    <row r="1189" spans="9:16" x14ac:dyDescent="0.35">
      <c r="I1189" s="223">
        <v>44702</v>
      </c>
      <c r="J1189" s="233">
        <v>99.806943418005218</v>
      </c>
      <c r="K1189" s="235">
        <v>99.974684234972031</v>
      </c>
      <c r="L1189" s="235">
        <v>99.974493818908954</v>
      </c>
      <c r="M1189" s="240">
        <v>101.54721708614687</v>
      </c>
      <c r="N1189" s="240">
        <v>101.78567667071007</v>
      </c>
      <c r="O1189" s="240"/>
      <c r="P1189" s="238"/>
    </row>
    <row r="1190" spans="9:16" x14ac:dyDescent="0.35">
      <c r="I1190" s="223">
        <v>44703</v>
      </c>
      <c r="J1190" s="233">
        <v>99.806969976896667</v>
      </c>
      <c r="K1190" s="235">
        <v>99.974687717674612</v>
      </c>
      <c r="L1190" s="235">
        <v>99.974497160038254</v>
      </c>
      <c r="M1190" s="240">
        <v>101.54683143881734</v>
      </c>
      <c r="N1190" s="240">
        <v>101.78548792991411</v>
      </c>
      <c r="O1190" s="240"/>
      <c r="P1190" s="238"/>
    </row>
    <row r="1191" spans="9:16" x14ac:dyDescent="0.35">
      <c r="I1191" s="223">
        <v>44704</v>
      </c>
      <c r="J1191" s="233">
        <v>99.806996535788116</v>
      </c>
      <c r="K1191" s="235">
        <v>99.974691200377194</v>
      </c>
      <c r="L1191" s="235">
        <v>99.974500501167554</v>
      </c>
      <c r="M1191" s="240">
        <v>101.5464457914878</v>
      </c>
      <c r="N1191" s="240">
        <v>101.78529918911813</v>
      </c>
      <c r="O1191" s="240"/>
      <c r="P1191" s="238"/>
    </row>
    <row r="1192" spans="9:16" x14ac:dyDescent="0.35">
      <c r="I1192" s="223">
        <v>44705</v>
      </c>
      <c r="J1192" s="233">
        <v>99.807023094679565</v>
      </c>
      <c r="K1192" s="235">
        <v>99.974694683079775</v>
      </c>
      <c r="L1192" s="235">
        <v>99.974503842296855</v>
      </c>
      <c r="M1192" s="240">
        <v>101.54606014415826</v>
      </c>
      <c r="N1192" s="240">
        <v>101.78511044832217</v>
      </c>
      <c r="O1192" s="240"/>
      <c r="P1192" s="238"/>
    </row>
    <row r="1193" spans="9:16" x14ac:dyDescent="0.35">
      <c r="I1193" s="223">
        <v>44706</v>
      </c>
      <c r="J1193" s="233">
        <v>99.807049653571013</v>
      </c>
      <c r="K1193" s="235">
        <v>99.974698165782357</v>
      </c>
      <c r="L1193" s="235">
        <v>99.974507183426155</v>
      </c>
      <c r="M1193" s="240">
        <v>101.54567449682872</v>
      </c>
      <c r="N1193" s="240">
        <v>101.78492170752619</v>
      </c>
      <c r="O1193" s="240"/>
      <c r="P1193" s="238"/>
    </row>
    <row r="1194" spans="9:16" x14ac:dyDescent="0.35">
      <c r="I1194" s="223">
        <v>44707</v>
      </c>
      <c r="J1194" s="233">
        <v>99.807076212462462</v>
      </c>
      <c r="K1194" s="235">
        <v>99.974701648484938</v>
      </c>
      <c r="L1194" s="235">
        <v>99.974510524555456</v>
      </c>
      <c r="M1194" s="240">
        <v>101.54528884949919</v>
      </c>
      <c r="N1194" s="240">
        <v>101.78473296673023</v>
      </c>
      <c r="O1194" s="240"/>
      <c r="P1194" s="238"/>
    </row>
    <row r="1195" spans="9:16" x14ac:dyDescent="0.35">
      <c r="I1195" s="223">
        <v>44708</v>
      </c>
      <c r="J1195" s="233">
        <v>99.807102771353911</v>
      </c>
      <c r="K1195" s="235">
        <v>99.97470513118752</v>
      </c>
      <c r="L1195" s="235">
        <v>99.974513865684756</v>
      </c>
      <c r="M1195" s="240">
        <v>101.54490320216965</v>
      </c>
      <c r="N1195" s="240">
        <v>101.78454422593425</v>
      </c>
      <c r="O1195" s="240"/>
      <c r="P1195" s="238"/>
    </row>
    <row r="1196" spans="9:16" x14ac:dyDescent="0.35">
      <c r="I1196" s="223">
        <v>44709</v>
      </c>
      <c r="J1196" s="233">
        <v>99.80712933024536</v>
      </c>
      <c r="K1196" s="235">
        <v>99.974708613890101</v>
      </c>
      <c r="L1196" s="235">
        <v>99.974517206814056</v>
      </c>
      <c r="M1196" s="240">
        <v>101.54451755484011</v>
      </c>
      <c r="N1196" s="240">
        <v>101.78435548513829</v>
      </c>
      <c r="O1196" s="240"/>
      <c r="P1196" s="238"/>
    </row>
    <row r="1197" spans="9:16" x14ac:dyDescent="0.35">
      <c r="I1197" s="223">
        <v>44710</v>
      </c>
      <c r="J1197" s="233">
        <v>99.807155889136808</v>
      </c>
      <c r="K1197" s="235">
        <v>99.974712096592683</v>
      </c>
      <c r="L1197" s="235">
        <v>99.974520547943357</v>
      </c>
      <c r="M1197" s="240">
        <v>101.54413190751058</v>
      </c>
      <c r="N1197" s="240">
        <v>101.78416674434231</v>
      </c>
      <c r="O1197" s="240"/>
      <c r="P1197" s="238"/>
    </row>
    <row r="1198" spans="9:16" x14ac:dyDescent="0.35">
      <c r="I1198" s="223">
        <v>44711</v>
      </c>
      <c r="J1198" s="233">
        <v>99.807182448028257</v>
      </c>
      <c r="K1198" s="235">
        <v>99.974715579295264</v>
      </c>
      <c r="L1198" s="235">
        <v>99.974523889072657</v>
      </c>
      <c r="M1198" s="240">
        <v>101.54374626018104</v>
      </c>
      <c r="N1198" s="240">
        <v>101.78397800354635</v>
      </c>
      <c r="O1198" s="240"/>
      <c r="P1198" s="238"/>
    </row>
    <row r="1199" spans="9:16" x14ac:dyDescent="0.35">
      <c r="I1199" s="223">
        <v>44712</v>
      </c>
      <c r="J1199" s="233">
        <v>99.807209006919706</v>
      </c>
      <c r="K1199" s="235">
        <v>99.974719061997845</v>
      </c>
      <c r="L1199" s="235">
        <v>99.974527230201957</v>
      </c>
      <c r="M1199" s="240">
        <v>101.5433606128515</v>
      </c>
      <c r="N1199" s="240">
        <v>101.78378926275037</v>
      </c>
      <c r="O1199" s="240"/>
      <c r="P1199" s="238"/>
    </row>
    <row r="1200" spans="9:16" x14ac:dyDescent="0.35">
      <c r="I1200" s="223">
        <v>44713</v>
      </c>
      <c r="J1200" s="233">
        <v>99.807235565811155</v>
      </c>
      <c r="K1200" s="235">
        <v>99.974722544700427</v>
      </c>
      <c r="L1200" s="235">
        <v>99.974530571331258</v>
      </c>
      <c r="M1200" s="240">
        <v>101.54297496552196</v>
      </c>
      <c r="N1200" s="240">
        <v>101.78360052195441</v>
      </c>
      <c r="O1200" s="240"/>
      <c r="P1200" s="238"/>
    </row>
    <row r="1201" spans="9:16" x14ac:dyDescent="0.35">
      <c r="I1201" s="223">
        <v>44714</v>
      </c>
      <c r="J1201" s="233">
        <v>99.807262124702604</v>
      </c>
      <c r="K1201" s="235">
        <v>99.974726027403008</v>
      </c>
      <c r="L1201" s="235">
        <v>99.974533912460558</v>
      </c>
      <c r="M1201" s="240">
        <v>101.54258931819243</v>
      </c>
      <c r="N1201" s="240">
        <v>101.78341178115843</v>
      </c>
      <c r="O1201" s="240"/>
      <c r="P1201" s="238"/>
    </row>
    <row r="1202" spans="9:16" x14ac:dyDescent="0.35">
      <c r="I1202" s="223">
        <v>44715</v>
      </c>
      <c r="J1202" s="233">
        <v>99.807288683594052</v>
      </c>
      <c r="K1202" s="235">
        <v>99.97472951010559</v>
      </c>
      <c r="L1202" s="235">
        <v>99.974537253589858</v>
      </c>
      <c r="M1202" s="240">
        <v>101.54220367086289</v>
      </c>
      <c r="N1202" s="240">
        <v>101.78322304036247</v>
      </c>
      <c r="O1202" s="240"/>
      <c r="P1202" s="238"/>
    </row>
    <row r="1203" spans="9:16" x14ac:dyDescent="0.35">
      <c r="I1203" s="223">
        <v>44716</v>
      </c>
      <c r="J1203" s="233">
        <v>99.807315242485501</v>
      </c>
      <c r="K1203" s="235">
        <v>99.974732992808171</v>
      </c>
      <c r="L1203" s="235">
        <v>99.974540594719159</v>
      </c>
      <c r="M1203" s="240">
        <v>101.54181802353335</v>
      </c>
      <c r="N1203" s="240">
        <v>101.78303429956649</v>
      </c>
      <c r="O1203" s="240"/>
      <c r="P1203" s="238"/>
    </row>
    <row r="1204" spans="9:16" x14ac:dyDescent="0.35">
      <c r="I1204" s="223">
        <v>44717</v>
      </c>
      <c r="J1204" s="233">
        <v>99.80734180137695</v>
      </c>
      <c r="K1204" s="235">
        <v>99.974736475510753</v>
      </c>
      <c r="L1204" s="235">
        <v>99.974543935848459</v>
      </c>
      <c r="M1204" s="240">
        <v>101.54143237620382</v>
      </c>
      <c r="N1204" s="240">
        <v>101.78284555877053</v>
      </c>
      <c r="O1204" s="240"/>
      <c r="P1204" s="238"/>
    </row>
    <row r="1205" spans="9:16" x14ac:dyDescent="0.35">
      <c r="I1205" s="223">
        <v>44718</v>
      </c>
      <c r="J1205" s="233">
        <v>99.807368360268399</v>
      </c>
      <c r="K1205" s="235">
        <v>99.974739958213334</v>
      </c>
      <c r="L1205" s="235">
        <v>99.974547276977759</v>
      </c>
      <c r="M1205" s="240">
        <v>101.54104672887428</v>
      </c>
      <c r="N1205" s="240">
        <v>101.78265681797455</v>
      </c>
      <c r="O1205" s="240"/>
      <c r="P1205" s="238"/>
    </row>
    <row r="1206" spans="9:16" x14ac:dyDescent="0.35">
      <c r="I1206" s="223">
        <v>44719</v>
      </c>
      <c r="J1206" s="233">
        <v>99.807394919159847</v>
      </c>
      <c r="K1206" s="235">
        <v>99.974743440915915</v>
      </c>
      <c r="L1206" s="235">
        <v>99.97455061810706</v>
      </c>
      <c r="M1206" s="240">
        <v>101.54066108154474</v>
      </c>
      <c r="N1206" s="240">
        <v>101.78246807717859</v>
      </c>
      <c r="O1206" s="240"/>
      <c r="P1206" s="238"/>
    </row>
    <row r="1207" spans="9:16" x14ac:dyDescent="0.35">
      <c r="I1207" s="223">
        <v>44720</v>
      </c>
      <c r="J1207" s="233">
        <v>99.807421478051296</v>
      </c>
      <c r="K1207" s="235">
        <v>99.974746923618497</v>
      </c>
      <c r="L1207" s="235">
        <v>99.97455395923636</v>
      </c>
      <c r="M1207" s="240">
        <v>101.5402754342152</v>
      </c>
      <c r="N1207" s="240">
        <v>101.78227933638262</v>
      </c>
      <c r="O1207" s="240"/>
      <c r="P1207" s="238"/>
    </row>
    <row r="1208" spans="9:16" x14ac:dyDescent="0.35">
      <c r="I1208" s="223">
        <v>44721</v>
      </c>
      <c r="J1208" s="233">
        <v>99.807448036942745</v>
      </c>
      <c r="K1208" s="235">
        <v>99.974750406321078</v>
      </c>
      <c r="L1208" s="235">
        <v>99.97455730036566</v>
      </c>
      <c r="M1208" s="240">
        <v>101.53988978688567</v>
      </c>
      <c r="N1208" s="240">
        <v>101.78209059558665</v>
      </c>
      <c r="O1208" s="240"/>
      <c r="P1208" s="238"/>
    </row>
    <row r="1209" spans="9:16" x14ac:dyDescent="0.35">
      <c r="I1209" s="223">
        <v>44722</v>
      </c>
      <c r="J1209" s="233">
        <v>99.807474595834194</v>
      </c>
      <c r="K1209" s="235">
        <v>99.97475388902366</v>
      </c>
      <c r="L1209" s="235">
        <v>99.974560641494961</v>
      </c>
      <c r="M1209" s="240">
        <v>101.53950413955613</v>
      </c>
      <c r="N1209" s="240">
        <v>101.78190185479068</v>
      </c>
      <c r="O1209" s="240"/>
      <c r="P1209" s="238"/>
    </row>
    <row r="1210" spans="9:16" x14ac:dyDescent="0.35">
      <c r="I1210" s="223">
        <v>44723</v>
      </c>
      <c r="J1210" s="233">
        <v>99.807501154725642</v>
      </c>
      <c r="K1210" s="235">
        <v>99.974757371726241</v>
      </c>
      <c r="L1210" s="235">
        <v>99.974563982624261</v>
      </c>
      <c r="M1210" s="240">
        <v>101.53911849222659</v>
      </c>
      <c r="N1210" s="240">
        <v>101.78171311399471</v>
      </c>
      <c r="O1210" s="240"/>
      <c r="P1210" s="238"/>
    </row>
    <row r="1211" spans="9:16" x14ac:dyDescent="0.35">
      <c r="I1211" s="223">
        <v>44724</v>
      </c>
      <c r="J1211" s="233">
        <v>99.807527713617091</v>
      </c>
      <c r="K1211" s="235">
        <v>99.974760854428823</v>
      </c>
      <c r="L1211" s="235">
        <v>99.974567323753561</v>
      </c>
      <c r="M1211" s="240">
        <v>101.53873284489705</v>
      </c>
      <c r="N1211" s="240">
        <v>101.78152437319874</v>
      </c>
      <c r="O1211" s="240"/>
      <c r="P1211" s="238"/>
    </row>
    <row r="1212" spans="9:16" x14ac:dyDescent="0.35">
      <c r="I1212" s="223">
        <v>44725</v>
      </c>
      <c r="J1212" s="233">
        <v>99.80755427250854</v>
      </c>
      <c r="K1212" s="235">
        <v>99.974764337131404</v>
      </c>
      <c r="L1212" s="235">
        <v>99.974570664882862</v>
      </c>
      <c r="M1212" s="240">
        <v>101.53834719756752</v>
      </c>
      <c r="N1212" s="240">
        <v>101.78133563240277</v>
      </c>
      <c r="O1212" s="240"/>
      <c r="P1212" s="238"/>
    </row>
    <row r="1213" spans="9:16" x14ac:dyDescent="0.35">
      <c r="I1213" s="223">
        <v>44726</v>
      </c>
      <c r="J1213" s="233">
        <v>99.807580831399989</v>
      </c>
      <c r="K1213" s="235">
        <v>99.974767819833986</v>
      </c>
      <c r="L1213" s="235">
        <v>99.974574006012162</v>
      </c>
      <c r="M1213" s="240">
        <v>101.53796155023798</v>
      </c>
      <c r="N1213" s="240">
        <v>101.7811468916068</v>
      </c>
      <c r="O1213" s="240"/>
      <c r="P1213" s="238"/>
    </row>
    <row r="1214" spans="9:16" x14ac:dyDescent="0.35">
      <c r="I1214" s="223">
        <v>44727</v>
      </c>
      <c r="J1214" s="233">
        <v>99.807607390291437</v>
      </c>
      <c r="K1214" s="235">
        <v>99.974771302536567</v>
      </c>
      <c r="L1214" s="235">
        <v>99.974577347141462</v>
      </c>
      <c r="M1214" s="240">
        <v>101.53757590290844</v>
      </c>
      <c r="N1214" s="240">
        <v>101.78095815081083</v>
      </c>
      <c r="O1214" s="240"/>
      <c r="P1214" s="238"/>
    </row>
    <row r="1215" spans="9:16" x14ac:dyDescent="0.35">
      <c r="I1215" s="223">
        <v>44728</v>
      </c>
      <c r="J1215" s="233">
        <v>99.807633949182886</v>
      </c>
      <c r="K1215" s="235">
        <v>99.974774785239148</v>
      </c>
      <c r="L1215" s="235">
        <v>99.974580688270763</v>
      </c>
      <c r="M1215" s="240">
        <v>101.53719025557891</v>
      </c>
      <c r="N1215" s="240">
        <v>101.78076941001486</v>
      </c>
      <c r="O1215" s="240"/>
      <c r="P1215" s="238"/>
    </row>
    <row r="1216" spans="9:16" x14ac:dyDescent="0.35">
      <c r="I1216" s="223">
        <v>44729</v>
      </c>
      <c r="J1216" s="233">
        <v>99.807660508074335</v>
      </c>
      <c r="K1216" s="235">
        <v>99.97477826794173</v>
      </c>
      <c r="L1216" s="235">
        <v>99.974584029400063</v>
      </c>
      <c r="M1216" s="240">
        <v>101.53680460824937</v>
      </c>
      <c r="N1216" s="240">
        <v>101.78058066921889</v>
      </c>
      <c r="O1216" s="240"/>
      <c r="P1216" s="238"/>
    </row>
    <row r="1217" spans="9:16" x14ac:dyDescent="0.35">
      <c r="I1217" s="223">
        <v>44730</v>
      </c>
      <c r="J1217" s="233">
        <v>99.807687066965784</v>
      </c>
      <c r="K1217" s="235">
        <v>99.974781750644311</v>
      </c>
      <c r="L1217" s="235">
        <v>99.974587370529363</v>
      </c>
      <c r="M1217" s="240">
        <v>101.53641896091983</v>
      </c>
      <c r="N1217" s="240">
        <v>101.78039192842292</v>
      </c>
      <c r="O1217" s="240"/>
      <c r="P1217" s="238"/>
    </row>
    <row r="1218" spans="9:16" x14ac:dyDescent="0.35">
      <c r="I1218" s="223">
        <v>44731</v>
      </c>
      <c r="J1218" s="233">
        <v>99.807713625857232</v>
      </c>
      <c r="K1218" s="235">
        <v>99.974785233346893</v>
      </c>
      <c r="L1218" s="235">
        <v>99.974590711658664</v>
      </c>
      <c r="M1218" s="240">
        <v>101.53603331359029</v>
      </c>
      <c r="N1218" s="240">
        <v>101.78020318762695</v>
      </c>
      <c r="O1218" s="240"/>
      <c r="P1218" s="238"/>
    </row>
    <row r="1219" spans="9:16" x14ac:dyDescent="0.35">
      <c r="I1219" s="223">
        <v>44732</v>
      </c>
      <c r="J1219" s="233">
        <v>99.807740184748681</v>
      </c>
      <c r="K1219" s="235">
        <v>99.974788716049474</v>
      </c>
      <c r="L1219" s="235">
        <v>99.974594052787964</v>
      </c>
      <c r="M1219" s="240">
        <v>101.53564766626076</v>
      </c>
      <c r="N1219" s="240">
        <v>101.78001444683098</v>
      </c>
      <c r="O1219" s="240"/>
      <c r="P1219" s="238"/>
    </row>
    <row r="1220" spans="9:16" x14ac:dyDescent="0.35">
      <c r="I1220" s="223">
        <v>44733</v>
      </c>
      <c r="J1220" s="233">
        <v>99.80776674364013</v>
      </c>
      <c r="K1220" s="235">
        <v>99.974792198752056</v>
      </c>
      <c r="L1220" s="235">
        <v>99.974597393917264</v>
      </c>
      <c r="M1220" s="240">
        <v>101.53526201893122</v>
      </c>
      <c r="N1220" s="240">
        <v>101.77982570603501</v>
      </c>
      <c r="O1220" s="240"/>
      <c r="P1220" s="238"/>
    </row>
    <row r="1221" spans="9:16" x14ac:dyDescent="0.35">
      <c r="I1221" s="223">
        <v>44734</v>
      </c>
      <c r="J1221" s="233">
        <v>99.807793302531579</v>
      </c>
      <c r="K1221" s="235">
        <v>99.974795681454637</v>
      </c>
      <c r="L1221" s="235">
        <v>99.974600735046565</v>
      </c>
      <c r="M1221" s="240">
        <v>101.53487637160168</v>
      </c>
      <c r="N1221" s="240">
        <v>101.77963696523904</v>
      </c>
      <c r="O1221" s="240"/>
      <c r="P1221" s="238"/>
    </row>
    <row r="1222" spans="9:16" x14ac:dyDescent="0.35">
      <c r="I1222" s="223">
        <v>44735</v>
      </c>
      <c r="J1222" s="233">
        <v>99.807819861423027</v>
      </c>
      <c r="K1222" s="235">
        <v>99.974799164157218</v>
      </c>
      <c r="L1222" s="235">
        <v>99.974604076175865</v>
      </c>
      <c r="M1222" s="240">
        <v>101.53449072427215</v>
      </c>
      <c r="N1222" s="240">
        <v>101.77944822444307</v>
      </c>
      <c r="O1222" s="240"/>
      <c r="P1222" s="238"/>
    </row>
    <row r="1223" spans="9:16" x14ac:dyDescent="0.35">
      <c r="I1223" s="223">
        <v>44736</v>
      </c>
      <c r="J1223" s="233">
        <v>99.807846420314476</v>
      </c>
      <c r="K1223" s="235">
        <v>99.9748026468598</v>
      </c>
      <c r="L1223" s="235">
        <v>99.974607417305165</v>
      </c>
      <c r="M1223" s="240">
        <v>101.53410507694261</v>
      </c>
      <c r="N1223" s="240">
        <v>101.7792594836471</v>
      </c>
      <c r="O1223" s="240"/>
      <c r="P1223" s="238"/>
    </row>
    <row r="1224" spans="9:16" x14ac:dyDescent="0.35">
      <c r="I1224" s="223">
        <v>44737</v>
      </c>
      <c r="J1224" s="233">
        <v>99.807872979205925</v>
      </c>
      <c r="K1224" s="235">
        <v>99.974806129562381</v>
      </c>
      <c r="L1224" s="235">
        <v>99.974610758434466</v>
      </c>
      <c r="M1224" s="240">
        <v>101.53371942961307</v>
      </c>
      <c r="N1224" s="240">
        <v>101.77907074285113</v>
      </c>
      <c r="O1224" s="240"/>
      <c r="P1224" s="238"/>
    </row>
    <row r="1225" spans="9:16" x14ac:dyDescent="0.35">
      <c r="I1225" s="223">
        <v>44738</v>
      </c>
      <c r="J1225" s="233">
        <v>99.807899538097374</v>
      </c>
      <c r="K1225" s="235">
        <v>99.974809612264963</v>
      </c>
      <c r="L1225" s="235">
        <v>99.974614099563766</v>
      </c>
      <c r="M1225" s="240">
        <v>101.53333378228353</v>
      </c>
      <c r="N1225" s="240">
        <v>101.77888200205516</v>
      </c>
      <c r="O1225" s="240"/>
      <c r="P1225" s="238"/>
    </row>
    <row r="1226" spans="9:16" x14ac:dyDescent="0.35">
      <c r="I1226" s="223">
        <v>44739</v>
      </c>
      <c r="J1226" s="233">
        <v>99.807926096988822</v>
      </c>
      <c r="K1226" s="235">
        <v>99.974813094967544</v>
      </c>
      <c r="L1226" s="235">
        <v>99.974617440693066</v>
      </c>
      <c r="M1226" s="240">
        <v>101.532948134954</v>
      </c>
      <c r="N1226" s="240">
        <v>101.77869326125919</v>
      </c>
      <c r="O1226" s="240"/>
      <c r="P1226" s="238"/>
    </row>
    <row r="1227" spans="9:16" x14ac:dyDescent="0.35">
      <c r="I1227" s="223">
        <v>44740</v>
      </c>
      <c r="J1227" s="233">
        <v>99.807952655880271</v>
      </c>
      <c r="K1227" s="235">
        <v>99.974816577670126</v>
      </c>
      <c r="L1227" s="235">
        <v>99.974620781822367</v>
      </c>
      <c r="M1227" s="240">
        <v>101.53256248762446</v>
      </c>
      <c r="N1227" s="240">
        <v>101.77850452046322</v>
      </c>
      <c r="O1227" s="240"/>
      <c r="P1227" s="238"/>
    </row>
    <row r="1228" spans="9:16" x14ac:dyDescent="0.35">
      <c r="I1228" s="223">
        <v>44741</v>
      </c>
      <c r="J1228" s="233">
        <v>99.80797921477172</v>
      </c>
      <c r="K1228" s="235">
        <v>99.974820060372707</v>
      </c>
      <c r="L1228" s="235">
        <v>99.974624122951667</v>
      </c>
      <c r="M1228" s="240">
        <v>101.53217684029492</v>
      </c>
      <c r="N1228" s="240">
        <v>101.77831577966725</v>
      </c>
      <c r="O1228" s="240"/>
      <c r="P1228" s="238"/>
    </row>
    <row r="1229" spans="9:16" x14ac:dyDescent="0.35">
      <c r="I1229" s="223">
        <v>44742</v>
      </c>
      <c r="J1229" s="233">
        <v>99.808005773663169</v>
      </c>
      <c r="K1229" s="235">
        <v>99.974823543075289</v>
      </c>
      <c r="L1229" s="235">
        <v>99.974627464080967</v>
      </c>
      <c r="M1229" s="240">
        <v>101.53179119296539</v>
      </c>
      <c r="N1229" s="240">
        <v>101.77812703887128</v>
      </c>
      <c r="O1229" s="240"/>
      <c r="P1229" s="238"/>
    </row>
    <row r="1230" spans="9:16" x14ac:dyDescent="0.35">
      <c r="I1230" s="223">
        <v>44743</v>
      </c>
      <c r="J1230" s="233">
        <v>99.808032332554617</v>
      </c>
      <c r="K1230" s="235">
        <v>99.97482702577787</v>
      </c>
      <c r="L1230" s="235">
        <v>99.974630805210268</v>
      </c>
      <c r="M1230" s="240">
        <v>101.53140554563585</v>
      </c>
      <c r="N1230" s="240">
        <v>101.77793829807531</v>
      </c>
      <c r="O1230" s="240"/>
      <c r="P1230" s="238"/>
    </row>
    <row r="1231" spans="9:16" x14ac:dyDescent="0.35">
      <c r="I1231" s="223">
        <v>44744</v>
      </c>
      <c r="J1231" s="233">
        <v>99.808058891446066</v>
      </c>
      <c r="K1231" s="235">
        <v>99.974830508480451</v>
      </c>
      <c r="L1231" s="235">
        <v>99.974634146339568</v>
      </c>
      <c r="M1231" s="240">
        <v>101.53101989830631</v>
      </c>
      <c r="N1231" s="240">
        <v>101.77774955727934</v>
      </c>
      <c r="O1231" s="240"/>
      <c r="P1231" s="238"/>
    </row>
    <row r="1232" spans="9:16" x14ac:dyDescent="0.35">
      <c r="I1232" s="223">
        <v>44745</v>
      </c>
      <c r="J1232" s="233">
        <v>99.808085450337515</v>
      </c>
      <c r="K1232" s="235">
        <v>99.974833991183033</v>
      </c>
      <c r="L1232" s="235">
        <v>99.974637487468868</v>
      </c>
      <c r="M1232" s="240">
        <v>101.53063425097677</v>
      </c>
      <c r="N1232" s="240">
        <v>101.77756081648337</v>
      </c>
      <c r="O1232" s="240"/>
      <c r="P1232" s="238"/>
    </row>
    <row r="1233" spans="9:16" x14ac:dyDescent="0.35">
      <c r="I1233" s="223">
        <v>44746</v>
      </c>
      <c r="J1233" s="233">
        <v>99.808112009228964</v>
      </c>
      <c r="K1233" s="235">
        <v>99.974837473885614</v>
      </c>
      <c r="L1233" s="235">
        <v>99.974640828598169</v>
      </c>
      <c r="M1233" s="240">
        <v>101.53024860364724</v>
      </c>
      <c r="N1233" s="240">
        <v>101.7773720756874</v>
      </c>
      <c r="O1233" s="240"/>
      <c r="P1233" s="238"/>
    </row>
    <row r="1234" spans="9:16" x14ac:dyDescent="0.35">
      <c r="I1234" s="223">
        <v>44747</v>
      </c>
      <c r="J1234" s="233">
        <v>99.808138568120413</v>
      </c>
      <c r="K1234" s="235">
        <v>99.974840956588196</v>
      </c>
      <c r="L1234" s="235">
        <v>99.974644169727469</v>
      </c>
      <c r="M1234" s="240">
        <v>101.5298629563177</v>
      </c>
      <c r="N1234" s="240">
        <v>101.77718333489143</v>
      </c>
      <c r="O1234" s="240"/>
      <c r="P1234" s="238"/>
    </row>
    <row r="1235" spans="9:16" x14ac:dyDescent="0.35">
      <c r="I1235" s="223">
        <v>44748</v>
      </c>
      <c r="J1235" s="233">
        <v>99.808165127011861</v>
      </c>
      <c r="K1235" s="235">
        <v>99.974844439290777</v>
      </c>
      <c r="L1235" s="235">
        <v>99.974647510856769</v>
      </c>
      <c r="M1235" s="240">
        <v>101.52947730898816</v>
      </c>
      <c r="N1235" s="240">
        <v>101.77699459409546</v>
      </c>
      <c r="O1235" s="240"/>
      <c r="P1235" s="238"/>
    </row>
    <row r="1236" spans="9:16" x14ac:dyDescent="0.35">
      <c r="I1236" s="223">
        <v>44749</v>
      </c>
      <c r="J1236" s="233">
        <v>99.80819168590331</v>
      </c>
      <c r="K1236" s="235">
        <v>99.974847921993359</v>
      </c>
      <c r="L1236" s="235">
        <v>99.97465085198607</v>
      </c>
      <c r="M1236" s="240">
        <v>101.52909166165863</v>
      </c>
      <c r="N1236" s="240">
        <v>101.77680585329949</v>
      </c>
      <c r="O1236" s="240"/>
      <c r="P1236" s="238"/>
    </row>
    <row r="1237" spans="9:16" x14ac:dyDescent="0.35">
      <c r="I1237" s="223">
        <v>44750</v>
      </c>
      <c r="J1237" s="233">
        <v>99.808218244794759</v>
      </c>
      <c r="K1237" s="235">
        <v>99.97485140469594</v>
      </c>
      <c r="L1237" s="235">
        <v>99.97465419311537</v>
      </c>
      <c r="M1237" s="240">
        <v>101.52870601432909</v>
      </c>
      <c r="N1237" s="240">
        <v>101.77661711250352</v>
      </c>
      <c r="O1237" s="240"/>
      <c r="P1237" s="238"/>
    </row>
    <row r="1238" spans="9:16" x14ac:dyDescent="0.35">
      <c r="I1238" s="223">
        <v>44751</v>
      </c>
      <c r="J1238" s="233">
        <v>99.808244803686208</v>
      </c>
      <c r="K1238" s="235">
        <v>99.974854887398521</v>
      </c>
      <c r="L1238" s="235">
        <v>99.97465753424467</v>
      </c>
      <c r="M1238" s="240">
        <v>101.52832036699955</v>
      </c>
      <c r="N1238" s="240">
        <v>101.77642837170755</v>
      </c>
      <c r="O1238" s="240"/>
      <c r="P1238" s="238"/>
    </row>
    <row r="1239" spans="9:16" x14ac:dyDescent="0.35">
      <c r="I1239" s="223">
        <v>44752</v>
      </c>
      <c r="J1239" s="233">
        <v>99.808271362577656</v>
      </c>
      <c r="K1239" s="235">
        <v>99.974858370101103</v>
      </c>
      <c r="L1239" s="235">
        <v>99.974660875373971</v>
      </c>
      <c r="M1239" s="240">
        <v>101.52793471967001</v>
      </c>
      <c r="N1239" s="240">
        <v>101.77623963091158</v>
      </c>
      <c r="O1239" s="240"/>
      <c r="P1239" s="238"/>
    </row>
    <row r="1240" spans="9:16" x14ac:dyDescent="0.35">
      <c r="I1240" s="223">
        <v>44753</v>
      </c>
      <c r="J1240" s="233">
        <v>99.808297921469105</v>
      </c>
      <c r="K1240" s="235">
        <v>99.974861852803684</v>
      </c>
      <c r="L1240" s="235">
        <v>99.974664216503271</v>
      </c>
      <c r="M1240" s="240">
        <v>101.52754907234048</v>
      </c>
      <c r="N1240" s="240">
        <v>101.77605089011561</v>
      </c>
      <c r="O1240" s="240"/>
      <c r="P1240" s="238"/>
    </row>
    <row r="1241" spans="9:16" x14ac:dyDescent="0.35">
      <c r="I1241" s="223">
        <v>44754</v>
      </c>
      <c r="J1241" s="233">
        <v>99.808324480360554</v>
      </c>
      <c r="K1241" s="235">
        <v>99.974865335506266</v>
      </c>
      <c r="L1241" s="235">
        <v>99.974667557632571</v>
      </c>
      <c r="M1241" s="240">
        <v>101.52716342501094</v>
      </c>
      <c r="N1241" s="240">
        <v>101.77586214931964</v>
      </c>
      <c r="O1241" s="240"/>
      <c r="P1241" s="238"/>
    </row>
    <row r="1242" spans="9:16" x14ac:dyDescent="0.35">
      <c r="I1242" s="223">
        <v>44755</v>
      </c>
      <c r="J1242" s="233">
        <v>99.808351039252003</v>
      </c>
      <c r="K1242" s="235">
        <v>99.974868818208847</v>
      </c>
      <c r="L1242" s="235">
        <v>99.974670898761872</v>
      </c>
      <c r="M1242" s="240">
        <v>101.5267777776814</v>
      </c>
      <c r="N1242" s="240">
        <v>101.77567340852367</v>
      </c>
      <c r="O1242" s="240"/>
      <c r="P1242" s="238"/>
    </row>
    <row r="1243" spans="9:16" x14ac:dyDescent="0.35">
      <c r="I1243" s="223">
        <v>44756</v>
      </c>
      <c r="J1243" s="233">
        <v>99.808377598143451</v>
      </c>
      <c r="K1243" s="235">
        <v>99.974872300911429</v>
      </c>
      <c r="L1243" s="235">
        <v>99.974674239891172</v>
      </c>
      <c r="M1243" s="240">
        <v>101.52639213035187</v>
      </c>
      <c r="N1243" s="240">
        <v>101.7754846677277</v>
      </c>
      <c r="O1243" s="240"/>
      <c r="P1243" s="238"/>
    </row>
    <row r="1244" spans="9:16" x14ac:dyDescent="0.35">
      <c r="I1244" s="223">
        <v>44757</v>
      </c>
      <c r="J1244" s="233">
        <v>99.8084041570349</v>
      </c>
      <c r="K1244" s="235">
        <v>99.97487578361401</v>
      </c>
      <c r="L1244" s="235">
        <v>99.974677581020472</v>
      </c>
      <c r="M1244" s="240">
        <v>101.52600648302233</v>
      </c>
      <c r="N1244" s="240">
        <v>101.77529592693173</v>
      </c>
      <c r="O1244" s="240"/>
      <c r="P1244" s="238"/>
    </row>
    <row r="1245" spans="9:16" x14ac:dyDescent="0.35">
      <c r="I1245" s="223">
        <v>44758</v>
      </c>
      <c r="J1245" s="233">
        <v>99.808430715926349</v>
      </c>
      <c r="K1245" s="235">
        <v>99.974879266316591</v>
      </c>
      <c r="L1245" s="235">
        <v>99.974680922149773</v>
      </c>
      <c r="M1245" s="240">
        <v>101.52562083569279</v>
      </c>
      <c r="N1245" s="240">
        <v>101.77510718613576</v>
      </c>
      <c r="O1245" s="240"/>
      <c r="P1245" s="238"/>
    </row>
    <row r="1246" spans="9:16" x14ac:dyDescent="0.35">
      <c r="I1246" s="223">
        <v>44759</v>
      </c>
      <c r="J1246" s="233">
        <v>99.808457274817798</v>
      </c>
      <c r="K1246" s="235">
        <v>99.974882749019173</v>
      </c>
      <c r="L1246" s="235">
        <v>99.974684263279073</v>
      </c>
      <c r="M1246" s="240">
        <v>101.52523518836325</v>
      </c>
      <c r="N1246" s="240">
        <v>101.77491844533979</v>
      </c>
      <c r="O1246" s="240"/>
      <c r="P1246" s="238"/>
    </row>
    <row r="1247" spans="9:16" x14ac:dyDescent="0.35">
      <c r="I1247" s="223">
        <v>44760</v>
      </c>
      <c r="J1247" s="233">
        <v>99.808483833709246</v>
      </c>
      <c r="K1247" s="235">
        <v>99.974886231721754</v>
      </c>
      <c r="L1247" s="235">
        <v>99.974687604408373</v>
      </c>
      <c r="M1247" s="240">
        <v>101.52484954103372</v>
      </c>
      <c r="N1247" s="240">
        <v>101.77472970454382</v>
      </c>
      <c r="O1247" s="240"/>
      <c r="P1247" s="238"/>
    </row>
    <row r="1248" spans="9:16" x14ac:dyDescent="0.35">
      <c r="I1248" s="223">
        <v>44761</v>
      </c>
      <c r="J1248" s="233">
        <v>99.808510392600695</v>
      </c>
      <c r="K1248" s="235">
        <v>99.974889714424336</v>
      </c>
      <c r="L1248" s="235">
        <v>99.974690945537674</v>
      </c>
      <c r="M1248" s="240">
        <v>101.52446389370418</v>
      </c>
      <c r="N1248" s="240">
        <v>101.77454096374785</v>
      </c>
      <c r="O1248" s="240"/>
      <c r="P1248" s="238"/>
    </row>
    <row r="1249" spans="9:16" x14ac:dyDescent="0.35">
      <c r="I1249" s="223">
        <v>44762</v>
      </c>
      <c r="J1249" s="233">
        <v>99.808536951492144</v>
      </c>
      <c r="K1249" s="235">
        <v>99.974893197126917</v>
      </c>
      <c r="L1249" s="235">
        <v>99.974694286666974</v>
      </c>
      <c r="M1249" s="240">
        <v>101.52407824637464</v>
      </c>
      <c r="N1249" s="240">
        <v>101.77435222295188</v>
      </c>
      <c r="O1249" s="240"/>
      <c r="P1249" s="238"/>
    </row>
    <row r="1250" spans="9:16" x14ac:dyDescent="0.35">
      <c r="I1250" s="223">
        <v>44763</v>
      </c>
      <c r="J1250" s="233">
        <v>99.808563510383593</v>
      </c>
      <c r="K1250" s="235">
        <v>99.974896679829499</v>
      </c>
      <c r="L1250" s="235">
        <v>99.974697627796274</v>
      </c>
      <c r="M1250" s="240">
        <v>101.52369259904511</v>
      </c>
      <c r="N1250" s="240">
        <v>101.77416348215591</v>
      </c>
      <c r="O1250" s="240"/>
      <c r="P1250" s="238"/>
    </row>
    <row r="1251" spans="9:16" x14ac:dyDescent="0.35">
      <c r="I1251" s="223">
        <v>44764</v>
      </c>
      <c r="J1251" s="233">
        <v>99.808590069275041</v>
      </c>
      <c r="K1251" s="235">
        <v>99.97490016253208</v>
      </c>
      <c r="L1251" s="235">
        <v>99.974700968925575</v>
      </c>
      <c r="M1251" s="240">
        <v>101.52330695171557</v>
      </c>
      <c r="N1251" s="240">
        <v>101.77397474135994</v>
      </c>
      <c r="O1251" s="240"/>
      <c r="P1251" s="238"/>
    </row>
    <row r="1252" spans="9:16" x14ac:dyDescent="0.35">
      <c r="I1252" s="223">
        <v>44765</v>
      </c>
      <c r="J1252" s="233">
        <v>99.80861662816649</v>
      </c>
      <c r="K1252" s="235">
        <v>99.974903645234662</v>
      </c>
      <c r="L1252" s="235">
        <v>99.974704310054875</v>
      </c>
      <c r="M1252" s="240">
        <v>101.52292130438603</v>
      </c>
      <c r="N1252" s="240">
        <v>101.77378600056397</v>
      </c>
      <c r="O1252" s="240"/>
      <c r="P1252" s="238"/>
    </row>
    <row r="1253" spans="9:16" x14ac:dyDescent="0.35">
      <c r="I1253" s="223">
        <v>44766</v>
      </c>
      <c r="J1253" s="233">
        <v>99.808643187057939</v>
      </c>
      <c r="K1253" s="235">
        <v>99.974907127937243</v>
      </c>
      <c r="L1253" s="235">
        <v>99.974707651184175</v>
      </c>
      <c r="M1253" s="240">
        <v>101.52253565705649</v>
      </c>
      <c r="N1253" s="240">
        <v>101.773597259768</v>
      </c>
      <c r="O1253" s="240"/>
      <c r="P1253" s="238"/>
    </row>
    <row r="1254" spans="9:16" x14ac:dyDescent="0.35">
      <c r="I1254" s="223">
        <v>44767</v>
      </c>
      <c r="J1254" s="233">
        <v>99.808669745949388</v>
      </c>
      <c r="K1254" s="235">
        <v>99.974910610639824</v>
      </c>
      <c r="L1254" s="235">
        <v>99.974710992313476</v>
      </c>
      <c r="M1254" s="240">
        <v>101.52215000972696</v>
      </c>
      <c r="N1254" s="240">
        <v>101.77340851897203</v>
      </c>
      <c r="O1254" s="240"/>
      <c r="P1254" s="238"/>
    </row>
    <row r="1255" spans="9:16" x14ac:dyDescent="0.35">
      <c r="I1255" s="223">
        <v>44768</v>
      </c>
      <c r="J1255" s="233">
        <v>99.808696304840836</v>
      </c>
      <c r="K1255" s="235">
        <v>99.974914093342406</v>
      </c>
      <c r="L1255" s="235">
        <v>99.974714333442776</v>
      </c>
      <c r="M1255" s="240">
        <v>101.52176436239742</v>
      </c>
      <c r="N1255" s="240">
        <v>101.77321977817606</v>
      </c>
      <c r="O1255" s="240"/>
      <c r="P1255" s="238"/>
    </row>
    <row r="1256" spans="9:16" x14ac:dyDescent="0.35">
      <c r="I1256" s="223">
        <v>44769</v>
      </c>
      <c r="J1256" s="233">
        <v>99.808722863732285</v>
      </c>
      <c r="K1256" s="235">
        <v>99.974917576044987</v>
      </c>
      <c r="L1256" s="235">
        <v>99.974717674572076</v>
      </c>
      <c r="M1256" s="240">
        <v>101.52137871506788</v>
      </c>
      <c r="N1256" s="240">
        <v>101.77303103738009</v>
      </c>
      <c r="O1256" s="240"/>
      <c r="P1256" s="238"/>
    </row>
    <row r="1257" spans="9:16" x14ac:dyDescent="0.35">
      <c r="I1257" s="223">
        <v>44770</v>
      </c>
      <c r="J1257" s="233">
        <v>99.808749422623734</v>
      </c>
      <c r="K1257" s="235">
        <v>99.974921058747569</v>
      </c>
      <c r="L1257" s="235">
        <v>99.974721015701377</v>
      </c>
      <c r="M1257" s="240">
        <v>101.52099306773835</v>
      </c>
      <c r="N1257" s="240">
        <v>101.77284229658412</v>
      </c>
      <c r="O1257" s="240"/>
      <c r="P1257" s="238"/>
    </row>
    <row r="1258" spans="9:16" x14ac:dyDescent="0.35">
      <c r="I1258" s="223">
        <v>44771</v>
      </c>
      <c r="J1258" s="233">
        <v>99.808775981515183</v>
      </c>
      <c r="K1258" s="235">
        <v>99.97492454145015</v>
      </c>
      <c r="L1258" s="235">
        <v>99.974724356830677</v>
      </c>
      <c r="M1258" s="240">
        <v>101.52060742040881</v>
      </c>
      <c r="N1258" s="240">
        <v>101.77265355578815</v>
      </c>
      <c r="O1258" s="240"/>
      <c r="P1258" s="238"/>
    </row>
    <row r="1259" spans="9:16" x14ac:dyDescent="0.35">
      <c r="I1259" s="223">
        <v>44772</v>
      </c>
      <c r="J1259" s="233">
        <v>99.808802540406631</v>
      </c>
      <c r="K1259" s="235">
        <v>99.974928024152732</v>
      </c>
      <c r="L1259" s="235">
        <v>99.974727697959977</v>
      </c>
      <c r="M1259" s="240">
        <v>101.52022177307927</v>
      </c>
      <c r="N1259" s="240">
        <v>101.77246481499218</v>
      </c>
      <c r="O1259" s="240"/>
      <c r="P1259" s="238"/>
    </row>
    <row r="1260" spans="9:16" x14ac:dyDescent="0.35">
      <c r="I1260" s="223">
        <v>44773</v>
      </c>
      <c r="J1260" s="233">
        <v>99.80882909929808</v>
      </c>
      <c r="K1260" s="235">
        <v>99.974931506855313</v>
      </c>
      <c r="L1260" s="235">
        <v>99.974731039089278</v>
      </c>
      <c r="M1260" s="240">
        <v>101.51983612574973</v>
      </c>
      <c r="N1260" s="240">
        <v>101.77227607419621</v>
      </c>
      <c r="O1260" s="240"/>
      <c r="P1260" s="238"/>
    </row>
    <row r="1261" spans="9:16" x14ac:dyDescent="0.35">
      <c r="I1261" s="223">
        <v>44774</v>
      </c>
      <c r="J1261" s="233">
        <v>99.808855658189529</v>
      </c>
      <c r="K1261" s="235">
        <v>99.974934989557894</v>
      </c>
      <c r="L1261" s="235">
        <v>99.974734380218578</v>
      </c>
      <c r="M1261" s="240">
        <v>101.5194504784202</v>
      </c>
      <c r="N1261" s="240">
        <v>101.77208733340024</v>
      </c>
      <c r="O1261" s="240"/>
      <c r="P1261" s="238"/>
    </row>
    <row r="1262" spans="9:16" x14ac:dyDescent="0.35">
      <c r="I1262" s="223">
        <v>44775</v>
      </c>
      <c r="J1262" s="233">
        <v>99.808882217080978</v>
      </c>
      <c r="K1262" s="235">
        <v>99.974938472260476</v>
      </c>
      <c r="L1262" s="235">
        <v>99.974737721347879</v>
      </c>
      <c r="M1262" s="240">
        <v>101.51906483109066</v>
      </c>
      <c r="N1262" s="240">
        <v>101.77189859260427</v>
      </c>
      <c r="O1262" s="240"/>
      <c r="P1262" s="238"/>
    </row>
    <row r="1263" spans="9:16" x14ac:dyDescent="0.35">
      <c r="I1263" s="223">
        <v>44776</v>
      </c>
      <c r="J1263" s="233">
        <v>99.808908775972426</v>
      </c>
      <c r="K1263" s="235">
        <v>99.974941954963057</v>
      </c>
      <c r="L1263" s="235">
        <v>99.974741062477179</v>
      </c>
      <c r="M1263" s="240">
        <v>101.51867918376112</v>
      </c>
      <c r="N1263" s="240">
        <v>101.7717098518083</v>
      </c>
      <c r="O1263" s="240"/>
      <c r="P1263" s="238"/>
    </row>
    <row r="1264" spans="9:16" x14ac:dyDescent="0.35">
      <c r="I1264" s="223">
        <v>44777</v>
      </c>
      <c r="J1264" s="233">
        <v>99.808935334863875</v>
      </c>
      <c r="K1264" s="235">
        <v>99.974945437665639</v>
      </c>
      <c r="L1264" s="235">
        <v>99.974744403606479</v>
      </c>
      <c r="M1264" s="240">
        <v>101.51829353643159</v>
      </c>
      <c r="N1264" s="240">
        <v>101.77152111101233</v>
      </c>
      <c r="O1264" s="240"/>
      <c r="P1264" s="238"/>
    </row>
    <row r="1265" spans="9:16" x14ac:dyDescent="0.35">
      <c r="I1265" s="223">
        <v>44778</v>
      </c>
      <c r="J1265" s="233">
        <v>99.808961893755324</v>
      </c>
      <c r="K1265" s="235">
        <v>99.97494892036822</v>
      </c>
      <c r="L1265" s="235">
        <v>99.97474774473578</v>
      </c>
      <c r="M1265" s="240">
        <v>101.51790788910205</v>
      </c>
      <c r="N1265" s="240">
        <v>101.77133237021636</v>
      </c>
      <c r="O1265" s="240"/>
      <c r="P1265" s="238"/>
    </row>
    <row r="1266" spans="9:16" x14ac:dyDescent="0.35">
      <c r="I1266" s="223">
        <v>44779</v>
      </c>
      <c r="J1266" s="233">
        <v>99.808988452646773</v>
      </c>
      <c r="K1266" s="235">
        <v>99.974952403070802</v>
      </c>
      <c r="L1266" s="235">
        <v>99.97475108586508</v>
      </c>
      <c r="M1266" s="240">
        <v>101.51752224177251</v>
      </c>
      <c r="N1266" s="240">
        <v>101.77114362942039</v>
      </c>
      <c r="O1266" s="240"/>
      <c r="P1266" s="238"/>
    </row>
    <row r="1267" spans="9:16" x14ac:dyDescent="0.35">
      <c r="I1267" s="223">
        <v>44780</v>
      </c>
      <c r="J1267" s="233">
        <v>99.809015011538222</v>
      </c>
      <c r="K1267" s="235">
        <v>99.974955885773383</v>
      </c>
      <c r="L1267" s="235">
        <v>99.97475442699438</v>
      </c>
      <c r="M1267" s="240">
        <v>101.51713659444297</v>
      </c>
      <c r="N1267" s="240">
        <v>101.77095488862442</v>
      </c>
      <c r="O1267" s="240"/>
      <c r="P1267" s="238"/>
    </row>
    <row r="1268" spans="9:16" x14ac:dyDescent="0.35">
      <c r="I1268" s="223">
        <v>44781</v>
      </c>
      <c r="J1268" s="233">
        <v>99.80904157042967</v>
      </c>
      <c r="K1268" s="235">
        <v>99.974959368475965</v>
      </c>
      <c r="L1268" s="235">
        <v>99.974757768123681</v>
      </c>
      <c r="M1268" s="240">
        <v>101.51675094711344</v>
      </c>
      <c r="N1268" s="240">
        <v>101.77076614782845</v>
      </c>
      <c r="O1268" s="240"/>
      <c r="P1268" s="238"/>
    </row>
    <row r="1269" spans="9:16" x14ac:dyDescent="0.35">
      <c r="I1269" s="223">
        <v>44782</v>
      </c>
      <c r="J1269" s="233">
        <v>99.809068129321119</v>
      </c>
      <c r="K1269" s="235">
        <v>99.974962851178546</v>
      </c>
      <c r="L1269" s="235">
        <v>99.974761109252981</v>
      </c>
      <c r="M1269" s="240">
        <v>101.5163652997839</v>
      </c>
      <c r="N1269" s="240">
        <v>101.77057740703248</v>
      </c>
      <c r="O1269" s="240"/>
      <c r="P1269" s="238"/>
    </row>
    <row r="1270" spans="9:16" x14ac:dyDescent="0.35">
      <c r="I1270" s="223">
        <v>44783</v>
      </c>
      <c r="J1270" s="233">
        <v>99.809094688212568</v>
      </c>
      <c r="K1270" s="235">
        <v>99.974966333881127</v>
      </c>
      <c r="L1270" s="235">
        <v>99.974764450382281</v>
      </c>
      <c r="M1270" s="240">
        <v>101.51597965245436</v>
      </c>
      <c r="N1270" s="240">
        <v>101.77038866623651</v>
      </c>
      <c r="O1270" s="240"/>
      <c r="P1270" s="238"/>
    </row>
    <row r="1271" spans="9:16" x14ac:dyDescent="0.35">
      <c r="I1271" s="223">
        <v>44784</v>
      </c>
      <c r="J1271" s="233">
        <v>99.809121247104017</v>
      </c>
      <c r="K1271" s="235">
        <v>99.974969816583709</v>
      </c>
      <c r="L1271" s="235">
        <v>99.974767791511582</v>
      </c>
      <c r="M1271" s="240">
        <v>101.51559400512483</v>
      </c>
      <c r="N1271" s="240">
        <v>101.77019992544054</v>
      </c>
      <c r="O1271" s="240"/>
      <c r="P1271" s="238"/>
    </row>
    <row r="1272" spans="9:16" x14ac:dyDescent="0.35">
      <c r="I1272" s="223">
        <v>44785</v>
      </c>
      <c r="J1272" s="233">
        <v>99.809147805995465</v>
      </c>
      <c r="K1272" s="235">
        <v>99.97497329928629</v>
      </c>
      <c r="L1272" s="235">
        <v>99.974771132640882</v>
      </c>
      <c r="M1272" s="240">
        <v>101.51520835779529</v>
      </c>
      <c r="N1272" s="240">
        <v>101.77001118464457</v>
      </c>
      <c r="O1272" s="240"/>
      <c r="P1272" s="238"/>
    </row>
    <row r="1273" spans="9:16" x14ac:dyDescent="0.35">
      <c r="I1273" s="223">
        <v>44786</v>
      </c>
      <c r="J1273" s="233">
        <v>99.809174364886914</v>
      </c>
      <c r="K1273" s="235">
        <v>99.974976781988872</v>
      </c>
      <c r="L1273" s="235">
        <v>99.974774473770182</v>
      </c>
      <c r="M1273" s="240">
        <v>101.51482271046575</v>
      </c>
      <c r="N1273" s="240">
        <v>101.7698224438486</v>
      </c>
      <c r="O1273" s="240"/>
      <c r="P1273" s="238"/>
    </row>
    <row r="1274" spans="9:16" x14ac:dyDescent="0.35">
      <c r="I1274" s="223">
        <v>44787</v>
      </c>
      <c r="J1274" s="233">
        <v>99.809200923778363</v>
      </c>
      <c r="K1274" s="235">
        <v>99.974980264691453</v>
      </c>
      <c r="L1274" s="235">
        <v>99.974777814899483</v>
      </c>
      <c r="M1274" s="240">
        <v>101.51443706313621</v>
      </c>
      <c r="N1274" s="240">
        <v>101.76963370305263</v>
      </c>
      <c r="O1274" s="240"/>
      <c r="P1274" s="238"/>
    </row>
    <row r="1275" spans="9:16" x14ac:dyDescent="0.35">
      <c r="I1275" s="223">
        <v>44788</v>
      </c>
      <c r="J1275" s="233">
        <v>99.809227482669812</v>
      </c>
      <c r="K1275" s="235">
        <v>99.974983747394035</v>
      </c>
      <c r="L1275" s="235">
        <v>99.974781156028783</v>
      </c>
      <c r="M1275" s="240">
        <v>101.51405141580668</v>
      </c>
      <c r="N1275" s="240">
        <v>101.76944496225666</v>
      </c>
      <c r="O1275" s="240"/>
      <c r="P1275" s="238"/>
    </row>
    <row r="1276" spans="9:16" x14ac:dyDescent="0.35">
      <c r="I1276" s="223">
        <v>44789</v>
      </c>
      <c r="J1276" s="233">
        <v>99.80925404156126</v>
      </c>
      <c r="K1276" s="235">
        <v>99.974987230096616</v>
      </c>
      <c r="L1276" s="235">
        <v>99.974784497158083</v>
      </c>
      <c r="M1276" s="240">
        <v>101.51366576847714</v>
      </c>
      <c r="N1276" s="240">
        <v>101.76925622146069</v>
      </c>
      <c r="O1276" s="240"/>
      <c r="P1276" s="238"/>
    </row>
    <row r="1277" spans="9:16" x14ac:dyDescent="0.35">
      <c r="I1277" s="223">
        <v>44790</v>
      </c>
      <c r="J1277" s="233">
        <v>99.809280600452709</v>
      </c>
      <c r="K1277" s="235">
        <v>99.974990712799197</v>
      </c>
      <c r="L1277" s="235">
        <v>99.974787838287384</v>
      </c>
      <c r="M1277" s="240">
        <v>101.5132801211476</v>
      </c>
      <c r="N1277" s="240">
        <v>101.76906748066472</v>
      </c>
      <c r="O1277" s="240"/>
      <c r="P1277" s="238"/>
    </row>
    <row r="1278" spans="9:16" x14ac:dyDescent="0.35">
      <c r="I1278" s="223">
        <v>44791</v>
      </c>
      <c r="J1278" s="233">
        <v>99.809307159344158</v>
      </c>
      <c r="K1278" s="235">
        <v>99.974994195501779</v>
      </c>
      <c r="L1278" s="235">
        <v>99.974791179416684</v>
      </c>
      <c r="M1278" s="240">
        <v>101.51289447381806</v>
      </c>
      <c r="N1278" s="240">
        <v>101.76887873986875</v>
      </c>
      <c r="O1278" s="240"/>
      <c r="P1278" s="238"/>
    </row>
    <row r="1279" spans="9:16" x14ac:dyDescent="0.35">
      <c r="I1279" s="223">
        <v>44792</v>
      </c>
      <c r="J1279" s="233">
        <v>99.809333718235607</v>
      </c>
      <c r="K1279" s="235">
        <v>99.97499767820436</v>
      </c>
      <c r="L1279" s="235">
        <v>99.974794520545984</v>
      </c>
      <c r="M1279" s="240">
        <v>101.51250882648853</v>
      </c>
      <c r="N1279" s="240">
        <v>101.76868999907278</v>
      </c>
      <c r="O1279" s="240"/>
      <c r="P1279" s="238"/>
    </row>
    <row r="1280" spans="9:16" x14ac:dyDescent="0.35">
      <c r="I1280" s="223">
        <v>44793</v>
      </c>
      <c r="J1280" s="233">
        <v>99.809360277127055</v>
      </c>
      <c r="K1280" s="235">
        <v>99.975001160906942</v>
      </c>
      <c r="L1280" s="235">
        <v>99.974797861675285</v>
      </c>
      <c r="M1280" s="240">
        <v>101.51212317915899</v>
      </c>
      <c r="N1280" s="240">
        <v>101.76850125827681</v>
      </c>
      <c r="O1280" s="240"/>
      <c r="P1280" s="238"/>
    </row>
    <row r="1281" spans="9:16" x14ac:dyDescent="0.35">
      <c r="I1281" s="223">
        <v>44794</v>
      </c>
      <c r="J1281" s="233">
        <v>99.809386836018504</v>
      </c>
      <c r="K1281" s="235">
        <v>99.975004643609523</v>
      </c>
      <c r="L1281" s="235">
        <v>99.974801202804585</v>
      </c>
      <c r="M1281" s="240">
        <v>101.51173753182945</v>
      </c>
      <c r="N1281" s="240">
        <v>101.76831251748084</v>
      </c>
      <c r="O1281" s="240"/>
      <c r="P1281" s="238"/>
    </row>
    <row r="1282" spans="9:16" x14ac:dyDescent="0.35">
      <c r="I1282" s="223">
        <v>44795</v>
      </c>
      <c r="J1282" s="233">
        <v>99.809413394909953</v>
      </c>
      <c r="K1282" s="235">
        <v>99.975008126312105</v>
      </c>
      <c r="L1282" s="235">
        <v>99.974804543933885</v>
      </c>
      <c r="M1282" s="240">
        <v>101.51135188449992</v>
      </c>
      <c r="N1282" s="240">
        <v>101.76812377668487</v>
      </c>
      <c r="O1282" s="240"/>
      <c r="P1282" s="238"/>
    </row>
    <row r="1283" spans="9:16" x14ac:dyDescent="0.35">
      <c r="I1283" s="223">
        <v>44796</v>
      </c>
      <c r="J1283" s="233">
        <v>99.809439953801402</v>
      </c>
      <c r="K1283" s="235">
        <v>99.975011609014686</v>
      </c>
      <c r="L1283" s="235">
        <v>99.974807885063186</v>
      </c>
      <c r="M1283" s="240">
        <v>101.51096623717038</v>
      </c>
      <c r="N1283" s="240">
        <v>101.7679350358889</v>
      </c>
      <c r="O1283" s="240"/>
      <c r="P1283" s="238"/>
    </row>
    <row r="1284" spans="9:16" x14ac:dyDescent="0.35">
      <c r="I1284" s="223">
        <v>44797</v>
      </c>
      <c r="J1284" s="233">
        <v>99.80946651269285</v>
      </c>
      <c r="K1284" s="235">
        <v>99.975015091717268</v>
      </c>
      <c r="L1284" s="235">
        <v>99.974811226192486</v>
      </c>
      <c r="M1284" s="240">
        <v>101.51058058984084</v>
      </c>
      <c r="N1284" s="240">
        <v>101.76774629509293</v>
      </c>
      <c r="O1284" s="240"/>
      <c r="P1284" s="238"/>
    </row>
    <row r="1285" spans="9:16" x14ac:dyDescent="0.35">
      <c r="I1285" s="223">
        <v>44798</v>
      </c>
      <c r="J1285" s="233">
        <v>99.809493071584299</v>
      </c>
      <c r="K1285" s="235">
        <v>99.975018574419849</v>
      </c>
      <c r="L1285" s="235">
        <v>99.974814567321786</v>
      </c>
      <c r="M1285" s="240">
        <v>101.5101949425113</v>
      </c>
      <c r="N1285" s="240">
        <v>101.76755755429696</v>
      </c>
      <c r="O1285" s="240"/>
      <c r="P1285" s="238"/>
    </row>
    <row r="1286" spans="9:16" x14ac:dyDescent="0.35">
      <c r="I1286" s="223">
        <v>44799</v>
      </c>
      <c r="J1286" s="233">
        <v>99.809519630475748</v>
      </c>
      <c r="K1286" s="235">
        <v>99.97502205712243</v>
      </c>
      <c r="L1286" s="235">
        <v>99.974817908451087</v>
      </c>
      <c r="M1286" s="240">
        <v>101.50980929518177</v>
      </c>
      <c r="N1286" s="240">
        <v>101.76736881350099</v>
      </c>
      <c r="O1286" s="240"/>
      <c r="P1286" s="238"/>
    </row>
    <row r="1287" spans="9:16" x14ac:dyDescent="0.35">
      <c r="I1287" s="223">
        <v>44800</v>
      </c>
      <c r="J1287" s="233">
        <v>99.809546189367197</v>
      </c>
      <c r="K1287" s="235">
        <v>99.975025539825012</v>
      </c>
      <c r="L1287" s="235">
        <v>99.974821249580387</v>
      </c>
      <c r="M1287" s="240">
        <v>101.50942364785223</v>
      </c>
      <c r="N1287" s="240">
        <v>101.76718007270502</v>
      </c>
      <c r="O1287" s="240"/>
      <c r="P1287" s="238"/>
    </row>
    <row r="1288" spans="9:16" x14ac:dyDescent="0.35">
      <c r="I1288" s="223">
        <v>44801</v>
      </c>
      <c r="J1288" s="233">
        <v>99.809572748258645</v>
      </c>
      <c r="K1288" s="235">
        <v>99.975029022527593</v>
      </c>
      <c r="L1288" s="235">
        <v>99.974824590709687</v>
      </c>
      <c r="M1288" s="240">
        <v>101.50903800052269</v>
      </c>
      <c r="N1288" s="240">
        <v>101.76699133190905</v>
      </c>
      <c r="O1288" s="240"/>
      <c r="P1288" s="238"/>
    </row>
    <row r="1289" spans="9:16" x14ac:dyDescent="0.35">
      <c r="I1289" s="223">
        <v>44802</v>
      </c>
      <c r="J1289" s="233">
        <v>99.809599307150094</v>
      </c>
      <c r="K1289" s="235">
        <v>99.975032505230175</v>
      </c>
      <c r="L1289" s="235">
        <v>99.974827931838988</v>
      </c>
      <c r="M1289" s="240">
        <v>101.50865235319316</v>
      </c>
      <c r="N1289" s="240">
        <v>101.76680259111308</v>
      </c>
      <c r="O1289" s="240"/>
      <c r="P1289" s="238"/>
    </row>
    <row r="1290" spans="9:16" x14ac:dyDescent="0.35">
      <c r="I1290" s="223">
        <v>44803</v>
      </c>
      <c r="J1290" s="233">
        <v>99.809625866041543</v>
      </c>
      <c r="K1290" s="235">
        <v>99.975035987932756</v>
      </c>
      <c r="L1290" s="235">
        <v>99.974831272968288</v>
      </c>
      <c r="M1290" s="240">
        <v>101.50826670586362</v>
      </c>
      <c r="N1290" s="240">
        <v>101.76661385031711</v>
      </c>
      <c r="O1290" s="240"/>
      <c r="P1290" s="238"/>
    </row>
    <row r="1291" spans="9:16" x14ac:dyDescent="0.35">
      <c r="I1291" s="223">
        <v>44804</v>
      </c>
      <c r="J1291" s="233">
        <v>99.809652424932992</v>
      </c>
      <c r="K1291" s="235">
        <v>99.975039470635338</v>
      </c>
      <c r="L1291" s="235">
        <v>99.974834614097588</v>
      </c>
      <c r="M1291" s="240">
        <v>101.50788105853408</v>
      </c>
      <c r="N1291" s="240">
        <v>101.76642510952114</v>
      </c>
      <c r="O1291" s="240"/>
      <c r="P1291" s="238"/>
    </row>
    <row r="1292" spans="9:16" x14ac:dyDescent="0.35">
      <c r="I1292" s="223">
        <v>44805</v>
      </c>
      <c r="J1292" s="233">
        <v>99.80967898382444</v>
      </c>
      <c r="K1292" s="235">
        <v>99.975042953337919</v>
      </c>
      <c r="L1292" s="235">
        <v>99.974837955226889</v>
      </c>
      <c r="M1292" s="240">
        <v>101.50749541120454</v>
      </c>
      <c r="N1292" s="240">
        <v>101.76623636872517</v>
      </c>
      <c r="O1292" s="240"/>
      <c r="P1292" s="238"/>
    </row>
    <row r="1293" spans="9:16" x14ac:dyDescent="0.35">
      <c r="I1293" s="223">
        <v>44806</v>
      </c>
      <c r="J1293" s="233">
        <v>99.809705542715889</v>
      </c>
      <c r="K1293" s="235">
        <v>99.9750464360405</v>
      </c>
      <c r="L1293" s="235">
        <v>99.974841296356189</v>
      </c>
      <c r="M1293" s="240">
        <v>101.50710976387501</v>
      </c>
      <c r="N1293" s="240">
        <v>101.7660476279292</v>
      </c>
      <c r="O1293" s="240"/>
      <c r="P1293" s="238"/>
    </row>
    <row r="1294" spans="9:16" x14ac:dyDescent="0.35">
      <c r="I1294" s="223">
        <v>44807</v>
      </c>
      <c r="J1294" s="233">
        <v>99.809732101607338</v>
      </c>
      <c r="K1294" s="235">
        <v>99.975049918743082</v>
      </c>
      <c r="L1294" s="235">
        <v>99.974844637485489</v>
      </c>
      <c r="M1294" s="240">
        <v>101.50672411654547</v>
      </c>
      <c r="N1294" s="240">
        <v>101.76585888713323</v>
      </c>
      <c r="O1294" s="240"/>
      <c r="P1294" s="238"/>
    </row>
    <row r="1295" spans="9:16" x14ac:dyDescent="0.35">
      <c r="I1295" s="223">
        <v>44808</v>
      </c>
      <c r="J1295" s="233">
        <v>99.809758660498787</v>
      </c>
      <c r="K1295" s="235">
        <v>99.975053401445663</v>
      </c>
      <c r="L1295" s="235">
        <v>99.97484797861479</v>
      </c>
      <c r="M1295" s="240">
        <v>101.50633846921593</v>
      </c>
      <c r="N1295" s="240">
        <v>101.76567014633726</v>
      </c>
      <c r="O1295" s="240"/>
      <c r="P1295" s="238"/>
    </row>
    <row r="1296" spans="9:16" x14ac:dyDescent="0.35">
      <c r="I1296" s="223">
        <v>44809</v>
      </c>
      <c r="J1296" s="233">
        <v>99.809785219390236</v>
      </c>
      <c r="K1296" s="235">
        <v>99.975056884148245</v>
      </c>
      <c r="L1296" s="235">
        <v>99.97485131974409</v>
      </c>
      <c r="M1296" s="240">
        <v>101.5059528218864</v>
      </c>
      <c r="N1296" s="240">
        <v>101.76548140554129</v>
      </c>
      <c r="O1296" s="240"/>
      <c r="P1296" s="238"/>
    </row>
    <row r="1297" spans="9:16" x14ac:dyDescent="0.35">
      <c r="I1297" s="223">
        <v>44810</v>
      </c>
      <c r="J1297" s="233">
        <v>99.809811778281684</v>
      </c>
      <c r="K1297" s="235">
        <v>99.975060366850826</v>
      </c>
      <c r="L1297" s="235">
        <v>99.97485466087339</v>
      </c>
      <c r="M1297" s="240">
        <v>101.50556717455686</v>
      </c>
      <c r="N1297" s="240">
        <v>101.76529266474532</v>
      </c>
      <c r="O1297" s="240"/>
      <c r="P1297" s="238"/>
    </row>
    <row r="1298" spans="9:16" x14ac:dyDescent="0.35">
      <c r="I1298" s="223">
        <v>44811</v>
      </c>
      <c r="J1298" s="233">
        <v>99.809838337173133</v>
      </c>
      <c r="K1298" s="235">
        <v>99.975063849553408</v>
      </c>
      <c r="L1298" s="235">
        <v>99.974858002002691</v>
      </c>
      <c r="M1298" s="240">
        <v>101.50518152722732</v>
      </c>
      <c r="N1298" s="240">
        <v>101.76510392394935</v>
      </c>
      <c r="O1298" s="240"/>
      <c r="P1298" s="238"/>
    </row>
    <row r="1299" spans="9:16" x14ac:dyDescent="0.35">
      <c r="I1299" s="223">
        <v>44812</v>
      </c>
      <c r="J1299" s="233">
        <v>99.809864896064582</v>
      </c>
      <c r="K1299" s="235">
        <v>99.975067332255989</v>
      </c>
      <c r="L1299" s="235">
        <v>99.974861343131991</v>
      </c>
      <c r="M1299" s="240">
        <v>101.50479587989778</v>
      </c>
      <c r="N1299" s="240">
        <v>101.76491518315338</v>
      </c>
      <c r="O1299" s="240"/>
      <c r="P1299" s="238"/>
    </row>
    <row r="1300" spans="9:16" x14ac:dyDescent="0.35">
      <c r="I1300" s="223">
        <v>44813</v>
      </c>
      <c r="J1300" s="233">
        <v>99.809891454956031</v>
      </c>
      <c r="K1300" s="235">
        <v>99.975070814958571</v>
      </c>
      <c r="L1300" s="235">
        <v>99.974864684261291</v>
      </c>
      <c r="M1300" s="240">
        <v>101.50441023256825</v>
      </c>
      <c r="N1300" s="240">
        <v>101.76472644235741</v>
      </c>
      <c r="O1300" s="240"/>
      <c r="P1300" s="238"/>
    </row>
    <row r="1301" spans="9:16" x14ac:dyDescent="0.35">
      <c r="I1301" s="223">
        <v>44814</v>
      </c>
      <c r="J1301" s="233">
        <v>99.809918013847479</v>
      </c>
      <c r="K1301" s="235">
        <v>99.975074297661152</v>
      </c>
      <c r="L1301" s="235">
        <v>99.974868025390592</v>
      </c>
      <c r="M1301" s="240">
        <v>101.50402458523871</v>
      </c>
      <c r="N1301" s="240">
        <v>101.76453770156144</v>
      </c>
      <c r="O1301" s="240"/>
      <c r="P1301" s="238"/>
    </row>
    <row r="1302" spans="9:16" x14ac:dyDescent="0.35">
      <c r="I1302" s="223">
        <v>44815</v>
      </c>
      <c r="J1302" s="233">
        <v>99.809944572738928</v>
      </c>
      <c r="K1302" s="235">
        <v>99.975077780363733</v>
      </c>
      <c r="L1302" s="235">
        <v>99.974871366519892</v>
      </c>
      <c r="M1302" s="240">
        <v>101.50363893790917</v>
      </c>
      <c r="N1302" s="240">
        <v>101.76434896076547</v>
      </c>
      <c r="O1302" s="240"/>
      <c r="P1302" s="238"/>
    </row>
    <row r="1303" spans="9:16" x14ac:dyDescent="0.35">
      <c r="I1303" s="223">
        <v>44816</v>
      </c>
      <c r="J1303" s="233">
        <v>99.809971131630377</v>
      </c>
      <c r="K1303" s="235">
        <v>99.975081263066315</v>
      </c>
      <c r="L1303" s="235">
        <v>99.974874707649192</v>
      </c>
      <c r="M1303" s="240">
        <v>101.50325329057964</v>
      </c>
      <c r="N1303" s="240">
        <v>101.7641602199695</v>
      </c>
      <c r="O1303" s="240"/>
      <c r="P1303" s="238"/>
    </row>
    <row r="1304" spans="9:16" x14ac:dyDescent="0.35">
      <c r="I1304" s="223">
        <v>44817</v>
      </c>
      <c r="J1304" s="233">
        <v>99.809997690521826</v>
      </c>
      <c r="K1304" s="235">
        <v>99.975084745768896</v>
      </c>
      <c r="L1304" s="235">
        <v>99.974878048778493</v>
      </c>
      <c r="M1304" s="240">
        <v>101.5028676432501</v>
      </c>
      <c r="N1304" s="240">
        <v>101.76397147917353</v>
      </c>
      <c r="O1304" s="240"/>
      <c r="P1304" s="238"/>
    </row>
    <row r="1305" spans="9:16" x14ac:dyDescent="0.35">
      <c r="I1305" s="223">
        <v>44818</v>
      </c>
      <c r="J1305" s="233">
        <v>99.810024249413274</v>
      </c>
      <c r="K1305" s="235">
        <v>99.975088228471478</v>
      </c>
      <c r="L1305" s="235">
        <v>99.974881389907793</v>
      </c>
      <c r="M1305" s="240">
        <v>101.50248199592056</v>
      </c>
      <c r="N1305" s="240">
        <v>101.76378273837756</v>
      </c>
      <c r="O1305" s="240"/>
      <c r="P1305" s="238"/>
    </row>
    <row r="1306" spans="9:16" x14ac:dyDescent="0.35">
      <c r="I1306" s="223">
        <v>44819</v>
      </c>
      <c r="J1306" s="233">
        <v>99.810050808304723</v>
      </c>
      <c r="K1306" s="235">
        <v>99.975091711174059</v>
      </c>
      <c r="L1306" s="235">
        <v>99.974884731037093</v>
      </c>
      <c r="M1306" s="240">
        <v>101.50209634859102</v>
      </c>
      <c r="N1306" s="240">
        <v>101.76359399758159</v>
      </c>
      <c r="O1306" s="240"/>
      <c r="P1306" s="238"/>
    </row>
    <row r="1307" spans="9:16" x14ac:dyDescent="0.35">
      <c r="I1307" s="223">
        <v>44820</v>
      </c>
      <c r="J1307" s="233">
        <v>99.810077367196172</v>
      </c>
      <c r="K1307" s="235">
        <v>99.975095193876641</v>
      </c>
      <c r="L1307" s="235">
        <v>99.974888072166394</v>
      </c>
      <c r="M1307" s="240">
        <v>101.50171070126149</v>
      </c>
      <c r="N1307" s="240">
        <v>101.76340525678562</v>
      </c>
      <c r="O1307" s="240"/>
      <c r="P1307" s="238"/>
    </row>
    <row r="1308" spans="9:16" x14ac:dyDescent="0.35">
      <c r="I1308" s="223">
        <v>44821</v>
      </c>
      <c r="J1308" s="233">
        <v>99.810103926087621</v>
      </c>
      <c r="K1308" s="235">
        <v>99.975098676579222</v>
      </c>
      <c r="L1308" s="235">
        <v>99.974891413295694</v>
      </c>
      <c r="M1308" s="240">
        <v>101.50132505393195</v>
      </c>
      <c r="N1308" s="240">
        <v>101.76321651598965</v>
      </c>
      <c r="O1308" s="240"/>
      <c r="P1308" s="238"/>
    </row>
    <row r="1309" spans="9:16" x14ac:dyDescent="0.35">
      <c r="I1309" s="223">
        <v>44822</v>
      </c>
      <c r="J1309" s="233">
        <v>99.810130484979069</v>
      </c>
      <c r="K1309" s="235">
        <v>99.975102159281803</v>
      </c>
      <c r="L1309" s="235">
        <v>99.974894754424994</v>
      </c>
      <c r="M1309" s="240">
        <v>101.50093940660241</v>
      </c>
      <c r="N1309" s="240">
        <v>101.76302777519368</v>
      </c>
      <c r="O1309" s="240"/>
      <c r="P1309" s="238"/>
    </row>
    <row r="1310" spans="9:16" x14ac:dyDescent="0.35">
      <c r="I1310" s="223">
        <v>44823</v>
      </c>
      <c r="J1310" s="233">
        <v>99.810157043870518</v>
      </c>
      <c r="K1310" s="235">
        <v>99.975105641984385</v>
      </c>
      <c r="L1310" s="235">
        <v>99.974898095554295</v>
      </c>
      <c r="M1310" s="240">
        <v>101.50055375927288</v>
      </c>
      <c r="N1310" s="240">
        <v>101.76283903439771</v>
      </c>
      <c r="O1310" s="240"/>
      <c r="P1310" s="238"/>
    </row>
    <row r="1311" spans="9:16" x14ac:dyDescent="0.35">
      <c r="I1311" s="223">
        <v>44824</v>
      </c>
      <c r="J1311" s="233">
        <v>99.810183602761967</v>
      </c>
      <c r="K1311" s="235">
        <v>99.975109124686966</v>
      </c>
      <c r="L1311" s="235">
        <v>99.974901436683595</v>
      </c>
      <c r="M1311" s="240">
        <v>101.50016811194334</v>
      </c>
      <c r="N1311" s="240">
        <v>101.76265029360174</v>
      </c>
      <c r="O1311" s="240"/>
      <c r="P1311" s="238"/>
    </row>
    <row r="1312" spans="9:16" x14ac:dyDescent="0.35">
      <c r="I1312" s="223">
        <v>44825</v>
      </c>
      <c r="J1312" s="233">
        <v>99.810210161653416</v>
      </c>
      <c r="K1312" s="235">
        <v>99.975112607389548</v>
      </c>
      <c r="L1312" s="235">
        <v>99.974904777812895</v>
      </c>
      <c r="M1312" s="240">
        <v>101.4997824646138</v>
      </c>
      <c r="N1312" s="240">
        <v>101.76246155280577</v>
      </c>
      <c r="O1312" s="240"/>
      <c r="P1312" s="238"/>
    </row>
    <row r="1313" spans="9:16" x14ac:dyDescent="0.35">
      <c r="I1313" s="223">
        <v>44826</v>
      </c>
      <c r="J1313" s="233">
        <v>99.810236720544864</v>
      </c>
      <c r="K1313" s="235">
        <v>99.975116090092129</v>
      </c>
      <c r="L1313" s="235">
        <v>99.974908118942196</v>
      </c>
      <c r="M1313" s="240">
        <v>101.49939681728426</v>
      </c>
      <c r="N1313" s="240">
        <v>101.7622728120098</v>
      </c>
      <c r="O1313" s="240"/>
      <c r="P1313" s="238"/>
    </row>
    <row r="1314" spans="9:16" x14ac:dyDescent="0.35">
      <c r="I1314" s="223">
        <v>44827</v>
      </c>
      <c r="J1314" s="233">
        <v>99.810263279436313</v>
      </c>
      <c r="K1314" s="235">
        <v>99.975119572794711</v>
      </c>
      <c r="L1314" s="235">
        <v>99.974911460071496</v>
      </c>
      <c r="M1314" s="240">
        <v>101.49901116995473</v>
      </c>
      <c r="N1314" s="240">
        <v>101.76208407121383</v>
      </c>
      <c r="O1314" s="240"/>
      <c r="P1314" s="238"/>
    </row>
    <row r="1315" spans="9:16" x14ac:dyDescent="0.35">
      <c r="I1315" s="223">
        <v>44828</v>
      </c>
      <c r="J1315" s="233">
        <v>99.810289838327762</v>
      </c>
      <c r="K1315" s="235">
        <v>99.975123055497292</v>
      </c>
      <c r="L1315" s="235">
        <v>99.974914801200796</v>
      </c>
      <c r="M1315" s="240">
        <v>101.49862552262519</v>
      </c>
      <c r="N1315" s="240">
        <v>101.76189533041786</v>
      </c>
      <c r="O1315" s="240"/>
      <c r="P1315" s="238"/>
    </row>
    <row r="1316" spans="9:16" x14ac:dyDescent="0.35">
      <c r="I1316" s="223">
        <v>44829</v>
      </c>
      <c r="J1316" s="233">
        <v>99.810316397219211</v>
      </c>
      <c r="K1316" s="235">
        <v>99.975126538199873</v>
      </c>
      <c r="L1316" s="235">
        <v>99.974918142330097</v>
      </c>
      <c r="M1316" s="240">
        <v>101.49823987529565</v>
      </c>
      <c r="N1316" s="240">
        <v>101.76170658962189</v>
      </c>
      <c r="O1316" s="240"/>
      <c r="P1316" s="238"/>
    </row>
    <row r="1317" spans="9:16" x14ac:dyDescent="0.35">
      <c r="I1317" s="223">
        <v>44830</v>
      </c>
      <c r="J1317" s="233">
        <v>99.810342956110659</v>
      </c>
      <c r="K1317" s="235">
        <v>99.975130020902455</v>
      </c>
      <c r="L1317" s="235">
        <v>99.974921483459397</v>
      </c>
      <c r="M1317" s="240">
        <v>101.49785422796612</v>
      </c>
      <c r="N1317" s="240">
        <v>101.76151784882592</v>
      </c>
      <c r="O1317" s="240"/>
      <c r="P1317" s="238"/>
    </row>
    <row r="1318" spans="9:16" x14ac:dyDescent="0.35">
      <c r="I1318" s="223">
        <v>44831</v>
      </c>
      <c r="J1318" s="233">
        <v>99.810369515002108</v>
      </c>
      <c r="K1318" s="235">
        <v>99.975133503605036</v>
      </c>
      <c r="L1318" s="235">
        <v>99.974924824588697</v>
      </c>
      <c r="M1318" s="240">
        <v>101.49746858063658</v>
      </c>
      <c r="N1318" s="240">
        <v>101.76132910802995</v>
      </c>
      <c r="O1318" s="240"/>
      <c r="P1318" s="238"/>
    </row>
    <row r="1319" spans="9:16" x14ac:dyDescent="0.35">
      <c r="I1319" s="223">
        <v>44832</v>
      </c>
      <c r="J1319" s="233">
        <v>99.810396073893557</v>
      </c>
      <c r="K1319" s="235">
        <v>99.975136986307618</v>
      </c>
      <c r="L1319" s="235">
        <v>99.974928165717998</v>
      </c>
      <c r="M1319" s="240">
        <v>101.49708293330704</v>
      </c>
      <c r="N1319" s="240">
        <v>101.76114036723398</v>
      </c>
      <c r="O1319" s="240"/>
      <c r="P1319" s="238"/>
    </row>
    <row r="1320" spans="9:16" x14ac:dyDescent="0.35">
      <c r="I1320" s="223">
        <v>44833</v>
      </c>
      <c r="J1320" s="233">
        <v>99.810422632785006</v>
      </c>
      <c r="K1320" s="235">
        <v>99.975140469010199</v>
      </c>
      <c r="L1320" s="235">
        <v>99.974931506847298</v>
      </c>
      <c r="M1320" s="240">
        <v>101.4966972859775</v>
      </c>
      <c r="N1320" s="240">
        <v>101.76095162643801</v>
      </c>
      <c r="O1320" s="240"/>
      <c r="P1320" s="238"/>
    </row>
    <row r="1321" spans="9:16" x14ac:dyDescent="0.35">
      <c r="I1321" s="223">
        <v>44834</v>
      </c>
      <c r="J1321" s="233">
        <v>99.810449191676454</v>
      </c>
      <c r="K1321" s="235">
        <v>99.975143951712781</v>
      </c>
      <c r="L1321" s="235">
        <v>99.974934847976598</v>
      </c>
      <c r="M1321" s="240">
        <v>101.49631163864797</v>
      </c>
      <c r="N1321" s="240">
        <v>101.76076288564204</v>
      </c>
      <c r="O1321" s="240"/>
      <c r="P1321" s="238"/>
    </row>
    <row r="1322" spans="9:16" x14ac:dyDescent="0.35">
      <c r="I1322" s="223">
        <v>44835</v>
      </c>
      <c r="J1322" s="233">
        <v>99.810475750567903</v>
      </c>
      <c r="K1322" s="235">
        <v>99.975147434415362</v>
      </c>
      <c r="L1322" s="235">
        <v>99.974938189105899</v>
      </c>
      <c r="M1322" s="240">
        <v>101.49592599131843</v>
      </c>
      <c r="N1322" s="240">
        <v>101.76057414484607</v>
      </c>
      <c r="O1322" s="240"/>
      <c r="P1322" s="238"/>
    </row>
    <row r="1323" spans="9:16" x14ac:dyDescent="0.35">
      <c r="I1323" s="223">
        <v>44836</v>
      </c>
      <c r="J1323" s="233">
        <v>99.810502309459352</v>
      </c>
      <c r="K1323" s="235">
        <v>99.975150917117944</v>
      </c>
      <c r="L1323" s="235">
        <v>99.974941530235199</v>
      </c>
      <c r="M1323" s="240">
        <v>101.49554034398889</v>
      </c>
      <c r="N1323" s="240">
        <v>101.7603854040501</v>
      </c>
      <c r="O1323" s="240"/>
      <c r="P1323" s="238"/>
    </row>
    <row r="1324" spans="9:16" x14ac:dyDescent="0.35">
      <c r="I1324" s="223">
        <v>44837</v>
      </c>
      <c r="J1324" s="233">
        <v>99.810528868350801</v>
      </c>
      <c r="K1324" s="235">
        <v>99.975154399820525</v>
      </c>
      <c r="L1324" s="235">
        <v>99.974944871364499</v>
      </c>
      <c r="M1324" s="240">
        <v>101.49515469665936</v>
      </c>
      <c r="N1324" s="240">
        <v>101.76019666325413</v>
      </c>
      <c r="O1324" s="240"/>
      <c r="P1324" s="238"/>
    </row>
    <row r="1325" spans="9:16" x14ac:dyDescent="0.35">
      <c r="I1325" s="223">
        <v>44838</v>
      </c>
      <c r="J1325" s="233">
        <v>99.810555427242249</v>
      </c>
      <c r="K1325" s="235">
        <v>99.975157882523106</v>
      </c>
      <c r="L1325" s="235">
        <v>99.9749482124938</v>
      </c>
      <c r="M1325" s="240">
        <v>101.49476904932982</v>
      </c>
      <c r="N1325" s="240">
        <v>101.76000792245816</v>
      </c>
      <c r="O1325" s="240"/>
      <c r="P1325" s="238"/>
    </row>
    <row r="1326" spans="9:16" x14ac:dyDescent="0.35">
      <c r="I1326" s="223">
        <v>44839</v>
      </c>
      <c r="J1326" s="233">
        <v>99.810581986133698</v>
      </c>
      <c r="K1326" s="235">
        <v>99.975161365225688</v>
      </c>
      <c r="L1326" s="235">
        <v>99.9749515536231</v>
      </c>
      <c r="M1326" s="240">
        <v>101.49438340200028</v>
      </c>
      <c r="N1326" s="240">
        <v>101.75981918166219</v>
      </c>
      <c r="O1326" s="240"/>
      <c r="P1326" s="238"/>
    </row>
    <row r="1327" spans="9:16" x14ac:dyDescent="0.35">
      <c r="I1327" s="223">
        <v>44840</v>
      </c>
      <c r="J1327" s="233">
        <v>99.810608545025147</v>
      </c>
      <c r="K1327" s="235">
        <v>99.975164847928269</v>
      </c>
      <c r="L1327" s="235">
        <v>99.9749548947524</v>
      </c>
      <c r="M1327" s="240">
        <v>101.49399775467074</v>
      </c>
      <c r="N1327" s="240">
        <v>101.75963044086622</v>
      </c>
      <c r="O1327" s="240"/>
      <c r="P1327" s="238"/>
    </row>
    <row r="1328" spans="9:16" x14ac:dyDescent="0.35">
      <c r="I1328" s="223">
        <v>44841</v>
      </c>
      <c r="J1328" s="233">
        <v>99.810635103916596</v>
      </c>
      <c r="K1328" s="235">
        <v>99.975168330630851</v>
      </c>
      <c r="L1328" s="235">
        <v>99.974958235881701</v>
      </c>
      <c r="M1328" s="240">
        <v>101.49361210734121</v>
      </c>
      <c r="N1328" s="240">
        <v>101.75944170007025</v>
      </c>
      <c r="O1328" s="240"/>
      <c r="P1328" s="238"/>
    </row>
    <row r="1329" spans="9:16" x14ac:dyDescent="0.35">
      <c r="I1329" s="223">
        <v>44842</v>
      </c>
      <c r="J1329" s="233">
        <v>99.810661662808045</v>
      </c>
      <c r="K1329" s="235">
        <v>99.975171813333432</v>
      </c>
      <c r="L1329" s="235">
        <v>99.974961577011001</v>
      </c>
      <c r="M1329" s="240">
        <v>101.49322646001167</v>
      </c>
      <c r="N1329" s="240">
        <v>101.75925295927428</v>
      </c>
      <c r="O1329" s="240"/>
      <c r="P1329" s="238"/>
    </row>
    <row r="1330" spans="9:16" x14ac:dyDescent="0.35">
      <c r="I1330" s="223">
        <v>44843</v>
      </c>
      <c r="J1330" s="233">
        <v>99.810688221699493</v>
      </c>
      <c r="K1330" s="235">
        <v>99.975175296036014</v>
      </c>
      <c r="L1330" s="235">
        <v>99.974964918140302</v>
      </c>
      <c r="M1330" s="240">
        <v>101.49284081268213</v>
      </c>
      <c r="N1330" s="240">
        <v>101.75906421847831</v>
      </c>
      <c r="O1330" s="240"/>
      <c r="P1330" s="238"/>
    </row>
    <row r="1331" spans="9:16" x14ac:dyDescent="0.35">
      <c r="I1331" s="223">
        <v>44844</v>
      </c>
      <c r="J1331" s="233">
        <v>99.810714780590942</v>
      </c>
      <c r="K1331" s="235">
        <v>99.975178778738595</v>
      </c>
      <c r="L1331" s="235">
        <v>99.974968259269602</v>
      </c>
      <c r="M1331" s="240">
        <v>101.4924551653526</v>
      </c>
      <c r="N1331" s="240">
        <v>101.75887547768234</v>
      </c>
      <c r="O1331" s="240"/>
      <c r="P1331" s="238"/>
    </row>
    <row r="1332" spans="9:16" x14ac:dyDescent="0.35">
      <c r="I1332" s="223">
        <v>44845</v>
      </c>
      <c r="J1332" s="233">
        <v>99.810741339482391</v>
      </c>
      <c r="K1332" s="235">
        <v>99.975182261441176</v>
      </c>
      <c r="L1332" s="235">
        <v>99.974971600398902</v>
      </c>
      <c r="M1332" s="240">
        <v>101.49206951802306</v>
      </c>
      <c r="N1332" s="240">
        <v>101.75868673688638</v>
      </c>
      <c r="O1332" s="240"/>
      <c r="P1332" s="238"/>
    </row>
    <row r="1333" spans="9:16" x14ac:dyDescent="0.35">
      <c r="I1333" s="223">
        <v>44846</v>
      </c>
      <c r="J1333" s="233">
        <v>99.81076789837384</v>
      </c>
      <c r="K1333" s="235">
        <v>99.975185744143758</v>
      </c>
      <c r="L1333" s="235">
        <v>99.974974941528203</v>
      </c>
      <c r="M1333" s="240">
        <v>101.49168387069352</v>
      </c>
      <c r="N1333" s="240">
        <v>101.7584979960904</v>
      </c>
      <c r="O1333" s="240"/>
      <c r="P1333" s="238"/>
    </row>
    <row r="1334" spans="9:16" x14ac:dyDescent="0.35">
      <c r="I1334" s="223">
        <v>44847</v>
      </c>
      <c r="J1334" s="233">
        <v>99.810794457265288</v>
      </c>
      <c r="K1334" s="235">
        <v>99.975189226846339</v>
      </c>
      <c r="L1334" s="235">
        <v>99.974978282657503</v>
      </c>
      <c r="M1334" s="240">
        <v>101.49129822336398</v>
      </c>
      <c r="N1334" s="240">
        <v>101.75830925529444</v>
      </c>
      <c r="O1334" s="240"/>
      <c r="P1334" s="238"/>
    </row>
    <row r="1335" spans="9:16" x14ac:dyDescent="0.35">
      <c r="I1335" s="223">
        <v>44848</v>
      </c>
      <c r="J1335" s="233">
        <v>99.810821016156737</v>
      </c>
      <c r="K1335" s="235">
        <v>99.975192709548921</v>
      </c>
      <c r="L1335" s="235">
        <v>99.974981623786803</v>
      </c>
      <c r="M1335" s="240">
        <v>101.49091257603445</v>
      </c>
      <c r="N1335" s="240">
        <v>101.75812051449846</v>
      </c>
      <c r="O1335" s="240"/>
      <c r="P1335" s="238"/>
    </row>
    <row r="1336" spans="9:16" x14ac:dyDescent="0.35">
      <c r="I1336" s="223">
        <v>44849</v>
      </c>
      <c r="J1336" s="233">
        <v>99.810847575048186</v>
      </c>
      <c r="K1336" s="235">
        <v>99.975196192251502</v>
      </c>
      <c r="L1336" s="235">
        <v>99.974984964916104</v>
      </c>
      <c r="M1336" s="240">
        <v>101.49052692870491</v>
      </c>
      <c r="N1336" s="240">
        <v>101.7579317737025</v>
      </c>
      <c r="O1336" s="240"/>
      <c r="P1336" s="238"/>
    </row>
    <row r="1337" spans="9:16" x14ac:dyDescent="0.35">
      <c r="I1337" s="223">
        <v>44850</v>
      </c>
      <c r="J1337" s="233">
        <v>99.810874133939635</v>
      </c>
      <c r="K1337" s="235">
        <v>99.975199674954084</v>
      </c>
      <c r="L1337" s="235">
        <v>99.974988306045404</v>
      </c>
      <c r="M1337" s="240">
        <v>101.49014128137537</v>
      </c>
      <c r="N1337" s="240">
        <v>101.75774303290652</v>
      </c>
      <c r="O1337" s="240"/>
      <c r="P1337" s="238"/>
    </row>
    <row r="1338" spans="9:16" x14ac:dyDescent="0.35">
      <c r="I1338" s="223">
        <v>44851</v>
      </c>
      <c r="J1338" s="233">
        <v>99.810900692831083</v>
      </c>
      <c r="K1338" s="235">
        <v>99.975203157656665</v>
      </c>
      <c r="L1338" s="235">
        <v>99.974991647174704</v>
      </c>
      <c r="M1338" s="240">
        <v>101.48975563404584</v>
      </c>
      <c r="N1338" s="240">
        <v>101.75755429211056</v>
      </c>
      <c r="O1338" s="240"/>
      <c r="P1338" s="238"/>
    </row>
    <row r="1339" spans="9:16" x14ac:dyDescent="0.35">
      <c r="I1339" s="223">
        <v>44852</v>
      </c>
      <c r="J1339" s="233">
        <v>99.810927251722532</v>
      </c>
      <c r="K1339" s="235">
        <v>99.975206640359247</v>
      </c>
      <c r="L1339" s="235">
        <v>99.974994988304005</v>
      </c>
      <c r="M1339" s="240">
        <v>101.4893699867163</v>
      </c>
      <c r="N1339" s="240">
        <v>101.75736555131458</v>
      </c>
      <c r="O1339" s="240"/>
      <c r="P1339" s="238"/>
    </row>
    <row r="1340" spans="9:16" x14ac:dyDescent="0.35">
      <c r="I1340" s="223">
        <v>44853</v>
      </c>
      <c r="J1340" s="233">
        <v>99.810953810613981</v>
      </c>
      <c r="K1340" s="235">
        <v>99.975210123061828</v>
      </c>
      <c r="L1340" s="235">
        <v>99.974998329433305</v>
      </c>
      <c r="M1340" s="240">
        <v>101.48898433938676</v>
      </c>
      <c r="N1340" s="240">
        <v>101.75717681051862</v>
      </c>
      <c r="O1340" s="240"/>
      <c r="P1340" s="238"/>
    </row>
    <row r="1341" spans="9:16" x14ac:dyDescent="0.35">
      <c r="I1341" s="223">
        <v>44854</v>
      </c>
      <c r="J1341" s="233">
        <v>99.81098036950543</v>
      </c>
      <c r="K1341" s="235">
        <v>99.975213605764409</v>
      </c>
      <c r="L1341" s="235">
        <v>99.975001670562605</v>
      </c>
      <c r="M1341" s="240">
        <v>101.48859869205722</v>
      </c>
      <c r="N1341" s="240">
        <v>101.75698806972264</v>
      </c>
      <c r="O1341" s="240"/>
      <c r="P1341" s="238"/>
    </row>
    <row r="1342" spans="9:16" x14ac:dyDescent="0.35">
      <c r="I1342" s="223">
        <v>44855</v>
      </c>
      <c r="J1342" s="233">
        <v>99.811006928396878</v>
      </c>
      <c r="K1342" s="235">
        <v>99.975217088466991</v>
      </c>
      <c r="L1342" s="235">
        <v>99.975005011691906</v>
      </c>
      <c r="M1342" s="240">
        <v>101.48821304472769</v>
      </c>
      <c r="N1342" s="240">
        <v>101.75679932892668</v>
      </c>
      <c r="O1342" s="240"/>
      <c r="P1342" s="238"/>
    </row>
    <row r="1343" spans="9:16" x14ac:dyDescent="0.35">
      <c r="I1343" s="223">
        <v>44856</v>
      </c>
      <c r="J1343" s="233">
        <v>99.811033487288327</v>
      </c>
      <c r="K1343" s="235">
        <v>99.975220571169572</v>
      </c>
      <c r="L1343" s="235">
        <v>99.975008352821206</v>
      </c>
      <c r="M1343" s="240">
        <v>101.48782739739815</v>
      </c>
      <c r="N1343" s="240">
        <v>101.7566105881307</v>
      </c>
      <c r="O1343" s="240"/>
      <c r="P1343" s="238"/>
    </row>
    <row r="1344" spans="9:16" x14ac:dyDescent="0.35">
      <c r="I1344" s="223">
        <v>44857</v>
      </c>
      <c r="J1344" s="233">
        <v>99.811060046179776</v>
      </c>
      <c r="K1344" s="235">
        <v>99.975224053872154</v>
      </c>
      <c r="L1344" s="235">
        <v>99.975011693950506</v>
      </c>
      <c r="M1344" s="240">
        <v>101.48744175006861</v>
      </c>
      <c r="N1344" s="240">
        <v>101.75642184733474</v>
      </c>
      <c r="O1344" s="240"/>
      <c r="P1344" s="238"/>
    </row>
    <row r="1345" spans="9:16" x14ac:dyDescent="0.35">
      <c r="I1345" s="223">
        <v>44858</v>
      </c>
      <c r="J1345" s="233">
        <v>99.811086605071225</v>
      </c>
      <c r="K1345" s="235">
        <v>99.975227536574735</v>
      </c>
      <c r="L1345" s="235">
        <v>99.975015035079807</v>
      </c>
      <c r="M1345" s="240">
        <v>101.48705610273907</v>
      </c>
      <c r="N1345" s="240">
        <v>101.75623310653876</v>
      </c>
      <c r="O1345" s="240"/>
      <c r="P1345" s="238"/>
    </row>
    <row r="1346" spans="9:16" x14ac:dyDescent="0.35">
      <c r="I1346" s="223">
        <v>44859</v>
      </c>
      <c r="J1346" s="233">
        <v>99.811113163962673</v>
      </c>
      <c r="K1346" s="235">
        <v>99.975231019277317</v>
      </c>
      <c r="L1346" s="235">
        <v>99.975018376209107</v>
      </c>
      <c r="M1346" s="240">
        <v>101.48667045540954</v>
      </c>
      <c r="N1346" s="240">
        <v>101.7560443657428</v>
      </c>
      <c r="O1346" s="240"/>
      <c r="P1346" s="238"/>
    </row>
    <row r="1347" spans="9:16" x14ac:dyDescent="0.35">
      <c r="I1347" s="223">
        <v>44860</v>
      </c>
      <c r="J1347" s="233">
        <v>99.811139722854122</v>
      </c>
      <c r="K1347" s="235">
        <v>99.975234501979898</v>
      </c>
      <c r="L1347" s="235">
        <v>99.975021717338407</v>
      </c>
      <c r="M1347" s="240">
        <v>101.48628480808</v>
      </c>
      <c r="N1347" s="240">
        <v>101.75585562494682</v>
      </c>
      <c r="O1347" s="240"/>
      <c r="P1347" s="238"/>
    </row>
    <row r="1348" spans="9:16" x14ac:dyDescent="0.35">
      <c r="I1348" s="223">
        <v>44861</v>
      </c>
      <c r="J1348" s="233">
        <v>99.811166281745571</v>
      </c>
      <c r="K1348" s="235">
        <v>99.975237984682479</v>
      </c>
      <c r="L1348" s="235">
        <v>99.975025058467708</v>
      </c>
      <c r="M1348" s="240">
        <v>101.48589916075046</v>
      </c>
      <c r="N1348" s="240">
        <v>101.75566688415086</v>
      </c>
      <c r="O1348" s="240"/>
      <c r="P1348" s="238"/>
    </row>
    <row r="1349" spans="9:16" x14ac:dyDescent="0.35">
      <c r="I1349" s="223">
        <v>44862</v>
      </c>
      <c r="J1349" s="233">
        <v>99.81119284063702</v>
      </c>
      <c r="K1349" s="235">
        <v>99.975241467385061</v>
      </c>
      <c r="L1349" s="235">
        <v>99.975028399597008</v>
      </c>
      <c r="M1349" s="240">
        <v>101.48551351342093</v>
      </c>
      <c r="N1349" s="240">
        <v>101.75547814335488</v>
      </c>
      <c r="O1349" s="240"/>
      <c r="P1349" s="238"/>
    </row>
    <row r="1350" spans="9:16" x14ac:dyDescent="0.35">
      <c r="I1350" s="223">
        <v>44863</v>
      </c>
      <c r="J1350" s="233">
        <v>99.811219399528468</v>
      </c>
      <c r="K1350" s="235">
        <v>99.975244950087642</v>
      </c>
      <c r="L1350" s="235">
        <v>99.975031740726308</v>
      </c>
      <c r="M1350" s="240">
        <v>101.48512786609139</v>
      </c>
      <c r="N1350" s="240">
        <v>101.75528940255892</v>
      </c>
      <c r="O1350" s="240"/>
      <c r="P1350" s="238"/>
    </row>
    <row r="1351" spans="9:16" x14ac:dyDescent="0.35">
      <c r="I1351" s="223">
        <v>44864</v>
      </c>
      <c r="J1351" s="233">
        <v>99.811245958419917</v>
      </c>
      <c r="K1351" s="235">
        <v>99.975248432790224</v>
      </c>
      <c r="L1351" s="235">
        <v>99.975035081855609</v>
      </c>
      <c r="M1351" s="240">
        <v>101.48474221876185</v>
      </c>
      <c r="N1351" s="240">
        <v>101.75510066176294</v>
      </c>
      <c r="O1351" s="240"/>
      <c r="P1351" s="238"/>
    </row>
    <row r="1352" spans="9:16" x14ac:dyDescent="0.35">
      <c r="I1352" s="223">
        <v>44865</v>
      </c>
      <c r="J1352" s="233">
        <v>99.811272517311366</v>
      </c>
      <c r="K1352" s="235">
        <v>99.975251915492805</v>
      </c>
      <c r="L1352" s="235">
        <v>99.975038422984909</v>
      </c>
      <c r="M1352" s="240">
        <v>101.48435657143231</v>
      </c>
      <c r="N1352" s="240">
        <v>101.75491192096698</v>
      </c>
      <c r="O1352" s="240"/>
      <c r="P1352" s="238"/>
    </row>
    <row r="1353" spans="9:16" x14ac:dyDescent="0.35">
      <c r="I1353" s="223">
        <v>44866</v>
      </c>
      <c r="J1353" s="233">
        <v>99.811299076202815</v>
      </c>
      <c r="K1353" s="235">
        <v>99.975255398195387</v>
      </c>
      <c r="L1353" s="235">
        <v>99.975041764114209</v>
      </c>
      <c r="M1353" s="240">
        <v>101.48397092410278</v>
      </c>
      <c r="N1353" s="240">
        <v>101.754723180171</v>
      </c>
      <c r="O1353" s="240"/>
      <c r="P1353" s="238"/>
    </row>
    <row r="1354" spans="9:16" x14ac:dyDescent="0.35">
      <c r="I1354" s="223">
        <v>44867</v>
      </c>
      <c r="J1354" s="233">
        <v>99.811325635094263</v>
      </c>
      <c r="K1354" s="235">
        <v>99.975258880897968</v>
      </c>
      <c r="L1354" s="235">
        <v>99.97504510524351</v>
      </c>
      <c r="M1354" s="240">
        <v>101.48358527677324</v>
      </c>
      <c r="N1354" s="240">
        <v>101.75453443937504</v>
      </c>
      <c r="O1354" s="240"/>
      <c r="P1354" s="238"/>
    </row>
    <row r="1355" spans="9:16" x14ac:dyDescent="0.35">
      <c r="I1355" s="223">
        <v>44868</v>
      </c>
      <c r="J1355" s="233">
        <v>99.811352193985712</v>
      </c>
      <c r="K1355" s="235">
        <v>99.97526236360055</v>
      </c>
      <c r="L1355" s="235">
        <v>99.97504844637281</v>
      </c>
      <c r="M1355" s="240">
        <v>101.4831996294437</v>
      </c>
      <c r="N1355" s="240">
        <v>101.75434569857906</v>
      </c>
      <c r="O1355" s="240"/>
      <c r="P1355" s="238"/>
    </row>
    <row r="1356" spans="9:16" x14ac:dyDescent="0.35">
      <c r="I1356" s="223">
        <v>44869</v>
      </c>
      <c r="J1356" s="233">
        <v>99.811378752877161</v>
      </c>
      <c r="K1356" s="235">
        <v>99.975265846303131</v>
      </c>
      <c r="L1356" s="235">
        <v>99.97505178750211</v>
      </c>
      <c r="M1356" s="240">
        <v>101.48281398211417</v>
      </c>
      <c r="N1356" s="240">
        <v>101.7541569577831</v>
      </c>
      <c r="O1356" s="240"/>
      <c r="P1356" s="238"/>
    </row>
    <row r="1357" spans="9:16" x14ac:dyDescent="0.35">
      <c r="I1357" s="223">
        <v>44870</v>
      </c>
      <c r="J1357" s="233">
        <v>99.81140531176861</v>
      </c>
      <c r="K1357" s="235">
        <v>99.975269329005712</v>
      </c>
      <c r="L1357" s="235">
        <v>99.975055128631411</v>
      </c>
      <c r="M1357" s="240">
        <v>101.48242833478463</v>
      </c>
      <c r="N1357" s="240">
        <v>101.75396821698712</v>
      </c>
      <c r="O1357" s="240"/>
      <c r="P1357" s="238"/>
    </row>
    <row r="1358" spans="9:16" x14ac:dyDescent="0.35">
      <c r="I1358" s="223">
        <v>44871</v>
      </c>
      <c r="J1358" s="233">
        <v>99.811431870660059</v>
      </c>
      <c r="K1358" s="235">
        <v>99.975272811708294</v>
      </c>
      <c r="L1358" s="235">
        <v>99.975058469760711</v>
      </c>
      <c r="M1358" s="240">
        <v>101.48204268745509</v>
      </c>
      <c r="N1358" s="240">
        <v>101.75377947619116</v>
      </c>
      <c r="O1358" s="240"/>
      <c r="P1358" s="238"/>
    </row>
    <row r="1359" spans="9:16" x14ac:dyDescent="0.35">
      <c r="I1359" s="223">
        <v>44872</v>
      </c>
      <c r="J1359" s="233">
        <v>99.811458429551507</v>
      </c>
      <c r="K1359" s="235">
        <v>99.975276294410875</v>
      </c>
      <c r="L1359" s="235">
        <v>99.975061810890011</v>
      </c>
      <c r="M1359" s="240">
        <v>101.48165704012555</v>
      </c>
      <c r="N1359" s="240">
        <v>101.75359073539518</v>
      </c>
      <c r="O1359" s="240"/>
      <c r="P1359" s="238"/>
    </row>
    <row r="1360" spans="9:16" x14ac:dyDescent="0.35">
      <c r="I1360" s="223">
        <v>44873</v>
      </c>
      <c r="J1360" s="233">
        <v>99.811484988442956</v>
      </c>
      <c r="K1360" s="235">
        <v>99.975279777113457</v>
      </c>
      <c r="L1360" s="235">
        <v>99.975065152019312</v>
      </c>
      <c r="M1360" s="240">
        <v>101.48127139279602</v>
      </c>
      <c r="N1360" s="240">
        <v>101.75340199459922</v>
      </c>
      <c r="O1360" s="240"/>
      <c r="P1360" s="238"/>
    </row>
    <row r="1361" spans="9:16" x14ac:dyDescent="0.35">
      <c r="I1361" s="223">
        <v>44874</v>
      </c>
      <c r="J1361" s="233">
        <v>99.811511547334405</v>
      </c>
      <c r="K1361" s="235">
        <v>99.975283259816038</v>
      </c>
      <c r="L1361" s="235">
        <v>99.975068493148612</v>
      </c>
      <c r="M1361" s="240">
        <v>101.48088574546648</v>
      </c>
      <c r="N1361" s="240">
        <v>101.75321325380324</v>
      </c>
      <c r="O1361" s="240"/>
      <c r="P1361" s="238"/>
    </row>
    <row r="1362" spans="9:16" x14ac:dyDescent="0.35">
      <c r="I1362" s="223">
        <v>44875</v>
      </c>
      <c r="J1362" s="233">
        <v>99.811538106225854</v>
      </c>
      <c r="K1362" s="235">
        <v>99.97528674251862</v>
      </c>
      <c r="L1362" s="235">
        <v>99.975071834277912</v>
      </c>
      <c r="M1362" s="240">
        <v>101.48050009813694</v>
      </c>
      <c r="N1362" s="240">
        <v>101.75302451300728</v>
      </c>
      <c r="O1362" s="240"/>
      <c r="P1362" s="238"/>
    </row>
    <row r="1363" spans="9:16" x14ac:dyDescent="0.35">
      <c r="I1363" s="223">
        <v>44876</v>
      </c>
      <c r="J1363" s="233">
        <v>99.811564665117302</v>
      </c>
      <c r="K1363" s="235">
        <v>99.975290225221201</v>
      </c>
      <c r="L1363" s="235">
        <v>99.975075175407213</v>
      </c>
      <c r="M1363" s="240">
        <v>101.48011445080741</v>
      </c>
      <c r="N1363" s="240">
        <v>101.7528357722113</v>
      </c>
      <c r="O1363" s="240"/>
      <c r="P1363" s="238"/>
    </row>
    <row r="1364" spans="9:16" x14ac:dyDescent="0.35">
      <c r="I1364" s="223">
        <v>44877</v>
      </c>
      <c r="J1364" s="233">
        <v>99.811591224008751</v>
      </c>
      <c r="K1364" s="235">
        <v>99.975293707923782</v>
      </c>
      <c r="L1364" s="235">
        <v>99.975078516536513</v>
      </c>
      <c r="M1364" s="240">
        <v>101.47972880347787</v>
      </c>
      <c r="N1364" s="240">
        <v>101.75264703141534</v>
      </c>
      <c r="O1364" s="240"/>
      <c r="P1364" s="238"/>
    </row>
    <row r="1365" spans="9:16" x14ac:dyDescent="0.35">
      <c r="I1365" s="223">
        <v>44878</v>
      </c>
      <c r="J1365" s="233">
        <v>99.8116177829002</v>
      </c>
      <c r="K1365" s="235">
        <v>99.975297190626364</v>
      </c>
      <c r="L1365" s="235">
        <v>99.975081857665813</v>
      </c>
      <c r="M1365" s="240">
        <v>101.47934315614833</v>
      </c>
      <c r="N1365" s="240">
        <v>101.75245829061936</v>
      </c>
      <c r="O1365" s="240"/>
      <c r="P1365" s="238"/>
    </row>
    <row r="1366" spans="9:16" x14ac:dyDescent="0.35">
      <c r="I1366" s="223">
        <v>44879</v>
      </c>
      <c r="J1366" s="233">
        <v>99.811644341791649</v>
      </c>
      <c r="K1366" s="235">
        <v>99.975300673328945</v>
      </c>
      <c r="L1366" s="235">
        <v>99.975085198795114</v>
      </c>
      <c r="M1366" s="240">
        <v>101.47895750881879</v>
      </c>
      <c r="N1366" s="240">
        <v>101.7522695498234</v>
      </c>
      <c r="O1366" s="240"/>
      <c r="P1366" s="238"/>
    </row>
    <row r="1367" spans="9:16" x14ac:dyDescent="0.35">
      <c r="I1367" s="223">
        <v>44880</v>
      </c>
      <c r="J1367" s="233">
        <v>99.811670900683097</v>
      </c>
      <c r="K1367" s="235">
        <v>99.975304156031527</v>
      </c>
      <c r="L1367" s="235">
        <v>99.975088539924414</v>
      </c>
      <c r="M1367" s="240">
        <v>101.47857186148926</v>
      </c>
      <c r="N1367" s="240">
        <v>101.75208080902742</v>
      </c>
      <c r="O1367" s="240"/>
      <c r="P1367" s="238"/>
    </row>
    <row r="1368" spans="9:16" x14ac:dyDescent="0.35">
      <c r="I1368" s="223">
        <v>44881</v>
      </c>
      <c r="J1368" s="233">
        <v>99.811697459574546</v>
      </c>
      <c r="K1368" s="235">
        <v>99.975307638734108</v>
      </c>
      <c r="L1368" s="235">
        <v>99.975091881053714</v>
      </c>
      <c r="M1368" s="240">
        <v>101.47818621415972</v>
      </c>
      <c r="N1368" s="240">
        <v>101.75189206823146</v>
      </c>
      <c r="O1368" s="240"/>
      <c r="P1368" s="238"/>
    </row>
    <row r="1369" spans="9:16" x14ac:dyDescent="0.35">
      <c r="I1369" s="223">
        <v>44882</v>
      </c>
      <c r="J1369" s="233">
        <v>99.811724018465995</v>
      </c>
      <c r="K1369" s="235">
        <v>99.97531112143669</v>
      </c>
      <c r="L1369" s="235">
        <v>99.975095222183015</v>
      </c>
      <c r="M1369" s="240">
        <v>101.47780056683018</v>
      </c>
      <c r="N1369" s="240">
        <v>101.75170332743548</v>
      </c>
      <c r="O1369" s="240"/>
      <c r="P1369" s="238"/>
    </row>
    <row r="1370" spans="9:16" x14ac:dyDescent="0.35">
      <c r="I1370" s="223">
        <v>44883</v>
      </c>
      <c r="J1370" s="233">
        <v>99.811750577357444</v>
      </c>
      <c r="K1370" s="235">
        <v>99.975314604139271</v>
      </c>
      <c r="L1370" s="235">
        <v>99.975098563312315</v>
      </c>
      <c r="M1370" s="240">
        <v>101.47741491950065</v>
      </c>
      <c r="N1370" s="240">
        <v>101.75151458663952</v>
      </c>
      <c r="O1370" s="240"/>
      <c r="P1370" s="238"/>
    </row>
    <row r="1371" spans="9:16" x14ac:dyDescent="0.35">
      <c r="I1371" s="223">
        <v>44884</v>
      </c>
      <c r="J1371" s="233">
        <v>99.811777136248892</v>
      </c>
      <c r="K1371" s="235">
        <v>99.975318086841853</v>
      </c>
      <c r="L1371" s="235">
        <v>99.975101904441615</v>
      </c>
      <c r="M1371" s="240">
        <v>101.47702927217111</v>
      </c>
      <c r="N1371" s="240">
        <v>101.75132584584354</v>
      </c>
      <c r="O1371" s="240"/>
      <c r="P1371" s="238"/>
    </row>
    <row r="1372" spans="9:16" x14ac:dyDescent="0.35">
      <c r="I1372" s="223">
        <v>44885</v>
      </c>
      <c r="J1372" s="233">
        <v>99.811803695140341</v>
      </c>
      <c r="K1372" s="235">
        <v>99.975321569544434</v>
      </c>
      <c r="L1372" s="235">
        <v>99.975105245570916</v>
      </c>
      <c r="M1372" s="240">
        <v>101.47664362484157</v>
      </c>
      <c r="N1372" s="240">
        <v>101.75113710504758</v>
      </c>
      <c r="O1372" s="240"/>
      <c r="P1372" s="238"/>
    </row>
    <row r="1373" spans="9:16" x14ac:dyDescent="0.35">
      <c r="I1373" s="223">
        <v>44886</v>
      </c>
      <c r="J1373" s="233">
        <v>99.81183025403179</v>
      </c>
      <c r="K1373" s="235">
        <v>99.975325052247015</v>
      </c>
      <c r="L1373" s="235">
        <v>99.975108586700216</v>
      </c>
      <c r="M1373" s="240">
        <v>101.47625797751203</v>
      </c>
      <c r="N1373" s="240">
        <v>101.7509483642516</v>
      </c>
      <c r="O1373" s="240"/>
      <c r="P1373" s="238"/>
    </row>
    <row r="1374" spans="9:16" x14ac:dyDescent="0.35">
      <c r="I1374" s="223">
        <v>44887</v>
      </c>
      <c r="J1374" s="233">
        <v>99.811856812923239</v>
      </c>
      <c r="K1374" s="235">
        <v>99.975328534949597</v>
      </c>
      <c r="L1374" s="235">
        <v>99.975111927829516</v>
      </c>
      <c r="M1374" s="240">
        <v>101.4758723301825</v>
      </c>
      <c r="N1374" s="240">
        <v>101.75075962345564</v>
      </c>
      <c r="O1374" s="240"/>
      <c r="P1374" s="238"/>
    </row>
    <row r="1375" spans="9:16" x14ac:dyDescent="0.35">
      <c r="I1375" s="223">
        <v>44888</v>
      </c>
      <c r="J1375" s="233">
        <v>99.811883371814687</v>
      </c>
      <c r="K1375" s="235">
        <v>99.975332017652178</v>
      </c>
      <c r="L1375" s="235">
        <v>99.975115268958817</v>
      </c>
      <c r="M1375" s="240">
        <v>101.47548668285296</v>
      </c>
      <c r="N1375" s="240">
        <v>101.75057088265966</v>
      </c>
      <c r="O1375" s="240"/>
      <c r="P1375" s="238"/>
    </row>
    <row r="1376" spans="9:16" x14ac:dyDescent="0.35">
      <c r="I1376" s="223">
        <v>44889</v>
      </c>
      <c r="J1376" s="233">
        <v>99.811909930706136</v>
      </c>
      <c r="K1376" s="235">
        <v>99.97533550035476</v>
      </c>
      <c r="L1376" s="235">
        <v>99.975118610088117</v>
      </c>
      <c r="M1376" s="240">
        <v>101.47510103552342</v>
      </c>
      <c r="N1376" s="240">
        <v>101.7503821418637</v>
      </c>
      <c r="O1376" s="240"/>
      <c r="P1376" s="238"/>
    </row>
    <row r="1377" spans="9:16" x14ac:dyDescent="0.35">
      <c r="I1377" s="223">
        <v>44890</v>
      </c>
      <c r="J1377" s="233">
        <v>99.811936489597585</v>
      </c>
      <c r="K1377" s="235">
        <v>99.975338983057341</v>
      </c>
      <c r="L1377" s="235">
        <v>99.975121951217417</v>
      </c>
      <c r="M1377" s="240">
        <v>101.47471538819389</v>
      </c>
      <c r="N1377" s="240">
        <v>101.75019340106772</v>
      </c>
      <c r="O1377" s="240"/>
      <c r="P1377" s="238"/>
    </row>
    <row r="1378" spans="9:16" x14ac:dyDescent="0.35">
      <c r="I1378" s="223">
        <v>44891</v>
      </c>
      <c r="J1378" s="233">
        <v>99.811963048489034</v>
      </c>
      <c r="K1378" s="235">
        <v>99.975342465759923</v>
      </c>
      <c r="L1378" s="235">
        <v>99.975125292346718</v>
      </c>
      <c r="M1378" s="240">
        <v>101.47432974086435</v>
      </c>
      <c r="N1378" s="240">
        <v>101.75000466027176</v>
      </c>
      <c r="O1378" s="240"/>
      <c r="P1378" s="238"/>
    </row>
    <row r="1379" spans="9:16" x14ac:dyDescent="0.35">
      <c r="I1379" s="223">
        <v>44892</v>
      </c>
      <c r="J1379" s="233">
        <v>99.811989607380482</v>
      </c>
      <c r="K1379" s="235">
        <v>99.975345948462504</v>
      </c>
      <c r="L1379" s="235">
        <v>99.975128633476018</v>
      </c>
      <c r="M1379" s="240">
        <v>101.47394409353481</v>
      </c>
      <c r="N1379" s="240">
        <v>101.74981591947578</v>
      </c>
      <c r="O1379" s="240"/>
      <c r="P1379" s="238"/>
    </row>
    <row r="1380" spans="9:16" x14ac:dyDescent="0.35">
      <c r="I1380" s="223">
        <v>44893</v>
      </c>
      <c r="J1380" s="233">
        <v>99.812016166271931</v>
      </c>
      <c r="K1380" s="235">
        <v>99.975349431165085</v>
      </c>
      <c r="L1380" s="235">
        <v>99.975131974605318</v>
      </c>
      <c r="M1380" s="240">
        <v>101.47355844620527</v>
      </c>
      <c r="N1380" s="240">
        <v>101.74962717867982</v>
      </c>
      <c r="O1380" s="240"/>
      <c r="P1380" s="238"/>
    </row>
    <row r="1381" spans="9:16" x14ac:dyDescent="0.35">
      <c r="I1381" s="223">
        <v>44894</v>
      </c>
      <c r="J1381" s="233">
        <v>99.81204272516338</v>
      </c>
      <c r="K1381" s="235">
        <v>99.975352913867667</v>
      </c>
      <c r="L1381" s="235">
        <v>99.975135315734619</v>
      </c>
      <c r="M1381" s="240">
        <v>101.47317279887574</v>
      </c>
      <c r="N1381" s="240">
        <v>101.74943843788384</v>
      </c>
      <c r="O1381" s="240"/>
      <c r="P1381" s="238"/>
    </row>
    <row r="1382" spans="9:16" x14ac:dyDescent="0.35">
      <c r="I1382" s="223">
        <v>44895</v>
      </c>
      <c r="J1382" s="233">
        <v>99.812069284054829</v>
      </c>
      <c r="K1382" s="235">
        <v>99.975356396570248</v>
      </c>
      <c r="L1382" s="235">
        <v>99.975138656863919</v>
      </c>
      <c r="M1382" s="240">
        <v>101.4727871515462</v>
      </c>
      <c r="N1382" s="240">
        <v>101.74924969708788</v>
      </c>
      <c r="O1382" s="240"/>
      <c r="P1382" s="238"/>
    </row>
    <row r="1383" spans="9:16" x14ac:dyDescent="0.35">
      <c r="I1383" s="223">
        <v>44896</v>
      </c>
      <c r="J1383" s="233">
        <v>99.812095842946277</v>
      </c>
      <c r="K1383" s="235">
        <v>99.97535987927283</v>
      </c>
      <c r="L1383" s="235">
        <v>99.975141997993219</v>
      </c>
      <c r="M1383" s="240">
        <v>101.47240150421666</v>
      </c>
      <c r="N1383" s="240">
        <v>101.7490609562919</v>
      </c>
      <c r="O1383" s="240"/>
      <c r="P1383" s="238"/>
    </row>
    <row r="1384" spans="9:16" x14ac:dyDescent="0.35">
      <c r="I1384" s="223">
        <v>44897</v>
      </c>
      <c r="J1384" s="233">
        <v>99.812122401837726</v>
      </c>
      <c r="K1384" s="235">
        <v>99.975363361975411</v>
      </c>
      <c r="L1384" s="235">
        <v>99.97514533912252</v>
      </c>
      <c r="M1384" s="240">
        <v>101.47201585688713</v>
      </c>
      <c r="N1384" s="240">
        <v>101.74887221549594</v>
      </c>
      <c r="O1384" s="240"/>
      <c r="P1384" s="238"/>
    </row>
    <row r="1385" spans="9:16" x14ac:dyDescent="0.35">
      <c r="I1385" s="223">
        <v>44898</v>
      </c>
      <c r="J1385" s="233">
        <v>99.812148960729175</v>
      </c>
      <c r="K1385" s="235">
        <v>99.975366844677993</v>
      </c>
      <c r="L1385" s="235">
        <v>99.97514868025182</v>
      </c>
      <c r="M1385" s="240">
        <v>101.47163020955759</v>
      </c>
      <c r="N1385" s="240">
        <v>101.74868347469996</v>
      </c>
      <c r="O1385" s="240"/>
      <c r="P1385" s="238"/>
    </row>
    <row r="1386" spans="9:16" x14ac:dyDescent="0.35">
      <c r="I1386" s="223">
        <v>44899</v>
      </c>
      <c r="J1386" s="233">
        <v>99.812175519620624</v>
      </c>
      <c r="K1386" s="235">
        <v>99.975370327380574</v>
      </c>
      <c r="L1386" s="235">
        <v>99.97515202138112</v>
      </c>
      <c r="M1386" s="240">
        <v>101.47124456222805</v>
      </c>
      <c r="N1386" s="240">
        <v>101.748494733904</v>
      </c>
      <c r="O1386" s="240"/>
      <c r="P1386" s="238"/>
    </row>
    <row r="1387" spans="9:16" x14ac:dyDescent="0.35">
      <c r="I1387" s="223">
        <v>44900</v>
      </c>
      <c r="J1387" s="233">
        <v>99.812202078512072</v>
      </c>
      <c r="K1387" s="235">
        <v>99.975373810083155</v>
      </c>
      <c r="L1387" s="235">
        <v>99.975155362510421</v>
      </c>
      <c r="M1387" s="240">
        <v>101.47085891489851</v>
      </c>
      <c r="N1387" s="240">
        <v>101.74830599310802</v>
      </c>
      <c r="O1387" s="240"/>
      <c r="P1387" s="238"/>
    </row>
    <row r="1388" spans="9:16" x14ac:dyDescent="0.35">
      <c r="I1388" s="223">
        <v>44901</v>
      </c>
      <c r="J1388" s="233">
        <v>99.812228637403521</v>
      </c>
      <c r="K1388" s="235">
        <v>99.975377292785737</v>
      </c>
      <c r="L1388" s="235">
        <v>99.975158703639721</v>
      </c>
      <c r="M1388" s="240">
        <v>101.47047326756898</v>
      </c>
      <c r="N1388" s="240">
        <v>101.74811725231206</v>
      </c>
      <c r="O1388" s="240"/>
      <c r="P1388" s="238"/>
    </row>
    <row r="1389" spans="9:16" x14ac:dyDescent="0.35">
      <c r="I1389" s="223">
        <v>44902</v>
      </c>
      <c r="J1389" s="233">
        <v>99.81225519629497</v>
      </c>
      <c r="K1389" s="235">
        <v>99.975380775488318</v>
      </c>
      <c r="L1389" s="235">
        <v>99.975162044769021</v>
      </c>
      <c r="M1389" s="240">
        <v>101.47008762023944</v>
      </c>
      <c r="N1389" s="240">
        <v>101.74792851151608</v>
      </c>
      <c r="O1389" s="240"/>
      <c r="P1389" s="238"/>
    </row>
    <row r="1390" spans="9:16" x14ac:dyDescent="0.35">
      <c r="I1390" s="223">
        <v>44903</v>
      </c>
      <c r="J1390" s="233">
        <v>99.812281755186419</v>
      </c>
      <c r="K1390" s="235">
        <v>99.9753842581909</v>
      </c>
      <c r="L1390" s="235">
        <v>99.975165385898322</v>
      </c>
      <c r="M1390" s="240">
        <v>101.4697019729099</v>
      </c>
      <c r="N1390" s="240">
        <v>101.74773977072012</v>
      </c>
      <c r="O1390" s="240"/>
      <c r="P1390" s="238"/>
    </row>
    <row r="1391" spans="9:16" x14ac:dyDescent="0.35">
      <c r="I1391" s="223">
        <v>44904</v>
      </c>
      <c r="J1391" s="233">
        <v>99.812308314077868</v>
      </c>
      <c r="K1391" s="235">
        <v>99.975387740893481</v>
      </c>
      <c r="L1391" s="235">
        <v>99.975168727027622</v>
      </c>
      <c r="M1391" s="240">
        <v>101.46931632558037</v>
      </c>
      <c r="N1391" s="240">
        <v>101.74755102992414</v>
      </c>
      <c r="O1391" s="240"/>
      <c r="P1391" s="238"/>
    </row>
    <row r="1392" spans="9:16" x14ac:dyDescent="0.35">
      <c r="I1392" s="223">
        <v>44905</v>
      </c>
      <c r="J1392" s="233">
        <v>99.812334872969316</v>
      </c>
      <c r="K1392" s="235">
        <v>99.975391223596063</v>
      </c>
      <c r="L1392" s="235">
        <v>99.975172068156922</v>
      </c>
      <c r="M1392" s="240">
        <v>101.46893067825083</v>
      </c>
      <c r="N1392" s="240">
        <v>101.74736228912818</v>
      </c>
      <c r="O1392" s="240"/>
      <c r="P1392" s="238"/>
    </row>
    <row r="1393" spans="9:16" x14ac:dyDescent="0.35">
      <c r="I1393" s="223">
        <v>44906</v>
      </c>
      <c r="J1393" s="233">
        <v>99.812361431860765</v>
      </c>
      <c r="K1393" s="235">
        <v>99.975394706298644</v>
      </c>
      <c r="L1393" s="235">
        <v>99.975175409286223</v>
      </c>
      <c r="M1393" s="240">
        <v>101.46854503092129</v>
      </c>
      <c r="N1393" s="240">
        <v>101.7471735483322</v>
      </c>
      <c r="O1393" s="240"/>
      <c r="P1393" s="238"/>
    </row>
    <row r="1394" spans="9:16" x14ac:dyDescent="0.35">
      <c r="I1394" s="223">
        <v>44907</v>
      </c>
      <c r="J1394" s="233">
        <v>99.812387990752214</v>
      </c>
      <c r="K1394" s="235">
        <v>99.975398189001226</v>
      </c>
      <c r="L1394" s="235">
        <v>99.975178750415523</v>
      </c>
      <c r="M1394" s="240">
        <v>101.46815938359175</v>
      </c>
      <c r="N1394" s="240">
        <v>101.74698480753624</v>
      </c>
      <c r="O1394" s="240"/>
      <c r="P1394" s="238"/>
    </row>
    <row r="1395" spans="9:16" x14ac:dyDescent="0.35">
      <c r="I1395" s="223">
        <v>44908</v>
      </c>
      <c r="J1395" s="233">
        <v>99.812414549643663</v>
      </c>
      <c r="K1395" s="235">
        <v>99.975401671703807</v>
      </c>
      <c r="L1395" s="235">
        <v>99.975182091544823</v>
      </c>
      <c r="M1395" s="240">
        <v>101.46777373626222</v>
      </c>
      <c r="N1395" s="240">
        <v>101.74679606674026</v>
      </c>
      <c r="O1395" s="240"/>
      <c r="P1395" s="238"/>
    </row>
    <row r="1396" spans="9:16" x14ac:dyDescent="0.35">
      <c r="I1396" s="223">
        <v>44909</v>
      </c>
      <c r="J1396" s="233">
        <v>99.812441108535111</v>
      </c>
      <c r="K1396" s="235">
        <v>99.975405154406388</v>
      </c>
      <c r="L1396" s="235">
        <v>99.975185432674124</v>
      </c>
      <c r="M1396" s="240">
        <v>101.46738808893268</v>
      </c>
      <c r="N1396" s="240">
        <v>101.7466073259443</v>
      </c>
      <c r="O1396" s="240"/>
      <c r="P1396" s="238"/>
    </row>
    <row r="1397" spans="9:16" x14ac:dyDescent="0.35">
      <c r="I1397" s="223">
        <v>44910</v>
      </c>
      <c r="J1397" s="233">
        <v>99.81246766742656</v>
      </c>
      <c r="K1397" s="235">
        <v>99.97540863710897</v>
      </c>
      <c r="L1397" s="235">
        <v>99.975188773803424</v>
      </c>
      <c r="M1397" s="240">
        <v>101.46700244160314</v>
      </c>
      <c r="N1397" s="240">
        <v>101.74641858514832</v>
      </c>
      <c r="O1397" s="240"/>
      <c r="P1397" s="238"/>
    </row>
    <row r="1398" spans="9:16" x14ac:dyDescent="0.35">
      <c r="I1398" s="223">
        <v>44911</v>
      </c>
      <c r="J1398" s="233">
        <v>99.812494226318009</v>
      </c>
      <c r="K1398" s="235">
        <v>99.975412119811551</v>
      </c>
      <c r="L1398" s="235">
        <v>99.975192114932725</v>
      </c>
      <c r="M1398" s="240">
        <v>101.46661679427361</v>
      </c>
      <c r="N1398" s="240">
        <v>101.74622984435236</v>
      </c>
      <c r="O1398" s="240"/>
      <c r="P1398" s="238"/>
    </row>
    <row r="1399" spans="9:16" x14ac:dyDescent="0.35">
      <c r="I1399" s="223">
        <v>44912</v>
      </c>
      <c r="J1399" s="233">
        <v>99.812520785209458</v>
      </c>
      <c r="K1399" s="235">
        <v>99.975415602514133</v>
      </c>
      <c r="L1399" s="235">
        <v>99.975195456062025</v>
      </c>
      <c r="M1399" s="240">
        <v>101.46623114694407</v>
      </c>
      <c r="N1399" s="240">
        <v>101.74604110355638</v>
      </c>
      <c r="O1399" s="240"/>
      <c r="P1399" s="238"/>
    </row>
    <row r="1400" spans="9:16" x14ac:dyDescent="0.35">
      <c r="I1400" s="223">
        <v>44913</v>
      </c>
      <c r="J1400" s="233">
        <v>99.812547344100906</v>
      </c>
      <c r="K1400" s="235">
        <v>99.975419085216714</v>
      </c>
      <c r="L1400" s="235">
        <v>99.975198797191325</v>
      </c>
      <c r="M1400" s="240">
        <v>101.46584549961453</v>
      </c>
      <c r="N1400" s="240">
        <v>101.74585236276042</v>
      </c>
      <c r="O1400" s="240"/>
      <c r="P1400" s="238"/>
    </row>
    <row r="1401" spans="9:16" x14ac:dyDescent="0.35">
      <c r="I1401" s="223">
        <v>44914</v>
      </c>
      <c r="J1401" s="233">
        <v>99.812573902992355</v>
      </c>
      <c r="K1401" s="235">
        <v>99.975422567919296</v>
      </c>
      <c r="L1401" s="235">
        <v>99.975202138320626</v>
      </c>
      <c r="M1401" s="240">
        <v>101.46545985228499</v>
      </c>
      <c r="N1401" s="240">
        <v>101.74566362196444</v>
      </c>
      <c r="O1401" s="240"/>
      <c r="P1401" s="238"/>
    </row>
    <row r="1402" spans="9:16" x14ac:dyDescent="0.35">
      <c r="I1402" s="223">
        <v>44915</v>
      </c>
      <c r="J1402" s="233">
        <v>99.812600461883804</v>
      </c>
      <c r="K1402" s="235">
        <v>99.975426050621877</v>
      </c>
      <c r="L1402" s="235">
        <v>99.975205479449926</v>
      </c>
      <c r="M1402" s="240">
        <v>101.46507420495546</v>
      </c>
      <c r="N1402" s="240">
        <v>101.74547488116848</v>
      </c>
      <c r="O1402" s="240"/>
      <c r="P1402" s="238"/>
    </row>
    <row r="1403" spans="9:16" x14ac:dyDescent="0.35">
      <c r="I1403" s="223">
        <v>44916</v>
      </c>
      <c r="J1403" s="233">
        <v>99.812627020775253</v>
      </c>
      <c r="K1403" s="235">
        <v>99.975429533324458</v>
      </c>
      <c r="L1403" s="235">
        <v>99.975208820579226</v>
      </c>
      <c r="M1403" s="240">
        <v>101.46468855762592</v>
      </c>
      <c r="N1403" s="240">
        <v>101.7452861403725</v>
      </c>
      <c r="O1403" s="240"/>
      <c r="P1403" s="238"/>
    </row>
    <row r="1404" spans="9:16" x14ac:dyDescent="0.35">
      <c r="I1404" s="223">
        <v>44917</v>
      </c>
      <c r="J1404" s="233">
        <v>99.812653579666701</v>
      </c>
      <c r="K1404" s="235">
        <v>99.97543301602704</v>
      </c>
      <c r="L1404" s="235">
        <v>99.975212161708527</v>
      </c>
      <c r="M1404" s="240">
        <v>101.46430291029638</v>
      </c>
      <c r="N1404" s="240">
        <v>101.74509739957654</v>
      </c>
      <c r="O1404" s="240"/>
      <c r="P1404" s="238"/>
    </row>
    <row r="1405" spans="9:16" x14ac:dyDescent="0.35">
      <c r="I1405" s="223">
        <v>44918</v>
      </c>
      <c r="J1405" s="233">
        <v>99.81268013855815</v>
      </c>
      <c r="K1405" s="235">
        <v>99.975436498729621</v>
      </c>
      <c r="L1405" s="235">
        <v>99.975215502837827</v>
      </c>
      <c r="M1405" s="240">
        <v>101.46391726296685</v>
      </c>
      <c r="N1405" s="240">
        <v>101.74490865878056</v>
      </c>
      <c r="O1405" s="240"/>
      <c r="P1405" s="238"/>
    </row>
    <row r="1406" spans="9:16" x14ac:dyDescent="0.35">
      <c r="I1406" s="223">
        <v>44919</v>
      </c>
      <c r="J1406" s="233">
        <v>99.812706697449599</v>
      </c>
      <c r="K1406" s="235">
        <v>99.975439981432203</v>
      </c>
      <c r="L1406" s="235">
        <v>99.975218843967127</v>
      </c>
      <c r="M1406" s="240">
        <v>101.46353161563731</v>
      </c>
      <c r="N1406" s="240">
        <v>101.7447199179846</v>
      </c>
      <c r="O1406" s="240"/>
      <c r="P1406" s="238"/>
    </row>
    <row r="1407" spans="9:16" x14ac:dyDescent="0.35">
      <c r="I1407" s="223">
        <v>44920</v>
      </c>
      <c r="J1407" s="233">
        <v>99.812733256341048</v>
      </c>
      <c r="K1407" s="235">
        <v>99.975443464134784</v>
      </c>
      <c r="L1407" s="235">
        <v>99.975222185096428</v>
      </c>
      <c r="M1407" s="240">
        <v>101.46314596830777</v>
      </c>
      <c r="N1407" s="240">
        <v>101.74453117718862</v>
      </c>
      <c r="O1407" s="240"/>
      <c r="P1407" s="238"/>
    </row>
    <row r="1408" spans="9:16" x14ac:dyDescent="0.35">
      <c r="I1408" s="223">
        <v>44921</v>
      </c>
      <c r="J1408" s="233">
        <v>99.812759815232496</v>
      </c>
      <c r="K1408" s="235">
        <v>99.975446946837366</v>
      </c>
      <c r="L1408" s="235">
        <v>99.975225526225728</v>
      </c>
      <c r="M1408" s="240">
        <v>101.46276032097823</v>
      </c>
      <c r="N1408" s="240">
        <v>101.74434243639266</v>
      </c>
      <c r="O1408" s="240"/>
      <c r="P1408" s="238"/>
    </row>
    <row r="1409" spans="9:16" x14ac:dyDescent="0.35">
      <c r="I1409" s="223">
        <v>44922</v>
      </c>
      <c r="J1409" s="233">
        <v>99.812786374123945</v>
      </c>
      <c r="K1409" s="235">
        <v>99.975450429539947</v>
      </c>
      <c r="L1409" s="235">
        <v>99.975228867355028</v>
      </c>
      <c r="M1409" s="240">
        <v>101.4623746736487</v>
      </c>
      <c r="N1409" s="240">
        <v>101.74415369559668</v>
      </c>
      <c r="O1409" s="240"/>
      <c r="P1409" s="238"/>
    </row>
    <row r="1410" spans="9:16" x14ac:dyDescent="0.35">
      <c r="I1410" s="223">
        <v>44923</v>
      </c>
      <c r="J1410" s="233">
        <v>99.812812933015394</v>
      </c>
      <c r="K1410" s="235">
        <v>99.975453912242529</v>
      </c>
      <c r="L1410" s="235">
        <v>99.975232208484329</v>
      </c>
      <c r="M1410" s="240">
        <v>101.46198902631916</v>
      </c>
      <c r="N1410" s="240">
        <v>101.74396495480072</v>
      </c>
      <c r="O1410" s="240"/>
      <c r="P1410" s="238"/>
    </row>
    <row r="1411" spans="9:16" x14ac:dyDescent="0.35">
      <c r="I1411" s="223">
        <v>44924</v>
      </c>
      <c r="J1411" s="233">
        <v>99.812839491906843</v>
      </c>
      <c r="K1411" s="235">
        <v>99.97545739494511</v>
      </c>
      <c r="L1411" s="235">
        <v>99.975235549613629</v>
      </c>
      <c r="M1411" s="240">
        <v>101.46160337898962</v>
      </c>
      <c r="N1411" s="240">
        <v>101.74377621400474</v>
      </c>
      <c r="O1411" s="240"/>
      <c r="P1411" s="238"/>
    </row>
    <row r="1412" spans="9:16" x14ac:dyDescent="0.35">
      <c r="I1412" s="223">
        <v>44925</v>
      </c>
      <c r="J1412" s="233">
        <v>99.812866050798291</v>
      </c>
      <c r="K1412" s="235">
        <v>99.975460877647691</v>
      </c>
      <c r="L1412" s="235">
        <v>99.975238890742929</v>
      </c>
      <c r="M1412" s="240">
        <v>101.46121773166008</v>
      </c>
      <c r="N1412" s="240">
        <v>101.74358747320878</v>
      </c>
      <c r="O1412" s="240"/>
      <c r="P1412" s="238"/>
    </row>
    <row r="1413" spans="9:16" x14ac:dyDescent="0.35">
      <c r="I1413" s="223">
        <v>44926</v>
      </c>
      <c r="J1413" s="233">
        <v>99.81289260968974</v>
      </c>
      <c r="K1413" s="235">
        <v>99.975464360350273</v>
      </c>
      <c r="L1413" s="235">
        <v>99.97524223187223</v>
      </c>
      <c r="M1413" s="240">
        <v>101.46083208433055</v>
      </c>
      <c r="N1413" s="240">
        <v>101.7433987324128</v>
      </c>
      <c r="O1413" s="240"/>
      <c r="P1413" s="238"/>
    </row>
    <row r="1414" spans="9:16" x14ac:dyDescent="0.35">
      <c r="I1414" s="223">
        <v>44927</v>
      </c>
      <c r="J1414" s="233">
        <v>99.812919168581189</v>
      </c>
      <c r="K1414" s="235">
        <v>99.975467843052854</v>
      </c>
      <c r="L1414" s="235">
        <v>99.97524557300153</v>
      </c>
      <c r="M1414" s="240">
        <v>101.46044643700101</v>
      </c>
      <c r="N1414" s="240">
        <v>101.74320999161684</v>
      </c>
      <c r="O1414" s="240"/>
      <c r="P1414" s="238"/>
    </row>
    <row r="1415" spans="9:16" x14ac:dyDescent="0.35">
      <c r="I1415" s="223">
        <v>44928</v>
      </c>
      <c r="J1415" s="233">
        <v>99.812945727472638</v>
      </c>
      <c r="K1415" s="235">
        <v>99.975471325755436</v>
      </c>
      <c r="L1415" s="235">
        <v>99.97524891413083</v>
      </c>
      <c r="M1415" s="240">
        <v>101.46006078967147</v>
      </c>
      <c r="N1415" s="240">
        <v>101.74302125082086</v>
      </c>
      <c r="O1415" s="240"/>
      <c r="P1415" s="238"/>
    </row>
    <row r="1416" spans="9:16" x14ac:dyDescent="0.35">
      <c r="I1416" s="223">
        <v>44929</v>
      </c>
      <c r="J1416" s="233">
        <v>99.812972286364086</v>
      </c>
      <c r="K1416" s="235">
        <v>99.975474808458017</v>
      </c>
      <c r="L1416" s="235">
        <v>99.975252255260131</v>
      </c>
      <c r="M1416" s="240">
        <v>101.45967514234194</v>
      </c>
      <c r="N1416" s="240">
        <v>101.7428325100249</v>
      </c>
      <c r="O1416" s="240"/>
      <c r="P1416" s="238"/>
    </row>
    <row r="1417" spans="9:16" x14ac:dyDescent="0.35">
      <c r="I1417" s="223">
        <v>44930</v>
      </c>
      <c r="J1417" s="233">
        <v>99.812998845255535</v>
      </c>
      <c r="K1417" s="235">
        <v>99.975478291160599</v>
      </c>
      <c r="L1417" s="235">
        <v>99.975255596389431</v>
      </c>
      <c r="M1417" s="240">
        <v>101.4592894950124</v>
      </c>
      <c r="N1417" s="240">
        <v>101.74264376922892</v>
      </c>
      <c r="O1417" s="240"/>
      <c r="P1417" s="238"/>
    </row>
    <row r="1418" spans="9:16" x14ac:dyDescent="0.35">
      <c r="I1418" s="223">
        <v>44931</v>
      </c>
      <c r="J1418" s="233">
        <v>99.813025404146984</v>
      </c>
      <c r="K1418" s="235">
        <v>99.97548177386318</v>
      </c>
      <c r="L1418" s="235">
        <v>99.975258937518731</v>
      </c>
      <c r="M1418" s="240">
        <v>101.45890384768286</v>
      </c>
      <c r="N1418" s="240">
        <v>101.74245502843296</v>
      </c>
      <c r="O1418" s="240"/>
      <c r="P1418" s="238"/>
    </row>
    <row r="1419" spans="9:16" x14ac:dyDescent="0.35">
      <c r="I1419" s="223">
        <v>44932</v>
      </c>
      <c r="J1419" s="233">
        <v>99.813051963038433</v>
      </c>
      <c r="K1419" s="235">
        <v>99.975485256565761</v>
      </c>
      <c r="L1419" s="235">
        <v>99.975262278648032</v>
      </c>
      <c r="M1419" s="240">
        <v>101.45851820035332</v>
      </c>
      <c r="N1419" s="240">
        <v>101.74226628763698</v>
      </c>
      <c r="O1419" s="240"/>
      <c r="P1419" s="238"/>
    </row>
    <row r="1420" spans="9:16" x14ac:dyDescent="0.35">
      <c r="I1420" s="223">
        <v>44933</v>
      </c>
      <c r="J1420" s="233">
        <v>99.813078521929882</v>
      </c>
      <c r="K1420" s="235">
        <v>99.975488739268343</v>
      </c>
      <c r="L1420" s="235">
        <v>99.975265619777332</v>
      </c>
      <c r="M1420" s="240">
        <v>101.45813255302379</v>
      </c>
      <c r="N1420" s="240">
        <v>101.74207754684102</v>
      </c>
      <c r="O1420" s="240"/>
      <c r="P1420" s="238"/>
    </row>
    <row r="1421" spans="9:16" x14ac:dyDescent="0.35">
      <c r="I1421" s="223">
        <v>44934</v>
      </c>
      <c r="J1421" s="233">
        <v>99.81310508082133</v>
      </c>
      <c r="K1421" s="235">
        <v>99.975492221970924</v>
      </c>
      <c r="L1421" s="235">
        <v>99.975268960906632</v>
      </c>
      <c r="M1421" s="240">
        <v>101.45774690569425</v>
      </c>
      <c r="N1421" s="240">
        <v>101.74188880604504</v>
      </c>
      <c r="O1421" s="240"/>
      <c r="P1421" s="238"/>
    </row>
    <row r="1422" spans="9:16" x14ac:dyDescent="0.35">
      <c r="I1422" s="223">
        <v>44935</v>
      </c>
      <c r="J1422" s="233">
        <v>99.813131639712779</v>
      </c>
      <c r="K1422" s="235">
        <v>99.975495704673506</v>
      </c>
      <c r="L1422" s="235">
        <v>99.975272302035933</v>
      </c>
      <c r="M1422" s="240">
        <v>101.45736125836471</v>
      </c>
      <c r="N1422" s="240">
        <v>101.74170006524908</v>
      </c>
      <c r="O1422" s="240"/>
      <c r="P1422" s="238"/>
    </row>
    <row r="1423" spans="9:16" x14ac:dyDescent="0.35">
      <c r="I1423" s="223">
        <v>44936</v>
      </c>
      <c r="J1423" s="233">
        <v>99.813158198604228</v>
      </c>
      <c r="K1423" s="235">
        <v>99.975499187376087</v>
      </c>
      <c r="L1423" s="235">
        <v>99.975275643165233</v>
      </c>
      <c r="M1423" s="240">
        <v>101.45697561103518</v>
      </c>
      <c r="N1423" s="240">
        <v>101.7415113244531</v>
      </c>
      <c r="O1423" s="240"/>
      <c r="P1423" s="238"/>
    </row>
    <row r="1424" spans="9:16" x14ac:dyDescent="0.35">
      <c r="I1424" s="223">
        <v>44937</v>
      </c>
      <c r="J1424" s="233">
        <v>99.813184757495677</v>
      </c>
      <c r="K1424" s="235">
        <v>99.975502670078669</v>
      </c>
      <c r="L1424" s="235">
        <v>99.975278984294533</v>
      </c>
      <c r="M1424" s="240">
        <v>101.45658996370564</v>
      </c>
      <c r="N1424" s="240">
        <v>101.74132258365714</v>
      </c>
      <c r="O1424" s="240"/>
      <c r="P1424" s="238"/>
    </row>
    <row r="1425" spans="9:16" x14ac:dyDescent="0.35">
      <c r="I1425" s="223">
        <v>44938</v>
      </c>
      <c r="J1425" s="233">
        <v>99.813211316387125</v>
      </c>
      <c r="K1425" s="235">
        <v>99.97550615278125</v>
      </c>
      <c r="L1425" s="235">
        <v>99.975282325423834</v>
      </c>
      <c r="M1425" s="240">
        <v>101.4562043163761</v>
      </c>
      <c r="N1425" s="240">
        <v>101.74113384286116</v>
      </c>
      <c r="O1425" s="240"/>
      <c r="P1425" s="238"/>
    </row>
    <row r="1426" spans="9:16" x14ac:dyDescent="0.35">
      <c r="I1426" s="223">
        <v>44939</v>
      </c>
      <c r="J1426" s="233">
        <v>99.813237875278574</v>
      </c>
      <c r="K1426" s="235">
        <v>99.975509635483832</v>
      </c>
      <c r="L1426" s="235">
        <v>99.975285666553134</v>
      </c>
      <c r="M1426" s="240">
        <v>101.45581866904656</v>
      </c>
      <c r="N1426" s="240">
        <v>101.7409451020652</v>
      </c>
      <c r="O1426" s="240"/>
      <c r="P1426" s="238"/>
    </row>
    <row r="1427" spans="9:16" x14ac:dyDescent="0.35">
      <c r="I1427" s="223">
        <v>44940</v>
      </c>
      <c r="J1427" s="233">
        <v>99.813264434170023</v>
      </c>
      <c r="K1427" s="235">
        <v>99.975513118186413</v>
      </c>
      <c r="L1427" s="235">
        <v>99.975289007682434</v>
      </c>
      <c r="M1427" s="240">
        <v>101.45543302171703</v>
      </c>
      <c r="N1427" s="240">
        <v>101.74075636126922</v>
      </c>
      <c r="O1427" s="240"/>
      <c r="P1427" s="238"/>
    </row>
    <row r="1428" spans="9:16" x14ac:dyDescent="0.35">
      <c r="I1428" s="223">
        <v>44941</v>
      </c>
      <c r="J1428" s="233">
        <v>99.813290993061472</v>
      </c>
      <c r="K1428" s="235">
        <v>99.975516600888994</v>
      </c>
      <c r="L1428" s="235">
        <v>99.975292348811735</v>
      </c>
      <c r="M1428" s="240">
        <v>101.45504737438749</v>
      </c>
      <c r="N1428" s="240">
        <v>101.74056762047326</v>
      </c>
      <c r="O1428" s="240"/>
      <c r="P1428" s="238"/>
    </row>
    <row r="1429" spans="9:16" x14ac:dyDescent="0.35">
      <c r="I1429" s="223">
        <v>44942</v>
      </c>
      <c r="J1429" s="233">
        <v>99.81331755195292</v>
      </c>
      <c r="K1429" s="235">
        <v>99.975520083591576</v>
      </c>
      <c r="L1429" s="235">
        <v>99.975295689941035</v>
      </c>
      <c r="M1429" s="240">
        <v>101.45466172705795</v>
      </c>
      <c r="N1429" s="240">
        <v>101.74037887967728</v>
      </c>
      <c r="O1429" s="240"/>
      <c r="P1429" s="238"/>
    </row>
    <row r="1430" spans="9:16" x14ac:dyDescent="0.35">
      <c r="I1430" s="223">
        <v>44943</v>
      </c>
      <c r="J1430" s="233">
        <v>99.813344110844369</v>
      </c>
      <c r="K1430" s="235">
        <v>99.975523566294157</v>
      </c>
      <c r="L1430" s="235">
        <v>99.975299031070335</v>
      </c>
      <c r="M1430" s="240">
        <v>101.45427607972842</v>
      </c>
      <c r="N1430" s="240">
        <v>101.74019013888132</v>
      </c>
      <c r="O1430" s="240"/>
      <c r="P1430" s="238"/>
    </row>
    <row r="1431" spans="9:16" x14ac:dyDescent="0.35">
      <c r="I1431" s="223">
        <v>44944</v>
      </c>
      <c r="J1431" s="233">
        <v>99.813370669735818</v>
      </c>
      <c r="K1431" s="235">
        <v>99.975527048996739</v>
      </c>
      <c r="L1431" s="235">
        <v>99.975302372199636</v>
      </c>
      <c r="M1431" s="240">
        <v>101.45389043239888</v>
      </c>
      <c r="N1431" s="240">
        <v>101.74000139808534</v>
      </c>
      <c r="O1431" s="240"/>
      <c r="P1431" s="238"/>
    </row>
    <row r="1432" spans="9:16" x14ac:dyDescent="0.35">
      <c r="I1432" s="223">
        <v>44945</v>
      </c>
      <c r="J1432" s="233">
        <v>99.813397228627267</v>
      </c>
      <c r="K1432" s="235">
        <v>99.97553053169932</v>
      </c>
      <c r="L1432" s="235">
        <v>99.975305713328936</v>
      </c>
      <c r="M1432" s="240">
        <v>101.45350478506934</v>
      </c>
      <c r="N1432" s="240">
        <v>101.73981265728938</v>
      </c>
      <c r="O1432" s="240"/>
      <c r="P1432" s="238"/>
    </row>
    <row r="1433" spans="9:16" x14ac:dyDescent="0.35">
      <c r="I1433" s="223">
        <v>44946</v>
      </c>
      <c r="J1433" s="233">
        <v>99.813423787518715</v>
      </c>
      <c r="K1433" s="235">
        <v>99.975534014401902</v>
      </c>
      <c r="L1433" s="235">
        <v>99.975309054458236</v>
      </c>
      <c r="M1433" s="240">
        <v>101.4531191377398</v>
      </c>
      <c r="N1433" s="240">
        <v>101.7396239164934</v>
      </c>
      <c r="O1433" s="240"/>
      <c r="P1433" s="238"/>
    </row>
    <row r="1434" spans="9:16" x14ac:dyDescent="0.35">
      <c r="I1434" s="223">
        <v>44947</v>
      </c>
      <c r="J1434" s="233">
        <v>99.813450346410164</v>
      </c>
      <c r="K1434" s="235">
        <v>99.975537497104483</v>
      </c>
      <c r="L1434" s="235">
        <v>99.975312395587537</v>
      </c>
      <c r="M1434" s="240">
        <v>101.45273349041027</v>
      </c>
      <c r="N1434" s="240">
        <v>101.73943517569744</v>
      </c>
      <c r="O1434" s="240"/>
      <c r="P1434" s="238"/>
    </row>
    <row r="1435" spans="9:16" x14ac:dyDescent="0.35">
      <c r="I1435" s="223">
        <v>44948</v>
      </c>
      <c r="J1435" s="233">
        <v>99.813476905301613</v>
      </c>
      <c r="K1435" s="235">
        <v>99.975540979807064</v>
      </c>
      <c r="L1435" s="235">
        <v>99.975315736716837</v>
      </c>
      <c r="M1435" s="240">
        <v>101.45234784308073</v>
      </c>
      <c r="N1435" s="240">
        <v>101.73924643490146</v>
      </c>
      <c r="O1435" s="240"/>
      <c r="P1435" s="238"/>
    </row>
    <row r="1436" spans="9:16" x14ac:dyDescent="0.35">
      <c r="I1436" s="223">
        <v>44949</v>
      </c>
      <c r="J1436" s="233">
        <v>99.813503464193062</v>
      </c>
      <c r="K1436" s="235">
        <v>99.975544462509646</v>
      </c>
      <c r="L1436" s="235">
        <v>99.975319077846137</v>
      </c>
      <c r="M1436" s="240">
        <v>101.45196219575119</v>
      </c>
      <c r="N1436" s="240">
        <v>101.7390576941055</v>
      </c>
      <c r="O1436" s="240"/>
      <c r="P1436" s="238"/>
    </row>
    <row r="1437" spans="9:16" x14ac:dyDescent="0.35">
      <c r="I1437" s="223">
        <v>44950</v>
      </c>
      <c r="J1437" s="233">
        <v>99.81353002308451</v>
      </c>
      <c r="K1437" s="235">
        <v>99.975547945212227</v>
      </c>
      <c r="L1437" s="235">
        <v>99.975322418975438</v>
      </c>
      <c r="M1437" s="240">
        <v>101.45157654842166</v>
      </c>
      <c r="N1437" s="240">
        <v>101.73886895330952</v>
      </c>
      <c r="O1437" s="240"/>
      <c r="P1437" s="238"/>
    </row>
    <row r="1438" spans="9:16" x14ac:dyDescent="0.35">
      <c r="I1438" s="223">
        <v>44951</v>
      </c>
      <c r="J1438" s="233">
        <v>99.813556581975959</v>
      </c>
      <c r="K1438" s="235">
        <v>99.975551427914809</v>
      </c>
      <c r="L1438" s="235">
        <v>99.975325760104738</v>
      </c>
      <c r="M1438" s="240">
        <v>101.45119090109212</v>
      </c>
      <c r="N1438" s="240">
        <v>101.73868021251356</v>
      </c>
      <c r="O1438" s="240"/>
      <c r="P1438" s="238"/>
    </row>
    <row r="1439" spans="9:16" x14ac:dyDescent="0.35">
      <c r="I1439" s="223">
        <v>44952</v>
      </c>
      <c r="J1439" s="233">
        <v>99.813583140867408</v>
      </c>
      <c r="K1439" s="235">
        <v>99.97555491061739</v>
      </c>
      <c r="L1439" s="235">
        <v>99.975329101234038</v>
      </c>
      <c r="M1439" s="240">
        <v>101.45080525376258</v>
      </c>
      <c r="N1439" s="240">
        <v>101.73849147171758</v>
      </c>
      <c r="O1439" s="240"/>
      <c r="P1439" s="238"/>
    </row>
    <row r="1440" spans="9:16" x14ac:dyDescent="0.35">
      <c r="I1440" s="223">
        <v>44953</v>
      </c>
      <c r="J1440" s="233">
        <v>99.813609699758857</v>
      </c>
      <c r="K1440" s="235">
        <v>99.975558393319972</v>
      </c>
      <c r="L1440" s="235">
        <v>99.975332442363339</v>
      </c>
      <c r="M1440" s="240">
        <v>101.45041960643304</v>
      </c>
      <c r="N1440" s="240">
        <v>101.73830273092162</v>
      </c>
      <c r="O1440" s="240"/>
      <c r="P1440" s="238"/>
    </row>
    <row r="1441" spans="9:16" x14ac:dyDescent="0.35">
      <c r="I1441" s="223">
        <v>44954</v>
      </c>
      <c r="J1441" s="233">
        <v>99.813636258650305</v>
      </c>
      <c r="K1441" s="235">
        <v>99.975561876022553</v>
      </c>
      <c r="L1441" s="235">
        <v>99.975335783492639</v>
      </c>
      <c r="M1441" s="240">
        <v>101.45003395910351</v>
      </c>
      <c r="N1441" s="240">
        <v>101.73811399012564</v>
      </c>
      <c r="O1441" s="240"/>
      <c r="P1441" s="238"/>
    </row>
    <row r="1442" spans="9:16" x14ac:dyDescent="0.35">
      <c r="I1442" s="223">
        <v>44955</v>
      </c>
      <c r="J1442" s="233">
        <v>99.813662817541754</v>
      </c>
      <c r="K1442" s="235">
        <v>99.975565358725135</v>
      </c>
      <c r="L1442" s="235">
        <v>99.975339124621939</v>
      </c>
      <c r="M1442" s="240">
        <v>101.44964831177397</v>
      </c>
      <c r="N1442" s="240">
        <v>101.73792524932968</v>
      </c>
      <c r="O1442" s="240"/>
      <c r="P1442" s="238"/>
    </row>
    <row r="1443" spans="9:16" x14ac:dyDescent="0.35">
      <c r="I1443" s="223">
        <v>44956</v>
      </c>
      <c r="J1443" s="233">
        <v>99.813689376433203</v>
      </c>
      <c r="K1443" s="235">
        <v>99.975568841427716</v>
      </c>
      <c r="L1443" s="235">
        <v>99.97534246575124</v>
      </c>
      <c r="M1443" s="240">
        <v>101.44926266444443</v>
      </c>
      <c r="N1443" s="240">
        <v>101.7377365085337</v>
      </c>
      <c r="O1443" s="240"/>
      <c r="P1443" s="238"/>
    </row>
    <row r="1444" spans="9:16" x14ac:dyDescent="0.35">
      <c r="I1444" s="223">
        <v>44957</v>
      </c>
      <c r="J1444" s="233">
        <v>99.813715935324652</v>
      </c>
      <c r="K1444" s="235">
        <v>99.975572324130297</v>
      </c>
      <c r="L1444" s="235">
        <v>99.97534580688054</v>
      </c>
      <c r="M1444" s="240">
        <v>101.4488770171149</v>
      </c>
      <c r="N1444" s="240">
        <v>101.73754776773774</v>
      </c>
      <c r="O1444" s="240"/>
      <c r="P1444" s="238"/>
    </row>
    <row r="1445" spans="9:16" x14ac:dyDescent="0.35">
      <c r="I1445" s="223">
        <v>44958</v>
      </c>
      <c r="J1445" s="233">
        <v>99.8137424942161</v>
      </c>
      <c r="K1445" s="235">
        <v>99.975575806832879</v>
      </c>
      <c r="L1445" s="235">
        <v>99.97534914800984</v>
      </c>
      <c r="M1445" s="240">
        <v>101.44849136978536</v>
      </c>
      <c r="N1445" s="240">
        <v>101.73735902694176</v>
      </c>
      <c r="O1445" s="240"/>
      <c r="P1445" s="238"/>
    </row>
    <row r="1446" spans="9:16" x14ac:dyDescent="0.35">
      <c r="I1446" s="223">
        <v>44959</v>
      </c>
      <c r="J1446" s="233">
        <v>99.813769053107549</v>
      </c>
      <c r="K1446" s="235">
        <v>99.97557928953546</v>
      </c>
      <c r="L1446" s="235">
        <v>99.975352489139141</v>
      </c>
      <c r="M1446" s="240">
        <v>101.44810572245582</v>
      </c>
      <c r="N1446" s="240">
        <v>101.7371702861458</v>
      </c>
      <c r="O1446" s="240"/>
      <c r="P1446" s="238"/>
    </row>
    <row r="1447" spans="9:16" x14ac:dyDescent="0.35">
      <c r="I1447" s="223">
        <v>44960</v>
      </c>
      <c r="J1447" s="233">
        <v>99.813795611998998</v>
      </c>
      <c r="K1447" s="235">
        <v>99.975582772238042</v>
      </c>
      <c r="L1447" s="235">
        <v>99.975355830268441</v>
      </c>
      <c r="M1447" s="240">
        <v>101.44772007512628</v>
      </c>
      <c r="N1447" s="240">
        <v>101.73698154534982</v>
      </c>
      <c r="O1447" s="240"/>
      <c r="P1447" s="238"/>
    </row>
    <row r="1448" spans="9:16" x14ac:dyDescent="0.35">
      <c r="I1448" s="223">
        <v>44961</v>
      </c>
      <c r="J1448" s="233">
        <v>99.813822170890447</v>
      </c>
      <c r="K1448" s="235">
        <v>99.975586254940623</v>
      </c>
      <c r="L1448" s="235">
        <v>99.975359171397741</v>
      </c>
      <c r="M1448" s="240">
        <v>101.44733442779675</v>
      </c>
      <c r="N1448" s="240">
        <v>101.73679280455386</v>
      </c>
      <c r="O1448" s="240"/>
      <c r="P1448" s="238"/>
    </row>
    <row r="1449" spans="9:16" x14ac:dyDescent="0.35">
      <c r="I1449" s="223">
        <v>44962</v>
      </c>
      <c r="J1449" s="233">
        <v>99.813848729781895</v>
      </c>
      <c r="K1449" s="235">
        <v>99.975589737643205</v>
      </c>
      <c r="L1449" s="235">
        <v>99.975362512527042</v>
      </c>
      <c r="M1449" s="240">
        <v>101.44694878046721</v>
      </c>
      <c r="N1449" s="240">
        <v>101.73660406375788</v>
      </c>
      <c r="O1449" s="240"/>
      <c r="P1449" s="238"/>
    </row>
    <row r="1450" spans="9:16" x14ac:dyDescent="0.35">
      <c r="I1450" s="223">
        <v>44963</v>
      </c>
      <c r="J1450" s="233">
        <v>99.813875288673344</v>
      </c>
      <c r="K1450" s="235">
        <v>99.975593220345786</v>
      </c>
      <c r="L1450" s="235">
        <v>99.975365853656342</v>
      </c>
      <c r="M1450" s="240">
        <v>101.44656313313767</v>
      </c>
      <c r="N1450" s="240">
        <v>101.73641532296192</v>
      </c>
      <c r="O1450" s="240"/>
      <c r="P1450" s="238"/>
    </row>
    <row r="1451" spans="9:16" x14ac:dyDescent="0.35">
      <c r="I1451" s="223">
        <v>44964</v>
      </c>
      <c r="J1451" s="233">
        <v>99.813901847564793</v>
      </c>
      <c r="K1451" s="235">
        <v>99.975596703048367</v>
      </c>
      <c r="L1451" s="235">
        <v>99.975369194785642</v>
      </c>
      <c r="M1451" s="240">
        <v>101.44617748580814</v>
      </c>
      <c r="N1451" s="240">
        <v>101.73622658216594</v>
      </c>
      <c r="O1451" s="240"/>
      <c r="P1451" s="238"/>
    </row>
    <row r="1452" spans="9:16" x14ac:dyDescent="0.35">
      <c r="I1452" s="223">
        <v>44965</v>
      </c>
      <c r="J1452" s="233">
        <v>99.813928406456242</v>
      </c>
      <c r="K1452" s="235">
        <v>99.975600185750949</v>
      </c>
      <c r="L1452" s="235">
        <v>99.975372535914943</v>
      </c>
      <c r="M1452" s="240">
        <v>101.4457918384786</v>
      </c>
      <c r="N1452" s="240">
        <v>101.73603784136998</v>
      </c>
      <c r="O1452" s="240"/>
      <c r="P1452" s="238"/>
    </row>
    <row r="1453" spans="9:16" x14ac:dyDescent="0.35">
      <c r="I1453" s="223">
        <v>44966</v>
      </c>
      <c r="J1453" s="233">
        <v>99.813954965347691</v>
      </c>
      <c r="K1453" s="235">
        <v>99.97560366845353</v>
      </c>
      <c r="L1453" s="235">
        <v>99.975375877044243</v>
      </c>
      <c r="M1453" s="240">
        <v>101.44540619114906</v>
      </c>
      <c r="N1453" s="240">
        <v>101.735849100574</v>
      </c>
      <c r="O1453" s="240"/>
      <c r="P1453" s="238"/>
    </row>
    <row r="1454" spans="9:16" x14ac:dyDescent="0.35">
      <c r="I1454" s="223">
        <v>44967</v>
      </c>
      <c r="J1454" s="233">
        <v>99.813981524239139</v>
      </c>
      <c r="K1454" s="235">
        <v>99.975607151156112</v>
      </c>
      <c r="L1454" s="235">
        <v>99.975379218173543</v>
      </c>
      <c r="M1454" s="240">
        <v>101.44502054381952</v>
      </c>
      <c r="N1454" s="240">
        <v>101.73566035977804</v>
      </c>
      <c r="O1454" s="240"/>
      <c r="P1454" s="238"/>
    </row>
    <row r="1455" spans="9:16" x14ac:dyDescent="0.35">
      <c r="I1455" s="223">
        <v>44968</v>
      </c>
      <c r="J1455" s="233">
        <v>99.814008083130588</v>
      </c>
      <c r="K1455" s="235">
        <v>99.975610633858693</v>
      </c>
      <c r="L1455" s="235">
        <v>99.975382559302844</v>
      </c>
      <c r="M1455" s="240">
        <v>101.44463489648999</v>
      </c>
      <c r="N1455" s="240">
        <v>101.73547161898206</v>
      </c>
      <c r="O1455" s="240"/>
      <c r="P1455" s="238"/>
    </row>
    <row r="1456" spans="9:16" x14ac:dyDescent="0.35">
      <c r="I1456" s="223">
        <v>44969</v>
      </c>
      <c r="J1456" s="233">
        <v>99.814034642022037</v>
      </c>
      <c r="K1456" s="235">
        <v>99.975614116561275</v>
      </c>
      <c r="L1456" s="235">
        <v>99.975385900432144</v>
      </c>
      <c r="M1456" s="240">
        <v>101.44424924916045</v>
      </c>
      <c r="N1456" s="240">
        <v>101.7352828781861</v>
      </c>
      <c r="O1456" s="240"/>
      <c r="P1456" s="238"/>
    </row>
    <row r="1457" spans="9:16" x14ac:dyDescent="0.35">
      <c r="I1457" s="223">
        <v>44970</v>
      </c>
      <c r="J1457" s="233">
        <v>99.814061200913486</v>
      </c>
      <c r="K1457" s="235">
        <v>99.975617599263856</v>
      </c>
      <c r="L1457" s="235">
        <v>99.975389241561444</v>
      </c>
      <c r="M1457" s="240">
        <v>101.44386360183091</v>
      </c>
      <c r="N1457" s="240">
        <v>101.73509413739012</v>
      </c>
      <c r="O1457" s="240"/>
      <c r="P1457" s="238"/>
    </row>
    <row r="1458" spans="9:16" x14ac:dyDescent="0.35">
      <c r="I1458" s="223">
        <v>44971</v>
      </c>
      <c r="J1458" s="233">
        <v>99.814087759804934</v>
      </c>
      <c r="K1458" s="235">
        <v>99.975621081966437</v>
      </c>
      <c r="L1458" s="235">
        <v>99.975392582690745</v>
      </c>
      <c r="M1458" s="240">
        <v>101.44347795450138</v>
      </c>
      <c r="N1458" s="240">
        <v>101.73490539659416</v>
      </c>
      <c r="O1458" s="240"/>
      <c r="P1458" s="238"/>
    </row>
    <row r="1459" spans="9:16" x14ac:dyDescent="0.35">
      <c r="I1459" s="223">
        <v>44972</v>
      </c>
      <c r="J1459" s="233">
        <v>99.814114318696383</v>
      </c>
      <c r="K1459" s="235">
        <v>99.975624564669019</v>
      </c>
      <c r="L1459" s="235">
        <v>99.975395923820045</v>
      </c>
      <c r="M1459" s="240">
        <v>101.44309230717184</v>
      </c>
      <c r="N1459" s="240">
        <v>101.73471665579818</v>
      </c>
      <c r="O1459" s="240"/>
      <c r="P1459" s="238"/>
    </row>
    <row r="1460" spans="9:16" x14ac:dyDescent="0.35">
      <c r="I1460" s="223">
        <v>44973</v>
      </c>
      <c r="J1460" s="233">
        <v>99.814140877587832</v>
      </c>
      <c r="K1460" s="235">
        <v>99.9756280473716</v>
      </c>
      <c r="L1460" s="235">
        <v>99.975399264949345</v>
      </c>
      <c r="M1460" s="240">
        <v>101.4427066598423</v>
      </c>
      <c r="N1460" s="240">
        <v>101.73452791500222</v>
      </c>
      <c r="O1460" s="240"/>
      <c r="P1460" s="238"/>
    </row>
    <row r="1461" spans="9:16" x14ac:dyDescent="0.35">
      <c r="I1461" s="223">
        <v>44974</v>
      </c>
      <c r="J1461" s="233">
        <v>99.814167436479281</v>
      </c>
      <c r="K1461" s="235">
        <v>99.975631530074182</v>
      </c>
      <c r="L1461" s="235">
        <v>99.975402606078646</v>
      </c>
      <c r="M1461" s="240">
        <v>101.44232101251276</v>
      </c>
      <c r="N1461" s="240">
        <v>101.73433917420624</v>
      </c>
      <c r="O1461" s="240"/>
      <c r="P1461" s="238"/>
    </row>
    <row r="1462" spans="9:16" x14ac:dyDescent="0.35">
      <c r="I1462" s="223">
        <v>44975</v>
      </c>
      <c r="J1462" s="233">
        <v>99.814193995370729</v>
      </c>
      <c r="K1462" s="235">
        <v>99.975635012776763</v>
      </c>
      <c r="L1462" s="235">
        <v>99.975405947207946</v>
      </c>
      <c r="M1462" s="240">
        <v>101.44193536518323</v>
      </c>
      <c r="N1462" s="240">
        <v>101.73415043341028</v>
      </c>
      <c r="O1462" s="240"/>
      <c r="P1462" s="238"/>
    </row>
    <row r="1463" spans="9:16" x14ac:dyDescent="0.35">
      <c r="I1463" s="223">
        <v>44976</v>
      </c>
      <c r="J1463" s="233">
        <v>99.814220554262178</v>
      </c>
      <c r="K1463" s="235">
        <v>99.975638495479345</v>
      </c>
      <c r="L1463" s="235">
        <v>99.975409288337246</v>
      </c>
      <c r="M1463" s="240">
        <v>101.44154971785369</v>
      </c>
      <c r="N1463" s="240">
        <v>101.7339616926143</v>
      </c>
      <c r="O1463" s="240"/>
      <c r="P1463" s="238"/>
    </row>
    <row r="1464" spans="9:16" x14ac:dyDescent="0.35">
      <c r="I1464" s="223">
        <v>44977</v>
      </c>
      <c r="J1464" s="233">
        <v>99.814247113153627</v>
      </c>
      <c r="K1464" s="235">
        <v>99.975641978181926</v>
      </c>
      <c r="L1464" s="235">
        <v>99.975412629466547</v>
      </c>
      <c r="M1464" s="240">
        <v>101.44116407052415</v>
      </c>
      <c r="N1464" s="240">
        <v>101.73377295181834</v>
      </c>
      <c r="O1464" s="240"/>
      <c r="P1464" s="238"/>
    </row>
    <row r="1465" spans="9:16" x14ac:dyDescent="0.35">
      <c r="I1465" s="223">
        <v>44978</v>
      </c>
      <c r="J1465" s="233">
        <v>99.814273672045076</v>
      </c>
      <c r="K1465" s="235">
        <v>99.975645460884508</v>
      </c>
      <c r="L1465" s="235">
        <v>99.975415970595847</v>
      </c>
      <c r="M1465" s="240">
        <v>101.44077842319462</v>
      </c>
      <c r="N1465" s="240">
        <v>101.73358421102236</v>
      </c>
      <c r="O1465" s="240"/>
      <c r="P1465" s="238"/>
    </row>
    <row r="1466" spans="9:16" x14ac:dyDescent="0.35">
      <c r="I1466" s="223">
        <v>44979</v>
      </c>
      <c r="J1466" s="233">
        <v>99.814300230936524</v>
      </c>
      <c r="K1466" s="235">
        <v>99.975648943587089</v>
      </c>
      <c r="L1466" s="235">
        <v>99.975419311725148</v>
      </c>
      <c r="M1466" s="240">
        <v>101.44039277586508</v>
      </c>
      <c r="N1466" s="240">
        <v>101.7333954702264</v>
      </c>
      <c r="O1466" s="240"/>
      <c r="P1466" s="238"/>
    </row>
    <row r="1467" spans="9:16" x14ac:dyDescent="0.35">
      <c r="I1467" s="223">
        <v>44980</v>
      </c>
      <c r="J1467" s="233">
        <v>99.814326789827973</v>
      </c>
      <c r="K1467" s="235">
        <v>99.97565242628967</v>
      </c>
      <c r="L1467" s="235">
        <v>99.975422652854448</v>
      </c>
      <c r="M1467" s="240">
        <v>101.44000712853554</v>
      </c>
      <c r="N1467" s="240">
        <v>101.73320672943042</v>
      </c>
      <c r="O1467" s="240"/>
      <c r="P1467" s="238"/>
    </row>
    <row r="1468" spans="9:16" x14ac:dyDescent="0.35">
      <c r="I1468" s="223">
        <v>44981</v>
      </c>
      <c r="J1468" s="233">
        <v>99.814353348719422</v>
      </c>
      <c r="K1468" s="235">
        <v>99.975655908992252</v>
      </c>
      <c r="L1468" s="235">
        <v>99.975425993983748</v>
      </c>
      <c r="M1468" s="240">
        <v>101.439621481206</v>
      </c>
      <c r="N1468" s="240">
        <v>101.73301798863446</v>
      </c>
      <c r="O1468" s="240"/>
      <c r="P1468" s="238"/>
    </row>
    <row r="1469" spans="9:16" x14ac:dyDescent="0.35">
      <c r="I1469" s="223">
        <v>44982</v>
      </c>
      <c r="J1469" s="233">
        <v>99.814379907610871</v>
      </c>
      <c r="K1469" s="235">
        <v>99.975659391694833</v>
      </c>
      <c r="L1469" s="235">
        <v>99.975429335113049</v>
      </c>
      <c r="M1469" s="240">
        <v>101.43923583387647</v>
      </c>
      <c r="N1469" s="240">
        <v>101.73282924783848</v>
      </c>
      <c r="O1469" s="240"/>
      <c r="P1469" s="238"/>
    </row>
    <row r="1470" spans="9:16" x14ac:dyDescent="0.35">
      <c r="I1470" s="223">
        <v>44983</v>
      </c>
      <c r="J1470" s="233">
        <v>99.814406466502319</v>
      </c>
      <c r="K1470" s="235">
        <v>99.975662874397415</v>
      </c>
      <c r="L1470" s="235">
        <v>99.975432676242349</v>
      </c>
      <c r="M1470" s="240">
        <v>101.43885018654693</v>
      </c>
      <c r="N1470" s="240">
        <v>101.73264050704252</v>
      </c>
      <c r="O1470" s="240"/>
      <c r="P1470" s="238"/>
    </row>
    <row r="1471" spans="9:16" x14ac:dyDescent="0.35">
      <c r="I1471" s="223">
        <v>44984</v>
      </c>
      <c r="J1471" s="233">
        <v>99.814433025393768</v>
      </c>
      <c r="K1471" s="235">
        <v>99.975666357099996</v>
      </c>
      <c r="L1471" s="235">
        <v>99.975436017371649</v>
      </c>
      <c r="M1471" s="240">
        <v>101.43846453921739</v>
      </c>
      <c r="N1471" s="240">
        <v>101.73245176624654</v>
      </c>
      <c r="O1471" s="240"/>
      <c r="P1471" s="238"/>
    </row>
    <row r="1472" spans="9:16" x14ac:dyDescent="0.35">
      <c r="I1472" s="223">
        <v>44985</v>
      </c>
      <c r="J1472" s="233">
        <v>99.814459584285217</v>
      </c>
      <c r="K1472" s="235">
        <v>99.975669839802578</v>
      </c>
      <c r="L1472" s="235">
        <v>99.97543935850095</v>
      </c>
      <c r="M1472" s="240">
        <v>101.43807889188786</v>
      </c>
      <c r="N1472" s="240">
        <v>101.73226302545058</v>
      </c>
      <c r="O1472" s="240"/>
      <c r="P1472" s="238"/>
    </row>
    <row r="1473" spans="9:16" x14ac:dyDescent="0.35">
      <c r="I1473" s="223">
        <v>44986</v>
      </c>
      <c r="J1473" s="233">
        <v>99.814486143176666</v>
      </c>
      <c r="K1473" s="235">
        <v>99.975673322505159</v>
      </c>
      <c r="L1473" s="235">
        <v>99.97544269963025</v>
      </c>
      <c r="M1473" s="240">
        <v>101.43769324455832</v>
      </c>
      <c r="N1473" s="240">
        <v>101.7320742846546</v>
      </c>
      <c r="O1473" s="240"/>
      <c r="P1473" s="238"/>
    </row>
    <row r="1474" spans="9:16" x14ac:dyDescent="0.35">
      <c r="I1474" s="223">
        <v>44987</v>
      </c>
      <c r="J1474" s="233">
        <v>99.814512702068114</v>
      </c>
      <c r="K1474" s="235">
        <v>99.97567680520774</v>
      </c>
      <c r="L1474" s="235">
        <v>99.97544604075955</v>
      </c>
      <c r="M1474" s="240">
        <v>101.43730759722878</v>
      </c>
      <c r="N1474" s="240">
        <v>101.73188554385864</v>
      </c>
      <c r="O1474" s="240"/>
      <c r="P1474" s="238"/>
    </row>
    <row r="1475" spans="9:16" x14ac:dyDescent="0.35">
      <c r="I1475" s="223">
        <v>44988</v>
      </c>
      <c r="J1475" s="233">
        <v>99.814539260959563</v>
      </c>
      <c r="K1475" s="235">
        <v>99.975680287910322</v>
      </c>
      <c r="L1475" s="235">
        <v>99.975449381888851</v>
      </c>
      <c r="M1475" s="240">
        <v>101.43692194989924</v>
      </c>
      <c r="N1475" s="240">
        <v>101.73169680306266</v>
      </c>
      <c r="O1475" s="240"/>
      <c r="P1475" s="238"/>
    </row>
    <row r="1476" spans="9:16" x14ac:dyDescent="0.35">
      <c r="I1476" s="223">
        <v>44989</v>
      </c>
      <c r="J1476" s="233">
        <v>99.814565819851012</v>
      </c>
      <c r="K1476" s="235">
        <v>99.975683770612903</v>
      </c>
      <c r="L1476" s="235">
        <v>99.975452723018151</v>
      </c>
      <c r="M1476" s="240">
        <v>101.43653630256971</v>
      </c>
      <c r="N1476" s="240">
        <v>101.7315080622667</v>
      </c>
      <c r="O1476" s="240"/>
      <c r="P1476" s="238"/>
    </row>
    <row r="1477" spans="9:16" x14ac:dyDescent="0.35">
      <c r="I1477" s="223">
        <v>44990</v>
      </c>
      <c r="J1477" s="233">
        <v>99.814592378742461</v>
      </c>
      <c r="K1477" s="235">
        <v>99.975687253315485</v>
      </c>
      <c r="L1477" s="235">
        <v>99.975456064147451</v>
      </c>
      <c r="M1477" s="240">
        <v>101.43615065524017</v>
      </c>
      <c r="N1477" s="240">
        <v>101.73131932147072</v>
      </c>
      <c r="O1477" s="240"/>
      <c r="P1477" s="238"/>
    </row>
    <row r="1478" spans="9:16" x14ac:dyDescent="0.35">
      <c r="I1478" s="223">
        <v>44991</v>
      </c>
      <c r="J1478" s="233">
        <v>99.814618937633909</v>
      </c>
      <c r="K1478" s="235">
        <v>99.975690736018066</v>
      </c>
      <c r="L1478" s="235">
        <v>99.975459405276752</v>
      </c>
      <c r="M1478" s="240">
        <v>101.43576500791063</v>
      </c>
      <c r="N1478" s="240">
        <v>101.73113058067476</v>
      </c>
      <c r="O1478" s="240"/>
      <c r="P1478" s="238"/>
    </row>
    <row r="1479" spans="9:16" x14ac:dyDescent="0.35">
      <c r="I1479" s="223">
        <v>44992</v>
      </c>
      <c r="J1479" s="233">
        <v>99.814645496525358</v>
      </c>
      <c r="K1479" s="235">
        <v>99.975694218720648</v>
      </c>
      <c r="L1479" s="235">
        <v>99.975462746406052</v>
      </c>
      <c r="M1479" s="240">
        <v>101.43537936058109</v>
      </c>
      <c r="N1479" s="240">
        <v>101.73094183987878</v>
      </c>
      <c r="O1479" s="240"/>
      <c r="P1479" s="238"/>
    </row>
    <row r="1480" spans="9:16" x14ac:dyDescent="0.35">
      <c r="I1480" s="223">
        <v>44993</v>
      </c>
      <c r="J1480" s="233">
        <v>99.814672055416807</v>
      </c>
      <c r="K1480" s="235">
        <v>99.975697701423229</v>
      </c>
      <c r="L1480" s="235">
        <v>99.975466087535352</v>
      </c>
      <c r="M1480" s="240">
        <v>101.43499371325156</v>
      </c>
      <c r="N1480" s="240">
        <v>101.73075309908282</v>
      </c>
      <c r="O1480" s="240"/>
      <c r="P1480" s="238"/>
    </row>
    <row r="1481" spans="9:16" x14ac:dyDescent="0.35">
      <c r="I1481" s="223">
        <v>44994</v>
      </c>
      <c r="J1481" s="233">
        <v>99.814698614308256</v>
      </c>
      <c r="K1481" s="235">
        <v>99.975701184125811</v>
      </c>
      <c r="L1481" s="235">
        <v>99.975469428664653</v>
      </c>
      <c r="M1481" s="240">
        <v>101.43460806592202</v>
      </c>
      <c r="N1481" s="240">
        <v>101.73056435828684</v>
      </c>
      <c r="O1481" s="240"/>
      <c r="P1481" s="238"/>
    </row>
    <row r="1482" spans="9:16" x14ac:dyDescent="0.35">
      <c r="I1482" s="223">
        <v>44995</v>
      </c>
      <c r="J1482" s="233">
        <v>99.814725173199704</v>
      </c>
      <c r="K1482" s="235">
        <v>99.975704666828392</v>
      </c>
      <c r="L1482" s="235">
        <v>99.975472769793953</v>
      </c>
      <c r="M1482" s="240">
        <v>101.43422241859248</v>
      </c>
      <c r="N1482" s="240">
        <v>101.73037561749088</v>
      </c>
      <c r="O1482" s="240"/>
      <c r="P1482" s="238"/>
    </row>
    <row r="1483" spans="9:16" x14ac:dyDescent="0.35">
      <c r="I1483" s="223">
        <v>44996</v>
      </c>
      <c r="J1483" s="233">
        <v>99.814751732091153</v>
      </c>
      <c r="K1483" s="235">
        <v>99.975708149530973</v>
      </c>
      <c r="L1483" s="235">
        <v>99.975476110923253</v>
      </c>
      <c r="M1483" s="240">
        <v>101.43383677126295</v>
      </c>
      <c r="N1483" s="240">
        <v>101.7301868766949</v>
      </c>
      <c r="O1483" s="240"/>
      <c r="P1483" s="238"/>
    </row>
    <row r="1484" spans="9:16" x14ac:dyDescent="0.35">
      <c r="I1484" s="223">
        <v>44997</v>
      </c>
      <c r="J1484" s="233">
        <v>99.814778290982602</v>
      </c>
      <c r="K1484" s="235">
        <v>99.975711632233555</v>
      </c>
      <c r="L1484" s="235">
        <v>99.975479452052554</v>
      </c>
      <c r="M1484" s="240">
        <v>101.43345112393341</v>
      </c>
      <c r="N1484" s="240">
        <v>101.72999813589894</v>
      </c>
      <c r="O1484" s="240"/>
      <c r="P1484" s="238"/>
    </row>
    <row r="1485" spans="9:16" x14ac:dyDescent="0.35">
      <c r="I1485" s="223">
        <v>44998</v>
      </c>
      <c r="J1485" s="233">
        <v>99.814804849874051</v>
      </c>
      <c r="K1485" s="235">
        <v>99.975715114936136</v>
      </c>
      <c r="L1485" s="235">
        <v>99.975482793181854</v>
      </c>
      <c r="M1485" s="240">
        <v>101.43306547660387</v>
      </c>
      <c r="N1485" s="240">
        <v>101.72980939510296</v>
      </c>
      <c r="O1485" s="240"/>
      <c r="P1485" s="238"/>
    </row>
    <row r="1486" spans="9:16" x14ac:dyDescent="0.35">
      <c r="I1486" s="223">
        <v>44999</v>
      </c>
      <c r="J1486" s="233">
        <v>99.8148314087655</v>
      </c>
      <c r="K1486" s="235">
        <v>99.975718597638718</v>
      </c>
      <c r="L1486" s="235">
        <v>99.975486134311154</v>
      </c>
      <c r="M1486" s="240">
        <v>101.43267982927433</v>
      </c>
      <c r="N1486" s="240">
        <v>101.729620654307</v>
      </c>
      <c r="O1486" s="240"/>
      <c r="P1486" s="238"/>
    </row>
    <row r="1487" spans="9:16" x14ac:dyDescent="0.35">
      <c r="I1487" s="223">
        <v>45000</v>
      </c>
      <c r="J1487" s="233">
        <v>99.814857967656948</v>
      </c>
      <c r="K1487" s="235">
        <v>99.975722080341299</v>
      </c>
      <c r="L1487" s="235">
        <v>99.975489475440455</v>
      </c>
      <c r="M1487" s="240">
        <v>101.4322941819448</v>
      </c>
      <c r="N1487" s="240">
        <v>101.72943191351102</v>
      </c>
      <c r="O1487" s="240"/>
      <c r="P1487" s="238"/>
    </row>
    <row r="1488" spans="9:16" x14ac:dyDescent="0.35">
      <c r="I1488" s="223">
        <v>45001</v>
      </c>
      <c r="J1488" s="233">
        <v>99.814884526548397</v>
      </c>
      <c r="K1488" s="235">
        <v>99.975725563043881</v>
      </c>
      <c r="L1488" s="235">
        <v>99.975492816569755</v>
      </c>
      <c r="M1488" s="240">
        <v>101.43190853461526</v>
      </c>
      <c r="N1488" s="240">
        <v>101.72924317271506</v>
      </c>
      <c r="O1488" s="240"/>
      <c r="P1488" s="238"/>
    </row>
    <row r="1489" spans="9:16" x14ac:dyDescent="0.35">
      <c r="I1489" s="223">
        <v>45002</v>
      </c>
      <c r="J1489" s="233">
        <v>99.814911085439846</v>
      </c>
      <c r="K1489" s="235">
        <v>99.975729045746462</v>
      </c>
      <c r="L1489" s="235">
        <v>99.975496157699055</v>
      </c>
      <c r="M1489" s="240">
        <v>101.43152288728572</v>
      </c>
      <c r="N1489" s="240">
        <v>101.72905443191908</v>
      </c>
      <c r="O1489" s="240"/>
      <c r="P1489" s="238"/>
    </row>
    <row r="1490" spans="9:16" x14ac:dyDescent="0.35">
      <c r="I1490" s="223">
        <v>45003</v>
      </c>
      <c r="J1490" s="233">
        <v>99.814937644331295</v>
      </c>
      <c r="K1490" s="235">
        <v>99.975732528449043</v>
      </c>
      <c r="L1490" s="235">
        <v>99.975499498828356</v>
      </c>
      <c r="M1490" s="240">
        <v>101.43113723995619</v>
      </c>
      <c r="N1490" s="240">
        <v>101.72886569112312</v>
      </c>
      <c r="O1490" s="240"/>
      <c r="P1490" s="238"/>
    </row>
    <row r="1491" spans="9:16" x14ac:dyDescent="0.35">
      <c r="I1491" s="223">
        <v>45004</v>
      </c>
      <c r="J1491" s="233">
        <v>99.814964203222743</v>
      </c>
      <c r="K1491" s="235">
        <v>99.975736011151625</v>
      </c>
      <c r="L1491" s="235">
        <v>99.975502839957656</v>
      </c>
      <c r="M1491" s="240">
        <v>101.43075159262665</v>
      </c>
      <c r="N1491" s="240">
        <v>101.72867695032714</v>
      </c>
      <c r="O1491" s="240"/>
      <c r="P1491" s="238"/>
    </row>
    <row r="1492" spans="9:16" x14ac:dyDescent="0.35">
      <c r="I1492" s="223">
        <v>45005</v>
      </c>
      <c r="J1492" s="233">
        <v>99.814990762114192</v>
      </c>
      <c r="K1492" s="235">
        <v>99.975739493854206</v>
      </c>
      <c r="L1492" s="235">
        <v>99.975506181086956</v>
      </c>
      <c r="M1492" s="240">
        <v>101.43036594529711</v>
      </c>
      <c r="N1492" s="240">
        <v>101.72848820953118</v>
      </c>
      <c r="O1492" s="240"/>
      <c r="P1492" s="238"/>
    </row>
    <row r="1493" spans="9:16" x14ac:dyDescent="0.35">
      <c r="I1493" s="223">
        <v>45006</v>
      </c>
      <c r="J1493" s="233">
        <v>99.815017321005641</v>
      </c>
      <c r="K1493" s="235">
        <v>99.975742976556788</v>
      </c>
      <c r="L1493" s="235">
        <v>99.975509522216257</v>
      </c>
      <c r="M1493" s="240">
        <v>101.42998029796757</v>
      </c>
      <c r="N1493" s="240">
        <v>101.7282994687352</v>
      </c>
      <c r="O1493" s="240"/>
      <c r="P1493" s="238"/>
    </row>
    <row r="1494" spans="9:16" x14ac:dyDescent="0.35">
      <c r="I1494" s="223">
        <v>45007</v>
      </c>
      <c r="J1494" s="233">
        <v>99.81504387989709</v>
      </c>
      <c r="K1494" s="235">
        <v>99.975746459259369</v>
      </c>
      <c r="L1494" s="235">
        <v>99.975512863345557</v>
      </c>
      <c r="M1494" s="240">
        <v>101.42959465063804</v>
      </c>
      <c r="N1494" s="240">
        <v>101.72811072793924</v>
      </c>
      <c r="O1494" s="240"/>
      <c r="P1494" s="238"/>
    </row>
    <row r="1495" spans="9:16" x14ac:dyDescent="0.35">
      <c r="I1495" s="223">
        <v>45008</v>
      </c>
      <c r="J1495" s="233">
        <v>99.815070438788538</v>
      </c>
      <c r="K1495" s="235">
        <v>99.975749941961951</v>
      </c>
      <c r="L1495" s="235">
        <v>99.975516204474857</v>
      </c>
      <c r="M1495" s="240">
        <v>101.4292090033085</v>
      </c>
      <c r="N1495" s="240">
        <v>101.72792198714326</v>
      </c>
      <c r="O1495" s="240"/>
      <c r="P1495" s="238"/>
    </row>
    <row r="1496" spans="9:16" x14ac:dyDescent="0.35">
      <c r="I1496" s="223">
        <v>45009</v>
      </c>
      <c r="J1496" s="233">
        <v>99.815096997679987</v>
      </c>
      <c r="K1496" s="235">
        <v>99.975753424664532</v>
      </c>
      <c r="L1496" s="235">
        <v>99.975519545604158</v>
      </c>
      <c r="M1496" s="240">
        <v>101.42882335597896</v>
      </c>
      <c r="N1496" s="240">
        <v>101.7277332463473</v>
      </c>
      <c r="O1496" s="240"/>
      <c r="P1496" s="238"/>
    </row>
    <row r="1497" spans="9:16" x14ac:dyDescent="0.35">
      <c r="I1497" s="223">
        <v>45010</v>
      </c>
      <c r="J1497" s="233">
        <v>99.815123556571436</v>
      </c>
      <c r="K1497" s="235">
        <v>99.975756907367114</v>
      </c>
      <c r="L1497" s="235">
        <v>99.975522886733458</v>
      </c>
      <c r="M1497" s="240">
        <v>101.42843770864943</v>
      </c>
      <c r="N1497" s="240">
        <v>101.72754450555132</v>
      </c>
      <c r="O1497" s="240"/>
      <c r="P1497" s="238"/>
    </row>
    <row r="1498" spans="9:16" x14ac:dyDescent="0.35">
      <c r="I1498" s="223">
        <v>45011</v>
      </c>
      <c r="J1498" s="233">
        <v>99.815150115462885</v>
      </c>
      <c r="K1498" s="235">
        <v>99.975760390069695</v>
      </c>
      <c r="L1498" s="235">
        <v>99.975526227862758</v>
      </c>
      <c r="M1498" s="240">
        <v>101.42805206131989</v>
      </c>
      <c r="N1498" s="240">
        <v>101.72735576475536</v>
      </c>
      <c r="O1498" s="240"/>
      <c r="P1498" s="238"/>
    </row>
    <row r="1499" spans="9:16" x14ac:dyDescent="0.35">
      <c r="I1499" s="223">
        <v>45012</v>
      </c>
      <c r="J1499" s="233">
        <v>99.815176674354333</v>
      </c>
      <c r="K1499" s="235">
        <v>99.975763872772276</v>
      </c>
      <c r="L1499" s="235">
        <v>99.975529568992059</v>
      </c>
      <c r="M1499" s="240">
        <v>101.42766641399035</v>
      </c>
      <c r="N1499" s="240">
        <v>101.72716702395938</v>
      </c>
      <c r="O1499" s="240"/>
      <c r="P1499" s="238"/>
    </row>
    <row r="1500" spans="9:16" x14ac:dyDescent="0.35">
      <c r="I1500" s="223">
        <v>45013</v>
      </c>
      <c r="J1500" s="233">
        <v>99.815203233245782</v>
      </c>
      <c r="K1500" s="235">
        <v>99.975767355474858</v>
      </c>
      <c r="L1500" s="235">
        <v>99.975532910121359</v>
      </c>
      <c r="M1500" s="240">
        <v>101.42728076666081</v>
      </c>
      <c r="N1500" s="240">
        <v>101.72697828316342</v>
      </c>
      <c r="O1500" s="240"/>
      <c r="P1500" s="238"/>
    </row>
    <row r="1501" spans="9:16" x14ac:dyDescent="0.35">
      <c r="I1501" s="223">
        <v>45014</v>
      </c>
      <c r="J1501" s="233">
        <v>99.815229792137231</v>
      </c>
      <c r="K1501" s="235">
        <v>99.975770838177439</v>
      </c>
      <c r="L1501" s="235">
        <v>99.975536251250659</v>
      </c>
      <c r="M1501" s="240">
        <v>101.42689511933128</v>
      </c>
      <c r="N1501" s="240">
        <v>101.72678954236744</v>
      </c>
      <c r="O1501" s="240"/>
      <c r="P1501" s="238"/>
    </row>
    <row r="1502" spans="9:16" x14ac:dyDescent="0.35">
      <c r="I1502" s="223">
        <v>45015</v>
      </c>
      <c r="J1502" s="233">
        <v>99.81525635102868</v>
      </c>
      <c r="K1502" s="235">
        <v>99.975774320880021</v>
      </c>
      <c r="L1502" s="235">
        <v>99.97553959237996</v>
      </c>
      <c r="M1502" s="240">
        <v>101.42650947200174</v>
      </c>
      <c r="N1502" s="240">
        <v>101.72660080157148</v>
      </c>
      <c r="O1502" s="240"/>
      <c r="P1502" s="238"/>
    </row>
    <row r="1503" spans="9:16" x14ac:dyDescent="0.35">
      <c r="I1503" s="223">
        <v>45016</v>
      </c>
      <c r="J1503" s="233">
        <v>99.815282909920128</v>
      </c>
      <c r="K1503" s="235">
        <v>99.975777803582602</v>
      </c>
      <c r="L1503" s="235">
        <v>99.97554293350926</v>
      </c>
      <c r="M1503" s="240">
        <v>101.4261238246722</v>
      </c>
      <c r="N1503" s="240">
        <v>101.7264120607755</v>
      </c>
      <c r="O1503" s="240"/>
      <c r="P1503" s="238"/>
    </row>
    <row r="1504" spans="9:16" x14ac:dyDescent="0.35">
      <c r="I1504" s="223">
        <v>45017</v>
      </c>
      <c r="J1504" s="233">
        <v>99.815309468811577</v>
      </c>
      <c r="K1504" s="235">
        <v>99.975781286285184</v>
      </c>
      <c r="L1504" s="235">
        <v>99.97554627463856</v>
      </c>
      <c r="M1504" s="240">
        <v>101.42573817734267</v>
      </c>
      <c r="N1504" s="240">
        <v>101.72622331997954</v>
      </c>
      <c r="O1504" s="240"/>
      <c r="P1504" s="238"/>
    </row>
    <row r="1505" spans="9:16" x14ac:dyDescent="0.35">
      <c r="I1505" s="223">
        <v>45018</v>
      </c>
      <c r="J1505" s="233">
        <v>99.815336027703026</v>
      </c>
      <c r="K1505" s="235">
        <v>99.975784768987765</v>
      </c>
      <c r="L1505" s="235">
        <v>99.975549615767861</v>
      </c>
      <c r="M1505" s="240">
        <v>101.42535253001313</v>
      </c>
      <c r="N1505" s="240">
        <v>101.72603457918356</v>
      </c>
      <c r="O1505" s="240"/>
      <c r="P1505" s="238"/>
    </row>
    <row r="1506" spans="9:16" x14ac:dyDescent="0.35">
      <c r="I1506" s="223">
        <v>45019</v>
      </c>
      <c r="J1506" s="233">
        <v>99.815362586594475</v>
      </c>
      <c r="K1506" s="235">
        <v>99.975788251690346</v>
      </c>
      <c r="L1506" s="235">
        <v>99.975552956897161</v>
      </c>
      <c r="M1506" s="240">
        <v>101.42496688268359</v>
      </c>
      <c r="N1506" s="240">
        <v>101.7258458383876</v>
      </c>
      <c r="O1506" s="240"/>
      <c r="P1506" s="238"/>
    </row>
    <row r="1507" spans="9:16" x14ac:dyDescent="0.35">
      <c r="I1507" s="223">
        <v>45020</v>
      </c>
      <c r="J1507" s="233">
        <v>99.815389145485923</v>
      </c>
      <c r="K1507" s="235">
        <v>99.975791734392928</v>
      </c>
      <c r="L1507" s="235">
        <v>99.975556298026461</v>
      </c>
      <c r="M1507" s="240">
        <v>101.42458123535405</v>
      </c>
      <c r="N1507" s="240">
        <v>101.72565709759162</v>
      </c>
      <c r="O1507" s="240"/>
      <c r="P1507" s="238"/>
    </row>
    <row r="1508" spans="9:16" x14ac:dyDescent="0.35">
      <c r="I1508" s="223">
        <v>45021</v>
      </c>
      <c r="J1508" s="233">
        <v>99.815415704377372</v>
      </c>
      <c r="K1508" s="235">
        <v>99.975795217095509</v>
      </c>
      <c r="L1508" s="235">
        <v>99.975559639155762</v>
      </c>
      <c r="M1508" s="240">
        <v>101.42419558802452</v>
      </c>
      <c r="N1508" s="240">
        <v>101.72546835679566</v>
      </c>
      <c r="O1508" s="240"/>
      <c r="P1508" s="238"/>
    </row>
    <row r="1509" spans="9:16" x14ac:dyDescent="0.35">
      <c r="I1509" s="223">
        <v>45022</v>
      </c>
      <c r="J1509" s="233">
        <v>99.815442263268821</v>
      </c>
      <c r="K1509" s="235">
        <v>99.975798699798091</v>
      </c>
      <c r="L1509" s="235">
        <v>99.975562980285062</v>
      </c>
      <c r="M1509" s="240">
        <v>101.42380994069498</v>
      </c>
      <c r="N1509" s="240">
        <v>101.72527961599968</v>
      </c>
      <c r="O1509" s="240"/>
      <c r="P1509" s="238"/>
    </row>
    <row r="1510" spans="9:16" x14ac:dyDescent="0.35">
      <c r="I1510" s="223">
        <v>45023</v>
      </c>
      <c r="J1510" s="233">
        <v>99.81546882216027</v>
      </c>
      <c r="K1510" s="235">
        <v>99.975802182500672</v>
      </c>
      <c r="L1510" s="235">
        <v>99.975566321414362</v>
      </c>
      <c r="M1510" s="240">
        <v>101.42342429336544</v>
      </c>
      <c r="N1510" s="240">
        <v>101.72509087520372</v>
      </c>
      <c r="O1510" s="240"/>
      <c r="P1510" s="238"/>
    </row>
    <row r="1511" spans="9:16" x14ac:dyDescent="0.35">
      <c r="I1511" s="223">
        <v>45024</v>
      </c>
      <c r="J1511" s="233">
        <v>99.815495381051718</v>
      </c>
      <c r="K1511" s="235">
        <v>99.975805665203254</v>
      </c>
      <c r="L1511" s="235">
        <v>99.975569662543663</v>
      </c>
      <c r="M1511" s="240">
        <v>101.42303864603591</v>
      </c>
      <c r="N1511" s="240">
        <v>101.72490213440774</v>
      </c>
      <c r="O1511" s="240"/>
      <c r="P1511" s="238"/>
    </row>
    <row r="1512" spans="9:16" x14ac:dyDescent="0.35">
      <c r="I1512" s="223">
        <v>45025</v>
      </c>
      <c r="J1512" s="233">
        <v>99.815521939943167</v>
      </c>
      <c r="K1512" s="235">
        <v>99.975809147905835</v>
      </c>
      <c r="L1512" s="235">
        <v>99.975573003672963</v>
      </c>
      <c r="M1512" s="240">
        <v>101.42265299870637</v>
      </c>
      <c r="N1512" s="240">
        <v>101.72471339361178</v>
      </c>
      <c r="O1512" s="240"/>
      <c r="P1512" s="238"/>
    </row>
    <row r="1513" spans="9:16" x14ac:dyDescent="0.35">
      <c r="I1513" s="223">
        <v>45026</v>
      </c>
      <c r="J1513" s="233">
        <v>99.815548498834616</v>
      </c>
      <c r="K1513" s="235">
        <v>99.975812630608416</v>
      </c>
      <c r="L1513" s="235">
        <v>99.975576344802263</v>
      </c>
      <c r="M1513" s="240">
        <v>101.42226735137683</v>
      </c>
      <c r="N1513" s="240">
        <v>101.7245246528158</v>
      </c>
      <c r="O1513" s="240"/>
      <c r="P1513" s="238"/>
    </row>
    <row r="1514" spans="9:16" x14ac:dyDescent="0.35">
      <c r="I1514" s="223">
        <v>45027</v>
      </c>
      <c r="J1514" s="233">
        <v>99.815575057726065</v>
      </c>
      <c r="K1514" s="235">
        <v>99.975816113310998</v>
      </c>
      <c r="L1514" s="235">
        <v>99.975579685931564</v>
      </c>
      <c r="M1514" s="240">
        <v>101.42188170404729</v>
      </c>
      <c r="N1514" s="240">
        <v>101.72433591201984</v>
      </c>
      <c r="O1514" s="240"/>
      <c r="P1514" s="238"/>
    </row>
    <row r="1515" spans="9:16" x14ac:dyDescent="0.35">
      <c r="I1515" s="223">
        <v>45028</v>
      </c>
      <c r="J1515" s="233">
        <v>99.815601616617514</v>
      </c>
      <c r="K1515" s="235">
        <v>99.975819596013579</v>
      </c>
      <c r="L1515" s="235">
        <v>99.975583027060864</v>
      </c>
      <c r="M1515" s="240">
        <v>101.42149605671776</v>
      </c>
      <c r="N1515" s="240">
        <v>101.72414717122386</v>
      </c>
      <c r="O1515" s="240"/>
      <c r="P1515" s="238"/>
    </row>
    <row r="1516" spans="9:16" x14ac:dyDescent="0.35">
      <c r="I1516" s="223">
        <v>45029</v>
      </c>
      <c r="J1516" s="233">
        <v>99.815628175508962</v>
      </c>
      <c r="K1516" s="235">
        <v>99.975823078716161</v>
      </c>
      <c r="L1516" s="235">
        <v>99.975586368190164</v>
      </c>
      <c r="M1516" s="240">
        <v>101.42111040938822</v>
      </c>
      <c r="N1516" s="240">
        <v>101.7239584304279</v>
      </c>
      <c r="O1516" s="240"/>
      <c r="P1516" s="238"/>
    </row>
    <row r="1517" spans="9:16" x14ac:dyDescent="0.35">
      <c r="I1517" s="223">
        <v>45030</v>
      </c>
      <c r="J1517" s="233">
        <v>99.815654734400411</v>
      </c>
      <c r="K1517" s="235">
        <v>99.975826561418742</v>
      </c>
      <c r="L1517" s="235">
        <v>99.975589709319465</v>
      </c>
      <c r="M1517" s="240">
        <v>101.42072476205868</v>
      </c>
      <c r="N1517" s="240">
        <v>101.72376968963192</v>
      </c>
      <c r="O1517" s="240"/>
      <c r="P1517" s="238"/>
    </row>
    <row r="1518" spans="9:16" x14ac:dyDescent="0.35">
      <c r="I1518" s="223">
        <v>45031</v>
      </c>
      <c r="J1518" s="233">
        <v>99.81568129329186</v>
      </c>
      <c r="K1518" s="235">
        <v>99.975830044121324</v>
      </c>
      <c r="L1518" s="235">
        <v>99.975593050448765</v>
      </c>
      <c r="M1518" s="240">
        <v>101.42033911472915</v>
      </c>
      <c r="N1518" s="240">
        <v>101.72358094883596</v>
      </c>
      <c r="O1518" s="240"/>
      <c r="P1518" s="238"/>
    </row>
    <row r="1519" spans="9:16" x14ac:dyDescent="0.35">
      <c r="I1519" s="223">
        <v>45032</v>
      </c>
      <c r="J1519" s="233">
        <v>99.815707852183309</v>
      </c>
      <c r="K1519" s="235">
        <v>99.975833526823905</v>
      </c>
      <c r="L1519" s="235">
        <v>99.975596391578065</v>
      </c>
      <c r="M1519" s="240">
        <v>101.41995346739961</v>
      </c>
      <c r="N1519" s="240">
        <v>101.72339220803998</v>
      </c>
      <c r="O1519" s="240"/>
      <c r="P1519" s="238"/>
    </row>
    <row r="1520" spans="9:16" x14ac:dyDescent="0.35">
      <c r="I1520" s="223">
        <v>45033</v>
      </c>
      <c r="J1520" s="233">
        <v>99.815734411074757</v>
      </c>
      <c r="K1520" s="235">
        <v>99.975837009526487</v>
      </c>
      <c r="L1520" s="235">
        <v>99.975599732707366</v>
      </c>
      <c r="M1520" s="240">
        <v>101.41956782007007</v>
      </c>
      <c r="N1520" s="240">
        <v>101.72320346724402</v>
      </c>
      <c r="O1520" s="240"/>
      <c r="P1520" s="238"/>
    </row>
    <row r="1521" spans="9:16" x14ac:dyDescent="0.35">
      <c r="I1521" s="223">
        <v>45034</v>
      </c>
      <c r="J1521" s="233">
        <v>99.815760969966206</v>
      </c>
      <c r="K1521" s="235">
        <v>99.975840492229068</v>
      </c>
      <c r="L1521" s="235">
        <v>99.975603073836666</v>
      </c>
      <c r="M1521" s="240">
        <v>101.41918217274053</v>
      </c>
      <c r="N1521" s="240">
        <v>101.72301472644804</v>
      </c>
      <c r="O1521" s="240"/>
      <c r="P1521" s="238"/>
    </row>
    <row r="1522" spans="9:16" x14ac:dyDescent="0.35">
      <c r="I1522" s="223">
        <v>45035</v>
      </c>
      <c r="J1522" s="233">
        <v>99.815787528857655</v>
      </c>
      <c r="K1522" s="235">
        <v>99.975843974931649</v>
      </c>
      <c r="L1522" s="235">
        <v>99.975606414965966</v>
      </c>
      <c r="M1522" s="240">
        <v>101.418796525411</v>
      </c>
      <c r="N1522" s="240">
        <v>101.72282598565208</v>
      </c>
      <c r="O1522" s="240"/>
      <c r="P1522" s="238"/>
    </row>
    <row r="1523" spans="9:16" x14ac:dyDescent="0.35">
      <c r="I1523" s="223">
        <v>45036</v>
      </c>
      <c r="J1523" s="233">
        <v>99.815814087749104</v>
      </c>
      <c r="K1523" s="235">
        <v>99.975847457634231</v>
      </c>
      <c r="L1523" s="235">
        <v>99.975609756095267</v>
      </c>
      <c r="M1523" s="240">
        <v>101.41841087808146</v>
      </c>
      <c r="N1523" s="240">
        <v>101.7226372448561</v>
      </c>
      <c r="O1523" s="240"/>
      <c r="P1523" s="238"/>
    </row>
    <row r="1524" spans="9:16" x14ac:dyDescent="0.35">
      <c r="I1524" s="223">
        <v>45037</v>
      </c>
      <c r="J1524" s="233">
        <v>99.815840646640552</v>
      </c>
      <c r="K1524" s="235">
        <v>99.975850940336812</v>
      </c>
      <c r="L1524" s="235">
        <v>99.975613097224567</v>
      </c>
      <c r="M1524" s="240">
        <v>101.41802523075192</v>
      </c>
      <c r="N1524" s="240">
        <v>101.72244850406014</v>
      </c>
      <c r="O1524" s="240"/>
      <c r="P1524" s="238"/>
    </row>
    <row r="1525" spans="9:16" x14ac:dyDescent="0.35">
      <c r="I1525" s="223">
        <v>45038</v>
      </c>
      <c r="J1525" s="233">
        <v>99.815867205532001</v>
      </c>
      <c r="K1525" s="235">
        <v>99.975854423039394</v>
      </c>
      <c r="L1525" s="235">
        <v>99.975616438353867</v>
      </c>
      <c r="M1525" s="240">
        <v>101.41763958342239</v>
      </c>
      <c r="N1525" s="240">
        <v>101.72225976326416</v>
      </c>
      <c r="O1525" s="240"/>
      <c r="P1525" s="238"/>
    </row>
    <row r="1526" spans="9:16" x14ac:dyDescent="0.35">
      <c r="I1526" s="223">
        <v>45039</v>
      </c>
      <c r="J1526" s="233">
        <v>99.81589376442345</v>
      </c>
      <c r="K1526" s="235">
        <v>99.975857905741975</v>
      </c>
      <c r="L1526" s="235">
        <v>99.975619779483168</v>
      </c>
      <c r="M1526" s="240">
        <v>101.41725393609285</v>
      </c>
      <c r="N1526" s="240">
        <v>101.7220710224682</v>
      </c>
      <c r="O1526" s="240"/>
      <c r="P1526" s="238"/>
    </row>
    <row r="1527" spans="9:16" x14ac:dyDescent="0.35">
      <c r="I1527" s="223">
        <v>45040</v>
      </c>
      <c r="J1527" s="233">
        <v>99.815920323314899</v>
      </c>
      <c r="K1527" s="235">
        <v>99.975861388444557</v>
      </c>
      <c r="L1527" s="235">
        <v>99.975623120612468</v>
      </c>
      <c r="M1527" s="240">
        <v>101.41686828876331</v>
      </c>
      <c r="N1527" s="240">
        <v>101.72188228167222</v>
      </c>
      <c r="O1527" s="240"/>
      <c r="P1527" s="238"/>
    </row>
    <row r="1528" spans="9:16" x14ac:dyDescent="0.35">
      <c r="I1528" s="223">
        <v>45041</v>
      </c>
      <c r="J1528" s="233">
        <v>99.815946882206347</v>
      </c>
      <c r="K1528" s="235">
        <v>99.975864871147138</v>
      </c>
      <c r="L1528" s="235">
        <v>99.975626461741768</v>
      </c>
      <c r="M1528" s="240">
        <v>101.41648264143377</v>
      </c>
      <c r="N1528" s="240">
        <v>101.72169354087626</v>
      </c>
      <c r="O1528" s="240"/>
      <c r="P1528" s="238"/>
    </row>
    <row r="1529" spans="9:16" x14ac:dyDescent="0.35">
      <c r="I1529" s="223">
        <v>45042</v>
      </c>
      <c r="J1529" s="233">
        <v>99.815973441097796</v>
      </c>
      <c r="K1529" s="235">
        <v>99.975868353849719</v>
      </c>
      <c r="L1529" s="235">
        <v>99.975629802871069</v>
      </c>
      <c r="M1529" s="240">
        <v>101.41609699410424</v>
      </c>
      <c r="N1529" s="240">
        <v>101.72150480008028</v>
      </c>
      <c r="O1529" s="240"/>
      <c r="P1529" s="238"/>
    </row>
    <row r="1530" spans="9:16" x14ac:dyDescent="0.35">
      <c r="I1530" s="223">
        <v>45043</v>
      </c>
      <c r="J1530" s="233">
        <v>99.815999999989245</v>
      </c>
      <c r="K1530" s="235">
        <v>99.975871836552301</v>
      </c>
      <c r="L1530" s="235">
        <v>99.975633144000369</v>
      </c>
      <c r="M1530" s="240">
        <v>101.4157113467747</v>
      </c>
      <c r="N1530" s="240">
        <v>101.72131605928432</v>
      </c>
      <c r="O1530" s="240"/>
      <c r="P1530" s="238"/>
    </row>
    <row r="1531" spans="9:16" x14ac:dyDescent="0.35">
      <c r="I1531" s="223">
        <v>45044</v>
      </c>
      <c r="J1531" s="233">
        <v>99.816026558880694</v>
      </c>
      <c r="K1531" s="235">
        <v>99.975875319254882</v>
      </c>
      <c r="L1531" s="235">
        <v>99.975636485129669</v>
      </c>
      <c r="M1531" s="240">
        <v>101.41532569944516</v>
      </c>
      <c r="N1531" s="240">
        <v>101.72112731848834</v>
      </c>
      <c r="O1531" s="240"/>
      <c r="P1531" s="238"/>
    </row>
    <row r="1532" spans="9:16" x14ac:dyDescent="0.35">
      <c r="I1532" s="223">
        <v>45045</v>
      </c>
      <c r="J1532" s="233">
        <v>99.816053117772142</v>
      </c>
      <c r="K1532" s="235">
        <v>99.975878801957464</v>
      </c>
      <c r="L1532" s="235">
        <v>99.97563982625897</v>
      </c>
      <c r="M1532" s="240">
        <v>101.41494005211563</v>
      </c>
      <c r="N1532" s="240">
        <v>101.72093857769238</v>
      </c>
      <c r="O1532" s="240"/>
      <c r="P1532" s="238"/>
    </row>
    <row r="1533" spans="9:16" x14ac:dyDescent="0.35">
      <c r="I1533" s="223">
        <v>45046</v>
      </c>
      <c r="J1533" s="233">
        <v>99.816079676663591</v>
      </c>
      <c r="K1533" s="235">
        <v>99.975882284660045</v>
      </c>
      <c r="L1533" s="235">
        <v>99.97564316738827</v>
      </c>
      <c r="M1533" s="240">
        <v>101.41455440478609</v>
      </c>
      <c r="N1533" s="240">
        <v>101.7207498368964</v>
      </c>
      <c r="O1533" s="240"/>
      <c r="P1533" s="238"/>
    </row>
    <row r="1534" spans="9:16" x14ac:dyDescent="0.35">
      <c r="I1534" s="223">
        <v>45047</v>
      </c>
      <c r="J1534" s="233">
        <v>99.81610623555504</v>
      </c>
      <c r="K1534" s="235">
        <v>99.975885767362627</v>
      </c>
      <c r="L1534" s="235">
        <v>99.975646508517571</v>
      </c>
      <c r="M1534" s="240">
        <v>101.41416875745655</v>
      </c>
      <c r="N1534" s="240">
        <v>101.72056109610044</v>
      </c>
      <c r="O1534" s="240"/>
      <c r="P1534" s="238"/>
    </row>
    <row r="1535" spans="9:16" x14ac:dyDescent="0.35">
      <c r="I1535" s="223">
        <v>45048</v>
      </c>
      <c r="J1535" s="233">
        <v>99.816132794446489</v>
      </c>
      <c r="K1535" s="235">
        <v>99.975889250065208</v>
      </c>
      <c r="L1535" s="235">
        <v>99.975649849646871</v>
      </c>
      <c r="M1535" s="240">
        <v>101.41378311012701</v>
      </c>
      <c r="N1535" s="240">
        <v>101.72037235530446</v>
      </c>
      <c r="O1535" s="240"/>
      <c r="P1535" s="238"/>
    </row>
    <row r="1536" spans="9:16" x14ac:dyDescent="0.35">
      <c r="I1536" s="223">
        <v>45049</v>
      </c>
      <c r="J1536" s="233">
        <v>99.816159353337937</v>
      </c>
      <c r="K1536" s="235">
        <v>99.97589273276779</v>
      </c>
      <c r="L1536" s="235">
        <v>99.975653190776171</v>
      </c>
      <c r="M1536" s="240">
        <v>101.41339746279748</v>
      </c>
      <c r="N1536" s="240">
        <v>101.7201836145085</v>
      </c>
      <c r="O1536" s="240"/>
      <c r="P1536" s="238"/>
    </row>
    <row r="1537" spans="9:16" x14ac:dyDescent="0.35">
      <c r="I1537" s="223">
        <v>45050</v>
      </c>
      <c r="J1537" s="233">
        <v>99.816185912229386</v>
      </c>
      <c r="K1537" s="235">
        <v>99.975896215470371</v>
      </c>
      <c r="L1537" s="235">
        <v>99.975656531905472</v>
      </c>
      <c r="M1537" s="240">
        <v>101.41301181546794</v>
      </c>
      <c r="N1537" s="240">
        <v>101.71999487371252</v>
      </c>
      <c r="O1537" s="240"/>
      <c r="P1537" s="238"/>
    </row>
    <row r="1538" spans="9:16" x14ac:dyDescent="0.35">
      <c r="I1538" s="223">
        <v>45051</v>
      </c>
      <c r="J1538" s="233">
        <v>99.816212471120835</v>
      </c>
      <c r="K1538" s="235">
        <v>99.975899698172952</v>
      </c>
      <c r="L1538" s="235">
        <v>99.975659873034772</v>
      </c>
      <c r="M1538" s="240">
        <v>101.4126261681384</v>
      </c>
      <c r="N1538" s="240">
        <v>101.71980613291656</v>
      </c>
      <c r="O1538" s="240"/>
      <c r="P1538" s="238"/>
    </row>
    <row r="1539" spans="9:16" x14ac:dyDescent="0.35">
      <c r="I1539" s="223">
        <v>45052</v>
      </c>
      <c r="J1539" s="233">
        <v>99.816239030012284</v>
      </c>
      <c r="K1539" s="235">
        <v>99.975903180875534</v>
      </c>
      <c r="L1539" s="235">
        <v>99.975663214164072</v>
      </c>
      <c r="M1539" s="240">
        <v>101.41224052080887</v>
      </c>
      <c r="N1539" s="240">
        <v>101.71961739212058</v>
      </c>
      <c r="O1539" s="240"/>
      <c r="P1539" s="238"/>
    </row>
    <row r="1540" spans="9:16" x14ac:dyDescent="0.35">
      <c r="I1540" s="223">
        <v>45053</v>
      </c>
      <c r="J1540" s="233">
        <v>99.816265588903732</v>
      </c>
      <c r="K1540" s="235">
        <v>99.975906663578115</v>
      </c>
      <c r="L1540" s="235">
        <v>99.975666555293373</v>
      </c>
      <c r="M1540" s="240">
        <v>101.41185487347933</v>
      </c>
      <c r="N1540" s="240">
        <v>101.71942865132462</v>
      </c>
      <c r="O1540" s="240"/>
      <c r="P1540" s="238"/>
    </row>
    <row r="1541" spans="9:16" x14ac:dyDescent="0.35">
      <c r="I1541" s="223">
        <v>45054</v>
      </c>
      <c r="J1541" s="233">
        <v>99.816292147795181</v>
      </c>
      <c r="K1541" s="235">
        <v>99.975910146280697</v>
      </c>
      <c r="L1541" s="235">
        <v>99.975669896422673</v>
      </c>
      <c r="M1541" s="240">
        <v>101.41146922614979</v>
      </c>
      <c r="N1541" s="240">
        <v>101.71923991052864</v>
      </c>
      <c r="O1541" s="240"/>
      <c r="P1541" s="238"/>
    </row>
    <row r="1542" spans="9:16" x14ac:dyDescent="0.35">
      <c r="I1542" s="223">
        <v>45055</v>
      </c>
      <c r="J1542" s="233">
        <v>99.81631870668663</v>
      </c>
      <c r="K1542" s="235">
        <v>99.975913628983278</v>
      </c>
      <c r="L1542" s="235">
        <v>99.975673237551973</v>
      </c>
      <c r="M1542" s="240">
        <v>101.41108357882025</v>
      </c>
      <c r="N1542" s="240">
        <v>101.71905116973268</v>
      </c>
      <c r="O1542" s="240"/>
      <c r="P1542" s="238"/>
    </row>
    <row r="1543" spans="9:16" x14ac:dyDescent="0.35">
      <c r="I1543" s="223">
        <v>45056</v>
      </c>
      <c r="J1543" s="233">
        <v>99.816345265578079</v>
      </c>
      <c r="K1543" s="235">
        <v>99.97591711168586</v>
      </c>
      <c r="L1543" s="235">
        <v>99.975676578681274</v>
      </c>
      <c r="M1543" s="240">
        <v>101.41069793149072</v>
      </c>
      <c r="N1543" s="240">
        <v>101.7188624289367</v>
      </c>
      <c r="O1543" s="240"/>
      <c r="P1543" s="238"/>
    </row>
    <row r="1544" spans="9:16" x14ac:dyDescent="0.35">
      <c r="I1544" s="223">
        <v>45057</v>
      </c>
      <c r="J1544" s="233">
        <v>99.816371824469527</v>
      </c>
      <c r="K1544" s="235">
        <v>99.975920594388441</v>
      </c>
      <c r="L1544" s="235">
        <v>99.975679919810574</v>
      </c>
      <c r="M1544" s="240">
        <v>101.41031228416118</v>
      </c>
      <c r="N1544" s="240">
        <v>101.71867368814074</v>
      </c>
      <c r="O1544" s="240"/>
      <c r="P1544" s="238"/>
    </row>
    <row r="1545" spans="9:16" x14ac:dyDescent="0.35">
      <c r="I1545" s="223">
        <v>45058</v>
      </c>
      <c r="J1545" s="233">
        <v>99.816398383360976</v>
      </c>
      <c r="K1545" s="235">
        <v>99.975924077091022</v>
      </c>
      <c r="L1545" s="235">
        <v>99.975683260939874</v>
      </c>
      <c r="M1545" s="240">
        <v>101.40992663683164</v>
      </c>
      <c r="N1545" s="240">
        <v>101.71848494734476</v>
      </c>
      <c r="O1545" s="240"/>
      <c r="P1545" s="238"/>
    </row>
    <row r="1546" spans="9:16" x14ac:dyDescent="0.35">
      <c r="I1546" s="223">
        <v>45059</v>
      </c>
      <c r="J1546" s="233">
        <v>99.816424942252425</v>
      </c>
      <c r="K1546" s="235">
        <v>99.975927559793604</v>
      </c>
      <c r="L1546" s="235">
        <v>99.975686602069175</v>
      </c>
      <c r="M1546" s="240">
        <v>101.4095409895021</v>
      </c>
      <c r="N1546" s="240">
        <v>101.7182962065488</v>
      </c>
      <c r="O1546" s="240"/>
      <c r="P1546" s="238"/>
    </row>
    <row r="1547" spans="9:16" x14ac:dyDescent="0.35">
      <c r="I1547" s="223">
        <v>45060</v>
      </c>
      <c r="J1547" s="233">
        <v>99.816451501143874</v>
      </c>
      <c r="K1547" s="235">
        <v>99.975931042496185</v>
      </c>
      <c r="L1547" s="235">
        <v>99.975689943198475</v>
      </c>
      <c r="M1547" s="240">
        <v>101.40915534217257</v>
      </c>
      <c r="N1547" s="240">
        <v>101.71810746575282</v>
      </c>
      <c r="O1547" s="240"/>
      <c r="P1547" s="238"/>
    </row>
    <row r="1548" spans="9:16" x14ac:dyDescent="0.35">
      <c r="I1548" s="223">
        <v>45061</v>
      </c>
      <c r="J1548" s="233">
        <v>99.816478060035323</v>
      </c>
      <c r="K1548" s="235">
        <v>99.975934525198767</v>
      </c>
      <c r="L1548" s="235">
        <v>99.975693284327775</v>
      </c>
      <c r="M1548" s="240">
        <v>101.40876969484303</v>
      </c>
      <c r="N1548" s="240">
        <v>101.71791872495686</v>
      </c>
      <c r="O1548" s="240"/>
      <c r="P1548" s="238"/>
    </row>
    <row r="1549" spans="9:16" x14ac:dyDescent="0.35">
      <c r="I1549" s="223">
        <v>45062</v>
      </c>
      <c r="J1549" s="233">
        <v>99.816504618926771</v>
      </c>
      <c r="K1549" s="235">
        <v>99.975938007901348</v>
      </c>
      <c r="L1549" s="235">
        <v>99.975696625457076</v>
      </c>
      <c r="M1549" s="240">
        <v>101.40838404751349</v>
      </c>
      <c r="N1549" s="240">
        <v>101.71772998416088</v>
      </c>
      <c r="O1549" s="240"/>
      <c r="P1549" s="238"/>
    </row>
    <row r="1550" spans="9:16" x14ac:dyDescent="0.35">
      <c r="I1550" s="223">
        <v>45063</v>
      </c>
      <c r="J1550" s="233">
        <v>99.81653117781822</v>
      </c>
      <c r="K1550" s="235">
        <v>99.97594149060393</v>
      </c>
      <c r="L1550" s="235">
        <v>99.975699966586376</v>
      </c>
      <c r="M1550" s="240">
        <v>101.40799840018396</v>
      </c>
      <c r="N1550" s="240">
        <v>101.71754124336492</v>
      </c>
      <c r="O1550" s="240"/>
      <c r="P1550" s="238"/>
    </row>
    <row r="1551" spans="9:16" x14ac:dyDescent="0.35">
      <c r="I1551" s="223">
        <v>45064</v>
      </c>
      <c r="J1551" s="233">
        <v>99.816557736709669</v>
      </c>
      <c r="K1551" s="235">
        <v>99.975944973306511</v>
      </c>
      <c r="L1551" s="235">
        <v>99.975703307715676</v>
      </c>
      <c r="M1551" s="240">
        <v>101.40761275285442</v>
      </c>
      <c r="N1551" s="240">
        <v>101.71735250256894</v>
      </c>
      <c r="O1551" s="240"/>
      <c r="P1551" s="238"/>
    </row>
    <row r="1552" spans="9:16" x14ac:dyDescent="0.35">
      <c r="I1552" s="223">
        <v>45065</v>
      </c>
      <c r="J1552" s="233">
        <v>99.816584295601118</v>
      </c>
      <c r="K1552" s="235">
        <v>99.975948456009093</v>
      </c>
      <c r="L1552" s="235">
        <v>99.975706648844977</v>
      </c>
      <c r="M1552" s="240">
        <v>101.40722710552488</v>
      </c>
      <c r="N1552" s="240">
        <v>101.71716376177298</v>
      </c>
      <c r="O1552" s="240"/>
      <c r="P1552" s="238"/>
    </row>
    <row r="1553" spans="9:16" x14ac:dyDescent="0.35">
      <c r="I1553" s="223">
        <v>45066</v>
      </c>
      <c r="J1553" s="233">
        <v>99.816610854492566</v>
      </c>
      <c r="K1553" s="235">
        <v>99.975951938711674</v>
      </c>
      <c r="L1553" s="235">
        <v>99.975709989974277</v>
      </c>
      <c r="M1553" s="240">
        <v>101.40684145819534</v>
      </c>
      <c r="N1553" s="240">
        <v>101.716975020977</v>
      </c>
      <c r="O1553" s="240"/>
      <c r="P1553" s="238"/>
    </row>
    <row r="1554" spans="9:16" x14ac:dyDescent="0.35">
      <c r="I1554" s="223">
        <v>45067</v>
      </c>
      <c r="J1554" s="233">
        <v>99.816637413384015</v>
      </c>
      <c r="K1554" s="235">
        <v>99.975955421414255</v>
      </c>
      <c r="L1554" s="235">
        <v>99.975713331103577</v>
      </c>
      <c r="M1554" s="240">
        <v>101.40645581086581</v>
      </c>
      <c r="N1554" s="240">
        <v>101.71678628018104</v>
      </c>
      <c r="O1554" s="240"/>
      <c r="P1554" s="238"/>
    </row>
    <row r="1555" spans="9:16" x14ac:dyDescent="0.35">
      <c r="I1555" s="223">
        <v>45068</v>
      </c>
      <c r="J1555" s="233">
        <v>99.816663972275464</v>
      </c>
      <c r="K1555" s="235">
        <v>99.975958904116837</v>
      </c>
      <c r="L1555" s="235">
        <v>99.975716672232878</v>
      </c>
      <c r="M1555" s="240">
        <v>101.40607016353627</v>
      </c>
      <c r="N1555" s="240">
        <v>101.71659753938506</v>
      </c>
      <c r="O1555" s="240"/>
      <c r="P1555" s="238"/>
    </row>
    <row r="1556" spans="9:16" x14ac:dyDescent="0.35">
      <c r="I1556" s="223">
        <v>45069</v>
      </c>
      <c r="J1556" s="233">
        <v>99.816690531166913</v>
      </c>
      <c r="K1556" s="235">
        <v>99.975962386819418</v>
      </c>
      <c r="L1556" s="235">
        <v>99.975720013362178</v>
      </c>
      <c r="M1556" s="240">
        <v>101.40568451620673</v>
      </c>
      <c r="N1556" s="240">
        <v>101.7164087985891</v>
      </c>
      <c r="O1556" s="240"/>
      <c r="P1556" s="238"/>
    </row>
    <row r="1557" spans="9:16" x14ac:dyDescent="0.35">
      <c r="I1557" s="223">
        <v>45070</v>
      </c>
      <c r="J1557" s="233">
        <v>99.816717090058361</v>
      </c>
      <c r="K1557" s="235">
        <v>99.975965869522</v>
      </c>
      <c r="L1557" s="235">
        <v>99.975723354491478</v>
      </c>
      <c r="M1557" s="240">
        <v>101.4052988688772</v>
      </c>
      <c r="N1557" s="240">
        <v>101.71622005779312</v>
      </c>
      <c r="O1557" s="240"/>
      <c r="P1557" s="238"/>
    </row>
    <row r="1558" spans="9:16" x14ac:dyDescent="0.35">
      <c r="I1558" s="223">
        <v>45071</v>
      </c>
      <c r="J1558" s="233">
        <v>99.81674364894981</v>
      </c>
      <c r="K1558" s="235">
        <v>99.975969352224581</v>
      </c>
      <c r="L1558" s="235">
        <v>99.975726695620779</v>
      </c>
      <c r="M1558" s="240">
        <v>101.40491322154766</v>
      </c>
      <c r="N1558" s="240">
        <v>101.71603131699716</v>
      </c>
      <c r="O1558" s="240"/>
      <c r="P1558" s="238"/>
    </row>
    <row r="1559" spans="9:16" x14ac:dyDescent="0.35">
      <c r="I1559" s="223">
        <v>45072</v>
      </c>
      <c r="J1559" s="233">
        <v>99.816770207841259</v>
      </c>
      <c r="K1559" s="235">
        <v>99.975972834927163</v>
      </c>
      <c r="L1559" s="235">
        <v>99.975730036750079</v>
      </c>
      <c r="M1559" s="240">
        <v>101.40452757421812</v>
      </c>
      <c r="N1559" s="240">
        <v>101.71584257620118</v>
      </c>
      <c r="O1559" s="240"/>
      <c r="P1559" s="238"/>
    </row>
    <row r="1560" spans="9:16" x14ac:dyDescent="0.35">
      <c r="I1560" s="223">
        <v>45073</v>
      </c>
      <c r="J1560" s="233">
        <v>99.816796766732708</v>
      </c>
      <c r="K1560" s="235">
        <v>99.975976317629744</v>
      </c>
      <c r="L1560" s="235">
        <v>99.975733377879379</v>
      </c>
      <c r="M1560" s="240">
        <v>101.40414192688858</v>
      </c>
      <c r="N1560" s="240">
        <v>101.71565383540522</v>
      </c>
      <c r="O1560" s="240"/>
      <c r="P1560" s="238"/>
    </row>
    <row r="1561" spans="9:16" x14ac:dyDescent="0.35">
      <c r="I1561" s="223">
        <v>45074</v>
      </c>
      <c r="J1561" s="233">
        <v>99.816823325624156</v>
      </c>
      <c r="K1561" s="235">
        <v>99.975979800332325</v>
      </c>
      <c r="L1561" s="235">
        <v>99.97573671900868</v>
      </c>
      <c r="M1561" s="240">
        <v>101.40375627955905</v>
      </c>
      <c r="N1561" s="240">
        <v>101.71546509460924</v>
      </c>
      <c r="O1561" s="240"/>
      <c r="P1561" s="238"/>
    </row>
    <row r="1562" spans="9:16" x14ac:dyDescent="0.35">
      <c r="I1562" s="223">
        <v>45075</v>
      </c>
      <c r="J1562" s="233">
        <v>99.816849884515605</v>
      </c>
      <c r="K1562" s="235">
        <v>99.975983283034907</v>
      </c>
      <c r="L1562" s="235">
        <v>99.97574006013798</v>
      </c>
      <c r="M1562" s="240">
        <v>101.40337063222951</v>
      </c>
      <c r="N1562" s="240">
        <v>101.71527635381328</v>
      </c>
      <c r="O1562" s="240"/>
      <c r="P1562" s="238"/>
    </row>
    <row r="1563" spans="9:16" x14ac:dyDescent="0.35">
      <c r="I1563" s="223">
        <v>45076</v>
      </c>
      <c r="J1563" s="233">
        <v>99.816876443407054</v>
      </c>
      <c r="K1563" s="235">
        <v>99.975986765737488</v>
      </c>
      <c r="L1563" s="235">
        <v>99.97574340126728</v>
      </c>
      <c r="M1563" s="240">
        <v>101.40298498489997</v>
      </c>
      <c r="N1563" s="240">
        <v>101.7150876130173</v>
      </c>
      <c r="O1563" s="240"/>
      <c r="P1563" s="238"/>
    </row>
    <row r="1564" spans="9:16" x14ac:dyDescent="0.35">
      <c r="I1564" s="223">
        <v>45077</v>
      </c>
      <c r="J1564" s="233">
        <v>99.816903002298503</v>
      </c>
      <c r="K1564" s="235">
        <v>99.97599024844007</v>
      </c>
      <c r="L1564" s="235">
        <v>99.975746742396581</v>
      </c>
      <c r="M1564" s="240">
        <v>101.40259933757044</v>
      </c>
      <c r="N1564" s="240">
        <v>101.71489887222134</v>
      </c>
      <c r="O1564" s="240"/>
      <c r="P1564" s="238"/>
    </row>
    <row r="1565" spans="9:16" x14ac:dyDescent="0.35">
      <c r="I1565" s="223">
        <v>45078</v>
      </c>
      <c r="J1565" s="233">
        <v>99.816929561189951</v>
      </c>
      <c r="K1565" s="235">
        <v>99.975993731142651</v>
      </c>
      <c r="L1565" s="235">
        <v>99.975750083525881</v>
      </c>
      <c r="M1565" s="240">
        <v>101.4022136902409</v>
      </c>
      <c r="N1565" s="240">
        <v>101.71471013142536</v>
      </c>
      <c r="O1565" s="240"/>
      <c r="P1565" s="238"/>
    </row>
    <row r="1566" spans="9:16" x14ac:dyDescent="0.35">
      <c r="I1566" s="223">
        <v>45079</v>
      </c>
      <c r="J1566" s="233">
        <v>99.8169561200814</v>
      </c>
      <c r="K1566" s="235">
        <v>99.975997213845233</v>
      </c>
      <c r="L1566" s="235">
        <v>99.975753424655181</v>
      </c>
      <c r="M1566" s="240">
        <v>101.40182804291136</v>
      </c>
      <c r="N1566" s="240">
        <v>101.7145213906294</v>
      </c>
      <c r="O1566" s="240"/>
      <c r="P1566" s="238"/>
    </row>
    <row r="1567" spans="9:16" x14ac:dyDescent="0.35">
      <c r="I1567" s="223">
        <v>45080</v>
      </c>
      <c r="J1567" s="233">
        <v>99.816982678972849</v>
      </c>
      <c r="K1567" s="235">
        <v>99.976000696547814</v>
      </c>
      <c r="L1567" s="235">
        <v>99.975756765784482</v>
      </c>
      <c r="M1567" s="240">
        <v>101.40144239558182</v>
      </c>
      <c r="N1567" s="240">
        <v>101.71433264983342</v>
      </c>
      <c r="O1567" s="240"/>
      <c r="P1567" s="238"/>
    </row>
    <row r="1568" spans="9:16" x14ac:dyDescent="0.35">
      <c r="I1568" s="223">
        <v>45081</v>
      </c>
      <c r="J1568" s="233">
        <v>99.817009237864298</v>
      </c>
      <c r="K1568" s="235">
        <v>99.976004179250396</v>
      </c>
      <c r="L1568" s="235">
        <v>99.975760106913782</v>
      </c>
      <c r="M1568" s="240">
        <v>101.40105674825229</v>
      </c>
      <c r="N1568" s="240">
        <v>101.71414390903746</v>
      </c>
      <c r="O1568" s="240"/>
      <c r="P1568" s="238"/>
    </row>
    <row r="1569" spans="9:16" x14ac:dyDescent="0.35">
      <c r="I1569" s="223">
        <v>45082</v>
      </c>
      <c r="J1569" s="233">
        <v>99.817035796755746</v>
      </c>
      <c r="K1569" s="235">
        <v>99.976007661952977</v>
      </c>
      <c r="L1569" s="235">
        <v>99.975763448043082</v>
      </c>
      <c r="M1569" s="240">
        <v>101.40067110092275</v>
      </c>
      <c r="N1569" s="240">
        <v>101.71395516824148</v>
      </c>
      <c r="O1569" s="240"/>
      <c r="P1569" s="238"/>
    </row>
    <row r="1570" spans="9:16" x14ac:dyDescent="0.35">
      <c r="I1570" s="223">
        <v>45083</v>
      </c>
      <c r="J1570" s="233">
        <v>99.817062355647195</v>
      </c>
      <c r="K1570" s="235">
        <v>99.976011144655558</v>
      </c>
      <c r="L1570" s="235">
        <v>99.975766789172383</v>
      </c>
      <c r="M1570" s="240">
        <v>101.40028545359321</v>
      </c>
      <c r="N1570" s="240">
        <v>101.71376642744552</v>
      </c>
      <c r="O1570" s="240"/>
      <c r="P1570" s="238"/>
    </row>
    <row r="1571" spans="9:16" x14ac:dyDescent="0.35">
      <c r="I1571" s="223">
        <v>45084</v>
      </c>
      <c r="J1571" s="233">
        <v>99.817088914538644</v>
      </c>
      <c r="K1571" s="235">
        <v>99.97601462735814</v>
      </c>
      <c r="L1571" s="235">
        <v>99.975770130301683</v>
      </c>
      <c r="M1571" s="240">
        <v>101.39989980626368</v>
      </c>
      <c r="N1571" s="240">
        <v>101.71357768664954</v>
      </c>
      <c r="O1571" s="240"/>
      <c r="P1571" s="238"/>
    </row>
    <row r="1572" spans="9:16" x14ac:dyDescent="0.35">
      <c r="I1572" s="223">
        <v>45085</v>
      </c>
      <c r="J1572" s="233">
        <v>99.817115473430093</v>
      </c>
      <c r="K1572" s="235">
        <v>99.976018110060721</v>
      </c>
      <c r="L1572" s="235">
        <v>99.975773471430983</v>
      </c>
      <c r="M1572" s="240">
        <v>101.39951415893414</v>
      </c>
      <c r="N1572" s="240">
        <v>101.71338894585358</v>
      </c>
      <c r="O1572" s="240"/>
      <c r="P1572" s="238"/>
    </row>
    <row r="1573" spans="9:16" x14ac:dyDescent="0.35">
      <c r="I1573" s="223">
        <v>45086</v>
      </c>
      <c r="J1573" s="233">
        <v>99.817142032321541</v>
      </c>
      <c r="K1573" s="235">
        <v>99.976021592763303</v>
      </c>
      <c r="L1573" s="235">
        <v>99.975776812560284</v>
      </c>
      <c r="M1573" s="240">
        <v>101.3991285116046</v>
      </c>
      <c r="N1573" s="240">
        <v>101.7132002050576</v>
      </c>
      <c r="O1573" s="240"/>
      <c r="P1573" s="238"/>
    </row>
    <row r="1574" spans="9:16" x14ac:dyDescent="0.35">
      <c r="I1574" s="223">
        <v>45087</v>
      </c>
      <c r="J1574" s="233">
        <v>99.81716859121299</v>
      </c>
      <c r="K1574" s="235">
        <v>99.976025075465884</v>
      </c>
      <c r="L1574" s="235">
        <v>99.975780153689584</v>
      </c>
      <c r="M1574" s="240">
        <v>101.39874286427506</v>
      </c>
      <c r="N1574" s="240">
        <v>101.71301146426164</v>
      </c>
      <c r="O1574" s="240"/>
      <c r="P1574" s="238"/>
    </row>
    <row r="1575" spans="9:16" x14ac:dyDescent="0.35">
      <c r="I1575" s="223">
        <v>45088</v>
      </c>
      <c r="J1575" s="233">
        <v>99.817195150104439</v>
      </c>
      <c r="K1575" s="235">
        <v>99.976028558168466</v>
      </c>
      <c r="L1575" s="235">
        <v>99.975783494818884</v>
      </c>
      <c r="M1575" s="240">
        <v>101.39835721694553</v>
      </c>
      <c r="N1575" s="240">
        <v>101.71282272346566</v>
      </c>
      <c r="O1575" s="240"/>
      <c r="P1575" s="238"/>
    </row>
    <row r="1576" spans="9:16" x14ac:dyDescent="0.35">
      <c r="I1576" s="223">
        <v>45089</v>
      </c>
      <c r="J1576" s="233">
        <v>99.817221708995888</v>
      </c>
      <c r="K1576" s="235">
        <v>99.976032040871047</v>
      </c>
      <c r="L1576" s="235">
        <v>99.975786835948185</v>
      </c>
      <c r="M1576" s="240">
        <v>101.39797156961599</v>
      </c>
      <c r="N1576" s="240">
        <v>101.7126339826697</v>
      </c>
      <c r="O1576" s="240"/>
      <c r="P1576" s="238"/>
    </row>
    <row r="1577" spans="9:16" x14ac:dyDescent="0.35">
      <c r="I1577" s="223">
        <v>45090</v>
      </c>
      <c r="J1577" s="233">
        <v>99.817248267887337</v>
      </c>
      <c r="K1577" s="235">
        <v>99.976035523573628</v>
      </c>
      <c r="L1577" s="235">
        <v>99.975790177077485</v>
      </c>
      <c r="M1577" s="240">
        <v>101.39758592228645</v>
      </c>
      <c r="N1577" s="240">
        <v>101.71244524187372</v>
      </c>
      <c r="O1577" s="240"/>
      <c r="P1577" s="238"/>
    </row>
    <row r="1578" spans="9:16" x14ac:dyDescent="0.35">
      <c r="I1578" s="223">
        <v>45091</v>
      </c>
      <c r="J1578" s="233">
        <v>99.817274826778785</v>
      </c>
      <c r="K1578" s="235">
        <v>99.97603900627621</v>
      </c>
      <c r="L1578" s="235">
        <v>99.975793518206785</v>
      </c>
      <c r="M1578" s="240">
        <v>101.39720027495692</v>
      </c>
      <c r="N1578" s="240">
        <v>101.71225650107776</v>
      </c>
      <c r="O1578" s="240"/>
      <c r="P1578" s="238"/>
    </row>
    <row r="1579" spans="9:16" x14ac:dyDescent="0.35">
      <c r="I1579" s="223">
        <v>45092</v>
      </c>
      <c r="J1579" s="233">
        <v>99.817301385670234</v>
      </c>
      <c r="K1579" s="235">
        <v>99.976042488978791</v>
      </c>
      <c r="L1579" s="235">
        <v>99.975796859336086</v>
      </c>
      <c r="M1579" s="240">
        <v>101.39681462762738</v>
      </c>
      <c r="N1579" s="240">
        <v>101.71206776028178</v>
      </c>
      <c r="O1579" s="240"/>
      <c r="P1579" s="238"/>
    </row>
    <row r="1580" spans="9:16" x14ac:dyDescent="0.35">
      <c r="I1580" s="223">
        <v>45093</v>
      </c>
      <c r="J1580" s="233">
        <v>99.817327944561683</v>
      </c>
      <c r="K1580" s="235">
        <v>99.976045971681373</v>
      </c>
      <c r="L1580" s="235">
        <v>99.975800200465386</v>
      </c>
      <c r="M1580" s="240">
        <v>101.39642898029784</v>
      </c>
      <c r="N1580" s="240">
        <v>101.71187901948582</v>
      </c>
      <c r="O1580" s="240"/>
      <c r="P1580" s="238"/>
    </row>
    <row r="1581" spans="9:16" x14ac:dyDescent="0.35">
      <c r="I1581" s="223">
        <v>45094</v>
      </c>
      <c r="J1581" s="233">
        <v>99.817354503453132</v>
      </c>
      <c r="K1581" s="235">
        <v>99.976049454383954</v>
      </c>
      <c r="L1581" s="235">
        <v>99.975803541594686</v>
      </c>
      <c r="M1581" s="240">
        <v>101.3960433329683</v>
      </c>
      <c r="N1581" s="240">
        <v>101.71169027868984</v>
      </c>
      <c r="O1581" s="240"/>
      <c r="P1581" s="238"/>
    </row>
    <row r="1582" spans="9:16" x14ac:dyDescent="0.35">
      <c r="I1582" s="223">
        <v>45095</v>
      </c>
      <c r="J1582" s="233">
        <v>99.81738106234458</v>
      </c>
      <c r="K1582" s="235">
        <v>99.976052937086536</v>
      </c>
      <c r="L1582" s="235">
        <v>99.975806882723987</v>
      </c>
      <c r="M1582" s="240">
        <v>101.39565768563877</v>
      </c>
      <c r="N1582" s="240">
        <v>101.71150153789388</v>
      </c>
      <c r="O1582" s="240"/>
      <c r="P1582" s="238"/>
    </row>
    <row r="1583" spans="9:16" x14ac:dyDescent="0.35">
      <c r="I1583" s="223">
        <v>45096</v>
      </c>
      <c r="J1583" s="233">
        <v>99.817407621236029</v>
      </c>
      <c r="K1583" s="235">
        <v>99.976056419789117</v>
      </c>
      <c r="L1583" s="235">
        <v>99.975810223853287</v>
      </c>
      <c r="M1583" s="240">
        <v>101.39527203830923</v>
      </c>
      <c r="N1583" s="240">
        <v>101.7113127970979</v>
      </c>
      <c r="O1583" s="240"/>
      <c r="P1583" s="238"/>
    </row>
    <row r="1584" spans="9:16" x14ac:dyDescent="0.35">
      <c r="I1584" s="223">
        <v>45097</v>
      </c>
      <c r="J1584" s="233">
        <v>99.817434180127478</v>
      </c>
      <c r="K1584" s="235">
        <v>99.976059902491698</v>
      </c>
      <c r="L1584" s="235">
        <v>99.975813564982587</v>
      </c>
      <c r="M1584" s="240">
        <v>101.39488639097969</v>
      </c>
      <c r="N1584" s="240">
        <v>101.71112405630194</v>
      </c>
      <c r="O1584" s="240"/>
      <c r="P1584" s="238"/>
    </row>
    <row r="1585" spans="9:16" x14ac:dyDescent="0.35">
      <c r="I1585" s="223">
        <v>45098</v>
      </c>
      <c r="J1585" s="233">
        <v>99.817460739018927</v>
      </c>
      <c r="K1585" s="235">
        <v>99.97606338519428</v>
      </c>
      <c r="L1585" s="235">
        <v>99.975816906111888</v>
      </c>
      <c r="M1585" s="240">
        <v>101.39450074365016</v>
      </c>
      <c r="N1585" s="240">
        <v>101.71093531550596</v>
      </c>
      <c r="O1585" s="240"/>
      <c r="P1585" s="238"/>
    </row>
    <row r="1586" spans="9:16" x14ac:dyDescent="0.35">
      <c r="I1586" s="223">
        <v>45099</v>
      </c>
      <c r="J1586" s="233">
        <v>99.817487297910375</v>
      </c>
      <c r="K1586" s="235">
        <v>99.976066867896861</v>
      </c>
      <c r="L1586" s="235">
        <v>99.975820247241188</v>
      </c>
      <c r="M1586" s="240">
        <v>101.39411509632062</v>
      </c>
      <c r="N1586" s="240">
        <v>101.71074657471</v>
      </c>
      <c r="O1586" s="240"/>
      <c r="P1586" s="238"/>
    </row>
    <row r="1587" spans="9:16" x14ac:dyDescent="0.35">
      <c r="I1587" s="223">
        <v>45100</v>
      </c>
      <c r="J1587" s="233">
        <v>99.817513856801824</v>
      </c>
      <c r="K1587" s="235">
        <v>99.976070350599443</v>
      </c>
      <c r="L1587" s="235">
        <v>99.975823588370488</v>
      </c>
      <c r="M1587" s="240">
        <v>101.39372944899108</v>
      </c>
      <c r="N1587" s="240">
        <v>101.71055783391402</v>
      </c>
      <c r="O1587" s="240"/>
      <c r="P1587" s="238"/>
    </row>
    <row r="1588" spans="9:16" x14ac:dyDescent="0.35">
      <c r="I1588" s="223">
        <v>45101</v>
      </c>
      <c r="J1588" s="233">
        <v>99.817540415693273</v>
      </c>
      <c r="K1588" s="235">
        <v>99.976073833302024</v>
      </c>
      <c r="L1588" s="235">
        <v>99.975826929499789</v>
      </c>
      <c r="M1588" s="240">
        <v>101.39334380166154</v>
      </c>
      <c r="N1588" s="240">
        <v>101.71036909311806</v>
      </c>
      <c r="O1588" s="240"/>
      <c r="P1588" s="238"/>
    </row>
    <row r="1589" spans="9:16" x14ac:dyDescent="0.35">
      <c r="I1589" s="223">
        <v>45102</v>
      </c>
      <c r="J1589" s="233">
        <v>99.817566974584722</v>
      </c>
      <c r="K1589" s="235">
        <v>99.976077316004606</v>
      </c>
      <c r="L1589" s="235">
        <v>99.975830270629089</v>
      </c>
      <c r="M1589" s="240">
        <v>101.39295815433201</v>
      </c>
      <c r="N1589" s="240">
        <v>101.71018035232208</v>
      </c>
      <c r="O1589" s="240"/>
      <c r="P1589" s="238"/>
    </row>
    <row r="1590" spans="9:16" x14ac:dyDescent="0.35">
      <c r="I1590" s="223">
        <v>45103</v>
      </c>
      <c r="J1590" s="233">
        <v>99.81759353347617</v>
      </c>
      <c r="K1590" s="235">
        <v>99.976080798707187</v>
      </c>
      <c r="L1590" s="235">
        <v>99.975833611758389</v>
      </c>
      <c r="M1590" s="240">
        <v>101.39257250700247</v>
      </c>
      <c r="N1590" s="240">
        <v>101.70999161152612</v>
      </c>
      <c r="O1590" s="240"/>
      <c r="P1590" s="238"/>
    </row>
    <row r="1591" spans="9:16" x14ac:dyDescent="0.35">
      <c r="I1591" s="223">
        <v>45104</v>
      </c>
      <c r="J1591" s="233">
        <v>99.817620092367619</v>
      </c>
      <c r="K1591" s="235">
        <v>99.976084281409769</v>
      </c>
      <c r="L1591" s="235">
        <v>99.97583695288769</v>
      </c>
      <c r="M1591" s="240">
        <v>101.39218685967293</v>
      </c>
      <c r="N1591" s="240">
        <v>101.70980287073014</v>
      </c>
      <c r="O1591" s="240"/>
      <c r="P1591" s="238"/>
    </row>
    <row r="1592" spans="9:16" x14ac:dyDescent="0.35">
      <c r="I1592" s="223">
        <v>45105</v>
      </c>
      <c r="J1592" s="233">
        <v>99.817646651259068</v>
      </c>
      <c r="K1592" s="235">
        <v>99.97608776411235</v>
      </c>
      <c r="L1592" s="235">
        <v>99.97584029401699</v>
      </c>
      <c r="M1592" s="240">
        <v>101.3918012123434</v>
      </c>
      <c r="N1592" s="240">
        <v>101.70961412993418</v>
      </c>
      <c r="O1592" s="240"/>
      <c r="P1592" s="238"/>
    </row>
    <row r="1593" spans="9:16" x14ac:dyDescent="0.35">
      <c r="I1593" s="223">
        <v>45106</v>
      </c>
      <c r="J1593" s="233">
        <v>99.817673210150517</v>
      </c>
      <c r="K1593" s="235">
        <v>99.976091246814931</v>
      </c>
      <c r="L1593" s="235">
        <v>99.97584363514629</v>
      </c>
      <c r="M1593" s="240">
        <v>101.39141556501386</v>
      </c>
      <c r="N1593" s="240">
        <v>101.7094253891382</v>
      </c>
      <c r="O1593" s="240"/>
      <c r="P1593" s="238"/>
    </row>
    <row r="1594" spans="9:16" x14ac:dyDescent="0.35">
      <c r="I1594" s="223">
        <v>45107</v>
      </c>
      <c r="J1594" s="233">
        <v>99.817699769041965</v>
      </c>
      <c r="K1594" s="235">
        <v>99.976094729517513</v>
      </c>
      <c r="L1594" s="235">
        <v>99.975846976275591</v>
      </c>
      <c r="M1594" s="240">
        <v>101.39102991768432</v>
      </c>
      <c r="N1594" s="240">
        <v>101.70923664834224</v>
      </c>
      <c r="O1594" s="240"/>
      <c r="P1594" s="238"/>
    </row>
    <row r="1595" spans="9:16" x14ac:dyDescent="0.35">
      <c r="I1595" s="223">
        <v>45108</v>
      </c>
      <c r="J1595" s="233">
        <v>99.817726327933414</v>
      </c>
      <c r="K1595" s="235">
        <v>99.976098212220094</v>
      </c>
      <c r="L1595" s="235">
        <v>99.975850317404891</v>
      </c>
      <c r="M1595" s="240">
        <v>101.39064427035478</v>
      </c>
      <c r="N1595" s="240">
        <v>101.70904790754626</v>
      </c>
      <c r="O1595" s="240"/>
      <c r="P1595" s="238"/>
    </row>
    <row r="1596" spans="9:16" x14ac:dyDescent="0.35">
      <c r="I1596" s="223">
        <v>45109</v>
      </c>
      <c r="J1596" s="233">
        <v>99.817752886824863</v>
      </c>
      <c r="K1596" s="235">
        <v>99.976101694922676</v>
      </c>
      <c r="L1596" s="235">
        <v>99.975853658534191</v>
      </c>
      <c r="M1596" s="240">
        <v>101.39025862302525</v>
      </c>
      <c r="N1596" s="240">
        <v>101.7088591667503</v>
      </c>
      <c r="O1596" s="240"/>
      <c r="P1596" s="238"/>
    </row>
    <row r="1597" spans="9:16" x14ac:dyDescent="0.35">
      <c r="I1597" s="223">
        <v>45110</v>
      </c>
      <c r="J1597" s="233">
        <v>99.817779445716312</v>
      </c>
      <c r="K1597" s="235">
        <v>99.976105177625257</v>
      </c>
      <c r="L1597" s="235">
        <v>99.975856999663492</v>
      </c>
      <c r="M1597" s="240">
        <v>101.38987297569571</v>
      </c>
      <c r="N1597" s="240">
        <v>101.70867042595432</v>
      </c>
      <c r="O1597" s="240"/>
      <c r="P1597" s="238"/>
    </row>
    <row r="1598" spans="9:16" x14ac:dyDescent="0.35">
      <c r="I1598" s="223">
        <v>45111</v>
      </c>
      <c r="J1598" s="233">
        <v>99.81780600460776</v>
      </c>
      <c r="K1598" s="235">
        <v>99.976108660327839</v>
      </c>
      <c r="L1598" s="235">
        <v>99.975860340792792</v>
      </c>
      <c r="M1598" s="240">
        <v>101.38948732836617</v>
      </c>
      <c r="N1598" s="240">
        <v>101.70848168515836</v>
      </c>
      <c r="O1598" s="240"/>
      <c r="P1598" s="238"/>
    </row>
    <row r="1599" spans="9:16" x14ac:dyDescent="0.35">
      <c r="I1599" s="223">
        <v>45112</v>
      </c>
      <c r="J1599" s="233">
        <v>99.817832563499209</v>
      </c>
      <c r="K1599" s="235">
        <v>99.97611214303042</v>
      </c>
      <c r="L1599" s="235">
        <v>99.975863681922092</v>
      </c>
      <c r="M1599" s="240">
        <v>101.38910168103664</v>
      </c>
      <c r="N1599" s="240">
        <v>101.70829294436238</v>
      </c>
      <c r="O1599" s="240"/>
      <c r="P1599" s="238"/>
    </row>
    <row r="1600" spans="9:16" x14ac:dyDescent="0.35">
      <c r="I1600" s="223">
        <v>45113</v>
      </c>
      <c r="J1600" s="233">
        <v>99.817859122390658</v>
      </c>
      <c r="K1600" s="235">
        <v>99.976115625733001</v>
      </c>
      <c r="L1600" s="235">
        <v>99.975867023051393</v>
      </c>
      <c r="M1600" s="240">
        <v>101.3887160337071</v>
      </c>
      <c r="N1600" s="240">
        <v>101.70810420356642</v>
      </c>
      <c r="O1600" s="240"/>
      <c r="P1600" s="238"/>
    </row>
    <row r="1601" spans="9:16" x14ac:dyDescent="0.35">
      <c r="I1601" s="223">
        <v>45114</v>
      </c>
      <c r="J1601" s="233">
        <v>99.817885681282107</v>
      </c>
      <c r="K1601" s="235">
        <v>99.976119108435583</v>
      </c>
      <c r="L1601" s="235">
        <v>99.975870364180693</v>
      </c>
      <c r="M1601" s="240">
        <v>101.38833038637756</v>
      </c>
      <c r="N1601" s="240">
        <v>101.70791546277044</v>
      </c>
      <c r="O1601" s="240"/>
      <c r="P1601" s="238"/>
    </row>
    <row r="1602" spans="9:16" x14ac:dyDescent="0.35">
      <c r="I1602" s="223">
        <v>45115</v>
      </c>
      <c r="J1602" s="233">
        <v>99.817912240173555</v>
      </c>
      <c r="K1602" s="235">
        <v>99.976122591138164</v>
      </c>
      <c r="L1602" s="235">
        <v>99.975873705309994</v>
      </c>
      <c r="M1602" s="240">
        <v>101.38794473904802</v>
      </c>
      <c r="N1602" s="240">
        <v>101.70772672197448</v>
      </c>
      <c r="O1602" s="240"/>
      <c r="P1602" s="238"/>
    </row>
    <row r="1603" spans="9:16" x14ac:dyDescent="0.35">
      <c r="I1603" s="223">
        <v>45116</v>
      </c>
      <c r="J1603" s="233">
        <v>99.817938799065004</v>
      </c>
      <c r="K1603" s="235">
        <v>99.976126073840746</v>
      </c>
      <c r="L1603" s="235">
        <v>99.975877046439294</v>
      </c>
      <c r="M1603" s="240">
        <v>101.38755909171849</v>
      </c>
      <c r="N1603" s="240">
        <v>101.7075379811785</v>
      </c>
      <c r="O1603" s="240"/>
      <c r="P1603" s="238"/>
    </row>
    <row r="1604" spans="9:16" x14ac:dyDescent="0.35">
      <c r="I1604" s="223">
        <v>45117</v>
      </c>
      <c r="J1604" s="233">
        <v>99.817965357956453</v>
      </c>
      <c r="K1604" s="235">
        <v>99.976129556543327</v>
      </c>
      <c r="L1604" s="235">
        <v>99.975880387568594</v>
      </c>
      <c r="M1604" s="240">
        <v>101.38717344438895</v>
      </c>
      <c r="N1604" s="240">
        <v>101.70734924038254</v>
      </c>
      <c r="O1604" s="240"/>
      <c r="P1604" s="238"/>
    </row>
    <row r="1605" spans="9:16" x14ac:dyDescent="0.35">
      <c r="I1605" s="223">
        <v>45118</v>
      </c>
      <c r="J1605" s="233">
        <v>99.817991916847902</v>
      </c>
      <c r="K1605" s="235">
        <v>99.976133039245909</v>
      </c>
      <c r="L1605" s="235">
        <v>99.975883728697895</v>
      </c>
      <c r="M1605" s="240">
        <v>101.38678779705941</v>
      </c>
      <c r="N1605" s="240">
        <v>101.70716049958656</v>
      </c>
      <c r="O1605" s="240"/>
      <c r="P1605" s="238"/>
    </row>
    <row r="1606" spans="9:16" x14ac:dyDescent="0.35">
      <c r="I1606" s="223">
        <v>45119</v>
      </c>
      <c r="J1606" s="233">
        <v>99.81801847573935</v>
      </c>
      <c r="K1606" s="235">
        <v>99.97613652194849</v>
      </c>
      <c r="L1606" s="235">
        <v>99.975887069827195</v>
      </c>
      <c r="M1606" s="240">
        <v>101.38640214972988</v>
      </c>
      <c r="N1606" s="240">
        <v>101.7069717587906</v>
      </c>
      <c r="O1606" s="240"/>
      <c r="P1606" s="238"/>
    </row>
    <row r="1607" spans="9:16" x14ac:dyDescent="0.35">
      <c r="I1607" s="223">
        <v>45120</v>
      </c>
      <c r="J1607" s="233">
        <v>99.818045034630799</v>
      </c>
      <c r="K1607" s="235">
        <v>99.976140004651072</v>
      </c>
      <c r="L1607" s="235">
        <v>99.975890410956495</v>
      </c>
      <c r="M1607" s="240">
        <v>101.38601650240034</v>
      </c>
      <c r="N1607" s="240">
        <v>101.70678301799462</v>
      </c>
      <c r="O1607" s="240"/>
      <c r="P1607" s="238"/>
    </row>
    <row r="1608" spans="9:16" x14ac:dyDescent="0.35">
      <c r="I1608" s="223">
        <v>45121</v>
      </c>
      <c r="J1608" s="233">
        <v>99.818071593522248</v>
      </c>
      <c r="K1608" s="235">
        <v>99.976143487353653</v>
      </c>
      <c r="L1608" s="235">
        <v>99.975893752085796</v>
      </c>
      <c r="M1608" s="240">
        <v>101.3856308550708</v>
      </c>
      <c r="N1608" s="240">
        <v>101.70659427719866</v>
      </c>
      <c r="O1608" s="240"/>
      <c r="P1608" s="238"/>
    </row>
    <row r="1609" spans="9:16" x14ac:dyDescent="0.35">
      <c r="I1609" s="223">
        <v>45122</v>
      </c>
      <c r="J1609" s="233">
        <v>99.818098152413697</v>
      </c>
      <c r="K1609" s="235">
        <v>99.976146970056234</v>
      </c>
      <c r="L1609" s="235">
        <v>99.975897093215096</v>
      </c>
      <c r="M1609" s="240">
        <v>101.38524520774126</v>
      </c>
      <c r="N1609" s="240">
        <v>101.70640553640268</v>
      </c>
      <c r="O1609" s="240"/>
      <c r="P1609" s="238"/>
    </row>
    <row r="1610" spans="9:16" x14ac:dyDescent="0.35">
      <c r="I1610" s="223">
        <v>45123</v>
      </c>
      <c r="J1610" s="233">
        <v>99.818124711305146</v>
      </c>
      <c r="K1610" s="235">
        <v>99.976150452758816</v>
      </c>
      <c r="L1610" s="235">
        <v>99.975900434344396</v>
      </c>
      <c r="M1610" s="240">
        <v>101.38485956041173</v>
      </c>
      <c r="N1610" s="240">
        <v>101.70621679560672</v>
      </c>
      <c r="O1610" s="240"/>
      <c r="P1610" s="238"/>
    </row>
    <row r="1611" spans="9:16" x14ac:dyDescent="0.35">
      <c r="I1611" s="223">
        <v>45124</v>
      </c>
      <c r="J1611" s="233">
        <v>99.818151270196594</v>
      </c>
      <c r="K1611" s="235">
        <v>99.976153935461397</v>
      </c>
      <c r="L1611" s="235">
        <v>99.975903775473697</v>
      </c>
      <c r="M1611" s="240">
        <v>101.38447391308219</v>
      </c>
      <c r="N1611" s="240">
        <v>101.70602805481074</v>
      </c>
      <c r="O1611" s="240"/>
      <c r="P1611" s="238"/>
    </row>
    <row r="1612" spans="9:16" x14ac:dyDescent="0.35">
      <c r="I1612" s="223">
        <v>45125</v>
      </c>
      <c r="J1612" s="233">
        <v>99.818177829088043</v>
      </c>
      <c r="K1612" s="235">
        <v>99.976157418163979</v>
      </c>
      <c r="L1612" s="235">
        <v>99.975907116602997</v>
      </c>
      <c r="M1612" s="240">
        <v>101.38408826575265</v>
      </c>
      <c r="N1612" s="240">
        <v>101.70583931401478</v>
      </c>
      <c r="O1612" s="240"/>
      <c r="P1612" s="238"/>
    </row>
    <row r="1613" spans="9:16" x14ac:dyDescent="0.35">
      <c r="I1613" s="223">
        <v>45126</v>
      </c>
      <c r="J1613" s="233">
        <v>99.818204387979492</v>
      </c>
      <c r="K1613" s="235">
        <v>99.97616090086656</v>
      </c>
      <c r="L1613" s="235">
        <v>99.975910457732297</v>
      </c>
      <c r="M1613" s="240">
        <v>101.38370261842311</v>
      </c>
      <c r="N1613" s="240">
        <v>101.7056505732188</v>
      </c>
      <c r="O1613" s="240"/>
      <c r="P1613" s="238"/>
    </row>
    <row r="1614" spans="9:16" x14ac:dyDescent="0.35">
      <c r="I1614" s="223">
        <v>45127</v>
      </c>
      <c r="J1614" s="233">
        <v>99.818230946870941</v>
      </c>
      <c r="K1614" s="235">
        <v>99.976164383569142</v>
      </c>
      <c r="L1614" s="235">
        <v>99.975913798861598</v>
      </c>
      <c r="M1614" s="240">
        <v>101.38331697109358</v>
      </c>
      <c r="N1614" s="240">
        <v>101.70546183242284</v>
      </c>
      <c r="O1614" s="240"/>
      <c r="P1614" s="238"/>
    </row>
    <row r="1615" spans="9:16" x14ac:dyDescent="0.35">
      <c r="I1615" s="223">
        <v>45128</v>
      </c>
      <c r="J1615" s="233">
        <v>99.818257505762389</v>
      </c>
      <c r="K1615" s="235">
        <v>99.976167866271723</v>
      </c>
      <c r="L1615" s="235">
        <v>99.975917139990898</v>
      </c>
      <c r="M1615" s="240">
        <v>101.38293132376404</v>
      </c>
      <c r="N1615" s="240">
        <v>101.70527309162686</v>
      </c>
      <c r="O1615" s="240"/>
      <c r="P1615" s="238"/>
    </row>
    <row r="1616" spans="9:16" x14ac:dyDescent="0.35">
      <c r="I1616" s="223">
        <v>45129</v>
      </c>
      <c r="J1616" s="233">
        <v>99.818284064653838</v>
      </c>
      <c r="K1616" s="235">
        <v>99.976171348974304</v>
      </c>
      <c r="L1616" s="235">
        <v>99.975920481120198</v>
      </c>
      <c r="M1616" s="240">
        <v>101.3825456764345</v>
      </c>
      <c r="N1616" s="240">
        <v>101.7050843508309</v>
      </c>
      <c r="O1616" s="240"/>
      <c r="P1616" s="238"/>
    </row>
    <row r="1617" spans="9:16" x14ac:dyDescent="0.35">
      <c r="I1617" s="223">
        <v>45130</v>
      </c>
      <c r="J1617" s="233">
        <v>99.818310623545287</v>
      </c>
      <c r="K1617" s="235">
        <v>99.976174831676886</v>
      </c>
      <c r="L1617" s="235">
        <v>99.975923822249499</v>
      </c>
      <c r="M1617" s="240">
        <v>101.38216002910497</v>
      </c>
      <c r="N1617" s="240">
        <v>101.70489561003492</v>
      </c>
      <c r="O1617" s="240"/>
      <c r="P1617" s="238"/>
    </row>
    <row r="1618" spans="9:16" x14ac:dyDescent="0.35">
      <c r="I1618" s="223">
        <v>45131</v>
      </c>
      <c r="J1618" s="233">
        <v>99.818337182436736</v>
      </c>
      <c r="K1618" s="235">
        <v>99.976178314379467</v>
      </c>
      <c r="L1618" s="235">
        <v>99.975927163378799</v>
      </c>
      <c r="M1618" s="240">
        <v>101.38177438177543</v>
      </c>
      <c r="N1618" s="240">
        <v>101.70470686923896</v>
      </c>
      <c r="O1618" s="240"/>
      <c r="P1618" s="238"/>
    </row>
    <row r="1619" spans="9:16" x14ac:dyDescent="0.35">
      <c r="I1619" s="223">
        <v>45132</v>
      </c>
      <c r="J1619" s="233">
        <v>99.818363741328184</v>
      </c>
      <c r="K1619" s="235">
        <v>99.976181797082049</v>
      </c>
      <c r="L1619" s="235">
        <v>99.975930504508099</v>
      </c>
      <c r="M1619" s="240">
        <v>101.38138873444589</v>
      </c>
      <c r="N1619" s="240">
        <v>101.70451812844298</v>
      </c>
      <c r="O1619" s="240"/>
      <c r="P1619" s="238"/>
    </row>
    <row r="1620" spans="9:16" x14ac:dyDescent="0.35">
      <c r="I1620" s="223">
        <v>45133</v>
      </c>
      <c r="J1620" s="233">
        <v>99.818390300219633</v>
      </c>
      <c r="K1620" s="235">
        <v>99.97618527978463</v>
      </c>
      <c r="L1620" s="235">
        <v>99.9759338456374</v>
      </c>
      <c r="M1620" s="240">
        <v>101.38100308711635</v>
      </c>
      <c r="N1620" s="240">
        <v>101.70432938764702</v>
      </c>
      <c r="O1620" s="240"/>
      <c r="P1620" s="238"/>
    </row>
    <row r="1621" spans="9:16" x14ac:dyDescent="0.35">
      <c r="I1621" s="223">
        <v>45134</v>
      </c>
      <c r="J1621" s="233">
        <v>99.818416859111082</v>
      </c>
      <c r="K1621" s="235">
        <v>99.976188762487212</v>
      </c>
      <c r="L1621" s="235">
        <v>99.9759371867667</v>
      </c>
      <c r="M1621" s="240">
        <v>101.38061743978682</v>
      </c>
      <c r="N1621" s="240">
        <v>101.70414064685104</v>
      </c>
      <c r="O1621" s="240"/>
      <c r="P1621" s="238"/>
    </row>
    <row r="1622" spans="9:16" x14ac:dyDescent="0.35">
      <c r="I1622" s="223">
        <v>45135</v>
      </c>
      <c r="J1622" s="233">
        <v>99.818443418002531</v>
      </c>
      <c r="K1622" s="235">
        <v>99.976192245189793</v>
      </c>
      <c r="L1622" s="235">
        <v>99.975940527896</v>
      </c>
      <c r="M1622" s="240">
        <v>101.38023179245728</v>
      </c>
      <c r="N1622" s="240">
        <v>101.70395190605508</v>
      </c>
      <c r="O1622" s="240"/>
      <c r="P1622" s="238"/>
    </row>
    <row r="1623" spans="9:16" x14ac:dyDescent="0.35">
      <c r="I1623" s="223">
        <v>45136</v>
      </c>
      <c r="J1623" s="233">
        <v>99.818469976893979</v>
      </c>
      <c r="K1623" s="235">
        <v>99.976195727892375</v>
      </c>
      <c r="L1623" s="235">
        <v>99.975943869025301</v>
      </c>
      <c r="M1623" s="240">
        <v>101.37984614512774</v>
      </c>
      <c r="N1623" s="240">
        <v>101.7037631652591</v>
      </c>
      <c r="O1623" s="240"/>
      <c r="P1623" s="238"/>
    </row>
    <row r="1624" spans="9:16" x14ac:dyDescent="0.35">
      <c r="I1624" s="223">
        <v>45137</v>
      </c>
      <c r="J1624" s="233">
        <v>99.818496535785428</v>
      </c>
      <c r="K1624" s="235">
        <v>99.976199210594956</v>
      </c>
      <c r="L1624" s="235">
        <v>99.975947210154601</v>
      </c>
      <c r="M1624" s="240">
        <v>101.37946049779821</v>
      </c>
      <c r="N1624" s="240">
        <v>101.70357442446314</v>
      </c>
      <c r="O1624" s="240"/>
      <c r="P1624" s="238"/>
    </row>
    <row r="1625" spans="9:16" x14ac:dyDescent="0.35">
      <c r="I1625" s="223">
        <v>45138</v>
      </c>
      <c r="J1625" s="233">
        <v>99.818523094676877</v>
      </c>
      <c r="K1625" s="235">
        <v>99.976202693297537</v>
      </c>
      <c r="L1625" s="235">
        <v>99.975950551283901</v>
      </c>
      <c r="M1625" s="240">
        <v>101.37907485046867</v>
      </c>
      <c r="N1625" s="240">
        <v>101.70338568366716</v>
      </c>
      <c r="O1625" s="240"/>
      <c r="P1625" s="238"/>
    </row>
    <row r="1626" spans="9:16" x14ac:dyDescent="0.35">
      <c r="I1626" s="223">
        <v>45139</v>
      </c>
      <c r="J1626" s="233">
        <v>99.818549653568326</v>
      </c>
      <c r="K1626" s="235">
        <v>99.976206176000119</v>
      </c>
      <c r="L1626" s="235">
        <v>99.975953892413202</v>
      </c>
      <c r="M1626" s="240">
        <v>101.37868920313913</v>
      </c>
      <c r="N1626" s="240">
        <v>101.7031969428712</v>
      </c>
      <c r="O1626" s="240"/>
      <c r="P1626" s="238"/>
    </row>
    <row r="1627" spans="9:16" x14ac:dyDescent="0.35">
      <c r="I1627" s="223">
        <v>45140</v>
      </c>
      <c r="J1627" s="233">
        <v>99.818576212459774</v>
      </c>
      <c r="K1627" s="235">
        <v>99.9762096587027</v>
      </c>
      <c r="L1627" s="235">
        <v>99.975957233542502</v>
      </c>
      <c r="M1627" s="240">
        <v>101.37830355580959</v>
      </c>
      <c r="N1627" s="240">
        <v>101.70300820207522</v>
      </c>
      <c r="O1627" s="240"/>
      <c r="P1627" s="238"/>
    </row>
    <row r="1628" spans="9:16" x14ac:dyDescent="0.35">
      <c r="I1628" s="223">
        <v>45141</v>
      </c>
      <c r="J1628" s="233">
        <v>99.818602771351223</v>
      </c>
      <c r="K1628" s="235">
        <v>99.976213141405282</v>
      </c>
      <c r="L1628" s="235">
        <v>99.975960574671802</v>
      </c>
      <c r="M1628" s="240">
        <v>101.37791790848006</v>
      </c>
      <c r="N1628" s="240">
        <v>101.70281946127926</v>
      </c>
      <c r="O1628" s="240"/>
      <c r="P1628" s="238"/>
    </row>
    <row r="1629" spans="9:16" x14ac:dyDescent="0.35">
      <c r="I1629" s="223">
        <v>45142</v>
      </c>
      <c r="J1629" s="233">
        <v>99.818629330242672</v>
      </c>
      <c r="K1629" s="235">
        <v>99.976216624107863</v>
      </c>
      <c r="L1629" s="235">
        <v>99.975963915801103</v>
      </c>
      <c r="M1629" s="240">
        <v>101.37753226115052</v>
      </c>
      <c r="N1629" s="240">
        <v>101.70263072048328</v>
      </c>
      <c r="O1629" s="240"/>
      <c r="P1629" s="238"/>
    </row>
    <row r="1630" spans="9:16" x14ac:dyDescent="0.35">
      <c r="I1630" s="223">
        <v>45143</v>
      </c>
      <c r="J1630" s="233">
        <v>99.818655889134121</v>
      </c>
      <c r="K1630" s="235">
        <v>99.976220106810445</v>
      </c>
      <c r="L1630" s="235">
        <v>99.975967256930403</v>
      </c>
      <c r="M1630" s="240">
        <v>101.37714661382098</v>
      </c>
      <c r="N1630" s="240">
        <v>101.70244197968732</v>
      </c>
      <c r="O1630" s="240"/>
      <c r="P1630" s="238"/>
    </row>
    <row r="1631" spans="9:16" x14ac:dyDescent="0.35">
      <c r="I1631" s="223">
        <v>45144</v>
      </c>
      <c r="J1631" s="233">
        <v>99.818682448025569</v>
      </c>
      <c r="K1631" s="235">
        <v>99.976223589513026</v>
      </c>
      <c r="L1631" s="235">
        <v>99.975970598059703</v>
      </c>
      <c r="M1631" s="240">
        <v>101.37676096649145</v>
      </c>
      <c r="N1631" s="240">
        <v>101.70225323889134</v>
      </c>
      <c r="O1631" s="240"/>
      <c r="P1631" s="238"/>
    </row>
    <row r="1632" spans="9:16" x14ac:dyDescent="0.35">
      <c r="I1632" s="223">
        <v>45145</v>
      </c>
      <c r="J1632" s="233">
        <v>99.818709006917018</v>
      </c>
      <c r="K1632" s="235">
        <v>99.976227072215607</v>
      </c>
      <c r="L1632" s="235">
        <v>99.975973939189004</v>
      </c>
      <c r="M1632" s="240">
        <v>101.37637531916191</v>
      </c>
      <c r="N1632" s="240">
        <v>101.70206449809538</v>
      </c>
      <c r="O1632" s="240"/>
      <c r="P1632" s="238"/>
    </row>
    <row r="1633" spans="9:16" x14ac:dyDescent="0.35">
      <c r="I1633" s="223">
        <v>45146</v>
      </c>
      <c r="J1633" s="233">
        <v>99.818735565808467</v>
      </c>
      <c r="K1633" s="235">
        <v>99.976230554918189</v>
      </c>
      <c r="L1633" s="235">
        <v>99.975977280318304</v>
      </c>
      <c r="M1633" s="240">
        <v>101.37598967183237</v>
      </c>
      <c r="N1633" s="240">
        <v>101.7018757572994</v>
      </c>
      <c r="O1633" s="240"/>
      <c r="P1633" s="238"/>
    </row>
    <row r="1634" spans="9:16" x14ac:dyDescent="0.35">
      <c r="I1634" s="223">
        <v>45147</v>
      </c>
      <c r="J1634" s="233">
        <v>99.818762124699916</v>
      </c>
      <c r="K1634" s="235">
        <v>99.97623403762077</v>
      </c>
      <c r="L1634" s="235">
        <v>99.975980621447604</v>
      </c>
      <c r="M1634" s="240">
        <v>101.37560402450283</v>
      </c>
      <c r="N1634" s="240">
        <v>101.70168701650344</v>
      </c>
      <c r="O1634" s="240"/>
      <c r="P1634" s="238"/>
    </row>
    <row r="1635" spans="9:16" x14ac:dyDescent="0.35">
      <c r="I1635" s="223">
        <v>45148</v>
      </c>
      <c r="J1635" s="233">
        <v>99.818788683591364</v>
      </c>
      <c r="K1635" s="235">
        <v>99.976237520323352</v>
      </c>
      <c r="L1635" s="235">
        <v>99.975983962576905</v>
      </c>
      <c r="M1635" s="240">
        <v>101.3752183771733</v>
      </c>
      <c r="N1635" s="240">
        <v>101.70149827570746</v>
      </c>
      <c r="O1635" s="240"/>
      <c r="P1635" s="238"/>
    </row>
    <row r="1636" spans="9:16" x14ac:dyDescent="0.35">
      <c r="I1636" s="223">
        <v>45149</v>
      </c>
      <c r="J1636" s="233">
        <v>99.818815242482813</v>
      </c>
      <c r="K1636" s="235">
        <v>99.976241003025933</v>
      </c>
      <c r="L1636" s="235">
        <v>99.975987303706205</v>
      </c>
      <c r="M1636" s="240">
        <v>101.37483272984376</v>
      </c>
      <c r="N1636" s="240">
        <v>101.7013095349115</v>
      </c>
      <c r="O1636" s="240"/>
      <c r="P1636" s="238"/>
    </row>
    <row r="1637" spans="9:16" x14ac:dyDescent="0.35">
      <c r="I1637" s="223">
        <v>45150</v>
      </c>
      <c r="J1637" s="233">
        <v>99.818841801374262</v>
      </c>
      <c r="K1637" s="235">
        <v>99.976244485728515</v>
      </c>
      <c r="L1637" s="235">
        <v>99.975990644835505</v>
      </c>
      <c r="M1637" s="240">
        <v>101.37444708251422</v>
      </c>
      <c r="N1637" s="240">
        <v>101.70112079411552</v>
      </c>
      <c r="O1637" s="240"/>
      <c r="P1637" s="238"/>
    </row>
    <row r="1638" spans="9:16" x14ac:dyDescent="0.35">
      <c r="I1638" s="223">
        <v>45151</v>
      </c>
      <c r="J1638" s="233">
        <v>99.818868360265711</v>
      </c>
      <c r="K1638" s="235">
        <v>99.976247968431096</v>
      </c>
      <c r="L1638" s="235">
        <v>99.975993985964806</v>
      </c>
      <c r="M1638" s="240">
        <v>101.37406143518469</v>
      </c>
      <c r="N1638" s="240">
        <v>101.70093205331956</v>
      </c>
      <c r="O1638" s="240"/>
      <c r="P1638" s="238"/>
    </row>
    <row r="1639" spans="9:16" x14ac:dyDescent="0.35">
      <c r="I1639" s="223">
        <v>45152</v>
      </c>
      <c r="J1639" s="233">
        <v>99.81889491915716</v>
      </c>
      <c r="K1639" s="235">
        <v>99.976251451133678</v>
      </c>
      <c r="L1639" s="235">
        <v>99.975997327094106</v>
      </c>
      <c r="M1639" s="240">
        <v>101.37367578785515</v>
      </c>
      <c r="N1639" s="240">
        <v>101.70074331252358</v>
      </c>
      <c r="O1639" s="240"/>
      <c r="P1639" s="238"/>
    </row>
    <row r="1640" spans="9:16" x14ac:dyDescent="0.35">
      <c r="I1640" s="223">
        <v>45153</v>
      </c>
      <c r="J1640" s="233">
        <v>99.818921478048608</v>
      </c>
      <c r="K1640" s="235">
        <v>99.976254933836259</v>
      </c>
      <c r="L1640" s="235">
        <v>99.976000668223406</v>
      </c>
      <c r="M1640" s="240">
        <v>101.37329014052561</v>
      </c>
      <c r="N1640" s="240">
        <v>101.70055457172762</v>
      </c>
      <c r="O1640" s="240"/>
      <c r="P1640" s="238"/>
    </row>
    <row r="1641" spans="9:16" x14ac:dyDescent="0.35">
      <c r="I1641" s="223">
        <v>45154</v>
      </c>
      <c r="J1641" s="233">
        <v>99.818948036940057</v>
      </c>
      <c r="K1641" s="235">
        <v>99.97625841653884</v>
      </c>
      <c r="L1641" s="235">
        <v>99.976004009352707</v>
      </c>
      <c r="M1641" s="240">
        <v>101.37290449319607</v>
      </c>
      <c r="N1641" s="240">
        <v>101.70036583093164</v>
      </c>
      <c r="O1641" s="240"/>
      <c r="P1641" s="238"/>
    </row>
    <row r="1642" spans="9:16" x14ac:dyDescent="0.35">
      <c r="I1642" s="223">
        <v>45155</v>
      </c>
      <c r="J1642" s="233">
        <v>99.818974595831506</v>
      </c>
      <c r="K1642" s="235">
        <v>99.976261899241422</v>
      </c>
      <c r="L1642" s="235">
        <v>99.976007350482007</v>
      </c>
      <c r="M1642" s="240">
        <v>101.37251884586654</v>
      </c>
      <c r="N1642" s="240">
        <v>101.70017709013568</v>
      </c>
      <c r="O1642" s="240"/>
      <c r="P1642" s="238"/>
    </row>
    <row r="1643" spans="9:16" x14ac:dyDescent="0.35">
      <c r="I1643" s="223">
        <v>45156</v>
      </c>
      <c r="J1643" s="233">
        <v>99.819001154722955</v>
      </c>
      <c r="K1643" s="235">
        <v>99.976265381944003</v>
      </c>
      <c r="L1643" s="235">
        <v>99.976010691611307</v>
      </c>
      <c r="M1643" s="240">
        <v>101.372133198537</v>
      </c>
      <c r="N1643" s="240">
        <v>101.6999883493397</v>
      </c>
      <c r="O1643" s="240"/>
      <c r="P1643" s="238"/>
    </row>
    <row r="1644" spans="9:16" x14ac:dyDescent="0.35">
      <c r="I1644" s="223">
        <v>45157</v>
      </c>
      <c r="J1644" s="233">
        <v>99.819027713614403</v>
      </c>
      <c r="K1644" s="235">
        <v>99.976268864646585</v>
      </c>
      <c r="L1644" s="235">
        <v>99.976014032740608</v>
      </c>
      <c r="M1644" s="240">
        <v>101.37174755120746</v>
      </c>
      <c r="N1644" s="240">
        <v>101.69979960854374</v>
      </c>
      <c r="O1644" s="240"/>
      <c r="P1644" s="238"/>
    </row>
    <row r="1645" spans="9:16" x14ac:dyDescent="0.35">
      <c r="I1645" s="223">
        <v>45158</v>
      </c>
      <c r="J1645" s="233">
        <v>99.819054272505852</v>
      </c>
      <c r="K1645" s="235">
        <v>99.976272347349166</v>
      </c>
      <c r="L1645" s="235">
        <v>99.976017373869908</v>
      </c>
      <c r="M1645" s="240">
        <v>101.37136190387793</v>
      </c>
      <c r="N1645" s="240">
        <v>101.69961086774777</v>
      </c>
      <c r="O1645" s="240"/>
      <c r="P1645" s="238"/>
    </row>
    <row r="1646" spans="9:16" x14ac:dyDescent="0.35">
      <c r="I1646" s="223">
        <v>45159</v>
      </c>
      <c r="J1646" s="233">
        <v>99.819080831397301</v>
      </c>
      <c r="K1646" s="235">
        <v>99.976275830051748</v>
      </c>
      <c r="L1646" s="235">
        <v>99.976020714999208</v>
      </c>
      <c r="M1646" s="240">
        <v>101.37097625654839</v>
      </c>
      <c r="N1646" s="240">
        <v>101.6994221269518</v>
      </c>
      <c r="O1646" s="240"/>
      <c r="P1646" s="238"/>
    </row>
    <row r="1647" spans="9:16" x14ac:dyDescent="0.35">
      <c r="I1647" s="223">
        <v>45160</v>
      </c>
      <c r="J1647" s="233">
        <v>99.81910739028875</v>
      </c>
      <c r="K1647" s="235">
        <v>99.976279312754329</v>
      </c>
      <c r="L1647" s="235">
        <v>99.976024056128509</v>
      </c>
      <c r="M1647" s="240">
        <v>101.37059060921885</v>
      </c>
      <c r="N1647" s="240">
        <v>101.69923338615583</v>
      </c>
      <c r="O1647" s="240"/>
      <c r="P1647" s="238"/>
    </row>
    <row r="1648" spans="9:16" x14ac:dyDescent="0.35">
      <c r="I1648" s="223">
        <v>45161</v>
      </c>
      <c r="J1648" s="233">
        <v>99.819133949180198</v>
      </c>
      <c r="K1648" s="235">
        <v>99.97628279545691</v>
      </c>
      <c r="L1648" s="235">
        <v>99.976027397257809</v>
      </c>
      <c r="M1648" s="240">
        <v>101.37020496188931</v>
      </c>
      <c r="N1648" s="240">
        <v>101.69904464535986</v>
      </c>
      <c r="O1648" s="240"/>
      <c r="P1648" s="238"/>
    </row>
    <row r="1649" spans="9:16" x14ac:dyDescent="0.35">
      <c r="I1649" s="223">
        <v>45162</v>
      </c>
      <c r="J1649" s="233">
        <v>99.819160508071647</v>
      </c>
      <c r="K1649" s="235">
        <v>99.976286278159492</v>
      </c>
      <c r="L1649" s="235">
        <v>99.976030738387109</v>
      </c>
      <c r="M1649" s="240">
        <v>101.36981931455978</v>
      </c>
      <c r="N1649" s="240">
        <v>101.69885590456389</v>
      </c>
      <c r="O1649" s="240"/>
      <c r="P1649" s="238"/>
    </row>
    <row r="1650" spans="9:16" x14ac:dyDescent="0.35">
      <c r="I1650" s="223">
        <v>45163</v>
      </c>
      <c r="J1650" s="233">
        <v>99.819187066963096</v>
      </c>
      <c r="K1650" s="235">
        <v>99.976289760862073</v>
      </c>
      <c r="L1650" s="235">
        <v>99.97603407951641</v>
      </c>
      <c r="M1650" s="240">
        <v>101.36943366723024</v>
      </c>
      <c r="N1650" s="240">
        <v>101.69866716376792</v>
      </c>
      <c r="O1650" s="240"/>
      <c r="P1650" s="238"/>
    </row>
    <row r="1651" spans="9:16" x14ac:dyDescent="0.35">
      <c r="I1651" s="223">
        <v>45164</v>
      </c>
      <c r="J1651" s="233">
        <v>99.819213625854545</v>
      </c>
      <c r="K1651" s="235">
        <v>99.976293243564655</v>
      </c>
      <c r="L1651" s="235">
        <v>99.97603742064571</v>
      </c>
      <c r="M1651" s="240">
        <v>101.3690480199007</v>
      </c>
      <c r="N1651" s="240">
        <v>101.69847842297195</v>
      </c>
      <c r="O1651" s="240"/>
      <c r="P1651" s="238"/>
    </row>
    <row r="1652" spans="9:16" x14ac:dyDescent="0.35">
      <c r="I1652" s="223">
        <v>45165</v>
      </c>
      <c r="J1652" s="233">
        <v>99.819240184745993</v>
      </c>
      <c r="K1652" s="235">
        <v>99.976296726267236</v>
      </c>
      <c r="L1652" s="235">
        <v>99.97604076177501</v>
      </c>
      <c r="M1652" s="240">
        <v>101.36866237257117</v>
      </c>
      <c r="N1652" s="240">
        <v>101.69828968217598</v>
      </c>
      <c r="O1652" s="240"/>
      <c r="P1652" s="238"/>
    </row>
    <row r="1653" spans="9:16" x14ac:dyDescent="0.35">
      <c r="I1653" s="223">
        <v>45166</v>
      </c>
      <c r="J1653" s="233">
        <v>99.819266743637442</v>
      </c>
      <c r="K1653" s="235">
        <v>99.976300208969818</v>
      </c>
      <c r="L1653" s="235">
        <v>99.976044102904311</v>
      </c>
      <c r="M1653" s="240">
        <v>101.36827672524163</v>
      </c>
      <c r="N1653" s="240">
        <v>101.69810094138001</v>
      </c>
      <c r="O1653" s="240"/>
      <c r="P1653" s="238"/>
    </row>
    <row r="1654" spans="9:16" x14ac:dyDescent="0.35">
      <c r="I1654" s="223">
        <v>45167</v>
      </c>
      <c r="J1654" s="233">
        <v>99.819293302528891</v>
      </c>
      <c r="K1654" s="235">
        <v>99.976303691672399</v>
      </c>
      <c r="L1654" s="235">
        <v>99.976047444033611</v>
      </c>
      <c r="M1654" s="240">
        <v>101.36789107791209</v>
      </c>
      <c r="N1654" s="240">
        <v>101.69791220058404</v>
      </c>
      <c r="O1654" s="240"/>
      <c r="P1654" s="238"/>
    </row>
    <row r="1655" spans="9:16" x14ac:dyDescent="0.35">
      <c r="I1655" s="223">
        <v>45168</v>
      </c>
      <c r="J1655" s="233">
        <v>99.81931986142034</v>
      </c>
      <c r="K1655" s="235">
        <v>99.97630717437498</v>
      </c>
      <c r="L1655" s="235">
        <v>99.976050785162911</v>
      </c>
      <c r="M1655" s="240">
        <v>101.36750543058255</v>
      </c>
      <c r="N1655" s="240">
        <v>101.69772345978807</v>
      </c>
      <c r="O1655" s="240"/>
      <c r="P1655" s="238"/>
    </row>
    <row r="1656" spans="9:16" x14ac:dyDescent="0.35">
      <c r="I1656" s="223">
        <v>45169</v>
      </c>
      <c r="J1656" s="233">
        <v>99.819346420311788</v>
      </c>
      <c r="K1656" s="235">
        <v>99.976310657077562</v>
      </c>
      <c r="L1656" s="235">
        <v>99.976054126292212</v>
      </c>
      <c r="M1656" s="240">
        <v>101.36711978325302</v>
      </c>
      <c r="N1656" s="240">
        <v>101.6975347189921</v>
      </c>
      <c r="O1656" s="240"/>
      <c r="P1656" s="238"/>
    </row>
    <row r="1657" spans="9:16" x14ac:dyDescent="0.35">
      <c r="I1657" s="223">
        <v>45170</v>
      </c>
      <c r="J1657" s="233">
        <v>99.819372979203237</v>
      </c>
      <c r="K1657" s="235">
        <v>99.976314139780143</v>
      </c>
      <c r="L1657" s="235">
        <v>99.976057467421512</v>
      </c>
      <c r="M1657" s="240">
        <v>101.36673413592348</v>
      </c>
      <c r="N1657" s="240">
        <v>101.69734597819613</v>
      </c>
      <c r="O1657" s="240"/>
      <c r="P1657" s="238"/>
    </row>
    <row r="1658" spans="9:16" x14ac:dyDescent="0.35">
      <c r="I1658" s="223">
        <v>45171</v>
      </c>
      <c r="J1658" s="233">
        <v>99.819399538094686</v>
      </c>
      <c r="K1658" s="235">
        <v>99.976317622482725</v>
      </c>
      <c r="L1658" s="235">
        <v>99.976060808550812</v>
      </c>
      <c r="M1658" s="240">
        <v>101.36634848859394</v>
      </c>
      <c r="N1658" s="240">
        <v>101.69715723740016</v>
      </c>
      <c r="O1658" s="240"/>
      <c r="P1658" s="238"/>
    </row>
    <row r="1659" spans="9:16" x14ac:dyDescent="0.35">
      <c r="I1659" s="223">
        <v>45172</v>
      </c>
      <c r="J1659" s="233">
        <v>99.819426096986135</v>
      </c>
      <c r="K1659" s="235">
        <v>99.976321105185306</v>
      </c>
      <c r="L1659" s="235">
        <v>99.976064149680113</v>
      </c>
      <c r="M1659" s="240">
        <v>101.36596284126441</v>
      </c>
      <c r="N1659" s="240">
        <v>101.69696849660419</v>
      </c>
      <c r="O1659" s="240"/>
      <c r="P1659" s="238"/>
    </row>
    <row r="1660" spans="9:16" x14ac:dyDescent="0.35">
      <c r="I1660" s="223">
        <v>45173</v>
      </c>
      <c r="J1660" s="233">
        <v>99.819452655877583</v>
      </c>
      <c r="K1660" s="235">
        <v>99.976324587887888</v>
      </c>
      <c r="L1660" s="235">
        <v>99.976067490809413</v>
      </c>
      <c r="M1660" s="240">
        <v>101.36557719393487</v>
      </c>
      <c r="N1660" s="240">
        <v>101.69677975580822</v>
      </c>
      <c r="O1660" s="240"/>
      <c r="P1660" s="238"/>
    </row>
    <row r="1661" spans="9:16" x14ac:dyDescent="0.35">
      <c r="I1661" s="223">
        <v>45174</v>
      </c>
      <c r="J1661" s="233">
        <v>99.819479214769032</v>
      </c>
      <c r="K1661" s="235">
        <v>99.976328070590469</v>
      </c>
      <c r="L1661" s="235">
        <v>99.976070831938713</v>
      </c>
      <c r="M1661" s="240">
        <v>101.36519154660533</v>
      </c>
      <c r="N1661" s="240">
        <v>101.69659101501225</v>
      </c>
      <c r="O1661" s="240"/>
      <c r="P1661" s="238"/>
    </row>
    <row r="1662" spans="9:16" x14ac:dyDescent="0.35">
      <c r="I1662" s="223">
        <v>45175</v>
      </c>
      <c r="J1662" s="233">
        <v>99.819505773660481</v>
      </c>
      <c r="K1662" s="235">
        <v>99.976331553293051</v>
      </c>
      <c r="L1662" s="235">
        <v>99.976074173068014</v>
      </c>
      <c r="M1662" s="240">
        <v>101.36480589927579</v>
      </c>
      <c r="N1662" s="240">
        <v>101.69640227421628</v>
      </c>
      <c r="O1662" s="240"/>
      <c r="P1662" s="238"/>
    </row>
    <row r="1663" spans="9:16" x14ac:dyDescent="0.35">
      <c r="I1663" s="223">
        <v>45176</v>
      </c>
      <c r="J1663" s="233">
        <v>99.81953233255193</v>
      </c>
      <c r="K1663" s="235">
        <v>99.976335035995632</v>
      </c>
      <c r="L1663" s="235">
        <v>99.976077514197314</v>
      </c>
      <c r="M1663" s="240">
        <v>101.36442025194626</v>
      </c>
      <c r="N1663" s="240">
        <v>101.69621353342031</v>
      </c>
      <c r="O1663" s="240"/>
      <c r="P1663" s="238"/>
    </row>
    <row r="1664" spans="9:16" x14ac:dyDescent="0.35">
      <c r="I1664" s="223">
        <v>45177</v>
      </c>
      <c r="J1664" s="233">
        <v>99.819558891443378</v>
      </c>
      <c r="K1664" s="235">
        <v>99.976338518698213</v>
      </c>
      <c r="L1664" s="235">
        <v>99.976080855326614</v>
      </c>
      <c r="M1664" s="240">
        <v>101.36403460461672</v>
      </c>
      <c r="N1664" s="240">
        <v>101.69602479262434</v>
      </c>
      <c r="O1664" s="240"/>
      <c r="P1664" s="238"/>
    </row>
    <row r="1665" spans="9:16" x14ac:dyDescent="0.35">
      <c r="I1665" s="223">
        <v>45178</v>
      </c>
      <c r="J1665" s="233">
        <v>99.819585450334827</v>
      </c>
      <c r="K1665" s="235">
        <v>99.976342001400795</v>
      </c>
      <c r="L1665" s="235">
        <v>99.976084196455915</v>
      </c>
      <c r="M1665" s="240">
        <v>101.36364895728718</v>
      </c>
      <c r="N1665" s="240">
        <v>101.69583605182837</v>
      </c>
      <c r="O1665" s="240"/>
      <c r="P1665" s="238"/>
    </row>
    <row r="1666" spans="9:16" x14ac:dyDescent="0.35">
      <c r="I1666" s="223">
        <v>45179</v>
      </c>
      <c r="J1666" s="233">
        <v>99.819612009226276</v>
      </c>
      <c r="K1666" s="235">
        <v>99.976345484103376</v>
      </c>
      <c r="L1666" s="235">
        <v>99.976087537585215</v>
      </c>
      <c r="M1666" s="240">
        <v>101.36326330995765</v>
      </c>
      <c r="N1666" s="240">
        <v>101.6956473110324</v>
      </c>
      <c r="O1666" s="240"/>
      <c r="P1666" s="238"/>
    </row>
    <row r="1667" spans="9:16" x14ac:dyDescent="0.35">
      <c r="I1667" s="223">
        <v>45180</v>
      </c>
      <c r="J1667" s="233">
        <v>99.819638568117725</v>
      </c>
      <c r="K1667" s="235">
        <v>99.976348966805958</v>
      </c>
      <c r="L1667" s="235">
        <v>99.976090878714515</v>
      </c>
      <c r="M1667" s="240">
        <v>101.36287766262811</v>
      </c>
      <c r="N1667" s="240">
        <v>101.69545857023643</v>
      </c>
      <c r="O1667" s="240"/>
      <c r="P1667" s="238"/>
    </row>
    <row r="1668" spans="9:16" x14ac:dyDescent="0.35">
      <c r="I1668" s="223">
        <v>45181</v>
      </c>
      <c r="J1668" s="233">
        <v>99.819665127009173</v>
      </c>
      <c r="K1668" s="235">
        <v>99.976352449508539</v>
      </c>
      <c r="L1668" s="235">
        <v>99.976094219843816</v>
      </c>
      <c r="M1668" s="240">
        <v>101.36249201529857</v>
      </c>
      <c r="N1668" s="240">
        <v>101.69526982944046</v>
      </c>
      <c r="O1668" s="240"/>
      <c r="P1668" s="238"/>
    </row>
    <row r="1669" spans="9:16" x14ac:dyDescent="0.35">
      <c r="I1669" s="223">
        <v>45182</v>
      </c>
      <c r="J1669" s="233">
        <v>99.819691685900622</v>
      </c>
      <c r="K1669" s="235">
        <v>99.976355932211121</v>
      </c>
      <c r="L1669" s="235">
        <v>99.976097560973116</v>
      </c>
      <c r="M1669" s="240">
        <v>101.36210636796903</v>
      </c>
      <c r="N1669" s="240">
        <v>101.69508108864449</v>
      </c>
      <c r="O1669" s="240"/>
      <c r="P1669" s="238"/>
    </row>
    <row r="1670" spans="9:16" x14ac:dyDescent="0.35">
      <c r="I1670" s="223">
        <v>45183</v>
      </c>
      <c r="J1670" s="233">
        <v>99.819718244792071</v>
      </c>
      <c r="K1670" s="235">
        <v>99.976359414913702</v>
      </c>
      <c r="L1670" s="235">
        <v>99.976100902102417</v>
      </c>
      <c r="M1670" s="240">
        <v>101.3617207206395</v>
      </c>
      <c r="N1670" s="240">
        <v>101.69489234784852</v>
      </c>
      <c r="O1670" s="240"/>
      <c r="P1670" s="238"/>
    </row>
    <row r="1671" spans="9:16" x14ac:dyDescent="0.35">
      <c r="I1671" s="223">
        <v>45184</v>
      </c>
      <c r="J1671" s="233">
        <v>99.81974480368352</v>
      </c>
      <c r="K1671" s="235">
        <v>99.976362897616283</v>
      </c>
      <c r="L1671" s="235">
        <v>99.976104243231717</v>
      </c>
      <c r="M1671" s="240">
        <v>101.36133507330996</v>
      </c>
      <c r="N1671" s="240">
        <v>101.69470360705255</v>
      </c>
      <c r="O1671" s="240"/>
      <c r="P1671" s="238"/>
    </row>
    <row r="1672" spans="9:16" x14ac:dyDescent="0.35">
      <c r="I1672" s="223">
        <v>45185</v>
      </c>
      <c r="J1672" s="233">
        <v>99.819771362574969</v>
      </c>
      <c r="K1672" s="235">
        <v>99.976366380318865</v>
      </c>
      <c r="L1672" s="235">
        <v>99.976107584361017</v>
      </c>
      <c r="M1672" s="240">
        <v>101.36094942598042</v>
      </c>
      <c r="N1672" s="240">
        <v>101.69451486625658</v>
      </c>
      <c r="O1672" s="240"/>
      <c r="P1672" s="238"/>
    </row>
    <row r="1673" spans="9:16" x14ac:dyDescent="0.35">
      <c r="I1673" s="223">
        <v>45186</v>
      </c>
      <c r="J1673" s="233">
        <v>99.819797921466417</v>
      </c>
      <c r="K1673" s="235">
        <v>99.976369863021446</v>
      </c>
      <c r="L1673" s="235">
        <v>99.976110925490318</v>
      </c>
      <c r="M1673" s="240">
        <v>101.36056377865089</v>
      </c>
      <c r="N1673" s="240">
        <v>101.69432612546061</v>
      </c>
      <c r="O1673" s="240"/>
      <c r="P1673" s="238"/>
    </row>
    <row r="1674" spans="9:16" x14ac:dyDescent="0.35">
      <c r="I1674" s="223">
        <v>45187</v>
      </c>
      <c r="J1674" s="233">
        <v>99.819824480357866</v>
      </c>
      <c r="K1674" s="235">
        <v>99.976373345724028</v>
      </c>
      <c r="L1674" s="235">
        <v>99.976114266619618</v>
      </c>
      <c r="M1674" s="240">
        <v>101.36017813132135</v>
      </c>
      <c r="N1674" s="240">
        <v>101.69413738466464</v>
      </c>
      <c r="O1674" s="240"/>
      <c r="P1674" s="238"/>
    </row>
    <row r="1675" spans="9:16" x14ac:dyDescent="0.35">
      <c r="I1675" s="223">
        <v>45188</v>
      </c>
      <c r="J1675" s="233">
        <v>99.819851039249315</v>
      </c>
      <c r="K1675" s="235">
        <v>99.976376828426609</v>
      </c>
      <c r="L1675" s="235">
        <v>99.976117607748918</v>
      </c>
      <c r="M1675" s="240">
        <v>101.35979248399181</v>
      </c>
      <c r="N1675" s="240">
        <v>101.69394864386867</v>
      </c>
      <c r="O1675" s="240"/>
      <c r="P1675" s="238"/>
    </row>
    <row r="1676" spans="9:16" x14ac:dyDescent="0.35">
      <c r="I1676" s="223">
        <v>45189</v>
      </c>
      <c r="J1676" s="233">
        <v>99.819877598140764</v>
      </c>
      <c r="K1676" s="235">
        <v>99.976380311129191</v>
      </c>
      <c r="L1676" s="235">
        <v>99.976120948878219</v>
      </c>
      <c r="M1676" s="240">
        <v>101.35940683666227</v>
      </c>
      <c r="N1676" s="240">
        <v>101.6937599030727</v>
      </c>
      <c r="O1676" s="240"/>
      <c r="P1676" s="238"/>
    </row>
    <row r="1677" spans="9:16" x14ac:dyDescent="0.35">
      <c r="I1677" s="223">
        <v>45190</v>
      </c>
      <c r="J1677" s="233">
        <v>99.819904157032212</v>
      </c>
      <c r="K1677" s="235">
        <v>99.976383793831772</v>
      </c>
      <c r="L1677" s="235">
        <v>99.976124290007519</v>
      </c>
      <c r="M1677" s="240">
        <v>101.35902118933274</v>
      </c>
      <c r="N1677" s="240">
        <v>101.69357116227673</v>
      </c>
      <c r="O1677" s="240"/>
      <c r="P1677" s="238"/>
    </row>
    <row r="1678" spans="9:16" x14ac:dyDescent="0.35">
      <c r="I1678" s="223">
        <v>45191</v>
      </c>
      <c r="J1678" s="233">
        <v>99.819930715923661</v>
      </c>
      <c r="K1678" s="235">
        <v>99.976387276534354</v>
      </c>
      <c r="L1678" s="235">
        <v>99.976127631136819</v>
      </c>
      <c r="M1678" s="240">
        <v>101.3586355420032</v>
      </c>
      <c r="N1678" s="240">
        <v>101.69338242148076</v>
      </c>
      <c r="O1678" s="240"/>
      <c r="P1678" s="238"/>
    </row>
    <row r="1679" spans="9:16" x14ac:dyDescent="0.35">
      <c r="I1679" s="223">
        <v>45192</v>
      </c>
      <c r="J1679" s="233">
        <v>99.81995727481511</v>
      </c>
      <c r="K1679" s="235">
        <v>99.976390759236935</v>
      </c>
      <c r="L1679" s="235">
        <v>99.97613097226612</v>
      </c>
      <c r="M1679" s="240">
        <v>101.35824989467366</v>
      </c>
      <c r="N1679" s="240">
        <v>101.69319368068479</v>
      </c>
      <c r="O1679" s="240"/>
      <c r="P1679" s="238"/>
    </row>
    <row r="1680" spans="9:16" x14ac:dyDescent="0.35">
      <c r="I1680" s="223">
        <v>45193</v>
      </c>
      <c r="J1680" s="233">
        <v>99.819983833706559</v>
      </c>
      <c r="K1680" s="235">
        <v>99.976394241939516</v>
      </c>
      <c r="L1680" s="235">
        <v>99.97613431339542</v>
      </c>
      <c r="M1680" s="240">
        <v>101.35786424734412</v>
      </c>
      <c r="N1680" s="240">
        <v>101.69300493988882</v>
      </c>
      <c r="O1680" s="240"/>
      <c r="P1680" s="238"/>
    </row>
    <row r="1681" spans="9:16" x14ac:dyDescent="0.35">
      <c r="I1681" s="223">
        <v>45194</v>
      </c>
      <c r="J1681" s="233">
        <v>99.820010392598007</v>
      </c>
      <c r="K1681" s="235">
        <v>99.976397724642098</v>
      </c>
      <c r="L1681" s="235">
        <v>99.97613765452472</v>
      </c>
      <c r="M1681" s="240">
        <v>101.35747860001459</v>
      </c>
      <c r="N1681" s="240">
        <v>101.69281619909285</v>
      </c>
      <c r="O1681" s="240"/>
      <c r="P1681" s="238"/>
    </row>
    <row r="1682" spans="9:16" x14ac:dyDescent="0.35">
      <c r="I1682" s="223">
        <v>45195</v>
      </c>
      <c r="J1682" s="233">
        <v>99.820036951489456</v>
      </c>
      <c r="K1682" s="235">
        <v>99.976401207344679</v>
      </c>
      <c r="L1682" s="235">
        <v>99.976140995654021</v>
      </c>
      <c r="M1682" s="240">
        <v>101.35709295268505</v>
      </c>
      <c r="N1682" s="240">
        <v>101.69262745829688</v>
      </c>
      <c r="O1682" s="240"/>
      <c r="P1682" s="238"/>
    </row>
    <row r="1683" spans="9:16" x14ac:dyDescent="0.35">
      <c r="I1683" s="223">
        <v>45196</v>
      </c>
      <c r="J1683" s="233">
        <v>99.820063510380905</v>
      </c>
      <c r="K1683" s="235">
        <v>99.976404690047261</v>
      </c>
      <c r="L1683" s="235">
        <v>99.976144336783321</v>
      </c>
      <c r="M1683" s="240">
        <v>101.35670730535551</v>
      </c>
      <c r="N1683" s="240">
        <v>101.69243871750091</v>
      </c>
      <c r="O1683" s="240"/>
      <c r="P1683" s="238"/>
    </row>
    <row r="1684" spans="9:16" x14ac:dyDescent="0.35">
      <c r="I1684" s="223">
        <v>45197</v>
      </c>
      <c r="J1684" s="233">
        <v>99.820090069272354</v>
      </c>
      <c r="K1684" s="235">
        <v>99.976408172749842</v>
      </c>
      <c r="L1684" s="235">
        <v>99.976147677912621</v>
      </c>
      <c r="M1684" s="240">
        <v>101.35632165802598</v>
      </c>
      <c r="N1684" s="240">
        <v>101.69224997670494</v>
      </c>
      <c r="O1684" s="240"/>
      <c r="P1684" s="238"/>
    </row>
    <row r="1685" spans="9:16" x14ac:dyDescent="0.35">
      <c r="I1685" s="223">
        <v>45198</v>
      </c>
      <c r="J1685" s="233">
        <v>99.820116628163802</v>
      </c>
      <c r="K1685" s="235">
        <v>99.976411655452424</v>
      </c>
      <c r="L1685" s="235">
        <v>99.976151019041922</v>
      </c>
      <c r="M1685" s="240">
        <v>101.35593601069644</v>
      </c>
      <c r="N1685" s="240">
        <v>101.69206123590897</v>
      </c>
      <c r="O1685" s="240"/>
      <c r="P1685" s="238"/>
    </row>
    <row r="1686" spans="9:16" x14ac:dyDescent="0.35">
      <c r="I1686" s="223">
        <v>45199</v>
      </c>
      <c r="J1686" s="233">
        <v>99.820143187055251</v>
      </c>
      <c r="K1686" s="235">
        <v>99.976415138155005</v>
      </c>
      <c r="L1686" s="235">
        <v>99.976154360171222</v>
      </c>
      <c r="M1686" s="240">
        <v>101.3555503633669</v>
      </c>
      <c r="N1686" s="240">
        <v>101.691872495113</v>
      </c>
      <c r="O1686" s="240"/>
      <c r="P1686" s="238"/>
    </row>
    <row r="1687" spans="9:16" x14ac:dyDescent="0.35">
      <c r="I1687" s="223">
        <v>45200</v>
      </c>
      <c r="J1687" s="233">
        <v>99.8201697459467</v>
      </c>
      <c r="K1687" s="235">
        <v>99.976418620857586</v>
      </c>
      <c r="L1687" s="235">
        <v>99.976157701300522</v>
      </c>
      <c r="M1687" s="240">
        <v>101.35516471603736</v>
      </c>
      <c r="N1687" s="240">
        <v>101.69168375431703</v>
      </c>
      <c r="O1687" s="240"/>
      <c r="P1687" s="238"/>
    </row>
    <row r="1688" spans="9:16" x14ac:dyDescent="0.35">
      <c r="I1688" s="223">
        <v>45201</v>
      </c>
      <c r="J1688" s="233">
        <v>99.820196304838149</v>
      </c>
      <c r="K1688" s="235">
        <v>99.976422103560168</v>
      </c>
      <c r="L1688" s="235">
        <v>99.976161042429823</v>
      </c>
      <c r="M1688" s="240">
        <v>101.35477906870783</v>
      </c>
      <c r="N1688" s="240">
        <v>101.69149501352106</v>
      </c>
      <c r="O1688" s="240"/>
      <c r="P1688" s="238"/>
    </row>
    <row r="1689" spans="9:16" x14ac:dyDescent="0.35">
      <c r="I1689" s="223">
        <v>45202</v>
      </c>
      <c r="J1689" s="233">
        <v>99.820222863729597</v>
      </c>
      <c r="K1689" s="235">
        <v>99.976425586262749</v>
      </c>
      <c r="L1689" s="235">
        <v>99.976164383559123</v>
      </c>
      <c r="M1689" s="240">
        <v>101.35439342137829</v>
      </c>
      <c r="N1689" s="240">
        <v>101.69130627272509</v>
      </c>
      <c r="O1689" s="240"/>
      <c r="P1689" s="238"/>
    </row>
    <row r="1690" spans="9:16" x14ac:dyDescent="0.35">
      <c r="I1690" s="223">
        <v>45203</v>
      </c>
      <c r="J1690" s="233">
        <v>99.820249422621046</v>
      </c>
      <c r="K1690" s="235">
        <v>99.976429068965331</v>
      </c>
      <c r="L1690" s="235">
        <v>99.976167724688423</v>
      </c>
      <c r="M1690" s="240">
        <v>101.35400777404875</v>
      </c>
      <c r="N1690" s="240">
        <v>101.69111753192912</v>
      </c>
      <c r="O1690" s="240"/>
      <c r="P1690" s="238"/>
    </row>
    <row r="1691" spans="9:16" x14ac:dyDescent="0.35">
      <c r="I1691" s="223">
        <v>45204</v>
      </c>
      <c r="J1691" s="233">
        <v>99.820275981512495</v>
      </c>
      <c r="K1691" s="235">
        <v>99.976432551667912</v>
      </c>
      <c r="L1691" s="235">
        <v>99.976171065817724</v>
      </c>
      <c r="M1691" s="240">
        <v>101.35362212671922</v>
      </c>
      <c r="N1691" s="240">
        <v>101.69092879113315</v>
      </c>
      <c r="O1691" s="240"/>
      <c r="P1691" s="238"/>
    </row>
    <row r="1692" spans="9:16" x14ac:dyDescent="0.35">
      <c r="I1692" s="223">
        <v>45205</v>
      </c>
      <c r="J1692" s="233">
        <v>99.820302540403944</v>
      </c>
      <c r="K1692" s="235">
        <v>99.976436034370494</v>
      </c>
      <c r="L1692" s="235">
        <v>99.976174406947024</v>
      </c>
      <c r="M1692" s="240">
        <v>101.35323647938968</v>
      </c>
      <c r="N1692" s="240">
        <v>101.69074005033718</v>
      </c>
      <c r="O1692" s="240"/>
      <c r="P1692" s="238"/>
    </row>
    <row r="1693" spans="9:16" x14ac:dyDescent="0.35">
      <c r="I1693" s="223">
        <v>45206</v>
      </c>
      <c r="J1693" s="233">
        <v>99.820329099295392</v>
      </c>
      <c r="K1693" s="235">
        <v>99.976439517073075</v>
      </c>
      <c r="L1693" s="235">
        <v>99.976177748076324</v>
      </c>
      <c r="M1693" s="240">
        <v>101.35285083206014</v>
      </c>
      <c r="N1693" s="240">
        <v>101.69055130954121</v>
      </c>
      <c r="O1693" s="240"/>
      <c r="P1693" s="238"/>
    </row>
    <row r="1694" spans="9:16" x14ac:dyDescent="0.35">
      <c r="I1694" s="223">
        <v>45207</v>
      </c>
      <c r="J1694" s="233">
        <v>99.820355658186841</v>
      </c>
      <c r="K1694" s="235">
        <v>99.976442999775657</v>
      </c>
      <c r="L1694" s="235">
        <v>99.976181089205625</v>
      </c>
      <c r="M1694" s="240">
        <v>101.3524651847306</v>
      </c>
      <c r="N1694" s="240">
        <v>101.69036256874524</v>
      </c>
      <c r="O1694" s="240"/>
      <c r="P1694" s="238"/>
    </row>
    <row r="1695" spans="9:16" x14ac:dyDescent="0.35">
      <c r="I1695" s="223">
        <v>45208</v>
      </c>
      <c r="J1695" s="233">
        <v>99.82038221707829</v>
      </c>
      <c r="K1695" s="235">
        <v>99.976446482478238</v>
      </c>
      <c r="L1695" s="235">
        <v>99.976184430334925</v>
      </c>
      <c r="M1695" s="240">
        <v>101.35207953740107</v>
      </c>
      <c r="N1695" s="240">
        <v>101.69017382794927</v>
      </c>
      <c r="O1695" s="240"/>
      <c r="P1695" s="238"/>
    </row>
    <row r="1696" spans="9:16" x14ac:dyDescent="0.35">
      <c r="I1696" s="223">
        <v>45209</v>
      </c>
      <c r="J1696" s="233">
        <v>99.820408775969739</v>
      </c>
      <c r="K1696" s="235">
        <v>99.976449965180819</v>
      </c>
      <c r="L1696" s="235">
        <v>99.976187771464225</v>
      </c>
      <c r="M1696" s="240">
        <v>101.35169389007153</v>
      </c>
      <c r="N1696" s="240">
        <v>101.6899850871533</v>
      </c>
      <c r="O1696" s="240"/>
      <c r="P1696" s="238"/>
    </row>
    <row r="1697" spans="9:16" x14ac:dyDescent="0.35">
      <c r="I1697" s="223">
        <v>45210</v>
      </c>
      <c r="J1697" s="233">
        <v>99.820435334861187</v>
      </c>
      <c r="K1697" s="235">
        <v>99.976453447883401</v>
      </c>
      <c r="L1697" s="235">
        <v>99.976191112593526</v>
      </c>
      <c r="M1697" s="240">
        <v>101.35130824274199</v>
      </c>
      <c r="N1697" s="240">
        <v>101.68979634635733</v>
      </c>
      <c r="O1697" s="240"/>
      <c r="P1697" s="238"/>
    </row>
    <row r="1698" spans="9:16" x14ac:dyDescent="0.35">
      <c r="I1698" s="223">
        <v>45211</v>
      </c>
      <c r="J1698" s="233">
        <v>99.820461893752636</v>
      </c>
      <c r="K1698" s="235">
        <v>99.976456930585982</v>
      </c>
      <c r="L1698" s="235">
        <v>99.976194453722826</v>
      </c>
      <c r="M1698" s="240">
        <v>101.35092259541246</v>
      </c>
      <c r="N1698" s="240">
        <v>101.68960760556136</v>
      </c>
      <c r="O1698" s="240"/>
      <c r="P1698" s="238"/>
    </row>
    <row r="1699" spans="9:16" x14ac:dyDescent="0.35">
      <c r="I1699" s="223">
        <v>45212</v>
      </c>
      <c r="J1699" s="233">
        <v>99.820488452644085</v>
      </c>
      <c r="K1699" s="235">
        <v>99.976460413288564</v>
      </c>
      <c r="L1699" s="235">
        <v>99.976197794852126</v>
      </c>
      <c r="M1699" s="240">
        <v>101.35053694808292</v>
      </c>
      <c r="N1699" s="240">
        <v>101.68941886476539</v>
      </c>
      <c r="O1699" s="240"/>
      <c r="P1699" s="238"/>
    </row>
    <row r="1700" spans="9:16" x14ac:dyDescent="0.35">
      <c r="I1700" s="223">
        <v>45213</v>
      </c>
      <c r="J1700" s="233">
        <v>99.820515011535534</v>
      </c>
      <c r="K1700" s="235">
        <v>99.976463895991145</v>
      </c>
      <c r="L1700" s="235">
        <v>99.976201135981427</v>
      </c>
      <c r="M1700" s="240">
        <v>101.35015130075338</v>
      </c>
      <c r="N1700" s="240">
        <v>101.68923012396942</v>
      </c>
      <c r="O1700" s="240"/>
      <c r="P1700" s="238"/>
    </row>
    <row r="1701" spans="9:16" x14ac:dyDescent="0.35">
      <c r="I1701" s="223">
        <v>45214</v>
      </c>
      <c r="J1701" s="233">
        <v>99.820541570426983</v>
      </c>
      <c r="K1701" s="235">
        <v>99.976467378693727</v>
      </c>
      <c r="L1701" s="235">
        <v>99.976204477110727</v>
      </c>
      <c r="M1701" s="240">
        <v>101.34976565342384</v>
      </c>
      <c r="N1701" s="240">
        <v>101.68904138317345</v>
      </c>
      <c r="O1701" s="240"/>
      <c r="P1701" s="238"/>
    </row>
    <row r="1702" spans="9:16" x14ac:dyDescent="0.35">
      <c r="I1702" s="223">
        <v>45215</v>
      </c>
      <c r="J1702" s="233">
        <v>99.820568129318431</v>
      </c>
      <c r="K1702" s="235">
        <v>99.976470861396308</v>
      </c>
      <c r="L1702" s="235">
        <v>99.976207818240027</v>
      </c>
      <c r="M1702" s="240">
        <v>101.34938000609431</v>
      </c>
      <c r="N1702" s="240">
        <v>101.68885264237748</v>
      </c>
      <c r="O1702" s="240"/>
      <c r="P1702" s="238"/>
    </row>
    <row r="1703" spans="9:16" x14ac:dyDescent="0.35">
      <c r="I1703" s="223">
        <v>45216</v>
      </c>
      <c r="J1703" s="233">
        <v>99.82059468820988</v>
      </c>
      <c r="K1703" s="235">
        <v>99.976474344098889</v>
      </c>
      <c r="L1703" s="235">
        <v>99.976211159369328</v>
      </c>
      <c r="M1703" s="240">
        <v>101.34899435876477</v>
      </c>
      <c r="N1703" s="240">
        <v>101.68866390158151</v>
      </c>
      <c r="O1703" s="240"/>
      <c r="P1703" s="238"/>
    </row>
    <row r="1704" spans="9:16" x14ac:dyDescent="0.35">
      <c r="I1704" s="223">
        <v>45217</v>
      </c>
      <c r="J1704" s="233">
        <v>99.820621247101329</v>
      </c>
      <c r="K1704" s="235">
        <v>99.976477826801471</v>
      </c>
      <c r="L1704" s="235">
        <v>99.976214500498628</v>
      </c>
      <c r="M1704" s="240">
        <v>101.34860871143523</v>
      </c>
      <c r="N1704" s="240">
        <v>101.68847516078554</v>
      </c>
      <c r="O1704" s="240"/>
      <c r="P1704" s="238"/>
    </row>
    <row r="1705" spans="9:16" x14ac:dyDescent="0.35">
      <c r="I1705" s="223">
        <v>45218</v>
      </c>
      <c r="J1705" s="233">
        <v>99.820647805992778</v>
      </c>
      <c r="K1705" s="235">
        <v>99.976481309504052</v>
      </c>
      <c r="L1705" s="235">
        <v>99.976217841627928</v>
      </c>
      <c r="M1705" s="240">
        <v>101.3482230641057</v>
      </c>
      <c r="N1705" s="240">
        <v>101.68828641998957</v>
      </c>
      <c r="O1705" s="240"/>
      <c r="P1705" s="238"/>
    </row>
    <row r="1706" spans="9:16" x14ac:dyDescent="0.35">
      <c r="I1706" s="223">
        <v>45219</v>
      </c>
      <c r="J1706" s="233">
        <v>99.820674364884226</v>
      </c>
      <c r="K1706" s="235">
        <v>99.976484792206634</v>
      </c>
      <c r="L1706" s="235">
        <v>99.976221182757229</v>
      </c>
      <c r="M1706" s="240">
        <v>101.34783741677616</v>
      </c>
      <c r="N1706" s="240">
        <v>101.6880976791936</v>
      </c>
      <c r="O1706" s="240"/>
      <c r="P1706" s="238"/>
    </row>
    <row r="1707" spans="9:16" x14ac:dyDescent="0.35">
      <c r="I1707" s="223">
        <v>45220</v>
      </c>
      <c r="J1707" s="233">
        <v>99.820700923775675</v>
      </c>
      <c r="K1707" s="235">
        <v>99.976488274909215</v>
      </c>
      <c r="L1707" s="235">
        <v>99.976224523886529</v>
      </c>
      <c r="M1707" s="240">
        <v>101.34745176944662</v>
      </c>
      <c r="N1707" s="240">
        <v>101.68790893839763</v>
      </c>
      <c r="O1707" s="240"/>
      <c r="P1707" s="238"/>
    </row>
    <row r="1708" spans="9:16" x14ac:dyDescent="0.35">
      <c r="I1708" s="223">
        <v>45221</v>
      </c>
      <c r="J1708" s="233">
        <v>99.820727482667124</v>
      </c>
      <c r="K1708" s="235">
        <v>99.976491757611797</v>
      </c>
      <c r="L1708" s="235">
        <v>99.976227865015829</v>
      </c>
      <c r="M1708" s="240">
        <v>101.34706612211708</v>
      </c>
      <c r="N1708" s="240">
        <v>101.68772019760166</v>
      </c>
      <c r="O1708" s="240"/>
      <c r="P1708" s="238"/>
    </row>
    <row r="1709" spans="9:16" x14ac:dyDescent="0.35">
      <c r="I1709" s="223">
        <v>45222</v>
      </c>
      <c r="J1709" s="233">
        <v>99.820754041558573</v>
      </c>
      <c r="K1709" s="235">
        <v>99.976495240314378</v>
      </c>
      <c r="L1709" s="235">
        <v>99.97623120614513</v>
      </c>
      <c r="M1709" s="240">
        <v>101.34668047478755</v>
      </c>
      <c r="N1709" s="240">
        <v>101.68753145680569</v>
      </c>
      <c r="O1709" s="240"/>
      <c r="P1709" s="238"/>
    </row>
    <row r="1710" spans="9:16" x14ac:dyDescent="0.35">
      <c r="I1710" s="223">
        <v>45223</v>
      </c>
      <c r="J1710" s="233">
        <v>99.820780600450021</v>
      </c>
      <c r="K1710" s="235">
        <v>99.97649872301696</v>
      </c>
      <c r="L1710" s="235">
        <v>99.97623454727443</v>
      </c>
      <c r="M1710" s="240">
        <v>101.34629482745801</v>
      </c>
      <c r="N1710" s="240">
        <v>101.68734271600972</v>
      </c>
      <c r="O1710" s="240"/>
      <c r="P1710" s="238"/>
    </row>
    <row r="1711" spans="9:16" x14ac:dyDescent="0.35">
      <c r="I1711" s="223">
        <v>45224</v>
      </c>
      <c r="J1711" s="233">
        <v>99.82080715934147</v>
      </c>
      <c r="K1711" s="235">
        <v>99.976502205719541</v>
      </c>
      <c r="L1711" s="235">
        <v>99.97623788840373</v>
      </c>
      <c r="M1711" s="240">
        <v>101.34590918012847</v>
      </c>
      <c r="N1711" s="240">
        <v>101.68715397521375</v>
      </c>
      <c r="O1711" s="240"/>
      <c r="P1711" s="238"/>
    </row>
    <row r="1712" spans="9:16" x14ac:dyDescent="0.35">
      <c r="I1712" s="223">
        <v>45225</v>
      </c>
      <c r="J1712" s="233">
        <v>99.820833718232919</v>
      </c>
      <c r="K1712" s="235">
        <v>99.976505688422122</v>
      </c>
      <c r="L1712" s="235">
        <v>99.976241229533031</v>
      </c>
      <c r="M1712" s="240">
        <v>101.34552353279894</v>
      </c>
      <c r="N1712" s="240">
        <v>101.68696523441778</v>
      </c>
      <c r="O1712" s="240"/>
      <c r="P1712" s="238"/>
    </row>
    <row r="1713" spans="9:16" x14ac:dyDescent="0.35">
      <c r="I1713" s="223">
        <v>45226</v>
      </c>
      <c r="J1713" s="233">
        <v>99.820860277124368</v>
      </c>
      <c r="K1713" s="235">
        <v>99.976509171124704</v>
      </c>
      <c r="L1713" s="235">
        <v>99.976244570662331</v>
      </c>
      <c r="M1713" s="240">
        <v>101.3451378854694</v>
      </c>
      <c r="N1713" s="240">
        <v>101.68677649362181</v>
      </c>
      <c r="O1713" s="240"/>
      <c r="P1713" s="238"/>
    </row>
    <row r="1714" spans="9:16" x14ac:dyDescent="0.35">
      <c r="I1714" s="223">
        <v>45227</v>
      </c>
      <c r="J1714" s="233">
        <v>99.820886836015816</v>
      </c>
      <c r="K1714" s="235">
        <v>99.976512653827285</v>
      </c>
      <c r="L1714" s="235">
        <v>99.976247911791631</v>
      </c>
      <c r="M1714" s="240">
        <v>101.34475223813986</v>
      </c>
      <c r="N1714" s="240">
        <v>101.68658775282584</v>
      </c>
      <c r="O1714" s="240"/>
      <c r="P1714" s="238"/>
    </row>
    <row r="1715" spans="9:16" x14ac:dyDescent="0.35">
      <c r="I1715" s="223">
        <v>45228</v>
      </c>
      <c r="J1715" s="233">
        <v>99.820913394907265</v>
      </c>
      <c r="K1715" s="235">
        <v>99.976516136529867</v>
      </c>
      <c r="L1715" s="235">
        <v>99.976251252920932</v>
      </c>
      <c r="M1715" s="240">
        <v>101.34436659081032</v>
      </c>
      <c r="N1715" s="240">
        <v>101.68639901202987</v>
      </c>
      <c r="O1715" s="240"/>
      <c r="P1715" s="238"/>
    </row>
    <row r="1716" spans="9:16" x14ac:dyDescent="0.35">
      <c r="I1716" s="223">
        <v>45229</v>
      </c>
      <c r="J1716" s="233">
        <v>99.820939953798714</v>
      </c>
      <c r="K1716" s="235">
        <v>99.976519619232448</v>
      </c>
      <c r="L1716" s="235">
        <v>99.976254594050232</v>
      </c>
      <c r="M1716" s="240">
        <v>101.34398094348079</v>
      </c>
      <c r="N1716" s="240">
        <v>101.6862102712339</v>
      </c>
      <c r="O1716" s="240"/>
      <c r="P1716" s="238"/>
    </row>
    <row r="1717" spans="9:16" x14ac:dyDescent="0.35">
      <c r="I1717" s="223">
        <v>45230</v>
      </c>
      <c r="J1717" s="233">
        <v>99.820966512690163</v>
      </c>
      <c r="K1717" s="235">
        <v>99.97652310193503</v>
      </c>
      <c r="L1717" s="235">
        <v>99.976257935179532</v>
      </c>
      <c r="M1717" s="240">
        <v>101.34359529615125</v>
      </c>
      <c r="N1717" s="240">
        <v>101.68602153043793</v>
      </c>
      <c r="O1717" s="240"/>
      <c r="P1717" s="238"/>
    </row>
    <row r="1718" spans="9:16" x14ac:dyDescent="0.35">
      <c r="I1718" s="223">
        <v>45231</v>
      </c>
      <c r="J1718" s="233">
        <v>99.820993071581611</v>
      </c>
      <c r="K1718" s="235">
        <v>99.976526584637611</v>
      </c>
      <c r="L1718" s="235">
        <v>99.976261276308833</v>
      </c>
      <c r="M1718" s="240">
        <v>101.34320964882171</v>
      </c>
      <c r="N1718" s="240">
        <v>101.68583278964196</v>
      </c>
      <c r="O1718" s="240"/>
      <c r="P1718" s="238"/>
    </row>
    <row r="1719" spans="9:16" x14ac:dyDescent="0.35">
      <c r="I1719" s="223">
        <v>45232</v>
      </c>
      <c r="J1719" s="233">
        <v>99.82101963047306</v>
      </c>
      <c r="K1719" s="235">
        <v>99.976530067340192</v>
      </c>
      <c r="L1719" s="235">
        <v>99.976264617438133</v>
      </c>
      <c r="M1719" s="240">
        <v>101.34282400149218</v>
      </c>
      <c r="N1719" s="240">
        <v>101.68564404884599</v>
      </c>
      <c r="O1719" s="240"/>
      <c r="P1719" s="238"/>
    </row>
    <row r="1720" spans="9:16" x14ac:dyDescent="0.35">
      <c r="I1720" s="223">
        <v>45233</v>
      </c>
      <c r="J1720" s="233">
        <v>99.821046189364509</v>
      </c>
      <c r="K1720" s="235">
        <v>99.976533550042774</v>
      </c>
      <c r="L1720" s="235">
        <v>99.976267958567433</v>
      </c>
      <c r="M1720" s="240">
        <v>101.34243835416264</v>
      </c>
      <c r="N1720" s="240">
        <v>101.68545530805002</v>
      </c>
      <c r="O1720" s="240"/>
      <c r="P1720" s="238"/>
    </row>
    <row r="1721" spans="9:16" x14ac:dyDescent="0.35">
      <c r="I1721" s="223">
        <v>45234</v>
      </c>
      <c r="J1721" s="233">
        <v>99.821072748255958</v>
      </c>
      <c r="K1721" s="235">
        <v>99.976537032745355</v>
      </c>
      <c r="L1721" s="235">
        <v>99.976271299696734</v>
      </c>
      <c r="M1721" s="240">
        <v>101.3420527068331</v>
      </c>
      <c r="N1721" s="240">
        <v>101.68526656725405</v>
      </c>
      <c r="O1721" s="240"/>
      <c r="P1721" s="238"/>
    </row>
    <row r="1722" spans="9:16" x14ac:dyDescent="0.35">
      <c r="I1722" s="223">
        <v>45235</v>
      </c>
      <c r="J1722" s="233">
        <v>99.821099307147406</v>
      </c>
      <c r="K1722" s="235">
        <v>99.976540515447937</v>
      </c>
      <c r="L1722" s="235">
        <v>99.976274640826034</v>
      </c>
      <c r="M1722" s="240">
        <v>101.34166705950356</v>
      </c>
      <c r="N1722" s="240">
        <v>101.68507782645808</v>
      </c>
      <c r="O1722" s="240"/>
      <c r="P1722" s="238"/>
    </row>
    <row r="1723" spans="9:16" x14ac:dyDescent="0.35">
      <c r="I1723" s="223">
        <v>45236</v>
      </c>
      <c r="J1723" s="233">
        <v>99.821125866038855</v>
      </c>
      <c r="K1723" s="235">
        <v>99.976543998150518</v>
      </c>
      <c r="L1723" s="235">
        <v>99.976277981955334</v>
      </c>
      <c r="M1723" s="240">
        <v>101.34128141217403</v>
      </c>
      <c r="N1723" s="240">
        <v>101.68488908566211</v>
      </c>
      <c r="O1723" s="240"/>
      <c r="P1723" s="238"/>
    </row>
    <row r="1724" spans="9:16" x14ac:dyDescent="0.35">
      <c r="I1724" s="223">
        <v>45237</v>
      </c>
      <c r="J1724" s="233">
        <v>99.821152424930304</v>
      </c>
      <c r="K1724" s="235">
        <v>99.9765474808531</v>
      </c>
      <c r="L1724" s="235">
        <v>99.976281323084635</v>
      </c>
      <c r="M1724" s="240">
        <v>101.34089576484449</v>
      </c>
      <c r="N1724" s="240">
        <v>101.68470034486614</v>
      </c>
      <c r="O1724" s="240"/>
      <c r="P1724" s="238"/>
    </row>
    <row r="1725" spans="9:16" x14ac:dyDescent="0.35">
      <c r="I1725" s="223">
        <v>45238</v>
      </c>
      <c r="J1725" s="233">
        <v>99.821178983821753</v>
      </c>
      <c r="K1725" s="235">
        <v>99.976550963555681</v>
      </c>
      <c r="L1725" s="235">
        <v>99.976284664213935</v>
      </c>
      <c r="M1725" s="240">
        <v>101.34051011751495</v>
      </c>
      <c r="N1725" s="240">
        <v>101.68451160407017</v>
      </c>
      <c r="O1725" s="240"/>
      <c r="P1725" s="238"/>
    </row>
    <row r="1726" spans="9:16" x14ac:dyDescent="0.35">
      <c r="I1726" s="223">
        <v>45239</v>
      </c>
      <c r="J1726" s="233">
        <v>99.821205542713201</v>
      </c>
      <c r="K1726" s="235">
        <v>99.976554446258262</v>
      </c>
      <c r="L1726" s="235">
        <v>99.976288005343235</v>
      </c>
      <c r="M1726" s="240">
        <v>101.34012447018542</v>
      </c>
      <c r="N1726" s="240">
        <v>101.6843228632742</v>
      </c>
      <c r="O1726" s="240"/>
      <c r="P1726" s="238"/>
    </row>
    <row r="1727" spans="9:16" x14ac:dyDescent="0.35">
      <c r="I1727" s="223">
        <v>45240</v>
      </c>
      <c r="J1727" s="233">
        <v>99.82123210160465</v>
      </c>
      <c r="K1727" s="235">
        <v>99.976557928960844</v>
      </c>
      <c r="L1727" s="235">
        <v>99.976291346472536</v>
      </c>
      <c r="M1727" s="240">
        <v>101.33973882285588</v>
      </c>
      <c r="N1727" s="240">
        <v>101.68413412247823</v>
      </c>
      <c r="O1727" s="240"/>
      <c r="P1727" s="238"/>
    </row>
    <row r="1728" spans="9:16" x14ac:dyDescent="0.35">
      <c r="I1728" s="223">
        <v>45241</v>
      </c>
      <c r="J1728" s="233">
        <v>99.821258660496099</v>
      </c>
      <c r="K1728" s="235">
        <v>99.976561411663425</v>
      </c>
      <c r="L1728" s="235">
        <v>99.976294687601836</v>
      </c>
      <c r="M1728" s="240">
        <v>101.33935317552634</v>
      </c>
      <c r="N1728" s="240">
        <v>101.68394538168226</v>
      </c>
      <c r="O1728" s="240"/>
      <c r="P1728" s="238"/>
    </row>
    <row r="1729" spans="9:16" x14ac:dyDescent="0.35">
      <c r="I1729" s="223">
        <v>45242</v>
      </c>
      <c r="J1729" s="233">
        <v>99.821285219387548</v>
      </c>
      <c r="K1729" s="235">
        <v>99.976564894366007</v>
      </c>
      <c r="L1729" s="235">
        <v>99.976298028731136</v>
      </c>
      <c r="M1729" s="240">
        <v>101.3389675281968</v>
      </c>
      <c r="N1729" s="240">
        <v>101.68375664088629</v>
      </c>
      <c r="O1729" s="240"/>
      <c r="P1729" s="238"/>
    </row>
    <row r="1730" spans="9:16" x14ac:dyDescent="0.35">
      <c r="I1730" s="223">
        <v>45243</v>
      </c>
      <c r="J1730" s="233">
        <v>99.821311778278996</v>
      </c>
      <c r="K1730" s="235">
        <v>99.976568377068588</v>
      </c>
      <c r="L1730" s="235">
        <v>99.976301369860437</v>
      </c>
      <c r="M1730" s="240">
        <v>101.33858188086727</v>
      </c>
      <c r="N1730" s="240">
        <v>101.68356790009032</v>
      </c>
      <c r="O1730" s="240"/>
      <c r="P1730" s="238"/>
    </row>
    <row r="1731" spans="9:16" x14ac:dyDescent="0.35">
      <c r="I1731" s="223">
        <v>45244</v>
      </c>
      <c r="J1731" s="233">
        <v>99.821338337170445</v>
      </c>
      <c r="K1731" s="235">
        <v>99.97657185977117</v>
      </c>
      <c r="L1731" s="235">
        <v>99.976304710989737</v>
      </c>
      <c r="M1731" s="240">
        <v>101.33819623353773</v>
      </c>
      <c r="N1731" s="240">
        <v>101.68337915929435</v>
      </c>
      <c r="O1731" s="240"/>
      <c r="P1731" s="238"/>
    </row>
    <row r="1732" spans="9:16" x14ac:dyDescent="0.35">
      <c r="I1732" s="223">
        <v>45245</v>
      </c>
      <c r="J1732" s="233">
        <v>99.821364896061894</v>
      </c>
      <c r="K1732" s="235">
        <v>99.976575342473751</v>
      </c>
      <c r="L1732" s="235">
        <v>99.976308052119037</v>
      </c>
      <c r="M1732" s="240">
        <v>101.33781058620819</v>
      </c>
      <c r="N1732" s="240">
        <v>101.68319041849838</v>
      </c>
      <c r="O1732" s="240"/>
      <c r="P1732" s="238"/>
    </row>
    <row r="1733" spans="9:16" x14ac:dyDescent="0.35">
      <c r="I1733" s="223">
        <v>45246</v>
      </c>
      <c r="J1733" s="233">
        <v>99.821391454953343</v>
      </c>
      <c r="K1733" s="235">
        <v>99.976578825176333</v>
      </c>
      <c r="L1733" s="235">
        <v>99.976311393248338</v>
      </c>
      <c r="M1733" s="240">
        <v>101.33742493887866</v>
      </c>
      <c r="N1733" s="240">
        <v>101.68300167770241</v>
      </c>
      <c r="O1733" s="240"/>
      <c r="P1733" s="238"/>
    </row>
    <row r="1734" spans="9:16" x14ac:dyDescent="0.35">
      <c r="I1734" s="223">
        <v>45247</v>
      </c>
      <c r="J1734" s="233">
        <v>99.821418013844792</v>
      </c>
      <c r="K1734" s="235">
        <v>99.976582307878914</v>
      </c>
      <c r="L1734" s="235">
        <v>99.976314734377638</v>
      </c>
      <c r="M1734" s="240">
        <v>101.33703929154912</v>
      </c>
      <c r="N1734" s="240">
        <v>101.68281293690644</v>
      </c>
      <c r="O1734" s="240"/>
      <c r="P1734" s="238"/>
    </row>
    <row r="1735" spans="9:16" x14ac:dyDescent="0.35">
      <c r="I1735" s="223">
        <v>45248</v>
      </c>
      <c r="J1735" s="233">
        <v>99.82144457273624</v>
      </c>
      <c r="K1735" s="235">
        <v>99.976585790581495</v>
      </c>
      <c r="L1735" s="235">
        <v>99.976318075506938</v>
      </c>
      <c r="M1735" s="240">
        <v>101.33665364421958</v>
      </c>
      <c r="N1735" s="240">
        <v>101.68262419611047</v>
      </c>
      <c r="O1735" s="240"/>
      <c r="P1735" s="238"/>
    </row>
    <row r="1736" spans="9:16" x14ac:dyDescent="0.35">
      <c r="I1736" s="223">
        <v>45249</v>
      </c>
      <c r="J1736" s="233">
        <v>99.821471131627689</v>
      </c>
      <c r="K1736" s="235">
        <v>99.976589273284077</v>
      </c>
      <c r="L1736" s="235">
        <v>99.976321416636239</v>
      </c>
      <c r="M1736" s="240">
        <v>101.33626799689004</v>
      </c>
      <c r="N1736" s="240">
        <v>101.6824354553145</v>
      </c>
      <c r="O1736" s="240"/>
      <c r="P1736" s="238"/>
    </row>
    <row r="1737" spans="9:16" x14ac:dyDescent="0.35">
      <c r="I1737" s="223">
        <v>45250</v>
      </c>
      <c r="J1737" s="233">
        <v>99.821497690519138</v>
      </c>
      <c r="K1737" s="235">
        <v>99.976592755986658</v>
      </c>
      <c r="L1737" s="235">
        <v>99.976324757765539</v>
      </c>
      <c r="M1737" s="240">
        <v>101.33588234956051</v>
      </c>
      <c r="N1737" s="240">
        <v>101.68224671451853</v>
      </c>
      <c r="O1737" s="240"/>
      <c r="P1737" s="238"/>
    </row>
    <row r="1738" spans="9:16" x14ac:dyDescent="0.35">
      <c r="I1738" s="223">
        <v>45251</v>
      </c>
      <c r="J1738" s="233">
        <v>99.821524249410587</v>
      </c>
      <c r="K1738" s="235">
        <v>99.97659623868924</v>
      </c>
      <c r="L1738" s="235">
        <v>99.97632809889484</v>
      </c>
      <c r="M1738" s="240">
        <v>101.33549670223097</v>
      </c>
      <c r="N1738" s="240">
        <v>101.68205797372256</v>
      </c>
      <c r="O1738" s="240"/>
      <c r="P1738" s="238"/>
    </row>
    <row r="1739" spans="9:16" x14ac:dyDescent="0.35">
      <c r="I1739" s="223">
        <v>45252</v>
      </c>
      <c r="J1739" s="233">
        <v>99.821550808302035</v>
      </c>
      <c r="K1739" s="235">
        <v>99.976599721391821</v>
      </c>
      <c r="L1739" s="235">
        <v>99.97633144002414</v>
      </c>
      <c r="M1739" s="240">
        <v>101.33511105490143</v>
      </c>
      <c r="N1739" s="240">
        <v>101.68186923292659</v>
      </c>
      <c r="O1739" s="240"/>
      <c r="P1739" s="238"/>
    </row>
    <row r="1740" spans="9:16" x14ac:dyDescent="0.35">
      <c r="I1740" s="223">
        <v>45253</v>
      </c>
      <c r="J1740" s="233">
        <v>99.821577367193484</v>
      </c>
      <c r="K1740" s="235">
        <v>99.976603204094403</v>
      </c>
      <c r="L1740" s="235">
        <v>99.97633478115344</v>
      </c>
      <c r="M1740" s="240">
        <v>101.3347254075719</v>
      </c>
      <c r="N1740" s="240">
        <v>101.68168049213062</v>
      </c>
      <c r="O1740" s="240"/>
      <c r="P1740" s="238"/>
    </row>
    <row r="1741" spans="9:16" x14ac:dyDescent="0.35">
      <c r="I1741" s="223">
        <v>45254</v>
      </c>
      <c r="J1741" s="233">
        <v>99.821603926084933</v>
      </c>
      <c r="K1741" s="235">
        <v>99.976606686796984</v>
      </c>
      <c r="L1741" s="235">
        <v>99.976338122282741</v>
      </c>
      <c r="M1741" s="240">
        <v>101.33433976024236</v>
      </c>
      <c r="N1741" s="240">
        <v>101.68149175133465</v>
      </c>
      <c r="O1741" s="240"/>
      <c r="P1741" s="238"/>
    </row>
    <row r="1742" spans="9:16" x14ac:dyDescent="0.35">
      <c r="I1742" s="223">
        <v>45255</v>
      </c>
      <c r="J1742" s="233">
        <v>99.821630484976382</v>
      </c>
      <c r="K1742" s="235">
        <v>99.976610169499565</v>
      </c>
      <c r="L1742" s="235">
        <v>99.976341463412041</v>
      </c>
      <c r="M1742" s="240">
        <v>101.33395411291282</v>
      </c>
      <c r="N1742" s="240">
        <v>101.68130301053868</v>
      </c>
      <c r="O1742" s="240"/>
      <c r="P1742" s="238"/>
    </row>
    <row r="1743" spans="9:16" x14ac:dyDescent="0.35">
      <c r="I1743" s="223">
        <v>45256</v>
      </c>
      <c r="J1743" s="233">
        <v>99.82165704386783</v>
      </c>
      <c r="K1743" s="235">
        <v>99.976613652202147</v>
      </c>
      <c r="L1743" s="235">
        <v>99.976344804541341</v>
      </c>
      <c r="M1743" s="240">
        <v>101.33356846558328</v>
      </c>
      <c r="N1743" s="240">
        <v>101.68111426974271</v>
      </c>
      <c r="O1743" s="240"/>
      <c r="P1743" s="238"/>
    </row>
    <row r="1744" spans="9:16" x14ac:dyDescent="0.35">
      <c r="I1744" s="223">
        <v>45257</v>
      </c>
      <c r="J1744" s="233">
        <v>99.821683602759279</v>
      </c>
      <c r="K1744" s="235">
        <v>99.976617134904728</v>
      </c>
      <c r="L1744" s="235">
        <v>99.976348145670642</v>
      </c>
      <c r="M1744" s="240">
        <v>101.33318281825375</v>
      </c>
      <c r="N1744" s="240">
        <v>101.68092552894674</v>
      </c>
      <c r="O1744" s="240"/>
      <c r="P1744" s="238"/>
    </row>
    <row r="1745" spans="9:16" x14ac:dyDescent="0.35">
      <c r="I1745" s="223">
        <v>45258</v>
      </c>
      <c r="J1745" s="233">
        <v>99.821710161650728</v>
      </c>
      <c r="K1745" s="235">
        <v>99.97662061760731</v>
      </c>
      <c r="L1745" s="235">
        <v>99.976351486799942</v>
      </c>
      <c r="M1745" s="240">
        <v>101.33279717092421</v>
      </c>
      <c r="N1745" s="240">
        <v>101.68073678815077</v>
      </c>
      <c r="O1745" s="240"/>
      <c r="P1745" s="238"/>
    </row>
    <row r="1746" spans="9:16" x14ac:dyDescent="0.35">
      <c r="I1746" s="223">
        <v>45259</v>
      </c>
      <c r="J1746" s="233">
        <v>99.821736720542177</v>
      </c>
      <c r="K1746" s="235">
        <v>99.976624100309891</v>
      </c>
      <c r="L1746" s="235">
        <v>99.976354827929242</v>
      </c>
      <c r="M1746" s="240">
        <v>101.33241152359467</v>
      </c>
      <c r="N1746" s="240">
        <v>101.6805480473548</v>
      </c>
      <c r="O1746" s="240"/>
      <c r="P1746" s="238"/>
    </row>
    <row r="1747" spans="9:16" x14ac:dyDescent="0.35">
      <c r="I1747" s="223">
        <v>45260</v>
      </c>
      <c r="J1747" s="233">
        <v>99.821763279433625</v>
      </c>
      <c r="K1747" s="235">
        <v>99.976627583012473</v>
      </c>
      <c r="L1747" s="235">
        <v>99.976358169058543</v>
      </c>
      <c r="M1747" s="240">
        <v>101.33202587626513</v>
      </c>
      <c r="N1747" s="240">
        <v>101.68035930655883</v>
      </c>
      <c r="O1747" s="240"/>
      <c r="P1747" s="238"/>
    </row>
    <row r="1748" spans="9:16" x14ac:dyDescent="0.35">
      <c r="I1748" s="223">
        <v>45261</v>
      </c>
      <c r="J1748" s="233">
        <v>99.821789838325074</v>
      </c>
      <c r="K1748" s="235">
        <v>99.976631065715054</v>
      </c>
      <c r="L1748" s="235">
        <v>99.976361510187843</v>
      </c>
      <c r="M1748" s="240">
        <v>101.3316402289356</v>
      </c>
      <c r="N1748" s="240">
        <v>101.68017056576286</v>
      </c>
      <c r="O1748" s="240"/>
      <c r="P1748" s="238"/>
    </row>
    <row r="1749" spans="9:16" x14ac:dyDescent="0.35">
      <c r="I1749" s="223">
        <v>45262</v>
      </c>
      <c r="J1749" s="233">
        <v>99.821816397216523</v>
      </c>
      <c r="K1749" s="235">
        <v>99.976634548417636</v>
      </c>
      <c r="L1749" s="235">
        <v>99.976364851317143</v>
      </c>
      <c r="M1749" s="240">
        <v>101.33125458160606</v>
      </c>
      <c r="N1749" s="240">
        <v>101.67998182496689</v>
      </c>
      <c r="O1749" s="240"/>
      <c r="P1749" s="238"/>
    </row>
    <row r="1750" spans="9:16" x14ac:dyDescent="0.35">
      <c r="I1750" s="223">
        <v>45263</v>
      </c>
      <c r="J1750" s="233">
        <v>99.821842956107972</v>
      </c>
      <c r="K1750" s="235">
        <v>99.976638031120217</v>
      </c>
      <c r="L1750" s="235">
        <v>99.976368192446444</v>
      </c>
      <c r="M1750" s="240">
        <v>101.33086893427652</v>
      </c>
      <c r="N1750" s="240">
        <v>101.67979308417092</v>
      </c>
      <c r="O1750" s="240"/>
      <c r="P1750" s="238"/>
    </row>
    <row r="1751" spans="9:16" x14ac:dyDescent="0.35">
      <c r="I1751" s="223">
        <v>45264</v>
      </c>
      <c r="J1751" s="233">
        <v>99.82186951499942</v>
      </c>
      <c r="K1751" s="235">
        <v>99.976641513822798</v>
      </c>
      <c r="L1751" s="235">
        <v>99.976371533575744</v>
      </c>
      <c r="M1751" s="240">
        <v>101.33048328694699</v>
      </c>
      <c r="N1751" s="240">
        <v>101.67960434337495</v>
      </c>
      <c r="O1751" s="240"/>
      <c r="P1751" s="238"/>
    </row>
    <row r="1752" spans="9:16" x14ac:dyDescent="0.35">
      <c r="I1752" s="223">
        <v>45265</v>
      </c>
      <c r="J1752" s="233">
        <v>99.821896073890869</v>
      </c>
      <c r="K1752" s="235">
        <v>99.97664499652538</v>
      </c>
      <c r="L1752" s="235">
        <v>99.976374874705044</v>
      </c>
      <c r="M1752" s="240">
        <v>101.33009763961745</v>
      </c>
      <c r="N1752" s="240">
        <v>101.67941560257898</v>
      </c>
      <c r="O1752" s="240"/>
      <c r="P1752" s="238"/>
    </row>
    <row r="1753" spans="9:16" x14ac:dyDescent="0.35">
      <c r="I1753" s="223">
        <v>45266</v>
      </c>
      <c r="J1753" s="233">
        <v>99.821922632782318</v>
      </c>
      <c r="K1753" s="235">
        <v>99.976648479227961</v>
      </c>
      <c r="L1753" s="235">
        <v>99.976378215834345</v>
      </c>
      <c r="M1753" s="240">
        <v>101.32971199228791</v>
      </c>
      <c r="N1753" s="240">
        <v>101.67922686178301</v>
      </c>
      <c r="O1753" s="240"/>
      <c r="P1753" s="238"/>
    </row>
    <row r="1754" spans="9:16" x14ac:dyDescent="0.35">
      <c r="I1754" s="223">
        <v>45267</v>
      </c>
      <c r="J1754" s="233">
        <v>99.821949191673767</v>
      </c>
      <c r="K1754" s="235">
        <v>99.976651961930543</v>
      </c>
      <c r="L1754" s="235">
        <v>99.976381556963645</v>
      </c>
      <c r="M1754" s="240">
        <v>101.32932634495837</v>
      </c>
      <c r="N1754" s="240">
        <v>101.67903812098704</v>
      </c>
      <c r="O1754" s="240"/>
      <c r="P1754" s="238"/>
    </row>
    <row r="1755" spans="9:16" x14ac:dyDescent="0.35">
      <c r="I1755" s="223">
        <v>45268</v>
      </c>
      <c r="J1755" s="233">
        <v>99.821975750565215</v>
      </c>
      <c r="K1755" s="235">
        <v>99.976655444633124</v>
      </c>
      <c r="L1755" s="235">
        <v>99.976384898092945</v>
      </c>
      <c r="M1755" s="240">
        <v>101.32894069762884</v>
      </c>
      <c r="N1755" s="240">
        <v>101.67884938019107</v>
      </c>
      <c r="O1755" s="240"/>
      <c r="P1755" s="238"/>
    </row>
    <row r="1756" spans="9:16" x14ac:dyDescent="0.35">
      <c r="I1756" s="223">
        <v>45269</v>
      </c>
      <c r="J1756" s="233">
        <v>99.822002309456664</v>
      </c>
      <c r="K1756" s="235">
        <v>99.976658927335706</v>
      </c>
      <c r="L1756" s="235">
        <v>99.976388239222246</v>
      </c>
      <c r="M1756" s="240">
        <v>101.3285550502993</v>
      </c>
      <c r="N1756" s="240">
        <v>101.6786606393951</v>
      </c>
      <c r="O1756" s="240"/>
      <c r="P1756" s="238"/>
    </row>
    <row r="1757" spans="9:16" x14ac:dyDescent="0.35">
      <c r="I1757" s="223">
        <v>45270</v>
      </c>
      <c r="J1757" s="233">
        <v>99.822028868348113</v>
      </c>
      <c r="K1757" s="235">
        <v>99.976662410038287</v>
      </c>
      <c r="L1757" s="235">
        <v>99.976391580351546</v>
      </c>
      <c r="M1757" s="240">
        <v>101.32816940296976</v>
      </c>
      <c r="N1757" s="240">
        <v>101.67847189859913</v>
      </c>
      <c r="O1757" s="240"/>
      <c r="P1757" s="238"/>
    </row>
    <row r="1758" spans="9:16" x14ac:dyDescent="0.35">
      <c r="I1758" s="223">
        <v>45271</v>
      </c>
      <c r="J1758" s="233">
        <v>99.822055427239562</v>
      </c>
      <c r="K1758" s="235">
        <v>99.976665892740868</v>
      </c>
      <c r="L1758" s="235">
        <v>99.976394921480846</v>
      </c>
      <c r="M1758" s="240">
        <v>101.32778375564023</v>
      </c>
      <c r="N1758" s="240">
        <v>101.67828315780316</v>
      </c>
      <c r="O1758" s="240"/>
      <c r="P1758" s="238"/>
    </row>
    <row r="1759" spans="9:16" x14ac:dyDescent="0.35">
      <c r="I1759" s="223">
        <v>45272</v>
      </c>
      <c r="J1759" s="233">
        <v>99.82208198613101</v>
      </c>
      <c r="K1759" s="235">
        <v>99.97666937544345</v>
      </c>
      <c r="L1759" s="235">
        <v>99.976398262610147</v>
      </c>
      <c r="M1759" s="240">
        <v>101.32739810831069</v>
      </c>
      <c r="N1759" s="240">
        <v>101.67809441700719</v>
      </c>
      <c r="O1759" s="240"/>
      <c r="P1759" s="238"/>
    </row>
    <row r="1760" spans="9:16" x14ac:dyDescent="0.35">
      <c r="I1760" s="223">
        <v>45273</v>
      </c>
      <c r="J1760" s="233">
        <v>99.822108545022459</v>
      </c>
      <c r="K1760" s="235">
        <v>99.976672858146031</v>
      </c>
      <c r="L1760" s="235">
        <v>99.976401603739447</v>
      </c>
      <c r="M1760" s="240">
        <v>101.32701246098115</v>
      </c>
      <c r="N1760" s="240">
        <v>101.67790567621122</v>
      </c>
      <c r="O1760" s="240"/>
      <c r="P1760" s="238"/>
    </row>
    <row r="1761" spans="9:16" x14ac:dyDescent="0.35">
      <c r="I1761" s="223">
        <v>45274</v>
      </c>
      <c r="J1761" s="233">
        <v>99.822135103913908</v>
      </c>
      <c r="K1761" s="235">
        <v>99.976676340848613</v>
      </c>
      <c r="L1761" s="235">
        <v>99.976404944868747</v>
      </c>
      <c r="M1761" s="240">
        <v>101.32662681365161</v>
      </c>
      <c r="N1761" s="240">
        <v>101.67771693541525</v>
      </c>
      <c r="O1761" s="240"/>
      <c r="P1761" s="238"/>
    </row>
    <row r="1762" spans="9:16" x14ac:dyDescent="0.35">
      <c r="I1762" s="223">
        <v>45275</v>
      </c>
      <c r="J1762" s="233">
        <v>99.822161662805357</v>
      </c>
      <c r="K1762" s="235">
        <v>99.976679823551194</v>
      </c>
      <c r="L1762" s="235">
        <v>99.976408285998048</v>
      </c>
      <c r="M1762" s="240">
        <v>101.32624116632208</v>
      </c>
      <c r="N1762" s="240">
        <v>101.67752819461928</v>
      </c>
      <c r="O1762" s="240"/>
      <c r="P1762" s="238"/>
    </row>
    <row r="1763" spans="9:16" x14ac:dyDescent="0.35">
      <c r="I1763" s="223">
        <v>45276</v>
      </c>
      <c r="J1763" s="233">
        <v>99.822188221696805</v>
      </c>
      <c r="K1763" s="235">
        <v>99.976683306253776</v>
      </c>
      <c r="L1763" s="235">
        <v>99.976411627127348</v>
      </c>
      <c r="M1763" s="240">
        <v>101.32585551899254</v>
      </c>
      <c r="N1763" s="240">
        <v>101.67733945382331</v>
      </c>
      <c r="O1763" s="240"/>
      <c r="P1763" s="238"/>
    </row>
    <row r="1764" spans="9:16" x14ac:dyDescent="0.35">
      <c r="I1764" s="223">
        <v>45277</v>
      </c>
      <c r="J1764" s="233">
        <v>99.822214780588254</v>
      </c>
      <c r="K1764" s="235">
        <v>99.976686788956357</v>
      </c>
      <c r="L1764" s="235">
        <v>99.976414968256648</v>
      </c>
      <c r="M1764" s="240">
        <v>101.325469871663</v>
      </c>
      <c r="N1764" s="240">
        <v>101.67715071302734</v>
      </c>
      <c r="O1764" s="240"/>
      <c r="P1764" s="238"/>
    </row>
    <row r="1765" spans="9:16" x14ac:dyDescent="0.35">
      <c r="I1765" s="223">
        <v>45278</v>
      </c>
      <c r="J1765" s="233">
        <v>99.822241339479703</v>
      </c>
      <c r="K1765" s="235">
        <v>99.976690271658939</v>
      </c>
      <c r="L1765" s="235">
        <v>99.976418309385949</v>
      </c>
      <c r="M1765" s="240">
        <v>101.32508422433347</v>
      </c>
      <c r="N1765" s="240">
        <v>101.67696197223137</v>
      </c>
      <c r="O1765" s="240"/>
      <c r="P1765" s="238"/>
    </row>
    <row r="1766" spans="9:16" x14ac:dyDescent="0.35">
      <c r="I1766" s="223">
        <v>45279</v>
      </c>
      <c r="J1766" s="233">
        <v>99.822267898371152</v>
      </c>
      <c r="K1766" s="235">
        <v>99.97669375436152</v>
      </c>
      <c r="L1766" s="235">
        <v>99.976421650515249</v>
      </c>
      <c r="M1766" s="240">
        <v>101.32469857700393</v>
      </c>
      <c r="N1766" s="240">
        <v>101.6767732314354</v>
      </c>
      <c r="O1766" s="240"/>
      <c r="P1766" s="238"/>
    </row>
    <row r="1767" spans="9:16" x14ac:dyDescent="0.35">
      <c r="I1767" s="223">
        <v>45280</v>
      </c>
      <c r="J1767" s="233">
        <v>99.822294457262601</v>
      </c>
      <c r="K1767" s="235">
        <v>99.976697237064101</v>
      </c>
      <c r="L1767" s="235">
        <v>99.976424991644549</v>
      </c>
      <c r="M1767" s="240">
        <v>101.32431292967439</v>
      </c>
      <c r="N1767" s="240">
        <v>101.67658449063943</v>
      </c>
      <c r="O1767" s="240"/>
      <c r="P1767" s="238"/>
    </row>
    <row r="1768" spans="9:16" x14ac:dyDescent="0.35">
      <c r="I1768" s="223">
        <v>45281</v>
      </c>
      <c r="J1768" s="233">
        <v>99.822321016154049</v>
      </c>
      <c r="K1768" s="235">
        <v>99.976700719766683</v>
      </c>
      <c r="L1768" s="235">
        <v>99.97642833277385</v>
      </c>
      <c r="M1768" s="240">
        <v>101.32392728234485</v>
      </c>
      <c r="N1768" s="240">
        <v>101.67639574984346</v>
      </c>
      <c r="O1768" s="240"/>
      <c r="P1768" s="238"/>
    </row>
    <row r="1769" spans="9:16" x14ac:dyDescent="0.35">
      <c r="I1769" s="223">
        <v>45282</v>
      </c>
      <c r="J1769" s="233">
        <v>99.822347575045498</v>
      </c>
      <c r="K1769" s="235">
        <v>99.976704202469264</v>
      </c>
      <c r="L1769" s="235">
        <v>99.97643167390315</v>
      </c>
      <c r="M1769" s="240">
        <v>101.32354163501532</v>
      </c>
      <c r="N1769" s="240">
        <v>101.67620700904749</v>
      </c>
      <c r="O1769" s="240"/>
      <c r="P1769" s="238"/>
    </row>
    <row r="1770" spans="9:16" x14ac:dyDescent="0.35">
      <c r="I1770" s="223">
        <v>45283</v>
      </c>
      <c r="J1770" s="233">
        <v>99.822374133936947</v>
      </c>
      <c r="K1770" s="235">
        <v>99.976707685171846</v>
      </c>
      <c r="L1770" s="235">
        <v>99.97643501503245</v>
      </c>
      <c r="M1770" s="240">
        <v>101.32315598768578</v>
      </c>
      <c r="N1770" s="240">
        <v>101.67601826825153</v>
      </c>
      <c r="O1770" s="240"/>
      <c r="P1770" s="238"/>
    </row>
    <row r="1771" spans="9:16" x14ac:dyDescent="0.35">
      <c r="I1771" s="223">
        <v>45284</v>
      </c>
      <c r="J1771" s="233">
        <v>99.822400692828396</v>
      </c>
      <c r="K1771" s="235">
        <v>99.976711167874427</v>
      </c>
      <c r="L1771" s="235">
        <v>99.976438356161751</v>
      </c>
      <c r="M1771" s="240">
        <v>101.32277034035624</v>
      </c>
      <c r="N1771" s="240">
        <v>101.67582952745555</v>
      </c>
      <c r="O1771" s="240"/>
      <c r="P1771" s="238"/>
    </row>
    <row r="1772" spans="9:16" x14ac:dyDescent="0.35">
      <c r="I1772" s="223">
        <v>45285</v>
      </c>
      <c r="J1772" s="233">
        <v>99.822427251719844</v>
      </c>
      <c r="K1772" s="235">
        <v>99.976714650577009</v>
      </c>
      <c r="L1772" s="235">
        <v>99.976441697291051</v>
      </c>
      <c r="M1772" s="240">
        <v>101.32238469302671</v>
      </c>
      <c r="N1772" s="240">
        <v>101.67564078665959</v>
      </c>
      <c r="O1772" s="240"/>
      <c r="P1772" s="238"/>
    </row>
    <row r="1773" spans="9:16" x14ac:dyDescent="0.35">
      <c r="I1773" s="223">
        <v>45286</v>
      </c>
      <c r="J1773" s="233">
        <v>99.822453810611293</v>
      </c>
      <c r="K1773" s="235">
        <v>99.97671813327959</v>
      </c>
      <c r="L1773" s="235">
        <v>99.976445038420351</v>
      </c>
      <c r="M1773" s="240">
        <v>101.32199904569717</v>
      </c>
      <c r="N1773" s="240">
        <v>101.67545204586361</v>
      </c>
      <c r="O1773" s="240"/>
      <c r="P1773" s="238"/>
    </row>
    <row r="1774" spans="9:16" x14ac:dyDescent="0.35">
      <c r="I1774" s="223">
        <v>45287</v>
      </c>
      <c r="J1774" s="233">
        <v>99.822480369502742</v>
      </c>
      <c r="K1774" s="235">
        <v>99.976721615982171</v>
      </c>
      <c r="L1774" s="235">
        <v>99.976448379549652</v>
      </c>
      <c r="M1774" s="240">
        <v>101.32161339836763</v>
      </c>
      <c r="N1774" s="240">
        <v>101.67526330506765</v>
      </c>
      <c r="O1774" s="240"/>
      <c r="P1774" s="238"/>
    </row>
    <row r="1775" spans="9:16" x14ac:dyDescent="0.35">
      <c r="I1775" s="223">
        <v>45288</v>
      </c>
      <c r="J1775" s="233">
        <v>99.822506928394191</v>
      </c>
      <c r="K1775" s="235">
        <v>99.976725098684753</v>
      </c>
      <c r="L1775" s="235">
        <v>99.976451720678952</v>
      </c>
      <c r="M1775" s="240">
        <v>101.32122775103809</v>
      </c>
      <c r="N1775" s="240">
        <v>101.67507456427167</v>
      </c>
      <c r="O1775" s="240"/>
      <c r="P1775" s="238"/>
    </row>
    <row r="1776" spans="9:16" x14ac:dyDescent="0.35">
      <c r="I1776" s="223">
        <v>45289</v>
      </c>
      <c r="J1776" s="233">
        <v>99.822533487285639</v>
      </c>
      <c r="K1776" s="235">
        <v>99.976728581387334</v>
      </c>
      <c r="L1776" s="235">
        <v>99.976455061808252</v>
      </c>
      <c r="M1776" s="240">
        <v>101.32084210370856</v>
      </c>
      <c r="N1776" s="240">
        <v>101.67488582347571</v>
      </c>
      <c r="O1776" s="240"/>
      <c r="P1776" s="238"/>
    </row>
    <row r="1777" spans="9:16" x14ac:dyDescent="0.35">
      <c r="I1777" s="223">
        <v>45290</v>
      </c>
      <c r="J1777" s="233">
        <v>99.822560046177088</v>
      </c>
      <c r="K1777" s="235">
        <v>99.976732064089916</v>
      </c>
      <c r="L1777" s="235">
        <v>99.976458402937553</v>
      </c>
      <c r="M1777" s="240">
        <v>101.32045645637902</v>
      </c>
      <c r="N1777" s="240">
        <v>101.67469708267973</v>
      </c>
      <c r="O1777" s="240"/>
      <c r="P1777" s="238"/>
    </row>
    <row r="1778" spans="9:16" x14ac:dyDescent="0.35">
      <c r="I1778" s="223">
        <v>45291</v>
      </c>
      <c r="J1778" s="233">
        <v>99.822586605068537</v>
      </c>
      <c r="K1778" s="235">
        <v>99.976735546792497</v>
      </c>
      <c r="L1778" s="235">
        <v>99.976461744066853</v>
      </c>
      <c r="M1778" s="240">
        <v>101.32007080904948</v>
      </c>
      <c r="N1778" s="240">
        <v>101.67450834188377</v>
      </c>
      <c r="O1778" s="240"/>
      <c r="P1778" s="238"/>
    </row>
    <row r="1779" spans="9:16" x14ac:dyDescent="0.35">
      <c r="I1779" s="223">
        <v>45292</v>
      </c>
      <c r="J1779" s="233">
        <v>99.822613163959986</v>
      </c>
      <c r="K1779" s="235">
        <v>99.976739029495079</v>
      </c>
      <c r="L1779" s="235">
        <v>99.976465085196153</v>
      </c>
      <c r="M1779" s="240">
        <v>101.31968516171995</v>
      </c>
      <c r="N1779" s="240">
        <v>101.67431960108779</v>
      </c>
      <c r="O1779" s="240"/>
      <c r="P1779" s="238"/>
    </row>
    <row r="1780" spans="9:16" x14ac:dyDescent="0.35">
      <c r="I1780" s="223">
        <v>45293</v>
      </c>
      <c r="J1780" s="233">
        <v>99.822639722851434</v>
      </c>
      <c r="K1780" s="235">
        <v>99.97674251219766</v>
      </c>
      <c r="L1780" s="235">
        <v>99.976468426325454</v>
      </c>
      <c r="M1780" s="240">
        <v>101.31929951439041</v>
      </c>
      <c r="N1780" s="240">
        <v>101.67413086029183</v>
      </c>
      <c r="O1780" s="240"/>
      <c r="P1780" s="238"/>
    </row>
    <row r="1781" spans="9:16" x14ac:dyDescent="0.35">
      <c r="I1781" s="223">
        <v>45294</v>
      </c>
      <c r="J1781" s="233">
        <v>99.822666281742883</v>
      </c>
      <c r="K1781" s="235">
        <v>99.976745994900241</v>
      </c>
      <c r="L1781" s="235">
        <v>99.976471767454754</v>
      </c>
      <c r="M1781" s="240">
        <v>101.31891386706087</v>
      </c>
      <c r="N1781" s="240">
        <v>101.67394211949585</v>
      </c>
      <c r="O1781" s="240"/>
      <c r="P1781" s="238"/>
    </row>
    <row r="1782" spans="9:16" x14ac:dyDescent="0.35">
      <c r="I1782" s="223">
        <v>45295</v>
      </c>
      <c r="J1782" s="233">
        <v>99.822692840634332</v>
      </c>
      <c r="K1782" s="235">
        <v>99.976749477602823</v>
      </c>
      <c r="L1782" s="235">
        <v>99.976475108584054</v>
      </c>
      <c r="M1782" s="240">
        <v>101.31852821973133</v>
      </c>
      <c r="N1782" s="240">
        <v>101.67375337869989</v>
      </c>
      <c r="O1782" s="240"/>
      <c r="P1782" s="238"/>
    </row>
    <row r="1783" spans="9:16" x14ac:dyDescent="0.35">
      <c r="I1783" s="223">
        <v>45296</v>
      </c>
      <c r="J1783" s="233">
        <v>99.822719399525781</v>
      </c>
      <c r="K1783" s="235">
        <v>99.976752960305404</v>
      </c>
      <c r="L1783" s="235">
        <v>99.976478449713355</v>
      </c>
      <c r="M1783" s="240">
        <v>101.3181425724018</v>
      </c>
      <c r="N1783" s="240">
        <v>101.67356463790391</v>
      </c>
      <c r="O1783" s="240"/>
      <c r="P1783" s="238"/>
    </row>
    <row r="1784" spans="9:16" x14ac:dyDescent="0.35">
      <c r="I1784" s="223">
        <v>45297</v>
      </c>
      <c r="J1784" s="233">
        <v>99.822745958417229</v>
      </c>
      <c r="K1784" s="235">
        <v>99.976756443007986</v>
      </c>
      <c r="L1784" s="235">
        <v>99.976481790842655</v>
      </c>
      <c r="M1784" s="240">
        <v>101.31775692507226</v>
      </c>
      <c r="N1784" s="240">
        <v>101.67337589710795</v>
      </c>
      <c r="O1784" s="240"/>
      <c r="P1784" s="238"/>
    </row>
    <row r="1785" spans="9:16" x14ac:dyDescent="0.35">
      <c r="I1785" s="223">
        <v>45298</v>
      </c>
      <c r="J1785" s="233">
        <v>99.822772517308678</v>
      </c>
      <c r="K1785" s="235">
        <v>99.976759925710567</v>
      </c>
      <c r="L1785" s="235">
        <v>99.976485131971955</v>
      </c>
      <c r="M1785" s="240">
        <v>101.31737127774272</v>
      </c>
      <c r="N1785" s="240">
        <v>101.67318715631197</v>
      </c>
      <c r="O1785" s="240"/>
      <c r="P1785" s="238"/>
    </row>
    <row r="1786" spans="9:16" x14ac:dyDescent="0.35">
      <c r="I1786" s="223">
        <v>45299</v>
      </c>
      <c r="J1786" s="233">
        <v>99.822799076200127</v>
      </c>
      <c r="K1786" s="235">
        <v>99.976763408413149</v>
      </c>
      <c r="L1786" s="235">
        <v>99.976488473101256</v>
      </c>
      <c r="M1786" s="240">
        <v>101.31698563041319</v>
      </c>
      <c r="N1786" s="240">
        <v>101.67299841551601</v>
      </c>
      <c r="O1786" s="240"/>
      <c r="P1786" s="238"/>
    </row>
    <row r="1787" spans="9:16" x14ac:dyDescent="0.35">
      <c r="I1787" s="223">
        <v>45300</v>
      </c>
      <c r="J1787" s="233">
        <v>99.822825635091576</v>
      </c>
      <c r="K1787" s="235">
        <v>99.97676689111573</v>
      </c>
      <c r="L1787" s="235">
        <v>99.976491814230556</v>
      </c>
      <c r="M1787" s="240">
        <v>101.31659998308365</v>
      </c>
      <c r="N1787" s="240">
        <v>101.67280967472003</v>
      </c>
      <c r="O1787" s="240"/>
      <c r="P1787" s="238"/>
    </row>
    <row r="1788" spans="9:16" x14ac:dyDescent="0.35">
      <c r="I1788" s="223">
        <v>45301</v>
      </c>
      <c r="J1788" s="233">
        <v>99.822852193983024</v>
      </c>
      <c r="K1788" s="235">
        <v>99.976770373818312</v>
      </c>
      <c r="L1788" s="235">
        <v>99.976495155359856</v>
      </c>
      <c r="M1788" s="240">
        <v>101.31621433575411</v>
      </c>
      <c r="N1788" s="240">
        <v>101.67262093392407</v>
      </c>
      <c r="O1788" s="240"/>
      <c r="P1788" s="238"/>
    </row>
    <row r="1789" spans="9:16" x14ac:dyDescent="0.35">
      <c r="I1789" s="223">
        <v>45302</v>
      </c>
      <c r="J1789" s="233">
        <v>99.822878752874473</v>
      </c>
      <c r="K1789" s="235">
        <v>99.976773856520893</v>
      </c>
      <c r="L1789" s="235">
        <v>99.976498496489157</v>
      </c>
      <c r="M1789" s="240">
        <v>101.31582868842457</v>
      </c>
      <c r="N1789" s="240">
        <v>101.67243219312809</v>
      </c>
      <c r="O1789" s="240"/>
      <c r="P1789" s="238"/>
    </row>
    <row r="1790" spans="9:16" x14ac:dyDescent="0.35">
      <c r="I1790" s="223">
        <v>45303</v>
      </c>
      <c r="J1790" s="233">
        <v>99.822905311765922</v>
      </c>
      <c r="K1790" s="235">
        <v>99.976777339223474</v>
      </c>
      <c r="L1790" s="235">
        <v>99.976501837618457</v>
      </c>
      <c r="M1790" s="240">
        <v>101.31544304109504</v>
      </c>
      <c r="N1790" s="240">
        <v>101.67224345233213</v>
      </c>
      <c r="O1790" s="240"/>
      <c r="P1790" s="238"/>
    </row>
    <row r="1791" spans="9:16" x14ac:dyDescent="0.35">
      <c r="I1791" s="223">
        <v>45304</v>
      </c>
      <c r="J1791" s="233">
        <v>99.822931870657371</v>
      </c>
      <c r="K1791" s="235">
        <v>99.976780821926056</v>
      </c>
      <c r="L1791" s="235">
        <v>99.976505178747757</v>
      </c>
      <c r="M1791" s="240">
        <v>101.3150573937655</v>
      </c>
      <c r="N1791" s="240">
        <v>101.67205471153615</v>
      </c>
      <c r="O1791" s="240"/>
      <c r="P1791" s="238"/>
    </row>
    <row r="1792" spans="9:16" x14ac:dyDescent="0.35">
      <c r="I1792" s="223">
        <v>45305</v>
      </c>
      <c r="J1792" s="233">
        <v>99.822958429548819</v>
      </c>
      <c r="K1792" s="235">
        <v>99.976784304628637</v>
      </c>
      <c r="L1792" s="235">
        <v>99.976508519877058</v>
      </c>
      <c r="M1792" s="240">
        <v>101.31467174643596</v>
      </c>
      <c r="N1792" s="240">
        <v>101.67186597074019</v>
      </c>
      <c r="O1792" s="240"/>
      <c r="P1792" s="238"/>
    </row>
    <row r="1793" spans="9:16" x14ac:dyDescent="0.35">
      <c r="I1793" s="223">
        <v>45306</v>
      </c>
      <c r="J1793" s="233">
        <v>99.822984988440268</v>
      </c>
      <c r="K1793" s="235">
        <v>99.976787787331219</v>
      </c>
      <c r="L1793" s="235">
        <v>99.976511861006358</v>
      </c>
      <c r="M1793" s="240">
        <v>101.31428609910643</v>
      </c>
      <c r="N1793" s="240">
        <v>101.67167722994421</v>
      </c>
      <c r="O1793" s="240"/>
      <c r="P1793" s="238"/>
    </row>
    <row r="1794" spans="9:16" x14ac:dyDescent="0.35">
      <c r="I1794" s="223">
        <v>45307</v>
      </c>
      <c r="J1794" s="233">
        <v>99.823011547331717</v>
      </c>
      <c r="K1794" s="235">
        <v>99.9767912700338</v>
      </c>
      <c r="L1794" s="235">
        <v>99.976515202135658</v>
      </c>
      <c r="M1794" s="240">
        <v>101.31390045177689</v>
      </c>
      <c r="N1794" s="240">
        <v>101.67148848914825</v>
      </c>
      <c r="O1794" s="240"/>
      <c r="P1794" s="238"/>
    </row>
    <row r="1795" spans="9:16" x14ac:dyDescent="0.35">
      <c r="I1795" s="223">
        <v>45308</v>
      </c>
      <c r="J1795" s="233">
        <v>99.823038106223166</v>
      </c>
      <c r="K1795" s="235">
        <v>99.976794752736382</v>
      </c>
      <c r="L1795" s="235">
        <v>99.976518543264959</v>
      </c>
      <c r="M1795" s="240">
        <v>101.31351480444735</v>
      </c>
      <c r="N1795" s="240">
        <v>101.67129974835227</v>
      </c>
      <c r="O1795" s="240"/>
      <c r="P1795" s="238"/>
    </row>
    <row r="1796" spans="9:16" x14ac:dyDescent="0.35">
      <c r="I1796" s="223">
        <v>45309</v>
      </c>
      <c r="J1796" s="233">
        <v>99.823064665114615</v>
      </c>
      <c r="K1796" s="235">
        <v>99.976798235438963</v>
      </c>
      <c r="L1796" s="235">
        <v>99.976521884394259</v>
      </c>
      <c r="M1796" s="240">
        <v>101.31312915711781</v>
      </c>
      <c r="N1796" s="240">
        <v>101.67111100755631</v>
      </c>
      <c r="O1796" s="240"/>
      <c r="P1796" s="238"/>
    </row>
    <row r="1797" spans="9:16" x14ac:dyDescent="0.35">
      <c r="I1797" s="223">
        <v>45310</v>
      </c>
      <c r="J1797" s="233">
        <v>99.823091224006063</v>
      </c>
      <c r="K1797" s="235">
        <v>99.976801718141544</v>
      </c>
      <c r="L1797" s="235">
        <v>99.976525225523559</v>
      </c>
      <c r="M1797" s="240">
        <v>101.31274350978828</v>
      </c>
      <c r="N1797" s="240">
        <v>101.67092226676033</v>
      </c>
      <c r="O1797" s="240"/>
      <c r="P1797" s="238"/>
    </row>
    <row r="1798" spans="9:16" x14ac:dyDescent="0.35">
      <c r="I1798" s="223">
        <v>45311</v>
      </c>
      <c r="J1798" s="233">
        <v>99.823117782897512</v>
      </c>
      <c r="K1798" s="235">
        <v>99.976805200844126</v>
      </c>
      <c r="L1798" s="235">
        <v>99.97652856665286</v>
      </c>
      <c r="M1798" s="240">
        <v>101.31235786245874</v>
      </c>
      <c r="N1798" s="240">
        <v>101.67073352596437</v>
      </c>
      <c r="O1798" s="240"/>
      <c r="P1798" s="238"/>
    </row>
    <row r="1799" spans="9:16" x14ac:dyDescent="0.35">
      <c r="I1799" s="223">
        <v>45312</v>
      </c>
      <c r="J1799" s="233">
        <v>99.823144341788961</v>
      </c>
      <c r="K1799" s="235">
        <v>99.976808683546707</v>
      </c>
      <c r="L1799" s="235">
        <v>99.97653190778216</v>
      </c>
      <c r="M1799" s="240">
        <v>101.3119722151292</v>
      </c>
      <c r="N1799" s="240">
        <v>101.67054478516839</v>
      </c>
      <c r="O1799" s="240"/>
      <c r="P1799" s="238"/>
    </row>
    <row r="1800" spans="9:16" x14ac:dyDescent="0.35">
      <c r="I1800" s="223">
        <v>45313</v>
      </c>
      <c r="J1800" s="233">
        <v>99.82317090068041</v>
      </c>
      <c r="K1800" s="235">
        <v>99.976812166249289</v>
      </c>
      <c r="L1800" s="235">
        <v>99.97653524891146</v>
      </c>
      <c r="M1800" s="240">
        <v>101.31158656779967</v>
      </c>
      <c r="N1800" s="240">
        <v>101.67035604437243</v>
      </c>
      <c r="O1800" s="240"/>
      <c r="P1800" s="238"/>
    </row>
    <row r="1801" spans="9:16" x14ac:dyDescent="0.35">
      <c r="I1801" s="223">
        <v>45314</v>
      </c>
      <c r="J1801" s="233">
        <v>99.823197459571858</v>
      </c>
      <c r="K1801" s="235">
        <v>99.97681564895187</v>
      </c>
      <c r="L1801" s="235">
        <v>99.976538590040761</v>
      </c>
      <c r="M1801" s="240">
        <v>101.31120092047013</v>
      </c>
      <c r="N1801" s="240">
        <v>101.67016730357645</v>
      </c>
      <c r="O1801" s="240"/>
      <c r="P1801" s="238"/>
    </row>
    <row r="1802" spans="9:16" x14ac:dyDescent="0.35">
      <c r="I1802" s="223">
        <v>45315</v>
      </c>
      <c r="J1802" s="233">
        <v>99.823224018463307</v>
      </c>
      <c r="K1802" s="235">
        <v>99.976819131654452</v>
      </c>
      <c r="L1802" s="235">
        <v>99.976541931170061</v>
      </c>
      <c r="M1802" s="240">
        <v>101.31081527314059</v>
      </c>
      <c r="N1802" s="240">
        <v>101.66997856278049</v>
      </c>
      <c r="O1802" s="240"/>
      <c r="P1802" s="238"/>
    </row>
    <row r="1803" spans="9:16" x14ac:dyDescent="0.35">
      <c r="I1803" s="223">
        <v>45316</v>
      </c>
      <c r="J1803" s="233">
        <v>99.823250577354756</v>
      </c>
      <c r="K1803" s="235">
        <v>99.976822614357033</v>
      </c>
      <c r="L1803" s="235">
        <v>99.976545272299361</v>
      </c>
      <c r="M1803" s="240">
        <v>101.31042962581105</v>
      </c>
      <c r="N1803" s="240">
        <v>101.66978982198451</v>
      </c>
      <c r="O1803" s="240"/>
      <c r="P1803" s="238"/>
    </row>
    <row r="1804" spans="9:16" x14ac:dyDescent="0.35">
      <c r="I1804" s="223">
        <v>45317</v>
      </c>
      <c r="J1804" s="233">
        <v>99.823277136246205</v>
      </c>
      <c r="K1804" s="235">
        <v>99.976826097059615</v>
      </c>
      <c r="L1804" s="235">
        <v>99.976548613428662</v>
      </c>
      <c r="M1804" s="240">
        <v>101.31004397848152</v>
      </c>
      <c r="N1804" s="240">
        <v>101.66960108118855</v>
      </c>
      <c r="O1804" s="240"/>
      <c r="P1804" s="238"/>
    </row>
    <row r="1805" spans="9:16" x14ac:dyDescent="0.35">
      <c r="I1805" s="223">
        <v>45318</v>
      </c>
      <c r="J1805" s="233">
        <v>99.823303695137653</v>
      </c>
      <c r="K1805" s="235">
        <v>99.976829579762196</v>
      </c>
      <c r="L1805" s="235">
        <v>99.976551954557962</v>
      </c>
      <c r="M1805" s="240">
        <v>101.30965833115198</v>
      </c>
      <c r="N1805" s="240">
        <v>101.66941234039257</v>
      </c>
      <c r="O1805" s="240"/>
      <c r="P1805" s="238"/>
    </row>
    <row r="1806" spans="9:16" x14ac:dyDescent="0.35">
      <c r="I1806" s="223">
        <v>45319</v>
      </c>
      <c r="J1806" s="233">
        <v>99.823330254029102</v>
      </c>
      <c r="K1806" s="235">
        <v>99.976833062464777</v>
      </c>
      <c r="L1806" s="235">
        <v>99.976555295687263</v>
      </c>
      <c r="M1806" s="240">
        <v>101.30927268382244</v>
      </c>
      <c r="N1806" s="240">
        <v>101.66922359959661</v>
      </c>
      <c r="O1806" s="240"/>
      <c r="P1806" s="238"/>
    </row>
    <row r="1807" spans="9:16" x14ac:dyDescent="0.35">
      <c r="I1807" s="223">
        <v>45320</v>
      </c>
      <c r="J1807" s="233">
        <v>99.823356812920551</v>
      </c>
      <c r="K1807" s="235">
        <v>99.976836545167359</v>
      </c>
      <c r="L1807" s="235">
        <v>99.976558636816563</v>
      </c>
      <c r="M1807" s="240">
        <v>101.30888703649291</v>
      </c>
      <c r="N1807" s="240">
        <v>101.66903485880063</v>
      </c>
      <c r="O1807" s="240"/>
      <c r="P1807" s="238"/>
    </row>
    <row r="1808" spans="9:16" x14ac:dyDescent="0.35">
      <c r="I1808" s="223">
        <v>45321</v>
      </c>
      <c r="J1808" s="233">
        <v>99.823383371812</v>
      </c>
      <c r="K1808" s="235">
        <v>99.97684002786994</v>
      </c>
      <c r="L1808" s="235">
        <v>99.976561977945863</v>
      </c>
      <c r="M1808" s="240">
        <v>101.30850138916337</v>
      </c>
      <c r="N1808" s="240">
        <v>101.66884611800467</v>
      </c>
      <c r="O1808" s="240"/>
      <c r="P1808" s="238"/>
    </row>
    <row r="1809" spans="9:16" x14ac:dyDescent="0.35">
      <c r="I1809" s="223">
        <v>45322</v>
      </c>
      <c r="J1809" s="233">
        <v>99.823409930703448</v>
      </c>
      <c r="K1809" s="235">
        <v>99.976843510572522</v>
      </c>
      <c r="L1809" s="235">
        <v>99.976565319075164</v>
      </c>
      <c r="M1809" s="240">
        <v>101.30811574183383</v>
      </c>
      <c r="N1809" s="240">
        <v>101.66865737720869</v>
      </c>
      <c r="O1809" s="240"/>
      <c r="P1809" s="238"/>
    </row>
    <row r="1810" spans="9:16" x14ac:dyDescent="0.35">
      <c r="I1810" s="223">
        <v>45323</v>
      </c>
      <c r="J1810" s="233">
        <v>99.823436489594897</v>
      </c>
      <c r="K1810" s="235">
        <v>99.976846993275103</v>
      </c>
      <c r="L1810" s="235">
        <v>99.976568660204464</v>
      </c>
      <c r="M1810" s="240">
        <v>101.30773009450429</v>
      </c>
      <c r="N1810" s="240">
        <v>101.66846863641273</v>
      </c>
      <c r="O1810" s="240"/>
      <c r="P1810" s="238"/>
    </row>
    <row r="1811" spans="9:16" x14ac:dyDescent="0.35">
      <c r="I1811" s="223">
        <v>45324</v>
      </c>
      <c r="J1811" s="233">
        <v>99.823463048486346</v>
      </c>
      <c r="K1811" s="235">
        <v>99.976850475977685</v>
      </c>
      <c r="L1811" s="235">
        <v>99.976572001333764</v>
      </c>
      <c r="M1811" s="240">
        <v>101.30734444717476</v>
      </c>
      <c r="N1811" s="240">
        <v>101.66827989561675</v>
      </c>
      <c r="O1811" s="240"/>
      <c r="P1811" s="238"/>
    </row>
    <row r="1812" spans="9:16" x14ac:dyDescent="0.35">
      <c r="I1812" s="223">
        <v>45325</v>
      </c>
      <c r="J1812" s="233">
        <v>99.823489607377795</v>
      </c>
      <c r="K1812" s="235">
        <v>99.976853958680266</v>
      </c>
      <c r="L1812" s="235">
        <v>99.976575342463065</v>
      </c>
      <c r="M1812" s="240">
        <v>101.30695879984522</v>
      </c>
      <c r="N1812" s="240">
        <v>101.66809115482079</v>
      </c>
      <c r="O1812" s="240"/>
      <c r="P1812" s="238"/>
    </row>
    <row r="1813" spans="9:16" x14ac:dyDescent="0.35">
      <c r="I1813" s="223">
        <v>45326</v>
      </c>
      <c r="J1813" s="233">
        <v>99.823516166269243</v>
      </c>
      <c r="K1813" s="235">
        <v>99.976857441382847</v>
      </c>
      <c r="L1813" s="235">
        <v>99.976578683592365</v>
      </c>
      <c r="M1813" s="240">
        <v>101.30657315251568</v>
      </c>
      <c r="N1813" s="240">
        <v>101.66790241402481</v>
      </c>
      <c r="O1813" s="240"/>
      <c r="P1813" s="238"/>
    </row>
    <row r="1814" spans="9:16" x14ac:dyDescent="0.35">
      <c r="I1814" s="223">
        <v>45327</v>
      </c>
      <c r="J1814" s="233">
        <v>99.823542725160692</v>
      </c>
      <c r="K1814" s="235">
        <v>99.976860924085429</v>
      </c>
      <c r="L1814" s="235">
        <v>99.976582024721665</v>
      </c>
      <c r="M1814" s="240">
        <v>101.30618750518614</v>
      </c>
      <c r="N1814" s="240">
        <v>101.66771367322885</v>
      </c>
      <c r="O1814" s="240"/>
      <c r="P1814" s="238"/>
    </row>
    <row r="1815" spans="9:16" x14ac:dyDescent="0.35">
      <c r="I1815" s="223">
        <v>45328</v>
      </c>
      <c r="J1815" s="233">
        <v>99.823569284052141</v>
      </c>
      <c r="K1815" s="235">
        <v>99.97686440678801</v>
      </c>
      <c r="L1815" s="235">
        <v>99.976585365850966</v>
      </c>
      <c r="M1815" s="240">
        <v>101.30580185785661</v>
      </c>
      <c r="N1815" s="240">
        <v>101.66752493243287</v>
      </c>
      <c r="O1815" s="240"/>
      <c r="P1815" s="238"/>
    </row>
    <row r="1816" spans="9:16" x14ac:dyDescent="0.35">
      <c r="I1816" s="223">
        <v>45329</v>
      </c>
      <c r="J1816" s="233">
        <v>99.82359584294359</v>
      </c>
      <c r="K1816" s="235">
        <v>99.976867889490592</v>
      </c>
      <c r="L1816" s="235">
        <v>99.976588706980266</v>
      </c>
      <c r="M1816" s="240">
        <v>101.30541621052707</v>
      </c>
      <c r="N1816" s="240">
        <v>101.66733619163691</v>
      </c>
      <c r="O1816" s="240"/>
      <c r="P1816" s="238"/>
    </row>
    <row r="1817" spans="9:16" x14ac:dyDescent="0.35">
      <c r="I1817" s="223">
        <v>45330</v>
      </c>
      <c r="J1817" s="233">
        <v>99.823622401835038</v>
      </c>
      <c r="K1817" s="235">
        <v>99.976871372193173</v>
      </c>
      <c r="L1817" s="235">
        <v>99.976592048109566</v>
      </c>
      <c r="M1817" s="240">
        <v>101.30503056319753</v>
      </c>
      <c r="N1817" s="240">
        <v>101.66714745084093</v>
      </c>
      <c r="O1817" s="240"/>
      <c r="P1817" s="238"/>
    </row>
    <row r="1818" spans="9:16" x14ac:dyDescent="0.35">
      <c r="I1818" s="223">
        <v>45331</v>
      </c>
      <c r="J1818" s="233">
        <v>99.823648960726487</v>
      </c>
      <c r="K1818" s="235">
        <v>99.976874854895755</v>
      </c>
      <c r="L1818" s="235">
        <v>99.976595389238867</v>
      </c>
      <c r="M1818" s="240">
        <v>101.304644915868</v>
      </c>
      <c r="N1818" s="240">
        <v>101.66695871004497</v>
      </c>
      <c r="O1818" s="240"/>
      <c r="P1818" s="238"/>
    </row>
    <row r="1819" spans="9:16" x14ac:dyDescent="0.35">
      <c r="I1819" s="223">
        <v>45332</v>
      </c>
      <c r="J1819" s="233">
        <v>99.823675519617936</v>
      </c>
      <c r="K1819" s="235">
        <v>99.976878337598336</v>
      </c>
      <c r="L1819" s="235">
        <v>99.976598730368167</v>
      </c>
      <c r="M1819" s="240">
        <v>101.30425926853846</v>
      </c>
      <c r="N1819" s="240">
        <v>101.66676996924899</v>
      </c>
      <c r="O1819" s="240"/>
      <c r="P1819" s="238"/>
    </row>
    <row r="1820" spans="9:16" x14ac:dyDescent="0.35">
      <c r="I1820" s="223">
        <v>45333</v>
      </c>
      <c r="J1820" s="233">
        <v>99.823702078509385</v>
      </c>
      <c r="K1820" s="235">
        <v>99.976881820300918</v>
      </c>
      <c r="L1820" s="235">
        <v>99.976602071497467</v>
      </c>
      <c r="M1820" s="240">
        <v>101.30387362120892</v>
      </c>
      <c r="N1820" s="240">
        <v>101.66658122845303</v>
      </c>
      <c r="O1820" s="240"/>
      <c r="P1820" s="238"/>
    </row>
    <row r="1821" spans="9:16" x14ac:dyDescent="0.35">
      <c r="I1821" s="223">
        <v>45334</v>
      </c>
      <c r="J1821" s="233">
        <v>99.823728637400833</v>
      </c>
      <c r="K1821" s="235">
        <v>99.976885303003499</v>
      </c>
      <c r="L1821" s="235">
        <v>99.976605412626768</v>
      </c>
      <c r="M1821" s="240">
        <v>101.30348797387938</v>
      </c>
      <c r="N1821" s="240">
        <v>101.66639248765705</v>
      </c>
      <c r="O1821" s="240"/>
      <c r="P1821" s="238"/>
    </row>
    <row r="1822" spans="9:16" x14ac:dyDescent="0.35">
      <c r="I1822" s="223">
        <v>45335</v>
      </c>
      <c r="J1822" s="233">
        <v>99.823755196292282</v>
      </c>
      <c r="K1822" s="235">
        <v>99.97688878570608</v>
      </c>
      <c r="L1822" s="235">
        <v>99.976608753756068</v>
      </c>
      <c r="M1822" s="240">
        <v>101.30310232654985</v>
      </c>
      <c r="N1822" s="240">
        <v>101.66620374686109</v>
      </c>
      <c r="O1822" s="240"/>
      <c r="P1822" s="238"/>
    </row>
    <row r="1823" spans="9:16" x14ac:dyDescent="0.35">
      <c r="I1823" s="223">
        <v>45336</v>
      </c>
      <c r="J1823" s="233">
        <v>99.823781755183731</v>
      </c>
      <c r="K1823" s="235">
        <v>99.976892268408662</v>
      </c>
      <c r="L1823" s="235">
        <v>99.976612094885368</v>
      </c>
      <c r="M1823" s="240">
        <v>101.30271667922031</v>
      </c>
      <c r="N1823" s="240">
        <v>101.66601500606511</v>
      </c>
      <c r="O1823" s="240"/>
      <c r="P1823" s="238"/>
    </row>
    <row r="1824" spans="9:16" x14ac:dyDescent="0.35">
      <c r="I1824" s="223">
        <v>45337</v>
      </c>
      <c r="J1824" s="233">
        <v>99.82380831407518</v>
      </c>
      <c r="K1824" s="235">
        <v>99.976895751111243</v>
      </c>
      <c r="L1824" s="235">
        <v>99.976615436014669</v>
      </c>
      <c r="M1824" s="240">
        <v>101.30233103189077</v>
      </c>
      <c r="N1824" s="240">
        <v>101.66582626526915</v>
      </c>
      <c r="O1824" s="240"/>
      <c r="P1824" s="238"/>
    </row>
    <row r="1825" spans="9:16" x14ac:dyDescent="0.35">
      <c r="I1825" s="223">
        <v>45338</v>
      </c>
      <c r="J1825" s="233">
        <v>99.823834872966628</v>
      </c>
      <c r="K1825" s="235">
        <v>99.976899233813825</v>
      </c>
      <c r="L1825" s="235">
        <v>99.976618777143969</v>
      </c>
      <c r="M1825" s="240">
        <v>101.30194538456124</v>
      </c>
      <c r="N1825" s="240">
        <v>101.66563752447317</v>
      </c>
      <c r="O1825" s="240"/>
      <c r="P1825" s="238"/>
    </row>
    <row r="1826" spans="9:16" x14ac:dyDescent="0.35">
      <c r="I1826" s="223">
        <v>45339</v>
      </c>
      <c r="J1826" s="233">
        <v>99.823861431858077</v>
      </c>
      <c r="K1826" s="235">
        <v>99.976902716516406</v>
      </c>
      <c r="L1826" s="235">
        <v>99.976622118273269</v>
      </c>
      <c r="M1826" s="240">
        <v>101.3015597372317</v>
      </c>
      <c r="N1826" s="240">
        <v>101.66544878367721</v>
      </c>
      <c r="O1826" s="240"/>
      <c r="P1826" s="238"/>
    </row>
    <row r="1827" spans="9:16" x14ac:dyDescent="0.35">
      <c r="I1827" s="223">
        <v>45340</v>
      </c>
      <c r="J1827" s="233">
        <v>99.823887990749526</v>
      </c>
      <c r="K1827" s="235">
        <v>99.976906199218988</v>
      </c>
      <c r="L1827" s="235">
        <v>99.97662545940257</v>
      </c>
      <c r="M1827" s="240">
        <v>101.30117408990216</v>
      </c>
      <c r="N1827" s="240">
        <v>101.66526004288123</v>
      </c>
      <c r="O1827" s="240"/>
      <c r="P1827" s="238"/>
    </row>
    <row r="1828" spans="9:16" x14ac:dyDescent="0.35">
      <c r="I1828" s="223">
        <v>45341</v>
      </c>
      <c r="J1828" s="233">
        <v>99.823914549640975</v>
      </c>
      <c r="K1828" s="235">
        <v>99.976909681921569</v>
      </c>
      <c r="L1828" s="235">
        <v>99.97662880053187</v>
      </c>
      <c r="M1828" s="240">
        <v>101.30078844257262</v>
      </c>
      <c r="N1828" s="240">
        <v>101.66507130208527</v>
      </c>
      <c r="O1828" s="240"/>
      <c r="P1828" s="238"/>
    </row>
    <row r="1829" spans="9:16" x14ac:dyDescent="0.35">
      <c r="I1829" s="223">
        <v>45342</v>
      </c>
      <c r="J1829" s="233">
        <v>99.823941108532424</v>
      </c>
      <c r="K1829" s="235">
        <v>99.97691316462415</v>
      </c>
      <c r="L1829" s="235">
        <v>99.97663214166117</v>
      </c>
      <c r="M1829" s="240">
        <v>101.30040279524309</v>
      </c>
      <c r="N1829" s="240">
        <v>101.66488256128929</v>
      </c>
      <c r="O1829" s="240"/>
      <c r="P1829" s="238"/>
    </row>
    <row r="1830" spans="9:16" x14ac:dyDescent="0.35">
      <c r="I1830" s="223">
        <v>45343</v>
      </c>
      <c r="J1830" s="233">
        <v>99.823967667423872</v>
      </c>
      <c r="K1830" s="235">
        <v>99.976916647326732</v>
      </c>
      <c r="L1830" s="235">
        <v>99.976635482790471</v>
      </c>
      <c r="M1830" s="240">
        <v>101.30001714791355</v>
      </c>
      <c r="N1830" s="240">
        <v>101.66469382049333</v>
      </c>
      <c r="O1830" s="240"/>
      <c r="P1830" s="238"/>
    </row>
    <row r="1831" spans="9:16" x14ac:dyDescent="0.35">
      <c r="I1831" s="223">
        <v>45344</v>
      </c>
      <c r="J1831" s="233">
        <v>99.823994226315321</v>
      </c>
      <c r="K1831" s="235">
        <v>99.976920130029313</v>
      </c>
      <c r="L1831" s="235">
        <v>99.976638823919771</v>
      </c>
      <c r="M1831" s="240">
        <v>101.29963150058401</v>
      </c>
      <c r="N1831" s="240">
        <v>101.66450507969735</v>
      </c>
      <c r="O1831" s="240"/>
      <c r="P1831" s="238"/>
    </row>
    <row r="1832" spans="9:16" x14ac:dyDescent="0.35">
      <c r="I1832" s="223">
        <v>45345</v>
      </c>
      <c r="J1832" s="233">
        <v>99.82402078520677</v>
      </c>
      <c r="K1832" s="235">
        <v>99.976923612731895</v>
      </c>
      <c r="L1832" s="235">
        <v>99.976642165049071</v>
      </c>
      <c r="M1832" s="240">
        <v>101.29924585325448</v>
      </c>
      <c r="N1832" s="240">
        <v>101.66431633890139</v>
      </c>
      <c r="O1832" s="240"/>
      <c r="P1832" s="238"/>
    </row>
    <row r="1833" spans="9:16" x14ac:dyDescent="0.35">
      <c r="I1833" s="223">
        <v>45346</v>
      </c>
      <c r="J1833" s="233">
        <v>99.824047344098219</v>
      </c>
      <c r="K1833" s="235">
        <v>99.976927095434476</v>
      </c>
      <c r="L1833" s="235">
        <v>99.976645506178372</v>
      </c>
      <c r="M1833" s="240">
        <v>101.29886020592494</v>
      </c>
      <c r="N1833" s="240">
        <v>101.66412759810541</v>
      </c>
      <c r="O1833" s="240"/>
      <c r="P1833" s="238"/>
    </row>
    <row r="1834" spans="9:16" x14ac:dyDescent="0.35">
      <c r="I1834" s="223">
        <v>45347</v>
      </c>
      <c r="J1834" s="233">
        <v>99.824073902989667</v>
      </c>
      <c r="K1834" s="235">
        <v>99.976930578137058</v>
      </c>
      <c r="L1834" s="235">
        <v>99.976648847307672</v>
      </c>
      <c r="M1834" s="240">
        <v>101.2984745585954</v>
      </c>
      <c r="N1834" s="240">
        <v>101.66393885730945</v>
      </c>
      <c r="O1834" s="240"/>
      <c r="P1834" s="238"/>
    </row>
    <row r="1835" spans="9:16" x14ac:dyDescent="0.35">
      <c r="I1835" s="223">
        <v>45348</v>
      </c>
      <c r="J1835" s="233">
        <v>99.824100461881116</v>
      </c>
      <c r="K1835" s="235">
        <v>99.976934060839639</v>
      </c>
      <c r="L1835" s="235">
        <v>99.976652188436972</v>
      </c>
      <c r="M1835" s="240">
        <v>101.29808891126586</v>
      </c>
      <c r="N1835" s="240">
        <v>101.66375011651347</v>
      </c>
      <c r="O1835" s="240"/>
      <c r="P1835" s="238"/>
    </row>
    <row r="1836" spans="9:16" x14ac:dyDescent="0.35">
      <c r="I1836" s="223">
        <v>45349</v>
      </c>
      <c r="J1836" s="233">
        <v>99.824127020772565</v>
      </c>
      <c r="K1836" s="235">
        <v>99.976937543542221</v>
      </c>
      <c r="L1836" s="235">
        <v>99.976655529566273</v>
      </c>
      <c r="M1836" s="240">
        <v>101.29770326393633</v>
      </c>
      <c r="N1836" s="240">
        <v>101.66356137571751</v>
      </c>
      <c r="O1836" s="240"/>
      <c r="P1836" s="238"/>
    </row>
    <row r="1837" spans="9:16" x14ac:dyDescent="0.35">
      <c r="I1837" s="223">
        <v>45350</v>
      </c>
      <c r="J1837" s="233">
        <v>99.824153579664014</v>
      </c>
      <c r="K1837" s="235">
        <v>99.976941026244802</v>
      </c>
      <c r="L1837" s="235">
        <v>99.976658870695573</v>
      </c>
      <c r="M1837" s="240">
        <v>101.29731761660679</v>
      </c>
      <c r="N1837" s="240">
        <v>101.66337263492153</v>
      </c>
      <c r="O1837" s="240"/>
      <c r="P1837" s="238"/>
    </row>
    <row r="1838" spans="9:16" x14ac:dyDescent="0.35">
      <c r="I1838" s="223">
        <v>45351</v>
      </c>
      <c r="J1838" s="233">
        <v>99.824180138555462</v>
      </c>
      <c r="K1838" s="235">
        <v>99.976944508947383</v>
      </c>
      <c r="L1838" s="235">
        <v>99.976662211824873</v>
      </c>
      <c r="M1838" s="240">
        <v>101.29693196927725</v>
      </c>
      <c r="N1838" s="240">
        <v>101.66318389412557</v>
      </c>
      <c r="O1838" s="240"/>
      <c r="P1838" s="238"/>
    </row>
    <row r="1839" spans="9:16" x14ac:dyDescent="0.35">
      <c r="I1839" s="223">
        <v>45352</v>
      </c>
      <c r="J1839" s="233">
        <v>99.824206697446911</v>
      </c>
      <c r="K1839" s="235">
        <v>99.976947991649965</v>
      </c>
      <c r="L1839" s="235">
        <v>99.976665552954174</v>
      </c>
      <c r="M1839" s="240">
        <v>101.29654632194772</v>
      </c>
      <c r="N1839" s="240">
        <v>101.66299515332959</v>
      </c>
      <c r="O1839" s="240"/>
      <c r="P1839" s="238"/>
    </row>
    <row r="1840" spans="9:16" x14ac:dyDescent="0.35">
      <c r="I1840" s="223">
        <v>45353</v>
      </c>
      <c r="J1840" s="233">
        <v>99.82423325633836</v>
      </c>
      <c r="K1840" s="235">
        <v>99.976951474352546</v>
      </c>
      <c r="L1840" s="235">
        <v>99.976668894083474</v>
      </c>
      <c r="M1840" s="240">
        <v>101.29616067461818</v>
      </c>
      <c r="N1840" s="240">
        <v>101.66280641253363</v>
      </c>
      <c r="O1840" s="240"/>
      <c r="P1840" s="238"/>
    </row>
    <row r="1841" spans="9:16" x14ac:dyDescent="0.35">
      <c r="I1841" s="223">
        <v>45354</v>
      </c>
      <c r="J1841" s="233">
        <v>99.824259815229809</v>
      </c>
      <c r="K1841" s="235">
        <v>99.976954957055128</v>
      </c>
      <c r="L1841" s="235">
        <v>99.976672235212774</v>
      </c>
      <c r="M1841" s="240">
        <v>101.29577502728864</v>
      </c>
      <c r="N1841" s="240">
        <v>101.66261767173765</v>
      </c>
      <c r="O1841" s="240"/>
      <c r="P1841" s="238"/>
    </row>
    <row r="1842" spans="9:16" x14ac:dyDescent="0.35">
      <c r="I1842" s="223">
        <v>45355</v>
      </c>
      <c r="J1842" s="233">
        <v>99.824286374121257</v>
      </c>
      <c r="K1842" s="235">
        <v>99.976958439757709</v>
      </c>
      <c r="L1842" s="235">
        <v>99.976675576342075</v>
      </c>
      <c r="M1842" s="240">
        <v>101.2953893799591</v>
      </c>
      <c r="N1842" s="240">
        <v>101.66242893094169</v>
      </c>
      <c r="O1842" s="240"/>
      <c r="P1842" s="238"/>
    </row>
    <row r="1843" spans="9:16" x14ac:dyDescent="0.35">
      <c r="I1843" s="223">
        <v>45356</v>
      </c>
      <c r="J1843" s="233">
        <v>99.824312933012706</v>
      </c>
      <c r="K1843" s="235">
        <v>99.976961922460291</v>
      </c>
      <c r="L1843" s="235">
        <v>99.976678917471375</v>
      </c>
      <c r="M1843" s="240">
        <v>101.29500373262957</v>
      </c>
      <c r="N1843" s="240">
        <v>101.66224019014571</v>
      </c>
      <c r="O1843" s="240"/>
      <c r="P1843" s="238"/>
    </row>
    <row r="1844" spans="9:16" x14ac:dyDescent="0.35">
      <c r="I1844" s="223">
        <v>45357</v>
      </c>
      <c r="J1844" s="233">
        <v>99.824339491904155</v>
      </c>
      <c r="K1844" s="235">
        <v>99.976965405162872</v>
      </c>
      <c r="L1844" s="235">
        <v>99.976682258600675</v>
      </c>
      <c r="M1844" s="240">
        <v>101.29461808530003</v>
      </c>
      <c r="N1844" s="240">
        <v>101.66205144934975</v>
      </c>
      <c r="O1844" s="240"/>
      <c r="P1844" s="238"/>
    </row>
    <row r="1845" spans="9:16" x14ac:dyDescent="0.35">
      <c r="I1845" s="223">
        <v>45358</v>
      </c>
      <c r="J1845" s="233">
        <v>99.824366050795604</v>
      </c>
      <c r="K1845" s="235">
        <v>99.976968887865453</v>
      </c>
      <c r="L1845" s="235">
        <v>99.976685599729976</v>
      </c>
      <c r="M1845" s="240">
        <v>101.29423243797049</v>
      </c>
      <c r="N1845" s="240">
        <v>101.66186270855377</v>
      </c>
      <c r="O1845" s="240"/>
      <c r="P1845" s="238"/>
    </row>
    <row r="1846" spans="9:16" x14ac:dyDescent="0.35">
      <c r="I1846" s="223">
        <v>45359</v>
      </c>
      <c r="J1846" s="233">
        <v>99.824392609687052</v>
      </c>
      <c r="K1846" s="235">
        <v>99.976972370568035</v>
      </c>
      <c r="L1846" s="235">
        <v>99.976688940859276</v>
      </c>
      <c r="M1846" s="240">
        <v>101.29384679064096</v>
      </c>
      <c r="N1846" s="240">
        <v>101.66167396775781</v>
      </c>
      <c r="O1846" s="240"/>
      <c r="P1846" s="238"/>
    </row>
    <row r="1847" spans="9:16" x14ac:dyDescent="0.35">
      <c r="I1847" s="223">
        <v>45360</v>
      </c>
      <c r="J1847" s="233">
        <v>99.824419168578501</v>
      </c>
      <c r="K1847" s="235">
        <v>99.976975853270616</v>
      </c>
      <c r="L1847" s="235">
        <v>99.976692281988576</v>
      </c>
      <c r="M1847" s="240">
        <v>101.29346114331142</v>
      </c>
      <c r="N1847" s="240">
        <v>101.66148522696183</v>
      </c>
      <c r="O1847" s="240"/>
      <c r="P1847" s="238"/>
    </row>
    <row r="1848" spans="9:16" x14ac:dyDescent="0.35">
      <c r="I1848" s="223">
        <v>45361</v>
      </c>
      <c r="J1848" s="233">
        <v>99.82444572746995</v>
      </c>
      <c r="K1848" s="235">
        <v>99.976979335973198</v>
      </c>
      <c r="L1848" s="235">
        <v>99.976695623117877</v>
      </c>
      <c r="M1848" s="240">
        <v>101.29307549598188</v>
      </c>
      <c r="N1848" s="240">
        <v>101.66129648616587</v>
      </c>
      <c r="O1848" s="240"/>
      <c r="P1848" s="238"/>
    </row>
    <row r="1849" spans="9:16" x14ac:dyDescent="0.35">
      <c r="I1849" s="223">
        <v>45362</v>
      </c>
      <c r="J1849" s="233">
        <v>99.824472286361399</v>
      </c>
      <c r="K1849" s="235">
        <v>99.976982818675779</v>
      </c>
      <c r="L1849" s="235">
        <v>99.976698964247177</v>
      </c>
      <c r="M1849" s="240">
        <v>101.29268984865234</v>
      </c>
      <c r="N1849" s="240">
        <v>101.66110774536989</v>
      </c>
      <c r="O1849" s="240"/>
      <c r="P1849" s="238"/>
    </row>
    <row r="1850" spans="9:16" x14ac:dyDescent="0.35">
      <c r="I1850" s="223">
        <v>45363</v>
      </c>
      <c r="J1850" s="233">
        <v>99.824498845252847</v>
      </c>
      <c r="K1850" s="235">
        <v>99.976986301378361</v>
      </c>
      <c r="L1850" s="235">
        <v>99.976702305376477</v>
      </c>
      <c r="M1850" s="240">
        <v>101.29230420132281</v>
      </c>
      <c r="N1850" s="240">
        <v>101.66091900457393</v>
      </c>
      <c r="O1850" s="240"/>
      <c r="P1850" s="238"/>
    </row>
    <row r="1851" spans="9:16" x14ac:dyDescent="0.35">
      <c r="I1851" s="223">
        <v>45364</v>
      </c>
      <c r="J1851" s="233">
        <v>99.824525404144296</v>
      </c>
      <c r="K1851" s="235">
        <v>99.976989784080942</v>
      </c>
      <c r="L1851" s="235">
        <v>99.976705646505778</v>
      </c>
      <c r="M1851" s="240">
        <v>101.29191855399327</v>
      </c>
      <c r="N1851" s="240">
        <v>101.66073026377795</v>
      </c>
      <c r="O1851" s="240"/>
      <c r="P1851" s="238"/>
    </row>
    <row r="1852" spans="9:16" x14ac:dyDescent="0.35">
      <c r="I1852" s="223">
        <v>45365</v>
      </c>
      <c r="J1852" s="233">
        <v>99.824551963035745</v>
      </c>
      <c r="K1852" s="235">
        <v>99.976993266783523</v>
      </c>
      <c r="L1852" s="235">
        <v>99.976708987635078</v>
      </c>
      <c r="M1852" s="240">
        <v>101.29153290666373</v>
      </c>
      <c r="N1852" s="240">
        <v>101.66054152298199</v>
      </c>
      <c r="O1852" s="240"/>
      <c r="P1852" s="238"/>
    </row>
    <row r="1853" spans="9:16" x14ac:dyDescent="0.35">
      <c r="I1853" s="223">
        <v>45366</v>
      </c>
      <c r="J1853" s="233">
        <v>99.824578521927194</v>
      </c>
      <c r="K1853" s="235">
        <v>99.976996749486105</v>
      </c>
      <c r="L1853" s="235">
        <v>99.976712328764378</v>
      </c>
      <c r="M1853" s="240">
        <v>101.2911472593342</v>
      </c>
      <c r="N1853" s="240">
        <v>101.66035278218601</v>
      </c>
      <c r="O1853" s="240"/>
      <c r="P1853" s="238"/>
    </row>
    <row r="1854" spans="9:16" x14ac:dyDescent="0.35">
      <c r="I1854" s="223">
        <v>45367</v>
      </c>
      <c r="J1854" s="233">
        <v>99.824605080818642</v>
      </c>
      <c r="K1854" s="235">
        <v>99.977000232188686</v>
      </c>
      <c r="L1854" s="235">
        <v>99.976715669893679</v>
      </c>
      <c r="M1854" s="240">
        <v>101.29076161200466</v>
      </c>
      <c r="N1854" s="240">
        <v>101.66016404139005</v>
      </c>
      <c r="O1854" s="240"/>
      <c r="P1854" s="238"/>
    </row>
    <row r="1855" spans="9:16" x14ac:dyDescent="0.35">
      <c r="I1855" s="223">
        <v>45368</v>
      </c>
      <c r="J1855" s="233">
        <v>99.824631639710091</v>
      </c>
      <c r="K1855" s="235">
        <v>99.977003714891268</v>
      </c>
      <c r="L1855" s="235">
        <v>99.976719011022979</v>
      </c>
      <c r="M1855" s="240">
        <v>101.29037596467512</v>
      </c>
      <c r="N1855" s="240">
        <v>101.65997530059407</v>
      </c>
      <c r="O1855" s="240"/>
      <c r="P1855" s="238"/>
    </row>
    <row r="1856" spans="9:16" x14ac:dyDescent="0.35">
      <c r="I1856" s="223">
        <v>45369</v>
      </c>
      <c r="J1856" s="233">
        <v>99.82465819860154</v>
      </c>
      <c r="K1856" s="235">
        <v>99.977007197593849</v>
      </c>
      <c r="L1856" s="235">
        <v>99.976722352152279</v>
      </c>
      <c r="M1856" s="240">
        <v>101.28999031734558</v>
      </c>
      <c r="N1856" s="240">
        <v>101.65978655979811</v>
      </c>
      <c r="O1856" s="240"/>
      <c r="P1856" s="238"/>
    </row>
    <row r="1857" spans="9:16" x14ac:dyDescent="0.35">
      <c r="I1857" s="223">
        <v>45370</v>
      </c>
      <c r="J1857" s="233">
        <v>99.824684757492989</v>
      </c>
      <c r="K1857" s="235">
        <v>99.977010680296431</v>
      </c>
      <c r="L1857" s="235">
        <v>99.97672569328158</v>
      </c>
      <c r="M1857" s="240">
        <v>101.28960467001605</v>
      </c>
      <c r="N1857" s="240">
        <v>101.65959781900213</v>
      </c>
      <c r="O1857" s="240"/>
      <c r="P1857" s="238"/>
    </row>
    <row r="1858" spans="9:16" x14ac:dyDescent="0.35">
      <c r="I1858" s="223">
        <v>45371</v>
      </c>
      <c r="J1858" s="233">
        <v>99.824711316384438</v>
      </c>
      <c r="K1858" s="235">
        <v>99.977014162999012</v>
      </c>
      <c r="L1858" s="235">
        <v>99.97672903441088</v>
      </c>
      <c r="M1858" s="240">
        <v>101.28921902268651</v>
      </c>
      <c r="N1858" s="240">
        <v>101.65940907820617</v>
      </c>
      <c r="O1858" s="240"/>
      <c r="P1858" s="238"/>
    </row>
    <row r="1859" spans="9:16" x14ac:dyDescent="0.35">
      <c r="I1859" s="223">
        <v>45372</v>
      </c>
      <c r="J1859" s="233">
        <v>99.824737875275886</v>
      </c>
      <c r="K1859" s="235">
        <v>99.977017645701594</v>
      </c>
      <c r="L1859" s="235">
        <v>99.97673237554018</v>
      </c>
      <c r="M1859" s="240">
        <v>101.28883337535697</v>
      </c>
      <c r="N1859" s="240">
        <v>101.65922033741019</v>
      </c>
      <c r="O1859" s="240"/>
      <c r="P1859" s="238"/>
    </row>
    <row r="1860" spans="9:16" x14ac:dyDescent="0.35">
      <c r="I1860" s="223">
        <v>45373</v>
      </c>
      <c r="J1860" s="233">
        <v>99.824764434167335</v>
      </c>
      <c r="K1860" s="235">
        <v>99.977021128404175</v>
      </c>
      <c r="L1860" s="235">
        <v>99.976735716669481</v>
      </c>
      <c r="M1860" s="240">
        <v>101.28844772802744</v>
      </c>
      <c r="N1860" s="240">
        <v>101.65903159661423</v>
      </c>
      <c r="O1860" s="240"/>
      <c r="P1860" s="238"/>
    </row>
    <row r="1861" spans="9:16" x14ac:dyDescent="0.35">
      <c r="I1861" s="223">
        <v>45374</v>
      </c>
      <c r="J1861" s="233">
        <v>99.824790993058784</v>
      </c>
      <c r="K1861" s="235">
        <v>99.977024611106756</v>
      </c>
      <c r="L1861" s="235">
        <v>99.976739057798781</v>
      </c>
      <c r="M1861" s="240">
        <v>101.2880620806979</v>
      </c>
      <c r="N1861" s="240">
        <v>101.65884285581825</v>
      </c>
      <c r="O1861" s="240"/>
      <c r="P1861" s="238"/>
    </row>
    <row r="1862" spans="9:16" x14ac:dyDescent="0.35">
      <c r="I1862" s="223">
        <v>45375</v>
      </c>
      <c r="J1862" s="233">
        <v>99.824817551950233</v>
      </c>
      <c r="K1862" s="235">
        <v>99.977028093809338</v>
      </c>
      <c r="L1862" s="235">
        <v>99.976742398928081</v>
      </c>
      <c r="M1862" s="240">
        <v>101.28767643336836</v>
      </c>
      <c r="N1862" s="240">
        <v>101.65865411502229</v>
      </c>
      <c r="O1862" s="240"/>
      <c r="P1862" s="238"/>
    </row>
    <row r="1863" spans="9:16" x14ac:dyDescent="0.35">
      <c r="I1863" s="223">
        <v>45376</v>
      </c>
      <c r="J1863" s="233">
        <v>99.824844110841681</v>
      </c>
      <c r="K1863" s="235">
        <v>99.977031576511919</v>
      </c>
      <c r="L1863" s="235">
        <v>99.976745740057382</v>
      </c>
      <c r="M1863" s="240">
        <v>101.28729078603882</v>
      </c>
      <c r="N1863" s="240">
        <v>101.65846537422631</v>
      </c>
      <c r="O1863" s="240"/>
      <c r="P1863" s="238"/>
    </row>
    <row r="1864" spans="9:16" x14ac:dyDescent="0.35">
      <c r="I1864" s="223">
        <v>45377</v>
      </c>
      <c r="J1864" s="233">
        <v>99.82487066973313</v>
      </c>
      <c r="K1864" s="235">
        <v>99.977035059214501</v>
      </c>
      <c r="L1864" s="235">
        <v>99.976749081186682</v>
      </c>
      <c r="M1864" s="240">
        <v>101.28690513870929</v>
      </c>
      <c r="N1864" s="240">
        <v>101.65827663343035</v>
      </c>
      <c r="O1864" s="240"/>
      <c r="P1864" s="238"/>
    </row>
    <row r="1865" spans="9:16" x14ac:dyDescent="0.35">
      <c r="I1865" s="223">
        <v>45378</v>
      </c>
      <c r="J1865" s="233">
        <v>99.824897228624579</v>
      </c>
      <c r="K1865" s="235">
        <v>99.977038541917082</v>
      </c>
      <c r="L1865" s="235">
        <v>99.976752422315982</v>
      </c>
      <c r="M1865" s="240">
        <v>101.28651949137975</v>
      </c>
      <c r="N1865" s="240">
        <v>101.65808789263437</v>
      </c>
      <c r="O1865" s="240"/>
      <c r="P1865" s="238"/>
    </row>
    <row r="1866" spans="9:16" x14ac:dyDescent="0.35">
      <c r="I1866" s="223">
        <v>45379</v>
      </c>
      <c r="J1866" s="233">
        <v>99.824923787516028</v>
      </c>
      <c r="K1866" s="235">
        <v>99.977042024619664</v>
      </c>
      <c r="L1866" s="235">
        <v>99.976755763445283</v>
      </c>
      <c r="M1866" s="240">
        <v>101.28613384405021</v>
      </c>
      <c r="N1866" s="240">
        <v>101.65789915183841</v>
      </c>
      <c r="O1866" s="240"/>
      <c r="P1866" s="238"/>
    </row>
    <row r="1867" spans="9:16" x14ac:dyDescent="0.35">
      <c r="I1867" s="223">
        <v>45380</v>
      </c>
      <c r="J1867" s="233">
        <v>99.824950346407476</v>
      </c>
      <c r="K1867" s="235">
        <v>99.977045507322245</v>
      </c>
      <c r="L1867" s="235">
        <v>99.976759104574583</v>
      </c>
      <c r="M1867" s="240">
        <v>101.28574819672068</v>
      </c>
      <c r="N1867" s="240">
        <v>101.65771041104243</v>
      </c>
      <c r="O1867" s="240"/>
      <c r="P1867" s="238"/>
    </row>
    <row r="1868" spans="9:16" x14ac:dyDescent="0.35">
      <c r="I1868" s="223">
        <v>45381</v>
      </c>
      <c r="J1868" s="233">
        <v>99.824976905298925</v>
      </c>
      <c r="K1868" s="235">
        <v>99.977048990024826</v>
      </c>
      <c r="L1868" s="235">
        <v>99.976762445703883</v>
      </c>
      <c r="M1868" s="240">
        <v>101.28536254939114</v>
      </c>
      <c r="N1868" s="240">
        <v>101.65752167024647</v>
      </c>
      <c r="O1868" s="240"/>
      <c r="P1868" s="238"/>
    </row>
    <row r="1869" spans="9:16" x14ac:dyDescent="0.35">
      <c r="I1869" s="223">
        <v>45382</v>
      </c>
      <c r="J1869" s="233">
        <v>99.825003464190374</v>
      </c>
      <c r="K1869" s="235">
        <v>99.977052472727408</v>
      </c>
      <c r="L1869" s="235">
        <v>99.976765786833184</v>
      </c>
      <c r="M1869" s="240">
        <v>101.2849769020616</v>
      </c>
      <c r="N1869" s="240">
        <v>101.65733292945049</v>
      </c>
      <c r="O1869" s="240"/>
      <c r="P1869" s="238"/>
    </row>
    <row r="1870" spans="9:16" x14ac:dyDescent="0.35">
      <c r="I1870" s="223">
        <v>45383</v>
      </c>
      <c r="J1870" s="233">
        <v>99.825030023081823</v>
      </c>
      <c r="K1870" s="235">
        <v>99.977055955429989</v>
      </c>
      <c r="L1870" s="235">
        <v>99.976769127962484</v>
      </c>
      <c r="M1870" s="240">
        <v>101.28459125473206</v>
      </c>
      <c r="N1870" s="240">
        <v>101.65714418865453</v>
      </c>
      <c r="O1870" s="240"/>
      <c r="P1870" s="238"/>
    </row>
    <row r="1871" spans="9:16" x14ac:dyDescent="0.35">
      <c r="I1871" s="223">
        <v>45384</v>
      </c>
      <c r="J1871" s="233">
        <v>99.825056581973271</v>
      </c>
      <c r="K1871" s="235">
        <v>99.977059438132571</v>
      </c>
      <c r="L1871" s="235">
        <v>99.976772469091785</v>
      </c>
      <c r="M1871" s="240">
        <v>101.28420560740253</v>
      </c>
      <c r="N1871" s="240">
        <v>101.65695544785855</v>
      </c>
      <c r="O1871" s="240"/>
      <c r="P1871" s="238"/>
    </row>
    <row r="1872" spans="9:16" x14ac:dyDescent="0.35">
      <c r="I1872" s="223">
        <v>45385</v>
      </c>
      <c r="J1872" s="233">
        <v>99.82508314086472</v>
      </c>
      <c r="K1872" s="235">
        <v>99.977062920835152</v>
      </c>
      <c r="L1872" s="235">
        <v>99.976775810221085</v>
      </c>
      <c r="M1872" s="240">
        <v>101.28381996007299</v>
      </c>
      <c r="N1872" s="240">
        <v>101.65676670706259</v>
      </c>
      <c r="O1872" s="240"/>
      <c r="P1872" s="238"/>
    </row>
    <row r="1873" spans="9:16" x14ac:dyDescent="0.35">
      <c r="I1873" s="223">
        <v>45386</v>
      </c>
      <c r="J1873" s="233">
        <v>99.825109699756169</v>
      </c>
      <c r="K1873" s="235">
        <v>99.977066403537734</v>
      </c>
      <c r="L1873" s="235">
        <v>99.976779151350385</v>
      </c>
      <c r="M1873" s="240">
        <v>101.28343431274345</v>
      </c>
      <c r="N1873" s="240">
        <v>101.65657796626661</v>
      </c>
      <c r="O1873" s="240"/>
      <c r="P1873" s="238"/>
    </row>
    <row r="1874" spans="9:16" x14ac:dyDescent="0.35">
      <c r="I1874" s="223">
        <v>45387</v>
      </c>
      <c r="J1874" s="233">
        <v>99.825136258647618</v>
      </c>
      <c r="K1874" s="235">
        <v>99.977069886240315</v>
      </c>
      <c r="L1874" s="235">
        <v>99.976782492479686</v>
      </c>
      <c r="M1874" s="240">
        <v>101.28304866541392</v>
      </c>
      <c r="N1874" s="240">
        <v>101.65638922547065</v>
      </c>
      <c r="O1874" s="240"/>
      <c r="P1874" s="238"/>
    </row>
    <row r="1875" spans="9:16" x14ac:dyDescent="0.35">
      <c r="I1875" s="223">
        <v>45388</v>
      </c>
      <c r="J1875" s="233">
        <v>99.825162817539066</v>
      </c>
      <c r="K1875" s="235">
        <v>99.977073368942897</v>
      </c>
      <c r="L1875" s="235">
        <v>99.976785833608986</v>
      </c>
      <c r="M1875" s="240">
        <v>101.28266301808438</v>
      </c>
      <c r="N1875" s="240">
        <v>101.65620048467467</v>
      </c>
      <c r="O1875" s="240"/>
      <c r="P1875" s="238"/>
    </row>
    <row r="1876" spans="9:16" x14ac:dyDescent="0.35">
      <c r="I1876" s="223">
        <v>45389</v>
      </c>
      <c r="J1876" s="233">
        <v>99.825189376430515</v>
      </c>
      <c r="K1876" s="235">
        <v>99.977076851645478</v>
      </c>
      <c r="L1876" s="235">
        <v>99.976789174738286</v>
      </c>
      <c r="M1876" s="240">
        <v>101.28227737075484</v>
      </c>
      <c r="N1876" s="240">
        <v>101.65601174387871</v>
      </c>
      <c r="O1876" s="240"/>
      <c r="P1876" s="238"/>
    </row>
    <row r="1877" spans="9:16" x14ac:dyDescent="0.35">
      <c r="I1877" s="223">
        <v>45390</v>
      </c>
      <c r="J1877" s="233">
        <v>99.825215935321964</v>
      </c>
      <c r="K1877" s="235">
        <v>99.977080334348059</v>
      </c>
      <c r="L1877" s="235">
        <v>99.976792515867587</v>
      </c>
      <c r="M1877" s="240">
        <v>101.2818917234253</v>
      </c>
      <c r="N1877" s="240">
        <v>101.65582300308273</v>
      </c>
      <c r="O1877" s="240"/>
      <c r="P1877" s="238"/>
    </row>
    <row r="1878" spans="9:16" x14ac:dyDescent="0.35">
      <c r="I1878" s="223">
        <v>45391</v>
      </c>
      <c r="J1878" s="233">
        <v>99.825242494213413</v>
      </c>
      <c r="K1878" s="235">
        <v>99.977083817050641</v>
      </c>
      <c r="L1878" s="235">
        <v>99.976795856996887</v>
      </c>
      <c r="M1878" s="240">
        <v>101.28150607609577</v>
      </c>
      <c r="N1878" s="240">
        <v>101.65563426228677</v>
      </c>
      <c r="O1878" s="240"/>
      <c r="P1878" s="238"/>
    </row>
    <row r="1879" spans="9:16" x14ac:dyDescent="0.35">
      <c r="I1879" s="223">
        <v>45392</v>
      </c>
      <c r="J1879" s="233">
        <v>99.825269053104861</v>
      </c>
      <c r="K1879" s="235">
        <v>99.977087299753222</v>
      </c>
      <c r="L1879" s="235">
        <v>99.976799198126187</v>
      </c>
      <c r="M1879" s="240">
        <v>101.28112042876623</v>
      </c>
      <c r="N1879" s="240">
        <v>101.65544552149079</v>
      </c>
      <c r="O1879" s="240"/>
      <c r="P1879" s="238"/>
    </row>
    <row r="1880" spans="9:16" x14ac:dyDescent="0.35">
      <c r="I1880" s="223">
        <v>45393</v>
      </c>
      <c r="J1880" s="233">
        <v>99.82529561199631</v>
      </c>
      <c r="K1880" s="235">
        <v>99.977090782455804</v>
      </c>
      <c r="L1880" s="235">
        <v>99.976802539255488</v>
      </c>
      <c r="M1880" s="240">
        <v>101.28073478143669</v>
      </c>
      <c r="N1880" s="240">
        <v>101.65525678069483</v>
      </c>
      <c r="O1880" s="240"/>
      <c r="P1880" s="238"/>
    </row>
    <row r="1881" spans="9:16" x14ac:dyDescent="0.35">
      <c r="I1881" s="223">
        <v>45394</v>
      </c>
      <c r="J1881" s="233">
        <v>99.825322170887759</v>
      </c>
      <c r="K1881" s="235">
        <v>99.977094265158385</v>
      </c>
      <c r="L1881" s="235">
        <v>99.976805880384788</v>
      </c>
      <c r="M1881" s="240">
        <v>101.28034913410715</v>
      </c>
      <c r="N1881" s="240">
        <v>101.65506803989885</v>
      </c>
      <c r="O1881" s="240"/>
      <c r="P1881" s="238"/>
    </row>
    <row r="1882" spans="9:16" x14ac:dyDescent="0.35">
      <c r="I1882" s="223">
        <v>45395</v>
      </c>
      <c r="J1882" s="233">
        <v>99.825348729779208</v>
      </c>
      <c r="K1882" s="235">
        <v>99.977097747860967</v>
      </c>
      <c r="L1882" s="235">
        <v>99.976809221514088</v>
      </c>
      <c r="M1882" s="240">
        <v>101.27996348677762</v>
      </c>
      <c r="N1882" s="240">
        <v>101.65487929910289</v>
      </c>
      <c r="O1882" s="240"/>
      <c r="P1882" s="238"/>
    </row>
    <row r="1883" spans="9:16" x14ac:dyDescent="0.35">
      <c r="I1883" s="223">
        <v>45396</v>
      </c>
      <c r="J1883" s="233">
        <v>99.825375288670656</v>
      </c>
      <c r="K1883" s="235">
        <v>99.977101230563548</v>
      </c>
      <c r="L1883" s="235">
        <v>99.976812562643389</v>
      </c>
      <c r="M1883" s="240">
        <v>101.27957783944808</v>
      </c>
      <c r="N1883" s="240">
        <v>101.65469055830691</v>
      </c>
      <c r="O1883" s="240"/>
      <c r="P1883" s="238"/>
    </row>
    <row r="1884" spans="9:16" x14ac:dyDescent="0.35">
      <c r="I1884" s="223">
        <v>45397</v>
      </c>
      <c r="J1884" s="233">
        <v>99.825401847562105</v>
      </c>
      <c r="K1884" s="235">
        <v>99.977104713266129</v>
      </c>
      <c r="L1884" s="235">
        <v>99.976815903772689</v>
      </c>
      <c r="M1884" s="240">
        <v>101.27919219211854</v>
      </c>
      <c r="N1884" s="240">
        <v>101.65450181751095</v>
      </c>
      <c r="O1884" s="240"/>
      <c r="P1884" s="238"/>
    </row>
    <row r="1885" spans="9:16" x14ac:dyDescent="0.35">
      <c r="I1885" s="223">
        <v>45398</v>
      </c>
      <c r="J1885" s="233">
        <v>99.825428406453554</v>
      </c>
      <c r="K1885" s="235">
        <v>99.977108195968711</v>
      </c>
      <c r="L1885" s="235">
        <v>99.976819244901989</v>
      </c>
      <c r="M1885" s="240">
        <v>101.27880654478901</v>
      </c>
      <c r="N1885" s="240">
        <v>101.65431307671497</v>
      </c>
      <c r="O1885" s="240"/>
      <c r="P1885" s="238"/>
    </row>
    <row r="1886" spans="9:16" x14ac:dyDescent="0.35">
      <c r="I1886" s="223">
        <v>45399</v>
      </c>
      <c r="J1886" s="233">
        <v>99.825454965345003</v>
      </c>
      <c r="K1886" s="235">
        <v>99.977111678671292</v>
      </c>
      <c r="L1886" s="235">
        <v>99.97682258603129</v>
      </c>
      <c r="M1886" s="240">
        <v>101.27842089745947</v>
      </c>
      <c r="N1886" s="240">
        <v>101.65412433591901</v>
      </c>
      <c r="O1886" s="240"/>
      <c r="P1886" s="238"/>
    </row>
    <row r="1887" spans="9:16" x14ac:dyDescent="0.35">
      <c r="I1887" s="223">
        <v>45400</v>
      </c>
      <c r="J1887" s="233">
        <v>99.825481524236451</v>
      </c>
      <c r="K1887" s="235">
        <v>99.977115161373874</v>
      </c>
      <c r="L1887" s="235">
        <v>99.97682592716059</v>
      </c>
      <c r="M1887" s="240">
        <v>101.27803525012993</v>
      </c>
      <c r="N1887" s="240">
        <v>101.65393559512303</v>
      </c>
      <c r="O1887" s="240"/>
      <c r="P1887" s="238"/>
    </row>
    <row r="1888" spans="9:16" x14ac:dyDescent="0.35">
      <c r="I1888" s="223">
        <v>45401</v>
      </c>
      <c r="J1888" s="233">
        <v>99.8255080831279</v>
      </c>
      <c r="K1888" s="235">
        <v>99.977118644076455</v>
      </c>
      <c r="L1888" s="235">
        <v>99.97682926828989</v>
      </c>
      <c r="M1888" s="240">
        <v>101.27764960280039</v>
      </c>
      <c r="N1888" s="240">
        <v>101.65374685432707</v>
      </c>
      <c r="O1888" s="240"/>
      <c r="P1888" s="238"/>
    </row>
    <row r="1889" spans="9:16" x14ac:dyDescent="0.35">
      <c r="I1889" s="223">
        <v>45402</v>
      </c>
      <c r="J1889" s="233">
        <v>99.825534642019349</v>
      </c>
      <c r="K1889" s="235">
        <v>99.977122126779037</v>
      </c>
      <c r="L1889" s="235">
        <v>99.976832609419191</v>
      </c>
      <c r="M1889" s="240">
        <v>101.27726395547086</v>
      </c>
      <c r="N1889" s="240">
        <v>101.65355811353109</v>
      </c>
      <c r="O1889" s="240"/>
      <c r="P1889" s="238"/>
    </row>
    <row r="1890" spans="9:16" x14ac:dyDescent="0.35">
      <c r="I1890" s="223">
        <v>45403</v>
      </c>
      <c r="J1890" s="233">
        <v>99.825561200910798</v>
      </c>
      <c r="K1890" s="235">
        <v>99.977125609481618</v>
      </c>
      <c r="L1890" s="235">
        <v>99.976835950548491</v>
      </c>
      <c r="M1890" s="240">
        <v>101.27687830814132</v>
      </c>
      <c r="N1890" s="240">
        <v>101.65336937273513</v>
      </c>
      <c r="O1890" s="240"/>
      <c r="P1890" s="238"/>
    </row>
    <row r="1891" spans="9:16" x14ac:dyDescent="0.35">
      <c r="I1891" s="223">
        <v>45404</v>
      </c>
      <c r="J1891" s="233">
        <v>99.825587759802247</v>
      </c>
      <c r="K1891" s="235">
        <v>99.9771290921842</v>
      </c>
      <c r="L1891" s="235">
        <v>99.976839291677791</v>
      </c>
      <c r="M1891" s="240">
        <v>101.27649266081178</v>
      </c>
      <c r="N1891" s="240">
        <v>101.65318063193915</v>
      </c>
      <c r="O1891" s="240"/>
      <c r="P1891" s="238"/>
    </row>
    <row r="1892" spans="9:16" x14ac:dyDescent="0.35">
      <c r="I1892" s="223">
        <v>45405</v>
      </c>
      <c r="J1892" s="233">
        <v>99.825614318693695</v>
      </c>
      <c r="K1892" s="235">
        <v>99.977132574886781</v>
      </c>
      <c r="L1892" s="235">
        <v>99.976842632807092</v>
      </c>
      <c r="M1892" s="240">
        <v>101.27610701348225</v>
      </c>
      <c r="N1892" s="240">
        <v>101.65299189114319</v>
      </c>
      <c r="O1892" s="240"/>
      <c r="P1892" s="238"/>
    </row>
    <row r="1893" spans="9:16" x14ac:dyDescent="0.35">
      <c r="I1893" s="223">
        <v>45406</v>
      </c>
      <c r="J1893" s="233">
        <v>99.825640877585144</v>
      </c>
      <c r="K1893" s="235">
        <v>99.977136057589362</v>
      </c>
      <c r="L1893" s="235">
        <v>99.976845973936392</v>
      </c>
      <c r="M1893" s="240">
        <v>101.27572136615271</v>
      </c>
      <c r="N1893" s="240">
        <v>101.65280315034721</v>
      </c>
      <c r="O1893" s="240"/>
      <c r="P1893" s="238"/>
    </row>
    <row r="1894" spans="9:16" x14ac:dyDescent="0.35">
      <c r="I1894" s="223">
        <v>45407</v>
      </c>
      <c r="J1894" s="233">
        <v>99.825667436476593</v>
      </c>
      <c r="K1894" s="235">
        <v>99.977139540291944</v>
      </c>
      <c r="L1894" s="235">
        <v>99.976849315065692</v>
      </c>
      <c r="M1894" s="240">
        <v>101.27533571882317</v>
      </c>
      <c r="N1894" s="240">
        <v>101.65261440955125</v>
      </c>
      <c r="O1894" s="240"/>
      <c r="P1894" s="238"/>
    </row>
    <row r="1895" spans="9:16" x14ac:dyDescent="0.35">
      <c r="I1895" s="223">
        <v>45408</v>
      </c>
      <c r="J1895" s="233">
        <v>99.825693995368042</v>
      </c>
      <c r="K1895" s="235">
        <v>99.977143022994525</v>
      </c>
      <c r="L1895" s="235">
        <v>99.976852656194993</v>
      </c>
      <c r="M1895" s="240">
        <v>101.27495007149363</v>
      </c>
      <c r="N1895" s="240">
        <v>101.65242566875527</v>
      </c>
      <c r="O1895" s="240"/>
      <c r="P1895" s="238"/>
    </row>
    <row r="1896" spans="9:16" x14ac:dyDescent="0.35">
      <c r="I1896" s="223">
        <v>45409</v>
      </c>
      <c r="J1896" s="233">
        <v>99.82572055425949</v>
      </c>
      <c r="K1896" s="235">
        <v>99.977146505697107</v>
      </c>
      <c r="L1896" s="235">
        <v>99.976855997324293</v>
      </c>
      <c r="M1896" s="240">
        <v>101.2745644241641</v>
      </c>
      <c r="N1896" s="240">
        <v>101.65223692795931</v>
      </c>
      <c r="O1896" s="240"/>
      <c r="P1896" s="238"/>
    </row>
    <row r="1897" spans="9:16" x14ac:dyDescent="0.35">
      <c r="I1897" s="223">
        <v>45410</v>
      </c>
      <c r="J1897" s="233">
        <v>99.825747113150939</v>
      </c>
      <c r="K1897" s="235">
        <v>99.977149988399688</v>
      </c>
      <c r="L1897" s="235">
        <v>99.976859338453593</v>
      </c>
      <c r="M1897" s="240">
        <v>101.27417877683456</v>
      </c>
      <c r="N1897" s="240">
        <v>101.65204818716333</v>
      </c>
      <c r="O1897" s="240"/>
      <c r="P1897" s="238"/>
    </row>
    <row r="1898" spans="9:16" x14ac:dyDescent="0.35">
      <c r="I1898" s="223">
        <v>45411</v>
      </c>
      <c r="J1898" s="233">
        <v>99.825773672042388</v>
      </c>
      <c r="K1898" s="235">
        <v>99.97715347110227</v>
      </c>
      <c r="L1898" s="235">
        <v>99.976862679582894</v>
      </c>
      <c r="M1898" s="240">
        <v>101.27379312950502</v>
      </c>
      <c r="N1898" s="240">
        <v>101.65185944636737</v>
      </c>
      <c r="O1898" s="240"/>
      <c r="P1898" s="238"/>
    </row>
    <row r="1899" spans="9:16" x14ac:dyDescent="0.35">
      <c r="I1899" s="223">
        <v>45412</v>
      </c>
      <c r="J1899" s="233">
        <v>99.825800230933837</v>
      </c>
      <c r="K1899" s="235">
        <v>99.977156953804851</v>
      </c>
      <c r="L1899" s="235">
        <v>99.976866020712194</v>
      </c>
      <c r="M1899" s="240">
        <v>101.27340748217549</v>
      </c>
      <c r="N1899" s="240">
        <v>101.65167070557139</v>
      </c>
      <c r="O1899" s="240"/>
      <c r="P1899" s="238"/>
    </row>
    <row r="1900" spans="9:16" x14ac:dyDescent="0.35">
      <c r="I1900" s="223">
        <v>45413</v>
      </c>
      <c r="J1900" s="233">
        <v>99.825826789825285</v>
      </c>
      <c r="K1900" s="235">
        <v>99.977160436507432</v>
      </c>
      <c r="L1900" s="235">
        <v>99.976869361841494</v>
      </c>
      <c r="M1900" s="240">
        <v>101.27302183484595</v>
      </c>
      <c r="N1900" s="240">
        <v>101.65148196477543</v>
      </c>
      <c r="O1900" s="240"/>
      <c r="P1900" s="238"/>
    </row>
    <row r="1901" spans="9:16" x14ac:dyDescent="0.35">
      <c r="I1901" s="223">
        <v>45414</v>
      </c>
      <c r="J1901" s="233">
        <v>99.825853348716734</v>
      </c>
      <c r="K1901" s="235">
        <v>99.977163919210014</v>
      </c>
      <c r="L1901" s="235">
        <v>99.976872702970795</v>
      </c>
      <c r="M1901" s="240">
        <v>101.27263618751641</v>
      </c>
      <c r="N1901" s="240">
        <v>101.65129322397945</v>
      </c>
      <c r="O1901" s="240"/>
      <c r="P1901" s="238"/>
    </row>
    <row r="1902" spans="9:16" x14ac:dyDescent="0.35">
      <c r="I1902" s="223">
        <v>45415</v>
      </c>
      <c r="J1902" s="233">
        <v>99.825879907608183</v>
      </c>
      <c r="K1902" s="235">
        <v>99.977167401912595</v>
      </c>
      <c r="L1902" s="235">
        <v>99.976876044100095</v>
      </c>
      <c r="M1902" s="240">
        <v>101.27225054018687</v>
      </c>
      <c r="N1902" s="240">
        <v>101.65110448318349</v>
      </c>
      <c r="O1902" s="240"/>
      <c r="P1902" s="238"/>
    </row>
    <row r="1903" spans="9:16" x14ac:dyDescent="0.35">
      <c r="I1903" s="223">
        <v>45416</v>
      </c>
      <c r="J1903" s="233">
        <v>99.825906466499632</v>
      </c>
      <c r="K1903" s="235">
        <v>99.977170884615177</v>
      </c>
      <c r="L1903" s="235">
        <v>99.976879385229395</v>
      </c>
      <c r="M1903" s="240">
        <v>101.27186489285734</v>
      </c>
      <c r="N1903" s="240">
        <v>101.65091574238751</v>
      </c>
      <c r="O1903" s="240"/>
      <c r="P1903" s="238"/>
    </row>
    <row r="1904" spans="9:16" x14ac:dyDescent="0.35">
      <c r="I1904" s="223">
        <v>45417</v>
      </c>
      <c r="J1904" s="233">
        <v>99.82593302539108</v>
      </c>
      <c r="K1904" s="235">
        <v>99.977174367317758</v>
      </c>
      <c r="L1904" s="235">
        <v>99.976882726358696</v>
      </c>
      <c r="M1904" s="240">
        <v>101.2714792455278</v>
      </c>
      <c r="N1904" s="240">
        <v>101.65072700159155</v>
      </c>
      <c r="O1904" s="240"/>
      <c r="P1904" s="238"/>
    </row>
    <row r="1905" spans="9:16" x14ac:dyDescent="0.35">
      <c r="I1905" s="223">
        <v>45418</v>
      </c>
      <c r="J1905" s="233">
        <v>99.825959584282529</v>
      </c>
      <c r="K1905" s="235">
        <v>99.97717785002034</v>
      </c>
      <c r="L1905" s="235">
        <v>99.976886067487996</v>
      </c>
      <c r="M1905" s="240">
        <v>101.27109359819826</v>
      </c>
      <c r="N1905" s="240">
        <v>101.65053826079557</v>
      </c>
      <c r="O1905" s="240"/>
      <c r="P1905" s="238"/>
    </row>
    <row r="1906" spans="9:16" x14ac:dyDescent="0.35">
      <c r="I1906" s="223">
        <v>45419</v>
      </c>
      <c r="J1906" s="233">
        <v>99.825986143173978</v>
      </c>
      <c r="K1906" s="235">
        <v>99.977181332722921</v>
      </c>
      <c r="L1906" s="235">
        <v>99.976889408617296</v>
      </c>
      <c r="M1906" s="240">
        <v>101.27070795086873</v>
      </c>
      <c r="N1906" s="240">
        <v>101.65034951999961</v>
      </c>
      <c r="O1906" s="240"/>
      <c r="P1906" s="238"/>
    </row>
    <row r="1907" spans="9:16" x14ac:dyDescent="0.35">
      <c r="I1907" s="223">
        <v>45420</v>
      </c>
      <c r="J1907" s="233">
        <v>99.826012702065427</v>
      </c>
      <c r="K1907" s="235">
        <v>99.977184815425503</v>
      </c>
      <c r="L1907" s="235">
        <v>99.976892749746597</v>
      </c>
      <c r="M1907" s="240">
        <v>101.27032230353919</v>
      </c>
      <c r="N1907" s="240">
        <v>101.65016077920363</v>
      </c>
      <c r="O1907" s="240"/>
      <c r="P1907" s="238"/>
    </row>
    <row r="1908" spans="9:16" x14ac:dyDescent="0.35">
      <c r="I1908" s="223">
        <v>45421</v>
      </c>
      <c r="J1908" s="233">
        <v>99.826039260956875</v>
      </c>
      <c r="K1908" s="235">
        <v>99.977188298128084</v>
      </c>
      <c r="L1908" s="235">
        <v>99.976896090875897</v>
      </c>
      <c r="M1908" s="240">
        <v>101.26993665620965</v>
      </c>
      <c r="N1908" s="240">
        <v>101.64997203840767</v>
      </c>
      <c r="O1908" s="240"/>
      <c r="P1908" s="238"/>
    </row>
    <row r="1909" spans="9:16" x14ac:dyDescent="0.35">
      <c r="I1909" s="223">
        <v>45422</v>
      </c>
      <c r="J1909" s="233">
        <v>99.826065819848324</v>
      </c>
      <c r="K1909" s="235">
        <v>99.977191780830665</v>
      </c>
      <c r="L1909" s="235">
        <v>99.976899432005197</v>
      </c>
      <c r="M1909" s="240">
        <v>101.26955100888011</v>
      </c>
      <c r="N1909" s="240">
        <v>101.64978329761169</v>
      </c>
      <c r="O1909" s="240"/>
      <c r="P1909" s="238"/>
    </row>
    <row r="1910" spans="9:16" x14ac:dyDescent="0.35">
      <c r="I1910" s="223">
        <v>45423</v>
      </c>
      <c r="J1910" s="233">
        <v>99.826092378739773</v>
      </c>
      <c r="K1910" s="235">
        <v>99.977195263533247</v>
      </c>
      <c r="L1910" s="235">
        <v>99.976902773134498</v>
      </c>
      <c r="M1910" s="240">
        <v>101.26916536155058</v>
      </c>
      <c r="N1910" s="240">
        <v>101.64959455681573</v>
      </c>
      <c r="O1910" s="240"/>
      <c r="P1910" s="238"/>
    </row>
    <row r="1911" spans="9:16" x14ac:dyDescent="0.35">
      <c r="I1911" s="223">
        <v>45424</v>
      </c>
      <c r="J1911" s="233">
        <v>99.826118937631222</v>
      </c>
      <c r="K1911" s="235">
        <v>99.977198746235828</v>
      </c>
      <c r="L1911" s="235">
        <v>99.976906114263798</v>
      </c>
      <c r="M1911" s="240">
        <v>101.26877971422104</v>
      </c>
      <c r="N1911" s="240">
        <v>101.64940581601975</v>
      </c>
      <c r="O1911" s="240"/>
      <c r="P1911" s="238"/>
    </row>
    <row r="1912" spans="9:16" x14ac:dyDescent="0.35">
      <c r="I1912" s="223">
        <v>45425</v>
      </c>
      <c r="J1912" s="233">
        <v>99.82614549652267</v>
      </c>
      <c r="K1912" s="235">
        <v>99.97720222893841</v>
      </c>
      <c r="L1912" s="235">
        <v>99.976909455393098</v>
      </c>
      <c r="M1912" s="240">
        <v>101.2683940668915</v>
      </c>
      <c r="N1912" s="240">
        <v>101.64921707522379</v>
      </c>
      <c r="O1912" s="240"/>
      <c r="P1912" s="238"/>
    </row>
    <row r="1913" spans="9:16" x14ac:dyDescent="0.35">
      <c r="I1913" s="223">
        <v>45426</v>
      </c>
      <c r="J1913" s="233">
        <v>99.826172055414119</v>
      </c>
      <c r="K1913" s="235">
        <v>99.977205711640991</v>
      </c>
      <c r="L1913" s="235">
        <v>99.976912796522399</v>
      </c>
      <c r="M1913" s="240">
        <v>101.26800841956197</v>
      </c>
      <c r="N1913" s="240">
        <v>101.64902833442781</v>
      </c>
      <c r="O1913" s="240"/>
      <c r="P1913" s="238"/>
    </row>
    <row r="1914" spans="9:16" x14ac:dyDescent="0.35">
      <c r="I1914" s="223">
        <v>45427</v>
      </c>
      <c r="J1914" s="233">
        <v>99.826198614305568</v>
      </c>
      <c r="K1914" s="235">
        <v>99.977209194343573</v>
      </c>
      <c r="L1914" s="235">
        <v>99.976916137651699</v>
      </c>
      <c r="M1914" s="240">
        <v>101.26762277223243</v>
      </c>
      <c r="N1914" s="240">
        <v>101.64883959363185</v>
      </c>
      <c r="O1914" s="240"/>
      <c r="P1914" s="238"/>
    </row>
    <row r="1915" spans="9:16" x14ac:dyDescent="0.35">
      <c r="I1915" s="223">
        <v>45428</v>
      </c>
      <c r="J1915" s="233">
        <v>99.826225173197017</v>
      </c>
      <c r="K1915" s="235">
        <v>99.977212677046154</v>
      </c>
      <c r="L1915" s="235">
        <v>99.976919478780999</v>
      </c>
      <c r="M1915" s="240">
        <v>101.26723712490289</v>
      </c>
      <c r="N1915" s="240">
        <v>101.64865085283587</v>
      </c>
      <c r="O1915" s="240"/>
      <c r="P1915" s="238"/>
    </row>
    <row r="1916" spans="9:16" x14ac:dyDescent="0.35">
      <c r="I1916" s="223">
        <v>45429</v>
      </c>
      <c r="J1916" s="233">
        <v>99.826251732088465</v>
      </c>
      <c r="K1916" s="235">
        <v>99.977216159748735</v>
      </c>
      <c r="L1916" s="235">
        <v>99.9769228199103</v>
      </c>
      <c r="M1916" s="240">
        <v>101.26685147757335</v>
      </c>
      <c r="N1916" s="240">
        <v>101.64846211203991</v>
      </c>
      <c r="O1916" s="240"/>
      <c r="P1916" s="238"/>
    </row>
    <row r="1917" spans="9:16" x14ac:dyDescent="0.35">
      <c r="I1917" s="223">
        <v>45430</v>
      </c>
      <c r="J1917" s="233">
        <v>99.826278290979914</v>
      </c>
      <c r="K1917" s="235">
        <v>99.977219642451317</v>
      </c>
      <c r="L1917" s="235">
        <v>99.9769261610396</v>
      </c>
      <c r="M1917" s="240">
        <v>101.26646583024382</v>
      </c>
      <c r="N1917" s="240">
        <v>101.64827337124393</v>
      </c>
      <c r="O1917" s="240"/>
      <c r="P1917" s="238"/>
    </row>
    <row r="1918" spans="9:16" x14ac:dyDescent="0.35">
      <c r="I1918" s="223">
        <v>45431</v>
      </c>
      <c r="J1918" s="233">
        <v>99.826304849871363</v>
      </c>
      <c r="K1918" s="235">
        <v>99.977223125153898</v>
      </c>
      <c r="L1918" s="235">
        <v>99.9769295021689</v>
      </c>
      <c r="M1918" s="240">
        <v>101.26608018291428</v>
      </c>
      <c r="N1918" s="240">
        <v>101.64808463044797</v>
      </c>
      <c r="O1918" s="240"/>
      <c r="P1918" s="238"/>
    </row>
    <row r="1919" spans="9:16" x14ac:dyDescent="0.35">
      <c r="I1919" s="223">
        <v>45432</v>
      </c>
      <c r="J1919" s="233">
        <v>99.826331408762812</v>
      </c>
      <c r="K1919" s="235">
        <v>99.97722660785648</v>
      </c>
      <c r="L1919" s="235">
        <v>99.976932843298201</v>
      </c>
      <c r="M1919" s="240">
        <v>101.26569453558474</v>
      </c>
      <c r="N1919" s="240">
        <v>101.64789588965199</v>
      </c>
      <c r="O1919" s="240"/>
      <c r="P1919" s="238"/>
    </row>
    <row r="1920" spans="9:16" x14ac:dyDescent="0.35">
      <c r="I1920" s="223">
        <v>45433</v>
      </c>
      <c r="J1920" s="233">
        <v>99.826357967654261</v>
      </c>
      <c r="K1920" s="235">
        <v>99.977230090559061</v>
      </c>
      <c r="L1920" s="235">
        <v>99.976936184427501</v>
      </c>
      <c r="M1920" s="240">
        <v>101.26530888825521</v>
      </c>
      <c r="N1920" s="240">
        <v>101.64770714885603</v>
      </c>
      <c r="O1920" s="240"/>
      <c r="P1920" s="238"/>
    </row>
    <row r="1921" spans="9:16" x14ac:dyDescent="0.35">
      <c r="I1921" s="223">
        <v>45434</v>
      </c>
      <c r="J1921" s="233">
        <v>99.826384526545709</v>
      </c>
      <c r="K1921" s="235">
        <v>99.977233573261643</v>
      </c>
      <c r="L1921" s="235">
        <v>99.976939525556801</v>
      </c>
      <c r="M1921" s="240">
        <v>101.26492324092567</v>
      </c>
      <c r="N1921" s="240">
        <v>101.64751840806005</v>
      </c>
      <c r="O1921" s="240"/>
      <c r="P1921" s="238"/>
    </row>
    <row r="1922" spans="9:16" x14ac:dyDescent="0.35">
      <c r="I1922" s="223">
        <v>45435</v>
      </c>
      <c r="J1922" s="233">
        <v>99.826411085437158</v>
      </c>
      <c r="K1922" s="235">
        <v>99.977237055964224</v>
      </c>
      <c r="L1922" s="235">
        <v>99.976942866686102</v>
      </c>
      <c r="M1922" s="240">
        <v>101.26453759359613</v>
      </c>
      <c r="N1922" s="240">
        <v>101.64732966726409</v>
      </c>
      <c r="O1922" s="240"/>
      <c r="P1922" s="238"/>
    </row>
    <row r="1923" spans="9:16" x14ac:dyDescent="0.35">
      <c r="I1923" s="223">
        <v>45436</v>
      </c>
      <c r="J1923" s="233">
        <v>99.826437644328607</v>
      </c>
      <c r="K1923" s="235">
        <v>99.977240538666805</v>
      </c>
      <c r="L1923" s="235">
        <v>99.976946207815402</v>
      </c>
      <c r="M1923" s="240">
        <v>101.26415194626659</v>
      </c>
      <c r="N1923" s="240">
        <v>101.64714092646811</v>
      </c>
      <c r="O1923" s="240"/>
      <c r="P1923" s="238"/>
    </row>
    <row r="1924" spans="9:16" x14ac:dyDescent="0.35">
      <c r="I1924" s="223">
        <v>45437</v>
      </c>
      <c r="J1924" s="233">
        <v>99.826464203220056</v>
      </c>
      <c r="K1924" s="235">
        <v>99.977244021369387</v>
      </c>
      <c r="L1924" s="235">
        <v>99.976949548944702</v>
      </c>
      <c r="M1924" s="240">
        <v>101.26376629893706</v>
      </c>
      <c r="N1924" s="240">
        <v>101.64695218567215</v>
      </c>
      <c r="O1924" s="240"/>
      <c r="P1924" s="238"/>
    </row>
    <row r="1925" spans="9:16" x14ac:dyDescent="0.35">
      <c r="I1925" s="223">
        <v>45438</v>
      </c>
      <c r="J1925" s="233">
        <v>99.826490762111504</v>
      </c>
      <c r="K1925" s="235">
        <v>99.977247504071968</v>
      </c>
      <c r="L1925" s="235">
        <v>99.976952890074003</v>
      </c>
      <c r="M1925" s="240">
        <v>101.26338065160752</v>
      </c>
      <c r="N1925" s="240">
        <v>101.64676344487617</v>
      </c>
      <c r="O1925" s="240"/>
      <c r="P1925" s="238"/>
    </row>
    <row r="1926" spans="9:16" x14ac:dyDescent="0.35">
      <c r="I1926" s="223">
        <v>45439</v>
      </c>
      <c r="J1926" s="233">
        <v>99.826517321002953</v>
      </c>
      <c r="K1926" s="235">
        <v>99.97725098677455</v>
      </c>
      <c r="L1926" s="235">
        <v>99.976956231203303</v>
      </c>
      <c r="M1926" s="240">
        <v>101.26299500427798</v>
      </c>
      <c r="N1926" s="240">
        <v>101.64657470408021</v>
      </c>
      <c r="O1926" s="240"/>
      <c r="P1926" s="238"/>
    </row>
    <row r="1927" spans="9:16" x14ac:dyDescent="0.35">
      <c r="I1927" s="223">
        <v>45440</v>
      </c>
      <c r="J1927" s="233">
        <v>99.826543879894402</v>
      </c>
      <c r="K1927" s="235">
        <v>99.977254469477131</v>
      </c>
      <c r="L1927" s="235">
        <v>99.976959572332603</v>
      </c>
      <c r="M1927" s="240">
        <v>101.26260935694845</v>
      </c>
      <c r="N1927" s="240">
        <v>101.64638596328423</v>
      </c>
      <c r="O1927" s="240"/>
      <c r="P1927" s="238"/>
    </row>
    <row r="1928" spans="9:16" x14ac:dyDescent="0.35">
      <c r="I1928" s="223">
        <v>45441</v>
      </c>
      <c r="J1928" s="233">
        <v>99.826570438785851</v>
      </c>
      <c r="K1928" s="235">
        <v>99.977257952179713</v>
      </c>
      <c r="L1928" s="235">
        <v>99.976962913461904</v>
      </c>
      <c r="M1928" s="240">
        <v>101.26222370961891</v>
      </c>
      <c r="N1928" s="240">
        <v>101.64619722248827</v>
      </c>
      <c r="O1928" s="240"/>
      <c r="P1928" s="238"/>
    </row>
    <row r="1929" spans="9:16" x14ac:dyDescent="0.35">
      <c r="I1929" s="223">
        <v>45442</v>
      </c>
      <c r="J1929" s="233">
        <v>99.826596997677299</v>
      </c>
      <c r="K1929" s="235">
        <v>99.977261434882294</v>
      </c>
      <c r="L1929" s="235">
        <v>99.976966254591204</v>
      </c>
      <c r="M1929" s="240">
        <v>101.26183806228937</v>
      </c>
      <c r="N1929" s="240">
        <v>101.64600848169229</v>
      </c>
      <c r="O1929" s="240"/>
      <c r="P1929" s="238"/>
    </row>
    <row r="1930" spans="9:16" x14ac:dyDescent="0.35">
      <c r="I1930" s="223">
        <v>45443</v>
      </c>
      <c r="J1930" s="233">
        <v>99.826623556568748</v>
      </c>
      <c r="K1930" s="235">
        <v>99.977264917584876</v>
      </c>
      <c r="L1930" s="235">
        <v>99.976969595720504</v>
      </c>
      <c r="M1930" s="240">
        <v>101.26145241495983</v>
      </c>
      <c r="N1930" s="240">
        <v>101.64581974089633</v>
      </c>
      <c r="O1930" s="240"/>
      <c r="P1930" s="238"/>
    </row>
    <row r="1931" spans="9:16" x14ac:dyDescent="0.35">
      <c r="I1931" s="223">
        <v>45444</v>
      </c>
      <c r="J1931" s="233">
        <v>99.826650115460197</v>
      </c>
      <c r="K1931" s="235">
        <v>99.977268400287457</v>
      </c>
      <c r="L1931" s="235">
        <v>99.976972936849805</v>
      </c>
      <c r="M1931" s="240">
        <v>101.2610667676303</v>
      </c>
      <c r="N1931" s="240">
        <v>101.64563100010035</v>
      </c>
      <c r="O1931" s="240"/>
      <c r="P1931" s="238"/>
    </row>
    <row r="1932" spans="9:16" x14ac:dyDescent="0.35">
      <c r="I1932" s="223">
        <v>45445</v>
      </c>
      <c r="J1932" s="233">
        <v>99.826676674351646</v>
      </c>
      <c r="K1932" s="235">
        <v>99.977271882990038</v>
      </c>
      <c r="L1932" s="235">
        <v>99.976976277979105</v>
      </c>
      <c r="M1932" s="240">
        <v>101.26068112030076</v>
      </c>
      <c r="N1932" s="240">
        <v>101.64544225930439</v>
      </c>
      <c r="O1932" s="240"/>
      <c r="P1932" s="238"/>
    </row>
    <row r="1933" spans="9:16" x14ac:dyDescent="0.35">
      <c r="I1933" s="223">
        <v>45446</v>
      </c>
      <c r="J1933" s="233">
        <v>99.826703233243094</v>
      </c>
      <c r="K1933" s="235">
        <v>99.97727536569262</v>
      </c>
      <c r="L1933" s="235">
        <v>99.976979619108405</v>
      </c>
      <c r="M1933" s="240">
        <v>101.26029547297122</v>
      </c>
      <c r="N1933" s="240">
        <v>101.64525351850841</v>
      </c>
      <c r="O1933" s="240"/>
      <c r="P1933" s="238"/>
    </row>
    <row r="1934" spans="9:16" x14ac:dyDescent="0.35">
      <c r="I1934" s="223">
        <v>45447</v>
      </c>
      <c r="J1934" s="233">
        <v>99.826729792134543</v>
      </c>
      <c r="K1934" s="235">
        <v>99.977278848395201</v>
      </c>
      <c r="L1934" s="235">
        <v>99.976982960237706</v>
      </c>
      <c r="M1934" s="240">
        <v>101.25990982564169</v>
      </c>
      <c r="N1934" s="240">
        <v>101.64506477771245</v>
      </c>
      <c r="O1934" s="240"/>
      <c r="P1934" s="238"/>
    </row>
    <row r="1935" spans="9:16" x14ac:dyDescent="0.35">
      <c r="I1935" s="223">
        <v>45448</v>
      </c>
      <c r="J1935" s="233">
        <v>99.826756351025992</v>
      </c>
      <c r="K1935" s="235">
        <v>99.977282331097783</v>
      </c>
      <c r="L1935" s="235">
        <v>99.976986301367006</v>
      </c>
      <c r="M1935" s="240">
        <v>101.25952417831215</v>
      </c>
      <c r="N1935" s="240">
        <v>101.64487603691647</v>
      </c>
      <c r="O1935" s="240"/>
      <c r="P1935" s="238"/>
    </row>
    <row r="1936" spans="9:16" x14ac:dyDescent="0.35">
      <c r="I1936" s="223">
        <v>45449</v>
      </c>
      <c r="J1936" s="233">
        <v>99.826782909917441</v>
      </c>
      <c r="K1936" s="235">
        <v>99.977285813800364</v>
      </c>
      <c r="L1936" s="235">
        <v>99.976989642496306</v>
      </c>
      <c r="M1936" s="240">
        <v>101.25913853098261</v>
      </c>
      <c r="N1936" s="240">
        <v>101.64468729612051</v>
      </c>
      <c r="O1936" s="240"/>
      <c r="P1936" s="238"/>
    </row>
    <row r="1937" spans="9:16" x14ac:dyDescent="0.35">
      <c r="I1937" s="223">
        <v>45450</v>
      </c>
      <c r="J1937" s="233">
        <v>99.826809468808889</v>
      </c>
      <c r="K1937" s="235">
        <v>99.977289296502946</v>
      </c>
      <c r="L1937" s="235">
        <v>99.976992983625607</v>
      </c>
      <c r="M1937" s="240">
        <v>101.25875288365307</v>
      </c>
      <c r="N1937" s="240">
        <v>101.64449855532453</v>
      </c>
      <c r="O1937" s="240"/>
      <c r="P1937" s="238"/>
    </row>
    <row r="1938" spans="9:16" x14ac:dyDescent="0.35">
      <c r="I1938" s="223">
        <v>45451</v>
      </c>
      <c r="J1938" s="233">
        <v>99.826836027700338</v>
      </c>
      <c r="K1938" s="235">
        <v>99.977292779205527</v>
      </c>
      <c r="L1938" s="235">
        <v>99.976996324754907</v>
      </c>
      <c r="M1938" s="240">
        <v>101.25836723632354</v>
      </c>
      <c r="N1938" s="240">
        <v>101.64430981452857</v>
      </c>
      <c r="O1938" s="240"/>
      <c r="P1938" s="238"/>
    </row>
    <row r="1939" spans="9:16" x14ac:dyDescent="0.35">
      <c r="I1939" s="223">
        <v>45452</v>
      </c>
      <c r="J1939" s="233">
        <v>99.826862586591787</v>
      </c>
      <c r="K1939" s="235">
        <v>99.977296261908108</v>
      </c>
      <c r="L1939" s="235">
        <v>99.976999665884208</v>
      </c>
      <c r="M1939" s="240">
        <v>101.257981588994</v>
      </c>
      <c r="N1939" s="240">
        <v>101.64412107373259</v>
      </c>
      <c r="O1939" s="240"/>
      <c r="P1939" s="238"/>
    </row>
    <row r="1940" spans="9:16" x14ac:dyDescent="0.35">
      <c r="I1940" s="223">
        <v>45453</v>
      </c>
      <c r="J1940" s="233">
        <v>99.826889145483236</v>
      </c>
      <c r="K1940" s="235">
        <v>99.97729974461069</v>
      </c>
      <c r="L1940" s="235">
        <v>99.977003007013508</v>
      </c>
      <c r="M1940" s="240">
        <v>101.25759594166446</v>
      </c>
      <c r="N1940" s="240">
        <v>101.64393233293663</v>
      </c>
      <c r="O1940" s="240"/>
      <c r="P1940" s="238"/>
    </row>
    <row r="1941" spans="9:16" x14ac:dyDescent="0.35">
      <c r="I1941" s="223">
        <v>45454</v>
      </c>
      <c r="J1941" s="233">
        <v>99.826915704374684</v>
      </c>
      <c r="K1941" s="235">
        <v>99.977303227313271</v>
      </c>
      <c r="L1941" s="235">
        <v>99.977006348142808</v>
      </c>
      <c r="M1941" s="240">
        <v>101.25721029433493</v>
      </c>
      <c r="N1941" s="240">
        <v>101.64374359214065</v>
      </c>
      <c r="O1941" s="240"/>
      <c r="P1941" s="238"/>
    </row>
    <row r="1942" spans="9:16" x14ac:dyDescent="0.35">
      <c r="I1942" s="223">
        <v>45455</v>
      </c>
      <c r="J1942" s="233">
        <v>99.826942263266133</v>
      </c>
      <c r="K1942" s="235">
        <v>99.977306710015853</v>
      </c>
      <c r="L1942" s="235">
        <v>99.977009689272109</v>
      </c>
      <c r="M1942" s="240">
        <v>101.25682464700539</v>
      </c>
      <c r="N1942" s="240">
        <v>101.64355485134469</v>
      </c>
      <c r="O1942" s="240"/>
      <c r="P1942" s="238"/>
    </row>
    <row r="1943" spans="9:16" x14ac:dyDescent="0.35">
      <c r="I1943" s="223">
        <v>45456</v>
      </c>
      <c r="J1943" s="233">
        <v>99.826968822157582</v>
      </c>
      <c r="K1943" s="235">
        <v>99.977310192718434</v>
      </c>
      <c r="L1943" s="235">
        <v>99.977013030401409</v>
      </c>
      <c r="M1943" s="240">
        <v>101.25643899967585</v>
      </c>
      <c r="N1943" s="240">
        <v>101.64336611054871</v>
      </c>
      <c r="O1943" s="240"/>
      <c r="P1943" s="238"/>
    </row>
    <row r="1944" spans="9:16" x14ac:dyDescent="0.35">
      <c r="I1944" s="223">
        <v>45457</v>
      </c>
      <c r="J1944" s="233">
        <v>99.826995381049031</v>
      </c>
      <c r="K1944" s="235">
        <v>99.977313675421016</v>
      </c>
      <c r="L1944" s="235">
        <v>99.977016371530709</v>
      </c>
      <c r="M1944" s="240">
        <v>101.25605335234631</v>
      </c>
      <c r="N1944" s="240">
        <v>101.64317736975275</v>
      </c>
      <c r="O1944" s="240"/>
      <c r="P1944" s="238"/>
    </row>
    <row r="1945" spans="9:16" x14ac:dyDescent="0.35">
      <c r="I1945" s="223">
        <v>45458</v>
      </c>
      <c r="J1945" s="233">
        <v>99.827021939940479</v>
      </c>
      <c r="K1945" s="235">
        <v>99.977317158123597</v>
      </c>
      <c r="L1945" s="235">
        <v>99.97701971266001</v>
      </c>
      <c r="M1945" s="240">
        <v>101.25566770501678</v>
      </c>
      <c r="N1945" s="240">
        <v>101.64298862895677</v>
      </c>
      <c r="O1945" s="240"/>
      <c r="P1945" s="238"/>
    </row>
    <row r="1946" spans="9:16" x14ac:dyDescent="0.35">
      <c r="I1946" s="223">
        <v>45459</v>
      </c>
      <c r="J1946" s="233">
        <v>99.827048498831928</v>
      </c>
      <c r="K1946" s="235">
        <v>99.977320640826179</v>
      </c>
      <c r="L1946" s="235">
        <v>99.97702305378931</v>
      </c>
      <c r="M1946" s="240">
        <v>101.25528205768724</v>
      </c>
      <c r="N1946" s="240">
        <v>101.64279988816081</v>
      </c>
      <c r="O1946" s="240"/>
      <c r="P1946" s="238"/>
    </row>
    <row r="1947" spans="9:16" x14ac:dyDescent="0.35">
      <c r="I1947" s="223">
        <v>45460</v>
      </c>
      <c r="J1947" s="233">
        <v>99.827075057723377</v>
      </c>
      <c r="K1947" s="235">
        <v>99.97732412352876</v>
      </c>
      <c r="L1947" s="235">
        <v>99.97702639491861</v>
      </c>
      <c r="M1947" s="240">
        <v>101.2548964103577</v>
      </c>
      <c r="N1947" s="240">
        <v>101.64261114736483</v>
      </c>
      <c r="O1947" s="240"/>
      <c r="P1947" s="238"/>
    </row>
    <row r="1948" spans="9:16" x14ac:dyDescent="0.35">
      <c r="I1948" s="223">
        <v>45461</v>
      </c>
      <c r="J1948" s="233">
        <v>99.827101616614826</v>
      </c>
      <c r="K1948" s="235">
        <v>99.977327606231341</v>
      </c>
      <c r="L1948" s="235">
        <v>99.977029736047911</v>
      </c>
      <c r="M1948" s="240">
        <v>101.25451076302816</v>
      </c>
      <c r="N1948" s="240">
        <v>101.64242240656887</v>
      </c>
      <c r="O1948" s="240"/>
      <c r="P1948" s="238"/>
    </row>
    <row r="1949" spans="9:16" x14ac:dyDescent="0.35">
      <c r="I1949" s="223">
        <v>45462</v>
      </c>
      <c r="J1949" s="233">
        <v>99.827128175506274</v>
      </c>
      <c r="K1949" s="235">
        <v>99.977331088933923</v>
      </c>
      <c r="L1949" s="235">
        <v>99.977033077177211</v>
      </c>
      <c r="M1949" s="240">
        <v>101.25412511569863</v>
      </c>
      <c r="N1949" s="240">
        <v>101.64223366577289</v>
      </c>
      <c r="O1949" s="240"/>
      <c r="P1949" s="238"/>
    </row>
    <row r="1950" spans="9:16" x14ac:dyDescent="0.35">
      <c r="I1950" s="223">
        <v>45463</v>
      </c>
      <c r="J1950" s="233">
        <v>99.827154734397723</v>
      </c>
      <c r="K1950" s="235">
        <v>99.977334571636504</v>
      </c>
      <c r="L1950" s="235">
        <v>99.977036418306511</v>
      </c>
      <c r="M1950" s="240">
        <v>101.25373946836909</v>
      </c>
      <c r="N1950" s="240">
        <v>101.64204492497693</v>
      </c>
      <c r="O1950" s="240"/>
      <c r="P1950" s="238"/>
    </row>
    <row r="1951" spans="9:16" x14ac:dyDescent="0.35">
      <c r="I1951" s="223">
        <v>45464</v>
      </c>
      <c r="J1951" s="233">
        <v>99.827181293289172</v>
      </c>
      <c r="K1951" s="235">
        <v>99.977338054339086</v>
      </c>
      <c r="L1951" s="235">
        <v>99.977039759435812</v>
      </c>
      <c r="M1951" s="240">
        <v>101.25335382103955</v>
      </c>
      <c r="N1951" s="240">
        <v>101.64185618418095</v>
      </c>
      <c r="O1951" s="240"/>
      <c r="P1951" s="238"/>
    </row>
    <row r="1952" spans="9:16" x14ac:dyDescent="0.35">
      <c r="I1952" s="223">
        <v>45465</v>
      </c>
      <c r="J1952" s="233">
        <v>99.827207852180621</v>
      </c>
      <c r="K1952" s="235">
        <v>99.977341537041667</v>
      </c>
      <c r="L1952" s="235">
        <v>99.977043100565112</v>
      </c>
      <c r="M1952" s="240">
        <v>101.25296817371002</v>
      </c>
      <c r="N1952" s="240">
        <v>101.64166744338499</v>
      </c>
      <c r="O1952" s="240"/>
      <c r="P1952" s="238"/>
    </row>
    <row r="1953" spans="9:16" x14ac:dyDescent="0.35">
      <c r="I1953" s="223">
        <v>45466</v>
      </c>
      <c r="J1953" s="233">
        <v>99.82723441107207</v>
      </c>
      <c r="K1953" s="235">
        <v>99.977345019744249</v>
      </c>
      <c r="L1953" s="235">
        <v>99.977046441694412</v>
      </c>
      <c r="M1953" s="240">
        <v>101.25258252638048</v>
      </c>
      <c r="N1953" s="240">
        <v>101.64147870258901</v>
      </c>
      <c r="O1953" s="240"/>
      <c r="P1953" s="238"/>
    </row>
    <row r="1954" spans="9:16" x14ac:dyDescent="0.35">
      <c r="I1954" s="223">
        <v>45467</v>
      </c>
      <c r="J1954" s="233">
        <v>99.827260969963518</v>
      </c>
      <c r="K1954" s="235">
        <v>99.97734850244683</v>
      </c>
      <c r="L1954" s="235">
        <v>99.977049782823713</v>
      </c>
      <c r="M1954" s="240">
        <v>101.25219687905094</v>
      </c>
      <c r="N1954" s="240">
        <v>101.64128996179305</v>
      </c>
      <c r="O1954" s="240"/>
      <c r="P1954" s="238"/>
    </row>
    <row r="1955" spans="9:16" x14ac:dyDescent="0.35">
      <c r="I1955" s="223">
        <v>45468</v>
      </c>
      <c r="J1955" s="233">
        <v>99.827287528854967</v>
      </c>
      <c r="K1955" s="235">
        <v>99.977351985149411</v>
      </c>
      <c r="L1955" s="235">
        <v>99.977053123953013</v>
      </c>
      <c r="M1955" s="240">
        <v>101.2518112317214</v>
      </c>
      <c r="N1955" s="240">
        <v>101.64110122099707</v>
      </c>
      <c r="O1955" s="240"/>
      <c r="P1955" s="238"/>
    </row>
    <row r="1956" spans="9:16" x14ac:dyDescent="0.35">
      <c r="I1956" s="223">
        <v>45469</v>
      </c>
      <c r="J1956" s="233">
        <v>99.827314087746416</v>
      </c>
      <c r="K1956" s="235">
        <v>99.977355467851993</v>
      </c>
      <c r="L1956" s="235">
        <v>99.977056465082313</v>
      </c>
      <c r="M1956" s="240">
        <v>101.25142558439187</v>
      </c>
      <c r="N1956" s="240">
        <v>101.64091248020111</v>
      </c>
      <c r="O1956" s="240"/>
      <c r="P1956" s="238"/>
    </row>
    <row r="1957" spans="9:16" x14ac:dyDescent="0.35">
      <c r="I1957" s="223">
        <v>45470</v>
      </c>
      <c r="J1957" s="233">
        <v>99.827340646637865</v>
      </c>
      <c r="K1957" s="235">
        <v>99.977358950554574</v>
      </c>
      <c r="L1957" s="235">
        <v>99.977059806211614</v>
      </c>
      <c r="M1957" s="240">
        <v>101.25103993706233</v>
      </c>
      <c r="N1957" s="240">
        <v>101.64072373940513</v>
      </c>
      <c r="O1957" s="240"/>
      <c r="P1957" s="238"/>
    </row>
    <row r="1958" spans="9:16" x14ac:dyDescent="0.35">
      <c r="I1958" s="223">
        <v>45471</v>
      </c>
      <c r="J1958" s="233">
        <v>99.827367205529313</v>
      </c>
      <c r="K1958" s="235">
        <v>99.977362433257156</v>
      </c>
      <c r="L1958" s="235">
        <v>99.977063147340914</v>
      </c>
      <c r="M1958" s="240">
        <v>101.25065428973279</v>
      </c>
      <c r="N1958" s="240">
        <v>101.64053499860917</v>
      </c>
      <c r="O1958" s="240"/>
      <c r="P1958" s="238"/>
    </row>
    <row r="1959" spans="9:16" x14ac:dyDescent="0.35">
      <c r="I1959" s="223">
        <v>45472</v>
      </c>
      <c r="J1959" s="233">
        <v>99.827393764420762</v>
      </c>
      <c r="K1959" s="235">
        <v>99.977365915959737</v>
      </c>
      <c r="L1959" s="235">
        <v>99.977066488470214</v>
      </c>
      <c r="M1959" s="240">
        <v>101.25026864240326</v>
      </c>
      <c r="N1959" s="240">
        <v>101.64034625781319</v>
      </c>
      <c r="O1959" s="240"/>
      <c r="P1959" s="238"/>
    </row>
    <row r="1960" spans="9:16" x14ac:dyDescent="0.35">
      <c r="I1960" s="223">
        <v>45473</v>
      </c>
      <c r="J1960" s="233">
        <v>99.827420323312211</v>
      </c>
      <c r="K1960" s="235">
        <v>99.977369398662319</v>
      </c>
      <c r="L1960" s="235">
        <v>99.977069829599515</v>
      </c>
      <c r="M1960" s="240">
        <v>101.24988299507372</v>
      </c>
      <c r="N1960" s="240">
        <v>101.64015751701723</v>
      </c>
      <c r="O1960" s="240"/>
      <c r="P1960" s="238"/>
    </row>
    <row r="1961" spans="9:16" x14ac:dyDescent="0.35">
      <c r="I1961" s="223">
        <v>45474</v>
      </c>
      <c r="J1961" s="233">
        <v>99.82744688220366</v>
      </c>
      <c r="K1961" s="235">
        <v>99.9773728813649</v>
      </c>
      <c r="L1961" s="235">
        <v>99.977073170728815</v>
      </c>
      <c r="M1961" s="240">
        <v>101.24949734774418</v>
      </c>
      <c r="N1961" s="240">
        <v>101.63996877622125</v>
      </c>
      <c r="O1961" s="240"/>
      <c r="P1961" s="238"/>
    </row>
    <row r="1962" spans="9:16" x14ac:dyDescent="0.35">
      <c r="I1962" s="223">
        <v>45475</v>
      </c>
      <c r="J1962" s="233">
        <v>99.827473441095108</v>
      </c>
      <c r="K1962" s="235">
        <v>99.977376364067482</v>
      </c>
      <c r="L1962" s="235">
        <v>99.977076511858115</v>
      </c>
      <c r="M1962" s="240">
        <v>101.24911170041464</v>
      </c>
      <c r="N1962" s="240">
        <v>101.63978003542529</v>
      </c>
      <c r="O1962" s="240"/>
      <c r="P1962" s="238"/>
    </row>
    <row r="1963" spans="9:16" x14ac:dyDescent="0.35">
      <c r="I1963" s="223">
        <v>45476</v>
      </c>
      <c r="J1963" s="233">
        <v>99.827499999986557</v>
      </c>
      <c r="K1963" s="235">
        <v>99.977379846770063</v>
      </c>
      <c r="L1963" s="235">
        <v>99.977079852987416</v>
      </c>
      <c r="M1963" s="240">
        <v>101.24872605308511</v>
      </c>
      <c r="N1963" s="240">
        <v>101.63959129462931</v>
      </c>
      <c r="O1963" s="240"/>
      <c r="P1963" s="238"/>
    </row>
    <row r="1964" spans="9:16" x14ac:dyDescent="0.35">
      <c r="I1964" s="223">
        <v>45477</v>
      </c>
      <c r="J1964" s="233">
        <v>99.827526558878006</v>
      </c>
      <c r="K1964" s="235">
        <v>99.977383329472644</v>
      </c>
      <c r="L1964" s="235">
        <v>99.977083194116716</v>
      </c>
      <c r="M1964" s="240">
        <v>101.24834040575557</v>
      </c>
      <c r="N1964" s="240">
        <v>101.63940255383335</v>
      </c>
      <c r="O1964" s="240"/>
      <c r="P1964" s="238"/>
    </row>
    <row r="1965" spans="9:16" x14ac:dyDescent="0.35">
      <c r="I1965" s="223">
        <v>45478</v>
      </c>
      <c r="J1965" s="233">
        <v>99.827553117769455</v>
      </c>
      <c r="K1965" s="235">
        <v>99.977386812175226</v>
      </c>
      <c r="L1965" s="235">
        <v>99.977086535246016</v>
      </c>
      <c r="M1965" s="240">
        <v>101.24795475842603</v>
      </c>
      <c r="N1965" s="240">
        <v>101.63921381303737</v>
      </c>
      <c r="O1965" s="240"/>
      <c r="P1965" s="238"/>
    </row>
    <row r="1966" spans="9:16" x14ac:dyDescent="0.35">
      <c r="I1966" s="223">
        <v>45479</v>
      </c>
      <c r="J1966" s="233">
        <v>99.827579676660903</v>
      </c>
      <c r="K1966" s="235">
        <v>99.977390294877807</v>
      </c>
      <c r="L1966" s="235">
        <v>99.977089876375317</v>
      </c>
      <c r="M1966" s="240">
        <v>101.2475691110965</v>
      </c>
      <c r="N1966" s="240">
        <v>101.63902507224141</v>
      </c>
      <c r="O1966" s="240"/>
      <c r="P1966" s="238"/>
    </row>
    <row r="1967" spans="9:16" x14ac:dyDescent="0.35">
      <c r="I1967" s="223">
        <v>45480</v>
      </c>
      <c r="J1967" s="233">
        <v>99.827606235552352</v>
      </c>
      <c r="K1967" s="235">
        <v>99.977393777580389</v>
      </c>
      <c r="L1967" s="235">
        <v>99.977093217504617</v>
      </c>
      <c r="M1967" s="240">
        <v>101.24718346376696</v>
      </c>
      <c r="N1967" s="240">
        <v>101.63883633144543</v>
      </c>
      <c r="O1967" s="240"/>
      <c r="P1967" s="238"/>
    </row>
    <row r="1968" spans="9:16" x14ac:dyDescent="0.35">
      <c r="I1968" s="223">
        <v>45481</v>
      </c>
      <c r="J1968" s="233">
        <v>99.827632794443801</v>
      </c>
      <c r="K1968" s="235">
        <v>99.97739726028297</v>
      </c>
      <c r="L1968" s="235">
        <v>99.977096558633917</v>
      </c>
      <c r="M1968" s="240">
        <v>101.24679781643742</v>
      </c>
      <c r="N1968" s="240">
        <v>101.63864759064947</v>
      </c>
      <c r="O1968" s="240"/>
      <c r="P1968" s="238"/>
    </row>
    <row r="1969" spans="9:16" x14ac:dyDescent="0.35">
      <c r="I1969" s="223">
        <v>45482</v>
      </c>
      <c r="J1969" s="233">
        <v>99.82765935333525</v>
      </c>
      <c r="K1969" s="235">
        <v>99.977400742985552</v>
      </c>
      <c r="L1969" s="235">
        <v>99.977099899763218</v>
      </c>
      <c r="M1969" s="240">
        <v>101.24641216910788</v>
      </c>
      <c r="N1969" s="240">
        <v>101.63845884985349</v>
      </c>
      <c r="O1969" s="240"/>
      <c r="P1969" s="238"/>
    </row>
    <row r="1970" spans="9:16" x14ac:dyDescent="0.35">
      <c r="I1970" s="223">
        <v>45483</v>
      </c>
      <c r="J1970" s="233">
        <v>99.827685912226698</v>
      </c>
      <c r="K1970" s="235">
        <v>99.977404225688133</v>
      </c>
      <c r="L1970" s="235">
        <v>99.977103240892518</v>
      </c>
      <c r="M1970" s="240">
        <v>101.24602652177835</v>
      </c>
      <c r="N1970" s="240">
        <v>101.63827010905753</v>
      </c>
      <c r="O1970" s="240"/>
      <c r="P1970" s="238"/>
    </row>
    <row r="1971" spans="9:16" x14ac:dyDescent="0.35">
      <c r="I1971" s="223">
        <v>45484</v>
      </c>
      <c r="J1971" s="233">
        <v>99.827712471118147</v>
      </c>
      <c r="K1971" s="235">
        <v>99.977407708390714</v>
      </c>
      <c r="L1971" s="235">
        <v>99.977106582021818</v>
      </c>
      <c r="M1971" s="240">
        <v>101.24564087444881</v>
      </c>
      <c r="N1971" s="240">
        <v>101.63808136826155</v>
      </c>
      <c r="O1971" s="240"/>
      <c r="P1971" s="238"/>
    </row>
    <row r="1972" spans="9:16" x14ac:dyDescent="0.35">
      <c r="I1972" s="223">
        <v>45485</v>
      </c>
      <c r="J1972" s="233">
        <v>99.827739030009596</v>
      </c>
      <c r="K1972" s="235">
        <v>99.977411191093296</v>
      </c>
      <c r="L1972" s="235">
        <v>99.977109923151119</v>
      </c>
      <c r="M1972" s="240">
        <v>101.24525522711927</v>
      </c>
      <c r="N1972" s="240">
        <v>101.63789262746559</v>
      </c>
      <c r="O1972" s="240"/>
      <c r="P1972" s="238"/>
    </row>
    <row r="1973" spans="9:16" x14ac:dyDescent="0.35">
      <c r="I1973" s="223">
        <v>45486</v>
      </c>
      <c r="J1973" s="233">
        <v>99.827765588901045</v>
      </c>
      <c r="K1973" s="235">
        <v>99.977414673795877</v>
      </c>
      <c r="L1973" s="235">
        <v>99.977113264280419</v>
      </c>
      <c r="M1973" s="240">
        <v>101.24486957978974</v>
      </c>
      <c r="N1973" s="240">
        <v>101.63770388666961</v>
      </c>
      <c r="O1973" s="240"/>
      <c r="P1973" s="238"/>
    </row>
    <row r="1974" spans="9:16" x14ac:dyDescent="0.35">
      <c r="I1974" s="223">
        <v>45487</v>
      </c>
      <c r="J1974" s="233">
        <v>99.827792147792493</v>
      </c>
      <c r="K1974" s="235">
        <v>99.977418156498459</v>
      </c>
      <c r="L1974" s="235">
        <v>99.977116605409719</v>
      </c>
      <c r="M1974" s="240">
        <v>101.2444839324602</v>
      </c>
      <c r="N1974" s="240">
        <v>101.63751514587365</v>
      </c>
      <c r="O1974" s="240"/>
      <c r="P1974" s="238"/>
    </row>
    <row r="1975" spans="9:16" x14ac:dyDescent="0.35">
      <c r="I1975" s="223">
        <v>45488</v>
      </c>
      <c r="J1975" s="233">
        <v>99.827818706683942</v>
      </c>
      <c r="K1975" s="235">
        <v>99.97742163920104</v>
      </c>
      <c r="L1975" s="235">
        <v>99.97711994653902</v>
      </c>
      <c r="M1975" s="240">
        <v>101.24409828513066</v>
      </c>
      <c r="N1975" s="240">
        <v>101.63732640507767</v>
      </c>
      <c r="O1975" s="240"/>
      <c r="P1975" s="238"/>
    </row>
    <row r="1976" spans="9:16" x14ac:dyDescent="0.35">
      <c r="I1976" s="223">
        <v>45489</v>
      </c>
      <c r="J1976" s="233">
        <v>99.827845265575391</v>
      </c>
      <c r="K1976" s="235">
        <v>99.977425121903622</v>
      </c>
      <c r="L1976" s="235">
        <v>99.97712328766832</v>
      </c>
      <c r="M1976" s="240">
        <v>101.24371263780112</v>
      </c>
      <c r="N1976" s="240">
        <v>101.63713766428171</v>
      </c>
      <c r="O1976" s="240"/>
      <c r="P1976" s="238"/>
    </row>
    <row r="1977" spans="9:16" x14ac:dyDescent="0.35">
      <c r="I1977" s="223">
        <v>45490</v>
      </c>
      <c r="J1977" s="233">
        <v>99.82787182446684</v>
      </c>
      <c r="K1977" s="235">
        <v>99.977428604606203</v>
      </c>
      <c r="L1977" s="235">
        <v>99.97712662879762</v>
      </c>
      <c r="M1977" s="240">
        <v>101.24332699047159</v>
      </c>
      <c r="N1977" s="240">
        <v>101.63694892348573</v>
      </c>
      <c r="O1977" s="240"/>
      <c r="P1977" s="238"/>
    </row>
    <row r="1978" spans="9:16" x14ac:dyDescent="0.35">
      <c r="I1978" s="223">
        <v>45491</v>
      </c>
      <c r="J1978" s="233">
        <v>99.827898383358288</v>
      </c>
      <c r="K1978" s="235">
        <v>99.977432087308785</v>
      </c>
      <c r="L1978" s="235">
        <v>99.977129969926921</v>
      </c>
      <c r="M1978" s="240">
        <v>101.24294134314205</v>
      </c>
      <c r="N1978" s="240">
        <v>101.63676018268977</v>
      </c>
      <c r="O1978" s="240"/>
      <c r="P1978" s="238"/>
    </row>
    <row r="1979" spans="9:16" x14ac:dyDescent="0.35">
      <c r="I1979" s="223">
        <v>45492</v>
      </c>
      <c r="J1979" s="233">
        <v>99.827924942249737</v>
      </c>
      <c r="K1979" s="235">
        <v>99.977435570011366</v>
      </c>
      <c r="L1979" s="235">
        <v>99.977133311056221</v>
      </c>
      <c r="M1979" s="240">
        <v>101.24255569581251</v>
      </c>
      <c r="N1979" s="240">
        <v>101.63657144189379</v>
      </c>
      <c r="O1979" s="240"/>
      <c r="P1979" s="238"/>
    </row>
    <row r="1980" spans="9:16" x14ac:dyDescent="0.35">
      <c r="I1980" s="223">
        <v>45493</v>
      </c>
      <c r="J1980" s="233">
        <v>99.827951501141186</v>
      </c>
      <c r="K1980" s="235">
        <v>99.977439052713947</v>
      </c>
      <c r="L1980" s="235">
        <v>99.977136652185521</v>
      </c>
      <c r="M1980" s="240">
        <v>101.24217004848298</v>
      </c>
      <c r="N1980" s="240">
        <v>101.63638270109783</v>
      </c>
      <c r="O1980" s="240"/>
      <c r="P1980" s="238"/>
    </row>
    <row r="1981" spans="9:16" x14ac:dyDescent="0.35">
      <c r="I1981" s="223">
        <v>45494</v>
      </c>
      <c r="J1981" s="233">
        <v>99.827978060032635</v>
      </c>
      <c r="K1981" s="235">
        <v>99.977442535416529</v>
      </c>
      <c r="L1981" s="235">
        <v>99.977139993314822</v>
      </c>
      <c r="M1981" s="240">
        <v>101.24178440115344</v>
      </c>
      <c r="N1981" s="240">
        <v>101.63619396030185</v>
      </c>
      <c r="O1981" s="240"/>
      <c r="P1981" s="238"/>
    </row>
    <row r="1982" spans="9:16" x14ac:dyDescent="0.35">
      <c r="I1982" s="223">
        <v>45495</v>
      </c>
      <c r="J1982" s="233">
        <v>99.828004618924084</v>
      </c>
      <c r="K1982" s="235">
        <v>99.97744601811911</v>
      </c>
      <c r="L1982" s="235">
        <v>99.977143334444122</v>
      </c>
      <c r="M1982" s="240">
        <v>101.2413987538239</v>
      </c>
      <c r="N1982" s="240">
        <v>101.63600521950589</v>
      </c>
      <c r="O1982" s="240"/>
      <c r="P1982" s="238"/>
    </row>
    <row r="1983" spans="9:16" x14ac:dyDescent="0.35">
      <c r="I1983" s="223">
        <v>45496</v>
      </c>
      <c r="J1983" s="233">
        <v>99.828031177815532</v>
      </c>
      <c r="K1983" s="235">
        <v>99.977449500821692</v>
      </c>
      <c r="L1983" s="235">
        <v>99.977146675573422</v>
      </c>
      <c r="M1983" s="240">
        <v>101.24101310649436</v>
      </c>
      <c r="N1983" s="240">
        <v>101.63581647870991</v>
      </c>
      <c r="O1983" s="240"/>
      <c r="P1983" s="238"/>
    </row>
    <row r="1984" spans="9:16" x14ac:dyDescent="0.35">
      <c r="I1984" s="223">
        <v>45497</v>
      </c>
      <c r="J1984" s="233">
        <v>99.828057736706981</v>
      </c>
      <c r="K1984" s="235">
        <v>99.977452983524273</v>
      </c>
      <c r="L1984" s="235">
        <v>99.977150016702723</v>
      </c>
      <c r="M1984" s="240">
        <v>101.24062745916483</v>
      </c>
      <c r="N1984" s="240">
        <v>101.63562773791395</v>
      </c>
      <c r="O1984" s="240"/>
      <c r="P1984" s="238"/>
    </row>
    <row r="1985" spans="9:16" x14ac:dyDescent="0.35">
      <c r="I1985" s="223">
        <v>45498</v>
      </c>
      <c r="J1985" s="233">
        <v>99.82808429559843</v>
      </c>
      <c r="K1985" s="235">
        <v>99.977456466226855</v>
      </c>
      <c r="L1985" s="235">
        <v>99.977153357832023</v>
      </c>
      <c r="M1985" s="240">
        <v>101.24024181183529</v>
      </c>
      <c r="N1985" s="240">
        <v>101.63543899711797</v>
      </c>
      <c r="O1985" s="240"/>
      <c r="P1985" s="238"/>
    </row>
    <row r="1986" spans="9:16" x14ac:dyDescent="0.35">
      <c r="I1986" s="223">
        <v>45499</v>
      </c>
      <c r="J1986" s="233">
        <v>99.828110854489879</v>
      </c>
      <c r="K1986" s="235">
        <v>99.977459948929436</v>
      </c>
      <c r="L1986" s="235">
        <v>99.977156698961323</v>
      </c>
      <c r="M1986" s="240">
        <v>101.23985616450575</v>
      </c>
      <c r="N1986" s="240">
        <v>101.63525025632201</v>
      </c>
      <c r="O1986" s="240"/>
      <c r="P1986" s="238"/>
    </row>
    <row r="1987" spans="9:16" x14ac:dyDescent="0.35">
      <c r="I1987" s="223">
        <v>45500</v>
      </c>
      <c r="J1987" s="233">
        <v>99.828137413381327</v>
      </c>
      <c r="K1987" s="235">
        <v>99.977463431632017</v>
      </c>
      <c r="L1987" s="235">
        <v>99.977160040090624</v>
      </c>
      <c r="M1987" s="240">
        <v>101.23947051717622</v>
      </c>
      <c r="N1987" s="240">
        <v>101.63506151552603</v>
      </c>
      <c r="O1987" s="240"/>
      <c r="P1987" s="238"/>
    </row>
    <row r="1988" spans="9:16" x14ac:dyDescent="0.35">
      <c r="I1988" s="223">
        <v>45501</v>
      </c>
      <c r="J1988" s="233">
        <v>99.828163972272776</v>
      </c>
      <c r="K1988" s="235">
        <v>99.977466914334599</v>
      </c>
      <c r="L1988" s="235">
        <v>99.977163381219924</v>
      </c>
      <c r="M1988" s="240">
        <v>101.23908486984668</v>
      </c>
      <c r="N1988" s="240">
        <v>101.63487277473007</v>
      </c>
      <c r="O1988" s="240"/>
      <c r="P1988" s="238"/>
    </row>
    <row r="1989" spans="9:16" x14ac:dyDescent="0.35">
      <c r="I1989" s="223">
        <v>45502</v>
      </c>
      <c r="J1989" s="233">
        <v>99.828190531164225</v>
      </c>
      <c r="K1989" s="235">
        <v>99.97747039703718</v>
      </c>
      <c r="L1989" s="235">
        <v>99.977166722349224</v>
      </c>
      <c r="M1989" s="240">
        <v>101.23869922251714</v>
      </c>
      <c r="N1989" s="240">
        <v>101.63468403393409</v>
      </c>
      <c r="O1989" s="240"/>
      <c r="P1989" s="238"/>
    </row>
    <row r="1990" spans="9:16" x14ac:dyDescent="0.35">
      <c r="I1990" s="223">
        <v>45503</v>
      </c>
      <c r="J1990" s="233">
        <v>99.828217090055674</v>
      </c>
      <c r="K1990" s="235">
        <v>99.977473879739762</v>
      </c>
      <c r="L1990" s="235">
        <v>99.977170063478525</v>
      </c>
      <c r="M1990" s="240">
        <v>101.2383135751876</v>
      </c>
      <c r="N1990" s="240">
        <v>101.63449529313813</v>
      </c>
      <c r="O1990" s="240"/>
      <c r="P1990" s="238"/>
    </row>
    <row r="1991" spans="9:16" x14ac:dyDescent="0.35">
      <c r="I1991" s="223">
        <v>45504</v>
      </c>
      <c r="J1991" s="233">
        <v>99.828243648947122</v>
      </c>
      <c r="K1991" s="235">
        <v>99.977477362442343</v>
      </c>
      <c r="L1991" s="235">
        <v>99.977173404607825</v>
      </c>
      <c r="M1991" s="240">
        <v>101.23792792785807</v>
      </c>
      <c r="N1991" s="240">
        <v>101.63430655234215</v>
      </c>
      <c r="O1991" s="240"/>
      <c r="P1991" s="238"/>
    </row>
    <row r="1992" spans="9:16" x14ac:dyDescent="0.35">
      <c r="I1992" s="223">
        <v>45505</v>
      </c>
      <c r="J1992" s="233">
        <v>99.828270207838571</v>
      </c>
      <c r="K1992" s="235">
        <v>99.977480845144925</v>
      </c>
      <c r="L1992" s="235">
        <v>99.977176745737125</v>
      </c>
      <c r="M1992" s="240">
        <v>101.23754228052853</v>
      </c>
      <c r="N1992" s="240">
        <v>101.63411781154619</v>
      </c>
      <c r="O1992" s="240"/>
      <c r="P1992" s="238"/>
    </row>
    <row r="1993" spans="9:16" x14ac:dyDescent="0.35">
      <c r="I1993" s="223">
        <v>45506</v>
      </c>
      <c r="J1993" s="233">
        <v>99.82829676673002</v>
      </c>
      <c r="K1993" s="235">
        <v>99.977484327847506</v>
      </c>
      <c r="L1993" s="235">
        <v>99.977180086866426</v>
      </c>
      <c r="M1993" s="240">
        <v>101.23715663319899</v>
      </c>
      <c r="N1993" s="240">
        <v>101.63392907075021</v>
      </c>
      <c r="O1993" s="240"/>
      <c r="P1993" s="238"/>
    </row>
    <row r="1994" spans="9:16" x14ac:dyDescent="0.35">
      <c r="I1994" s="223">
        <v>45507</v>
      </c>
      <c r="J1994" s="233">
        <v>99.828323325621469</v>
      </c>
      <c r="K1994" s="235">
        <v>99.977487810550087</v>
      </c>
      <c r="L1994" s="235">
        <v>99.977183427995726</v>
      </c>
      <c r="M1994" s="240">
        <v>101.23677098586946</v>
      </c>
      <c r="N1994" s="240">
        <v>101.63374032995425</v>
      </c>
      <c r="O1994" s="240"/>
      <c r="P1994" s="238"/>
    </row>
    <row r="1995" spans="9:16" x14ac:dyDescent="0.35">
      <c r="I1995" s="223">
        <v>45508</v>
      </c>
      <c r="J1995" s="233">
        <v>99.828349884512917</v>
      </c>
      <c r="K1995" s="235">
        <v>99.977491293252669</v>
      </c>
      <c r="L1995" s="235">
        <v>99.977186769125026</v>
      </c>
      <c r="M1995" s="240">
        <v>101.23638533853992</v>
      </c>
      <c r="N1995" s="240">
        <v>101.63355158915827</v>
      </c>
      <c r="O1995" s="240"/>
      <c r="P1995" s="238"/>
    </row>
    <row r="1996" spans="9:16" x14ac:dyDescent="0.35">
      <c r="I1996" s="223">
        <v>45509</v>
      </c>
      <c r="J1996" s="233">
        <v>99.828376443404366</v>
      </c>
      <c r="K1996" s="235">
        <v>99.97749477595525</v>
      </c>
      <c r="L1996" s="235">
        <v>99.977190110254327</v>
      </c>
      <c r="M1996" s="240">
        <v>101.23599969121038</v>
      </c>
      <c r="N1996" s="240">
        <v>101.63336284836231</v>
      </c>
      <c r="O1996" s="240"/>
      <c r="P1996" s="238"/>
    </row>
    <row r="1997" spans="9:16" x14ac:dyDescent="0.35">
      <c r="I1997" s="223">
        <v>45510</v>
      </c>
      <c r="J1997" s="233">
        <v>99.828403002295815</v>
      </c>
      <c r="K1997" s="235">
        <v>99.977498258657832</v>
      </c>
      <c r="L1997" s="235">
        <v>99.977193451383627</v>
      </c>
      <c r="M1997" s="240">
        <v>101.23561404388084</v>
      </c>
      <c r="N1997" s="240">
        <v>101.63317410756633</v>
      </c>
      <c r="O1997" s="240"/>
      <c r="P1997" s="238"/>
    </row>
    <row r="1998" spans="9:16" x14ac:dyDescent="0.35">
      <c r="I1998" s="223">
        <v>45511</v>
      </c>
      <c r="J1998" s="233">
        <v>99.828429561187264</v>
      </c>
      <c r="K1998" s="235">
        <v>99.977501741360413</v>
      </c>
      <c r="L1998" s="235">
        <v>99.977196792512927</v>
      </c>
      <c r="M1998" s="240">
        <v>101.23522839655131</v>
      </c>
      <c r="N1998" s="240">
        <v>101.63298536677037</v>
      </c>
      <c r="O1998" s="240"/>
      <c r="P1998" s="238"/>
    </row>
    <row r="1999" spans="9:16" x14ac:dyDescent="0.35">
      <c r="I1999" s="223">
        <v>45512</v>
      </c>
      <c r="J1999" s="233">
        <v>99.828456120078712</v>
      </c>
      <c r="K1999" s="235">
        <v>99.977505224062995</v>
      </c>
      <c r="L1999" s="235">
        <v>99.977200133642228</v>
      </c>
      <c r="M1999" s="240">
        <v>101.23484274922177</v>
      </c>
      <c r="N1999" s="240">
        <v>101.63279662597439</v>
      </c>
      <c r="O1999" s="240"/>
      <c r="P1999" s="238"/>
    </row>
    <row r="2000" spans="9:16" x14ac:dyDescent="0.35">
      <c r="I2000" s="223">
        <v>45513</v>
      </c>
      <c r="J2000" s="233">
        <v>99.828482678970161</v>
      </c>
      <c r="K2000" s="235">
        <v>99.977508706765576</v>
      </c>
      <c r="L2000" s="235">
        <v>99.977203474771528</v>
      </c>
      <c r="M2000" s="240">
        <v>101.23445710189223</v>
      </c>
      <c r="N2000" s="240">
        <v>101.63260788517843</v>
      </c>
      <c r="O2000" s="240"/>
      <c r="P2000" s="238"/>
    </row>
    <row r="2001" spans="9:16" x14ac:dyDescent="0.35">
      <c r="I2001" s="223">
        <v>45514</v>
      </c>
      <c r="J2001" s="233">
        <v>99.82850923786161</v>
      </c>
      <c r="K2001" s="235">
        <v>99.977512189468158</v>
      </c>
      <c r="L2001" s="235">
        <v>99.977206815900828</v>
      </c>
      <c r="M2001" s="240">
        <v>101.2340714545627</v>
      </c>
      <c r="N2001" s="240">
        <v>101.63241914438245</v>
      </c>
      <c r="O2001" s="240"/>
      <c r="P2001" s="238"/>
    </row>
    <row r="2002" spans="9:16" x14ac:dyDescent="0.35">
      <c r="I2002" s="223">
        <v>45515</v>
      </c>
      <c r="J2002" s="233">
        <v>99.828535796753059</v>
      </c>
      <c r="K2002" s="235">
        <v>99.977515672170739</v>
      </c>
      <c r="L2002" s="235">
        <v>99.977210157030129</v>
      </c>
      <c r="M2002" s="240">
        <v>101.23368580723316</v>
      </c>
      <c r="N2002" s="240">
        <v>101.63223040358649</v>
      </c>
      <c r="O2002" s="240"/>
      <c r="P2002" s="238"/>
    </row>
    <row r="2003" spans="9:16" x14ac:dyDescent="0.35">
      <c r="I2003" s="223">
        <v>45516</v>
      </c>
      <c r="J2003" s="233">
        <v>99.828562355644507</v>
      </c>
      <c r="K2003" s="235">
        <v>99.97751915487332</v>
      </c>
      <c r="L2003" s="235">
        <v>99.977213498159429</v>
      </c>
      <c r="M2003" s="240">
        <v>101.23330015990362</v>
      </c>
      <c r="N2003" s="240">
        <v>101.63204166279051</v>
      </c>
      <c r="O2003" s="240"/>
      <c r="P2003" s="238"/>
    </row>
    <row r="2004" spans="9:16" x14ac:dyDescent="0.35">
      <c r="I2004" s="223">
        <v>45517</v>
      </c>
      <c r="J2004" s="233">
        <v>99.828588914535956</v>
      </c>
      <c r="K2004" s="235">
        <v>99.977522637575902</v>
      </c>
      <c r="L2004" s="235">
        <v>99.977216839288729</v>
      </c>
      <c r="M2004" s="240">
        <v>101.23291451257408</v>
      </c>
      <c r="N2004" s="240">
        <v>101.63185292199455</v>
      </c>
      <c r="O2004" s="240"/>
      <c r="P2004" s="238"/>
    </row>
    <row r="2005" spans="9:16" x14ac:dyDescent="0.35">
      <c r="I2005" s="223">
        <v>45518</v>
      </c>
      <c r="J2005" s="233">
        <v>99.828615473427405</v>
      </c>
      <c r="K2005" s="235">
        <v>99.977526120278483</v>
      </c>
      <c r="L2005" s="235">
        <v>99.97722018041803</v>
      </c>
      <c r="M2005" s="240">
        <v>101.23252886524455</v>
      </c>
      <c r="N2005" s="240">
        <v>101.63166418119857</v>
      </c>
      <c r="O2005" s="240"/>
      <c r="P2005" s="238"/>
    </row>
    <row r="2006" spans="9:16" x14ac:dyDescent="0.35">
      <c r="I2006" s="223">
        <v>45519</v>
      </c>
      <c r="J2006" s="233">
        <v>99.828642032318854</v>
      </c>
      <c r="K2006" s="235">
        <v>99.977529602981065</v>
      </c>
      <c r="L2006" s="235">
        <v>99.97722352154733</v>
      </c>
      <c r="M2006" s="240">
        <v>101.23214321791501</v>
      </c>
      <c r="N2006" s="240">
        <v>101.63147544040261</v>
      </c>
      <c r="O2006" s="240"/>
      <c r="P2006" s="238"/>
    </row>
    <row r="2007" spans="9:16" x14ac:dyDescent="0.35">
      <c r="I2007" s="223">
        <v>45520</v>
      </c>
      <c r="J2007" s="233">
        <v>99.828668591210302</v>
      </c>
      <c r="K2007" s="235">
        <v>99.977533085683646</v>
      </c>
      <c r="L2007" s="235">
        <v>99.977226862676631</v>
      </c>
      <c r="M2007" s="240">
        <v>101.23175757058547</v>
      </c>
      <c r="N2007" s="240">
        <v>101.63128669960663</v>
      </c>
      <c r="O2007" s="240"/>
      <c r="P2007" s="238"/>
    </row>
    <row r="2008" spans="9:16" x14ac:dyDescent="0.35">
      <c r="I2008" s="223">
        <v>45521</v>
      </c>
      <c r="J2008" s="233">
        <v>99.828695150101751</v>
      </c>
      <c r="K2008" s="235">
        <v>99.977536568386228</v>
      </c>
      <c r="L2008" s="235">
        <v>99.977230203805931</v>
      </c>
      <c r="M2008" s="240">
        <v>101.23137192325594</v>
      </c>
      <c r="N2008" s="240">
        <v>101.63109795881067</v>
      </c>
      <c r="O2008" s="240"/>
      <c r="P2008" s="238"/>
    </row>
    <row r="2009" spans="9:16" x14ac:dyDescent="0.35">
      <c r="I2009" s="223">
        <v>45522</v>
      </c>
      <c r="J2009" s="233">
        <v>99.8287217089932</v>
      </c>
      <c r="K2009" s="235">
        <v>99.977540051088809</v>
      </c>
      <c r="L2009" s="235">
        <v>99.977233544935231</v>
      </c>
      <c r="M2009" s="240">
        <v>101.2309862759264</v>
      </c>
      <c r="N2009" s="240">
        <v>101.63090921801469</v>
      </c>
      <c r="O2009" s="240"/>
      <c r="P2009" s="238"/>
    </row>
    <row r="2010" spans="9:16" x14ac:dyDescent="0.35">
      <c r="I2010" s="223">
        <v>45523</v>
      </c>
      <c r="J2010" s="233">
        <v>99.828748267884649</v>
      </c>
      <c r="K2010" s="235">
        <v>99.97754353379139</v>
      </c>
      <c r="L2010" s="235">
        <v>99.977236886064532</v>
      </c>
      <c r="M2010" s="240">
        <v>101.23060062859686</v>
      </c>
      <c r="N2010" s="240">
        <v>101.63072047721873</v>
      </c>
      <c r="O2010" s="240"/>
      <c r="P2010" s="238"/>
    </row>
    <row r="2011" spans="9:16" x14ac:dyDescent="0.35">
      <c r="I2011" s="223">
        <v>45524</v>
      </c>
      <c r="J2011" s="233">
        <v>99.828774826776097</v>
      </c>
      <c r="K2011" s="235">
        <v>99.977547016493972</v>
      </c>
      <c r="L2011" s="235">
        <v>99.977240227193832</v>
      </c>
      <c r="M2011" s="240">
        <v>101.23021498126732</v>
      </c>
      <c r="N2011" s="240">
        <v>101.63053173642275</v>
      </c>
      <c r="O2011" s="240"/>
      <c r="P2011" s="238"/>
    </row>
    <row r="2012" spans="9:16" x14ac:dyDescent="0.35">
      <c r="I2012" s="223">
        <v>45525</v>
      </c>
      <c r="J2012" s="233">
        <v>99.828801385667546</v>
      </c>
      <c r="K2012" s="235">
        <v>99.977550499196553</v>
      </c>
      <c r="L2012" s="235">
        <v>99.977243568323132</v>
      </c>
      <c r="M2012" s="240">
        <v>101.22982933393779</v>
      </c>
      <c r="N2012" s="240">
        <v>101.63034299562679</v>
      </c>
      <c r="O2012" s="240"/>
      <c r="P2012" s="238"/>
    </row>
    <row r="2013" spans="9:16" x14ac:dyDescent="0.35">
      <c r="I2013" s="223">
        <v>45526</v>
      </c>
      <c r="J2013" s="233">
        <v>99.828827944558995</v>
      </c>
      <c r="K2013" s="235">
        <v>99.977553981899135</v>
      </c>
      <c r="L2013" s="235">
        <v>99.977246909452433</v>
      </c>
      <c r="M2013" s="240">
        <v>101.22944368660825</v>
      </c>
      <c r="N2013" s="240">
        <v>101.63015425483081</v>
      </c>
      <c r="O2013" s="240"/>
      <c r="P2013" s="238"/>
    </row>
    <row r="2014" spans="9:16" x14ac:dyDescent="0.35">
      <c r="I2014" s="223">
        <v>45527</v>
      </c>
      <c r="J2014" s="233">
        <v>99.828854503450444</v>
      </c>
      <c r="K2014" s="235">
        <v>99.977557464601716</v>
      </c>
      <c r="L2014" s="235">
        <v>99.977250250581733</v>
      </c>
      <c r="M2014" s="240">
        <v>101.22905803927871</v>
      </c>
      <c r="N2014" s="240">
        <v>101.62996551403485</v>
      </c>
      <c r="O2014" s="240"/>
      <c r="P2014" s="238"/>
    </row>
    <row r="2015" spans="9:16" x14ac:dyDescent="0.35">
      <c r="I2015" s="223">
        <v>45528</v>
      </c>
      <c r="J2015" s="233">
        <v>99.828881062341893</v>
      </c>
      <c r="K2015" s="235">
        <v>99.977560947304298</v>
      </c>
      <c r="L2015" s="235">
        <v>99.977253591711033</v>
      </c>
      <c r="M2015" s="240">
        <v>101.22867239194917</v>
      </c>
      <c r="N2015" s="240">
        <v>101.62977677323887</v>
      </c>
      <c r="O2015" s="240"/>
      <c r="P2015" s="238"/>
    </row>
    <row r="2016" spans="9:16" x14ac:dyDescent="0.35">
      <c r="I2016" s="223">
        <v>45529</v>
      </c>
      <c r="J2016" s="233">
        <v>99.828907621233341</v>
      </c>
      <c r="K2016" s="235">
        <v>99.977564430006879</v>
      </c>
      <c r="L2016" s="235">
        <v>99.977256932840334</v>
      </c>
      <c r="M2016" s="240">
        <v>101.22828674461964</v>
      </c>
      <c r="N2016" s="240">
        <v>101.62958803244291</v>
      </c>
      <c r="O2016" s="240"/>
      <c r="P2016" s="238"/>
    </row>
    <row r="2017" spans="9:16" x14ac:dyDescent="0.35">
      <c r="I2017" s="223">
        <v>45530</v>
      </c>
      <c r="J2017" s="233">
        <v>99.82893418012479</v>
      </c>
      <c r="K2017" s="235">
        <v>99.977567912709461</v>
      </c>
      <c r="L2017" s="235">
        <v>99.977260273969634</v>
      </c>
      <c r="M2017" s="240">
        <v>101.2279010972901</v>
      </c>
      <c r="N2017" s="240">
        <v>101.62939929164693</v>
      </c>
      <c r="O2017" s="240"/>
      <c r="P2017" s="238"/>
    </row>
    <row r="2018" spans="9:16" x14ac:dyDescent="0.35">
      <c r="I2018" s="223">
        <v>45531</v>
      </c>
      <c r="J2018" s="233">
        <v>99.828960739016239</v>
      </c>
      <c r="K2018" s="235">
        <v>99.977571395412042</v>
      </c>
      <c r="L2018" s="235">
        <v>99.977263615098934</v>
      </c>
      <c r="M2018" s="240">
        <v>101.22751544996056</v>
      </c>
      <c r="N2018" s="240">
        <v>101.62921055085097</v>
      </c>
      <c r="O2018" s="240"/>
      <c r="P2018" s="238"/>
    </row>
    <row r="2019" spans="9:16" x14ac:dyDescent="0.35">
      <c r="I2019" s="223">
        <v>45532</v>
      </c>
      <c r="J2019" s="233">
        <v>99.828987297907688</v>
      </c>
      <c r="K2019" s="235">
        <v>99.977574878114623</v>
      </c>
      <c r="L2019" s="235">
        <v>99.977266956228235</v>
      </c>
      <c r="M2019" s="240">
        <v>101.22712980263103</v>
      </c>
      <c r="N2019" s="240">
        <v>101.62902181005499</v>
      </c>
      <c r="O2019" s="240"/>
      <c r="P2019" s="238"/>
    </row>
    <row r="2020" spans="9:16" x14ac:dyDescent="0.35">
      <c r="I2020" s="223">
        <v>45533</v>
      </c>
      <c r="J2020" s="233">
        <v>99.829013856799136</v>
      </c>
      <c r="K2020" s="235">
        <v>99.977578360817205</v>
      </c>
      <c r="L2020" s="235">
        <v>99.977270297357535</v>
      </c>
      <c r="M2020" s="240">
        <v>101.22674415530149</v>
      </c>
      <c r="N2020" s="240">
        <v>101.62883306925903</v>
      </c>
      <c r="O2020" s="240"/>
      <c r="P2020" s="238"/>
    </row>
    <row r="2021" spans="9:16" x14ac:dyDescent="0.35">
      <c r="I2021" s="223">
        <v>45534</v>
      </c>
      <c r="J2021" s="233">
        <v>99.829040415690585</v>
      </c>
      <c r="K2021" s="235">
        <v>99.977581843519786</v>
      </c>
      <c r="L2021" s="235">
        <v>99.977273638486835</v>
      </c>
      <c r="M2021" s="240">
        <v>101.22635850797195</v>
      </c>
      <c r="N2021" s="240">
        <v>101.62864432846305</v>
      </c>
      <c r="O2021" s="240"/>
      <c r="P2021" s="238"/>
    </row>
    <row r="2022" spans="9:16" x14ac:dyDescent="0.35">
      <c r="I2022" s="223">
        <v>45535</v>
      </c>
      <c r="J2022" s="233">
        <v>99.829066974582034</v>
      </c>
      <c r="K2022" s="235">
        <v>99.977585326222368</v>
      </c>
      <c r="L2022" s="235">
        <v>99.977276979616136</v>
      </c>
      <c r="M2022" s="240">
        <v>101.22597286064241</v>
      </c>
      <c r="N2022" s="240">
        <v>101.62845558766709</v>
      </c>
      <c r="O2022" s="240"/>
      <c r="P2022" s="238"/>
    </row>
    <row r="2023" spans="9:16" x14ac:dyDescent="0.35">
      <c r="I2023" s="223">
        <v>45536</v>
      </c>
      <c r="J2023" s="233">
        <v>99.829093533473483</v>
      </c>
      <c r="K2023" s="235">
        <v>99.977588808924949</v>
      </c>
      <c r="L2023" s="235">
        <v>99.977280320745436</v>
      </c>
      <c r="M2023" s="240">
        <v>101.22558721331288</v>
      </c>
      <c r="N2023" s="240">
        <v>101.62826684687111</v>
      </c>
      <c r="O2023" s="240"/>
      <c r="P2023" s="238"/>
    </row>
    <row r="2024" spans="9:16" x14ac:dyDescent="0.35">
      <c r="I2024" s="223">
        <v>45537</v>
      </c>
      <c r="J2024" s="233">
        <v>99.829120092364931</v>
      </c>
      <c r="K2024" s="235">
        <v>99.977592291627531</v>
      </c>
      <c r="L2024" s="235">
        <v>99.977283661874736</v>
      </c>
      <c r="M2024" s="240">
        <v>101.22520156598334</v>
      </c>
      <c r="N2024" s="240">
        <v>101.62807810607515</v>
      </c>
      <c r="O2024" s="240"/>
      <c r="P2024" s="238"/>
    </row>
    <row r="2025" spans="9:16" x14ac:dyDescent="0.35">
      <c r="I2025" s="223">
        <v>45538</v>
      </c>
      <c r="J2025" s="233">
        <v>99.82914665125638</v>
      </c>
      <c r="K2025" s="235">
        <v>99.977595774330112</v>
      </c>
      <c r="L2025" s="235">
        <v>99.977287003004037</v>
      </c>
      <c r="M2025" s="240">
        <v>101.2248159186538</v>
      </c>
      <c r="N2025" s="240">
        <v>101.62788936527917</v>
      </c>
      <c r="O2025" s="240"/>
      <c r="P2025" s="238"/>
    </row>
    <row r="2026" spans="9:16" x14ac:dyDescent="0.35">
      <c r="I2026" s="223">
        <v>45539</v>
      </c>
      <c r="J2026" s="233">
        <v>99.829173210147829</v>
      </c>
      <c r="K2026" s="235">
        <v>99.977599257032693</v>
      </c>
      <c r="L2026" s="235">
        <v>99.977290344133337</v>
      </c>
      <c r="M2026" s="240">
        <v>101.22443027132427</v>
      </c>
      <c r="N2026" s="240">
        <v>101.62770062448321</v>
      </c>
      <c r="O2026" s="240"/>
      <c r="P2026" s="238"/>
    </row>
    <row r="2027" spans="9:16" x14ac:dyDescent="0.35">
      <c r="I2027" s="223">
        <v>45540</v>
      </c>
      <c r="J2027" s="233">
        <v>99.829199769039278</v>
      </c>
      <c r="K2027" s="235">
        <v>99.977602739735275</v>
      </c>
      <c r="L2027" s="235">
        <v>99.977293685262637</v>
      </c>
      <c r="M2027" s="240">
        <v>101.22404462399473</v>
      </c>
      <c r="N2027" s="240">
        <v>101.62751188368723</v>
      </c>
      <c r="O2027" s="240"/>
      <c r="P2027" s="238"/>
    </row>
    <row r="2028" spans="9:16" x14ac:dyDescent="0.35">
      <c r="I2028" s="223">
        <v>45541</v>
      </c>
      <c r="J2028" s="233">
        <v>99.829226327930726</v>
      </c>
      <c r="K2028" s="235">
        <v>99.977606222437856</v>
      </c>
      <c r="L2028" s="235">
        <v>99.977297026391938</v>
      </c>
      <c r="M2028" s="240">
        <v>101.22365897666519</v>
      </c>
      <c r="N2028" s="240">
        <v>101.62732314289127</v>
      </c>
      <c r="O2028" s="240"/>
      <c r="P2028" s="238"/>
    </row>
    <row r="2029" spans="9:16" x14ac:dyDescent="0.35">
      <c r="I2029" s="223">
        <v>45542</v>
      </c>
      <c r="J2029" s="233">
        <v>99.829252886822175</v>
      </c>
      <c r="K2029" s="235">
        <v>99.977609705140438</v>
      </c>
      <c r="L2029" s="235">
        <v>99.977300367521238</v>
      </c>
      <c r="M2029" s="240">
        <v>101.22327332933565</v>
      </c>
      <c r="N2029" s="240">
        <v>101.62713440209529</v>
      </c>
      <c r="O2029" s="240"/>
      <c r="P2029" s="238"/>
    </row>
    <row r="2030" spans="9:16" x14ac:dyDescent="0.35">
      <c r="I2030" s="223">
        <v>45543</v>
      </c>
      <c r="J2030" s="233">
        <v>99.829279445713624</v>
      </c>
      <c r="K2030" s="235">
        <v>99.977613187843019</v>
      </c>
      <c r="L2030" s="235">
        <v>99.977303708650538</v>
      </c>
      <c r="M2030" s="240">
        <v>101.22288768200612</v>
      </c>
      <c r="N2030" s="240">
        <v>101.62694566129933</v>
      </c>
      <c r="O2030" s="240"/>
      <c r="P2030" s="238"/>
    </row>
    <row r="2031" spans="9:16" x14ac:dyDescent="0.35">
      <c r="I2031" s="223">
        <v>45544</v>
      </c>
      <c r="J2031" s="233">
        <v>99.829306004605073</v>
      </c>
      <c r="K2031" s="235">
        <v>99.977616670545601</v>
      </c>
      <c r="L2031" s="235">
        <v>99.977307049779839</v>
      </c>
      <c r="M2031" s="240">
        <v>101.22250203467658</v>
      </c>
      <c r="N2031" s="240">
        <v>101.62675692050335</v>
      </c>
      <c r="O2031" s="240"/>
      <c r="P2031" s="238"/>
    </row>
    <row r="2032" spans="9:16" x14ac:dyDescent="0.35">
      <c r="I2032" s="223">
        <v>45545</v>
      </c>
      <c r="J2032" s="233">
        <v>99.829332563496521</v>
      </c>
      <c r="K2032" s="235">
        <v>99.977620153248182</v>
      </c>
      <c r="L2032" s="235">
        <v>99.977310390909139</v>
      </c>
      <c r="M2032" s="240">
        <v>101.22211638734704</v>
      </c>
      <c r="N2032" s="240">
        <v>101.62656817970739</v>
      </c>
      <c r="O2032" s="240"/>
      <c r="P2032" s="238"/>
    </row>
    <row r="2033" spans="9:16" x14ac:dyDescent="0.35">
      <c r="I2033" s="223">
        <v>45546</v>
      </c>
      <c r="J2033" s="233">
        <v>99.82935912238797</v>
      </c>
      <c r="K2033" s="235">
        <v>99.977623635950764</v>
      </c>
      <c r="L2033" s="235">
        <v>99.977313732038439</v>
      </c>
      <c r="M2033" s="240">
        <v>101.22173074001751</v>
      </c>
      <c r="N2033" s="240">
        <v>101.62637943891141</v>
      </c>
      <c r="O2033" s="240"/>
      <c r="P2033" s="238"/>
    </row>
    <row r="2034" spans="9:16" x14ac:dyDescent="0.35">
      <c r="I2034" s="223">
        <v>45547</v>
      </c>
      <c r="J2034" s="233">
        <v>99.829385681279419</v>
      </c>
      <c r="K2034" s="235">
        <v>99.977627118653345</v>
      </c>
      <c r="L2034" s="235">
        <v>99.97731707316774</v>
      </c>
      <c r="M2034" s="240">
        <v>101.22134509268797</v>
      </c>
      <c r="N2034" s="240">
        <v>101.62619069811545</v>
      </c>
      <c r="O2034" s="240"/>
      <c r="P2034" s="238"/>
    </row>
    <row r="2035" spans="9:16" x14ac:dyDescent="0.35">
      <c r="I2035" s="223">
        <v>45548</v>
      </c>
      <c r="J2035" s="233">
        <v>99.829412240170868</v>
      </c>
      <c r="K2035" s="235">
        <v>99.977630601355926</v>
      </c>
      <c r="L2035" s="235">
        <v>99.97732041429704</v>
      </c>
      <c r="M2035" s="240">
        <v>101.22095944535843</v>
      </c>
      <c r="N2035" s="240">
        <v>101.62600195731947</v>
      </c>
      <c r="O2035" s="240"/>
      <c r="P2035" s="238"/>
    </row>
    <row r="2036" spans="9:16" x14ac:dyDescent="0.35">
      <c r="I2036" s="223">
        <v>45549</v>
      </c>
      <c r="J2036" s="233">
        <v>99.829438799062316</v>
      </c>
      <c r="K2036" s="235">
        <v>99.977634084058508</v>
      </c>
      <c r="L2036" s="235">
        <v>99.97732375542634</v>
      </c>
      <c r="M2036" s="240">
        <v>101.22057379802889</v>
      </c>
      <c r="N2036" s="240">
        <v>101.62581321652351</v>
      </c>
      <c r="O2036" s="240"/>
      <c r="P2036" s="238"/>
    </row>
    <row r="2037" spans="9:16" x14ac:dyDescent="0.35">
      <c r="I2037" s="223">
        <v>45550</v>
      </c>
      <c r="J2037" s="233">
        <v>99.829465357953765</v>
      </c>
      <c r="K2037" s="235">
        <v>99.977637566761089</v>
      </c>
      <c r="L2037" s="235">
        <v>99.977327096555641</v>
      </c>
      <c r="M2037" s="240">
        <v>101.22018815069936</v>
      </c>
      <c r="N2037" s="240">
        <v>101.62562447572753</v>
      </c>
      <c r="O2037" s="240"/>
      <c r="P2037" s="238"/>
    </row>
    <row r="2038" spans="9:16" x14ac:dyDescent="0.35">
      <c r="I2038" s="223">
        <v>45551</v>
      </c>
      <c r="J2038" s="233">
        <v>99.829491916845214</v>
      </c>
      <c r="K2038" s="235">
        <v>99.977641049463671</v>
      </c>
      <c r="L2038" s="235">
        <v>99.977330437684941</v>
      </c>
      <c r="M2038" s="240">
        <v>101.21980250336982</v>
      </c>
      <c r="N2038" s="240">
        <v>101.62543573493157</v>
      </c>
      <c r="O2038" s="240"/>
      <c r="P2038" s="238"/>
    </row>
    <row r="2039" spans="9:16" x14ac:dyDescent="0.35">
      <c r="I2039" s="223">
        <v>45552</v>
      </c>
      <c r="J2039" s="233">
        <v>99.829518475736663</v>
      </c>
      <c r="K2039" s="235">
        <v>99.977644532166252</v>
      </c>
      <c r="L2039" s="235">
        <v>99.977333778814241</v>
      </c>
      <c r="M2039" s="240">
        <v>101.21941685604028</v>
      </c>
      <c r="N2039" s="240">
        <v>101.62524699413559</v>
      </c>
      <c r="O2039" s="240"/>
      <c r="P2039" s="238"/>
    </row>
    <row r="2040" spans="9:16" x14ac:dyDescent="0.35">
      <c r="I2040" s="223">
        <v>45553</v>
      </c>
      <c r="J2040" s="233">
        <v>99.829545034628111</v>
      </c>
      <c r="K2040" s="235">
        <v>99.977648014868834</v>
      </c>
      <c r="L2040" s="235">
        <v>99.977337119943542</v>
      </c>
      <c r="M2040" s="240">
        <v>101.21903120871075</v>
      </c>
      <c r="N2040" s="240">
        <v>101.62505825333963</v>
      </c>
      <c r="O2040" s="240"/>
      <c r="P2040" s="238"/>
    </row>
    <row r="2041" spans="9:16" x14ac:dyDescent="0.35">
      <c r="I2041" s="223">
        <v>45554</v>
      </c>
      <c r="J2041" s="233">
        <v>99.82957159351956</v>
      </c>
      <c r="K2041" s="235">
        <v>99.977651497571415</v>
      </c>
      <c r="L2041" s="235">
        <v>99.977340461072842</v>
      </c>
      <c r="M2041" s="240">
        <v>101.21864556138121</v>
      </c>
      <c r="N2041" s="240">
        <v>101.62486951254365</v>
      </c>
      <c r="O2041" s="240"/>
      <c r="P2041" s="238"/>
    </row>
    <row r="2042" spans="9:16" x14ac:dyDescent="0.35">
      <c r="I2042" s="223">
        <v>45555</v>
      </c>
      <c r="J2042" s="233">
        <v>99.829598152411009</v>
      </c>
      <c r="K2042" s="235">
        <v>99.977654980273996</v>
      </c>
      <c r="L2042" s="235">
        <v>99.977343802202142</v>
      </c>
      <c r="M2042" s="240">
        <v>101.21825991405167</v>
      </c>
      <c r="N2042" s="240">
        <v>101.62468077174769</v>
      </c>
      <c r="O2042" s="240"/>
      <c r="P2042" s="238"/>
    </row>
    <row r="2043" spans="9:16" x14ac:dyDescent="0.35">
      <c r="I2043" s="223">
        <v>45556</v>
      </c>
      <c r="J2043" s="233">
        <v>99.829624711302458</v>
      </c>
      <c r="K2043" s="235">
        <v>99.977658462976578</v>
      </c>
      <c r="L2043" s="235">
        <v>99.977347143331443</v>
      </c>
      <c r="M2043" s="240">
        <v>101.21787426672213</v>
      </c>
      <c r="N2043" s="240">
        <v>101.62449203095171</v>
      </c>
      <c r="O2043" s="240"/>
      <c r="P2043" s="238"/>
    </row>
    <row r="2044" spans="9:16" x14ac:dyDescent="0.35">
      <c r="I2044" s="223">
        <v>45557</v>
      </c>
      <c r="J2044" s="233">
        <v>99.829651270193906</v>
      </c>
      <c r="K2044" s="235">
        <v>99.977661945679159</v>
      </c>
      <c r="L2044" s="235">
        <v>99.977350484460743</v>
      </c>
      <c r="M2044" s="240">
        <v>101.2174886193926</v>
      </c>
      <c r="N2044" s="240">
        <v>101.62430329015575</v>
      </c>
      <c r="O2044" s="240"/>
      <c r="P2044" s="238"/>
    </row>
    <row r="2045" spans="9:16" x14ac:dyDescent="0.35">
      <c r="I2045" s="223">
        <v>45558</v>
      </c>
      <c r="J2045" s="233">
        <v>99.829677829085355</v>
      </c>
      <c r="K2045" s="235">
        <v>99.977665428381741</v>
      </c>
      <c r="L2045" s="235">
        <v>99.977353825590043</v>
      </c>
      <c r="M2045" s="240">
        <v>101.21710297206306</v>
      </c>
      <c r="N2045" s="240">
        <v>101.62411454935977</v>
      </c>
      <c r="O2045" s="240"/>
      <c r="P2045" s="238"/>
    </row>
    <row r="2046" spans="9:16" x14ac:dyDescent="0.35">
      <c r="I2046" s="223">
        <v>45559</v>
      </c>
      <c r="J2046" s="233">
        <v>99.829704387976804</v>
      </c>
      <c r="K2046" s="235">
        <v>99.977668911084322</v>
      </c>
      <c r="L2046" s="235">
        <v>99.977357166719344</v>
      </c>
      <c r="M2046" s="240">
        <v>101.21671732473352</v>
      </c>
      <c r="N2046" s="240">
        <v>101.62392580856381</v>
      </c>
      <c r="O2046" s="240"/>
      <c r="P2046" s="238"/>
    </row>
    <row r="2047" spans="9:16" x14ac:dyDescent="0.35">
      <c r="I2047" s="223">
        <v>45560</v>
      </c>
      <c r="J2047" s="233">
        <v>99.829730946868253</v>
      </c>
      <c r="K2047" s="235">
        <v>99.977672393786904</v>
      </c>
      <c r="L2047" s="235">
        <v>99.977360507848644</v>
      </c>
      <c r="M2047" s="240">
        <v>101.21633167740399</v>
      </c>
      <c r="N2047" s="240">
        <v>101.62373706776783</v>
      </c>
      <c r="O2047" s="240"/>
      <c r="P2047" s="238"/>
    </row>
    <row r="2048" spans="9:16" x14ac:dyDescent="0.35">
      <c r="I2048" s="223">
        <v>45561</v>
      </c>
      <c r="J2048" s="233">
        <v>99.829757505759702</v>
      </c>
      <c r="K2048" s="235">
        <v>99.977675876489485</v>
      </c>
      <c r="L2048" s="235">
        <v>99.977363848977944</v>
      </c>
      <c r="M2048" s="240">
        <v>101.21594603007445</v>
      </c>
      <c r="N2048" s="240">
        <v>101.62354832697187</v>
      </c>
      <c r="O2048" s="240"/>
      <c r="P2048" s="238"/>
    </row>
    <row r="2049" spans="9:16" x14ac:dyDescent="0.35">
      <c r="I2049" s="223">
        <v>45562</v>
      </c>
      <c r="J2049" s="233">
        <v>99.82978406465115</v>
      </c>
      <c r="K2049" s="235">
        <v>99.977679359192066</v>
      </c>
      <c r="L2049" s="235">
        <v>99.977367190107245</v>
      </c>
      <c r="M2049" s="240">
        <v>101.21556038274491</v>
      </c>
      <c r="N2049" s="240">
        <v>101.62335958617589</v>
      </c>
      <c r="O2049" s="240"/>
      <c r="P2049" s="238"/>
    </row>
    <row r="2050" spans="9:16" x14ac:dyDescent="0.35">
      <c r="I2050" s="223">
        <v>45563</v>
      </c>
      <c r="J2050" s="233">
        <v>99.829810623542599</v>
      </c>
      <c r="K2050" s="235">
        <v>99.977682841894648</v>
      </c>
      <c r="L2050" s="235">
        <v>99.977370531236545</v>
      </c>
      <c r="M2050" s="240">
        <v>101.21517473541537</v>
      </c>
      <c r="N2050" s="240">
        <v>101.62317084537993</v>
      </c>
      <c r="O2050" s="240"/>
      <c r="P2050" s="238"/>
    </row>
    <row r="2051" spans="9:16" x14ac:dyDescent="0.35">
      <c r="I2051" s="223">
        <v>45564</v>
      </c>
      <c r="J2051" s="233">
        <v>99.829837182434048</v>
      </c>
      <c r="K2051" s="235">
        <v>99.977686324597229</v>
      </c>
      <c r="L2051" s="235">
        <v>99.977373872365845</v>
      </c>
      <c r="M2051" s="240">
        <v>101.21478908808584</v>
      </c>
      <c r="N2051" s="240">
        <v>101.62298210458395</v>
      </c>
      <c r="O2051" s="240"/>
      <c r="P2051" s="238"/>
    </row>
    <row r="2052" spans="9:16" x14ac:dyDescent="0.35">
      <c r="I2052" s="223">
        <v>45565</v>
      </c>
      <c r="J2052" s="233">
        <v>99.829863741325497</v>
      </c>
      <c r="K2052" s="235">
        <v>99.977689807299811</v>
      </c>
      <c r="L2052" s="235">
        <v>99.977377213495146</v>
      </c>
      <c r="M2052" s="240">
        <v>101.2144034407563</v>
      </c>
      <c r="N2052" s="240">
        <v>101.62279336378799</v>
      </c>
      <c r="O2052" s="240"/>
      <c r="P2052" s="238"/>
    </row>
    <row r="2053" spans="9:16" x14ac:dyDescent="0.35">
      <c r="I2053" s="223">
        <v>45566</v>
      </c>
      <c r="J2053" s="233">
        <v>99.829890300216945</v>
      </c>
      <c r="K2053" s="235">
        <v>99.977693290002392</v>
      </c>
      <c r="L2053" s="235">
        <v>99.977380554624446</v>
      </c>
      <c r="M2053" s="240">
        <v>101.21401779342676</v>
      </c>
      <c r="N2053" s="240">
        <v>101.62260462299201</v>
      </c>
      <c r="O2053" s="240"/>
      <c r="P2053" s="238"/>
    </row>
    <row r="2054" spans="9:16" x14ac:dyDescent="0.35">
      <c r="I2054" s="223">
        <v>45567</v>
      </c>
      <c r="J2054" s="233">
        <v>99.829916859108394</v>
      </c>
      <c r="K2054" s="235">
        <v>99.977696772704974</v>
      </c>
      <c r="L2054" s="235">
        <v>99.977383895753746</v>
      </c>
      <c r="M2054" s="240">
        <v>101.21363214609723</v>
      </c>
      <c r="N2054" s="240">
        <v>101.62241588219605</v>
      </c>
      <c r="O2054" s="240"/>
      <c r="P2054" s="238"/>
    </row>
    <row r="2055" spans="9:16" x14ac:dyDescent="0.35">
      <c r="I2055" s="223">
        <v>45568</v>
      </c>
      <c r="J2055" s="233">
        <v>99.829943417999843</v>
      </c>
      <c r="K2055" s="235">
        <v>99.977700255407555</v>
      </c>
      <c r="L2055" s="235">
        <v>99.977387236883047</v>
      </c>
      <c r="M2055" s="240">
        <v>101.21324649876769</v>
      </c>
      <c r="N2055" s="240">
        <v>101.62222714140007</v>
      </c>
      <c r="O2055" s="240"/>
      <c r="P2055" s="238"/>
    </row>
    <row r="2056" spans="9:16" x14ac:dyDescent="0.35">
      <c r="I2056" s="223">
        <v>45569</v>
      </c>
      <c r="J2056" s="233">
        <v>99.829969976891292</v>
      </c>
      <c r="K2056" s="235">
        <v>99.977703738110137</v>
      </c>
      <c r="L2056" s="235">
        <v>99.977390578012347</v>
      </c>
      <c r="M2056" s="240">
        <v>101.21286085143815</v>
      </c>
      <c r="N2056" s="240">
        <v>101.62203840060411</v>
      </c>
      <c r="O2056" s="240"/>
      <c r="P2056" s="238"/>
    </row>
    <row r="2057" spans="9:16" x14ac:dyDescent="0.35">
      <c r="I2057" s="223">
        <v>45570</v>
      </c>
      <c r="J2057" s="233">
        <v>99.82999653578274</v>
      </c>
      <c r="K2057" s="235">
        <v>99.977707220812718</v>
      </c>
      <c r="L2057" s="235">
        <v>99.977393919141647</v>
      </c>
      <c r="M2057" s="240">
        <v>101.21247520410861</v>
      </c>
      <c r="N2057" s="240">
        <v>101.62184965980813</v>
      </c>
      <c r="O2057" s="240"/>
      <c r="P2057" s="238"/>
    </row>
    <row r="2058" spans="9:16" x14ac:dyDescent="0.35">
      <c r="I2058" s="223">
        <v>45571</v>
      </c>
      <c r="J2058" s="233">
        <v>99.830023094674189</v>
      </c>
      <c r="K2058" s="235">
        <v>99.977710703515299</v>
      </c>
      <c r="L2058" s="235">
        <v>99.977397260270948</v>
      </c>
      <c r="M2058" s="240">
        <v>101.21208955677908</v>
      </c>
      <c r="N2058" s="240">
        <v>101.62166091901217</v>
      </c>
      <c r="O2058" s="240"/>
      <c r="P2058" s="238"/>
    </row>
    <row r="2059" spans="9:16" x14ac:dyDescent="0.35">
      <c r="I2059" s="223">
        <v>45572</v>
      </c>
      <c r="J2059" s="233">
        <v>99.830049653565638</v>
      </c>
      <c r="K2059" s="235">
        <v>99.977714186217881</v>
      </c>
      <c r="L2059" s="235">
        <v>99.977400601400248</v>
      </c>
      <c r="M2059" s="240">
        <v>101.21170390944954</v>
      </c>
      <c r="N2059" s="240">
        <v>101.62147217821619</v>
      </c>
      <c r="O2059" s="240"/>
      <c r="P2059" s="238"/>
    </row>
    <row r="2060" spans="9:16" x14ac:dyDescent="0.35">
      <c r="I2060" s="223">
        <v>45573</v>
      </c>
      <c r="J2060" s="233">
        <v>99.830076212457087</v>
      </c>
      <c r="K2060" s="235">
        <v>99.977717668920462</v>
      </c>
      <c r="L2060" s="235">
        <v>99.977403942529548</v>
      </c>
      <c r="M2060" s="240">
        <v>101.21131826212</v>
      </c>
      <c r="N2060" s="240">
        <v>101.62128343742023</v>
      </c>
      <c r="O2060" s="240"/>
      <c r="P2060" s="238"/>
    </row>
    <row r="2061" spans="9:16" x14ac:dyDescent="0.35">
      <c r="I2061" s="223">
        <v>45574</v>
      </c>
      <c r="J2061" s="233">
        <v>99.830102771348535</v>
      </c>
      <c r="K2061" s="235">
        <v>99.977721151623044</v>
      </c>
      <c r="L2061" s="235">
        <v>99.977407283658849</v>
      </c>
      <c r="M2061" s="240">
        <v>101.21093261479047</v>
      </c>
      <c r="N2061" s="240">
        <v>101.62109469662425</v>
      </c>
      <c r="O2061" s="240"/>
      <c r="P2061" s="238"/>
    </row>
    <row r="2062" spans="9:16" x14ac:dyDescent="0.35">
      <c r="I2062" s="223">
        <v>45575</v>
      </c>
      <c r="J2062" s="233">
        <v>99.830129330239984</v>
      </c>
      <c r="K2062" s="235">
        <v>99.977724634325625</v>
      </c>
      <c r="L2062" s="235">
        <v>99.977410624788149</v>
      </c>
      <c r="M2062" s="240">
        <v>101.21054696746093</v>
      </c>
      <c r="N2062" s="240">
        <v>101.62090595582829</v>
      </c>
      <c r="O2062" s="240"/>
      <c r="P2062" s="238"/>
    </row>
    <row r="2063" spans="9:16" x14ac:dyDescent="0.35">
      <c r="I2063" s="223">
        <v>45576</v>
      </c>
      <c r="J2063" s="233">
        <v>99.830155889131433</v>
      </c>
      <c r="K2063" s="235">
        <v>99.977728117028207</v>
      </c>
      <c r="L2063" s="235">
        <v>99.977413965917449</v>
      </c>
      <c r="M2063" s="240">
        <v>101.21016132013139</v>
      </c>
      <c r="N2063" s="240">
        <v>101.62071721503231</v>
      </c>
      <c r="O2063" s="240"/>
      <c r="P2063" s="238"/>
    </row>
    <row r="2064" spans="9:16" x14ac:dyDescent="0.35">
      <c r="I2064" s="223">
        <v>45577</v>
      </c>
      <c r="J2064" s="233">
        <v>99.830182448022882</v>
      </c>
      <c r="K2064" s="235">
        <v>99.977731599730788</v>
      </c>
      <c r="L2064" s="235">
        <v>99.97741730704675</v>
      </c>
      <c r="M2064" s="240">
        <v>101.20977567280185</v>
      </c>
      <c r="N2064" s="240">
        <v>101.62052847423635</v>
      </c>
      <c r="O2064" s="240"/>
      <c r="P2064" s="238"/>
    </row>
    <row r="2065" spans="9:16" x14ac:dyDescent="0.35">
      <c r="I2065" s="223">
        <v>45578</v>
      </c>
      <c r="J2065" s="233">
        <v>99.83020900691433</v>
      </c>
      <c r="K2065" s="235">
        <v>99.977735082433369</v>
      </c>
      <c r="L2065" s="235">
        <v>99.97742064817605</v>
      </c>
      <c r="M2065" s="240">
        <v>101.20939002547232</v>
      </c>
      <c r="N2065" s="240">
        <v>101.62033973344037</v>
      </c>
      <c r="O2065" s="240"/>
      <c r="P2065" s="238"/>
    </row>
    <row r="2066" spans="9:16" x14ac:dyDescent="0.35">
      <c r="I2066" s="223">
        <v>45579</v>
      </c>
      <c r="J2066" s="233">
        <v>99.830235565805779</v>
      </c>
      <c r="K2066" s="235">
        <v>99.977738565135951</v>
      </c>
      <c r="L2066" s="235">
        <v>99.97742398930535</v>
      </c>
      <c r="M2066" s="240">
        <v>101.20900437814278</v>
      </c>
      <c r="N2066" s="240">
        <v>101.62015099264441</v>
      </c>
      <c r="O2066" s="240"/>
      <c r="P2066" s="238"/>
    </row>
    <row r="2067" spans="9:16" x14ac:dyDescent="0.35">
      <c r="I2067" s="223">
        <v>45580</v>
      </c>
      <c r="J2067" s="233">
        <v>99.830262124697228</v>
      </c>
      <c r="K2067" s="235">
        <v>99.977742047838532</v>
      </c>
      <c r="L2067" s="235">
        <v>99.977427330434651</v>
      </c>
      <c r="M2067" s="240">
        <v>101.20861873081324</v>
      </c>
      <c r="N2067" s="240">
        <v>101.61996225184843</v>
      </c>
      <c r="O2067" s="240"/>
      <c r="P2067" s="238"/>
    </row>
    <row r="2068" spans="9:16" x14ac:dyDescent="0.35">
      <c r="I2068" s="223">
        <v>45581</v>
      </c>
      <c r="J2068" s="233">
        <v>99.830288683588677</v>
      </c>
      <c r="K2068" s="235">
        <v>99.977745530541114</v>
      </c>
      <c r="L2068" s="235">
        <v>99.977430671563951</v>
      </c>
      <c r="M2068" s="240">
        <v>101.20823308348371</v>
      </c>
      <c r="N2068" s="240">
        <v>101.61977351105247</v>
      </c>
      <c r="O2068" s="240"/>
      <c r="P2068" s="238"/>
    </row>
    <row r="2069" spans="9:16" x14ac:dyDescent="0.35">
      <c r="I2069" s="223">
        <v>45582</v>
      </c>
      <c r="J2069" s="233">
        <v>99.830315242480125</v>
      </c>
      <c r="K2069" s="235">
        <v>99.977749013243695</v>
      </c>
      <c r="L2069" s="235">
        <v>99.977434012693251</v>
      </c>
      <c r="M2069" s="240">
        <v>101.20784743615417</v>
      </c>
      <c r="N2069" s="240">
        <v>101.61958477025649</v>
      </c>
      <c r="O2069" s="240"/>
      <c r="P2069" s="238"/>
    </row>
    <row r="2070" spans="9:16" x14ac:dyDescent="0.35">
      <c r="I2070" s="223">
        <v>45583</v>
      </c>
      <c r="J2070" s="233">
        <v>99.830341801371574</v>
      </c>
      <c r="K2070" s="235">
        <v>99.977752495946277</v>
      </c>
      <c r="L2070" s="235">
        <v>99.977437353822552</v>
      </c>
      <c r="M2070" s="240">
        <v>101.20746178882463</v>
      </c>
      <c r="N2070" s="240">
        <v>101.61939602946053</v>
      </c>
      <c r="O2070" s="240"/>
      <c r="P2070" s="238"/>
    </row>
    <row r="2071" spans="9:16" x14ac:dyDescent="0.35">
      <c r="I2071" s="223">
        <v>45584</v>
      </c>
      <c r="J2071" s="233">
        <v>99.830368360263023</v>
      </c>
      <c r="K2071" s="235">
        <v>99.977755978648858</v>
      </c>
      <c r="L2071" s="235">
        <v>99.977440694951852</v>
      </c>
      <c r="M2071" s="240">
        <v>101.20707614149509</v>
      </c>
      <c r="N2071" s="240">
        <v>101.61920728866455</v>
      </c>
      <c r="O2071" s="240"/>
      <c r="P2071" s="238"/>
    </row>
    <row r="2072" spans="9:16" x14ac:dyDescent="0.35">
      <c r="I2072" s="223">
        <v>45585</v>
      </c>
      <c r="J2072" s="233">
        <v>99.830394919154472</v>
      </c>
      <c r="K2072" s="235">
        <v>99.97775946135144</v>
      </c>
      <c r="L2072" s="235">
        <v>99.977444036081152</v>
      </c>
      <c r="M2072" s="240">
        <v>101.20669049416556</v>
      </c>
      <c r="N2072" s="240">
        <v>101.61901854786859</v>
      </c>
      <c r="O2072" s="240"/>
      <c r="P2072" s="238"/>
    </row>
    <row r="2073" spans="9:16" x14ac:dyDescent="0.35">
      <c r="I2073" s="223">
        <v>45586</v>
      </c>
      <c r="J2073" s="233">
        <v>99.83042147804592</v>
      </c>
      <c r="K2073" s="235">
        <v>99.977762944054021</v>
      </c>
      <c r="L2073" s="235">
        <v>99.977447377210453</v>
      </c>
      <c r="M2073" s="240">
        <v>101.20630484683602</v>
      </c>
      <c r="N2073" s="240">
        <v>101.61882980707261</v>
      </c>
      <c r="O2073" s="240"/>
      <c r="P2073" s="238"/>
    </row>
    <row r="2074" spans="9:16" x14ac:dyDescent="0.35">
      <c r="I2074" s="223">
        <v>45587</v>
      </c>
      <c r="J2074" s="233">
        <v>99.830448036937369</v>
      </c>
      <c r="K2074" s="235">
        <v>99.977766426756602</v>
      </c>
      <c r="L2074" s="235">
        <v>99.977450718339753</v>
      </c>
      <c r="M2074" s="240">
        <v>101.20591919950648</v>
      </c>
      <c r="N2074" s="240">
        <v>101.61864106627665</v>
      </c>
      <c r="O2074" s="240"/>
      <c r="P2074" s="238"/>
    </row>
    <row r="2075" spans="9:16" x14ac:dyDescent="0.35">
      <c r="I2075" s="223">
        <v>45588</v>
      </c>
      <c r="J2075" s="233">
        <v>99.830474595828818</v>
      </c>
      <c r="K2075" s="235">
        <v>99.977769909459184</v>
      </c>
      <c r="L2075" s="235">
        <v>99.977454059469054</v>
      </c>
      <c r="M2075" s="240">
        <v>101.20553355217695</v>
      </c>
      <c r="N2075" s="240">
        <v>101.61845232548067</v>
      </c>
      <c r="O2075" s="240"/>
      <c r="P2075" s="238"/>
    </row>
    <row r="2076" spans="9:16" x14ac:dyDescent="0.35">
      <c r="I2076" s="223">
        <v>45589</v>
      </c>
      <c r="J2076" s="233">
        <v>99.830501154720267</v>
      </c>
      <c r="K2076" s="235">
        <v>99.977773392161765</v>
      </c>
      <c r="L2076" s="235">
        <v>99.977457400598354</v>
      </c>
      <c r="M2076" s="240">
        <v>101.20514790484741</v>
      </c>
      <c r="N2076" s="240">
        <v>101.61826358468471</v>
      </c>
      <c r="O2076" s="240"/>
      <c r="P2076" s="238"/>
    </row>
    <row r="2077" spans="9:16" x14ac:dyDescent="0.35">
      <c r="I2077" s="223">
        <v>45590</v>
      </c>
      <c r="J2077" s="233">
        <v>99.830527713611716</v>
      </c>
      <c r="K2077" s="235">
        <v>99.977776874864347</v>
      </c>
      <c r="L2077" s="235">
        <v>99.977460741727654</v>
      </c>
      <c r="M2077" s="240">
        <v>101.20476225751787</v>
      </c>
      <c r="N2077" s="240">
        <v>101.61807484388873</v>
      </c>
      <c r="O2077" s="240"/>
      <c r="P2077" s="238"/>
    </row>
    <row r="2078" spans="9:16" x14ac:dyDescent="0.35">
      <c r="I2078" s="223">
        <v>45591</v>
      </c>
      <c r="J2078" s="233">
        <v>99.830554272503164</v>
      </c>
      <c r="K2078" s="235">
        <v>99.977780357566928</v>
      </c>
      <c r="L2078" s="235">
        <v>99.977464082856955</v>
      </c>
      <c r="M2078" s="240">
        <v>101.20437661018833</v>
      </c>
      <c r="N2078" s="240">
        <v>101.61788610309277</v>
      </c>
      <c r="O2078" s="240"/>
      <c r="P2078" s="238"/>
    </row>
    <row r="2079" spans="9:16" x14ac:dyDescent="0.35">
      <c r="I2079" s="223">
        <v>45592</v>
      </c>
      <c r="J2079" s="233">
        <v>99.830580831394613</v>
      </c>
      <c r="K2079" s="235">
        <v>99.97778384026951</v>
      </c>
      <c r="L2079" s="235">
        <v>99.977467423986255</v>
      </c>
      <c r="M2079" s="240">
        <v>101.2039909628588</v>
      </c>
      <c r="N2079" s="240">
        <v>101.61769736229679</v>
      </c>
      <c r="O2079" s="240"/>
      <c r="P2079" s="238"/>
    </row>
    <row r="2080" spans="9:16" x14ac:dyDescent="0.35">
      <c r="I2080" s="223">
        <v>45593</v>
      </c>
      <c r="J2080" s="233">
        <v>99.830607390286062</v>
      </c>
      <c r="K2080" s="235">
        <v>99.977787322972091</v>
      </c>
      <c r="L2080" s="235">
        <v>99.977470765115555</v>
      </c>
      <c r="M2080" s="240">
        <v>101.20360531552926</v>
      </c>
      <c r="N2080" s="240">
        <v>101.61750862150083</v>
      </c>
      <c r="O2080" s="240"/>
      <c r="P2080" s="238"/>
    </row>
    <row r="2081" spans="9:16" x14ac:dyDescent="0.35">
      <c r="I2081" s="223">
        <v>45594</v>
      </c>
      <c r="J2081" s="233">
        <v>99.830633949177511</v>
      </c>
      <c r="K2081" s="235">
        <v>99.977790805674672</v>
      </c>
      <c r="L2081" s="235">
        <v>99.977474106244856</v>
      </c>
      <c r="M2081" s="240">
        <v>101.20321966819972</v>
      </c>
      <c r="N2081" s="240">
        <v>101.61731988070485</v>
      </c>
      <c r="O2081" s="240"/>
      <c r="P2081" s="238"/>
    </row>
    <row r="2082" spans="9:16" x14ac:dyDescent="0.35">
      <c r="I2082" s="223">
        <v>45595</v>
      </c>
      <c r="J2082" s="233">
        <v>99.830660508068959</v>
      </c>
      <c r="K2082" s="235">
        <v>99.977794288377254</v>
      </c>
      <c r="L2082" s="235">
        <v>99.977477447374156</v>
      </c>
      <c r="M2082" s="240">
        <v>101.20283402087018</v>
      </c>
      <c r="N2082" s="240">
        <v>101.61713113990889</v>
      </c>
      <c r="O2082" s="240"/>
      <c r="P2082" s="238"/>
    </row>
    <row r="2083" spans="9:16" x14ac:dyDescent="0.35">
      <c r="I2083" s="223">
        <v>45596</v>
      </c>
      <c r="J2083" s="233">
        <v>99.830687066960408</v>
      </c>
      <c r="K2083" s="235">
        <v>99.977797771079835</v>
      </c>
      <c r="L2083" s="235">
        <v>99.977480788503456</v>
      </c>
      <c r="M2083" s="240">
        <v>101.20244837354065</v>
      </c>
      <c r="N2083" s="240">
        <v>101.61694239911292</v>
      </c>
      <c r="O2083" s="240"/>
      <c r="P2083" s="238"/>
    </row>
    <row r="2084" spans="9:16" x14ac:dyDescent="0.35">
      <c r="I2084" s="223">
        <v>45597</v>
      </c>
      <c r="J2084" s="233">
        <v>99.830713625851857</v>
      </c>
      <c r="K2084" s="235">
        <v>99.977801253782417</v>
      </c>
      <c r="L2084" s="235">
        <v>99.977484129632757</v>
      </c>
      <c r="M2084" s="240">
        <v>101.20206272621111</v>
      </c>
      <c r="N2084" s="240">
        <v>101.61675365831695</v>
      </c>
      <c r="O2084" s="240"/>
      <c r="P2084" s="238"/>
    </row>
    <row r="2085" spans="9:16" x14ac:dyDescent="0.35">
      <c r="I2085" s="223">
        <v>45598</v>
      </c>
      <c r="J2085" s="233">
        <v>99.830740184743306</v>
      </c>
      <c r="K2085" s="235">
        <v>99.977804736484998</v>
      </c>
      <c r="L2085" s="235">
        <v>99.977487470762057</v>
      </c>
      <c r="M2085" s="240">
        <v>101.20167707888157</v>
      </c>
      <c r="N2085" s="240">
        <v>101.61656491752098</v>
      </c>
      <c r="O2085" s="240"/>
      <c r="P2085" s="238"/>
    </row>
    <row r="2086" spans="9:16" x14ac:dyDescent="0.35">
      <c r="I2086" s="223">
        <v>45599</v>
      </c>
      <c r="J2086" s="233">
        <v>99.830766743634754</v>
      </c>
      <c r="K2086" s="235">
        <v>99.97780821918758</v>
      </c>
      <c r="L2086" s="235">
        <v>99.977490811891357</v>
      </c>
      <c r="M2086" s="240">
        <v>101.20129143155204</v>
      </c>
      <c r="N2086" s="240">
        <v>101.61637617672501</v>
      </c>
      <c r="O2086" s="240"/>
      <c r="P2086" s="238"/>
    </row>
    <row r="2087" spans="9:16" x14ac:dyDescent="0.35">
      <c r="I2087" s="223">
        <v>45600</v>
      </c>
      <c r="J2087" s="233">
        <v>99.830793302526203</v>
      </c>
      <c r="K2087" s="235">
        <v>99.977811701890161</v>
      </c>
      <c r="L2087" s="235">
        <v>99.977494153020658</v>
      </c>
      <c r="M2087" s="240">
        <v>101.2009057842225</v>
      </c>
      <c r="N2087" s="240">
        <v>101.61618743592904</v>
      </c>
      <c r="O2087" s="240"/>
      <c r="P2087" s="238"/>
    </row>
    <row r="2088" spans="9:16" x14ac:dyDescent="0.35">
      <c r="I2088" s="223">
        <v>45601</v>
      </c>
      <c r="J2088" s="233">
        <v>99.830819861417652</v>
      </c>
      <c r="K2088" s="235">
        <v>99.977815184592743</v>
      </c>
      <c r="L2088" s="235">
        <v>99.977497494149958</v>
      </c>
      <c r="M2088" s="240">
        <v>101.20052013689296</v>
      </c>
      <c r="N2088" s="240">
        <v>101.61599869513307</v>
      </c>
      <c r="O2088" s="240"/>
      <c r="P2088" s="238"/>
    </row>
    <row r="2089" spans="9:16" x14ac:dyDescent="0.35">
      <c r="I2089" s="223">
        <v>45602</v>
      </c>
      <c r="J2089" s="233">
        <v>99.830846420309101</v>
      </c>
      <c r="K2089" s="235">
        <v>99.977818667295324</v>
      </c>
      <c r="L2089" s="235">
        <v>99.977500835279258</v>
      </c>
      <c r="M2089" s="240">
        <v>101.20013448956342</v>
      </c>
      <c r="N2089" s="240">
        <v>101.6158099543371</v>
      </c>
      <c r="O2089" s="240"/>
      <c r="P2089" s="238"/>
    </row>
    <row r="2090" spans="9:16" x14ac:dyDescent="0.35">
      <c r="I2090" s="223">
        <v>45603</v>
      </c>
      <c r="J2090" s="233">
        <v>99.830872979200549</v>
      </c>
      <c r="K2090" s="235">
        <v>99.977822149997905</v>
      </c>
      <c r="L2090" s="235">
        <v>99.977504176408559</v>
      </c>
      <c r="M2090" s="240">
        <v>101.19974884223389</v>
      </c>
      <c r="N2090" s="240">
        <v>101.61562121354113</v>
      </c>
      <c r="O2090" s="240"/>
      <c r="P2090" s="238"/>
    </row>
    <row r="2091" spans="9:16" x14ac:dyDescent="0.35">
      <c r="I2091" s="223">
        <v>45604</v>
      </c>
      <c r="J2091" s="233">
        <v>99.830899538091998</v>
      </c>
      <c r="K2091" s="235">
        <v>99.977825632700487</v>
      </c>
      <c r="L2091" s="235">
        <v>99.977507517537859</v>
      </c>
      <c r="M2091" s="240">
        <v>101.19936319490435</v>
      </c>
      <c r="N2091" s="240">
        <v>101.61543247274516</v>
      </c>
      <c r="O2091" s="240"/>
      <c r="P2091" s="238"/>
    </row>
    <row r="2092" spans="9:16" x14ac:dyDescent="0.35">
      <c r="I2092" s="223">
        <v>45605</v>
      </c>
      <c r="J2092" s="233">
        <v>99.830926096983447</v>
      </c>
      <c r="K2092" s="235">
        <v>99.977829115403068</v>
      </c>
      <c r="L2092" s="235">
        <v>99.977510858667159</v>
      </c>
      <c r="M2092" s="240">
        <v>101.19897754757481</v>
      </c>
      <c r="N2092" s="240">
        <v>101.61524373194919</v>
      </c>
      <c r="O2092" s="240"/>
      <c r="P2092" s="238"/>
    </row>
    <row r="2093" spans="9:16" x14ac:dyDescent="0.35">
      <c r="I2093" s="223">
        <v>45606</v>
      </c>
      <c r="J2093" s="233">
        <v>99.830952655874896</v>
      </c>
      <c r="K2093" s="235">
        <v>99.97783259810565</v>
      </c>
      <c r="L2093" s="235">
        <v>99.97751419979646</v>
      </c>
      <c r="M2093" s="240">
        <v>101.19859190024528</v>
      </c>
      <c r="N2093" s="240">
        <v>101.61505499115322</v>
      </c>
      <c r="O2093" s="240"/>
      <c r="P2093" s="238"/>
    </row>
    <row r="2094" spans="9:16" x14ac:dyDescent="0.35">
      <c r="I2094" s="223">
        <v>45607</v>
      </c>
      <c r="J2094" s="233">
        <v>99.830979214766344</v>
      </c>
      <c r="K2094" s="235">
        <v>99.977836080808231</v>
      </c>
      <c r="L2094" s="235">
        <v>99.97751754092576</v>
      </c>
      <c r="M2094" s="240">
        <v>101.19820625291574</v>
      </c>
      <c r="N2094" s="240">
        <v>101.61486625035725</v>
      </c>
      <c r="O2094" s="240"/>
      <c r="P2094" s="238"/>
    </row>
    <row r="2095" spans="9:16" x14ac:dyDescent="0.35">
      <c r="I2095" s="223">
        <v>45608</v>
      </c>
      <c r="J2095" s="233">
        <v>99.831005773657793</v>
      </c>
      <c r="K2095" s="235">
        <v>99.977839563510813</v>
      </c>
      <c r="L2095" s="235">
        <v>99.97752088205506</v>
      </c>
      <c r="M2095" s="240">
        <v>101.1978206055862</v>
      </c>
      <c r="N2095" s="240">
        <v>101.61467750956128</v>
      </c>
      <c r="O2095" s="240"/>
      <c r="P2095" s="238"/>
    </row>
    <row r="2096" spans="9:16" x14ac:dyDescent="0.35">
      <c r="I2096" s="223">
        <v>45609</v>
      </c>
      <c r="J2096" s="233">
        <v>99.831032332549242</v>
      </c>
      <c r="K2096" s="235">
        <v>99.977843046213394</v>
      </c>
      <c r="L2096" s="235">
        <v>99.977524223184361</v>
      </c>
      <c r="M2096" s="240">
        <v>101.19743495825666</v>
      </c>
      <c r="N2096" s="240">
        <v>101.61448876876531</v>
      </c>
      <c r="O2096" s="240"/>
      <c r="P2096" s="238"/>
    </row>
    <row r="2097" spans="9:16" x14ac:dyDescent="0.35">
      <c r="I2097" s="223">
        <v>45610</v>
      </c>
      <c r="J2097" s="233">
        <v>99.831058891440691</v>
      </c>
      <c r="K2097" s="235">
        <v>99.977846528915975</v>
      </c>
      <c r="L2097" s="235">
        <v>99.977527564313661</v>
      </c>
      <c r="M2097" s="240">
        <v>101.19704931092713</v>
      </c>
      <c r="N2097" s="240">
        <v>101.61430002796934</v>
      </c>
      <c r="O2097" s="240"/>
      <c r="P2097" s="238"/>
    </row>
    <row r="2098" spans="9:16" x14ac:dyDescent="0.35">
      <c r="I2098" s="223">
        <v>45611</v>
      </c>
      <c r="J2098" s="233">
        <v>99.831085450332139</v>
      </c>
      <c r="K2098" s="235">
        <v>99.977850011618557</v>
      </c>
      <c r="L2098" s="235">
        <v>99.977530905442961</v>
      </c>
      <c r="M2098" s="240">
        <v>101.19666366359759</v>
      </c>
      <c r="N2098" s="240">
        <v>101.61411128717337</v>
      </c>
      <c r="O2098" s="240"/>
      <c r="P2098" s="238"/>
    </row>
    <row r="2099" spans="9:16" x14ac:dyDescent="0.35">
      <c r="I2099" s="223">
        <v>45612</v>
      </c>
      <c r="J2099" s="233">
        <v>99.831112009223588</v>
      </c>
      <c r="K2099" s="235">
        <v>99.977853494321138</v>
      </c>
      <c r="L2099" s="235">
        <v>99.977534246572262</v>
      </c>
      <c r="M2099" s="240">
        <v>101.19627801626805</v>
      </c>
      <c r="N2099" s="240">
        <v>101.6139225463774</v>
      </c>
      <c r="O2099" s="240"/>
      <c r="P2099" s="238"/>
    </row>
    <row r="2100" spans="9:16" x14ac:dyDescent="0.35">
      <c r="I2100" s="223">
        <v>45613</v>
      </c>
      <c r="J2100" s="233">
        <v>99.831138568115037</v>
      </c>
      <c r="K2100" s="235">
        <v>99.97785697702372</v>
      </c>
      <c r="L2100" s="235">
        <v>99.977537587701562</v>
      </c>
      <c r="M2100" s="240">
        <v>101.19589236893852</v>
      </c>
      <c r="N2100" s="240">
        <v>101.61373380558143</v>
      </c>
      <c r="O2100" s="240"/>
      <c r="P2100" s="238"/>
    </row>
    <row r="2101" spans="9:16" x14ac:dyDescent="0.35">
      <c r="I2101" s="223">
        <v>45614</v>
      </c>
      <c r="J2101" s="233">
        <v>99.831165127006486</v>
      </c>
      <c r="K2101" s="235">
        <v>99.977860459726301</v>
      </c>
      <c r="L2101" s="235">
        <v>99.977540928830862</v>
      </c>
      <c r="M2101" s="240">
        <v>101.19550672160898</v>
      </c>
      <c r="N2101" s="240">
        <v>101.61354506478546</v>
      </c>
      <c r="O2101" s="240"/>
      <c r="P2101" s="238"/>
    </row>
    <row r="2102" spans="9:16" x14ac:dyDescent="0.35">
      <c r="I2102" s="223">
        <v>45615</v>
      </c>
      <c r="J2102" s="233">
        <v>99.831191685897934</v>
      </c>
      <c r="K2102" s="235">
        <v>99.977863942428883</v>
      </c>
      <c r="L2102" s="235">
        <v>99.977544269960163</v>
      </c>
      <c r="M2102" s="240">
        <v>101.19512107427944</v>
      </c>
      <c r="N2102" s="240">
        <v>101.61335632398949</v>
      </c>
      <c r="O2102" s="240"/>
      <c r="P2102" s="238"/>
    </row>
    <row r="2103" spans="9:16" x14ac:dyDescent="0.35">
      <c r="I2103" s="223">
        <v>45616</v>
      </c>
      <c r="J2103" s="233">
        <v>99.831218244789383</v>
      </c>
      <c r="K2103" s="235">
        <v>99.977867425131464</v>
      </c>
      <c r="L2103" s="235">
        <v>99.977547611089463</v>
      </c>
      <c r="M2103" s="240">
        <v>101.1947354269499</v>
      </c>
      <c r="N2103" s="240">
        <v>101.61316758319352</v>
      </c>
      <c r="O2103" s="240"/>
      <c r="P2103" s="238"/>
    </row>
    <row r="2104" spans="9:16" x14ac:dyDescent="0.35">
      <c r="I2104" s="223">
        <v>45617</v>
      </c>
      <c r="J2104" s="233">
        <v>99.831244803680832</v>
      </c>
      <c r="K2104" s="235">
        <v>99.977870907834046</v>
      </c>
      <c r="L2104" s="235">
        <v>99.977550952218763</v>
      </c>
      <c r="M2104" s="240">
        <v>101.19434977962037</v>
      </c>
      <c r="N2104" s="240">
        <v>101.61297884239755</v>
      </c>
      <c r="O2104" s="240"/>
      <c r="P2104" s="238"/>
    </row>
    <row r="2105" spans="9:16" x14ac:dyDescent="0.35">
      <c r="I2105" s="223">
        <v>45618</v>
      </c>
      <c r="J2105" s="233">
        <v>99.831271362572281</v>
      </c>
      <c r="K2105" s="235">
        <v>99.977874390536627</v>
      </c>
      <c r="L2105" s="235">
        <v>99.977554293348064</v>
      </c>
      <c r="M2105" s="240">
        <v>101.19396413229083</v>
      </c>
      <c r="N2105" s="240">
        <v>101.61279010160158</v>
      </c>
      <c r="O2105" s="240"/>
      <c r="P2105" s="238"/>
    </row>
    <row r="2106" spans="9:16" x14ac:dyDescent="0.35">
      <c r="I2106" s="223">
        <v>45619</v>
      </c>
      <c r="J2106" s="233">
        <v>99.831297921463729</v>
      </c>
      <c r="K2106" s="235">
        <v>99.977877873239208</v>
      </c>
      <c r="L2106" s="235">
        <v>99.977557634477364</v>
      </c>
      <c r="M2106" s="240">
        <v>101.19357848496129</v>
      </c>
      <c r="N2106" s="240">
        <v>101.61260136080561</v>
      </c>
      <c r="O2106" s="240"/>
      <c r="P2106" s="238"/>
    </row>
    <row r="2107" spans="9:16" x14ac:dyDescent="0.35">
      <c r="I2107" s="223">
        <v>45620</v>
      </c>
      <c r="J2107" s="233">
        <v>99.831324480355178</v>
      </c>
      <c r="K2107" s="235">
        <v>99.97788135594179</v>
      </c>
      <c r="L2107" s="235">
        <v>99.977560975606664</v>
      </c>
      <c r="M2107" s="240">
        <v>101.19319283763176</v>
      </c>
      <c r="N2107" s="240">
        <v>101.61241262000964</v>
      </c>
      <c r="O2107" s="240"/>
      <c r="P2107" s="238"/>
    </row>
    <row r="2108" spans="9:16" x14ac:dyDescent="0.35">
      <c r="I2108" s="223">
        <v>45621</v>
      </c>
      <c r="J2108" s="233">
        <v>99.831351039246627</v>
      </c>
      <c r="K2108" s="235">
        <v>99.977884838644371</v>
      </c>
      <c r="L2108" s="235">
        <v>99.977564316735965</v>
      </c>
      <c r="M2108" s="240">
        <v>101.19280719030222</v>
      </c>
      <c r="N2108" s="240">
        <v>101.61222387921367</v>
      </c>
      <c r="O2108" s="240"/>
      <c r="P2108" s="238"/>
    </row>
    <row r="2109" spans="9:16" x14ac:dyDescent="0.35">
      <c r="I2109" s="223">
        <v>45622</v>
      </c>
      <c r="J2109" s="233">
        <v>99.831377598138076</v>
      </c>
      <c r="K2109" s="235">
        <v>99.977888321346953</v>
      </c>
      <c r="L2109" s="235">
        <v>99.977567657865265</v>
      </c>
      <c r="M2109" s="240">
        <v>101.19242154297268</v>
      </c>
      <c r="N2109" s="240">
        <v>101.6120351384177</v>
      </c>
      <c r="O2109" s="240"/>
      <c r="P2109" s="238"/>
    </row>
    <row r="2110" spans="9:16" x14ac:dyDescent="0.35">
      <c r="I2110" s="223">
        <v>45623</v>
      </c>
      <c r="J2110" s="233">
        <v>99.831404157029525</v>
      </c>
      <c r="K2110" s="235">
        <v>99.977891804049534</v>
      </c>
      <c r="L2110" s="235">
        <v>99.977570998994565</v>
      </c>
      <c r="M2110" s="240">
        <v>101.19203589564314</v>
      </c>
      <c r="N2110" s="240">
        <v>101.61184639762173</v>
      </c>
      <c r="O2110" s="240"/>
      <c r="P2110" s="238"/>
    </row>
    <row r="2111" spans="9:16" x14ac:dyDescent="0.35">
      <c r="I2111" s="223">
        <v>45624</v>
      </c>
      <c r="J2111" s="233">
        <v>99.831430715920973</v>
      </c>
      <c r="K2111" s="235">
        <v>99.977895286752116</v>
      </c>
      <c r="L2111" s="235">
        <v>99.977574340123866</v>
      </c>
      <c r="M2111" s="240">
        <v>101.19165024831361</v>
      </c>
      <c r="N2111" s="240">
        <v>101.61165765682576</v>
      </c>
      <c r="O2111" s="240"/>
      <c r="P2111" s="238"/>
    </row>
    <row r="2112" spans="9:16" x14ac:dyDescent="0.35">
      <c r="I2112" s="223">
        <v>45625</v>
      </c>
      <c r="J2112" s="233">
        <v>99.831457274812422</v>
      </c>
      <c r="K2112" s="235">
        <v>99.977898769454697</v>
      </c>
      <c r="L2112" s="235">
        <v>99.977577681253166</v>
      </c>
      <c r="M2112" s="240">
        <v>101.19126460098407</v>
      </c>
      <c r="N2112" s="240">
        <v>101.61146891602979</v>
      </c>
      <c r="O2112" s="240"/>
      <c r="P2112" s="238"/>
    </row>
    <row r="2113" spans="9:16" x14ac:dyDescent="0.35">
      <c r="I2113" s="223">
        <v>45626</v>
      </c>
      <c r="J2113" s="233">
        <v>99.831483833703871</v>
      </c>
      <c r="K2113" s="235">
        <v>99.977902252157278</v>
      </c>
      <c r="L2113" s="235">
        <v>99.977581022382466</v>
      </c>
      <c r="M2113" s="240">
        <v>101.19087895365453</v>
      </c>
      <c r="N2113" s="240">
        <v>101.61128017523382</v>
      </c>
      <c r="O2113" s="240"/>
      <c r="P2113" s="238"/>
    </row>
    <row r="2114" spans="9:16" x14ac:dyDescent="0.35">
      <c r="I2114" s="223">
        <v>45627</v>
      </c>
      <c r="J2114" s="233">
        <v>99.83151039259532</v>
      </c>
      <c r="K2114" s="235">
        <v>99.97790573485986</v>
      </c>
      <c r="L2114" s="235">
        <v>99.977584363511767</v>
      </c>
      <c r="M2114" s="240">
        <v>101.190493306325</v>
      </c>
      <c r="N2114" s="240">
        <v>101.61109143443785</v>
      </c>
      <c r="O2114" s="240"/>
      <c r="P2114" s="238"/>
    </row>
    <row r="2115" spans="9:16" x14ac:dyDescent="0.35">
      <c r="I2115" s="223">
        <v>45628</v>
      </c>
      <c r="J2115" s="233">
        <v>99.831536951486768</v>
      </c>
      <c r="K2115" s="235">
        <v>99.977909217562441</v>
      </c>
      <c r="L2115" s="235">
        <v>99.977587704641067</v>
      </c>
      <c r="M2115" s="240">
        <v>101.19010765899546</v>
      </c>
      <c r="N2115" s="240">
        <v>101.61090269364188</v>
      </c>
      <c r="O2115" s="240"/>
      <c r="P2115" s="238"/>
    </row>
    <row r="2116" spans="9:16" x14ac:dyDescent="0.35">
      <c r="I2116" s="223">
        <v>45629</v>
      </c>
      <c r="J2116" s="233">
        <v>99.831563510378217</v>
      </c>
      <c r="K2116" s="235">
        <v>99.977912700265023</v>
      </c>
      <c r="L2116" s="235">
        <v>99.977591045770367</v>
      </c>
      <c r="M2116" s="240">
        <v>101.18972201166592</v>
      </c>
      <c r="N2116" s="240">
        <v>101.61071395284591</v>
      </c>
      <c r="O2116" s="240"/>
      <c r="P2116" s="238"/>
    </row>
    <row r="2117" spans="9:16" x14ac:dyDescent="0.35">
      <c r="I2117" s="223">
        <v>45630</v>
      </c>
      <c r="J2117" s="233">
        <v>99.831590069269666</v>
      </c>
      <c r="K2117" s="235">
        <v>99.977916182967604</v>
      </c>
      <c r="L2117" s="235">
        <v>99.977594386899668</v>
      </c>
      <c r="M2117" s="240">
        <v>101.18933636433638</v>
      </c>
      <c r="N2117" s="240">
        <v>101.61052521204994</v>
      </c>
      <c r="O2117" s="240"/>
      <c r="P2117" s="238"/>
    </row>
    <row r="2118" spans="9:16" x14ac:dyDescent="0.35">
      <c r="I2118" s="223">
        <v>45631</v>
      </c>
      <c r="J2118" s="233">
        <v>99.831616628161115</v>
      </c>
      <c r="K2118" s="235">
        <v>99.977919665670186</v>
      </c>
      <c r="L2118" s="235">
        <v>99.977597728028968</v>
      </c>
      <c r="M2118" s="240">
        <v>101.18895071700685</v>
      </c>
      <c r="N2118" s="240">
        <v>101.61033647125397</v>
      </c>
      <c r="O2118" s="240"/>
      <c r="P2118" s="238"/>
    </row>
    <row r="2119" spans="9:16" x14ac:dyDescent="0.35">
      <c r="I2119" s="223">
        <v>45632</v>
      </c>
      <c r="J2119" s="233">
        <v>99.831643187052563</v>
      </c>
      <c r="K2119" s="235">
        <v>99.977923148372767</v>
      </c>
      <c r="L2119" s="235">
        <v>99.977601069158268</v>
      </c>
      <c r="M2119" s="240">
        <v>101.18856506967731</v>
      </c>
      <c r="N2119" s="240">
        <v>101.610147730458</v>
      </c>
      <c r="O2119" s="240"/>
      <c r="P2119" s="238"/>
    </row>
    <row r="2120" spans="9:16" x14ac:dyDescent="0.35">
      <c r="I2120" s="223">
        <v>45633</v>
      </c>
      <c r="J2120" s="233">
        <v>99.831669745944012</v>
      </c>
      <c r="K2120" s="235">
        <v>99.977926631075348</v>
      </c>
      <c r="L2120" s="235">
        <v>99.977604410287569</v>
      </c>
      <c r="M2120" s="240">
        <v>101.18817942234777</v>
      </c>
      <c r="N2120" s="240">
        <v>101.60995898966203</v>
      </c>
      <c r="O2120" s="240"/>
      <c r="P2120" s="238"/>
    </row>
    <row r="2121" spans="9:16" x14ac:dyDescent="0.35">
      <c r="I2121" s="223">
        <v>45634</v>
      </c>
      <c r="J2121" s="233">
        <v>99.831696304835461</v>
      </c>
      <c r="K2121" s="235">
        <v>99.97793011377793</v>
      </c>
      <c r="L2121" s="235">
        <v>99.977607751416869</v>
      </c>
      <c r="M2121" s="240">
        <v>101.18779377501824</v>
      </c>
      <c r="N2121" s="240">
        <v>101.60977024886606</v>
      </c>
      <c r="O2121" s="240"/>
      <c r="P2121" s="238"/>
    </row>
    <row r="2122" spans="9:16" x14ac:dyDescent="0.35">
      <c r="I2122" s="223">
        <v>45635</v>
      </c>
      <c r="J2122" s="233">
        <v>99.83172286372691</v>
      </c>
      <c r="K2122" s="235">
        <v>99.977933596480511</v>
      </c>
      <c r="L2122" s="235">
        <v>99.977611092546169</v>
      </c>
      <c r="M2122" s="240">
        <v>101.1874081276887</v>
      </c>
      <c r="N2122" s="240">
        <v>101.60958150807009</v>
      </c>
      <c r="O2122" s="240"/>
      <c r="P2122" s="238"/>
    </row>
    <row r="2123" spans="9:16" x14ac:dyDescent="0.35">
      <c r="I2123" s="223">
        <v>45636</v>
      </c>
      <c r="J2123" s="233">
        <v>99.831749422618358</v>
      </c>
      <c r="K2123" s="235">
        <v>99.977937079183093</v>
      </c>
      <c r="L2123" s="235">
        <v>99.97761443367547</v>
      </c>
      <c r="M2123" s="240">
        <v>101.18702248035916</v>
      </c>
      <c r="N2123" s="240">
        <v>101.60939276727412</v>
      </c>
      <c r="O2123" s="240"/>
      <c r="P2123" s="238"/>
    </row>
    <row r="2124" spans="9:16" x14ac:dyDescent="0.35">
      <c r="I2124" s="223">
        <v>45637</v>
      </c>
      <c r="J2124" s="233">
        <v>99.831775981509807</v>
      </c>
      <c r="K2124" s="235">
        <v>99.977940561885674</v>
      </c>
      <c r="L2124" s="235">
        <v>99.97761777480477</v>
      </c>
      <c r="M2124" s="240">
        <v>101.18663683302962</v>
      </c>
      <c r="N2124" s="240">
        <v>101.60920402647815</v>
      </c>
      <c r="O2124" s="240"/>
      <c r="P2124" s="238"/>
    </row>
    <row r="2125" spans="9:16" x14ac:dyDescent="0.35">
      <c r="I2125" s="223">
        <v>45638</v>
      </c>
      <c r="J2125" s="233">
        <v>99.831802540401256</v>
      </c>
      <c r="K2125" s="235">
        <v>99.977944044588256</v>
      </c>
      <c r="L2125" s="235">
        <v>99.97762111593407</v>
      </c>
      <c r="M2125" s="240">
        <v>101.18625118570009</v>
      </c>
      <c r="N2125" s="240">
        <v>101.60901528568218</v>
      </c>
      <c r="O2125" s="240"/>
      <c r="P2125" s="238"/>
    </row>
    <row r="2126" spans="9:16" x14ac:dyDescent="0.35">
      <c r="I2126" s="223">
        <v>45639</v>
      </c>
      <c r="J2126" s="233">
        <v>99.831829099292705</v>
      </c>
      <c r="K2126" s="235">
        <v>99.977947527290837</v>
      </c>
      <c r="L2126" s="235">
        <v>99.977624457063371</v>
      </c>
      <c r="M2126" s="240">
        <v>101.18586553837055</v>
      </c>
      <c r="N2126" s="240">
        <v>101.60882654488621</v>
      </c>
      <c r="O2126" s="240"/>
      <c r="P2126" s="238"/>
    </row>
    <row r="2127" spans="9:16" x14ac:dyDescent="0.35">
      <c r="I2127" s="223">
        <v>45640</v>
      </c>
      <c r="J2127" s="233">
        <v>99.831855658184153</v>
      </c>
      <c r="K2127" s="235">
        <v>99.977951009993419</v>
      </c>
      <c r="L2127" s="235">
        <v>99.977627798192671</v>
      </c>
      <c r="M2127" s="240">
        <v>101.18547989104101</v>
      </c>
      <c r="N2127" s="240">
        <v>101.60863780409024</v>
      </c>
      <c r="O2127" s="240"/>
      <c r="P2127" s="238"/>
    </row>
    <row r="2128" spans="9:16" x14ac:dyDescent="0.35">
      <c r="I2128" s="223">
        <v>45641</v>
      </c>
      <c r="J2128" s="233">
        <v>99.831882217075602</v>
      </c>
      <c r="K2128" s="235">
        <v>99.977954492696</v>
      </c>
      <c r="L2128" s="235">
        <v>99.977631139321971</v>
      </c>
      <c r="M2128" s="240">
        <v>101.18509424371148</v>
      </c>
      <c r="N2128" s="240">
        <v>101.60844906329427</v>
      </c>
      <c r="O2128" s="240"/>
      <c r="P2128" s="238"/>
    </row>
    <row r="2129" spans="9:16" x14ac:dyDescent="0.35">
      <c r="I2129" s="223">
        <v>45642</v>
      </c>
      <c r="J2129" s="233">
        <v>99.831908775967051</v>
      </c>
      <c r="K2129" s="235">
        <v>99.977957975398581</v>
      </c>
      <c r="L2129" s="235">
        <v>99.977634480451272</v>
      </c>
      <c r="M2129" s="240">
        <v>101.18470859638194</v>
      </c>
      <c r="N2129" s="240">
        <v>101.6082603224983</v>
      </c>
      <c r="O2129" s="240"/>
      <c r="P2129" s="238"/>
    </row>
    <row r="2130" spans="9:16" x14ac:dyDescent="0.35">
      <c r="I2130" s="223">
        <v>45643</v>
      </c>
      <c r="J2130" s="233">
        <v>99.8319353348585</v>
      </c>
      <c r="K2130" s="235">
        <v>99.977961458101163</v>
      </c>
      <c r="L2130" s="235">
        <v>99.977637821580572</v>
      </c>
      <c r="M2130" s="240">
        <v>101.1843229490524</v>
      </c>
      <c r="N2130" s="240">
        <v>101.60807158170233</v>
      </c>
      <c r="O2130" s="240"/>
      <c r="P2130" s="238"/>
    </row>
    <row r="2131" spans="9:16" x14ac:dyDescent="0.35">
      <c r="I2131" s="223">
        <v>45644</v>
      </c>
      <c r="J2131" s="233">
        <v>99.831961893749948</v>
      </c>
      <c r="K2131" s="235">
        <v>99.977964940803744</v>
      </c>
      <c r="L2131" s="235">
        <v>99.977641162709872</v>
      </c>
      <c r="M2131" s="240">
        <v>101.18393730172286</v>
      </c>
      <c r="N2131" s="240">
        <v>101.60788284090636</v>
      </c>
      <c r="O2131" s="240"/>
      <c r="P2131" s="238"/>
    </row>
    <row r="2132" spans="9:16" x14ac:dyDescent="0.35">
      <c r="I2132" s="223">
        <v>45645</v>
      </c>
      <c r="J2132" s="233">
        <v>99.831988452641397</v>
      </c>
      <c r="K2132" s="235">
        <v>99.977968423506326</v>
      </c>
      <c r="L2132" s="235">
        <v>99.977644503839173</v>
      </c>
      <c r="M2132" s="240">
        <v>101.18355165439333</v>
      </c>
      <c r="N2132" s="240">
        <v>101.60769410011039</v>
      </c>
      <c r="O2132" s="240"/>
      <c r="P2132" s="238"/>
    </row>
    <row r="2133" spans="9:16" x14ac:dyDescent="0.35">
      <c r="I2133" s="223">
        <v>45646</v>
      </c>
      <c r="J2133" s="233">
        <v>99.832015011532846</v>
      </c>
      <c r="K2133" s="235">
        <v>99.977971906208907</v>
      </c>
      <c r="L2133" s="235">
        <v>99.977647844968473</v>
      </c>
      <c r="M2133" s="240">
        <v>101.18316600706379</v>
      </c>
      <c r="N2133" s="240">
        <v>101.60750535931442</v>
      </c>
      <c r="O2133" s="240"/>
      <c r="P2133" s="238"/>
    </row>
    <row r="2134" spans="9:16" x14ac:dyDescent="0.35">
      <c r="I2134" s="223">
        <v>45647</v>
      </c>
      <c r="J2134" s="233">
        <v>99.832041570424295</v>
      </c>
      <c r="K2134" s="235">
        <v>99.977975388911489</v>
      </c>
      <c r="L2134" s="235">
        <v>99.977651186097773</v>
      </c>
      <c r="M2134" s="240">
        <v>101.18278035973425</v>
      </c>
      <c r="N2134" s="240">
        <v>101.60731661851845</v>
      </c>
      <c r="O2134" s="240"/>
      <c r="P2134" s="238"/>
    </row>
    <row r="2135" spans="9:16" x14ac:dyDescent="0.35">
      <c r="I2135" s="223">
        <v>45648</v>
      </c>
      <c r="J2135" s="233">
        <v>99.832068129315743</v>
      </c>
      <c r="K2135" s="235">
        <v>99.97797887161407</v>
      </c>
      <c r="L2135" s="235">
        <v>99.977654527227074</v>
      </c>
      <c r="M2135" s="240">
        <v>101.18239471240472</v>
      </c>
      <c r="N2135" s="240">
        <v>101.60712787772248</v>
      </c>
      <c r="O2135" s="240"/>
      <c r="P2135" s="238"/>
    </row>
    <row r="2136" spans="9:16" x14ac:dyDescent="0.35">
      <c r="I2136" s="223">
        <v>45649</v>
      </c>
      <c r="J2136" s="233">
        <v>99.832094688207192</v>
      </c>
      <c r="K2136" s="235">
        <v>99.977982354316651</v>
      </c>
      <c r="L2136" s="235">
        <v>99.977657868356374</v>
      </c>
      <c r="M2136" s="240">
        <v>101.18200906507518</v>
      </c>
      <c r="N2136" s="240">
        <v>101.60693913692651</v>
      </c>
      <c r="O2136" s="240"/>
      <c r="P2136" s="238"/>
    </row>
    <row r="2137" spans="9:16" x14ac:dyDescent="0.35">
      <c r="I2137" s="223">
        <v>45650</v>
      </c>
      <c r="J2137" s="233">
        <v>99.832121247098641</v>
      </c>
      <c r="K2137" s="235">
        <v>99.977985837019233</v>
      </c>
      <c r="L2137" s="235">
        <v>99.977661209485674</v>
      </c>
      <c r="M2137" s="240">
        <v>101.18162341774564</v>
      </c>
      <c r="N2137" s="240">
        <v>101.60675039613054</v>
      </c>
      <c r="O2137" s="240"/>
      <c r="P2137" s="238"/>
    </row>
    <row r="2138" spans="9:16" x14ac:dyDescent="0.35">
      <c r="I2138" s="223">
        <v>45651</v>
      </c>
      <c r="J2138" s="233">
        <v>99.83214780599009</v>
      </c>
      <c r="K2138" s="235">
        <v>99.977989319721814</v>
      </c>
      <c r="L2138" s="235">
        <v>99.977664550614975</v>
      </c>
      <c r="M2138" s="240">
        <v>101.1812377704161</v>
      </c>
      <c r="N2138" s="240">
        <v>101.60656165533457</v>
      </c>
      <c r="O2138" s="240"/>
      <c r="P2138" s="238"/>
    </row>
    <row r="2139" spans="9:16" x14ac:dyDescent="0.35">
      <c r="I2139" s="223">
        <v>45652</v>
      </c>
      <c r="J2139" s="233">
        <v>99.832174364881539</v>
      </c>
      <c r="K2139" s="235">
        <v>99.977992802424396</v>
      </c>
      <c r="L2139" s="235">
        <v>99.977667891744275</v>
      </c>
      <c r="M2139" s="240">
        <v>101.18085212308657</v>
      </c>
      <c r="N2139" s="240">
        <v>101.6063729145386</v>
      </c>
      <c r="O2139" s="240"/>
      <c r="P2139" s="238"/>
    </row>
    <row r="2140" spans="9:16" x14ac:dyDescent="0.35">
      <c r="I2140" s="223">
        <v>45653</v>
      </c>
      <c r="J2140" s="233">
        <v>99.832200923772987</v>
      </c>
      <c r="K2140" s="235">
        <v>99.977996285126977</v>
      </c>
      <c r="L2140" s="235">
        <v>99.977671232873575</v>
      </c>
      <c r="M2140" s="240">
        <v>101.18046647575703</v>
      </c>
      <c r="N2140" s="240">
        <v>101.60618417374263</v>
      </c>
      <c r="O2140" s="240"/>
      <c r="P2140" s="238"/>
    </row>
    <row r="2141" spans="9:16" x14ac:dyDescent="0.35">
      <c r="I2141" s="223">
        <v>45654</v>
      </c>
      <c r="J2141" s="233">
        <v>99.832227482664436</v>
      </c>
      <c r="K2141" s="235">
        <v>99.977999767829559</v>
      </c>
      <c r="L2141" s="235">
        <v>99.977674574002876</v>
      </c>
      <c r="M2141" s="240">
        <v>101.18008082842749</v>
      </c>
      <c r="N2141" s="240">
        <v>101.60599543294666</v>
      </c>
      <c r="O2141" s="240"/>
      <c r="P2141" s="238"/>
    </row>
    <row r="2142" spans="9:16" x14ac:dyDescent="0.35">
      <c r="I2142" s="223">
        <v>45655</v>
      </c>
      <c r="J2142" s="233">
        <v>99.832254041555885</v>
      </c>
      <c r="K2142" s="235">
        <v>99.97800325053214</v>
      </c>
      <c r="L2142" s="235">
        <v>99.977677915132176</v>
      </c>
      <c r="M2142" s="240">
        <v>101.17969518109796</v>
      </c>
      <c r="N2142" s="240">
        <v>101.60580669215069</v>
      </c>
      <c r="O2142" s="240"/>
      <c r="P2142" s="238"/>
    </row>
    <row r="2143" spans="9:16" x14ac:dyDescent="0.35">
      <c r="I2143" s="223">
        <v>45656</v>
      </c>
      <c r="J2143" s="233">
        <v>99.832280600447334</v>
      </c>
      <c r="K2143" s="235">
        <v>99.978006733234722</v>
      </c>
      <c r="L2143" s="235">
        <v>99.977681256261477</v>
      </c>
      <c r="M2143" s="240">
        <v>101.17930953376842</v>
      </c>
      <c r="N2143" s="240">
        <v>101.60561795135472</v>
      </c>
      <c r="O2143" s="240"/>
      <c r="P2143" s="238"/>
    </row>
    <row r="2144" spans="9:16" x14ac:dyDescent="0.35">
      <c r="I2144" s="223">
        <v>45657</v>
      </c>
      <c r="J2144" s="233">
        <v>99.832307159338782</v>
      </c>
      <c r="K2144" s="235">
        <v>99.978010215937303</v>
      </c>
      <c r="L2144" s="235">
        <v>99.977684597390777</v>
      </c>
      <c r="M2144" s="240">
        <v>101.17892388643888</v>
      </c>
      <c r="N2144" s="240">
        <v>101.60542921055875</v>
      </c>
      <c r="O2144" s="240"/>
      <c r="P2144" s="238"/>
    </row>
    <row r="2145" spans="9:16" x14ac:dyDescent="0.35">
      <c r="I2145" s="223">
        <v>45658</v>
      </c>
      <c r="J2145" s="233">
        <v>99.832333718230231</v>
      </c>
      <c r="K2145" s="235">
        <v>99.978013698639884</v>
      </c>
      <c r="L2145" s="235">
        <v>99.977687938520077</v>
      </c>
      <c r="M2145" s="240">
        <v>101.17853823910934</v>
      </c>
      <c r="N2145" s="240">
        <v>101.60524046976278</v>
      </c>
      <c r="O2145" s="240"/>
      <c r="P2145" s="238"/>
    </row>
    <row r="2146" spans="9:16" x14ac:dyDescent="0.35">
      <c r="I2146" s="223">
        <v>45659</v>
      </c>
      <c r="J2146" s="233">
        <v>99.83236027712168</v>
      </c>
      <c r="K2146" s="235">
        <v>99.978017181342466</v>
      </c>
      <c r="L2146" s="235">
        <v>99.977691279649378</v>
      </c>
      <c r="M2146" s="240">
        <v>101.17815259177981</v>
      </c>
      <c r="N2146" s="240">
        <v>101.60505172896681</v>
      </c>
      <c r="O2146" s="240"/>
      <c r="P2146" s="238"/>
    </row>
    <row r="2147" spans="9:16" x14ac:dyDescent="0.35">
      <c r="I2147" s="223">
        <v>45660</v>
      </c>
      <c r="J2147" s="233">
        <v>99.832386836013129</v>
      </c>
      <c r="K2147" s="235">
        <v>99.978020664045047</v>
      </c>
      <c r="L2147" s="235">
        <v>99.977694620778678</v>
      </c>
      <c r="M2147" s="240">
        <v>101.17776694445027</v>
      </c>
      <c r="N2147" s="240">
        <v>101.60486298817084</v>
      </c>
      <c r="O2147" s="240"/>
      <c r="P2147" s="238"/>
    </row>
    <row r="2148" spans="9:16" x14ac:dyDescent="0.35">
      <c r="I2148" s="223">
        <v>45661</v>
      </c>
      <c r="J2148" s="233">
        <v>99.832413394904577</v>
      </c>
      <c r="K2148" s="235">
        <v>99.978024146747629</v>
      </c>
      <c r="L2148" s="235">
        <v>99.977697961907978</v>
      </c>
      <c r="M2148" s="240">
        <v>101.17738129712073</v>
      </c>
      <c r="N2148" s="240">
        <v>101.60467424737487</v>
      </c>
      <c r="O2148" s="240"/>
      <c r="P2148" s="238"/>
    </row>
    <row r="2149" spans="9:16" x14ac:dyDescent="0.35">
      <c r="I2149" s="223">
        <v>45662</v>
      </c>
      <c r="J2149" s="233">
        <v>99.832439953796026</v>
      </c>
      <c r="K2149" s="235">
        <v>99.97802762945021</v>
      </c>
      <c r="L2149" s="235">
        <v>99.977701303037279</v>
      </c>
      <c r="M2149" s="240">
        <v>101.17699564979119</v>
      </c>
      <c r="N2149" s="240">
        <v>101.6044855065789</v>
      </c>
      <c r="O2149" s="240"/>
      <c r="P2149" s="238"/>
    </row>
    <row r="2150" spans="9:16" x14ac:dyDescent="0.35">
      <c r="I2150" s="223">
        <v>45663</v>
      </c>
      <c r="J2150" s="233">
        <v>99.832466512687475</v>
      </c>
      <c r="K2150" s="235">
        <v>99.978031112152792</v>
      </c>
      <c r="L2150" s="235">
        <v>99.977704644166579</v>
      </c>
      <c r="M2150" s="240">
        <v>101.17661000246166</v>
      </c>
      <c r="N2150" s="240">
        <v>101.60429676578293</v>
      </c>
      <c r="O2150" s="240"/>
      <c r="P2150" s="238"/>
    </row>
    <row r="2151" spans="9:16" x14ac:dyDescent="0.35">
      <c r="I2151" s="223">
        <v>45664</v>
      </c>
      <c r="J2151" s="233">
        <v>99.832493071578924</v>
      </c>
      <c r="K2151" s="235">
        <v>99.978034594855373</v>
      </c>
      <c r="L2151" s="235">
        <v>99.977707985295879</v>
      </c>
      <c r="M2151" s="240">
        <v>101.17622435513212</v>
      </c>
      <c r="N2151" s="240">
        <v>101.60410802498696</v>
      </c>
      <c r="O2151" s="240"/>
      <c r="P2151" s="238"/>
    </row>
    <row r="2152" spans="9:16" x14ac:dyDescent="0.35">
      <c r="I2152" s="223">
        <v>45665</v>
      </c>
      <c r="J2152" s="233">
        <v>99.832519630470372</v>
      </c>
      <c r="K2152" s="235">
        <v>99.978038077557954</v>
      </c>
      <c r="L2152" s="235">
        <v>99.97771132642518</v>
      </c>
      <c r="M2152" s="240">
        <v>101.17583870780258</v>
      </c>
      <c r="N2152" s="240">
        <v>101.60391928419099</v>
      </c>
      <c r="O2152" s="240"/>
      <c r="P2152" s="238"/>
    </row>
    <row r="2153" spans="9:16" x14ac:dyDescent="0.35">
      <c r="I2153" s="223">
        <v>45666</v>
      </c>
      <c r="J2153" s="233">
        <v>99.832546189361821</v>
      </c>
      <c r="K2153" s="235">
        <v>99.978041560260536</v>
      </c>
      <c r="L2153" s="235">
        <v>99.97771466755448</v>
      </c>
      <c r="M2153" s="240">
        <v>101.17545306047305</v>
      </c>
      <c r="N2153" s="240">
        <v>101.60373054339502</v>
      </c>
      <c r="O2153" s="240"/>
      <c r="P2153" s="238"/>
    </row>
    <row r="2154" spans="9:16" x14ac:dyDescent="0.35">
      <c r="I2154" s="223">
        <v>45667</v>
      </c>
      <c r="J2154" s="233">
        <v>99.83257274825327</v>
      </c>
      <c r="K2154" s="235">
        <v>99.978045042963117</v>
      </c>
      <c r="L2154" s="235">
        <v>99.97771800868378</v>
      </c>
      <c r="M2154" s="240">
        <v>101.17506741314351</v>
      </c>
      <c r="N2154" s="240">
        <v>101.60354180259905</v>
      </c>
      <c r="O2154" s="240"/>
      <c r="P2154" s="238"/>
    </row>
    <row r="2155" spans="9:16" x14ac:dyDescent="0.35">
      <c r="I2155" s="223">
        <v>45668</v>
      </c>
      <c r="J2155" s="233">
        <v>99.832599307144719</v>
      </c>
      <c r="K2155" s="235">
        <v>99.978048525665699</v>
      </c>
      <c r="L2155" s="235">
        <v>99.977721349813081</v>
      </c>
      <c r="M2155" s="240">
        <v>101.17468176581397</v>
      </c>
      <c r="N2155" s="240">
        <v>101.60335306180308</v>
      </c>
      <c r="O2155" s="240"/>
      <c r="P2155" s="238"/>
    </row>
    <row r="2156" spans="9:16" x14ac:dyDescent="0.35">
      <c r="I2156" s="223">
        <v>45669</v>
      </c>
      <c r="J2156" s="233">
        <v>99.832625866036167</v>
      </c>
      <c r="K2156" s="235">
        <v>99.97805200836828</v>
      </c>
      <c r="L2156" s="235">
        <v>99.977724690942381</v>
      </c>
      <c r="M2156" s="240">
        <v>101.17429611848443</v>
      </c>
      <c r="N2156" s="240">
        <v>101.60316432100711</v>
      </c>
      <c r="O2156" s="240"/>
      <c r="P2156" s="238"/>
    </row>
    <row r="2157" spans="9:16" x14ac:dyDescent="0.35">
      <c r="I2157" s="223">
        <v>45670</v>
      </c>
      <c r="J2157" s="233">
        <v>99.832652424927616</v>
      </c>
      <c r="K2157" s="235">
        <v>99.978055491070862</v>
      </c>
      <c r="L2157" s="235">
        <v>99.977728032071681</v>
      </c>
      <c r="M2157" s="240">
        <v>101.1739104711549</v>
      </c>
      <c r="N2157" s="240">
        <v>101.60297558021114</v>
      </c>
      <c r="O2157" s="240"/>
      <c r="P2157" s="238"/>
    </row>
    <row r="2158" spans="9:16" x14ac:dyDescent="0.35">
      <c r="I2158" s="223">
        <v>45671</v>
      </c>
      <c r="J2158" s="233">
        <v>99.832678983819065</v>
      </c>
      <c r="K2158" s="235">
        <v>99.978058973773443</v>
      </c>
      <c r="L2158" s="235">
        <v>99.977731373200982</v>
      </c>
      <c r="M2158" s="240">
        <v>101.17352482382536</v>
      </c>
      <c r="N2158" s="240">
        <v>101.60278683941517</v>
      </c>
      <c r="O2158" s="240"/>
      <c r="P2158" s="238"/>
    </row>
    <row r="2159" spans="9:16" x14ac:dyDescent="0.35">
      <c r="I2159" s="223">
        <v>45672</v>
      </c>
      <c r="J2159" s="233">
        <v>99.832705542710514</v>
      </c>
      <c r="K2159" s="235">
        <v>99.978062456476025</v>
      </c>
      <c r="L2159" s="235">
        <v>99.977734714330282</v>
      </c>
      <c r="M2159" s="240">
        <v>101.17313917649582</v>
      </c>
      <c r="N2159" s="240">
        <v>101.6025980986192</v>
      </c>
      <c r="O2159" s="240"/>
      <c r="P2159" s="238"/>
    </row>
    <row r="2160" spans="9:16" x14ac:dyDescent="0.35">
      <c r="I2160" s="223">
        <v>45673</v>
      </c>
      <c r="J2160" s="233">
        <v>99.832732101601962</v>
      </c>
      <c r="K2160" s="235">
        <v>99.978065939178606</v>
      </c>
      <c r="L2160" s="235">
        <v>99.977738055459582</v>
      </c>
      <c r="M2160" s="240">
        <v>101.17275352916629</v>
      </c>
      <c r="N2160" s="240">
        <v>101.60240935782323</v>
      </c>
      <c r="O2160" s="240"/>
      <c r="P2160" s="238"/>
    </row>
    <row r="2161" spans="9:16" x14ac:dyDescent="0.35">
      <c r="I2161" s="223">
        <v>45674</v>
      </c>
      <c r="J2161" s="233">
        <v>99.832758660493411</v>
      </c>
      <c r="K2161" s="235">
        <v>99.978069421881187</v>
      </c>
      <c r="L2161" s="235">
        <v>99.977741396588883</v>
      </c>
      <c r="M2161" s="240">
        <v>101.17236788183675</v>
      </c>
      <c r="N2161" s="240">
        <v>101.60222061702726</v>
      </c>
      <c r="O2161" s="240"/>
      <c r="P2161" s="238"/>
    </row>
    <row r="2162" spans="9:16" x14ac:dyDescent="0.35">
      <c r="I2162" s="223">
        <v>45675</v>
      </c>
      <c r="J2162" s="233">
        <v>99.83278521938486</v>
      </c>
      <c r="K2162" s="235">
        <v>99.978072904583769</v>
      </c>
      <c r="L2162" s="235">
        <v>99.977744737718183</v>
      </c>
      <c r="M2162" s="240">
        <v>101.17198223450721</v>
      </c>
      <c r="N2162" s="240">
        <v>101.60203187623129</v>
      </c>
      <c r="O2162" s="240"/>
      <c r="P2162" s="238"/>
    </row>
    <row r="2163" spans="9:16" x14ac:dyDescent="0.35">
      <c r="I2163" s="223">
        <v>45676</v>
      </c>
      <c r="J2163" s="233">
        <v>99.832811778276309</v>
      </c>
      <c r="K2163" s="235">
        <v>99.97807638728635</v>
      </c>
      <c r="L2163" s="235">
        <v>99.977748078847483</v>
      </c>
      <c r="M2163" s="240">
        <v>101.17159658717767</v>
      </c>
      <c r="N2163" s="240">
        <v>101.60184313543532</v>
      </c>
      <c r="O2163" s="240"/>
      <c r="P2163" s="238"/>
    </row>
    <row r="2164" spans="9:16" x14ac:dyDescent="0.35">
      <c r="I2164" s="223">
        <v>45677</v>
      </c>
      <c r="J2164" s="233">
        <v>99.832838337167757</v>
      </c>
      <c r="K2164" s="235">
        <v>99.978079869988932</v>
      </c>
      <c r="L2164" s="235">
        <v>99.977751419976784</v>
      </c>
      <c r="M2164" s="240">
        <v>101.17121093984814</v>
      </c>
      <c r="N2164" s="240">
        <v>101.60165439463935</v>
      </c>
      <c r="O2164" s="240"/>
      <c r="P2164" s="238"/>
    </row>
    <row r="2165" spans="9:16" x14ac:dyDescent="0.35">
      <c r="I2165" s="223">
        <v>45678</v>
      </c>
      <c r="J2165" s="233">
        <v>99.832864896059206</v>
      </c>
      <c r="K2165" s="235">
        <v>99.978083352691513</v>
      </c>
      <c r="L2165" s="235">
        <v>99.977754761106084</v>
      </c>
      <c r="M2165" s="240">
        <v>101.1708252925186</v>
      </c>
      <c r="N2165" s="240">
        <v>101.60146565384338</v>
      </c>
      <c r="O2165" s="240"/>
      <c r="P2165" s="238"/>
    </row>
    <row r="2166" spans="9:16" x14ac:dyDescent="0.35">
      <c r="I2166" s="223">
        <v>45679</v>
      </c>
      <c r="J2166" s="233">
        <v>99.832891454950655</v>
      </c>
      <c r="K2166" s="235">
        <v>99.978086835394095</v>
      </c>
      <c r="L2166" s="235">
        <v>99.977758102235384</v>
      </c>
      <c r="M2166" s="240">
        <v>101.17043964518906</v>
      </c>
      <c r="N2166" s="240">
        <v>101.60127691304741</v>
      </c>
      <c r="O2166" s="240"/>
      <c r="P2166" s="238"/>
    </row>
    <row r="2167" spans="9:16" x14ac:dyDescent="0.35">
      <c r="I2167" s="223">
        <v>45680</v>
      </c>
      <c r="J2167" s="233">
        <v>99.832918013842104</v>
      </c>
      <c r="K2167" s="235">
        <v>99.978090318096676</v>
      </c>
      <c r="L2167" s="235">
        <v>99.977761443364685</v>
      </c>
      <c r="M2167" s="240">
        <v>101.17005399785953</v>
      </c>
      <c r="N2167" s="240">
        <v>101.60108817225144</v>
      </c>
      <c r="O2167" s="240"/>
      <c r="P2167" s="238"/>
    </row>
    <row r="2168" spans="9:16" x14ac:dyDescent="0.35">
      <c r="I2168" s="223">
        <v>45681</v>
      </c>
      <c r="J2168" s="233">
        <v>99.832944572733552</v>
      </c>
      <c r="K2168" s="235">
        <v>99.978093800799257</v>
      </c>
      <c r="L2168" s="235">
        <v>99.977764784493985</v>
      </c>
      <c r="M2168" s="240">
        <v>101.16966835052999</v>
      </c>
      <c r="N2168" s="240">
        <v>101.60089943145547</v>
      </c>
      <c r="O2168" s="240"/>
      <c r="P2168" s="238"/>
    </row>
    <row r="2169" spans="9:16" x14ac:dyDescent="0.35">
      <c r="I2169" s="223">
        <v>45682</v>
      </c>
      <c r="J2169" s="233">
        <v>99.832971131625001</v>
      </c>
      <c r="K2169" s="235">
        <v>99.978097283501839</v>
      </c>
      <c r="L2169" s="235">
        <v>99.977768125623285</v>
      </c>
      <c r="M2169" s="240">
        <v>101.16928270320045</v>
      </c>
      <c r="N2169" s="240">
        <v>101.6007106906595</v>
      </c>
      <c r="O2169" s="240"/>
      <c r="P2169" s="238"/>
    </row>
    <row r="2170" spans="9:16" x14ac:dyDescent="0.35">
      <c r="I2170" s="223">
        <v>45683</v>
      </c>
      <c r="J2170" s="233">
        <v>99.83299769051645</v>
      </c>
      <c r="K2170" s="235">
        <v>99.97810076620442</v>
      </c>
      <c r="L2170" s="235">
        <v>99.977771466752586</v>
      </c>
      <c r="M2170" s="240">
        <v>101.16889705587091</v>
      </c>
      <c r="N2170" s="240">
        <v>101.60052194986353</v>
      </c>
      <c r="O2170" s="240"/>
      <c r="P2170" s="238"/>
    </row>
    <row r="2171" spans="9:16" x14ac:dyDescent="0.35">
      <c r="I2171" s="223">
        <v>45684</v>
      </c>
      <c r="J2171" s="233">
        <v>99.833024249407899</v>
      </c>
      <c r="K2171" s="235">
        <v>99.978104248907002</v>
      </c>
      <c r="L2171" s="235">
        <v>99.977774807881886</v>
      </c>
      <c r="M2171" s="240">
        <v>101.16851140854138</v>
      </c>
      <c r="N2171" s="240">
        <v>101.60033320906756</v>
      </c>
      <c r="O2171" s="240"/>
      <c r="P2171" s="238"/>
    </row>
    <row r="2172" spans="9:16" x14ac:dyDescent="0.35">
      <c r="I2172" s="223">
        <v>45685</v>
      </c>
      <c r="J2172" s="233">
        <v>99.833050808299348</v>
      </c>
      <c r="K2172" s="235">
        <v>99.978107731609583</v>
      </c>
      <c r="L2172" s="235">
        <v>99.977778149011186</v>
      </c>
      <c r="M2172" s="240">
        <v>101.16812576121184</v>
      </c>
      <c r="N2172" s="240">
        <v>101.60014446827159</v>
      </c>
      <c r="O2172" s="240"/>
      <c r="P2172" s="238"/>
    </row>
    <row r="2173" spans="9:16" x14ac:dyDescent="0.35">
      <c r="I2173" s="223">
        <v>45686</v>
      </c>
      <c r="J2173" s="233">
        <v>99.833077367190796</v>
      </c>
      <c r="K2173" s="235">
        <v>99.978111214312165</v>
      </c>
      <c r="L2173" s="235">
        <v>99.977781490140487</v>
      </c>
      <c r="M2173" s="240">
        <v>101.1677401138823</v>
      </c>
      <c r="N2173" s="240">
        <v>101.59995572747562</v>
      </c>
      <c r="O2173" s="240"/>
      <c r="P2173" s="238"/>
    </row>
    <row r="2174" spans="9:16" x14ac:dyDescent="0.35">
      <c r="I2174" s="223">
        <v>45687</v>
      </c>
      <c r="J2174" s="233">
        <v>99.833103926082245</v>
      </c>
      <c r="K2174" s="235">
        <v>99.978114697014746</v>
      </c>
      <c r="L2174" s="235">
        <v>99.977784831269787</v>
      </c>
      <c r="M2174" s="240">
        <v>101.16735446655277</v>
      </c>
      <c r="N2174" s="240">
        <v>101.59976698667965</v>
      </c>
      <c r="O2174" s="240"/>
      <c r="P2174" s="238"/>
    </row>
    <row r="2175" spans="9:16" x14ac:dyDescent="0.35">
      <c r="I2175" s="223">
        <v>45688</v>
      </c>
      <c r="J2175" s="233">
        <v>99.833130484973694</v>
      </c>
      <c r="K2175" s="235">
        <v>99.978118179717328</v>
      </c>
      <c r="L2175" s="235">
        <v>99.977788172399087</v>
      </c>
      <c r="M2175" s="240">
        <v>101.16696881922323</v>
      </c>
      <c r="N2175" s="240">
        <v>101.59957824588368</v>
      </c>
      <c r="O2175" s="240"/>
      <c r="P2175" s="238"/>
    </row>
    <row r="2176" spans="9:16" x14ac:dyDescent="0.35">
      <c r="I2176" s="223">
        <v>45689</v>
      </c>
      <c r="J2176" s="233">
        <v>99.833157043865143</v>
      </c>
      <c r="K2176" s="235">
        <v>99.978121662419909</v>
      </c>
      <c r="L2176" s="235">
        <v>99.977791513528388</v>
      </c>
      <c r="M2176" s="240">
        <v>101.16658317189369</v>
      </c>
      <c r="N2176" s="240">
        <v>101.59938950508771</v>
      </c>
      <c r="O2176" s="240"/>
      <c r="P2176" s="238"/>
    </row>
    <row r="2177" spans="9:16" x14ac:dyDescent="0.35">
      <c r="I2177" s="223">
        <v>45690</v>
      </c>
      <c r="J2177" s="233">
        <v>99.833183602756591</v>
      </c>
      <c r="K2177" s="235">
        <v>99.97812514512249</v>
      </c>
      <c r="L2177" s="235">
        <v>99.977794854657688</v>
      </c>
      <c r="M2177" s="240">
        <v>101.16619752456415</v>
      </c>
      <c r="N2177" s="240">
        <v>101.59920076429174</v>
      </c>
      <c r="O2177" s="240"/>
      <c r="P2177" s="238"/>
    </row>
    <row r="2178" spans="9:16" x14ac:dyDescent="0.35">
      <c r="I2178" s="223">
        <v>45691</v>
      </c>
      <c r="J2178" s="233">
        <v>99.83321016164804</v>
      </c>
      <c r="K2178" s="235">
        <v>99.978128627825072</v>
      </c>
      <c r="L2178" s="235">
        <v>99.977798195786988</v>
      </c>
      <c r="M2178" s="240">
        <v>101.16581187723462</v>
      </c>
      <c r="N2178" s="240">
        <v>101.59901202349577</v>
      </c>
      <c r="O2178" s="240"/>
      <c r="P2178" s="238"/>
    </row>
    <row r="2179" spans="9:16" x14ac:dyDescent="0.35">
      <c r="I2179" s="223">
        <v>45692</v>
      </c>
      <c r="J2179" s="233">
        <v>99.833236720539489</v>
      </c>
      <c r="K2179" s="235">
        <v>99.978132110527653</v>
      </c>
      <c r="L2179" s="235">
        <v>99.977801536916289</v>
      </c>
      <c r="M2179" s="240">
        <v>101.16542622990508</v>
      </c>
      <c r="N2179" s="240">
        <v>101.5988232826998</v>
      </c>
      <c r="O2179" s="240"/>
      <c r="P2179" s="238"/>
    </row>
    <row r="2180" spans="9:16" x14ac:dyDescent="0.35">
      <c r="I2180" s="223">
        <v>45693</v>
      </c>
      <c r="J2180" s="233">
        <v>99.833263279430938</v>
      </c>
      <c r="K2180" s="235">
        <v>99.978135593230235</v>
      </c>
      <c r="L2180" s="235">
        <v>99.977804878045589</v>
      </c>
      <c r="M2180" s="240">
        <v>101.16504058257554</v>
      </c>
      <c r="N2180" s="240">
        <v>101.59863454190383</v>
      </c>
      <c r="O2180" s="240"/>
      <c r="P2180" s="238"/>
    </row>
    <row r="2181" spans="9:16" x14ac:dyDescent="0.35">
      <c r="I2181" s="223">
        <v>45694</v>
      </c>
      <c r="J2181" s="233">
        <v>99.833289838322386</v>
      </c>
      <c r="K2181" s="235">
        <v>99.978139075932816</v>
      </c>
      <c r="L2181" s="235">
        <v>99.977808219174889</v>
      </c>
      <c r="M2181" s="240">
        <v>101.16465493524601</v>
      </c>
      <c r="N2181" s="240">
        <v>101.59844580110786</v>
      </c>
      <c r="O2181" s="240"/>
      <c r="P2181" s="238"/>
    </row>
    <row r="2182" spans="9:16" x14ac:dyDescent="0.35">
      <c r="I2182" s="223">
        <v>45695</v>
      </c>
      <c r="J2182" s="233">
        <v>99.833316397213835</v>
      </c>
      <c r="K2182" s="235">
        <v>99.978142558635398</v>
      </c>
      <c r="L2182" s="235">
        <v>99.97781156030419</v>
      </c>
      <c r="M2182" s="240">
        <v>101.16426928791647</v>
      </c>
      <c r="N2182" s="240">
        <v>101.59825706031189</v>
      </c>
      <c r="O2182" s="240"/>
      <c r="P2182" s="238"/>
    </row>
    <row r="2183" spans="9:16" x14ac:dyDescent="0.35">
      <c r="I2183" s="223">
        <v>45696</v>
      </c>
      <c r="J2183" s="233">
        <v>99.833342956105284</v>
      </c>
      <c r="K2183" s="235">
        <v>99.978146041337979</v>
      </c>
      <c r="L2183" s="235">
        <v>99.97781490143349</v>
      </c>
      <c r="M2183" s="240">
        <v>101.16388364058693</v>
      </c>
      <c r="N2183" s="240">
        <v>101.59806831951592</v>
      </c>
      <c r="O2183" s="240"/>
      <c r="P2183" s="238"/>
    </row>
    <row r="2184" spans="9:16" x14ac:dyDescent="0.35">
      <c r="I2184" s="223">
        <v>45697</v>
      </c>
      <c r="J2184" s="233">
        <v>99.833369514996733</v>
      </c>
      <c r="K2184" s="235">
        <v>99.97814952404056</v>
      </c>
      <c r="L2184" s="235">
        <v>99.97781824256279</v>
      </c>
      <c r="M2184" s="240">
        <v>101.16349799325739</v>
      </c>
      <c r="N2184" s="240">
        <v>101.59787957871995</v>
      </c>
      <c r="O2184" s="240"/>
      <c r="P2184" s="238"/>
    </row>
    <row r="2185" spans="9:16" x14ac:dyDescent="0.35">
      <c r="I2185" s="223">
        <v>45698</v>
      </c>
      <c r="J2185" s="233">
        <v>99.833396073888181</v>
      </c>
      <c r="K2185" s="235">
        <v>99.978153006743142</v>
      </c>
      <c r="L2185" s="235">
        <v>99.977821583692091</v>
      </c>
      <c r="M2185" s="240">
        <v>101.16311234592786</v>
      </c>
      <c r="N2185" s="240">
        <v>101.59769083792398</v>
      </c>
      <c r="O2185" s="240"/>
      <c r="P2185" s="238"/>
    </row>
    <row r="2186" spans="9:16" x14ac:dyDescent="0.35">
      <c r="I2186" s="223">
        <v>45699</v>
      </c>
      <c r="J2186" s="233">
        <v>99.83342263277963</v>
      </c>
      <c r="K2186" s="235">
        <v>99.978156489445723</v>
      </c>
      <c r="L2186" s="235">
        <v>99.977824924821391</v>
      </c>
      <c r="M2186" s="240">
        <v>101.16272669859832</v>
      </c>
      <c r="N2186" s="240">
        <v>101.59750209712801</v>
      </c>
      <c r="O2186" s="240"/>
      <c r="P2186" s="238"/>
    </row>
    <row r="2187" spans="9:16" x14ac:dyDescent="0.35">
      <c r="I2187" s="223">
        <v>45700</v>
      </c>
      <c r="J2187" s="233">
        <v>99.833449191671079</v>
      </c>
      <c r="K2187" s="235">
        <v>99.978159972148305</v>
      </c>
      <c r="L2187" s="235">
        <v>99.977828265950691</v>
      </c>
      <c r="M2187" s="240">
        <v>101.16234105126878</v>
      </c>
      <c r="N2187" s="240">
        <v>101.59731335633204</v>
      </c>
      <c r="O2187" s="240"/>
      <c r="P2187" s="238"/>
    </row>
    <row r="2188" spans="9:16" x14ac:dyDescent="0.35">
      <c r="I2188" s="223">
        <v>45701</v>
      </c>
      <c r="J2188" s="233">
        <v>99.833475750562528</v>
      </c>
      <c r="K2188" s="235">
        <v>99.978163454850886</v>
      </c>
      <c r="L2188" s="235">
        <v>99.977831607079992</v>
      </c>
      <c r="M2188" s="240">
        <v>101.16195540393925</v>
      </c>
      <c r="N2188" s="240">
        <v>101.59712461553607</v>
      </c>
      <c r="O2188" s="240"/>
      <c r="P2188" s="238"/>
    </row>
    <row r="2189" spans="9:16" x14ac:dyDescent="0.35">
      <c r="I2189" s="223">
        <v>45702</v>
      </c>
      <c r="J2189" s="233">
        <v>99.833502309453976</v>
      </c>
      <c r="K2189" s="235">
        <v>99.978166937553468</v>
      </c>
      <c r="L2189" s="235">
        <v>99.977834948209292</v>
      </c>
      <c r="M2189" s="240">
        <v>101.16156975660971</v>
      </c>
      <c r="N2189" s="240">
        <v>101.5969358747401</v>
      </c>
      <c r="O2189" s="240"/>
      <c r="P2189" s="238"/>
    </row>
    <row r="2190" spans="9:16" x14ac:dyDescent="0.35">
      <c r="I2190" s="223">
        <v>45703</v>
      </c>
      <c r="J2190" s="233">
        <v>99.833528868345425</v>
      </c>
      <c r="K2190" s="235">
        <v>99.978170420256049</v>
      </c>
      <c r="L2190" s="235">
        <v>99.977838289338592</v>
      </c>
      <c r="M2190" s="240">
        <v>101.16118410928017</v>
      </c>
      <c r="N2190" s="240">
        <v>101.59674713394413</v>
      </c>
      <c r="O2190" s="240"/>
      <c r="P2190" s="238"/>
    </row>
    <row r="2191" spans="9:16" x14ac:dyDescent="0.35">
      <c r="I2191" s="223">
        <v>45704</v>
      </c>
      <c r="J2191" s="233">
        <v>99.833555427236874</v>
      </c>
      <c r="K2191" s="235">
        <v>99.97817390295863</v>
      </c>
      <c r="L2191" s="235">
        <v>99.977841630467893</v>
      </c>
      <c r="M2191" s="240">
        <v>101.16079846195063</v>
      </c>
      <c r="N2191" s="240">
        <v>101.59655839314816</v>
      </c>
      <c r="O2191" s="240"/>
      <c r="P2191" s="238"/>
    </row>
    <row r="2192" spans="9:16" x14ac:dyDescent="0.35">
      <c r="I2192" s="223">
        <v>45705</v>
      </c>
      <c r="J2192" s="233">
        <v>99.833581986128323</v>
      </c>
      <c r="K2192" s="235">
        <v>99.978177385661212</v>
      </c>
      <c r="L2192" s="235">
        <v>99.977844971597193</v>
      </c>
      <c r="M2192" s="240">
        <v>101.1604128146211</v>
      </c>
      <c r="N2192" s="240">
        <v>101.59636965235219</v>
      </c>
      <c r="O2192" s="240"/>
      <c r="P2192" s="238"/>
    </row>
    <row r="2193" spans="9:16" x14ac:dyDescent="0.35">
      <c r="I2193" s="223">
        <v>45706</v>
      </c>
      <c r="J2193" s="233">
        <v>99.833608545019771</v>
      </c>
      <c r="K2193" s="235">
        <v>99.978180868363793</v>
      </c>
      <c r="L2193" s="235">
        <v>99.977848312726493</v>
      </c>
      <c r="M2193" s="240">
        <v>101.16002716729156</v>
      </c>
      <c r="N2193" s="240">
        <v>101.59618091155622</v>
      </c>
      <c r="O2193" s="240"/>
      <c r="P2193" s="238"/>
    </row>
    <row r="2194" spans="9:16" x14ac:dyDescent="0.35">
      <c r="I2194" s="223">
        <v>45707</v>
      </c>
      <c r="J2194" s="233">
        <v>99.83363510391122</v>
      </c>
      <c r="K2194" s="235">
        <v>99.978184351066375</v>
      </c>
      <c r="L2194" s="235">
        <v>99.977851653855794</v>
      </c>
      <c r="M2194" s="240">
        <v>101.15964151996202</v>
      </c>
      <c r="N2194" s="240">
        <v>101.59599217076025</v>
      </c>
      <c r="O2194" s="240"/>
      <c r="P2194" s="238"/>
    </row>
    <row r="2195" spans="9:16" x14ac:dyDescent="0.35">
      <c r="I2195" s="223">
        <v>45708</v>
      </c>
      <c r="J2195" s="233">
        <v>99.833661662802669</v>
      </c>
      <c r="K2195" s="235">
        <v>99.978187833768956</v>
      </c>
      <c r="L2195" s="235">
        <v>99.977854994985094</v>
      </c>
      <c r="M2195" s="240">
        <v>101.15925587263249</v>
      </c>
      <c r="N2195" s="240">
        <v>101.59580342996428</v>
      </c>
      <c r="O2195" s="240"/>
      <c r="P2195" s="238"/>
    </row>
    <row r="2196" spans="9:16" x14ac:dyDescent="0.35">
      <c r="I2196" s="223">
        <v>45709</v>
      </c>
      <c r="J2196" s="233">
        <v>99.833688221694118</v>
      </c>
      <c r="K2196" s="235">
        <v>99.978191316471538</v>
      </c>
      <c r="L2196" s="235">
        <v>99.977858336114394</v>
      </c>
      <c r="M2196" s="240">
        <v>101.15887022530295</v>
      </c>
      <c r="N2196" s="240">
        <v>101.59561468916831</v>
      </c>
      <c r="O2196" s="240"/>
      <c r="P2196" s="238"/>
    </row>
    <row r="2197" spans="9:16" x14ac:dyDescent="0.35">
      <c r="I2197" s="223">
        <v>45710</v>
      </c>
      <c r="J2197" s="233">
        <v>99.833714780585566</v>
      </c>
      <c r="K2197" s="235">
        <v>99.978194799174119</v>
      </c>
      <c r="L2197" s="235">
        <v>99.977861677243695</v>
      </c>
      <c r="M2197" s="240">
        <v>101.15848457797341</v>
      </c>
      <c r="N2197" s="240">
        <v>101.59542594837234</v>
      </c>
      <c r="O2197" s="240"/>
      <c r="P2197" s="238"/>
    </row>
    <row r="2198" spans="9:16" x14ac:dyDescent="0.35">
      <c r="I2198" s="223">
        <v>45711</v>
      </c>
      <c r="J2198" s="233">
        <v>99.833741339477015</v>
      </c>
      <c r="K2198" s="235">
        <v>99.978198281876701</v>
      </c>
      <c r="L2198" s="235">
        <v>99.977865018372995</v>
      </c>
      <c r="M2198" s="240">
        <v>101.15809893064387</v>
      </c>
      <c r="N2198" s="240">
        <v>101.59523720757637</v>
      </c>
      <c r="O2198" s="240"/>
      <c r="P2198" s="238"/>
    </row>
    <row r="2199" spans="9:16" x14ac:dyDescent="0.35">
      <c r="I2199" s="223">
        <v>45712</v>
      </c>
      <c r="J2199" s="233">
        <v>99.833767898368464</v>
      </c>
      <c r="K2199" s="235">
        <v>99.978201764579282</v>
      </c>
      <c r="L2199" s="235">
        <v>99.977868359502295</v>
      </c>
      <c r="M2199" s="240">
        <v>101.15771328331434</v>
      </c>
      <c r="N2199" s="240">
        <v>101.5950484667804</v>
      </c>
      <c r="O2199" s="240"/>
      <c r="P2199" s="238"/>
    </row>
    <row r="2200" spans="9:16" x14ac:dyDescent="0.35">
      <c r="I2200" s="223">
        <v>45713</v>
      </c>
      <c r="J2200" s="233">
        <v>99.833794457259913</v>
      </c>
      <c r="K2200" s="235">
        <v>99.978205247281863</v>
      </c>
      <c r="L2200" s="235">
        <v>99.977871700631596</v>
      </c>
      <c r="M2200" s="240">
        <v>101.1573276359848</v>
      </c>
      <c r="N2200" s="240">
        <v>101.59485972598443</v>
      </c>
      <c r="O2200" s="240"/>
      <c r="P2200" s="238"/>
    </row>
    <row r="2201" spans="9:16" x14ac:dyDescent="0.35">
      <c r="I2201" s="223">
        <v>45714</v>
      </c>
      <c r="J2201" s="233">
        <v>99.833821016151362</v>
      </c>
      <c r="K2201" s="235">
        <v>99.978208729984445</v>
      </c>
      <c r="L2201" s="235">
        <v>99.977875041760896</v>
      </c>
      <c r="M2201" s="240">
        <v>101.15694198865526</v>
      </c>
      <c r="N2201" s="240">
        <v>101.59467098518846</v>
      </c>
      <c r="O2201" s="240"/>
      <c r="P2201" s="238"/>
    </row>
    <row r="2202" spans="9:16" x14ac:dyDescent="0.35">
      <c r="I2202" s="223">
        <v>45715</v>
      </c>
      <c r="J2202" s="233">
        <v>99.83384757504281</v>
      </c>
      <c r="K2202" s="235">
        <v>99.978212212687026</v>
      </c>
      <c r="L2202" s="235">
        <v>99.977878382890196</v>
      </c>
      <c r="M2202" s="240">
        <v>101.15655634132573</v>
      </c>
      <c r="N2202" s="240">
        <v>101.59448224439249</v>
      </c>
      <c r="O2202" s="240"/>
      <c r="P2202" s="238"/>
    </row>
    <row r="2203" spans="9:16" x14ac:dyDescent="0.35">
      <c r="I2203" s="223">
        <v>45716</v>
      </c>
      <c r="J2203" s="233">
        <v>99.833874133934259</v>
      </c>
      <c r="K2203" s="235">
        <v>99.978215695389608</v>
      </c>
      <c r="L2203" s="235">
        <v>99.977881724019497</v>
      </c>
      <c r="M2203" s="240">
        <v>101.15617069399619</v>
      </c>
      <c r="N2203" s="240">
        <v>101.59429350359652</v>
      </c>
      <c r="O2203" s="240"/>
      <c r="P2203" s="238"/>
    </row>
    <row r="2204" spans="9:16" x14ac:dyDescent="0.35">
      <c r="I2204" s="223">
        <v>45717</v>
      </c>
      <c r="J2204" s="233">
        <v>99.833900692825708</v>
      </c>
      <c r="K2204" s="235">
        <v>99.978219178092189</v>
      </c>
      <c r="L2204" s="235">
        <v>99.977885065148797</v>
      </c>
      <c r="M2204" s="240">
        <v>101.15578504666665</v>
      </c>
      <c r="N2204" s="240">
        <v>101.59410476280055</v>
      </c>
      <c r="O2204" s="240"/>
      <c r="P2204" s="238"/>
    </row>
    <row r="2205" spans="9:16" x14ac:dyDescent="0.35">
      <c r="I2205" s="223">
        <v>45718</v>
      </c>
      <c r="J2205" s="233">
        <v>99.833927251717157</v>
      </c>
      <c r="K2205" s="235">
        <v>99.978222660794771</v>
      </c>
      <c r="L2205" s="235">
        <v>99.977888406278097</v>
      </c>
      <c r="M2205" s="240">
        <v>101.15539939933711</v>
      </c>
      <c r="N2205" s="240">
        <v>101.59391602200458</v>
      </c>
      <c r="O2205" s="240"/>
      <c r="P2205" s="238"/>
    </row>
    <row r="2206" spans="9:16" x14ac:dyDescent="0.35">
      <c r="I2206" s="223">
        <v>45719</v>
      </c>
      <c r="J2206" s="233">
        <v>99.833953810608605</v>
      </c>
      <c r="K2206" s="235">
        <v>99.978226143497352</v>
      </c>
      <c r="L2206" s="235">
        <v>99.977891747407398</v>
      </c>
      <c r="M2206" s="240">
        <v>101.15501375200758</v>
      </c>
      <c r="N2206" s="240">
        <v>101.59372728120861</v>
      </c>
      <c r="O2206" s="240"/>
      <c r="P2206" s="238"/>
    </row>
    <row r="2207" spans="9:16" x14ac:dyDescent="0.35">
      <c r="I2207" s="223">
        <v>45720</v>
      </c>
      <c r="J2207" s="233">
        <v>99.833980369500054</v>
      </c>
      <c r="K2207" s="235">
        <v>99.978229626199933</v>
      </c>
      <c r="L2207" s="235">
        <v>99.977895088536698</v>
      </c>
      <c r="M2207" s="240">
        <v>101.15462810467804</v>
      </c>
      <c r="N2207" s="240">
        <v>101.59353854041264</v>
      </c>
      <c r="O2207" s="240"/>
      <c r="P2207" s="238"/>
    </row>
    <row r="2208" spans="9:16" x14ac:dyDescent="0.35">
      <c r="I2208" s="223">
        <v>45721</v>
      </c>
      <c r="J2208" s="233">
        <v>99.834006928391503</v>
      </c>
      <c r="K2208" s="235">
        <v>99.978233108902515</v>
      </c>
      <c r="L2208" s="235">
        <v>99.977898429665998</v>
      </c>
      <c r="M2208" s="240">
        <v>101.1542424573485</v>
      </c>
      <c r="N2208" s="240">
        <v>101.59334979961667</v>
      </c>
      <c r="O2208" s="240"/>
      <c r="P2208" s="238"/>
    </row>
    <row r="2209" spans="9:16" x14ac:dyDescent="0.35">
      <c r="I2209" s="223">
        <v>45722</v>
      </c>
      <c r="J2209" s="233">
        <v>99.834033487282952</v>
      </c>
      <c r="K2209" s="235">
        <v>99.978236591605096</v>
      </c>
      <c r="L2209" s="235">
        <v>99.977901770795299</v>
      </c>
      <c r="M2209" s="240">
        <v>101.15385681001897</v>
      </c>
      <c r="N2209" s="240">
        <v>101.5931610588207</v>
      </c>
      <c r="O2209" s="240"/>
      <c r="P2209" s="238"/>
    </row>
    <row r="2210" spans="9:16" x14ac:dyDescent="0.35">
      <c r="I2210" s="223">
        <v>45723</v>
      </c>
      <c r="J2210" s="233">
        <v>99.8340600461744</v>
      </c>
      <c r="K2210" s="235">
        <v>99.978240074307678</v>
      </c>
      <c r="L2210" s="235">
        <v>99.977905111924599</v>
      </c>
      <c r="M2210" s="240">
        <v>101.15347116268943</v>
      </c>
      <c r="N2210" s="240">
        <v>101.59297231802474</v>
      </c>
      <c r="O2210" s="240"/>
      <c r="P2210" s="238"/>
    </row>
    <row r="2211" spans="9:16" x14ac:dyDescent="0.35">
      <c r="I2211" s="223">
        <v>45724</v>
      </c>
      <c r="J2211" s="233">
        <v>99.834086605065849</v>
      </c>
      <c r="K2211" s="235">
        <v>99.978243557010259</v>
      </c>
      <c r="L2211" s="235">
        <v>99.9779084530539</v>
      </c>
      <c r="M2211" s="240">
        <v>101.15308551535989</v>
      </c>
      <c r="N2211" s="240">
        <v>101.59278357722876</v>
      </c>
      <c r="O2211" s="240"/>
      <c r="P2211" s="238"/>
    </row>
    <row r="2212" spans="9:16" x14ac:dyDescent="0.35">
      <c r="I2212" s="223">
        <v>45725</v>
      </c>
      <c r="J2212" s="233">
        <v>99.834113163957298</v>
      </c>
      <c r="K2212" s="235">
        <v>99.978247039712841</v>
      </c>
      <c r="L2212" s="235">
        <v>99.9779117941832</v>
      </c>
      <c r="M2212" s="240">
        <v>101.15269986803035</v>
      </c>
      <c r="N2212" s="240">
        <v>101.5925948364328</v>
      </c>
      <c r="O2212" s="240"/>
      <c r="P2212" s="238"/>
    </row>
    <row r="2213" spans="9:16" x14ac:dyDescent="0.35">
      <c r="I2213" s="223">
        <v>45726</v>
      </c>
      <c r="J2213" s="233">
        <v>99.834139722848747</v>
      </c>
      <c r="K2213" s="235">
        <v>99.978250522415422</v>
      </c>
      <c r="L2213" s="235">
        <v>99.9779151353125</v>
      </c>
      <c r="M2213" s="240">
        <v>101.15231422070082</v>
      </c>
      <c r="N2213" s="240">
        <v>101.59240609563682</v>
      </c>
      <c r="O2213" s="240"/>
      <c r="P2213" s="238"/>
    </row>
    <row r="2214" spans="9:16" x14ac:dyDescent="0.35">
      <c r="I2214" s="223">
        <v>45727</v>
      </c>
      <c r="J2214" s="233">
        <v>99.834166281740195</v>
      </c>
      <c r="K2214" s="235">
        <v>99.978254005118004</v>
      </c>
      <c r="L2214" s="235">
        <v>99.977918476441801</v>
      </c>
      <c r="M2214" s="240">
        <v>101.15192857337128</v>
      </c>
      <c r="N2214" s="240">
        <v>101.59221735484086</v>
      </c>
      <c r="O2214" s="240"/>
      <c r="P2214" s="238"/>
    </row>
    <row r="2215" spans="9:16" x14ac:dyDescent="0.35">
      <c r="I2215" s="223">
        <v>45728</v>
      </c>
      <c r="J2215" s="233">
        <v>99.834192840631644</v>
      </c>
      <c r="K2215" s="235">
        <v>99.978257487820585</v>
      </c>
      <c r="L2215" s="235">
        <v>99.977921817571101</v>
      </c>
      <c r="M2215" s="240">
        <v>101.15154292604174</v>
      </c>
      <c r="N2215" s="240">
        <v>101.59202861404488</v>
      </c>
      <c r="O2215" s="240"/>
      <c r="P2215" s="238"/>
    </row>
    <row r="2216" spans="9:16" x14ac:dyDescent="0.35">
      <c r="I2216" s="223">
        <v>45729</v>
      </c>
      <c r="J2216" s="233">
        <v>99.834219399523093</v>
      </c>
      <c r="K2216" s="235">
        <v>99.978260970523166</v>
      </c>
      <c r="L2216" s="235">
        <v>99.977925158700401</v>
      </c>
      <c r="M2216" s="240">
        <v>101.1511572787122</v>
      </c>
      <c r="N2216" s="240">
        <v>101.59183987324892</v>
      </c>
      <c r="O2216" s="240"/>
      <c r="P2216" s="238"/>
    </row>
    <row r="2217" spans="9:16" x14ac:dyDescent="0.35">
      <c r="I2217" s="223">
        <v>45730</v>
      </c>
      <c r="J2217" s="233">
        <v>99.834245958414542</v>
      </c>
      <c r="K2217" s="235">
        <v>99.978264453225748</v>
      </c>
      <c r="L2217" s="235">
        <v>99.977928499829702</v>
      </c>
      <c r="M2217" s="240">
        <v>101.15077163138267</v>
      </c>
      <c r="N2217" s="240">
        <v>101.59165113245294</v>
      </c>
      <c r="O2217" s="240"/>
      <c r="P2217" s="238"/>
    </row>
    <row r="2218" spans="9:16" x14ac:dyDescent="0.35">
      <c r="I2218" s="223">
        <v>45731</v>
      </c>
      <c r="J2218" s="233">
        <v>99.83427251730599</v>
      </c>
      <c r="K2218" s="235">
        <v>99.978267935928329</v>
      </c>
      <c r="L2218" s="235">
        <v>99.977931840959002</v>
      </c>
      <c r="M2218" s="240">
        <v>101.15038598405313</v>
      </c>
      <c r="N2218" s="240">
        <v>101.59146239165698</v>
      </c>
      <c r="O2218" s="240"/>
      <c r="P2218" s="238"/>
    </row>
    <row r="2219" spans="9:16" x14ac:dyDescent="0.35">
      <c r="I2219" s="223">
        <v>45732</v>
      </c>
      <c r="J2219" s="233">
        <v>99.834299076197439</v>
      </c>
      <c r="K2219" s="235">
        <v>99.978271418630911</v>
      </c>
      <c r="L2219" s="235">
        <v>99.977935182088302</v>
      </c>
      <c r="M2219" s="240">
        <v>101.15000033672359</v>
      </c>
      <c r="N2219" s="240">
        <v>101.591273650861</v>
      </c>
      <c r="O2219" s="240"/>
      <c r="P2219" s="238"/>
    </row>
    <row r="2220" spans="9:16" x14ac:dyDescent="0.35">
      <c r="I2220" s="223">
        <v>45733</v>
      </c>
      <c r="J2220" s="233">
        <v>99.834325635088888</v>
      </c>
      <c r="K2220" s="235">
        <v>99.978274901333492</v>
      </c>
      <c r="L2220" s="235">
        <v>99.977938523217603</v>
      </c>
      <c r="M2220" s="240">
        <v>101.14961468939406</v>
      </c>
      <c r="N2220" s="240">
        <v>101.59108491006504</v>
      </c>
      <c r="O2220" s="240"/>
      <c r="P2220" s="238"/>
    </row>
    <row r="2221" spans="9:16" x14ac:dyDescent="0.35">
      <c r="I2221" s="223">
        <v>45734</v>
      </c>
      <c r="J2221" s="233">
        <v>99.834352193980337</v>
      </c>
      <c r="K2221" s="235">
        <v>99.978278384036074</v>
      </c>
      <c r="L2221" s="235">
        <v>99.977941864346903</v>
      </c>
      <c r="M2221" s="240">
        <v>101.14922904206452</v>
      </c>
      <c r="N2221" s="240">
        <v>101.59089616926906</v>
      </c>
      <c r="O2221" s="240"/>
      <c r="P2221" s="238"/>
    </row>
    <row r="2222" spans="9:16" x14ac:dyDescent="0.35">
      <c r="I2222" s="223">
        <v>45735</v>
      </c>
      <c r="J2222" s="233">
        <v>99.834378752871785</v>
      </c>
      <c r="K2222" s="235">
        <v>99.978281866738655</v>
      </c>
      <c r="L2222" s="235">
        <v>99.977945205476203</v>
      </c>
      <c r="M2222" s="240">
        <v>101.14884339473498</v>
      </c>
      <c r="N2222" s="240">
        <v>101.5907074284731</v>
      </c>
      <c r="O2222" s="240"/>
      <c r="P2222" s="238"/>
    </row>
    <row r="2223" spans="9:16" x14ac:dyDescent="0.35">
      <c r="I2223" s="223">
        <v>45736</v>
      </c>
      <c r="J2223" s="233">
        <v>99.834405311763234</v>
      </c>
      <c r="K2223" s="235">
        <v>99.978285349441236</v>
      </c>
      <c r="L2223" s="235">
        <v>99.977948546605504</v>
      </c>
      <c r="M2223" s="240">
        <v>101.14845774740544</v>
      </c>
      <c r="N2223" s="240">
        <v>101.59051868767712</v>
      </c>
      <c r="O2223" s="240"/>
      <c r="P2223" s="238"/>
    </row>
    <row r="2224" spans="9:16" x14ac:dyDescent="0.35">
      <c r="I2224" s="223">
        <v>45737</v>
      </c>
      <c r="J2224" s="233">
        <v>99.834431870654683</v>
      </c>
      <c r="K2224" s="235">
        <v>99.978288832143818</v>
      </c>
      <c r="L2224" s="235">
        <v>99.977951887734804</v>
      </c>
      <c r="M2224" s="240">
        <v>101.14807210007591</v>
      </c>
      <c r="N2224" s="240">
        <v>101.59032994688116</v>
      </c>
      <c r="O2224" s="240"/>
      <c r="P2224" s="238"/>
    </row>
    <row r="2225" spans="9:16" x14ac:dyDescent="0.35">
      <c r="I2225" s="223">
        <v>45738</v>
      </c>
      <c r="J2225" s="233">
        <v>99.834458429546132</v>
      </c>
      <c r="K2225" s="235">
        <v>99.978292314846399</v>
      </c>
      <c r="L2225" s="235">
        <v>99.977955228864104</v>
      </c>
      <c r="M2225" s="240">
        <v>101.14768645274637</v>
      </c>
      <c r="N2225" s="240">
        <v>101.59014120608518</v>
      </c>
      <c r="O2225" s="240"/>
      <c r="P2225" s="238"/>
    </row>
    <row r="2226" spans="9:16" x14ac:dyDescent="0.35">
      <c r="I2226" s="223">
        <v>45739</v>
      </c>
      <c r="J2226" s="233">
        <v>99.83448498843758</v>
      </c>
      <c r="K2226" s="235">
        <v>99.978295797548981</v>
      </c>
      <c r="L2226" s="235">
        <v>99.977958569993405</v>
      </c>
      <c r="M2226" s="240">
        <v>101.14730080541683</v>
      </c>
      <c r="N2226" s="240">
        <v>101.58995246528922</v>
      </c>
      <c r="O2226" s="240"/>
      <c r="P2226" s="238"/>
    </row>
    <row r="2227" spans="9:16" x14ac:dyDescent="0.35">
      <c r="I2227" s="223">
        <v>45740</v>
      </c>
      <c r="J2227" s="233">
        <v>99.834511547329029</v>
      </c>
      <c r="K2227" s="235">
        <v>99.978299280251562</v>
      </c>
      <c r="L2227" s="235">
        <v>99.977961911122705</v>
      </c>
      <c r="M2227" s="240">
        <v>101.1469151580873</v>
      </c>
      <c r="N2227" s="240">
        <v>101.58976372449324</v>
      </c>
      <c r="O2227" s="240"/>
      <c r="P2227" s="238"/>
    </row>
    <row r="2228" spans="9:16" x14ac:dyDescent="0.35">
      <c r="I2228" s="223">
        <v>45741</v>
      </c>
      <c r="J2228" s="233">
        <v>99.834538106220478</v>
      </c>
      <c r="K2228" s="235">
        <v>99.978302762954144</v>
      </c>
      <c r="L2228" s="235">
        <v>99.977965252252005</v>
      </c>
      <c r="M2228" s="240">
        <v>101.14652951075776</v>
      </c>
      <c r="N2228" s="240">
        <v>101.58957498369728</v>
      </c>
      <c r="O2228" s="240"/>
      <c r="P2228" s="238"/>
    </row>
    <row r="2229" spans="9:16" x14ac:dyDescent="0.35">
      <c r="I2229" s="223">
        <v>45742</v>
      </c>
      <c r="J2229" s="233">
        <v>99.834564665111927</v>
      </c>
      <c r="K2229" s="235">
        <v>99.978306245656725</v>
      </c>
      <c r="L2229" s="235">
        <v>99.977968593381306</v>
      </c>
      <c r="M2229" s="240">
        <v>101.14614386342822</v>
      </c>
      <c r="N2229" s="240">
        <v>101.5893862429013</v>
      </c>
      <c r="O2229" s="240"/>
      <c r="P2229" s="238"/>
    </row>
    <row r="2230" spans="9:16" x14ac:dyDescent="0.35">
      <c r="I2230" s="223">
        <v>45743</v>
      </c>
      <c r="J2230" s="233">
        <v>99.834591224003375</v>
      </c>
      <c r="K2230" s="235">
        <v>99.978309728359307</v>
      </c>
      <c r="L2230" s="235">
        <v>99.977971934510606</v>
      </c>
      <c r="M2230" s="240">
        <v>101.14575821609868</v>
      </c>
      <c r="N2230" s="240">
        <v>101.58919750210534</v>
      </c>
      <c r="O2230" s="240"/>
      <c r="P2230" s="238"/>
    </row>
    <row r="2231" spans="9:16" x14ac:dyDescent="0.35">
      <c r="I2231" s="223">
        <v>45744</v>
      </c>
      <c r="J2231" s="233">
        <v>99.834617782894824</v>
      </c>
      <c r="K2231" s="235">
        <v>99.978313211061888</v>
      </c>
      <c r="L2231" s="235">
        <v>99.977975275639906</v>
      </c>
      <c r="M2231" s="240">
        <v>101.14537256876915</v>
      </c>
      <c r="N2231" s="240">
        <v>101.58900876130936</v>
      </c>
      <c r="O2231" s="240"/>
      <c r="P2231" s="238"/>
    </row>
    <row r="2232" spans="9:16" x14ac:dyDescent="0.35">
      <c r="I2232" s="223">
        <v>45745</v>
      </c>
      <c r="J2232" s="233">
        <v>99.834644341786273</v>
      </c>
      <c r="K2232" s="235">
        <v>99.978316693764469</v>
      </c>
      <c r="L2232" s="235">
        <v>99.977978616769207</v>
      </c>
      <c r="M2232" s="240">
        <v>101.14498692143961</v>
      </c>
      <c r="N2232" s="240">
        <v>101.5888200205134</v>
      </c>
      <c r="O2232" s="240"/>
      <c r="P2232" s="238"/>
    </row>
    <row r="2233" spans="9:16" x14ac:dyDescent="0.35">
      <c r="I2233" s="223">
        <v>45746</v>
      </c>
      <c r="J2233" s="233">
        <v>99.834670900677722</v>
      </c>
      <c r="K2233" s="235">
        <v>99.978320176467051</v>
      </c>
      <c r="L2233" s="235">
        <v>99.977981957898507</v>
      </c>
      <c r="M2233" s="240">
        <v>101.14460127411007</v>
      </c>
      <c r="N2233" s="240">
        <v>101.58863127971742</v>
      </c>
      <c r="O2233" s="240"/>
      <c r="P2233" s="238"/>
    </row>
    <row r="2234" spans="9:16" x14ac:dyDescent="0.35">
      <c r="I2234" s="223">
        <v>45747</v>
      </c>
      <c r="J2234" s="233">
        <v>99.834697459569171</v>
      </c>
      <c r="K2234" s="235">
        <v>99.978323659169632</v>
      </c>
      <c r="L2234" s="235">
        <v>99.977985299027807</v>
      </c>
      <c r="M2234" s="240">
        <v>101.14421562678054</v>
      </c>
      <c r="N2234" s="240">
        <v>101.58844253892146</v>
      </c>
      <c r="O2234" s="240"/>
      <c r="P2234" s="238"/>
    </row>
    <row r="2235" spans="9:16" x14ac:dyDescent="0.35">
      <c r="I2235" s="223">
        <v>45748</v>
      </c>
      <c r="J2235" s="233">
        <v>99.834724018460619</v>
      </c>
      <c r="K2235" s="235">
        <v>99.978327141872214</v>
      </c>
      <c r="L2235" s="235">
        <v>99.977988640157108</v>
      </c>
      <c r="M2235" s="240">
        <v>101.143829979451</v>
      </c>
      <c r="N2235" s="240">
        <v>101.58825379812548</v>
      </c>
      <c r="O2235" s="240"/>
      <c r="P2235" s="238"/>
    </row>
    <row r="2236" spans="9:16" x14ac:dyDescent="0.35">
      <c r="I2236" s="223">
        <v>45749</v>
      </c>
      <c r="J2236" s="233">
        <v>99.834750577352068</v>
      </c>
      <c r="K2236" s="235">
        <v>99.978330624574795</v>
      </c>
      <c r="L2236" s="235">
        <v>99.977991981286408</v>
      </c>
      <c r="M2236" s="240">
        <v>101.14344433212146</v>
      </c>
      <c r="N2236" s="240">
        <v>101.58806505732952</v>
      </c>
      <c r="O2236" s="240"/>
      <c r="P2236" s="238"/>
    </row>
    <row r="2237" spans="9:16" x14ac:dyDescent="0.35">
      <c r="I2237" s="223">
        <v>45750</v>
      </c>
      <c r="J2237" s="233">
        <v>99.834777136243517</v>
      </c>
      <c r="K2237" s="235">
        <v>99.978334107277377</v>
      </c>
      <c r="L2237" s="235">
        <v>99.977995322415708</v>
      </c>
      <c r="M2237" s="240">
        <v>101.14305868479192</v>
      </c>
      <c r="N2237" s="240">
        <v>101.58787631653354</v>
      </c>
      <c r="O2237" s="240"/>
      <c r="P2237" s="238"/>
    </row>
    <row r="2238" spans="9:16" x14ac:dyDescent="0.35">
      <c r="I2238" s="223">
        <v>45751</v>
      </c>
      <c r="J2238" s="233">
        <v>99.834803695134966</v>
      </c>
      <c r="K2238" s="235">
        <v>99.978337589979958</v>
      </c>
      <c r="L2238" s="235">
        <v>99.977998663545009</v>
      </c>
      <c r="M2238" s="240">
        <v>101.14267303746239</v>
      </c>
      <c r="N2238" s="240">
        <v>101.58768757573758</v>
      </c>
      <c r="O2238" s="240"/>
      <c r="P2238" s="238"/>
    </row>
    <row r="2239" spans="9:16" x14ac:dyDescent="0.35">
      <c r="I2239" s="223">
        <v>45752</v>
      </c>
      <c r="J2239" s="233">
        <v>99.834830254026414</v>
      </c>
      <c r="K2239" s="235">
        <v>99.978341072682539</v>
      </c>
      <c r="L2239" s="235">
        <v>99.978002004674309</v>
      </c>
      <c r="M2239" s="240">
        <v>101.14228739013285</v>
      </c>
      <c r="N2239" s="240">
        <v>101.5874988349416</v>
      </c>
      <c r="O2239" s="240"/>
      <c r="P2239" s="238"/>
    </row>
    <row r="2240" spans="9:16" x14ac:dyDescent="0.35">
      <c r="I2240" s="223">
        <v>45753</v>
      </c>
      <c r="J2240" s="233">
        <v>99.834856812917863</v>
      </c>
      <c r="K2240" s="235">
        <v>99.978344555385121</v>
      </c>
      <c r="L2240" s="235">
        <v>99.978005345803609</v>
      </c>
      <c r="M2240" s="240">
        <v>101.14190174280331</v>
      </c>
      <c r="N2240" s="240">
        <v>101.58731009414564</v>
      </c>
      <c r="O2240" s="240"/>
      <c r="P2240" s="238"/>
    </row>
    <row r="2241" spans="9:16" x14ac:dyDescent="0.35">
      <c r="I2241" s="223">
        <v>45754</v>
      </c>
      <c r="J2241" s="233">
        <v>99.834883371809312</v>
      </c>
      <c r="K2241" s="235">
        <v>99.978348038087702</v>
      </c>
      <c r="L2241" s="235">
        <v>99.97800868693291</v>
      </c>
      <c r="M2241" s="240">
        <v>101.14151609547378</v>
      </c>
      <c r="N2241" s="240">
        <v>101.58712135334966</v>
      </c>
      <c r="O2241" s="240"/>
      <c r="P2241" s="238"/>
    </row>
    <row r="2242" spans="9:16" x14ac:dyDescent="0.35">
      <c r="I2242" s="223">
        <v>45755</v>
      </c>
      <c r="J2242" s="233">
        <v>99.834909930700761</v>
      </c>
      <c r="K2242" s="235">
        <v>99.978351520790284</v>
      </c>
      <c r="L2242" s="235">
        <v>99.97801202806221</v>
      </c>
      <c r="M2242" s="240">
        <v>101.14113044814424</v>
      </c>
      <c r="N2242" s="240">
        <v>101.5869326125537</v>
      </c>
      <c r="O2242" s="240"/>
      <c r="P2242" s="238"/>
    </row>
    <row r="2243" spans="9:16" x14ac:dyDescent="0.35">
      <c r="I2243" s="223">
        <v>45756</v>
      </c>
      <c r="J2243" s="233">
        <v>99.834936489592209</v>
      </c>
      <c r="K2243" s="235">
        <v>99.978355003492865</v>
      </c>
      <c r="L2243" s="235">
        <v>99.97801536919151</v>
      </c>
      <c r="M2243" s="240">
        <v>101.1407448008147</v>
      </c>
      <c r="N2243" s="240">
        <v>101.58674387175772</v>
      </c>
      <c r="O2243" s="240"/>
      <c r="P2243" s="238"/>
    </row>
    <row r="2244" spans="9:16" x14ac:dyDescent="0.35">
      <c r="I2244" s="223">
        <v>45757</v>
      </c>
      <c r="J2244" s="233">
        <v>99.834963048483658</v>
      </c>
      <c r="K2244" s="235">
        <v>99.978358486195447</v>
      </c>
      <c r="L2244" s="235">
        <v>99.978018710320811</v>
      </c>
      <c r="M2244" s="240">
        <v>101.14035915348516</v>
      </c>
      <c r="N2244" s="240">
        <v>101.58655513096176</v>
      </c>
      <c r="O2244" s="240"/>
      <c r="P2244" s="238"/>
    </row>
    <row r="2245" spans="9:16" x14ac:dyDescent="0.35">
      <c r="I2245" s="223">
        <v>45758</v>
      </c>
      <c r="J2245" s="233">
        <v>99.834989607375107</v>
      </c>
      <c r="K2245" s="235">
        <v>99.978361968898028</v>
      </c>
      <c r="L2245" s="235">
        <v>99.978022051450111</v>
      </c>
      <c r="M2245" s="240">
        <v>101.13997350615563</v>
      </c>
      <c r="N2245" s="240">
        <v>101.58636639016578</v>
      </c>
      <c r="O2245" s="240"/>
      <c r="P2245" s="238"/>
    </row>
    <row r="2246" spans="9:16" x14ac:dyDescent="0.35">
      <c r="I2246" s="223">
        <v>45759</v>
      </c>
      <c r="J2246" s="233">
        <v>99.835016166266556</v>
      </c>
      <c r="K2246" s="235">
        <v>99.97836545160061</v>
      </c>
      <c r="L2246" s="235">
        <v>99.978025392579411</v>
      </c>
      <c r="M2246" s="240">
        <v>101.13958785882609</v>
      </c>
      <c r="N2246" s="240">
        <v>101.58617764936982</v>
      </c>
      <c r="O2246" s="240"/>
      <c r="P2246" s="238"/>
    </row>
    <row r="2247" spans="9:16" x14ac:dyDescent="0.35">
      <c r="I2247" s="223">
        <v>45760</v>
      </c>
      <c r="J2247" s="233">
        <v>99.835042725158004</v>
      </c>
      <c r="K2247" s="235">
        <v>99.978368934303191</v>
      </c>
      <c r="L2247" s="235">
        <v>99.978028733708712</v>
      </c>
      <c r="M2247" s="240">
        <v>101.13920221149655</v>
      </c>
      <c r="N2247" s="240">
        <v>101.58598890857384</v>
      </c>
      <c r="O2247" s="240"/>
      <c r="P2247" s="238"/>
    </row>
    <row r="2248" spans="9:16" x14ac:dyDescent="0.35">
      <c r="I2248" s="223">
        <v>45761</v>
      </c>
      <c r="J2248" s="233">
        <v>99.835069284049453</v>
      </c>
      <c r="K2248" s="235">
        <v>99.978372417005772</v>
      </c>
      <c r="L2248" s="235">
        <v>99.978032074838012</v>
      </c>
      <c r="M2248" s="240">
        <v>101.13881656416702</v>
      </c>
      <c r="N2248" s="240">
        <v>101.58580016777788</v>
      </c>
      <c r="O2248" s="240"/>
      <c r="P2248" s="238"/>
    </row>
    <row r="2249" spans="9:16" x14ac:dyDescent="0.35">
      <c r="I2249" s="223">
        <v>45762</v>
      </c>
      <c r="J2249" s="233">
        <v>99.835095842940902</v>
      </c>
      <c r="K2249" s="235">
        <v>99.978375899708354</v>
      </c>
      <c r="L2249" s="235">
        <v>99.978035415967312</v>
      </c>
      <c r="M2249" s="240">
        <v>101.13843091683748</v>
      </c>
      <c r="N2249" s="240">
        <v>101.5856114269819</v>
      </c>
      <c r="O2249" s="240"/>
      <c r="P2249" s="238"/>
    </row>
    <row r="2250" spans="9:16" x14ac:dyDescent="0.35">
      <c r="I2250" s="223">
        <v>45763</v>
      </c>
      <c r="J2250" s="233">
        <v>99.835122401832351</v>
      </c>
      <c r="K2250" s="235">
        <v>99.978379382410935</v>
      </c>
      <c r="L2250" s="235">
        <v>99.978038757096613</v>
      </c>
      <c r="M2250" s="240">
        <v>101.13804526950794</v>
      </c>
      <c r="N2250" s="240">
        <v>101.58542268618594</v>
      </c>
      <c r="O2250" s="240"/>
      <c r="P2250" s="238"/>
    </row>
    <row r="2251" spans="9:16" x14ac:dyDescent="0.35">
      <c r="I2251" s="223">
        <v>45764</v>
      </c>
      <c r="J2251" s="233">
        <v>99.835148960723799</v>
      </c>
      <c r="K2251" s="235">
        <v>99.978382865113517</v>
      </c>
      <c r="L2251" s="235">
        <v>99.978042098225913</v>
      </c>
      <c r="M2251" s="240">
        <v>101.1376596221784</v>
      </c>
      <c r="N2251" s="240">
        <v>101.58523394538996</v>
      </c>
      <c r="O2251" s="240"/>
      <c r="P2251" s="238"/>
    </row>
    <row r="2252" spans="9:16" x14ac:dyDescent="0.35">
      <c r="I2252" s="223">
        <v>45765</v>
      </c>
      <c r="J2252" s="233">
        <v>99.835175519615248</v>
      </c>
      <c r="K2252" s="235">
        <v>99.978386347816098</v>
      </c>
      <c r="L2252" s="235">
        <v>99.978045439355213</v>
      </c>
      <c r="M2252" s="240">
        <v>101.13727397484887</v>
      </c>
      <c r="N2252" s="240">
        <v>101.585045204594</v>
      </c>
      <c r="O2252" s="240"/>
      <c r="P2252" s="238"/>
    </row>
    <row r="2253" spans="9:16" x14ac:dyDescent="0.35">
      <c r="I2253" s="223">
        <v>45766</v>
      </c>
      <c r="J2253" s="233">
        <v>99.835202078506697</v>
      </c>
      <c r="K2253" s="235">
        <v>99.97838983051868</v>
      </c>
      <c r="L2253" s="235">
        <v>99.978048780484514</v>
      </c>
      <c r="M2253" s="240">
        <v>101.13688832751933</v>
      </c>
      <c r="N2253" s="240">
        <v>101.58485646379802</v>
      </c>
      <c r="O2253" s="240"/>
      <c r="P2253" s="238"/>
    </row>
    <row r="2254" spans="9:16" x14ac:dyDescent="0.35">
      <c r="I2254" s="223">
        <v>45767</v>
      </c>
      <c r="J2254" s="233">
        <v>99.835228637398146</v>
      </c>
      <c r="K2254" s="235">
        <v>99.978393313221261</v>
      </c>
      <c r="L2254" s="235">
        <v>99.978052121613814</v>
      </c>
      <c r="M2254" s="240">
        <v>101.13650268018979</v>
      </c>
      <c r="N2254" s="240">
        <v>101.58466772300206</v>
      </c>
      <c r="O2254" s="240"/>
      <c r="P2254" s="238"/>
    </row>
    <row r="2255" spans="9:16" x14ac:dyDescent="0.35">
      <c r="I2255" s="223">
        <v>45768</v>
      </c>
      <c r="J2255" s="233">
        <v>99.835255196289594</v>
      </c>
      <c r="K2255" s="235">
        <v>99.978396795923842</v>
      </c>
      <c r="L2255" s="235">
        <v>99.978055462743114</v>
      </c>
      <c r="M2255" s="240">
        <v>101.13611703286026</v>
      </c>
      <c r="N2255" s="240">
        <v>101.58447898220608</v>
      </c>
      <c r="O2255" s="240"/>
      <c r="P2255" s="238"/>
    </row>
    <row r="2256" spans="9:16" x14ac:dyDescent="0.35">
      <c r="I2256" s="223">
        <v>45769</v>
      </c>
      <c r="J2256" s="233">
        <v>99.835281755181043</v>
      </c>
      <c r="K2256" s="235">
        <v>99.978400278626424</v>
      </c>
      <c r="L2256" s="235">
        <v>99.978058803872415</v>
      </c>
      <c r="M2256" s="240">
        <v>101.13573138553072</v>
      </c>
      <c r="N2256" s="240">
        <v>101.58429024141012</v>
      </c>
      <c r="O2256" s="240"/>
      <c r="P2256" s="238"/>
    </row>
    <row r="2257" spans="9:16" x14ac:dyDescent="0.35">
      <c r="I2257" s="223">
        <v>45770</v>
      </c>
      <c r="J2257" s="233">
        <v>99.835308314072492</v>
      </c>
      <c r="K2257" s="235">
        <v>99.978403761329005</v>
      </c>
      <c r="L2257" s="235">
        <v>99.978062145001715</v>
      </c>
      <c r="M2257" s="240">
        <v>101.13534573820118</v>
      </c>
      <c r="N2257" s="240">
        <v>101.58410150061414</v>
      </c>
      <c r="O2257" s="240"/>
      <c r="P2257" s="238"/>
    </row>
    <row r="2258" spans="9:16" x14ac:dyDescent="0.35">
      <c r="I2258" s="223">
        <v>45771</v>
      </c>
      <c r="J2258" s="233">
        <v>99.835334872963941</v>
      </c>
      <c r="K2258" s="235">
        <v>99.978407244031587</v>
      </c>
      <c r="L2258" s="235">
        <v>99.978065486131015</v>
      </c>
      <c r="M2258" s="240">
        <v>101.13496009087164</v>
      </c>
      <c r="N2258" s="240">
        <v>101.58391275981818</v>
      </c>
      <c r="O2258" s="240"/>
      <c r="P2258" s="238"/>
    </row>
    <row r="2259" spans="9:16" x14ac:dyDescent="0.35">
      <c r="I2259" s="223">
        <v>45772</v>
      </c>
      <c r="J2259" s="233">
        <v>99.835361431855389</v>
      </c>
      <c r="K2259" s="235">
        <v>99.978410726734168</v>
      </c>
      <c r="L2259" s="235">
        <v>99.978068827260316</v>
      </c>
      <c r="M2259" s="240">
        <v>101.13457444354211</v>
      </c>
      <c r="N2259" s="240">
        <v>101.5837240190222</v>
      </c>
      <c r="O2259" s="240"/>
      <c r="P2259" s="238"/>
    </row>
    <row r="2260" spans="9:16" x14ac:dyDescent="0.35">
      <c r="I2260" s="223">
        <v>45773</v>
      </c>
      <c r="J2260" s="233">
        <v>99.835387990746838</v>
      </c>
      <c r="K2260" s="235">
        <v>99.97841420943675</v>
      </c>
      <c r="L2260" s="235">
        <v>99.978072168389616</v>
      </c>
      <c r="M2260" s="240">
        <v>101.13418879621257</v>
      </c>
      <c r="N2260" s="240">
        <v>101.58353527822624</v>
      </c>
      <c r="O2260" s="240"/>
      <c r="P2260" s="238"/>
    </row>
    <row r="2261" spans="9:16" x14ac:dyDescent="0.35">
      <c r="I2261" s="223">
        <v>45774</v>
      </c>
      <c r="J2261" s="233">
        <v>99.835414549638287</v>
      </c>
      <c r="K2261" s="235">
        <v>99.978417692139331</v>
      </c>
      <c r="L2261" s="235">
        <v>99.978075509518916</v>
      </c>
      <c r="M2261" s="240">
        <v>101.13380314888303</v>
      </c>
      <c r="N2261" s="240">
        <v>101.58334653743026</v>
      </c>
      <c r="O2261" s="240"/>
      <c r="P2261" s="238"/>
    </row>
    <row r="2262" spans="9:16" x14ac:dyDescent="0.35">
      <c r="I2262" s="223">
        <v>45775</v>
      </c>
      <c r="J2262" s="233">
        <v>99.835441108529736</v>
      </c>
      <c r="K2262" s="235">
        <v>99.978421174841912</v>
      </c>
      <c r="L2262" s="235">
        <v>99.978078850648217</v>
      </c>
      <c r="M2262" s="240">
        <v>101.1334175015535</v>
      </c>
      <c r="N2262" s="240">
        <v>101.5831577966343</v>
      </c>
      <c r="O2262" s="240"/>
      <c r="P2262" s="238"/>
    </row>
    <row r="2263" spans="9:16" x14ac:dyDescent="0.35">
      <c r="I2263" s="223">
        <v>45776</v>
      </c>
      <c r="J2263" s="233">
        <v>99.835467667421185</v>
      </c>
      <c r="K2263" s="235">
        <v>99.978424657544494</v>
      </c>
      <c r="L2263" s="235">
        <v>99.978082191777517</v>
      </c>
      <c r="M2263" s="240">
        <v>101.13303185422396</v>
      </c>
      <c r="N2263" s="240">
        <v>101.58296905583832</v>
      </c>
      <c r="O2263" s="240"/>
      <c r="P2263" s="238"/>
    </row>
    <row r="2264" spans="9:16" x14ac:dyDescent="0.35">
      <c r="I2264" s="223">
        <v>45777</v>
      </c>
      <c r="J2264" s="233">
        <v>99.835494226312633</v>
      </c>
      <c r="K2264" s="235">
        <v>99.978428140247075</v>
      </c>
      <c r="L2264" s="235">
        <v>99.978085532906817</v>
      </c>
      <c r="M2264" s="240">
        <v>101.13264620689442</v>
      </c>
      <c r="N2264" s="240">
        <v>101.58278031504236</v>
      </c>
      <c r="O2264" s="240"/>
      <c r="P2264" s="238"/>
    </row>
    <row r="2265" spans="9:16" x14ac:dyDescent="0.35">
      <c r="I2265" s="223">
        <v>45778</v>
      </c>
      <c r="J2265" s="233">
        <v>99.835520785204082</v>
      </c>
      <c r="K2265" s="235">
        <v>99.978431622949657</v>
      </c>
      <c r="L2265" s="235">
        <v>99.978088874036118</v>
      </c>
      <c r="M2265" s="240">
        <v>101.13226055956488</v>
      </c>
      <c r="N2265" s="240">
        <v>101.58259157424638</v>
      </c>
      <c r="O2265" s="240"/>
      <c r="P2265" s="238"/>
    </row>
    <row r="2266" spans="9:16" x14ac:dyDescent="0.35">
      <c r="I2266" s="223">
        <v>45779</v>
      </c>
      <c r="J2266" s="233">
        <v>99.835547344095531</v>
      </c>
      <c r="K2266" s="235">
        <v>99.978435105652238</v>
      </c>
      <c r="L2266" s="235">
        <v>99.978092215165418</v>
      </c>
      <c r="M2266" s="240">
        <v>101.13187491223535</v>
      </c>
      <c r="N2266" s="240">
        <v>101.58240283345042</v>
      </c>
      <c r="O2266" s="240"/>
      <c r="P2266" s="238"/>
    </row>
    <row r="2267" spans="9:16" x14ac:dyDescent="0.35">
      <c r="I2267" s="223">
        <v>45780</v>
      </c>
      <c r="J2267" s="233">
        <v>99.83557390298698</v>
      </c>
      <c r="K2267" s="235">
        <v>99.97843858835482</v>
      </c>
      <c r="L2267" s="235">
        <v>99.978095556294718</v>
      </c>
      <c r="M2267" s="240">
        <v>101.13148926490581</v>
      </c>
      <c r="N2267" s="240">
        <v>101.58221409265444</v>
      </c>
      <c r="O2267" s="240"/>
      <c r="P2267" s="238"/>
    </row>
    <row r="2268" spans="9:16" x14ac:dyDescent="0.35">
      <c r="I2268" s="223">
        <v>45781</v>
      </c>
      <c r="J2268" s="233">
        <v>99.835600461878428</v>
      </c>
      <c r="K2268" s="235">
        <v>99.978442071057401</v>
      </c>
      <c r="L2268" s="235">
        <v>99.978098897424019</v>
      </c>
      <c r="M2268" s="240">
        <v>101.13110361757627</v>
      </c>
      <c r="N2268" s="240">
        <v>101.58202535185848</v>
      </c>
      <c r="O2268" s="240"/>
      <c r="P2268" s="238"/>
    </row>
    <row r="2269" spans="9:16" x14ac:dyDescent="0.35">
      <c r="I2269" s="223">
        <v>45782</v>
      </c>
      <c r="J2269" s="233">
        <v>99.835627020769877</v>
      </c>
      <c r="K2269" s="235">
        <v>99.978445553759983</v>
      </c>
      <c r="L2269" s="235">
        <v>99.978102238553319</v>
      </c>
      <c r="M2269" s="240">
        <v>101.13071797024674</v>
      </c>
      <c r="N2269" s="240">
        <v>101.5818366110625</v>
      </c>
      <c r="O2269" s="240"/>
      <c r="P2269" s="238"/>
    </row>
    <row r="2270" spans="9:16" x14ac:dyDescent="0.35">
      <c r="I2270" s="223">
        <v>45783</v>
      </c>
      <c r="J2270" s="233">
        <v>99.835653579661326</v>
      </c>
      <c r="K2270" s="235">
        <v>99.978449036462564</v>
      </c>
      <c r="L2270" s="235">
        <v>99.978105579682619</v>
      </c>
      <c r="M2270" s="240">
        <v>101.1303323229172</v>
      </c>
      <c r="N2270" s="240">
        <v>101.58164787026654</v>
      </c>
      <c r="O2270" s="240"/>
      <c r="P2270" s="238"/>
    </row>
    <row r="2271" spans="9:16" x14ac:dyDescent="0.35">
      <c r="I2271" s="223">
        <v>45784</v>
      </c>
      <c r="J2271" s="233">
        <v>99.835680138552775</v>
      </c>
      <c r="K2271" s="235">
        <v>99.978452519165145</v>
      </c>
      <c r="L2271" s="235">
        <v>99.97810892081192</v>
      </c>
      <c r="M2271" s="240">
        <v>101.12994667558766</v>
      </c>
      <c r="N2271" s="240">
        <v>101.58145912947056</v>
      </c>
      <c r="O2271" s="240"/>
      <c r="P2271" s="238"/>
    </row>
    <row r="2272" spans="9:16" x14ac:dyDescent="0.35">
      <c r="I2272" s="223">
        <v>45785</v>
      </c>
      <c r="J2272" s="233">
        <v>99.835706697444223</v>
      </c>
      <c r="K2272" s="235">
        <v>99.978456001867727</v>
      </c>
      <c r="L2272" s="235">
        <v>99.97811226194122</v>
      </c>
      <c r="M2272" s="240">
        <v>101.12956102825812</v>
      </c>
      <c r="N2272" s="240">
        <v>101.5812703886746</v>
      </c>
      <c r="O2272" s="240"/>
      <c r="P2272" s="238"/>
    </row>
    <row r="2273" spans="9:16" x14ac:dyDescent="0.35">
      <c r="I2273" s="223">
        <v>45786</v>
      </c>
      <c r="J2273" s="233">
        <v>99.835733256335672</v>
      </c>
      <c r="K2273" s="235">
        <v>99.978459484570308</v>
      </c>
      <c r="L2273" s="235">
        <v>99.97811560307052</v>
      </c>
      <c r="M2273" s="240">
        <v>101.12917538092859</v>
      </c>
      <c r="N2273" s="240">
        <v>101.58108164787862</v>
      </c>
      <c r="O2273" s="240"/>
      <c r="P2273" s="238"/>
    </row>
    <row r="2274" spans="9:16" x14ac:dyDescent="0.35">
      <c r="I2274" s="223">
        <v>45787</v>
      </c>
      <c r="J2274" s="233">
        <v>99.835759815227121</v>
      </c>
      <c r="K2274" s="235">
        <v>99.97846296727289</v>
      </c>
      <c r="L2274" s="235">
        <v>99.978118944199821</v>
      </c>
      <c r="M2274" s="240">
        <v>101.12878973359905</v>
      </c>
      <c r="N2274" s="240">
        <v>101.58089290708266</v>
      </c>
      <c r="O2274" s="240"/>
      <c r="P2274" s="238"/>
    </row>
    <row r="2275" spans="9:16" x14ac:dyDescent="0.35">
      <c r="I2275" s="223">
        <v>45788</v>
      </c>
      <c r="J2275" s="233">
        <v>99.83578637411857</v>
      </c>
      <c r="K2275" s="235">
        <v>99.978466449975471</v>
      </c>
      <c r="L2275" s="235">
        <v>99.978122285329121</v>
      </c>
      <c r="M2275" s="240">
        <v>101.12840408626951</v>
      </c>
      <c r="N2275" s="240">
        <v>101.58070416628668</v>
      </c>
      <c r="O2275" s="240"/>
      <c r="P2275" s="238"/>
    </row>
    <row r="2276" spans="9:16" x14ac:dyDescent="0.35">
      <c r="I2276" s="223">
        <v>45789</v>
      </c>
      <c r="J2276" s="233">
        <v>99.835812933010018</v>
      </c>
      <c r="K2276" s="235">
        <v>99.978469932678053</v>
      </c>
      <c r="L2276" s="235">
        <v>99.978125626458421</v>
      </c>
      <c r="M2276" s="240">
        <v>101.12801843893997</v>
      </c>
      <c r="N2276" s="240">
        <v>101.58051542549072</v>
      </c>
      <c r="O2276" s="240"/>
      <c r="P2276" s="238"/>
    </row>
    <row r="2277" spans="9:16" x14ac:dyDescent="0.35">
      <c r="I2277" s="223">
        <v>45790</v>
      </c>
      <c r="J2277" s="233">
        <v>99.835839491901467</v>
      </c>
      <c r="K2277" s="235">
        <v>99.978473415380634</v>
      </c>
      <c r="L2277" s="235">
        <v>99.978128967587722</v>
      </c>
      <c r="M2277" s="240">
        <v>101.12763279161044</v>
      </c>
      <c r="N2277" s="240">
        <v>101.58032668469474</v>
      </c>
      <c r="O2277" s="240"/>
      <c r="P2277" s="238"/>
    </row>
    <row r="2278" spans="9:16" x14ac:dyDescent="0.35">
      <c r="I2278" s="223">
        <v>45791</v>
      </c>
      <c r="J2278" s="233">
        <v>99.835866050792916</v>
      </c>
      <c r="K2278" s="235">
        <v>99.978476898083215</v>
      </c>
      <c r="L2278" s="235">
        <v>99.978132308717022</v>
      </c>
      <c r="M2278" s="240">
        <v>101.1272471442809</v>
      </c>
      <c r="N2278" s="240">
        <v>101.58013794389878</v>
      </c>
      <c r="O2278" s="240"/>
      <c r="P2278" s="238"/>
    </row>
    <row r="2279" spans="9:16" x14ac:dyDescent="0.35">
      <c r="I2279" s="223">
        <v>45792</v>
      </c>
      <c r="J2279" s="233">
        <v>99.835892609684365</v>
      </c>
      <c r="K2279" s="235">
        <v>99.978480380785797</v>
      </c>
      <c r="L2279" s="235">
        <v>99.978135649846323</v>
      </c>
      <c r="M2279" s="240">
        <v>101.12686149695136</v>
      </c>
      <c r="N2279" s="240">
        <v>101.5799492031028</v>
      </c>
      <c r="O2279" s="240"/>
      <c r="P2279" s="238"/>
    </row>
    <row r="2280" spans="9:16" x14ac:dyDescent="0.35">
      <c r="I2280" s="223">
        <v>45793</v>
      </c>
      <c r="J2280" s="233">
        <v>99.835919168575813</v>
      </c>
      <c r="K2280" s="235">
        <v>99.978483863488378</v>
      </c>
      <c r="L2280" s="235">
        <v>99.978138990975623</v>
      </c>
      <c r="M2280" s="240">
        <v>101.12647584962183</v>
      </c>
      <c r="N2280" s="240">
        <v>101.57976046230684</v>
      </c>
      <c r="O2280" s="240"/>
      <c r="P2280" s="238"/>
    </row>
    <row r="2281" spans="9:16" x14ac:dyDescent="0.35">
      <c r="I2281" s="223">
        <v>45794</v>
      </c>
      <c r="J2281" s="233">
        <v>99.835945727467262</v>
      </c>
      <c r="K2281" s="235">
        <v>99.97848734619096</v>
      </c>
      <c r="L2281" s="235">
        <v>99.978142332104923</v>
      </c>
      <c r="M2281" s="240">
        <v>101.12609020229229</v>
      </c>
      <c r="N2281" s="240">
        <v>101.57957172151086</v>
      </c>
      <c r="O2281" s="240"/>
      <c r="P2281" s="238"/>
    </row>
    <row r="2282" spans="9:16" x14ac:dyDescent="0.35">
      <c r="I2282" s="223">
        <v>45795</v>
      </c>
      <c r="J2282" s="233">
        <v>99.835972286358711</v>
      </c>
      <c r="K2282" s="235">
        <v>99.978490828893541</v>
      </c>
      <c r="L2282" s="235">
        <v>99.978145673234224</v>
      </c>
      <c r="M2282" s="240">
        <v>101.12570455496275</v>
      </c>
      <c r="N2282" s="240">
        <v>101.5793829807149</v>
      </c>
      <c r="O2282" s="240"/>
      <c r="P2282" s="238"/>
    </row>
    <row r="2283" spans="9:16" x14ac:dyDescent="0.35">
      <c r="I2283" s="223">
        <v>45796</v>
      </c>
      <c r="J2283" s="233">
        <v>99.83599884525016</v>
      </c>
      <c r="K2283" s="235">
        <v>99.978494311596123</v>
      </c>
      <c r="L2283" s="235">
        <v>99.978149014363524</v>
      </c>
      <c r="M2283" s="240">
        <v>101.12531890763321</v>
      </c>
      <c r="N2283" s="240">
        <v>101.57919423991892</v>
      </c>
      <c r="O2283" s="240"/>
      <c r="P2283" s="238"/>
    </row>
    <row r="2284" spans="9:16" x14ac:dyDescent="0.35">
      <c r="I2284" s="223">
        <v>45797</v>
      </c>
      <c r="J2284" s="233">
        <v>99.836025404141608</v>
      </c>
      <c r="K2284" s="235">
        <v>99.978497794298704</v>
      </c>
      <c r="L2284" s="235">
        <v>99.978152355492824</v>
      </c>
      <c r="M2284" s="240">
        <v>101.12493326030368</v>
      </c>
      <c r="N2284" s="240">
        <v>101.57900549912296</v>
      </c>
      <c r="O2284" s="240"/>
      <c r="P2284" s="238"/>
    </row>
    <row r="2285" spans="9:16" x14ac:dyDescent="0.35">
      <c r="I2285" s="223">
        <v>45798</v>
      </c>
      <c r="J2285" s="233">
        <v>99.836051963033057</v>
      </c>
      <c r="K2285" s="235">
        <v>99.978501277001286</v>
      </c>
      <c r="L2285" s="235">
        <v>99.978155696622125</v>
      </c>
      <c r="M2285" s="240">
        <v>101.12454761297414</v>
      </c>
      <c r="N2285" s="240">
        <v>101.57881675832698</v>
      </c>
      <c r="O2285" s="240"/>
      <c r="P2285" s="238"/>
    </row>
    <row r="2286" spans="9:16" x14ac:dyDescent="0.35">
      <c r="I2286" s="223">
        <v>45799</v>
      </c>
      <c r="J2286" s="233">
        <v>99.836078521924506</v>
      </c>
      <c r="K2286" s="235">
        <v>99.978504759703867</v>
      </c>
      <c r="L2286" s="235">
        <v>99.978159037751425</v>
      </c>
      <c r="M2286" s="240">
        <v>101.1241619656446</v>
      </c>
      <c r="N2286" s="240">
        <v>101.57862801753102</v>
      </c>
      <c r="O2286" s="240"/>
      <c r="P2286" s="238"/>
    </row>
    <row r="2287" spans="9:16" x14ac:dyDescent="0.35">
      <c r="I2287" s="223">
        <v>45800</v>
      </c>
      <c r="J2287" s="233">
        <v>99.836105080815955</v>
      </c>
      <c r="K2287" s="235">
        <v>99.978508242406448</v>
      </c>
      <c r="L2287" s="235">
        <v>99.978162378880725</v>
      </c>
      <c r="M2287" s="240">
        <v>101.12377631831507</v>
      </c>
      <c r="N2287" s="240">
        <v>101.57843927673504</v>
      </c>
      <c r="O2287" s="240"/>
      <c r="P2287" s="238"/>
    </row>
    <row r="2288" spans="9:16" x14ac:dyDescent="0.35">
      <c r="I2288" s="223">
        <v>45801</v>
      </c>
      <c r="J2288" s="233">
        <v>99.836131639707403</v>
      </c>
      <c r="K2288" s="235">
        <v>99.97851172510903</v>
      </c>
      <c r="L2288" s="235">
        <v>99.978165720010026</v>
      </c>
      <c r="M2288" s="240">
        <v>101.12339067098553</v>
      </c>
      <c r="N2288" s="240">
        <v>101.57825053593908</v>
      </c>
      <c r="O2288" s="240"/>
      <c r="P2288" s="238"/>
    </row>
    <row r="2289" spans="9:16" x14ac:dyDescent="0.35">
      <c r="I2289" s="223">
        <v>45802</v>
      </c>
      <c r="J2289" s="233">
        <v>99.836158198598852</v>
      </c>
      <c r="K2289" s="235">
        <v>99.978515207811611</v>
      </c>
      <c r="L2289" s="235">
        <v>99.978169061139326</v>
      </c>
      <c r="M2289" s="240">
        <v>101.12300502365599</v>
      </c>
      <c r="N2289" s="240">
        <v>101.5780617951431</v>
      </c>
      <c r="O2289" s="240"/>
      <c r="P2289" s="238"/>
    </row>
    <row r="2290" spans="9:16" x14ac:dyDescent="0.35">
      <c r="I2290" s="223">
        <v>45803</v>
      </c>
      <c r="J2290" s="233">
        <v>99.836184757490301</v>
      </c>
      <c r="K2290" s="235">
        <v>99.978518690514193</v>
      </c>
      <c r="L2290" s="235">
        <v>99.978172402268626</v>
      </c>
      <c r="M2290" s="240">
        <v>101.12261937632645</v>
      </c>
      <c r="N2290" s="240">
        <v>101.57787305434714</v>
      </c>
      <c r="O2290" s="240"/>
      <c r="P2290" s="238"/>
    </row>
    <row r="2291" spans="9:16" x14ac:dyDescent="0.35">
      <c r="I2291" s="223">
        <v>45804</v>
      </c>
      <c r="J2291" s="233">
        <v>99.83621131638175</v>
      </c>
      <c r="K2291" s="235">
        <v>99.978522173216774</v>
      </c>
      <c r="L2291" s="235">
        <v>99.978175743397927</v>
      </c>
      <c r="M2291" s="240">
        <v>101.12223372899692</v>
      </c>
      <c r="N2291" s="240">
        <v>101.57768431355116</v>
      </c>
      <c r="O2291" s="240"/>
      <c r="P2291" s="238"/>
    </row>
    <row r="2292" spans="9:16" x14ac:dyDescent="0.35">
      <c r="I2292" s="223">
        <v>45805</v>
      </c>
      <c r="J2292" s="233">
        <v>99.836237875273198</v>
      </c>
      <c r="K2292" s="235">
        <v>99.978525655919356</v>
      </c>
      <c r="L2292" s="235">
        <v>99.978179084527227</v>
      </c>
      <c r="M2292" s="240">
        <v>101.12184808166738</v>
      </c>
      <c r="N2292" s="240">
        <v>101.5774955727552</v>
      </c>
      <c r="O2292" s="240"/>
      <c r="P2292" s="238"/>
    </row>
    <row r="2293" spans="9:16" x14ac:dyDescent="0.35">
      <c r="I2293" s="223">
        <v>45806</v>
      </c>
      <c r="J2293" s="233">
        <v>99.836264434164647</v>
      </c>
      <c r="K2293" s="235">
        <v>99.978529138621937</v>
      </c>
      <c r="L2293" s="235">
        <v>99.978182425656527</v>
      </c>
      <c r="M2293" s="240">
        <v>101.12146243433784</v>
      </c>
      <c r="N2293" s="240">
        <v>101.57730683195922</v>
      </c>
      <c r="O2293" s="240"/>
      <c r="P2293" s="238"/>
    </row>
    <row r="2294" spans="9:16" x14ac:dyDescent="0.35">
      <c r="I2294" s="223">
        <v>45807</v>
      </c>
      <c r="J2294" s="233">
        <v>99.836290993056096</v>
      </c>
      <c r="K2294" s="235">
        <v>99.978532621324518</v>
      </c>
      <c r="L2294" s="235">
        <v>99.978185766785828</v>
      </c>
      <c r="M2294" s="240">
        <v>101.12107678700831</v>
      </c>
      <c r="N2294" s="240">
        <v>101.57711809116326</v>
      </c>
      <c r="O2294" s="240"/>
      <c r="P2294" s="238"/>
    </row>
    <row r="2295" spans="9:16" x14ac:dyDescent="0.35">
      <c r="I2295" s="223">
        <v>45808</v>
      </c>
      <c r="J2295" s="233">
        <v>99.836317551947545</v>
      </c>
      <c r="K2295" s="235">
        <v>99.9785361040271</v>
      </c>
      <c r="L2295" s="235">
        <v>99.978189107915128</v>
      </c>
      <c r="M2295" s="240">
        <v>101.12069113967877</v>
      </c>
      <c r="N2295" s="240">
        <v>101.57692935036728</v>
      </c>
      <c r="O2295" s="240"/>
      <c r="P2295" s="238"/>
    </row>
    <row r="2296" spans="9:16" x14ac:dyDescent="0.35">
      <c r="I2296" s="223">
        <v>45809</v>
      </c>
      <c r="J2296" s="233">
        <v>99.836344110838994</v>
      </c>
      <c r="K2296" s="235">
        <v>99.978539586729681</v>
      </c>
      <c r="L2296" s="235">
        <v>99.978192449044428</v>
      </c>
      <c r="M2296" s="240">
        <v>101.12030549234923</v>
      </c>
      <c r="N2296" s="240">
        <v>101.57674060957132</v>
      </c>
      <c r="O2296" s="240"/>
      <c r="P2296" s="238"/>
    </row>
    <row r="2297" spans="9:16" x14ac:dyDescent="0.35">
      <c r="I2297" s="223">
        <v>45810</v>
      </c>
      <c r="J2297" s="233">
        <v>99.836370669730442</v>
      </c>
      <c r="K2297" s="235">
        <v>99.978543069432263</v>
      </c>
      <c r="L2297" s="235">
        <v>99.978195790173729</v>
      </c>
      <c r="M2297" s="240">
        <v>101.11991984501969</v>
      </c>
      <c r="N2297" s="240">
        <v>101.57655186877534</v>
      </c>
      <c r="O2297" s="240"/>
      <c r="P2297" s="238"/>
    </row>
    <row r="2298" spans="9:16" x14ac:dyDescent="0.35">
      <c r="I2298" s="223">
        <v>45811</v>
      </c>
      <c r="J2298" s="233">
        <v>99.836397228621891</v>
      </c>
      <c r="K2298" s="235">
        <v>99.978546552134844</v>
      </c>
      <c r="L2298" s="235">
        <v>99.978199131303029</v>
      </c>
      <c r="M2298" s="240">
        <v>101.11953419769016</v>
      </c>
      <c r="N2298" s="240">
        <v>101.57636312797938</v>
      </c>
      <c r="O2298" s="240"/>
      <c r="P2298" s="238"/>
    </row>
    <row r="2299" spans="9:16" x14ac:dyDescent="0.35">
      <c r="I2299" s="223">
        <v>45812</v>
      </c>
      <c r="J2299" s="233">
        <v>99.83642378751334</v>
      </c>
      <c r="K2299" s="235">
        <v>99.978550034837426</v>
      </c>
      <c r="L2299" s="235">
        <v>99.978202472432329</v>
      </c>
      <c r="M2299" s="240">
        <v>101.11914855036062</v>
      </c>
      <c r="N2299" s="240">
        <v>101.5761743871834</v>
      </c>
      <c r="O2299" s="240"/>
      <c r="P2299" s="238"/>
    </row>
    <row r="2300" spans="9:16" x14ac:dyDescent="0.35">
      <c r="I2300" s="223">
        <v>45813</v>
      </c>
      <c r="J2300" s="233">
        <v>99.836450346404789</v>
      </c>
      <c r="K2300" s="235">
        <v>99.978553517540007</v>
      </c>
      <c r="L2300" s="235">
        <v>99.97820581356163</v>
      </c>
      <c r="M2300" s="240">
        <v>101.11876290303108</v>
      </c>
      <c r="N2300" s="240">
        <v>101.57598564638744</v>
      </c>
      <c r="O2300" s="240"/>
      <c r="P2300" s="238"/>
    </row>
    <row r="2301" spans="9:16" x14ac:dyDescent="0.35">
      <c r="I2301" s="223">
        <v>45814</v>
      </c>
      <c r="J2301" s="233">
        <v>99.836476905296237</v>
      </c>
      <c r="K2301" s="235">
        <v>99.978557000242589</v>
      </c>
      <c r="L2301" s="235">
        <v>99.97820915469093</v>
      </c>
      <c r="M2301" s="240">
        <v>101.11837725570155</v>
      </c>
      <c r="N2301" s="240">
        <v>101.57579690559146</v>
      </c>
      <c r="O2301" s="240"/>
      <c r="P2301" s="238"/>
    </row>
    <row r="2302" spans="9:16" x14ac:dyDescent="0.35">
      <c r="I2302" s="223">
        <v>45815</v>
      </c>
      <c r="J2302" s="233">
        <v>99.836503464187686</v>
      </c>
      <c r="K2302" s="235">
        <v>99.97856048294517</v>
      </c>
      <c r="L2302" s="235">
        <v>99.97821249582023</v>
      </c>
      <c r="M2302" s="240">
        <v>101.11799160837201</v>
      </c>
      <c r="N2302" s="240">
        <v>101.5756081647955</v>
      </c>
      <c r="O2302" s="240"/>
      <c r="P2302" s="238"/>
    </row>
    <row r="2303" spans="9:16" x14ac:dyDescent="0.35">
      <c r="I2303" s="223">
        <v>45816</v>
      </c>
      <c r="J2303" s="233">
        <v>99.836530023079135</v>
      </c>
      <c r="K2303" s="235">
        <v>99.978563965647751</v>
      </c>
      <c r="L2303" s="235">
        <v>99.978215836949531</v>
      </c>
      <c r="M2303" s="240">
        <v>101.11760596104247</v>
      </c>
      <c r="N2303" s="240">
        <v>101.57541942399952</v>
      </c>
      <c r="O2303" s="240"/>
      <c r="P2303" s="238"/>
    </row>
    <row r="2304" spans="9:16" x14ac:dyDescent="0.35">
      <c r="I2304" s="223">
        <v>45817</v>
      </c>
      <c r="J2304" s="233">
        <v>99.836556581970584</v>
      </c>
      <c r="K2304" s="235">
        <v>99.978567448350333</v>
      </c>
      <c r="L2304" s="235">
        <v>99.978219178078831</v>
      </c>
      <c r="M2304" s="240">
        <v>101.11722031371293</v>
      </c>
      <c r="N2304" s="240">
        <v>101.57523068320356</v>
      </c>
      <c r="O2304" s="240"/>
      <c r="P2304" s="238"/>
    </row>
    <row r="2305" spans="9:16" x14ac:dyDescent="0.35">
      <c r="I2305" s="223">
        <v>45818</v>
      </c>
      <c r="J2305" s="233">
        <v>99.836583140862032</v>
      </c>
      <c r="K2305" s="235">
        <v>99.978570931052914</v>
      </c>
      <c r="L2305" s="235">
        <v>99.978222519208131</v>
      </c>
      <c r="M2305" s="240">
        <v>101.1168346663834</v>
      </c>
      <c r="N2305" s="240">
        <v>101.57504194240758</v>
      </c>
      <c r="O2305" s="240"/>
      <c r="P2305" s="238"/>
    </row>
    <row r="2306" spans="9:16" x14ac:dyDescent="0.35">
      <c r="I2306" s="223">
        <v>45819</v>
      </c>
      <c r="J2306" s="233">
        <v>99.836609699753481</v>
      </c>
      <c r="K2306" s="235">
        <v>99.978574413755496</v>
      </c>
      <c r="L2306" s="235">
        <v>99.978225860337432</v>
      </c>
      <c r="M2306" s="240">
        <v>101.11644901905386</v>
      </c>
      <c r="N2306" s="240">
        <v>101.57485320161162</v>
      </c>
      <c r="O2306" s="240"/>
      <c r="P2306" s="238"/>
    </row>
    <row r="2307" spans="9:16" x14ac:dyDescent="0.35">
      <c r="I2307" s="223">
        <v>45820</v>
      </c>
      <c r="J2307" s="233">
        <v>99.83663625864493</v>
      </c>
      <c r="K2307" s="235">
        <v>99.978577896458077</v>
      </c>
      <c r="L2307" s="235">
        <v>99.978229201466732</v>
      </c>
      <c r="M2307" s="240">
        <v>101.11606337172432</v>
      </c>
      <c r="N2307" s="240">
        <v>101.57466446081564</v>
      </c>
      <c r="O2307" s="240"/>
      <c r="P2307" s="238"/>
    </row>
    <row r="2308" spans="9:16" x14ac:dyDescent="0.35">
      <c r="I2308" s="223">
        <v>45821</v>
      </c>
      <c r="J2308" s="233">
        <v>99.836662817536379</v>
      </c>
      <c r="K2308" s="235">
        <v>99.978581379160659</v>
      </c>
      <c r="L2308" s="235">
        <v>99.978232542596032</v>
      </c>
      <c r="M2308" s="240">
        <v>101.11567772439479</v>
      </c>
      <c r="N2308" s="240">
        <v>101.57447572001968</v>
      </c>
      <c r="O2308" s="240"/>
      <c r="P2308" s="238"/>
    </row>
    <row r="2309" spans="9:16" x14ac:dyDescent="0.35">
      <c r="I2309" s="223">
        <v>45822</v>
      </c>
      <c r="J2309" s="233">
        <v>99.836689376427827</v>
      </c>
      <c r="K2309" s="235">
        <v>99.97858486186324</v>
      </c>
      <c r="L2309" s="235">
        <v>99.978235883725333</v>
      </c>
      <c r="M2309" s="240">
        <v>101.11529207706525</v>
      </c>
      <c r="N2309" s="240">
        <v>101.5742869792237</v>
      </c>
      <c r="O2309" s="240"/>
      <c r="P2309" s="238"/>
    </row>
    <row r="2310" spans="9:16" x14ac:dyDescent="0.35">
      <c r="I2310" s="223">
        <v>45823</v>
      </c>
      <c r="J2310" s="233">
        <v>99.836715935319276</v>
      </c>
      <c r="K2310" s="235">
        <v>99.978588344565821</v>
      </c>
      <c r="L2310" s="235">
        <v>99.978239224854633</v>
      </c>
      <c r="M2310" s="240">
        <v>101.11490642973571</v>
      </c>
      <c r="N2310" s="240">
        <v>101.57409823842774</v>
      </c>
      <c r="O2310" s="240"/>
      <c r="P2310" s="238"/>
    </row>
    <row r="2311" spans="9:16" x14ac:dyDescent="0.35">
      <c r="I2311" s="223">
        <v>45824</v>
      </c>
      <c r="J2311" s="233">
        <v>99.836742494210725</v>
      </c>
      <c r="K2311" s="235">
        <v>99.978591827268403</v>
      </c>
      <c r="L2311" s="235">
        <v>99.978242565983933</v>
      </c>
      <c r="M2311" s="240">
        <v>101.11452078240617</v>
      </c>
      <c r="N2311" s="240">
        <v>101.57390949763176</v>
      </c>
      <c r="O2311" s="240"/>
      <c r="P2311" s="238"/>
    </row>
    <row r="2312" spans="9:16" x14ac:dyDescent="0.35">
      <c r="I2312" s="223">
        <v>45825</v>
      </c>
      <c r="J2312" s="233">
        <v>99.836769053102174</v>
      </c>
      <c r="K2312" s="235">
        <v>99.978595309970984</v>
      </c>
      <c r="L2312" s="235">
        <v>99.978245907113234</v>
      </c>
      <c r="M2312" s="240">
        <v>101.11413513507664</v>
      </c>
      <c r="N2312" s="240">
        <v>101.5737207568358</v>
      </c>
      <c r="O2312" s="240"/>
      <c r="P2312" s="238"/>
    </row>
    <row r="2313" spans="9:16" x14ac:dyDescent="0.35">
      <c r="I2313" s="223">
        <v>45826</v>
      </c>
      <c r="J2313" s="233">
        <v>99.836795611993622</v>
      </c>
      <c r="K2313" s="235">
        <v>99.978598792673566</v>
      </c>
      <c r="L2313" s="235">
        <v>99.978249248242534</v>
      </c>
      <c r="M2313" s="240">
        <v>101.1137494877471</v>
      </c>
      <c r="N2313" s="240">
        <v>101.57353201603982</v>
      </c>
      <c r="O2313" s="240"/>
      <c r="P2313" s="238"/>
    </row>
    <row r="2314" spans="9:16" x14ac:dyDescent="0.35">
      <c r="I2314" s="223">
        <v>45827</v>
      </c>
      <c r="J2314" s="233">
        <v>99.836822170885071</v>
      </c>
      <c r="K2314" s="235">
        <v>99.978602275376147</v>
      </c>
      <c r="L2314" s="235">
        <v>99.978252589371834</v>
      </c>
      <c r="M2314" s="240">
        <v>101.11336384041756</v>
      </c>
      <c r="N2314" s="240">
        <v>101.57334327524386</v>
      </c>
      <c r="O2314" s="240"/>
      <c r="P2314" s="238"/>
    </row>
    <row r="2315" spans="9:16" x14ac:dyDescent="0.35">
      <c r="I2315" s="223">
        <v>45828</v>
      </c>
      <c r="J2315" s="233">
        <v>99.83684872977652</v>
      </c>
      <c r="K2315" s="235">
        <v>99.978605758078729</v>
      </c>
      <c r="L2315" s="235">
        <v>99.978255930501135</v>
      </c>
      <c r="M2315" s="240">
        <v>101.11297819308803</v>
      </c>
      <c r="N2315" s="240">
        <v>101.57315453444788</v>
      </c>
      <c r="O2315" s="240"/>
      <c r="P2315" s="238"/>
    </row>
    <row r="2316" spans="9:16" x14ac:dyDescent="0.35">
      <c r="I2316" s="223">
        <v>45829</v>
      </c>
      <c r="J2316" s="233">
        <v>99.836875288667969</v>
      </c>
      <c r="K2316" s="235">
        <v>99.97860924078131</v>
      </c>
      <c r="L2316" s="235">
        <v>99.978259271630435</v>
      </c>
      <c r="M2316" s="240">
        <v>101.11259254575849</v>
      </c>
      <c r="N2316" s="240">
        <v>101.57296579365192</v>
      </c>
      <c r="O2316" s="240"/>
      <c r="P2316" s="238"/>
    </row>
    <row r="2317" spans="9:16" x14ac:dyDescent="0.35">
      <c r="I2317" s="223">
        <v>45830</v>
      </c>
      <c r="J2317" s="233">
        <v>99.836901847559417</v>
      </c>
      <c r="K2317" s="235">
        <v>99.978612723483892</v>
      </c>
      <c r="L2317" s="235">
        <v>99.978262612759735</v>
      </c>
      <c r="M2317" s="240">
        <v>101.11220689842895</v>
      </c>
      <c r="N2317" s="240">
        <v>101.57277705285594</v>
      </c>
      <c r="O2317" s="240"/>
      <c r="P2317" s="238"/>
    </row>
    <row r="2318" spans="9:16" x14ac:dyDescent="0.35">
      <c r="I2318" s="223">
        <v>45831</v>
      </c>
      <c r="J2318" s="233">
        <v>99.836928406450866</v>
      </c>
      <c r="K2318" s="235">
        <v>99.978616206186473</v>
      </c>
      <c r="L2318" s="235">
        <v>99.978265953889036</v>
      </c>
      <c r="M2318" s="240">
        <v>101.11182125109941</v>
      </c>
      <c r="N2318" s="240">
        <v>101.57258831205998</v>
      </c>
      <c r="O2318" s="240"/>
      <c r="P2318" s="238"/>
    </row>
    <row r="2319" spans="9:16" x14ac:dyDescent="0.35">
      <c r="I2319" s="223">
        <v>45832</v>
      </c>
      <c r="J2319" s="233">
        <v>99.836954965342315</v>
      </c>
      <c r="K2319" s="235">
        <v>99.978619688889054</v>
      </c>
      <c r="L2319" s="235">
        <v>99.978269295018336</v>
      </c>
      <c r="M2319" s="240">
        <v>101.11143560376988</v>
      </c>
      <c r="N2319" s="240">
        <v>101.572399571264</v>
      </c>
      <c r="O2319" s="240"/>
      <c r="P2319" s="238"/>
    </row>
    <row r="2320" spans="9:16" x14ac:dyDescent="0.35">
      <c r="I2320" s="223">
        <v>45833</v>
      </c>
      <c r="J2320" s="233">
        <v>99.836981524233764</v>
      </c>
      <c r="K2320" s="235">
        <v>99.978623171591636</v>
      </c>
      <c r="L2320" s="235">
        <v>99.978272636147636</v>
      </c>
      <c r="M2320" s="240">
        <v>101.11104995644034</v>
      </c>
      <c r="N2320" s="240">
        <v>101.57221083046804</v>
      </c>
      <c r="O2320" s="240"/>
      <c r="P2320" s="238"/>
    </row>
    <row r="2321" spans="9:16" x14ac:dyDescent="0.35">
      <c r="I2321" s="223">
        <v>45834</v>
      </c>
      <c r="J2321" s="233">
        <v>99.837008083125212</v>
      </c>
      <c r="K2321" s="235">
        <v>99.978626654294217</v>
      </c>
      <c r="L2321" s="235">
        <v>99.978275977276937</v>
      </c>
      <c r="M2321" s="240">
        <v>101.1106643091108</v>
      </c>
      <c r="N2321" s="240">
        <v>101.57202208967206</v>
      </c>
      <c r="O2321" s="240"/>
      <c r="P2321" s="238"/>
    </row>
    <row r="2322" spans="9:16" x14ac:dyDescent="0.35">
      <c r="I2322" s="223">
        <v>45835</v>
      </c>
      <c r="J2322" s="233">
        <v>99.837034642016661</v>
      </c>
      <c r="K2322" s="235">
        <v>99.978630136996799</v>
      </c>
      <c r="L2322" s="235">
        <v>99.978279318406237</v>
      </c>
      <c r="M2322" s="240">
        <v>101.11027866178127</v>
      </c>
      <c r="N2322" s="240">
        <v>101.5718333488761</v>
      </c>
      <c r="O2322" s="240"/>
      <c r="P2322" s="238"/>
    </row>
    <row r="2323" spans="9:16" x14ac:dyDescent="0.35">
      <c r="I2323" s="223">
        <v>45836</v>
      </c>
      <c r="J2323" s="233">
        <v>99.83706120090811</v>
      </c>
      <c r="K2323" s="235">
        <v>99.97863361969938</v>
      </c>
      <c r="L2323" s="235">
        <v>99.978282659535537</v>
      </c>
      <c r="M2323" s="240">
        <v>101.10989301445173</v>
      </c>
      <c r="N2323" s="240">
        <v>101.57164460808012</v>
      </c>
      <c r="O2323" s="240"/>
      <c r="P2323" s="238"/>
    </row>
    <row r="2324" spans="9:16" x14ac:dyDescent="0.35">
      <c r="I2324" s="223">
        <v>45837</v>
      </c>
      <c r="J2324" s="233">
        <v>99.837087759799559</v>
      </c>
      <c r="K2324" s="235">
        <v>99.978637102401962</v>
      </c>
      <c r="L2324" s="235">
        <v>99.978286000664838</v>
      </c>
      <c r="M2324" s="240">
        <v>101.10950736712219</v>
      </c>
      <c r="N2324" s="240">
        <v>101.57145586728416</v>
      </c>
      <c r="O2324" s="240"/>
      <c r="P2324" s="238"/>
    </row>
    <row r="2325" spans="9:16" x14ac:dyDescent="0.35">
      <c r="I2325" s="223">
        <v>45838</v>
      </c>
      <c r="J2325" s="233">
        <v>99.837114318691007</v>
      </c>
      <c r="K2325" s="235">
        <v>99.978640585104543</v>
      </c>
      <c r="L2325" s="235">
        <v>99.978289341794138</v>
      </c>
      <c r="M2325" s="240">
        <v>101.10912171979265</v>
      </c>
      <c r="N2325" s="240">
        <v>101.57126712648818</v>
      </c>
      <c r="O2325" s="240"/>
      <c r="P2325" s="238"/>
    </row>
    <row r="2326" spans="9:16" x14ac:dyDescent="0.35">
      <c r="I2326" s="223">
        <v>45839</v>
      </c>
      <c r="J2326" s="233">
        <v>99.837140877582456</v>
      </c>
      <c r="K2326" s="235">
        <v>99.978644067807124</v>
      </c>
      <c r="L2326" s="235">
        <v>99.978292682923438</v>
      </c>
      <c r="M2326" s="240">
        <v>101.10873607246312</v>
      </c>
      <c r="N2326" s="240">
        <v>101.57107838569222</v>
      </c>
      <c r="O2326" s="240"/>
      <c r="P2326" s="238"/>
    </row>
    <row r="2327" spans="9:16" x14ac:dyDescent="0.35">
      <c r="I2327" s="223">
        <v>45840</v>
      </c>
      <c r="J2327" s="233">
        <v>99.837167436473905</v>
      </c>
      <c r="K2327" s="235">
        <v>99.978647550509706</v>
      </c>
      <c r="L2327" s="235">
        <v>99.978296024052739</v>
      </c>
      <c r="M2327" s="240">
        <v>101.10835042513358</v>
      </c>
      <c r="N2327" s="240">
        <v>101.57088964489624</v>
      </c>
      <c r="O2327" s="240"/>
      <c r="P2327" s="238"/>
    </row>
    <row r="2328" spans="9:16" x14ac:dyDescent="0.35">
      <c r="I2328" s="223">
        <v>45841</v>
      </c>
      <c r="J2328" s="233">
        <v>99.837193995365354</v>
      </c>
      <c r="K2328" s="235">
        <v>99.978651033212287</v>
      </c>
      <c r="L2328" s="235">
        <v>99.978299365182039</v>
      </c>
      <c r="M2328" s="240">
        <v>101.10796477780404</v>
      </c>
      <c r="N2328" s="240">
        <v>101.57070090410028</v>
      </c>
      <c r="O2328" s="240"/>
      <c r="P2328" s="238"/>
    </row>
    <row r="2329" spans="9:16" x14ac:dyDescent="0.35">
      <c r="I2329" s="223">
        <v>45842</v>
      </c>
      <c r="J2329" s="233">
        <v>99.837220554256803</v>
      </c>
      <c r="K2329" s="235">
        <v>99.978654515914869</v>
      </c>
      <c r="L2329" s="235">
        <v>99.978302706311339</v>
      </c>
      <c r="M2329" s="240">
        <v>101.10757913047451</v>
      </c>
      <c r="N2329" s="240">
        <v>101.5705121633043</v>
      </c>
      <c r="O2329" s="240"/>
      <c r="P2329" s="238"/>
    </row>
    <row r="2330" spans="9:16" x14ac:dyDescent="0.35">
      <c r="I2330" s="223">
        <v>45843</v>
      </c>
      <c r="J2330" s="233">
        <v>99.837247113148251</v>
      </c>
      <c r="K2330" s="235">
        <v>99.97865799861745</v>
      </c>
      <c r="L2330" s="235">
        <v>99.97830604744064</v>
      </c>
      <c r="M2330" s="240">
        <v>101.10719348314497</v>
      </c>
      <c r="N2330" s="240">
        <v>101.57032342250834</v>
      </c>
      <c r="O2330" s="240"/>
      <c r="P2330" s="238"/>
    </row>
    <row r="2331" spans="9:16" x14ac:dyDescent="0.35">
      <c r="I2331" s="223">
        <v>45844</v>
      </c>
      <c r="J2331" s="233">
        <v>99.8372736720397</v>
      </c>
      <c r="K2331" s="235">
        <v>99.978661481320032</v>
      </c>
      <c r="L2331" s="235">
        <v>99.97830938856994</v>
      </c>
      <c r="M2331" s="240">
        <v>101.10680783581543</v>
      </c>
      <c r="N2331" s="240">
        <v>101.57013468171236</v>
      </c>
      <c r="O2331" s="240"/>
      <c r="P2331" s="238"/>
    </row>
    <row r="2332" spans="9:16" x14ac:dyDescent="0.35">
      <c r="I2332" s="223">
        <v>45845</v>
      </c>
      <c r="J2332" s="233">
        <v>99.837300230931149</v>
      </c>
      <c r="K2332" s="235">
        <v>99.978664964022613</v>
      </c>
      <c r="L2332" s="235">
        <v>99.97831272969924</v>
      </c>
      <c r="M2332" s="240">
        <v>101.10642218848589</v>
      </c>
      <c r="N2332" s="240">
        <v>101.5699459409164</v>
      </c>
      <c r="O2332" s="240"/>
      <c r="P2332" s="238"/>
    </row>
    <row r="2333" spans="9:16" x14ac:dyDescent="0.35">
      <c r="I2333" s="223">
        <v>45846</v>
      </c>
      <c r="J2333" s="233">
        <v>99.837326789822598</v>
      </c>
      <c r="K2333" s="235">
        <v>99.978668446725194</v>
      </c>
      <c r="L2333" s="235">
        <v>99.978316070828541</v>
      </c>
      <c r="M2333" s="240">
        <v>101.10603654115636</v>
      </c>
      <c r="N2333" s="240">
        <v>101.56975720012042</v>
      </c>
      <c r="O2333" s="240"/>
      <c r="P2333" s="238"/>
    </row>
    <row r="2334" spans="9:16" x14ac:dyDescent="0.35">
      <c r="I2334" s="223">
        <v>45847</v>
      </c>
      <c r="J2334" s="233">
        <v>99.837353348714046</v>
      </c>
      <c r="K2334" s="235">
        <v>99.978671929427776</v>
      </c>
      <c r="L2334" s="235">
        <v>99.978319411957841</v>
      </c>
      <c r="M2334" s="240">
        <v>101.10565089382682</v>
      </c>
      <c r="N2334" s="240">
        <v>101.56956845932446</v>
      </c>
      <c r="O2334" s="240"/>
      <c r="P2334" s="238"/>
    </row>
    <row r="2335" spans="9:16" x14ac:dyDescent="0.35">
      <c r="I2335" s="223">
        <v>45848</v>
      </c>
      <c r="J2335" s="233">
        <v>99.837379907605495</v>
      </c>
      <c r="K2335" s="235">
        <v>99.978675412130357</v>
      </c>
      <c r="L2335" s="235">
        <v>99.978322753087141</v>
      </c>
      <c r="M2335" s="240">
        <v>101.10526524649728</v>
      </c>
      <c r="N2335" s="240">
        <v>101.56937971852848</v>
      </c>
      <c r="O2335" s="240"/>
      <c r="P2335" s="238"/>
    </row>
    <row r="2336" spans="9:16" x14ac:dyDescent="0.35">
      <c r="I2336" s="223">
        <v>45849</v>
      </c>
      <c r="J2336" s="233">
        <v>99.837406466496944</v>
      </c>
      <c r="K2336" s="235">
        <v>99.978678894832939</v>
      </c>
      <c r="L2336" s="235">
        <v>99.978326094216442</v>
      </c>
      <c r="M2336" s="240">
        <v>101.10487959916775</v>
      </c>
      <c r="N2336" s="240">
        <v>101.56919097773252</v>
      </c>
      <c r="O2336" s="240"/>
      <c r="P2336" s="238"/>
    </row>
    <row r="2337" spans="9:16" x14ac:dyDescent="0.35">
      <c r="I2337" s="223">
        <v>45850</v>
      </c>
      <c r="J2337" s="233">
        <v>99.837433025388393</v>
      </c>
      <c r="K2337" s="235">
        <v>99.97868237753552</v>
      </c>
      <c r="L2337" s="235">
        <v>99.978329435345742</v>
      </c>
      <c r="M2337" s="240">
        <v>101.10449395183821</v>
      </c>
      <c r="N2337" s="240">
        <v>101.56900223693654</v>
      </c>
      <c r="O2337" s="240"/>
      <c r="P2337" s="238"/>
    </row>
    <row r="2338" spans="9:16" x14ac:dyDescent="0.35">
      <c r="I2338" s="223">
        <v>45851</v>
      </c>
      <c r="J2338" s="233">
        <v>99.837459584279841</v>
      </c>
      <c r="K2338" s="235">
        <v>99.978685860238102</v>
      </c>
      <c r="L2338" s="235">
        <v>99.978332776475042</v>
      </c>
      <c r="M2338" s="240">
        <v>101.10410830450867</v>
      </c>
      <c r="N2338" s="240">
        <v>101.56881349614058</v>
      </c>
      <c r="O2338" s="240"/>
      <c r="P2338" s="238"/>
    </row>
    <row r="2339" spans="9:16" x14ac:dyDescent="0.35">
      <c r="I2339" s="223">
        <v>45852</v>
      </c>
      <c r="J2339" s="233">
        <v>99.83748614317129</v>
      </c>
      <c r="K2339" s="235">
        <v>99.978689342940683</v>
      </c>
      <c r="L2339" s="235">
        <v>99.978336117604343</v>
      </c>
      <c r="M2339" s="240">
        <v>101.10372265717913</v>
      </c>
      <c r="N2339" s="240">
        <v>101.5686247553446</v>
      </c>
      <c r="O2339" s="240"/>
      <c r="P2339" s="238"/>
    </row>
    <row r="2340" spans="9:16" x14ac:dyDescent="0.35">
      <c r="I2340" s="223">
        <v>45853</v>
      </c>
      <c r="J2340" s="233">
        <v>99.837512702062739</v>
      </c>
      <c r="K2340" s="235">
        <v>99.978692825643265</v>
      </c>
      <c r="L2340" s="235">
        <v>99.978339458733643</v>
      </c>
      <c r="M2340" s="240">
        <v>101.1033370098496</v>
      </c>
      <c r="N2340" s="240">
        <v>101.56843601454864</v>
      </c>
      <c r="O2340" s="240"/>
      <c r="P2340" s="238"/>
    </row>
    <row r="2341" spans="9:16" x14ac:dyDescent="0.35">
      <c r="I2341" s="223">
        <v>45854</v>
      </c>
      <c r="J2341" s="233">
        <v>99.837539260954188</v>
      </c>
      <c r="K2341" s="235">
        <v>99.978696308345846</v>
      </c>
      <c r="L2341" s="235">
        <v>99.978342799862943</v>
      </c>
      <c r="M2341" s="240">
        <v>101.10295136252006</v>
      </c>
      <c r="N2341" s="240">
        <v>101.56824727375266</v>
      </c>
      <c r="O2341" s="240"/>
      <c r="P2341" s="238"/>
    </row>
    <row r="2342" spans="9:16" x14ac:dyDescent="0.35">
      <c r="I2342" s="223">
        <v>45855</v>
      </c>
      <c r="J2342" s="233">
        <v>99.837565819845636</v>
      </c>
      <c r="K2342" s="235">
        <v>99.978699791048427</v>
      </c>
      <c r="L2342" s="235">
        <v>99.978346140992244</v>
      </c>
      <c r="M2342" s="240">
        <v>101.10256571519052</v>
      </c>
      <c r="N2342" s="240">
        <v>101.5680585329567</v>
      </c>
      <c r="O2342" s="240"/>
      <c r="P2342" s="238"/>
    </row>
    <row r="2343" spans="9:16" x14ac:dyDescent="0.35">
      <c r="I2343" s="223">
        <v>45856</v>
      </c>
      <c r="J2343" s="233">
        <v>99.837592378737085</v>
      </c>
      <c r="K2343" s="235">
        <v>99.978703273751009</v>
      </c>
      <c r="L2343" s="235">
        <v>99.978349482121544</v>
      </c>
      <c r="M2343" s="240">
        <v>101.10218006786098</v>
      </c>
      <c r="N2343" s="240">
        <v>101.56786979216072</v>
      </c>
      <c r="O2343" s="240"/>
      <c r="P2343" s="238"/>
    </row>
    <row r="2344" spans="9:16" x14ac:dyDescent="0.35">
      <c r="I2344" s="223">
        <v>45857</v>
      </c>
      <c r="J2344" s="233">
        <v>99.837618937628534</v>
      </c>
      <c r="K2344" s="235">
        <v>99.97870675645359</v>
      </c>
      <c r="L2344" s="235">
        <v>99.978352823250844</v>
      </c>
      <c r="M2344" s="240">
        <v>101.10179442053145</v>
      </c>
      <c r="N2344" s="240">
        <v>101.56768105136476</v>
      </c>
      <c r="O2344" s="240"/>
      <c r="P2344" s="238"/>
    </row>
    <row r="2345" spans="9:16" x14ac:dyDescent="0.35">
      <c r="I2345" s="223">
        <v>45858</v>
      </c>
      <c r="J2345" s="233">
        <v>99.837645496519983</v>
      </c>
      <c r="K2345" s="235">
        <v>99.978710239156172</v>
      </c>
      <c r="L2345" s="235">
        <v>99.978356164380145</v>
      </c>
      <c r="M2345" s="240">
        <v>101.10140877320191</v>
      </c>
      <c r="N2345" s="240">
        <v>101.56749231056878</v>
      </c>
      <c r="O2345" s="240"/>
      <c r="P2345" s="238"/>
    </row>
    <row r="2346" spans="9:16" x14ac:dyDescent="0.35">
      <c r="I2346" s="223">
        <v>45859</v>
      </c>
      <c r="J2346" s="233">
        <v>99.837672055411431</v>
      </c>
      <c r="K2346" s="235">
        <v>99.978713721858753</v>
      </c>
      <c r="L2346" s="235">
        <v>99.978359505509445</v>
      </c>
      <c r="M2346" s="240">
        <v>101.10102312587237</v>
      </c>
      <c r="N2346" s="240">
        <v>101.56730356977282</v>
      </c>
      <c r="O2346" s="240"/>
      <c r="P2346" s="238"/>
    </row>
    <row r="2347" spans="9:16" x14ac:dyDescent="0.35">
      <c r="I2347" s="223">
        <v>45860</v>
      </c>
      <c r="J2347" s="233">
        <v>99.83769861430288</v>
      </c>
      <c r="K2347" s="235">
        <v>99.978717204561335</v>
      </c>
      <c r="L2347" s="235">
        <v>99.978362846638746</v>
      </c>
      <c r="M2347" s="240">
        <v>101.10063747854284</v>
      </c>
      <c r="N2347" s="240">
        <v>101.56711482897684</v>
      </c>
      <c r="O2347" s="240"/>
      <c r="P2347" s="238"/>
    </row>
    <row r="2348" spans="9:16" x14ac:dyDescent="0.35">
      <c r="I2348" s="223">
        <v>45861</v>
      </c>
      <c r="J2348" s="233">
        <v>99.837725173194329</v>
      </c>
      <c r="K2348" s="235">
        <v>99.978720687263916</v>
      </c>
      <c r="L2348" s="235">
        <v>99.978366187768046</v>
      </c>
      <c r="M2348" s="240">
        <v>101.1002518312133</v>
      </c>
      <c r="N2348" s="240">
        <v>101.56692608818088</v>
      </c>
      <c r="O2348" s="240"/>
      <c r="P2348" s="238"/>
    </row>
    <row r="2349" spans="9:16" x14ac:dyDescent="0.35">
      <c r="I2349" s="223">
        <v>45862</v>
      </c>
      <c r="J2349" s="233">
        <v>99.837751732085778</v>
      </c>
      <c r="K2349" s="235">
        <v>99.978724169966497</v>
      </c>
      <c r="L2349" s="235">
        <v>99.978369528897346</v>
      </c>
      <c r="M2349" s="240">
        <v>101.09986618388376</v>
      </c>
      <c r="N2349" s="240">
        <v>101.5667373473849</v>
      </c>
      <c r="O2349" s="240"/>
      <c r="P2349" s="238"/>
    </row>
    <row r="2350" spans="9:16" x14ac:dyDescent="0.35">
      <c r="I2350" s="223">
        <v>45863</v>
      </c>
      <c r="J2350" s="233">
        <v>99.837778290977226</v>
      </c>
      <c r="K2350" s="235">
        <v>99.978727652669079</v>
      </c>
      <c r="L2350" s="235">
        <v>99.978372870026647</v>
      </c>
      <c r="M2350" s="240">
        <v>101.09948053655422</v>
      </c>
      <c r="N2350" s="240">
        <v>101.56654860658894</v>
      </c>
      <c r="O2350" s="240"/>
      <c r="P2350" s="238"/>
    </row>
    <row r="2351" spans="9:16" x14ac:dyDescent="0.35">
      <c r="I2351" s="223">
        <v>45864</v>
      </c>
      <c r="J2351" s="233">
        <v>99.837804849868675</v>
      </c>
      <c r="K2351" s="235">
        <v>99.97873113537166</v>
      </c>
      <c r="L2351" s="235">
        <v>99.978376211155947</v>
      </c>
      <c r="M2351" s="240">
        <v>101.09909488922469</v>
      </c>
      <c r="N2351" s="240">
        <v>101.56635986579296</v>
      </c>
      <c r="O2351" s="240"/>
      <c r="P2351" s="238"/>
    </row>
    <row r="2352" spans="9:16" x14ac:dyDescent="0.35">
      <c r="I2352" s="223">
        <v>45865</v>
      </c>
      <c r="J2352" s="233">
        <v>99.837831408760124</v>
      </c>
      <c r="K2352" s="235">
        <v>99.978734618074242</v>
      </c>
      <c r="L2352" s="235">
        <v>99.978379552285247</v>
      </c>
      <c r="M2352" s="240">
        <v>101.09870924189515</v>
      </c>
      <c r="N2352" s="240">
        <v>101.566171124997</v>
      </c>
      <c r="O2352" s="240"/>
      <c r="P2352" s="238"/>
    </row>
    <row r="2353" spans="9:16" x14ac:dyDescent="0.35">
      <c r="I2353" s="223">
        <v>45866</v>
      </c>
      <c r="J2353" s="233">
        <v>99.837857967651573</v>
      </c>
      <c r="K2353" s="235">
        <v>99.978738100776823</v>
      </c>
      <c r="L2353" s="235">
        <v>99.978382893414548</v>
      </c>
      <c r="M2353" s="240">
        <v>101.09832359456561</v>
      </c>
      <c r="N2353" s="240">
        <v>101.56598238420102</v>
      </c>
      <c r="O2353" s="240"/>
      <c r="P2353" s="238"/>
    </row>
    <row r="2354" spans="9:16" x14ac:dyDescent="0.35">
      <c r="I2354" s="223">
        <v>45867</v>
      </c>
      <c r="J2354" s="233">
        <v>99.837884526543021</v>
      </c>
      <c r="K2354" s="235">
        <v>99.978741583479405</v>
      </c>
      <c r="L2354" s="235">
        <v>99.978386234543848</v>
      </c>
      <c r="M2354" s="240">
        <v>101.09793794723608</v>
      </c>
      <c r="N2354" s="240">
        <v>101.56579364340506</v>
      </c>
      <c r="O2354" s="240"/>
      <c r="P2354" s="238"/>
    </row>
    <row r="2355" spans="9:16" x14ac:dyDescent="0.35">
      <c r="I2355" s="223">
        <v>45868</v>
      </c>
      <c r="J2355" s="233">
        <v>99.83791108543447</v>
      </c>
      <c r="K2355" s="235">
        <v>99.978745066181986</v>
      </c>
      <c r="L2355" s="235">
        <v>99.978389575673148</v>
      </c>
      <c r="M2355" s="240">
        <v>101.09755229990654</v>
      </c>
      <c r="N2355" s="240">
        <v>101.56560490260908</v>
      </c>
      <c r="O2355" s="240"/>
      <c r="P2355" s="238"/>
    </row>
    <row r="2356" spans="9:16" x14ac:dyDescent="0.35">
      <c r="I2356" s="223">
        <v>45869</v>
      </c>
      <c r="J2356" s="233">
        <v>99.837937644325919</v>
      </c>
      <c r="K2356" s="235">
        <v>99.978748548884568</v>
      </c>
      <c r="L2356" s="235">
        <v>99.978392916802449</v>
      </c>
      <c r="M2356" s="240">
        <v>101.097166652577</v>
      </c>
      <c r="N2356" s="240">
        <v>101.56541616181312</v>
      </c>
      <c r="O2356" s="240"/>
      <c r="P2356" s="238"/>
    </row>
    <row r="2357" spans="9:16" x14ac:dyDescent="0.35">
      <c r="I2357" s="223">
        <v>45870</v>
      </c>
      <c r="J2357" s="233">
        <v>99.837964203217368</v>
      </c>
      <c r="K2357" s="235">
        <v>99.978752031587149</v>
      </c>
      <c r="L2357" s="235">
        <v>99.978396257931749</v>
      </c>
      <c r="M2357" s="240">
        <v>101.09678100524746</v>
      </c>
      <c r="N2357" s="240">
        <v>101.56522742101714</v>
      </c>
      <c r="O2357" s="240"/>
      <c r="P2357" s="238"/>
    </row>
    <row r="2358" spans="9:16" x14ac:dyDescent="0.35">
      <c r="I2358" s="223">
        <v>45871</v>
      </c>
      <c r="J2358" s="233">
        <v>99.837990762108817</v>
      </c>
      <c r="K2358" s="235">
        <v>99.97875551428973</v>
      </c>
      <c r="L2358" s="235">
        <v>99.978399599061049</v>
      </c>
      <c r="M2358" s="240">
        <v>101.09639535791793</v>
      </c>
      <c r="N2358" s="240">
        <v>101.56503868022118</v>
      </c>
      <c r="O2358" s="240"/>
      <c r="P2358" s="238"/>
    </row>
    <row r="2359" spans="9:16" x14ac:dyDescent="0.35">
      <c r="I2359" s="223">
        <v>45872</v>
      </c>
      <c r="J2359" s="233">
        <v>99.838017321000265</v>
      </c>
      <c r="K2359" s="235">
        <v>99.978758996992312</v>
      </c>
      <c r="L2359" s="235">
        <v>99.97840294019035</v>
      </c>
      <c r="M2359" s="240">
        <v>101.09600971058839</v>
      </c>
      <c r="N2359" s="240">
        <v>101.5648499394252</v>
      </c>
      <c r="O2359" s="240"/>
      <c r="P2359" s="238"/>
    </row>
    <row r="2360" spans="9:16" x14ac:dyDescent="0.35">
      <c r="I2360" s="223">
        <v>45873</v>
      </c>
      <c r="J2360" s="233">
        <v>99.838043879891714</v>
      </c>
      <c r="K2360" s="235">
        <v>99.978762479694893</v>
      </c>
      <c r="L2360" s="235">
        <v>99.97840628131965</v>
      </c>
      <c r="M2360" s="240">
        <v>101.09562406325885</v>
      </c>
      <c r="N2360" s="240">
        <v>101.56466119862924</v>
      </c>
      <c r="O2360" s="240"/>
      <c r="P2360" s="238"/>
    </row>
    <row r="2361" spans="9:16" x14ac:dyDescent="0.35">
      <c r="I2361" s="223">
        <v>45874</v>
      </c>
      <c r="J2361" s="233">
        <v>99.838070438783163</v>
      </c>
      <c r="K2361" s="235">
        <v>99.978765962397475</v>
      </c>
      <c r="L2361" s="235">
        <v>99.97840962244895</v>
      </c>
      <c r="M2361" s="240">
        <v>101.09523841592932</v>
      </c>
      <c r="N2361" s="240">
        <v>101.56447245783326</v>
      </c>
      <c r="O2361" s="240"/>
      <c r="P2361" s="238"/>
    </row>
    <row r="2362" spans="9:16" x14ac:dyDescent="0.35">
      <c r="I2362" s="223">
        <v>45875</v>
      </c>
      <c r="J2362" s="233">
        <v>99.838096997674612</v>
      </c>
      <c r="K2362" s="235">
        <v>99.978769445100056</v>
      </c>
      <c r="L2362" s="235">
        <v>99.978412963578251</v>
      </c>
      <c r="M2362" s="240">
        <v>101.09485276859978</v>
      </c>
      <c r="N2362" s="240">
        <v>101.5642837170373</v>
      </c>
      <c r="O2362" s="240"/>
      <c r="P2362" s="238"/>
    </row>
    <row r="2363" spans="9:16" x14ac:dyDescent="0.35">
      <c r="I2363" s="223">
        <v>45876</v>
      </c>
      <c r="J2363" s="233">
        <v>99.83812355656606</v>
      </c>
      <c r="K2363" s="235">
        <v>99.978772927802638</v>
      </c>
      <c r="L2363" s="235">
        <v>99.978416304707551</v>
      </c>
      <c r="M2363" s="240">
        <v>101.09446712127024</v>
      </c>
      <c r="N2363" s="240">
        <v>101.56409497624132</v>
      </c>
      <c r="O2363" s="240"/>
      <c r="P2363" s="238"/>
    </row>
    <row r="2364" spans="9:16" x14ac:dyDescent="0.35">
      <c r="I2364" s="223">
        <v>45877</v>
      </c>
      <c r="J2364" s="233">
        <v>99.838150115457509</v>
      </c>
      <c r="K2364" s="235">
        <v>99.978776410505219</v>
      </c>
      <c r="L2364" s="235">
        <v>99.978419645836851</v>
      </c>
      <c r="M2364" s="240">
        <v>101.0940814739407</v>
      </c>
      <c r="N2364" s="240">
        <v>101.56390623544536</v>
      </c>
      <c r="O2364" s="240"/>
      <c r="P2364" s="238"/>
    </row>
    <row r="2365" spans="9:16" x14ac:dyDescent="0.35">
      <c r="I2365" s="223">
        <v>45878</v>
      </c>
      <c r="J2365" s="233">
        <v>99.838176674348958</v>
      </c>
      <c r="K2365" s="235">
        <v>99.9787798932078</v>
      </c>
      <c r="L2365" s="235">
        <v>99.978422986966152</v>
      </c>
      <c r="M2365" s="240">
        <v>101.09369582661117</v>
      </c>
      <c r="N2365" s="240">
        <v>101.56371749464938</v>
      </c>
      <c r="O2365" s="240"/>
      <c r="P2365" s="238"/>
    </row>
    <row r="2366" spans="9:16" x14ac:dyDescent="0.35">
      <c r="I2366" s="223">
        <v>45879</v>
      </c>
      <c r="J2366" s="233">
        <v>99.838203233240407</v>
      </c>
      <c r="K2366" s="235">
        <v>99.978783375910382</v>
      </c>
      <c r="L2366" s="235">
        <v>99.978426328095452</v>
      </c>
      <c r="M2366" s="240">
        <v>101.09331017928163</v>
      </c>
      <c r="N2366" s="240">
        <v>101.56352875385342</v>
      </c>
      <c r="O2366" s="240"/>
      <c r="P2366" s="238"/>
    </row>
    <row r="2367" spans="9:16" x14ac:dyDescent="0.35">
      <c r="I2367" s="223">
        <v>45880</v>
      </c>
      <c r="J2367" s="233">
        <v>99.838229792131855</v>
      </c>
      <c r="K2367" s="235">
        <v>99.978786858612963</v>
      </c>
      <c r="L2367" s="235">
        <v>99.978429669224752</v>
      </c>
      <c r="M2367" s="240">
        <v>101.09292453195209</v>
      </c>
      <c r="N2367" s="240">
        <v>101.56334001305744</v>
      </c>
      <c r="O2367" s="240"/>
      <c r="P2367" s="238"/>
    </row>
    <row r="2368" spans="9:16" x14ac:dyDescent="0.35">
      <c r="I2368" s="223">
        <v>45881</v>
      </c>
      <c r="J2368" s="233">
        <v>99.838256351023304</v>
      </c>
      <c r="K2368" s="235">
        <v>99.978790341315545</v>
      </c>
      <c r="L2368" s="235">
        <v>99.978433010354053</v>
      </c>
      <c r="M2368" s="240">
        <v>101.09253888462256</v>
      </c>
      <c r="N2368" s="240">
        <v>101.56315127226148</v>
      </c>
      <c r="O2368" s="240"/>
      <c r="P2368" s="238"/>
    </row>
    <row r="2369" spans="9:16" x14ac:dyDescent="0.35">
      <c r="I2369" s="223">
        <v>45882</v>
      </c>
      <c r="J2369" s="233">
        <v>99.838282909914753</v>
      </c>
      <c r="K2369" s="235">
        <v>99.978793824018126</v>
      </c>
      <c r="L2369" s="235">
        <v>99.978436351483353</v>
      </c>
      <c r="M2369" s="240">
        <v>101.09215323729302</v>
      </c>
      <c r="N2369" s="240">
        <v>101.5629625314655</v>
      </c>
      <c r="O2369" s="240"/>
      <c r="P2369" s="238"/>
    </row>
    <row r="2370" spans="9:16" x14ac:dyDescent="0.35">
      <c r="I2370" s="223">
        <v>45883</v>
      </c>
      <c r="J2370" s="233">
        <v>99.838309468806202</v>
      </c>
      <c r="K2370" s="235">
        <v>99.978797306720708</v>
      </c>
      <c r="L2370" s="235">
        <v>99.978439692612653</v>
      </c>
      <c r="M2370" s="240">
        <v>101.09176758996348</v>
      </c>
      <c r="N2370" s="240">
        <v>101.56277379066954</v>
      </c>
      <c r="O2370" s="240"/>
      <c r="P2370" s="238"/>
    </row>
    <row r="2371" spans="9:16" x14ac:dyDescent="0.35">
      <c r="I2371" s="223">
        <v>45884</v>
      </c>
      <c r="J2371" s="233">
        <v>99.83833602769765</v>
      </c>
      <c r="K2371" s="235">
        <v>99.978800789423289</v>
      </c>
      <c r="L2371" s="235">
        <v>99.978443033741954</v>
      </c>
      <c r="M2371" s="240">
        <v>101.09138194263394</v>
      </c>
      <c r="N2371" s="240">
        <v>101.56258504987356</v>
      </c>
      <c r="O2371" s="240"/>
      <c r="P2371" s="238"/>
    </row>
    <row r="2372" spans="9:16" x14ac:dyDescent="0.35">
      <c r="I2372" s="223">
        <v>45885</v>
      </c>
      <c r="J2372" s="233">
        <v>99.838362586589099</v>
      </c>
      <c r="K2372" s="235">
        <v>99.978804272125871</v>
      </c>
      <c r="L2372" s="235">
        <v>99.978446374871254</v>
      </c>
      <c r="M2372" s="240">
        <v>101.09099629530441</v>
      </c>
      <c r="N2372" s="240">
        <v>101.5623963090776</v>
      </c>
      <c r="O2372" s="240"/>
      <c r="P2372" s="238"/>
    </row>
    <row r="2373" spans="9:16" x14ac:dyDescent="0.35">
      <c r="I2373" s="223">
        <v>45886</v>
      </c>
      <c r="J2373" s="233">
        <v>99.838389145480548</v>
      </c>
      <c r="K2373" s="235">
        <v>99.978807754828452</v>
      </c>
      <c r="L2373" s="235">
        <v>99.978449716000554</v>
      </c>
      <c r="M2373" s="240">
        <v>101.09061064797487</v>
      </c>
      <c r="N2373" s="240">
        <v>101.56220756828162</v>
      </c>
      <c r="O2373" s="240"/>
      <c r="P2373" s="238"/>
    </row>
    <row r="2374" spans="9:16" x14ac:dyDescent="0.35">
      <c r="I2374" s="223">
        <v>45887</v>
      </c>
      <c r="J2374" s="233">
        <v>99.838415704371997</v>
      </c>
      <c r="K2374" s="235">
        <v>99.978811237531033</v>
      </c>
      <c r="L2374" s="235">
        <v>99.978453057129855</v>
      </c>
      <c r="M2374" s="240">
        <v>101.09022500064533</v>
      </c>
      <c r="N2374" s="240">
        <v>101.56201882748566</v>
      </c>
      <c r="O2374" s="240"/>
      <c r="P2374" s="238"/>
    </row>
    <row r="2375" spans="9:16" x14ac:dyDescent="0.35">
      <c r="I2375" s="223">
        <v>45888</v>
      </c>
      <c r="J2375" s="233">
        <v>99.838442263263445</v>
      </c>
      <c r="K2375" s="235">
        <v>99.978814720233615</v>
      </c>
      <c r="L2375" s="235">
        <v>99.978456398259155</v>
      </c>
      <c r="M2375" s="240">
        <v>101.0898393533158</v>
      </c>
      <c r="N2375" s="240">
        <v>101.56183008668968</v>
      </c>
      <c r="O2375" s="240"/>
      <c r="P2375" s="238"/>
    </row>
    <row r="2376" spans="9:16" x14ac:dyDescent="0.35">
      <c r="I2376" s="223">
        <v>45889</v>
      </c>
      <c r="J2376" s="233">
        <v>99.838468822154894</v>
      </c>
      <c r="K2376" s="235">
        <v>99.978818202936196</v>
      </c>
      <c r="L2376" s="235">
        <v>99.978459739388455</v>
      </c>
      <c r="M2376" s="240">
        <v>101.08945370598626</v>
      </c>
      <c r="N2376" s="240">
        <v>101.56164134589372</v>
      </c>
      <c r="O2376" s="240"/>
      <c r="P2376" s="238"/>
    </row>
    <row r="2377" spans="9:16" x14ac:dyDescent="0.35">
      <c r="I2377" s="223">
        <v>45890</v>
      </c>
      <c r="J2377" s="233">
        <v>99.838495381046343</v>
      </c>
      <c r="K2377" s="235">
        <v>99.978821685638778</v>
      </c>
      <c r="L2377" s="235">
        <v>99.978463080517756</v>
      </c>
      <c r="M2377" s="240">
        <v>101.08906805865672</v>
      </c>
      <c r="N2377" s="240">
        <v>101.56145260509774</v>
      </c>
      <c r="O2377" s="240"/>
      <c r="P2377" s="238"/>
    </row>
    <row r="2378" spans="9:16" x14ac:dyDescent="0.35">
      <c r="I2378" s="223">
        <v>45891</v>
      </c>
      <c r="J2378" s="233">
        <v>99.838521939937792</v>
      </c>
      <c r="K2378" s="235">
        <v>99.978825168341359</v>
      </c>
      <c r="L2378" s="235">
        <v>99.978466421647056</v>
      </c>
      <c r="M2378" s="240">
        <v>101.08868241132718</v>
      </c>
      <c r="N2378" s="240">
        <v>101.56126386430178</v>
      </c>
      <c r="O2378" s="240"/>
      <c r="P2378" s="238"/>
    </row>
    <row r="2379" spans="9:16" x14ac:dyDescent="0.35">
      <c r="I2379" s="223">
        <v>45892</v>
      </c>
      <c r="J2379" s="233">
        <v>99.83854849882924</v>
      </c>
      <c r="K2379" s="235">
        <v>99.978828651043941</v>
      </c>
      <c r="L2379" s="235">
        <v>99.978469762776356</v>
      </c>
      <c r="M2379" s="240">
        <v>101.08829676399765</v>
      </c>
      <c r="N2379" s="240">
        <v>101.5610751235058</v>
      </c>
      <c r="O2379" s="240"/>
      <c r="P2379" s="238"/>
    </row>
    <row r="2380" spans="9:16" x14ac:dyDescent="0.35">
      <c r="I2380" s="223">
        <v>45893</v>
      </c>
      <c r="J2380" s="233">
        <v>99.838575057720689</v>
      </c>
      <c r="K2380" s="235">
        <v>99.978832133746522</v>
      </c>
      <c r="L2380" s="235">
        <v>99.978473103905657</v>
      </c>
      <c r="M2380" s="240">
        <v>101.08791111666811</v>
      </c>
      <c r="N2380" s="240">
        <v>101.56088638270984</v>
      </c>
      <c r="O2380" s="240"/>
      <c r="P2380" s="238"/>
    </row>
    <row r="2381" spans="9:16" x14ac:dyDescent="0.35">
      <c r="I2381" s="223">
        <v>45894</v>
      </c>
      <c r="J2381" s="233">
        <v>99.838601616612138</v>
      </c>
      <c r="K2381" s="235">
        <v>99.978835616449103</v>
      </c>
      <c r="L2381" s="235">
        <v>99.978476445034957</v>
      </c>
      <c r="M2381" s="240">
        <v>101.08752546933857</v>
      </c>
      <c r="N2381" s="240">
        <v>101.56069764191386</v>
      </c>
      <c r="O2381" s="240"/>
      <c r="P2381" s="238"/>
    </row>
    <row r="2382" spans="9:16" x14ac:dyDescent="0.35">
      <c r="I2382" s="223">
        <v>45895</v>
      </c>
      <c r="J2382" s="233">
        <v>99.838628175503587</v>
      </c>
      <c r="K2382" s="235">
        <v>99.978839099151685</v>
      </c>
      <c r="L2382" s="235">
        <v>99.978479786164257</v>
      </c>
      <c r="M2382" s="240">
        <v>101.08713982200904</v>
      </c>
      <c r="N2382" s="240">
        <v>101.5605089011179</v>
      </c>
      <c r="O2382" s="240"/>
      <c r="P2382" s="238"/>
    </row>
    <row r="2383" spans="9:16" x14ac:dyDescent="0.35">
      <c r="I2383" s="223">
        <v>45896</v>
      </c>
      <c r="J2383" s="233">
        <v>99.838654734395035</v>
      </c>
      <c r="K2383" s="235">
        <v>99.978842581854266</v>
      </c>
      <c r="L2383" s="235">
        <v>99.978483127293558</v>
      </c>
      <c r="M2383" s="240">
        <v>101.0867541746795</v>
      </c>
      <c r="N2383" s="240">
        <v>101.56032016032192</v>
      </c>
      <c r="O2383" s="240"/>
      <c r="P2383" s="238"/>
    </row>
    <row r="2384" spans="9:16" x14ac:dyDescent="0.35">
      <c r="I2384" s="223">
        <v>45897</v>
      </c>
      <c r="J2384" s="233">
        <v>99.838681293286484</v>
      </c>
      <c r="K2384" s="235">
        <v>99.978846064556848</v>
      </c>
      <c r="L2384" s="235">
        <v>99.978486468422858</v>
      </c>
      <c r="M2384" s="240">
        <v>101.08636852734996</v>
      </c>
      <c r="N2384" s="240">
        <v>101.56013141952596</v>
      </c>
      <c r="O2384" s="240"/>
      <c r="P2384" s="238"/>
    </row>
    <row r="2385" spans="9:16" x14ac:dyDescent="0.35">
      <c r="I2385" s="223">
        <v>45898</v>
      </c>
      <c r="J2385" s="233">
        <v>99.838707852177933</v>
      </c>
      <c r="K2385" s="235">
        <v>99.978849547259429</v>
      </c>
      <c r="L2385" s="235">
        <v>99.978489809552158</v>
      </c>
      <c r="M2385" s="240">
        <v>101.08598288002042</v>
      </c>
      <c r="N2385" s="240">
        <v>101.55994267872998</v>
      </c>
      <c r="O2385" s="240"/>
      <c r="P2385" s="238"/>
    </row>
    <row r="2386" spans="9:16" x14ac:dyDescent="0.35">
      <c r="I2386" s="223">
        <v>45899</v>
      </c>
      <c r="J2386" s="233">
        <v>99.838734411069382</v>
      </c>
      <c r="K2386" s="235">
        <v>99.978853029962011</v>
      </c>
      <c r="L2386" s="235">
        <v>99.978493150681459</v>
      </c>
      <c r="M2386" s="240">
        <v>101.08559723269089</v>
      </c>
      <c r="N2386" s="240">
        <v>101.55975393793402</v>
      </c>
      <c r="O2386" s="240"/>
      <c r="P2386" s="238"/>
    </row>
    <row r="2387" spans="9:16" x14ac:dyDescent="0.35">
      <c r="I2387" s="223">
        <v>45900</v>
      </c>
      <c r="J2387" s="233">
        <v>99.83876096996083</v>
      </c>
      <c r="K2387" s="235">
        <v>99.978856512664592</v>
      </c>
      <c r="L2387" s="235">
        <v>99.978496491810759</v>
      </c>
      <c r="M2387" s="240">
        <v>101.08521158536135</v>
      </c>
      <c r="N2387" s="240">
        <v>101.55956519713804</v>
      </c>
      <c r="O2387" s="240"/>
      <c r="P2387" s="238"/>
    </row>
    <row r="2388" spans="9:16" x14ac:dyDescent="0.35">
      <c r="I2388" s="223">
        <v>45901</v>
      </c>
      <c r="J2388" s="233">
        <v>99.838787528852279</v>
      </c>
      <c r="K2388" s="235">
        <v>99.978859995367173</v>
      </c>
      <c r="L2388" s="235">
        <v>99.978499832940059</v>
      </c>
      <c r="M2388" s="240">
        <v>101.08482593803181</v>
      </c>
      <c r="N2388" s="240">
        <v>101.55937645634208</v>
      </c>
      <c r="O2388" s="240"/>
      <c r="P2388" s="238"/>
    </row>
    <row r="2389" spans="9:16" x14ac:dyDescent="0.35">
      <c r="I2389" s="223">
        <v>45902</v>
      </c>
      <c r="J2389" s="233">
        <v>99.838814087743728</v>
      </c>
      <c r="K2389" s="235">
        <v>99.978863478069755</v>
      </c>
      <c r="L2389" s="235">
        <v>99.97850317406936</v>
      </c>
      <c r="M2389" s="240">
        <v>101.08444029070228</v>
      </c>
      <c r="N2389" s="240">
        <v>101.5591877155461</v>
      </c>
      <c r="O2389" s="240"/>
      <c r="P2389" s="238"/>
    </row>
    <row r="2390" spans="9:16" x14ac:dyDescent="0.35">
      <c r="I2390" s="223">
        <v>45903</v>
      </c>
      <c r="J2390" s="233">
        <v>99.838840646635177</v>
      </c>
      <c r="K2390" s="235">
        <v>99.978866960772336</v>
      </c>
      <c r="L2390" s="235">
        <v>99.97850651519866</v>
      </c>
      <c r="M2390" s="240">
        <v>101.08405464337274</v>
      </c>
      <c r="N2390" s="240">
        <v>101.55899897475014</v>
      </c>
      <c r="O2390" s="240"/>
      <c r="P2390" s="238"/>
    </row>
    <row r="2391" spans="9:16" x14ac:dyDescent="0.35">
      <c r="I2391" s="223">
        <v>45904</v>
      </c>
      <c r="J2391" s="233">
        <v>99.838867205526626</v>
      </c>
      <c r="K2391" s="235">
        <v>99.978870443474918</v>
      </c>
      <c r="L2391" s="235">
        <v>99.97850985632796</v>
      </c>
      <c r="M2391" s="240">
        <v>101.0836689960432</v>
      </c>
      <c r="N2391" s="240">
        <v>101.55881023395416</v>
      </c>
      <c r="O2391" s="240"/>
      <c r="P2391" s="238"/>
    </row>
    <row r="2392" spans="9:16" x14ac:dyDescent="0.35">
      <c r="I2392" s="223">
        <v>45905</v>
      </c>
      <c r="J2392" s="233">
        <v>99.838893764418074</v>
      </c>
      <c r="K2392" s="235">
        <v>99.978873926177499</v>
      </c>
      <c r="L2392" s="235">
        <v>99.978513197457261</v>
      </c>
      <c r="M2392" s="240">
        <v>101.08328334871366</v>
      </c>
      <c r="N2392" s="240">
        <v>101.5586214931582</v>
      </c>
      <c r="O2392" s="240"/>
      <c r="P2392" s="238"/>
    </row>
    <row r="2393" spans="9:16" x14ac:dyDescent="0.35">
      <c r="I2393" s="223">
        <v>45906</v>
      </c>
      <c r="J2393" s="233">
        <v>99.838920323309523</v>
      </c>
      <c r="K2393" s="235">
        <v>99.978877408880081</v>
      </c>
      <c r="L2393" s="235">
        <v>99.978516538586561</v>
      </c>
      <c r="M2393" s="240">
        <v>101.08289770138413</v>
      </c>
      <c r="N2393" s="240">
        <v>101.55843275236222</v>
      </c>
      <c r="O2393" s="240"/>
      <c r="P2393" s="238"/>
    </row>
    <row r="2394" spans="9:16" x14ac:dyDescent="0.35">
      <c r="I2394" s="223">
        <v>45907</v>
      </c>
      <c r="J2394" s="233">
        <v>99.838946882200972</v>
      </c>
      <c r="K2394" s="235">
        <v>99.978880891582662</v>
      </c>
      <c r="L2394" s="235">
        <v>99.978519879715861</v>
      </c>
      <c r="M2394" s="240">
        <v>101.08251205405459</v>
      </c>
      <c r="N2394" s="240">
        <v>101.55824401156626</v>
      </c>
      <c r="O2394" s="240"/>
      <c r="P2394" s="238"/>
    </row>
    <row r="2395" spans="9:16" x14ac:dyDescent="0.35">
      <c r="I2395" s="223">
        <v>45908</v>
      </c>
      <c r="J2395" s="233">
        <v>99.838973441092421</v>
      </c>
      <c r="K2395" s="235">
        <v>99.978884374285244</v>
      </c>
      <c r="L2395" s="235">
        <v>99.978523220845162</v>
      </c>
      <c r="M2395" s="240">
        <v>101.08212640672505</v>
      </c>
      <c r="N2395" s="240">
        <v>101.55805527077028</v>
      </c>
      <c r="O2395" s="240"/>
      <c r="P2395" s="238"/>
    </row>
    <row r="2396" spans="9:16" x14ac:dyDescent="0.35">
      <c r="I2396" s="223">
        <v>45909</v>
      </c>
      <c r="J2396" s="233">
        <v>99.838999999983869</v>
      </c>
      <c r="K2396" s="235">
        <v>99.978887856987825</v>
      </c>
      <c r="L2396" s="235">
        <v>99.978526561974462</v>
      </c>
      <c r="M2396" s="240">
        <v>101.08174075939552</v>
      </c>
      <c r="N2396" s="240">
        <v>101.55786652997432</v>
      </c>
      <c r="O2396" s="240"/>
      <c r="P2396" s="238"/>
    </row>
    <row r="2397" spans="9:16" x14ac:dyDescent="0.35">
      <c r="I2397" s="223">
        <v>45910</v>
      </c>
      <c r="J2397" s="233">
        <v>99.839026558875318</v>
      </c>
      <c r="K2397" s="235">
        <v>99.978891339690406</v>
      </c>
      <c r="L2397" s="235">
        <v>99.978529903103762</v>
      </c>
      <c r="M2397" s="240">
        <v>101.08135511206598</v>
      </c>
      <c r="N2397" s="240">
        <v>101.55767778917834</v>
      </c>
      <c r="O2397" s="240"/>
      <c r="P2397" s="238"/>
    </row>
    <row r="2398" spans="9:16" x14ac:dyDescent="0.35">
      <c r="I2398" s="223">
        <v>45911</v>
      </c>
      <c r="J2398" s="233">
        <v>99.839053117766767</v>
      </c>
      <c r="K2398" s="235">
        <v>99.978894822392988</v>
      </c>
      <c r="L2398" s="235">
        <v>99.978533244233063</v>
      </c>
      <c r="M2398" s="240">
        <v>101.08096946473644</v>
      </c>
      <c r="N2398" s="240">
        <v>101.55748904838238</v>
      </c>
      <c r="O2398" s="240"/>
      <c r="P2398" s="238"/>
    </row>
    <row r="2399" spans="9:16" x14ac:dyDescent="0.35">
      <c r="I2399" s="223">
        <v>45912</v>
      </c>
      <c r="J2399" s="233">
        <v>99.839079676658216</v>
      </c>
      <c r="K2399" s="235">
        <v>99.978898305095569</v>
      </c>
      <c r="L2399" s="235">
        <v>99.978536585362363</v>
      </c>
      <c r="M2399" s="240">
        <v>101.0805838174069</v>
      </c>
      <c r="N2399" s="240">
        <v>101.5573003075864</v>
      </c>
      <c r="O2399" s="240"/>
      <c r="P2399" s="238"/>
    </row>
    <row r="2400" spans="9:16" x14ac:dyDescent="0.35">
      <c r="I2400" s="223">
        <v>45913</v>
      </c>
      <c r="J2400" s="233">
        <v>99.839106235549664</v>
      </c>
      <c r="K2400" s="235">
        <v>99.978901787798151</v>
      </c>
      <c r="L2400" s="235">
        <v>99.978539926491663</v>
      </c>
      <c r="M2400" s="240">
        <v>101.08019817007737</v>
      </c>
      <c r="N2400" s="240">
        <v>101.55711156679044</v>
      </c>
      <c r="O2400" s="240"/>
      <c r="P2400" s="238"/>
    </row>
    <row r="2401" spans="9:16" x14ac:dyDescent="0.35">
      <c r="I2401" s="223">
        <v>45914</v>
      </c>
      <c r="J2401" s="233">
        <v>99.839132794441113</v>
      </c>
      <c r="K2401" s="235">
        <v>99.978905270500732</v>
      </c>
      <c r="L2401" s="235">
        <v>99.978543267620964</v>
      </c>
      <c r="M2401" s="240">
        <v>101.07981252274783</v>
      </c>
      <c r="N2401" s="240">
        <v>101.55692282599446</v>
      </c>
      <c r="O2401" s="240"/>
      <c r="P2401" s="238"/>
    </row>
    <row r="2402" spans="9:16" x14ac:dyDescent="0.35">
      <c r="I2402" s="223">
        <v>45915</v>
      </c>
      <c r="J2402" s="233">
        <v>99.839159353332562</v>
      </c>
      <c r="K2402" s="235">
        <v>99.978908753203314</v>
      </c>
      <c r="L2402" s="235">
        <v>99.978546608750264</v>
      </c>
      <c r="M2402" s="240">
        <v>101.07942687541829</v>
      </c>
      <c r="N2402" s="240">
        <v>101.5567340851985</v>
      </c>
      <c r="O2402" s="240"/>
      <c r="P2402" s="238"/>
    </row>
    <row r="2403" spans="9:16" x14ac:dyDescent="0.35">
      <c r="I2403" s="223">
        <v>45916</v>
      </c>
      <c r="J2403" s="233">
        <v>99.839185912224011</v>
      </c>
      <c r="K2403" s="235">
        <v>99.978912235905895</v>
      </c>
      <c r="L2403" s="235">
        <v>99.978549949879564</v>
      </c>
      <c r="M2403" s="240">
        <v>101.07904122808876</v>
      </c>
      <c r="N2403" s="240">
        <v>101.55654534440252</v>
      </c>
      <c r="O2403" s="240"/>
      <c r="P2403" s="238"/>
    </row>
    <row r="2404" spans="9:16" x14ac:dyDescent="0.35">
      <c r="I2404" s="223">
        <v>45917</v>
      </c>
      <c r="J2404" s="233">
        <v>99.839212471115459</v>
      </c>
      <c r="K2404" s="235">
        <v>99.978915718608476</v>
      </c>
      <c r="L2404" s="235">
        <v>99.978553291008865</v>
      </c>
      <c r="M2404" s="240">
        <v>101.07865558075922</v>
      </c>
      <c r="N2404" s="240">
        <v>101.55635660360656</v>
      </c>
      <c r="O2404" s="240"/>
      <c r="P2404" s="238"/>
    </row>
    <row r="2405" spans="9:16" x14ac:dyDescent="0.35">
      <c r="I2405" s="223">
        <v>45918</v>
      </c>
      <c r="J2405" s="233">
        <v>99.839239030006908</v>
      </c>
      <c r="K2405" s="235">
        <v>99.978919201311058</v>
      </c>
      <c r="L2405" s="235">
        <v>99.978556632138165</v>
      </c>
      <c r="M2405" s="240">
        <v>101.07826993342968</v>
      </c>
      <c r="N2405" s="240">
        <v>101.55616786281058</v>
      </c>
      <c r="O2405" s="240"/>
      <c r="P2405" s="238"/>
    </row>
    <row r="2406" spans="9:16" x14ac:dyDescent="0.35">
      <c r="I2406" s="223">
        <v>45919</v>
      </c>
      <c r="J2406" s="233">
        <v>99.839265588898357</v>
      </c>
      <c r="K2406" s="235">
        <v>99.978922684013639</v>
      </c>
      <c r="L2406" s="235">
        <v>99.978559973267465</v>
      </c>
      <c r="M2406" s="240">
        <v>101.07788428610014</v>
      </c>
      <c r="N2406" s="240">
        <v>101.55597912201462</v>
      </c>
      <c r="O2406" s="240"/>
      <c r="P2406" s="238"/>
    </row>
    <row r="2407" spans="9:16" x14ac:dyDescent="0.35">
      <c r="I2407" s="223">
        <v>45920</v>
      </c>
      <c r="J2407" s="233">
        <v>99.839292147789806</v>
      </c>
      <c r="K2407" s="235">
        <v>99.978926166716221</v>
      </c>
      <c r="L2407" s="235">
        <v>99.978563314396766</v>
      </c>
      <c r="M2407" s="240">
        <v>101.07749863877061</v>
      </c>
      <c r="N2407" s="240">
        <v>101.55579038121864</v>
      </c>
      <c r="O2407" s="240"/>
      <c r="P2407" s="238"/>
    </row>
    <row r="2408" spans="9:16" x14ac:dyDescent="0.35">
      <c r="I2408" s="223">
        <v>45921</v>
      </c>
      <c r="J2408" s="233">
        <v>99.839318706681254</v>
      </c>
      <c r="K2408" s="235">
        <v>99.978929649418802</v>
      </c>
      <c r="L2408" s="235">
        <v>99.978566655526066</v>
      </c>
      <c r="M2408" s="240">
        <v>101.07711299144107</v>
      </c>
      <c r="N2408" s="240">
        <v>101.55560164042268</v>
      </c>
      <c r="O2408" s="240"/>
      <c r="P2408" s="238"/>
    </row>
    <row r="2409" spans="9:16" x14ac:dyDescent="0.35">
      <c r="I2409" s="223">
        <v>45922</v>
      </c>
      <c r="J2409" s="233">
        <v>99.839345265572703</v>
      </c>
      <c r="K2409" s="235">
        <v>99.978933132121384</v>
      </c>
      <c r="L2409" s="235">
        <v>99.978569996655366</v>
      </c>
      <c r="M2409" s="240">
        <v>101.07672734411153</v>
      </c>
      <c r="N2409" s="240">
        <v>101.5554128996267</v>
      </c>
      <c r="O2409" s="240"/>
      <c r="P2409" s="238"/>
    </row>
    <row r="2410" spans="9:16" x14ac:dyDescent="0.35">
      <c r="I2410" s="223">
        <v>45923</v>
      </c>
      <c r="J2410" s="233">
        <v>99.839371824464152</v>
      </c>
      <c r="K2410" s="235">
        <v>99.978936614823965</v>
      </c>
      <c r="L2410" s="235">
        <v>99.978573337784667</v>
      </c>
      <c r="M2410" s="240">
        <v>101.07634169678199</v>
      </c>
      <c r="N2410" s="240">
        <v>101.55522415883074</v>
      </c>
      <c r="O2410" s="240"/>
      <c r="P2410" s="238"/>
    </row>
    <row r="2411" spans="9:16" x14ac:dyDescent="0.35">
      <c r="I2411" s="223">
        <v>45924</v>
      </c>
      <c r="J2411" s="233">
        <v>99.839398383355601</v>
      </c>
      <c r="K2411" s="235">
        <v>99.978940097526547</v>
      </c>
      <c r="L2411" s="235">
        <v>99.978576678913967</v>
      </c>
      <c r="M2411" s="240">
        <v>101.07595604945246</v>
      </c>
      <c r="N2411" s="240">
        <v>101.55503541803476</v>
      </c>
      <c r="O2411" s="240"/>
      <c r="P2411" s="238"/>
    </row>
    <row r="2412" spans="9:16" x14ac:dyDescent="0.35">
      <c r="I2412" s="223">
        <v>45925</v>
      </c>
      <c r="J2412" s="233">
        <v>99.839424942247049</v>
      </c>
      <c r="K2412" s="235">
        <v>99.978943580229128</v>
      </c>
      <c r="L2412" s="235">
        <v>99.978580020043267</v>
      </c>
      <c r="M2412" s="240">
        <v>101.07557040212292</v>
      </c>
      <c r="N2412" s="240">
        <v>101.5548466772388</v>
      </c>
      <c r="O2412" s="240"/>
      <c r="P2412" s="238"/>
    </row>
    <row r="2413" spans="9:16" x14ac:dyDescent="0.35">
      <c r="I2413" s="223">
        <v>45926</v>
      </c>
      <c r="J2413" s="233">
        <v>99.839451501138498</v>
      </c>
      <c r="K2413" s="235">
        <v>99.978947062931709</v>
      </c>
      <c r="L2413" s="235">
        <v>99.978583361172568</v>
      </c>
      <c r="M2413" s="240">
        <v>101.07518475479338</v>
      </c>
      <c r="N2413" s="240">
        <v>101.55465793644282</v>
      </c>
      <c r="O2413" s="240"/>
      <c r="P2413" s="238"/>
    </row>
    <row r="2414" spans="9:16" x14ac:dyDescent="0.35">
      <c r="I2414" s="223">
        <v>45927</v>
      </c>
      <c r="J2414" s="233">
        <v>99.839478060029947</v>
      </c>
      <c r="K2414" s="235">
        <v>99.978950545634291</v>
      </c>
      <c r="L2414" s="235">
        <v>99.978586702301868</v>
      </c>
      <c r="M2414" s="240">
        <v>101.07479910746385</v>
      </c>
      <c r="N2414" s="240">
        <v>101.55446919564686</v>
      </c>
      <c r="O2414" s="240"/>
      <c r="P2414" s="238"/>
    </row>
    <row r="2415" spans="9:16" x14ac:dyDescent="0.35">
      <c r="I2415" s="223">
        <v>45928</v>
      </c>
      <c r="J2415" s="233">
        <v>99.839504618921396</v>
      </c>
      <c r="K2415" s="235">
        <v>99.978954028336872</v>
      </c>
      <c r="L2415" s="235">
        <v>99.978590043431169</v>
      </c>
      <c r="M2415" s="240">
        <v>101.07441346013431</v>
      </c>
      <c r="N2415" s="240">
        <v>101.55428045485088</v>
      </c>
      <c r="O2415" s="240"/>
      <c r="P2415" s="238"/>
    </row>
    <row r="2416" spans="9:16" x14ac:dyDescent="0.35">
      <c r="I2416" s="223">
        <v>45929</v>
      </c>
      <c r="J2416" s="233">
        <v>99.839531177812844</v>
      </c>
      <c r="K2416" s="235">
        <v>99.978957511039454</v>
      </c>
      <c r="L2416" s="235">
        <v>99.978593384560469</v>
      </c>
      <c r="M2416" s="240">
        <v>101.07402781280477</v>
      </c>
      <c r="N2416" s="240">
        <v>101.55409171405492</v>
      </c>
      <c r="O2416" s="240"/>
      <c r="P2416" s="238"/>
    </row>
    <row r="2417" spans="9:16" x14ac:dyDescent="0.35">
      <c r="I2417" s="223">
        <v>45930</v>
      </c>
      <c r="J2417" s="233">
        <v>99.839557736704293</v>
      </c>
      <c r="K2417" s="235">
        <v>99.978960993742035</v>
      </c>
      <c r="L2417" s="235">
        <v>99.978596725689769</v>
      </c>
      <c r="M2417" s="240">
        <v>101.07364216547523</v>
      </c>
      <c r="N2417" s="240">
        <v>101.55390297325894</v>
      </c>
      <c r="O2417" s="240"/>
      <c r="P2417" s="238"/>
    </row>
    <row r="2418" spans="9:16" x14ac:dyDescent="0.35">
      <c r="I2418" s="223">
        <v>45931</v>
      </c>
      <c r="J2418" s="233">
        <v>99.839584295595742</v>
      </c>
      <c r="K2418" s="235">
        <v>99.978964476444617</v>
      </c>
      <c r="L2418" s="235">
        <v>99.97860006681907</v>
      </c>
      <c r="M2418" s="240">
        <v>101.0732565181457</v>
      </c>
      <c r="N2418" s="240">
        <v>101.55371423246298</v>
      </c>
      <c r="O2418" s="240"/>
      <c r="P2418" s="238"/>
    </row>
    <row r="2419" spans="9:16" x14ac:dyDescent="0.35">
      <c r="I2419" s="223">
        <v>45932</v>
      </c>
      <c r="J2419" s="233">
        <v>99.839610854487191</v>
      </c>
      <c r="K2419" s="235">
        <v>99.978967959147198</v>
      </c>
      <c r="L2419" s="235">
        <v>99.97860340794837</v>
      </c>
      <c r="M2419" s="240">
        <v>101.07287087081616</v>
      </c>
      <c r="N2419" s="240">
        <v>101.553525491667</v>
      </c>
      <c r="O2419" s="240"/>
      <c r="P2419" s="238"/>
    </row>
    <row r="2420" spans="9:16" x14ac:dyDescent="0.35">
      <c r="I2420" s="223">
        <v>45933</v>
      </c>
      <c r="J2420" s="233">
        <v>99.83963741337864</v>
      </c>
      <c r="K2420" s="235">
        <v>99.978971441849779</v>
      </c>
      <c r="L2420" s="235">
        <v>99.97860674907767</v>
      </c>
      <c r="M2420" s="240">
        <v>101.07248522348662</v>
      </c>
      <c r="N2420" s="240">
        <v>101.55333675087104</v>
      </c>
      <c r="O2420" s="240"/>
      <c r="P2420" s="238"/>
    </row>
    <row r="2421" spans="9:16" x14ac:dyDescent="0.35">
      <c r="I2421" s="223">
        <v>45934</v>
      </c>
      <c r="J2421" s="233">
        <v>99.839663972270088</v>
      </c>
      <c r="K2421" s="235">
        <v>99.978974924552361</v>
      </c>
      <c r="L2421" s="235">
        <v>99.978610090206971</v>
      </c>
      <c r="M2421" s="240">
        <v>101.07209957615709</v>
      </c>
      <c r="N2421" s="240">
        <v>101.55314801007506</v>
      </c>
      <c r="O2421" s="240"/>
      <c r="P2421" s="238"/>
    </row>
    <row r="2422" spans="9:16" x14ac:dyDescent="0.35">
      <c r="I2422" s="223">
        <v>45935</v>
      </c>
      <c r="J2422" s="233">
        <v>99.839690531161537</v>
      </c>
      <c r="K2422" s="235">
        <v>99.978978407254942</v>
      </c>
      <c r="L2422" s="235">
        <v>99.978613431336271</v>
      </c>
      <c r="M2422" s="240">
        <v>101.07171392882755</v>
      </c>
      <c r="N2422" s="240">
        <v>101.5529592692791</v>
      </c>
      <c r="O2422" s="240"/>
      <c r="P2422" s="238"/>
    </row>
    <row r="2423" spans="9:16" x14ac:dyDescent="0.35">
      <c r="I2423" s="223">
        <v>45936</v>
      </c>
      <c r="J2423" s="233">
        <v>99.839717090052986</v>
      </c>
      <c r="K2423" s="235">
        <v>99.978981889957524</v>
      </c>
      <c r="L2423" s="235">
        <v>99.978616772465571</v>
      </c>
      <c r="M2423" s="240">
        <v>101.07132828149801</v>
      </c>
      <c r="N2423" s="240">
        <v>101.55277052848312</v>
      </c>
      <c r="O2423" s="240"/>
      <c r="P2423" s="238"/>
    </row>
    <row r="2424" spans="9:16" x14ac:dyDescent="0.35">
      <c r="I2424" s="223">
        <v>45937</v>
      </c>
      <c r="J2424" s="233">
        <v>99.839743648944435</v>
      </c>
      <c r="K2424" s="235">
        <v>99.978985372660105</v>
      </c>
      <c r="L2424" s="235">
        <v>99.978620113594872</v>
      </c>
      <c r="M2424" s="240">
        <v>101.07094263416847</v>
      </c>
      <c r="N2424" s="240">
        <v>101.55258178768716</v>
      </c>
      <c r="O2424" s="240"/>
      <c r="P2424" s="238"/>
    </row>
    <row r="2425" spans="9:16" x14ac:dyDescent="0.35">
      <c r="I2425" s="223">
        <v>45938</v>
      </c>
      <c r="J2425" s="233">
        <v>99.839770207835883</v>
      </c>
      <c r="K2425" s="235">
        <v>99.978988855362687</v>
      </c>
      <c r="L2425" s="235">
        <v>99.978623454724172</v>
      </c>
      <c r="M2425" s="240">
        <v>101.07055698683894</v>
      </c>
      <c r="N2425" s="240">
        <v>101.55239304689118</v>
      </c>
      <c r="O2425" s="240"/>
      <c r="P2425" s="238"/>
    </row>
    <row r="2426" spans="9:16" x14ac:dyDescent="0.35">
      <c r="I2426" s="223">
        <v>45939</v>
      </c>
      <c r="J2426" s="233">
        <v>99.839796766727332</v>
      </c>
      <c r="K2426" s="235">
        <v>99.978992338065268</v>
      </c>
      <c r="L2426" s="235">
        <v>99.978626795853472</v>
      </c>
      <c r="M2426" s="240">
        <v>101.0701713395094</v>
      </c>
      <c r="N2426" s="240">
        <v>101.55220430609522</v>
      </c>
      <c r="O2426" s="240"/>
      <c r="P2426" s="238"/>
    </row>
    <row r="2427" spans="9:16" x14ac:dyDescent="0.35">
      <c r="I2427" s="223">
        <v>45940</v>
      </c>
      <c r="J2427" s="233">
        <v>99.839823325618781</v>
      </c>
      <c r="K2427" s="235">
        <v>99.97899582076785</v>
      </c>
      <c r="L2427" s="235">
        <v>99.978630136982773</v>
      </c>
      <c r="M2427" s="240">
        <v>101.06978569217986</v>
      </c>
      <c r="N2427" s="240">
        <v>101.55201556529924</v>
      </c>
      <c r="O2427" s="240"/>
      <c r="P2427" s="238"/>
    </row>
    <row r="2428" spans="9:16" x14ac:dyDescent="0.35">
      <c r="I2428" s="223">
        <v>45941</v>
      </c>
      <c r="J2428" s="233">
        <v>99.83984988451023</v>
      </c>
      <c r="K2428" s="235">
        <v>99.978999303470431</v>
      </c>
      <c r="L2428" s="235">
        <v>99.978633478112073</v>
      </c>
      <c r="M2428" s="240">
        <v>101.06940004485033</v>
      </c>
      <c r="N2428" s="240">
        <v>101.55182682450328</v>
      </c>
      <c r="O2428" s="240"/>
      <c r="P2428" s="238"/>
    </row>
    <row r="2429" spans="9:16" x14ac:dyDescent="0.35">
      <c r="I2429" s="223">
        <v>45942</v>
      </c>
      <c r="J2429" s="233">
        <v>99.839876443401678</v>
      </c>
      <c r="K2429" s="235">
        <v>99.979002786173012</v>
      </c>
      <c r="L2429" s="235">
        <v>99.978636819241373</v>
      </c>
      <c r="M2429" s="240">
        <v>101.06901439752079</v>
      </c>
      <c r="N2429" s="240">
        <v>101.5516380837073</v>
      </c>
      <c r="O2429" s="240"/>
      <c r="P2429" s="238"/>
    </row>
    <row r="2430" spans="9:16" x14ac:dyDescent="0.35">
      <c r="I2430" s="223">
        <v>45943</v>
      </c>
      <c r="J2430" s="233">
        <v>99.839903002293127</v>
      </c>
      <c r="K2430" s="235">
        <v>99.979006268875594</v>
      </c>
      <c r="L2430" s="235">
        <v>99.978640160370674</v>
      </c>
      <c r="M2430" s="240">
        <v>101.06862875019125</v>
      </c>
      <c r="N2430" s="240">
        <v>101.55144934291134</v>
      </c>
      <c r="O2430" s="240"/>
      <c r="P2430" s="238"/>
    </row>
    <row r="2431" spans="9:16" x14ac:dyDescent="0.35">
      <c r="I2431" s="223">
        <v>45944</v>
      </c>
      <c r="J2431" s="233">
        <v>99.839929561184576</v>
      </c>
      <c r="K2431" s="235">
        <v>99.979009751578175</v>
      </c>
      <c r="L2431" s="235">
        <v>99.978643501499974</v>
      </c>
      <c r="M2431" s="240">
        <v>101.06824310286171</v>
      </c>
      <c r="N2431" s="240">
        <v>101.55126060211536</v>
      </c>
      <c r="O2431" s="240"/>
      <c r="P2431" s="238"/>
    </row>
    <row r="2432" spans="9:16" x14ac:dyDescent="0.35">
      <c r="I2432" s="223">
        <v>45945</v>
      </c>
      <c r="J2432" s="233">
        <v>99.839956120076025</v>
      </c>
      <c r="K2432" s="235">
        <v>99.979013234280757</v>
      </c>
      <c r="L2432" s="235">
        <v>99.978646842629274</v>
      </c>
      <c r="M2432" s="240">
        <v>101.06785745553218</v>
      </c>
      <c r="N2432" s="240">
        <v>101.5510718613194</v>
      </c>
      <c r="O2432" s="240"/>
      <c r="P2432" s="238"/>
    </row>
    <row r="2433" spans="9:16" x14ac:dyDescent="0.35">
      <c r="I2433" s="223">
        <v>45946</v>
      </c>
      <c r="J2433" s="233">
        <v>99.839982678967473</v>
      </c>
      <c r="K2433" s="235">
        <v>99.979016716983338</v>
      </c>
      <c r="L2433" s="235">
        <v>99.978650183758575</v>
      </c>
      <c r="M2433" s="240">
        <v>101.06747180820264</v>
      </c>
      <c r="N2433" s="240">
        <v>101.55088312052342</v>
      </c>
      <c r="O2433" s="240"/>
      <c r="P2433" s="238"/>
    </row>
    <row r="2434" spans="9:16" x14ac:dyDescent="0.35">
      <c r="I2434" s="223">
        <v>45947</v>
      </c>
      <c r="J2434" s="233">
        <v>99.840009237858922</v>
      </c>
      <c r="K2434" s="235">
        <v>99.97902019968592</v>
      </c>
      <c r="L2434" s="235">
        <v>99.978653524887875</v>
      </c>
      <c r="M2434" s="240">
        <v>101.0670861608731</v>
      </c>
      <c r="N2434" s="240">
        <v>101.55069437972746</v>
      </c>
      <c r="O2434" s="240"/>
      <c r="P2434" s="238"/>
    </row>
    <row r="2435" spans="9:16" x14ac:dyDescent="0.35">
      <c r="I2435" s="223">
        <v>45948</v>
      </c>
      <c r="J2435" s="233">
        <v>99.840035796750371</v>
      </c>
      <c r="K2435" s="235">
        <v>99.979023682388501</v>
      </c>
      <c r="L2435" s="235">
        <v>99.978656866017175</v>
      </c>
      <c r="M2435" s="240">
        <v>101.06670051354357</v>
      </c>
      <c r="N2435" s="240">
        <v>101.55050563893148</v>
      </c>
      <c r="O2435" s="240"/>
      <c r="P2435" s="238"/>
    </row>
    <row r="2436" spans="9:16" x14ac:dyDescent="0.35">
      <c r="I2436" s="223">
        <v>45949</v>
      </c>
      <c r="J2436" s="233">
        <v>99.84006235564182</v>
      </c>
      <c r="K2436" s="235">
        <v>99.979027165091082</v>
      </c>
      <c r="L2436" s="235">
        <v>99.978660207146476</v>
      </c>
      <c r="M2436" s="240">
        <v>101.06631486621403</v>
      </c>
      <c r="N2436" s="240">
        <v>101.55031689813552</v>
      </c>
      <c r="O2436" s="240"/>
      <c r="P2436" s="238"/>
    </row>
    <row r="2437" spans="9:16" x14ac:dyDescent="0.35">
      <c r="I2437" s="223">
        <v>45950</v>
      </c>
      <c r="J2437" s="233">
        <v>99.840088914533268</v>
      </c>
      <c r="K2437" s="235">
        <v>99.979030647793664</v>
      </c>
      <c r="L2437" s="235">
        <v>99.978663548275776</v>
      </c>
      <c r="M2437" s="240">
        <v>101.06592921888449</v>
      </c>
      <c r="N2437" s="240">
        <v>101.55012815733954</v>
      </c>
      <c r="O2437" s="240"/>
      <c r="P2437" s="238"/>
    </row>
    <row r="2438" spans="9:16" x14ac:dyDescent="0.35">
      <c r="I2438" s="223">
        <v>45951</v>
      </c>
      <c r="J2438" s="233">
        <v>99.840115473424717</v>
      </c>
      <c r="K2438" s="235">
        <v>99.979034130496245</v>
      </c>
      <c r="L2438" s="235">
        <v>99.978666889405076</v>
      </c>
      <c r="M2438" s="240">
        <v>101.06554357155495</v>
      </c>
      <c r="N2438" s="240">
        <v>101.54993941654358</v>
      </c>
      <c r="O2438" s="240"/>
      <c r="P2438" s="238"/>
    </row>
    <row r="2439" spans="9:16" x14ac:dyDescent="0.35">
      <c r="I2439" s="223">
        <v>45952</v>
      </c>
      <c r="J2439" s="233">
        <v>99.840142032316166</v>
      </c>
      <c r="K2439" s="235">
        <v>99.979037613198827</v>
      </c>
      <c r="L2439" s="235">
        <v>99.978670230534377</v>
      </c>
      <c r="M2439" s="240">
        <v>101.06515792422542</v>
      </c>
      <c r="N2439" s="240">
        <v>101.5497506757476</v>
      </c>
      <c r="O2439" s="240"/>
      <c r="P2439" s="238"/>
    </row>
    <row r="2440" spans="9:16" x14ac:dyDescent="0.35">
      <c r="I2440" s="223">
        <v>45953</v>
      </c>
      <c r="J2440" s="233">
        <v>99.840168591207615</v>
      </c>
      <c r="K2440" s="235">
        <v>99.979041095901408</v>
      </c>
      <c r="L2440" s="235">
        <v>99.978673571663677</v>
      </c>
      <c r="M2440" s="240">
        <v>101.06477227689588</v>
      </c>
      <c r="N2440" s="240">
        <v>101.54956193495164</v>
      </c>
      <c r="O2440" s="240"/>
      <c r="P2440" s="238"/>
    </row>
    <row r="2441" spans="9:16" x14ac:dyDescent="0.35">
      <c r="I2441" s="223">
        <v>45954</v>
      </c>
      <c r="J2441" s="233">
        <v>99.840195150099063</v>
      </c>
      <c r="K2441" s="235">
        <v>99.97904457860399</v>
      </c>
      <c r="L2441" s="235">
        <v>99.978676912792977</v>
      </c>
      <c r="M2441" s="240">
        <v>101.06438662956634</v>
      </c>
      <c r="N2441" s="240">
        <v>101.54937319415566</v>
      </c>
      <c r="O2441" s="240"/>
      <c r="P2441" s="238"/>
    </row>
    <row r="2442" spans="9:16" x14ac:dyDescent="0.35">
      <c r="I2442" s="223">
        <v>45955</v>
      </c>
      <c r="J2442" s="233">
        <v>99.840221708990512</v>
      </c>
      <c r="K2442" s="235">
        <v>99.979048061306571</v>
      </c>
      <c r="L2442" s="235">
        <v>99.978680253922278</v>
      </c>
      <c r="M2442" s="240">
        <v>101.06400098223681</v>
      </c>
      <c r="N2442" s="240">
        <v>101.5491844533597</v>
      </c>
      <c r="O2442" s="240"/>
      <c r="P2442" s="238"/>
    </row>
    <row r="2443" spans="9:16" x14ac:dyDescent="0.35">
      <c r="I2443" s="223">
        <v>45956</v>
      </c>
      <c r="J2443" s="233">
        <v>99.840248267881961</v>
      </c>
      <c r="K2443" s="235">
        <v>99.979051544009153</v>
      </c>
      <c r="L2443" s="235">
        <v>99.978683595051578</v>
      </c>
      <c r="M2443" s="240">
        <v>101.06361533490727</v>
      </c>
      <c r="N2443" s="240">
        <v>101.54899571256372</v>
      </c>
      <c r="O2443" s="240"/>
      <c r="P2443" s="238"/>
    </row>
    <row r="2444" spans="9:16" x14ac:dyDescent="0.35">
      <c r="I2444" s="223">
        <v>45957</v>
      </c>
      <c r="J2444" s="233">
        <v>99.84027482677341</v>
      </c>
      <c r="K2444" s="235">
        <v>99.979055026711734</v>
      </c>
      <c r="L2444" s="235">
        <v>99.978686936180878</v>
      </c>
      <c r="M2444" s="240">
        <v>101.06322968757773</v>
      </c>
      <c r="N2444" s="240">
        <v>101.54880697176776</v>
      </c>
      <c r="O2444" s="240"/>
      <c r="P2444" s="238"/>
    </row>
    <row r="2445" spans="9:16" x14ac:dyDescent="0.35">
      <c r="I2445" s="223">
        <v>45958</v>
      </c>
      <c r="J2445" s="233">
        <v>99.840301385664858</v>
      </c>
      <c r="K2445" s="235">
        <v>99.979058509414315</v>
      </c>
      <c r="L2445" s="235">
        <v>99.978690277310179</v>
      </c>
      <c r="M2445" s="240">
        <v>101.06284404024819</v>
      </c>
      <c r="N2445" s="240">
        <v>101.54861823097178</v>
      </c>
      <c r="O2445" s="240"/>
      <c r="P2445" s="238"/>
    </row>
    <row r="2446" spans="9:16" x14ac:dyDescent="0.35">
      <c r="I2446" s="223">
        <v>45959</v>
      </c>
      <c r="J2446" s="233">
        <v>99.840327944556307</v>
      </c>
      <c r="K2446" s="235">
        <v>99.979061992116897</v>
      </c>
      <c r="L2446" s="235">
        <v>99.978693618439479</v>
      </c>
      <c r="M2446" s="240">
        <v>101.06245839291866</v>
      </c>
      <c r="N2446" s="240">
        <v>101.54842949017582</v>
      </c>
      <c r="O2446" s="240"/>
      <c r="P2446" s="238"/>
    </row>
    <row r="2447" spans="9:16" x14ac:dyDescent="0.35">
      <c r="I2447" s="223">
        <v>45960</v>
      </c>
      <c r="J2447" s="233">
        <v>99.840354503447756</v>
      </c>
      <c r="K2447" s="235">
        <v>99.979065474819478</v>
      </c>
      <c r="L2447" s="235">
        <v>99.978696959568779</v>
      </c>
      <c r="M2447" s="240">
        <v>101.06207274558912</v>
      </c>
      <c r="N2447" s="240">
        <v>101.54824074937984</v>
      </c>
      <c r="O2447" s="240"/>
      <c r="P2447" s="238"/>
    </row>
    <row r="2448" spans="9:16" x14ac:dyDescent="0.35">
      <c r="I2448" s="223">
        <v>45961</v>
      </c>
      <c r="J2448" s="233">
        <v>99.840381062339205</v>
      </c>
      <c r="K2448" s="235">
        <v>99.97906895752206</v>
      </c>
      <c r="L2448" s="235">
        <v>99.97870030069808</v>
      </c>
      <c r="M2448" s="240">
        <v>101.06168709825958</v>
      </c>
      <c r="N2448" s="240">
        <v>101.54805200858388</v>
      </c>
      <c r="O2448" s="240"/>
      <c r="P2448" s="238"/>
    </row>
    <row r="2449" spans="9:16" x14ac:dyDescent="0.35">
      <c r="I2449" s="223">
        <v>45962</v>
      </c>
      <c r="J2449" s="233">
        <v>99.840407621230653</v>
      </c>
      <c r="K2449" s="235">
        <v>99.979072440224641</v>
      </c>
      <c r="L2449" s="235">
        <v>99.97870364182738</v>
      </c>
      <c r="M2449" s="240">
        <v>101.06130145093005</v>
      </c>
      <c r="N2449" s="240">
        <v>101.5478632677879</v>
      </c>
      <c r="O2449" s="240"/>
      <c r="P2449" s="238"/>
    </row>
    <row r="2450" spans="9:16" x14ac:dyDescent="0.35">
      <c r="I2450" s="223">
        <v>45963</v>
      </c>
      <c r="J2450" s="233">
        <v>99.840434180122102</v>
      </c>
      <c r="K2450" s="235">
        <v>99.979075922927223</v>
      </c>
      <c r="L2450" s="235">
        <v>99.97870698295668</v>
      </c>
      <c r="M2450" s="240">
        <v>101.06091580360051</v>
      </c>
      <c r="N2450" s="240">
        <v>101.54767452699194</v>
      </c>
      <c r="O2450" s="240"/>
      <c r="P2450" s="238"/>
    </row>
    <row r="2451" spans="9:16" x14ac:dyDescent="0.35">
      <c r="I2451" s="223">
        <v>45964</v>
      </c>
      <c r="J2451" s="233">
        <v>99.840460739013551</v>
      </c>
      <c r="K2451" s="235">
        <v>99.979079405629804</v>
      </c>
      <c r="L2451" s="235">
        <v>99.978710324085981</v>
      </c>
      <c r="M2451" s="240">
        <v>101.06053015627097</v>
      </c>
      <c r="N2451" s="240">
        <v>101.54748578619596</v>
      </c>
      <c r="O2451" s="240"/>
      <c r="P2451" s="238"/>
    </row>
    <row r="2452" spans="9:16" x14ac:dyDescent="0.35">
      <c r="I2452" s="223">
        <v>45965</v>
      </c>
      <c r="J2452" s="233">
        <v>99.840487297905</v>
      </c>
      <c r="K2452" s="235">
        <v>99.979082888332385</v>
      </c>
      <c r="L2452" s="235">
        <v>99.978713665215281</v>
      </c>
      <c r="M2452" s="240">
        <v>101.06014450894143</v>
      </c>
      <c r="N2452" s="240">
        <v>101.5472970454</v>
      </c>
      <c r="O2452" s="240"/>
      <c r="P2452" s="238"/>
    </row>
    <row r="2453" spans="9:16" x14ac:dyDescent="0.35">
      <c r="I2453" s="223">
        <v>45966</v>
      </c>
      <c r="J2453" s="233">
        <v>99.840513856796449</v>
      </c>
      <c r="K2453" s="235">
        <v>99.979086371034967</v>
      </c>
      <c r="L2453" s="235">
        <v>99.978717006344581</v>
      </c>
      <c r="M2453" s="240">
        <v>101.0597588616119</v>
      </c>
      <c r="N2453" s="240">
        <v>101.54710830460402</v>
      </c>
      <c r="O2453" s="240"/>
      <c r="P2453" s="238"/>
    </row>
    <row r="2454" spans="9:16" x14ac:dyDescent="0.35">
      <c r="I2454" s="223">
        <v>45967</v>
      </c>
      <c r="J2454" s="233">
        <v>99.840540415687897</v>
      </c>
      <c r="K2454" s="235">
        <v>99.979089853737548</v>
      </c>
      <c r="L2454" s="235">
        <v>99.978720347473882</v>
      </c>
      <c r="M2454" s="240">
        <v>101.05937321428236</v>
      </c>
      <c r="N2454" s="240">
        <v>101.54691956380806</v>
      </c>
      <c r="O2454" s="240"/>
      <c r="P2454" s="238"/>
    </row>
    <row r="2455" spans="9:16" x14ac:dyDescent="0.35">
      <c r="I2455" s="223">
        <v>45968</v>
      </c>
      <c r="J2455" s="233">
        <v>99.840566974579346</v>
      </c>
      <c r="K2455" s="235">
        <v>99.97909333644013</v>
      </c>
      <c r="L2455" s="235">
        <v>99.978723688603182</v>
      </c>
      <c r="M2455" s="240">
        <v>101.05898756695282</v>
      </c>
      <c r="N2455" s="240">
        <v>101.54673082301208</v>
      </c>
      <c r="O2455" s="240"/>
      <c r="P2455" s="238"/>
    </row>
    <row r="2456" spans="9:16" x14ac:dyDescent="0.35">
      <c r="I2456" s="223">
        <v>45969</v>
      </c>
      <c r="J2456" s="233">
        <v>99.840593533470795</v>
      </c>
      <c r="K2456" s="235">
        <v>99.979096819142711</v>
      </c>
      <c r="L2456" s="235">
        <v>99.978727029732482</v>
      </c>
      <c r="M2456" s="240">
        <v>101.05860191962329</v>
      </c>
      <c r="N2456" s="240">
        <v>101.54654208221612</v>
      </c>
      <c r="O2456" s="240"/>
      <c r="P2456" s="238"/>
    </row>
    <row r="2457" spans="9:16" x14ac:dyDescent="0.35">
      <c r="I2457" s="223">
        <v>45970</v>
      </c>
      <c r="J2457" s="233">
        <v>99.840620092362244</v>
      </c>
      <c r="K2457" s="235">
        <v>99.979100301845293</v>
      </c>
      <c r="L2457" s="235">
        <v>99.978730370861783</v>
      </c>
      <c r="M2457" s="240">
        <v>101.05821627229375</v>
      </c>
      <c r="N2457" s="240">
        <v>101.54635334142014</v>
      </c>
      <c r="O2457" s="240"/>
      <c r="P2457" s="238"/>
    </row>
    <row r="2458" spans="9:16" x14ac:dyDescent="0.35">
      <c r="I2458" s="223">
        <v>45971</v>
      </c>
      <c r="J2458" s="233">
        <v>99.840646651253692</v>
      </c>
      <c r="K2458" s="235">
        <v>99.979103784547874</v>
      </c>
      <c r="L2458" s="235">
        <v>99.978733711991083</v>
      </c>
      <c r="M2458" s="240">
        <v>101.05783062496421</v>
      </c>
      <c r="N2458" s="240">
        <v>101.54616460062418</v>
      </c>
      <c r="O2458" s="240"/>
      <c r="P2458" s="238"/>
    </row>
    <row r="2459" spans="9:16" x14ac:dyDescent="0.35">
      <c r="I2459" s="223">
        <v>45972</v>
      </c>
      <c r="J2459" s="233">
        <v>99.840673210145141</v>
      </c>
      <c r="K2459" s="235">
        <v>99.979107267250455</v>
      </c>
      <c r="L2459" s="235">
        <v>99.978737053120383</v>
      </c>
      <c r="M2459" s="240">
        <v>101.05744497763467</v>
      </c>
      <c r="N2459" s="240">
        <v>101.5459758598282</v>
      </c>
      <c r="O2459" s="240"/>
      <c r="P2459" s="238"/>
    </row>
    <row r="2460" spans="9:16" x14ac:dyDescent="0.35">
      <c r="I2460" s="223">
        <v>45973</v>
      </c>
      <c r="J2460" s="233">
        <v>99.84069976903659</v>
      </c>
      <c r="K2460" s="235">
        <v>99.979110749953037</v>
      </c>
      <c r="L2460" s="235">
        <v>99.978740394249684</v>
      </c>
      <c r="M2460" s="240">
        <v>101.05705933030514</v>
      </c>
      <c r="N2460" s="240">
        <v>101.54578711903224</v>
      </c>
      <c r="O2460" s="240"/>
      <c r="P2460" s="238"/>
    </row>
    <row r="2461" spans="9:16" x14ac:dyDescent="0.35">
      <c r="I2461" s="223">
        <v>45974</v>
      </c>
      <c r="J2461" s="233">
        <v>99.840726327928039</v>
      </c>
      <c r="K2461" s="235">
        <v>99.979114232655618</v>
      </c>
      <c r="L2461" s="235">
        <v>99.978743735378984</v>
      </c>
      <c r="M2461" s="240">
        <v>101.0566736829756</v>
      </c>
      <c r="N2461" s="240">
        <v>101.54559837823626</v>
      </c>
      <c r="O2461" s="240"/>
      <c r="P2461" s="238"/>
    </row>
    <row r="2462" spans="9:16" x14ac:dyDescent="0.35">
      <c r="I2462" s="223">
        <v>45975</v>
      </c>
      <c r="J2462" s="233">
        <v>99.840752886819487</v>
      </c>
      <c r="K2462" s="235">
        <v>99.9791177153582</v>
      </c>
      <c r="L2462" s="235">
        <v>99.978747076508284</v>
      </c>
      <c r="M2462" s="240">
        <v>101.05628803564606</v>
      </c>
      <c r="N2462" s="240">
        <v>101.5454096374403</v>
      </c>
      <c r="O2462" s="240"/>
      <c r="P2462" s="238"/>
    </row>
    <row r="2463" spans="9:16" x14ac:dyDescent="0.35">
      <c r="I2463" s="223">
        <v>45976</v>
      </c>
      <c r="J2463" s="233">
        <v>99.840779445710936</v>
      </c>
      <c r="K2463" s="235">
        <v>99.979121198060781</v>
      </c>
      <c r="L2463" s="235">
        <v>99.978750417637585</v>
      </c>
      <c r="M2463" s="240">
        <v>101.05590238831653</v>
      </c>
      <c r="N2463" s="240">
        <v>101.54522089664432</v>
      </c>
      <c r="O2463" s="240"/>
      <c r="P2463" s="238"/>
    </row>
    <row r="2464" spans="9:16" x14ac:dyDescent="0.35">
      <c r="I2464" s="223">
        <v>45977</v>
      </c>
      <c r="J2464" s="233">
        <v>99.840806004602385</v>
      </c>
      <c r="K2464" s="235">
        <v>99.979124680763363</v>
      </c>
      <c r="L2464" s="235">
        <v>99.978753758766885</v>
      </c>
      <c r="M2464" s="240">
        <v>101.05551674098699</v>
      </c>
      <c r="N2464" s="240">
        <v>101.54503215584836</v>
      </c>
      <c r="O2464" s="240"/>
      <c r="P2464" s="238"/>
    </row>
    <row r="2465" spans="9:16" x14ac:dyDescent="0.35">
      <c r="I2465" s="223">
        <v>45978</v>
      </c>
      <c r="J2465" s="233">
        <v>99.840832563493834</v>
      </c>
      <c r="K2465" s="235">
        <v>99.979128163465944</v>
      </c>
      <c r="L2465" s="235">
        <v>99.978757099896185</v>
      </c>
      <c r="M2465" s="240">
        <v>101.05513109365745</v>
      </c>
      <c r="N2465" s="240">
        <v>101.54484341505238</v>
      </c>
      <c r="O2465" s="240"/>
      <c r="P2465" s="238"/>
    </row>
    <row r="2466" spans="9:16" x14ac:dyDescent="0.35">
      <c r="I2466" s="223">
        <v>45979</v>
      </c>
      <c r="J2466" s="233">
        <v>99.840859122385282</v>
      </c>
      <c r="K2466" s="235">
        <v>99.979131646168526</v>
      </c>
      <c r="L2466" s="235">
        <v>99.978760441025486</v>
      </c>
      <c r="M2466" s="240">
        <v>101.05474544632791</v>
      </c>
      <c r="N2466" s="240">
        <v>101.54465467425642</v>
      </c>
      <c r="O2466" s="240"/>
      <c r="P2466" s="238"/>
    </row>
    <row r="2467" spans="9:16" x14ac:dyDescent="0.35">
      <c r="I2467" s="223">
        <v>45980</v>
      </c>
      <c r="J2467" s="233">
        <v>99.840885681276731</v>
      </c>
      <c r="K2467" s="235">
        <v>99.979135128871107</v>
      </c>
      <c r="L2467" s="235">
        <v>99.978763782154786</v>
      </c>
      <c r="M2467" s="240">
        <v>101.05435979899838</v>
      </c>
      <c r="N2467" s="240">
        <v>101.54446593346044</v>
      </c>
      <c r="O2467" s="240"/>
      <c r="P2467" s="238"/>
    </row>
    <row r="2468" spans="9:16" x14ac:dyDescent="0.35">
      <c r="I2468" s="223">
        <v>45981</v>
      </c>
      <c r="J2468" s="233">
        <v>99.84091224016818</v>
      </c>
      <c r="K2468" s="235">
        <v>99.979138611573688</v>
      </c>
      <c r="L2468" s="235">
        <v>99.978767123284086</v>
      </c>
      <c r="M2468" s="240">
        <v>101.05397415166884</v>
      </c>
      <c r="N2468" s="240">
        <v>101.54427719266448</v>
      </c>
      <c r="O2468" s="240"/>
      <c r="P2468" s="238"/>
    </row>
    <row r="2469" spans="9:16" x14ac:dyDescent="0.35">
      <c r="I2469" s="223">
        <v>45982</v>
      </c>
      <c r="J2469" s="233">
        <v>99.840938799059629</v>
      </c>
      <c r="K2469" s="235">
        <v>99.97914209427627</v>
      </c>
      <c r="L2469" s="235">
        <v>99.978770464413387</v>
      </c>
      <c r="M2469" s="240">
        <v>101.0535885043393</v>
      </c>
      <c r="N2469" s="240">
        <v>101.5440884518685</v>
      </c>
      <c r="O2469" s="240"/>
      <c r="P2469" s="238"/>
    </row>
    <row r="2470" spans="9:16" x14ac:dyDescent="0.35">
      <c r="I2470" s="223">
        <v>45983</v>
      </c>
      <c r="J2470" s="233">
        <v>99.840965357951077</v>
      </c>
      <c r="K2470" s="235">
        <v>99.979145576978851</v>
      </c>
      <c r="L2470" s="235">
        <v>99.978773805542687</v>
      </c>
      <c r="M2470" s="240">
        <v>101.05320285700977</v>
      </c>
      <c r="N2470" s="240">
        <v>101.54389971107254</v>
      </c>
      <c r="O2470" s="240"/>
      <c r="P2470" s="238"/>
    </row>
    <row r="2471" spans="9:16" x14ac:dyDescent="0.35">
      <c r="I2471" s="223">
        <v>45984</v>
      </c>
      <c r="J2471" s="233">
        <v>99.840991916842526</v>
      </c>
      <c r="K2471" s="235">
        <v>99.979149059681433</v>
      </c>
      <c r="L2471" s="235">
        <v>99.978777146671987</v>
      </c>
      <c r="M2471" s="240">
        <v>101.05281720968023</v>
      </c>
      <c r="N2471" s="240">
        <v>101.54371097027656</v>
      </c>
      <c r="O2471" s="240"/>
      <c r="P2471" s="238"/>
    </row>
    <row r="2472" spans="9:16" x14ac:dyDescent="0.35">
      <c r="I2472" s="223">
        <v>45985</v>
      </c>
      <c r="J2472" s="233">
        <v>99.841018475733975</v>
      </c>
      <c r="K2472" s="235">
        <v>99.979152542384014</v>
      </c>
      <c r="L2472" s="235">
        <v>99.978780487801288</v>
      </c>
      <c r="M2472" s="240">
        <v>101.05243156235069</v>
      </c>
      <c r="N2472" s="240">
        <v>101.5435222294806</v>
      </c>
      <c r="O2472" s="240"/>
      <c r="P2472" s="238"/>
    </row>
    <row r="2473" spans="9:16" x14ac:dyDescent="0.35">
      <c r="I2473" s="223">
        <v>45986</v>
      </c>
      <c r="J2473" s="233">
        <v>99.841045034625424</v>
      </c>
      <c r="K2473" s="235">
        <v>99.979156025086596</v>
      </c>
      <c r="L2473" s="235">
        <v>99.978783828930588</v>
      </c>
      <c r="M2473" s="240">
        <v>101.05204591502115</v>
      </c>
      <c r="N2473" s="240">
        <v>101.54333348868462</v>
      </c>
      <c r="O2473" s="240"/>
      <c r="P2473" s="238"/>
    </row>
    <row r="2474" spans="9:16" x14ac:dyDescent="0.35">
      <c r="I2474" s="223">
        <v>45987</v>
      </c>
      <c r="J2474" s="233">
        <v>99.841071593516872</v>
      </c>
      <c r="K2474" s="235">
        <v>99.979159507789177</v>
      </c>
      <c r="L2474" s="235">
        <v>99.978787170059888</v>
      </c>
      <c r="M2474" s="240">
        <v>101.05166026769162</v>
      </c>
      <c r="N2474" s="240">
        <v>101.54314474788866</v>
      </c>
      <c r="O2474" s="240"/>
      <c r="P2474" s="238"/>
    </row>
    <row r="2475" spans="9:16" x14ac:dyDescent="0.35">
      <c r="I2475" s="223">
        <v>45988</v>
      </c>
      <c r="J2475" s="233">
        <v>99.841098152408321</v>
      </c>
      <c r="K2475" s="235">
        <v>99.979162990491758</v>
      </c>
      <c r="L2475" s="235">
        <v>99.978790511189189</v>
      </c>
      <c r="M2475" s="240">
        <v>101.05127462036208</v>
      </c>
      <c r="N2475" s="240">
        <v>101.54295600709268</v>
      </c>
      <c r="O2475" s="240"/>
      <c r="P2475" s="238"/>
    </row>
    <row r="2476" spans="9:16" x14ac:dyDescent="0.35">
      <c r="I2476" s="223">
        <v>45989</v>
      </c>
      <c r="J2476" s="233">
        <v>99.84112471129977</v>
      </c>
      <c r="K2476" s="235">
        <v>99.97916647319434</v>
      </c>
      <c r="L2476" s="235">
        <v>99.978793852318489</v>
      </c>
      <c r="M2476" s="240">
        <v>101.05088897303254</v>
      </c>
      <c r="N2476" s="240">
        <v>101.54276726629672</v>
      </c>
      <c r="O2476" s="240"/>
      <c r="P2476" s="238"/>
    </row>
    <row r="2477" spans="9:16" x14ac:dyDescent="0.35">
      <c r="I2477" s="223">
        <v>45990</v>
      </c>
      <c r="J2477" s="233">
        <v>99.841151270191219</v>
      </c>
      <c r="K2477" s="235">
        <v>99.979169955896921</v>
      </c>
      <c r="L2477" s="235">
        <v>99.978797193447789</v>
      </c>
      <c r="M2477" s="240">
        <v>101.050503325703</v>
      </c>
      <c r="N2477" s="240">
        <v>101.54257852550074</v>
      </c>
      <c r="O2477" s="240"/>
      <c r="P2477" s="238"/>
    </row>
    <row r="2478" spans="9:16" x14ac:dyDescent="0.35">
      <c r="I2478" s="223">
        <v>45991</v>
      </c>
      <c r="J2478" s="233">
        <v>99.841177829082667</v>
      </c>
      <c r="K2478" s="235">
        <v>99.979173438599503</v>
      </c>
      <c r="L2478" s="235">
        <v>99.97880053457709</v>
      </c>
      <c r="M2478" s="240">
        <v>101.05011767837347</v>
      </c>
      <c r="N2478" s="240">
        <v>101.54238978470478</v>
      </c>
      <c r="O2478" s="240"/>
      <c r="P2478" s="238"/>
    </row>
    <row r="2479" spans="9:16" x14ac:dyDescent="0.35">
      <c r="I2479" s="223">
        <v>45992</v>
      </c>
      <c r="J2479" s="233">
        <v>99.841204387974116</v>
      </c>
      <c r="K2479" s="235">
        <v>99.979176921302084</v>
      </c>
      <c r="L2479" s="235">
        <v>99.97880387570639</v>
      </c>
      <c r="M2479" s="240">
        <v>101.04973203104393</v>
      </c>
      <c r="N2479" s="240">
        <v>101.5422010439088</v>
      </c>
      <c r="O2479" s="240"/>
      <c r="P2479" s="238"/>
    </row>
    <row r="2480" spans="9:16" x14ac:dyDescent="0.35">
      <c r="I2480" s="223">
        <v>45993</v>
      </c>
      <c r="J2480" s="233">
        <v>99.841230946865565</v>
      </c>
      <c r="K2480" s="235">
        <v>99.979180404004666</v>
      </c>
      <c r="L2480" s="235">
        <v>99.97880721683569</v>
      </c>
      <c r="M2480" s="240">
        <v>101.04934638371439</v>
      </c>
      <c r="N2480" s="240">
        <v>101.54201230311284</v>
      </c>
      <c r="O2480" s="240"/>
      <c r="P2480" s="238"/>
    </row>
    <row r="2481" spans="9:16" x14ac:dyDescent="0.35">
      <c r="I2481" s="223">
        <v>45994</v>
      </c>
      <c r="J2481" s="233">
        <v>99.841257505757014</v>
      </c>
      <c r="K2481" s="235">
        <v>99.979183886707247</v>
      </c>
      <c r="L2481" s="235">
        <v>99.978810557964991</v>
      </c>
      <c r="M2481" s="240">
        <v>101.04896073638486</v>
      </c>
      <c r="N2481" s="240">
        <v>101.54182356231686</v>
      </c>
      <c r="O2481" s="240"/>
      <c r="P2481" s="238"/>
    </row>
    <row r="2482" spans="9:16" x14ac:dyDescent="0.35">
      <c r="I2482" s="223">
        <v>45995</v>
      </c>
      <c r="J2482" s="233">
        <v>99.841284064648463</v>
      </c>
      <c r="K2482" s="235">
        <v>99.979187369409829</v>
      </c>
      <c r="L2482" s="235">
        <v>99.978813899094291</v>
      </c>
      <c r="M2482" s="240">
        <v>101.04857508905532</v>
      </c>
      <c r="N2482" s="240">
        <v>101.5416348215209</v>
      </c>
      <c r="O2482" s="240"/>
      <c r="P2482" s="238"/>
    </row>
    <row r="2483" spans="9:16" x14ac:dyDescent="0.35">
      <c r="I2483" s="223">
        <v>45996</v>
      </c>
      <c r="J2483" s="233">
        <v>99.841310623539911</v>
      </c>
      <c r="K2483" s="235">
        <v>99.97919085211241</v>
      </c>
      <c r="L2483" s="235">
        <v>99.978817240223592</v>
      </c>
      <c r="M2483" s="240">
        <v>101.04818944172578</v>
      </c>
      <c r="N2483" s="240">
        <v>101.54144608072492</v>
      </c>
      <c r="O2483" s="240"/>
      <c r="P2483" s="238"/>
    </row>
    <row r="2484" spans="9:16" x14ac:dyDescent="0.35">
      <c r="I2484" s="223">
        <v>45997</v>
      </c>
      <c r="J2484" s="233">
        <v>99.84133718243136</v>
      </c>
      <c r="K2484" s="235">
        <v>99.979194334814991</v>
      </c>
      <c r="L2484" s="235">
        <v>99.978820581352892</v>
      </c>
      <c r="M2484" s="240">
        <v>101.04780379439624</v>
      </c>
      <c r="N2484" s="240">
        <v>101.54125733992896</v>
      </c>
      <c r="O2484" s="240"/>
      <c r="P2484" s="238"/>
    </row>
    <row r="2485" spans="9:16" x14ac:dyDescent="0.35">
      <c r="I2485" s="223">
        <v>45998</v>
      </c>
      <c r="J2485" s="233">
        <v>99.841363741322809</v>
      </c>
      <c r="K2485" s="235">
        <v>99.979197817517573</v>
      </c>
      <c r="L2485" s="235">
        <v>99.978823922482192</v>
      </c>
      <c r="M2485" s="240">
        <v>101.04741814706671</v>
      </c>
      <c r="N2485" s="240">
        <v>101.54106859913298</v>
      </c>
      <c r="O2485" s="240"/>
      <c r="P2485" s="238"/>
    </row>
    <row r="2486" spans="9:16" x14ac:dyDescent="0.35">
      <c r="I2486" s="223">
        <v>45999</v>
      </c>
      <c r="J2486" s="233">
        <v>99.841390300214258</v>
      </c>
      <c r="K2486" s="235">
        <v>99.979201300220154</v>
      </c>
      <c r="L2486" s="235">
        <v>99.978827263611493</v>
      </c>
      <c r="M2486" s="240">
        <v>101.04703249973717</v>
      </c>
      <c r="N2486" s="240">
        <v>101.54087985833702</v>
      </c>
      <c r="O2486" s="240"/>
      <c r="P2486" s="238"/>
    </row>
    <row r="2487" spans="9:16" x14ac:dyDescent="0.35">
      <c r="I2487" s="223">
        <v>46000</v>
      </c>
      <c r="J2487" s="233">
        <v>99.841416859105706</v>
      </c>
      <c r="K2487" s="235">
        <v>99.979204782922736</v>
      </c>
      <c r="L2487" s="235">
        <v>99.978830604740793</v>
      </c>
      <c r="M2487" s="240">
        <v>101.04664685240763</v>
      </c>
      <c r="N2487" s="240">
        <v>101.54069111754104</v>
      </c>
      <c r="O2487" s="240"/>
      <c r="P2487" s="238"/>
    </row>
    <row r="2488" spans="9:16" x14ac:dyDescent="0.35">
      <c r="I2488" s="223">
        <v>46001</v>
      </c>
      <c r="J2488" s="233">
        <v>99.841443417997155</v>
      </c>
      <c r="K2488" s="235">
        <v>99.979208265625317</v>
      </c>
      <c r="L2488" s="235">
        <v>99.978833945870093</v>
      </c>
      <c r="M2488" s="240">
        <v>101.0462612050781</v>
      </c>
      <c r="N2488" s="240">
        <v>101.54050237674508</v>
      </c>
      <c r="O2488" s="240"/>
      <c r="P2488" s="238"/>
    </row>
    <row r="2489" spans="9:16" x14ac:dyDescent="0.35">
      <c r="I2489" s="223">
        <v>46002</v>
      </c>
      <c r="J2489" s="233">
        <v>99.841469976888604</v>
      </c>
      <c r="K2489" s="235">
        <v>99.979211748327899</v>
      </c>
      <c r="L2489" s="235">
        <v>99.978837286999394</v>
      </c>
      <c r="M2489" s="240">
        <v>101.04587555774856</v>
      </c>
      <c r="N2489" s="240">
        <v>101.5403136359491</v>
      </c>
      <c r="O2489" s="240"/>
      <c r="P2489" s="238"/>
    </row>
    <row r="2490" spans="9:16" x14ac:dyDescent="0.35">
      <c r="I2490" s="223">
        <v>46003</v>
      </c>
      <c r="J2490" s="233">
        <v>99.841496535780053</v>
      </c>
      <c r="K2490" s="235">
        <v>99.97921523103048</v>
      </c>
      <c r="L2490" s="235">
        <v>99.978840628128694</v>
      </c>
      <c r="M2490" s="240">
        <v>101.04548991041902</v>
      </c>
      <c r="N2490" s="240">
        <v>101.54012489515314</v>
      </c>
      <c r="O2490" s="240"/>
      <c r="P2490" s="238"/>
    </row>
    <row r="2491" spans="9:16" x14ac:dyDescent="0.35">
      <c r="I2491" s="223">
        <v>46004</v>
      </c>
      <c r="J2491" s="233">
        <v>99.841523094671501</v>
      </c>
      <c r="K2491" s="235">
        <v>99.979218713733061</v>
      </c>
      <c r="L2491" s="235">
        <v>99.978843969257994</v>
      </c>
      <c r="M2491" s="240">
        <v>101.04510426308948</v>
      </c>
      <c r="N2491" s="240">
        <v>101.53993615435716</v>
      </c>
      <c r="O2491" s="240"/>
      <c r="P2491" s="238"/>
    </row>
    <row r="2492" spans="9:16" x14ac:dyDescent="0.35">
      <c r="I2492" s="223">
        <v>46005</v>
      </c>
      <c r="J2492" s="233">
        <v>99.84154965356295</v>
      </c>
      <c r="K2492" s="235">
        <v>99.979222196435643</v>
      </c>
      <c r="L2492" s="235">
        <v>99.978847310387295</v>
      </c>
      <c r="M2492" s="240">
        <v>101.04471861575995</v>
      </c>
      <c r="N2492" s="240">
        <v>101.5397474135612</v>
      </c>
      <c r="O2492" s="240"/>
      <c r="P2492" s="238"/>
    </row>
    <row r="2493" spans="9:16" x14ac:dyDescent="0.35">
      <c r="I2493" s="223">
        <v>46006</v>
      </c>
      <c r="J2493" s="233">
        <v>99.841576212454399</v>
      </c>
      <c r="K2493" s="235">
        <v>99.979225679138224</v>
      </c>
      <c r="L2493" s="235">
        <v>99.978850651516595</v>
      </c>
      <c r="M2493" s="240">
        <v>101.04433296843041</v>
      </c>
      <c r="N2493" s="240">
        <v>101.53955867276522</v>
      </c>
      <c r="O2493" s="240"/>
      <c r="P2493" s="238"/>
    </row>
    <row r="2494" spans="9:16" x14ac:dyDescent="0.35">
      <c r="I2494" s="223">
        <v>46007</v>
      </c>
      <c r="J2494" s="233">
        <v>99.841602771345848</v>
      </c>
      <c r="K2494" s="235">
        <v>99.979229161840806</v>
      </c>
      <c r="L2494" s="235">
        <v>99.978853992645895</v>
      </c>
      <c r="M2494" s="240">
        <v>101.04394732110087</v>
      </c>
      <c r="N2494" s="240">
        <v>101.53936993196926</v>
      </c>
      <c r="O2494" s="240"/>
      <c r="P2494" s="238"/>
    </row>
    <row r="2495" spans="9:16" x14ac:dyDescent="0.35">
      <c r="I2495" s="223">
        <v>46008</v>
      </c>
      <c r="J2495" s="233">
        <v>99.841629330237296</v>
      </c>
      <c r="K2495" s="235">
        <v>99.979232644543387</v>
      </c>
      <c r="L2495" s="235">
        <v>99.978857333775196</v>
      </c>
      <c r="M2495" s="240">
        <v>101.04356167377134</v>
      </c>
      <c r="N2495" s="240">
        <v>101.53918119117328</v>
      </c>
      <c r="O2495" s="240"/>
      <c r="P2495" s="238"/>
    </row>
    <row r="2496" spans="9:16" x14ac:dyDescent="0.35">
      <c r="I2496" s="223">
        <v>46009</v>
      </c>
      <c r="J2496" s="233">
        <v>99.841655889128745</v>
      </c>
      <c r="K2496" s="235">
        <v>99.979236127245969</v>
      </c>
      <c r="L2496" s="235">
        <v>99.978860674904496</v>
      </c>
      <c r="M2496" s="240">
        <v>101.0431760264418</v>
      </c>
      <c r="N2496" s="240">
        <v>101.53899245037732</v>
      </c>
      <c r="O2496" s="240"/>
      <c r="P2496" s="238"/>
    </row>
    <row r="2497" spans="9:16" x14ac:dyDescent="0.35">
      <c r="I2497" s="223">
        <v>46010</v>
      </c>
      <c r="J2497" s="233">
        <v>99.841682448020194</v>
      </c>
      <c r="K2497" s="235">
        <v>99.97923960994855</v>
      </c>
      <c r="L2497" s="235">
        <v>99.978864016033796</v>
      </c>
      <c r="M2497" s="240">
        <v>101.04279037911226</v>
      </c>
      <c r="N2497" s="240">
        <v>101.53880370958134</v>
      </c>
      <c r="O2497" s="240"/>
      <c r="P2497" s="238"/>
    </row>
    <row r="2498" spans="9:16" x14ac:dyDescent="0.35">
      <c r="I2498" s="223">
        <v>46011</v>
      </c>
      <c r="J2498" s="233">
        <v>99.841709006911643</v>
      </c>
      <c r="K2498" s="235">
        <v>99.979243092651132</v>
      </c>
      <c r="L2498" s="235">
        <v>99.978867357163097</v>
      </c>
      <c r="M2498" s="240">
        <v>101.04240473178272</v>
      </c>
      <c r="N2498" s="240">
        <v>101.53861496878538</v>
      </c>
      <c r="O2498" s="240"/>
      <c r="P2498" s="238"/>
    </row>
    <row r="2499" spans="9:16" x14ac:dyDescent="0.35">
      <c r="I2499" s="223">
        <v>46012</v>
      </c>
      <c r="J2499" s="233">
        <v>99.841735565803091</v>
      </c>
      <c r="K2499" s="235">
        <v>99.979246575353713</v>
      </c>
      <c r="L2499" s="235">
        <v>99.978870698292397</v>
      </c>
      <c r="M2499" s="240">
        <v>101.04201908445319</v>
      </c>
      <c r="N2499" s="240">
        <v>101.5384262279894</v>
      </c>
      <c r="O2499" s="240"/>
      <c r="P2499" s="238"/>
    </row>
    <row r="2500" spans="9:16" x14ac:dyDescent="0.35">
      <c r="I2500" s="223">
        <v>46013</v>
      </c>
      <c r="J2500" s="233">
        <v>99.84176212469454</v>
      </c>
      <c r="K2500" s="235">
        <v>99.979250058056294</v>
      </c>
      <c r="L2500" s="235">
        <v>99.978874039421697</v>
      </c>
      <c r="M2500" s="240">
        <v>101.04163343712365</v>
      </c>
      <c r="N2500" s="240">
        <v>101.53823748719344</v>
      </c>
      <c r="O2500" s="240"/>
      <c r="P2500" s="238"/>
    </row>
    <row r="2501" spans="9:16" x14ac:dyDescent="0.35">
      <c r="I2501" s="223">
        <v>46014</v>
      </c>
      <c r="J2501" s="233">
        <v>99.841788683585989</v>
      </c>
      <c r="K2501" s="235">
        <v>99.979253540758876</v>
      </c>
      <c r="L2501" s="235">
        <v>99.978877380550998</v>
      </c>
      <c r="M2501" s="240">
        <v>101.04124778979411</v>
      </c>
      <c r="N2501" s="240">
        <v>101.53804874639746</v>
      </c>
      <c r="O2501" s="240"/>
      <c r="P2501" s="238"/>
    </row>
    <row r="2502" spans="9:16" x14ac:dyDescent="0.35">
      <c r="I2502" s="223">
        <v>46015</v>
      </c>
      <c r="J2502" s="233">
        <v>99.841815242477438</v>
      </c>
      <c r="K2502" s="235">
        <v>99.979257023461457</v>
      </c>
      <c r="L2502" s="235">
        <v>99.978880721680298</v>
      </c>
      <c r="M2502" s="240">
        <v>101.04086214246458</v>
      </c>
      <c r="N2502" s="240">
        <v>101.5378600056015</v>
      </c>
      <c r="O2502" s="240"/>
      <c r="P2502" s="238"/>
    </row>
    <row r="2503" spans="9:16" x14ac:dyDescent="0.35">
      <c r="I2503" s="223">
        <v>46016</v>
      </c>
      <c r="J2503" s="233">
        <v>99.841841801368886</v>
      </c>
      <c r="K2503" s="235">
        <v>99.979260506164039</v>
      </c>
      <c r="L2503" s="235">
        <v>99.978884062809598</v>
      </c>
      <c r="M2503" s="240">
        <v>101.04047649513504</v>
      </c>
      <c r="N2503" s="240">
        <v>101.53767126480552</v>
      </c>
      <c r="O2503" s="240"/>
      <c r="P2503" s="238"/>
    </row>
    <row r="2504" spans="9:16" x14ac:dyDescent="0.35">
      <c r="I2504" s="223">
        <v>46017</v>
      </c>
      <c r="J2504" s="233">
        <v>99.841868360260335</v>
      </c>
      <c r="K2504" s="235">
        <v>99.97926398886662</v>
      </c>
      <c r="L2504" s="235">
        <v>99.978887403938899</v>
      </c>
      <c r="M2504" s="240">
        <v>101.0400908478055</v>
      </c>
      <c r="N2504" s="240">
        <v>101.53748252400956</v>
      </c>
      <c r="O2504" s="240"/>
      <c r="P2504" s="238"/>
    </row>
    <row r="2505" spans="9:16" x14ac:dyDescent="0.35">
      <c r="I2505" s="223">
        <v>46018</v>
      </c>
      <c r="J2505" s="233">
        <v>99.841894919151784</v>
      </c>
      <c r="K2505" s="235">
        <v>99.979267471569202</v>
      </c>
      <c r="L2505" s="235">
        <v>99.978890745068199</v>
      </c>
      <c r="M2505" s="240">
        <v>101.03970520047596</v>
      </c>
      <c r="N2505" s="240">
        <v>101.53729378321358</v>
      </c>
      <c r="O2505" s="240"/>
      <c r="P2505" s="238"/>
    </row>
    <row r="2506" spans="9:16" x14ac:dyDescent="0.35">
      <c r="I2506" s="223">
        <v>46019</v>
      </c>
      <c r="J2506" s="233">
        <v>99.841921478043233</v>
      </c>
      <c r="K2506" s="235">
        <v>99.979270954271783</v>
      </c>
      <c r="L2506" s="235">
        <v>99.978894086197499</v>
      </c>
      <c r="M2506" s="240">
        <v>101.03931955314643</v>
      </c>
      <c r="N2506" s="240">
        <v>101.53710504241762</v>
      </c>
      <c r="O2506" s="240"/>
      <c r="P2506" s="238"/>
    </row>
    <row r="2507" spans="9:16" x14ac:dyDescent="0.35">
      <c r="I2507" s="223">
        <v>46020</v>
      </c>
      <c r="J2507" s="233">
        <v>99.841948036934681</v>
      </c>
      <c r="K2507" s="235">
        <v>99.979274436974364</v>
      </c>
      <c r="L2507" s="235">
        <v>99.9788974273268</v>
      </c>
      <c r="M2507" s="240">
        <v>101.03893390581689</v>
      </c>
      <c r="N2507" s="240">
        <v>101.53691630162164</v>
      </c>
      <c r="O2507" s="240"/>
      <c r="P2507" s="238"/>
    </row>
    <row r="2508" spans="9:16" x14ac:dyDescent="0.35">
      <c r="I2508" s="223">
        <v>46021</v>
      </c>
      <c r="J2508" s="233">
        <v>99.84197459582613</v>
      </c>
      <c r="K2508" s="235">
        <v>99.979277919676946</v>
      </c>
      <c r="L2508" s="235">
        <v>99.9789007684561</v>
      </c>
      <c r="M2508" s="240">
        <v>101.03854825848735</v>
      </c>
      <c r="N2508" s="240">
        <v>101.53672756082568</v>
      </c>
      <c r="O2508" s="240"/>
      <c r="P2508" s="238"/>
    </row>
    <row r="2509" spans="9:16" x14ac:dyDescent="0.35">
      <c r="I2509" s="223">
        <v>46022</v>
      </c>
      <c r="J2509" s="233">
        <v>99.842001154717579</v>
      </c>
      <c r="K2509" s="235">
        <v>99.979281402379527</v>
      </c>
      <c r="L2509" s="235">
        <v>99.9789041095854</v>
      </c>
      <c r="M2509" s="240">
        <v>101.03816261115782</v>
      </c>
      <c r="N2509" s="240">
        <v>101.5365388200297</v>
      </c>
      <c r="O2509" s="240"/>
      <c r="P2509" s="238"/>
    </row>
    <row r="2510" spans="9:16" x14ac:dyDescent="0.35">
      <c r="I2510" s="223">
        <v>46023</v>
      </c>
      <c r="J2510" s="233">
        <v>99.842027713609028</v>
      </c>
      <c r="K2510" s="235">
        <v>99.979284885082109</v>
      </c>
      <c r="L2510" s="235">
        <v>99.978907450714701</v>
      </c>
      <c r="M2510" s="240">
        <v>101.03777696382828</v>
      </c>
      <c r="N2510" s="240">
        <v>101.53635007923374</v>
      </c>
      <c r="O2510" s="240"/>
      <c r="P2510" s="238"/>
    </row>
    <row r="2511" spans="9:16" x14ac:dyDescent="0.35">
      <c r="I2511" s="223">
        <v>46024</v>
      </c>
      <c r="J2511" s="233">
        <v>99.842054272500476</v>
      </c>
      <c r="K2511" s="235">
        <v>99.97928836778469</v>
      </c>
      <c r="L2511" s="235">
        <v>99.978910791844001</v>
      </c>
      <c r="M2511" s="240">
        <v>101.03739131649874</v>
      </c>
      <c r="N2511" s="240">
        <v>101.53616133843776</v>
      </c>
      <c r="O2511" s="240"/>
      <c r="P2511" s="238"/>
    </row>
    <row r="2512" spans="9:16" x14ac:dyDescent="0.35">
      <c r="I2512" s="223">
        <v>46025</v>
      </c>
      <c r="J2512" s="233">
        <v>99.842080831391925</v>
      </c>
      <c r="K2512" s="235">
        <v>99.979291850487272</v>
      </c>
      <c r="L2512" s="235">
        <v>99.978914132973301</v>
      </c>
      <c r="M2512" s="240">
        <v>101.0370056691692</v>
      </c>
      <c r="N2512" s="240">
        <v>101.5359725976418</v>
      </c>
      <c r="O2512" s="240"/>
      <c r="P2512" s="238"/>
    </row>
    <row r="2513" spans="9:16" x14ac:dyDescent="0.35">
      <c r="I2513" s="223">
        <v>46026</v>
      </c>
      <c r="J2513" s="233">
        <v>99.842107390283374</v>
      </c>
      <c r="K2513" s="235">
        <v>99.979295333189853</v>
      </c>
      <c r="L2513" s="235">
        <v>99.978917474102602</v>
      </c>
      <c r="M2513" s="240">
        <v>101.03662002183967</v>
      </c>
      <c r="N2513" s="240">
        <v>101.53578385684582</v>
      </c>
      <c r="O2513" s="240"/>
      <c r="P2513" s="238"/>
    </row>
    <row r="2514" spans="9:16" x14ac:dyDescent="0.35">
      <c r="I2514" s="223">
        <v>46027</v>
      </c>
      <c r="J2514" s="233">
        <v>99.842133949174823</v>
      </c>
      <c r="K2514" s="235">
        <v>99.979298815892435</v>
      </c>
      <c r="L2514" s="235">
        <v>99.978920815231902</v>
      </c>
      <c r="M2514" s="240">
        <v>101.03623437451013</v>
      </c>
      <c r="N2514" s="240">
        <v>101.53559511604986</v>
      </c>
      <c r="O2514" s="240"/>
      <c r="P2514" s="238"/>
    </row>
    <row r="2515" spans="9:16" x14ac:dyDescent="0.35">
      <c r="I2515" s="223">
        <v>46028</v>
      </c>
      <c r="J2515" s="233">
        <v>99.842160508066272</v>
      </c>
      <c r="K2515" s="235">
        <v>99.979302298595016</v>
      </c>
      <c r="L2515" s="235">
        <v>99.978924156361202</v>
      </c>
      <c r="M2515" s="240">
        <v>101.03584872718059</v>
      </c>
      <c r="N2515" s="240">
        <v>101.53540637525388</v>
      </c>
      <c r="O2515" s="240"/>
      <c r="P2515" s="238"/>
    </row>
    <row r="2516" spans="9:16" x14ac:dyDescent="0.35">
      <c r="I2516" s="223">
        <v>46029</v>
      </c>
      <c r="J2516" s="233">
        <v>99.84218706695772</v>
      </c>
      <c r="K2516" s="235">
        <v>99.979305781297597</v>
      </c>
      <c r="L2516" s="235">
        <v>99.978927497490503</v>
      </c>
      <c r="M2516" s="240">
        <v>101.03546307985106</v>
      </c>
      <c r="N2516" s="240">
        <v>101.53521763445792</v>
      </c>
      <c r="O2516" s="240"/>
      <c r="P2516" s="238"/>
    </row>
    <row r="2517" spans="9:16" x14ac:dyDescent="0.35">
      <c r="I2517" s="223">
        <v>46030</v>
      </c>
      <c r="J2517" s="233">
        <v>99.842213625849169</v>
      </c>
      <c r="K2517" s="235">
        <v>99.979309264000179</v>
      </c>
      <c r="L2517" s="235">
        <v>99.978930838619803</v>
      </c>
      <c r="M2517" s="240">
        <v>101.03507743252152</v>
      </c>
      <c r="N2517" s="240">
        <v>101.53502889366194</v>
      </c>
      <c r="O2517" s="240"/>
      <c r="P2517" s="238"/>
    </row>
    <row r="2518" spans="9:16" x14ac:dyDescent="0.35">
      <c r="I2518" s="223">
        <v>46031</v>
      </c>
      <c r="J2518" s="233">
        <v>99.842240184740618</v>
      </c>
      <c r="K2518" s="235">
        <v>99.97931274670276</v>
      </c>
      <c r="L2518" s="235">
        <v>99.978934179749103</v>
      </c>
      <c r="M2518" s="240">
        <v>101.03469178519198</v>
      </c>
      <c r="N2518" s="240">
        <v>101.53484015286598</v>
      </c>
      <c r="O2518" s="240"/>
      <c r="P2518" s="238"/>
    </row>
    <row r="2519" spans="9:16" x14ac:dyDescent="0.35">
      <c r="I2519" s="223">
        <v>46032</v>
      </c>
      <c r="J2519" s="233">
        <v>99.842266743632067</v>
      </c>
      <c r="K2519" s="235">
        <v>99.979316229405342</v>
      </c>
      <c r="L2519" s="235">
        <v>99.978937520878404</v>
      </c>
      <c r="M2519" s="240">
        <v>101.03430613786244</v>
      </c>
      <c r="N2519" s="240">
        <v>101.53465141207</v>
      </c>
      <c r="O2519" s="240"/>
      <c r="P2519" s="238"/>
    </row>
    <row r="2520" spans="9:16" x14ac:dyDescent="0.35">
      <c r="I2520" s="223">
        <v>46033</v>
      </c>
      <c r="J2520" s="233">
        <v>99.842293302523515</v>
      </c>
      <c r="K2520" s="235">
        <v>99.979319712107923</v>
      </c>
      <c r="L2520" s="235">
        <v>99.978940862007704</v>
      </c>
      <c r="M2520" s="240">
        <v>101.03392049053291</v>
      </c>
      <c r="N2520" s="240">
        <v>101.53446267127404</v>
      </c>
      <c r="O2520" s="240"/>
      <c r="P2520" s="238"/>
    </row>
    <row r="2521" spans="9:16" x14ac:dyDescent="0.35">
      <c r="I2521" s="223">
        <v>46034</v>
      </c>
      <c r="J2521" s="233">
        <v>99.842319861414964</v>
      </c>
      <c r="K2521" s="235">
        <v>99.979323194810505</v>
      </c>
      <c r="L2521" s="235">
        <v>99.978944203137004</v>
      </c>
      <c r="M2521" s="240">
        <v>101.03353484320337</v>
      </c>
      <c r="N2521" s="240">
        <v>101.53427393047807</v>
      </c>
      <c r="O2521" s="240"/>
      <c r="P2521" s="238"/>
    </row>
    <row r="2522" spans="9:16" x14ac:dyDescent="0.35">
      <c r="I2522" s="223">
        <v>46035</v>
      </c>
      <c r="J2522" s="233">
        <v>99.842346420306413</v>
      </c>
      <c r="K2522" s="235">
        <v>99.979326677513086</v>
      </c>
      <c r="L2522" s="235">
        <v>99.978947544266305</v>
      </c>
      <c r="M2522" s="240">
        <v>101.03314919587383</v>
      </c>
      <c r="N2522" s="240">
        <v>101.5340851896821</v>
      </c>
      <c r="O2522" s="240"/>
      <c r="P2522" s="238"/>
    </row>
    <row r="2523" spans="9:16" x14ac:dyDescent="0.35">
      <c r="I2523" s="223">
        <v>46036</v>
      </c>
      <c r="J2523" s="233">
        <v>99.842372979197862</v>
      </c>
      <c r="K2523" s="235">
        <v>99.979330160215667</v>
      </c>
      <c r="L2523" s="235">
        <v>99.978950885395605</v>
      </c>
      <c r="M2523" s="240">
        <v>101.0327635485443</v>
      </c>
      <c r="N2523" s="240">
        <v>101.53389644888613</v>
      </c>
      <c r="O2523" s="240"/>
      <c r="P2523" s="238"/>
    </row>
    <row r="2524" spans="9:16" x14ac:dyDescent="0.35">
      <c r="I2524" s="223">
        <v>46037</v>
      </c>
      <c r="J2524" s="233">
        <v>99.84239953808931</v>
      </c>
      <c r="K2524" s="235">
        <v>99.979333642918249</v>
      </c>
      <c r="L2524" s="235">
        <v>99.978954226524905</v>
      </c>
      <c r="M2524" s="240">
        <v>101.03237790121476</v>
      </c>
      <c r="N2524" s="240">
        <v>101.53370770809016</v>
      </c>
      <c r="O2524" s="240"/>
      <c r="P2524" s="238"/>
    </row>
    <row r="2525" spans="9:16" x14ac:dyDescent="0.35">
      <c r="I2525" s="223">
        <v>46038</v>
      </c>
      <c r="J2525" s="233">
        <v>99.842426096980759</v>
      </c>
      <c r="K2525" s="235">
        <v>99.97933712562083</v>
      </c>
      <c r="L2525" s="235">
        <v>99.978957567654206</v>
      </c>
      <c r="M2525" s="240">
        <v>101.03199225388522</v>
      </c>
      <c r="N2525" s="240">
        <v>101.53351896729419</v>
      </c>
      <c r="O2525" s="240"/>
      <c r="P2525" s="238"/>
    </row>
    <row r="2526" spans="9:16" x14ac:dyDescent="0.35">
      <c r="I2526" s="223">
        <v>46039</v>
      </c>
      <c r="J2526" s="233">
        <v>99.842452655872208</v>
      </c>
      <c r="K2526" s="235">
        <v>99.979340608323412</v>
      </c>
      <c r="L2526" s="235">
        <v>99.978960908783506</v>
      </c>
      <c r="M2526" s="240">
        <v>101.03160660655568</v>
      </c>
      <c r="N2526" s="240">
        <v>101.53333022649822</v>
      </c>
      <c r="O2526" s="240"/>
      <c r="P2526" s="238"/>
    </row>
    <row r="2527" spans="9:16" x14ac:dyDescent="0.35">
      <c r="I2527" s="223">
        <v>46040</v>
      </c>
      <c r="J2527" s="233">
        <v>99.842479214763657</v>
      </c>
      <c r="K2527" s="235">
        <v>99.979344091025993</v>
      </c>
      <c r="L2527" s="235">
        <v>99.978964249912806</v>
      </c>
      <c r="M2527" s="240">
        <v>101.03122095922615</v>
      </c>
      <c r="N2527" s="240">
        <v>101.53314148570225</v>
      </c>
      <c r="O2527" s="240"/>
      <c r="P2527" s="238"/>
    </row>
    <row r="2528" spans="9:16" x14ac:dyDescent="0.35">
      <c r="I2528" s="223">
        <v>46041</v>
      </c>
      <c r="J2528" s="233">
        <v>99.842505773655105</v>
      </c>
      <c r="K2528" s="235">
        <v>99.979347573728575</v>
      </c>
      <c r="L2528" s="235">
        <v>99.978967591042107</v>
      </c>
      <c r="M2528" s="240">
        <v>101.03083531189661</v>
      </c>
      <c r="N2528" s="240">
        <v>101.53295274490628</v>
      </c>
      <c r="O2528" s="240"/>
      <c r="P2528" s="238"/>
    </row>
    <row r="2529" spans="9:16" x14ac:dyDescent="0.35">
      <c r="I2529" s="223">
        <v>46042</v>
      </c>
      <c r="J2529" s="233">
        <v>99.842532332546554</v>
      </c>
      <c r="K2529" s="235">
        <v>99.979351056431156</v>
      </c>
      <c r="L2529" s="235">
        <v>99.978970932171407</v>
      </c>
      <c r="M2529" s="240">
        <v>101.03044966456707</v>
      </c>
      <c r="N2529" s="240">
        <v>101.53276400411031</v>
      </c>
      <c r="O2529" s="240"/>
      <c r="P2529" s="238"/>
    </row>
    <row r="2530" spans="9:16" x14ac:dyDescent="0.35">
      <c r="I2530" s="223">
        <v>46043</v>
      </c>
      <c r="J2530" s="233">
        <v>99.842558891438003</v>
      </c>
      <c r="K2530" s="235">
        <v>99.979354539133737</v>
      </c>
      <c r="L2530" s="235">
        <v>99.978974273300707</v>
      </c>
      <c r="M2530" s="240">
        <v>101.03006401723754</v>
      </c>
      <c r="N2530" s="240">
        <v>101.53257526331434</v>
      </c>
      <c r="O2530" s="240"/>
      <c r="P2530" s="238"/>
    </row>
    <row r="2531" spans="9:16" x14ac:dyDescent="0.35">
      <c r="I2531" s="223">
        <v>46044</v>
      </c>
      <c r="J2531" s="233">
        <v>99.842585450329452</v>
      </c>
      <c r="K2531" s="235">
        <v>99.979358021836319</v>
      </c>
      <c r="L2531" s="235">
        <v>99.978977614430008</v>
      </c>
      <c r="M2531" s="240">
        <v>101.029678369908</v>
      </c>
      <c r="N2531" s="240">
        <v>101.53238652251837</v>
      </c>
      <c r="O2531" s="240"/>
      <c r="P2531" s="238"/>
    </row>
    <row r="2532" spans="9:16" x14ac:dyDescent="0.35">
      <c r="I2532" s="223">
        <v>46045</v>
      </c>
      <c r="J2532" s="233">
        <v>99.8426120092209</v>
      </c>
      <c r="K2532" s="235">
        <v>99.9793615045389</v>
      </c>
      <c r="L2532" s="235">
        <v>99.978980955559308</v>
      </c>
      <c r="M2532" s="240">
        <v>101.02929272257846</v>
      </c>
      <c r="N2532" s="240">
        <v>101.5321977817224</v>
      </c>
      <c r="O2532" s="240"/>
      <c r="P2532" s="238"/>
    </row>
    <row r="2533" spans="9:16" x14ac:dyDescent="0.35">
      <c r="I2533" s="223">
        <v>46046</v>
      </c>
      <c r="J2533" s="233">
        <v>99.842638568112349</v>
      </c>
      <c r="K2533" s="235">
        <v>99.979364987241482</v>
      </c>
      <c r="L2533" s="235">
        <v>99.978984296688608</v>
      </c>
      <c r="M2533" s="240">
        <v>101.02890707524892</v>
      </c>
      <c r="N2533" s="240">
        <v>101.53200904092643</v>
      </c>
      <c r="O2533" s="240"/>
      <c r="P2533" s="238"/>
    </row>
    <row r="2534" spans="9:16" x14ac:dyDescent="0.35">
      <c r="I2534" s="223">
        <v>46047</v>
      </c>
      <c r="J2534" s="233">
        <v>99.842665127003798</v>
      </c>
      <c r="K2534" s="235">
        <v>99.979368469944063</v>
      </c>
      <c r="L2534" s="235">
        <v>99.978987637817909</v>
      </c>
      <c r="M2534" s="240">
        <v>101.02852142791939</v>
      </c>
      <c r="N2534" s="240">
        <v>101.53182030013046</v>
      </c>
      <c r="O2534" s="240"/>
      <c r="P2534" s="238"/>
    </row>
    <row r="2535" spans="9:16" x14ac:dyDescent="0.35">
      <c r="I2535" s="223">
        <v>46048</v>
      </c>
      <c r="J2535" s="233">
        <v>99.842691685895247</v>
      </c>
      <c r="K2535" s="235">
        <v>99.979371952646645</v>
      </c>
      <c r="L2535" s="235">
        <v>99.978990978947209</v>
      </c>
      <c r="M2535" s="240">
        <v>101.02813578058985</v>
      </c>
      <c r="N2535" s="240">
        <v>101.53163155933449</v>
      </c>
      <c r="O2535" s="240"/>
      <c r="P2535" s="238"/>
    </row>
    <row r="2536" spans="9:16" x14ac:dyDescent="0.35">
      <c r="I2536" s="223">
        <v>46049</v>
      </c>
      <c r="J2536" s="233">
        <v>99.842718244786695</v>
      </c>
      <c r="K2536" s="235">
        <v>99.979375435349226</v>
      </c>
      <c r="L2536" s="235">
        <v>99.978994320076509</v>
      </c>
      <c r="M2536" s="240">
        <v>101.02775013326031</v>
      </c>
      <c r="N2536" s="240">
        <v>101.53144281853852</v>
      </c>
      <c r="O2536" s="240"/>
      <c r="P2536" s="238"/>
    </row>
    <row r="2537" spans="9:16" x14ac:dyDescent="0.35">
      <c r="I2537" s="223">
        <v>46050</v>
      </c>
      <c r="J2537" s="233">
        <v>99.842744803678144</v>
      </c>
      <c r="K2537" s="235">
        <v>99.979378918051808</v>
      </c>
      <c r="L2537" s="235">
        <v>99.97899766120581</v>
      </c>
      <c r="M2537" s="240">
        <v>101.02736448593078</v>
      </c>
      <c r="N2537" s="240">
        <v>101.53125407774255</v>
      </c>
      <c r="O2537" s="240"/>
      <c r="P2537" s="238"/>
    </row>
    <row r="2538" spans="9:16" x14ac:dyDescent="0.35">
      <c r="I2538" s="223">
        <v>46051</v>
      </c>
      <c r="J2538" s="233">
        <v>99.842771362569593</v>
      </c>
      <c r="K2538" s="235">
        <v>99.979382400754389</v>
      </c>
      <c r="L2538" s="235">
        <v>99.97900100233511</v>
      </c>
      <c r="M2538" s="240">
        <v>101.02697883860124</v>
      </c>
      <c r="N2538" s="240">
        <v>101.53106533694658</v>
      </c>
      <c r="O2538" s="240"/>
      <c r="P2538" s="238"/>
    </row>
    <row r="2539" spans="9:16" x14ac:dyDescent="0.35">
      <c r="I2539" s="223">
        <v>46052</v>
      </c>
      <c r="J2539" s="233">
        <v>99.842797921461042</v>
      </c>
      <c r="K2539" s="235">
        <v>99.97938588345697</v>
      </c>
      <c r="L2539" s="235">
        <v>99.97900434346441</v>
      </c>
      <c r="M2539" s="240">
        <v>101.0265931912717</v>
      </c>
      <c r="N2539" s="240">
        <v>101.53087659615061</v>
      </c>
      <c r="O2539" s="240"/>
      <c r="P2539" s="238"/>
    </row>
    <row r="2540" spans="9:16" x14ac:dyDescent="0.35">
      <c r="I2540" s="223">
        <v>46053</v>
      </c>
      <c r="J2540" s="233">
        <v>99.84282448035249</v>
      </c>
      <c r="K2540" s="235">
        <v>99.979389366159552</v>
      </c>
      <c r="L2540" s="235">
        <v>99.979007684593711</v>
      </c>
      <c r="M2540" s="240">
        <v>101.02620754394216</v>
      </c>
      <c r="N2540" s="240">
        <v>101.53068785535464</v>
      </c>
      <c r="O2540" s="240"/>
      <c r="P2540" s="238"/>
    </row>
    <row r="2541" spans="9:16" x14ac:dyDescent="0.35">
      <c r="I2541" s="223">
        <v>46054</v>
      </c>
      <c r="J2541" s="233">
        <v>99.842851039243939</v>
      </c>
      <c r="K2541" s="235">
        <v>99.979392848862133</v>
      </c>
      <c r="L2541" s="235">
        <v>99.979011025723011</v>
      </c>
      <c r="M2541" s="240">
        <v>101.02582189661263</v>
      </c>
      <c r="N2541" s="240">
        <v>101.53049911455867</v>
      </c>
      <c r="O2541" s="240"/>
      <c r="P2541" s="238"/>
    </row>
    <row r="2542" spans="9:16" x14ac:dyDescent="0.35">
      <c r="I2542" s="223">
        <v>46055</v>
      </c>
      <c r="J2542" s="233">
        <v>99.842877598135388</v>
      </c>
      <c r="K2542" s="235">
        <v>99.979396331564715</v>
      </c>
      <c r="L2542" s="235">
        <v>99.979014366852311</v>
      </c>
      <c r="M2542" s="240">
        <v>101.02543624928309</v>
      </c>
      <c r="N2542" s="240">
        <v>101.5303103737627</v>
      </c>
      <c r="O2542" s="240"/>
      <c r="P2542" s="238"/>
    </row>
    <row r="2543" spans="9:16" x14ac:dyDescent="0.35">
      <c r="I2543" s="223">
        <v>46056</v>
      </c>
      <c r="J2543" s="233">
        <v>99.842904157026837</v>
      </c>
      <c r="K2543" s="235">
        <v>99.979399814267296</v>
      </c>
      <c r="L2543" s="235">
        <v>99.979017707981612</v>
      </c>
      <c r="M2543" s="240">
        <v>101.02505060195355</v>
      </c>
      <c r="N2543" s="240">
        <v>101.53012163296673</v>
      </c>
      <c r="O2543" s="240"/>
      <c r="P2543" s="238"/>
    </row>
    <row r="2544" spans="9:16" x14ac:dyDescent="0.35">
      <c r="I2544" s="223">
        <v>46057</v>
      </c>
      <c r="J2544" s="233">
        <v>99.842930715918286</v>
      </c>
      <c r="K2544" s="235">
        <v>99.979403296969878</v>
      </c>
      <c r="L2544" s="235">
        <v>99.979021049110912</v>
      </c>
      <c r="M2544" s="240">
        <v>101.02466495462401</v>
      </c>
      <c r="N2544" s="240">
        <v>101.52993289217076</v>
      </c>
      <c r="O2544" s="240"/>
      <c r="P2544" s="238"/>
    </row>
    <row r="2545" spans="9:16" x14ac:dyDescent="0.35">
      <c r="I2545" s="223">
        <v>46058</v>
      </c>
      <c r="J2545" s="233">
        <v>99.842957274809734</v>
      </c>
      <c r="K2545" s="235">
        <v>99.979406779672459</v>
      </c>
      <c r="L2545" s="235">
        <v>99.979024390240212</v>
      </c>
      <c r="M2545" s="240">
        <v>101.02427930729448</v>
      </c>
      <c r="N2545" s="240">
        <v>101.52974415137479</v>
      </c>
      <c r="O2545" s="240"/>
      <c r="P2545" s="238"/>
    </row>
    <row r="2546" spans="9:16" x14ac:dyDescent="0.35">
      <c r="I2546" s="223">
        <v>46059</v>
      </c>
      <c r="J2546" s="233">
        <v>99.842983833701183</v>
      </c>
      <c r="K2546" s="235">
        <v>99.97941026237504</v>
      </c>
      <c r="L2546" s="235">
        <v>99.979027731369513</v>
      </c>
      <c r="M2546" s="240">
        <v>101.02389365996494</v>
      </c>
      <c r="N2546" s="240">
        <v>101.52955541057882</v>
      </c>
      <c r="O2546" s="240"/>
      <c r="P2546" s="238"/>
    </row>
    <row r="2547" spans="9:16" x14ac:dyDescent="0.35">
      <c r="I2547" s="223">
        <v>46060</v>
      </c>
      <c r="J2547" s="233">
        <v>99.843010392592632</v>
      </c>
      <c r="K2547" s="235">
        <v>99.979413745077622</v>
      </c>
      <c r="L2547" s="235">
        <v>99.979031072498813</v>
      </c>
      <c r="M2547" s="240">
        <v>101.0235080126354</v>
      </c>
      <c r="N2547" s="240">
        <v>101.52936666978285</v>
      </c>
      <c r="O2547" s="240"/>
      <c r="P2547" s="238"/>
    </row>
    <row r="2548" spans="9:16" x14ac:dyDescent="0.35">
      <c r="I2548" s="223">
        <v>46061</v>
      </c>
      <c r="J2548" s="233">
        <v>99.843036951484081</v>
      </c>
      <c r="K2548" s="235">
        <v>99.979417227780203</v>
      </c>
      <c r="L2548" s="235">
        <v>99.979034413628113</v>
      </c>
      <c r="M2548" s="240">
        <v>101.02312236530587</v>
      </c>
      <c r="N2548" s="240">
        <v>101.52917792898688</v>
      </c>
      <c r="O2548" s="240"/>
      <c r="P2548" s="238"/>
    </row>
    <row r="2549" spans="9:16" x14ac:dyDescent="0.35">
      <c r="I2549" s="223">
        <v>46062</v>
      </c>
      <c r="J2549" s="233">
        <v>99.843063510375529</v>
      </c>
      <c r="K2549" s="235">
        <v>99.979420710482785</v>
      </c>
      <c r="L2549" s="235">
        <v>99.979037754757414</v>
      </c>
      <c r="M2549" s="240">
        <v>101.02273671797633</v>
      </c>
      <c r="N2549" s="240">
        <v>101.52898918819091</v>
      </c>
      <c r="O2549" s="240"/>
      <c r="P2549" s="238"/>
    </row>
    <row r="2550" spans="9:16" x14ac:dyDescent="0.35">
      <c r="I2550" s="223">
        <v>46063</v>
      </c>
      <c r="J2550" s="233">
        <v>99.843090069266978</v>
      </c>
      <c r="K2550" s="235">
        <v>99.979424193185366</v>
      </c>
      <c r="L2550" s="235">
        <v>99.979041095886714</v>
      </c>
      <c r="M2550" s="240">
        <v>101.02235107064679</v>
      </c>
      <c r="N2550" s="240">
        <v>101.52880044739494</v>
      </c>
      <c r="O2550" s="240"/>
      <c r="P2550" s="238"/>
    </row>
    <row r="2551" spans="9:16" x14ac:dyDescent="0.35">
      <c r="I2551" s="223">
        <v>46064</v>
      </c>
      <c r="J2551" s="233">
        <v>99.843116628158427</v>
      </c>
      <c r="K2551" s="235">
        <v>99.979427675887948</v>
      </c>
      <c r="L2551" s="235">
        <v>99.979044437016015</v>
      </c>
      <c r="M2551" s="240">
        <v>101.02196542331725</v>
      </c>
      <c r="N2551" s="240">
        <v>101.52861170659897</v>
      </c>
      <c r="O2551" s="240"/>
      <c r="P2551" s="238"/>
    </row>
    <row r="2552" spans="9:16" x14ac:dyDescent="0.35">
      <c r="I2552" s="223">
        <v>46065</v>
      </c>
      <c r="J2552" s="233">
        <v>99.843143187049876</v>
      </c>
      <c r="K2552" s="235">
        <v>99.979431158590529</v>
      </c>
      <c r="L2552" s="235">
        <v>99.979047778145315</v>
      </c>
      <c r="M2552" s="240">
        <v>101.02157977598772</v>
      </c>
      <c r="N2552" s="240">
        <v>101.528422965803</v>
      </c>
      <c r="O2552" s="240"/>
      <c r="P2552" s="238"/>
    </row>
    <row r="2553" spans="9:16" x14ac:dyDescent="0.35">
      <c r="I2553" s="223">
        <v>46066</v>
      </c>
      <c r="J2553" s="233">
        <v>99.843169745941324</v>
      </c>
      <c r="K2553" s="235">
        <v>99.979434641293111</v>
      </c>
      <c r="L2553" s="235">
        <v>99.979051119274615</v>
      </c>
      <c r="M2553" s="240">
        <v>101.02119412865818</v>
      </c>
      <c r="N2553" s="240">
        <v>101.52823422500703</v>
      </c>
      <c r="O2553" s="240"/>
      <c r="P2553" s="238"/>
    </row>
    <row r="2554" spans="9:16" x14ac:dyDescent="0.35">
      <c r="I2554" s="223">
        <v>46067</v>
      </c>
      <c r="J2554" s="233">
        <v>99.843196304832773</v>
      </c>
      <c r="K2554" s="235">
        <v>99.979438123995692</v>
      </c>
      <c r="L2554" s="235">
        <v>99.979054460403916</v>
      </c>
      <c r="M2554" s="240">
        <v>101.02080848132864</v>
      </c>
      <c r="N2554" s="240">
        <v>101.52804548421106</v>
      </c>
      <c r="O2554" s="240"/>
      <c r="P2554" s="238"/>
    </row>
    <row r="2555" spans="9:16" x14ac:dyDescent="0.35">
      <c r="I2555" s="223">
        <v>46068</v>
      </c>
      <c r="J2555" s="233">
        <v>99.843222863724222</v>
      </c>
      <c r="K2555" s="235">
        <v>99.979441606698273</v>
      </c>
      <c r="L2555" s="235">
        <v>99.979057801533216</v>
      </c>
      <c r="M2555" s="240">
        <v>101.02042283399911</v>
      </c>
      <c r="N2555" s="240">
        <v>101.52785674341509</v>
      </c>
      <c r="O2555" s="240"/>
      <c r="P2555" s="238"/>
    </row>
    <row r="2556" spans="9:16" x14ac:dyDescent="0.35">
      <c r="I2556" s="223">
        <v>46069</v>
      </c>
      <c r="J2556" s="233">
        <v>99.843249422615671</v>
      </c>
      <c r="K2556" s="235">
        <v>99.979445089400855</v>
      </c>
      <c r="L2556" s="235">
        <v>99.979061142662516</v>
      </c>
      <c r="M2556" s="240">
        <v>101.02003718666957</v>
      </c>
      <c r="N2556" s="240">
        <v>101.52766800261912</v>
      </c>
      <c r="O2556" s="240"/>
      <c r="P2556" s="238"/>
    </row>
    <row r="2557" spans="9:16" x14ac:dyDescent="0.35">
      <c r="I2557" s="223">
        <v>46070</v>
      </c>
      <c r="J2557" s="233">
        <v>99.843275981507119</v>
      </c>
      <c r="K2557" s="235">
        <v>99.979448572103436</v>
      </c>
      <c r="L2557" s="235">
        <v>99.979064483791817</v>
      </c>
      <c r="M2557" s="240">
        <v>101.01965153934003</v>
      </c>
      <c r="N2557" s="240">
        <v>101.52747926182315</v>
      </c>
      <c r="O2557" s="240"/>
      <c r="P2557" s="238"/>
    </row>
    <row r="2558" spans="9:16" x14ac:dyDescent="0.35">
      <c r="I2558" s="223">
        <v>46071</v>
      </c>
      <c r="J2558" s="233">
        <v>99.843302540398568</v>
      </c>
      <c r="K2558" s="235">
        <v>99.979452054806018</v>
      </c>
      <c r="L2558" s="235">
        <v>99.979067824921117</v>
      </c>
      <c r="M2558" s="240">
        <v>101.01926589201049</v>
      </c>
      <c r="N2558" s="240">
        <v>101.52729052102718</v>
      </c>
      <c r="O2558" s="240"/>
      <c r="P2558" s="238"/>
    </row>
    <row r="2559" spans="9:16" x14ac:dyDescent="0.35">
      <c r="I2559" s="223">
        <v>46072</v>
      </c>
      <c r="J2559" s="233">
        <v>99.843329099290017</v>
      </c>
      <c r="K2559" s="235">
        <v>99.979455537508599</v>
      </c>
      <c r="L2559" s="235">
        <v>99.979071166050417</v>
      </c>
      <c r="M2559" s="240">
        <v>101.01888024468096</v>
      </c>
      <c r="N2559" s="240">
        <v>101.52710178023121</v>
      </c>
      <c r="O2559" s="240"/>
      <c r="P2559" s="238"/>
    </row>
    <row r="2560" spans="9:16" x14ac:dyDescent="0.35">
      <c r="I2560" s="223">
        <v>46073</v>
      </c>
      <c r="J2560" s="233">
        <v>99.843355658181466</v>
      </c>
      <c r="K2560" s="235">
        <v>99.979459020211181</v>
      </c>
      <c r="L2560" s="235">
        <v>99.979074507179718</v>
      </c>
      <c r="M2560" s="240">
        <v>101.01849459735142</v>
      </c>
      <c r="N2560" s="240">
        <v>101.52691303943524</v>
      </c>
      <c r="O2560" s="240"/>
      <c r="P2560" s="238"/>
    </row>
    <row r="2561" spans="9:16" x14ac:dyDescent="0.35">
      <c r="I2561" s="223">
        <v>46074</v>
      </c>
      <c r="J2561" s="233">
        <v>99.843382217072914</v>
      </c>
      <c r="K2561" s="235">
        <v>99.979462502913762</v>
      </c>
      <c r="L2561" s="235">
        <v>99.979077848309018</v>
      </c>
      <c r="M2561" s="240">
        <v>101.01810895002188</v>
      </c>
      <c r="N2561" s="240">
        <v>101.52672429863927</v>
      </c>
      <c r="O2561" s="240"/>
      <c r="P2561" s="238"/>
    </row>
    <row r="2562" spans="9:16" x14ac:dyDescent="0.35">
      <c r="I2562" s="223">
        <v>46075</v>
      </c>
      <c r="J2562" s="233">
        <v>99.843408775964363</v>
      </c>
      <c r="K2562" s="235">
        <v>99.979465985616343</v>
      </c>
      <c r="L2562" s="235">
        <v>99.979081189438318</v>
      </c>
      <c r="M2562" s="240">
        <v>101.01772330269235</v>
      </c>
      <c r="N2562" s="240">
        <v>101.5265355578433</v>
      </c>
      <c r="O2562" s="240"/>
      <c r="P2562" s="238"/>
    </row>
    <row r="2563" spans="9:16" x14ac:dyDescent="0.35">
      <c r="I2563" s="223">
        <v>46076</v>
      </c>
      <c r="J2563" s="233">
        <v>99.843435334855812</v>
      </c>
      <c r="K2563" s="235">
        <v>99.979469468318925</v>
      </c>
      <c r="L2563" s="235">
        <v>99.979084530567619</v>
      </c>
      <c r="M2563" s="240">
        <v>101.01733765536281</v>
      </c>
      <c r="N2563" s="240">
        <v>101.52634681704733</v>
      </c>
      <c r="O2563" s="240"/>
      <c r="P2563" s="238"/>
    </row>
    <row r="2564" spans="9:16" x14ac:dyDescent="0.35">
      <c r="I2564" s="223">
        <v>46077</v>
      </c>
      <c r="J2564" s="233">
        <v>99.843461893747261</v>
      </c>
      <c r="K2564" s="235">
        <v>99.979472951021506</v>
      </c>
      <c r="L2564" s="235">
        <v>99.979087871696919</v>
      </c>
      <c r="M2564" s="240">
        <v>101.01695200803327</v>
      </c>
      <c r="N2564" s="240">
        <v>101.52615807625136</v>
      </c>
      <c r="O2564" s="240"/>
      <c r="P2564" s="238"/>
    </row>
    <row r="2565" spans="9:16" x14ac:dyDescent="0.35">
      <c r="I2565" s="223">
        <v>46078</v>
      </c>
      <c r="J2565" s="233">
        <v>99.843488452638709</v>
      </c>
      <c r="K2565" s="235">
        <v>99.979476433724088</v>
      </c>
      <c r="L2565" s="235">
        <v>99.979091212826219</v>
      </c>
      <c r="M2565" s="240">
        <v>101.01656636070373</v>
      </c>
      <c r="N2565" s="240">
        <v>101.52596933545539</v>
      </c>
      <c r="O2565" s="240"/>
      <c r="P2565" s="238"/>
    </row>
    <row r="2566" spans="9:16" x14ac:dyDescent="0.35">
      <c r="I2566" s="223">
        <v>46079</v>
      </c>
      <c r="J2566" s="233">
        <v>99.843515011530158</v>
      </c>
      <c r="K2566" s="235">
        <v>99.979479916426669</v>
      </c>
      <c r="L2566" s="235">
        <v>99.97909455395552</v>
      </c>
      <c r="M2566" s="240">
        <v>101.0161807133742</v>
      </c>
      <c r="N2566" s="240">
        <v>101.52578059465942</v>
      </c>
      <c r="O2566" s="240"/>
      <c r="P2566" s="238"/>
    </row>
    <row r="2567" spans="9:16" x14ac:dyDescent="0.35">
      <c r="I2567" s="223">
        <v>46080</v>
      </c>
      <c r="J2567" s="233">
        <v>99.843541570421607</v>
      </c>
      <c r="K2567" s="235">
        <v>99.979483399129251</v>
      </c>
      <c r="L2567" s="235">
        <v>99.97909789508482</v>
      </c>
      <c r="M2567" s="240">
        <v>101.01579506604466</v>
      </c>
      <c r="N2567" s="240">
        <v>101.52559185386345</v>
      </c>
      <c r="O2567" s="240"/>
      <c r="P2567" s="238"/>
    </row>
    <row r="2568" spans="9:16" x14ac:dyDescent="0.35">
      <c r="I2568" s="223">
        <v>46081</v>
      </c>
      <c r="J2568" s="233">
        <v>99.843568129313056</v>
      </c>
      <c r="K2568" s="235">
        <v>99.979486881831832</v>
      </c>
      <c r="L2568" s="235">
        <v>99.97910123621412</v>
      </c>
      <c r="M2568" s="240">
        <v>101.01540941871512</v>
      </c>
      <c r="N2568" s="240">
        <v>101.52540311306748</v>
      </c>
      <c r="O2568" s="240"/>
      <c r="P2568" s="238"/>
    </row>
    <row r="2569" spans="9:16" x14ac:dyDescent="0.35">
      <c r="I2569" s="223">
        <v>46082</v>
      </c>
      <c r="J2569" s="233">
        <v>99.843594688204504</v>
      </c>
      <c r="K2569" s="235">
        <v>99.979490364534414</v>
      </c>
      <c r="L2569" s="235">
        <v>99.979104577343421</v>
      </c>
      <c r="M2569" s="240">
        <v>101.01502377138559</v>
      </c>
      <c r="N2569" s="240">
        <v>101.52521437227151</v>
      </c>
      <c r="O2569" s="240"/>
      <c r="P2569" s="238"/>
    </row>
    <row r="2570" spans="9:16" x14ac:dyDescent="0.35">
      <c r="I2570" s="223">
        <v>46083</v>
      </c>
      <c r="J2570" s="233">
        <v>99.843621247095953</v>
      </c>
      <c r="K2570" s="235">
        <v>99.979493847236995</v>
      </c>
      <c r="L2570" s="235">
        <v>99.979107918472721</v>
      </c>
      <c r="M2570" s="240">
        <v>101.01463812405605</v>
      </c>
      <c r="N2570" s="240">
        <v>101.52502563147554</v>
      </c>
      <c r="O2570" s="240"/>
      <c r="P2570" s="238"/>
    </row>
    <row r="2571" spans="9:16" x14ac:dyDescent="0.35">
      <c r="I2571" s="223">
        <v>46084</v>
      </c>
      <c r="J2571" s="233">
        <v>99.843647805987402</v>
      </c>
      <c r="K2571" s="235">
        <v>99.979497329939576</v>
      </c>
      <c r="L2571" s="235">
        <v>99.979111259602021</v>
      </c>
      <c r="M2571" s="240">
        <v>101.01425247672651</v>
      </c>
      <c r="N2571" s="240">
        <v>101.52483689067957</v>
      </c>
      <c r="O2571" s="240"/>
      <c r="P2571" s="238"/>
    </row>
    <row r="2572" spans="9:16" x14ac:dyDescent="0.35">
      <c r="I2572" s="223">
        <v>46085</v>
      </c>
      <c r="J2572" s="233">
        <v>99.843674364878851</v>
      </c>
      <c r="K2572" s="235">
        <v>99.979500812642158</v>
      </c>
      <c r="L2572" s="235">
        <v>99.979114600731322</v>
      </c>
      <c r="M2572" s="240">
        <v>101.01386682939697</v>
      </c>
      <c r="N2572" s="240">
        <v>101.5246481498836</v>
      </c>
      <c r="O2572" s="240"/>
      <c r="P2572" s="238"/>
    </row>
    <row r="2573" spans="9:16" x14ac:dyDescent="0.35">
      <c r="I2573" s="223">
        <v>46086</v>
      </c>
      <c r="J2573" s="233">
        <v>99.843700923770299</v>
      </c>
      <c r="K2573" s="235">
        <v>99.979504295344739</v>
      </c>
      <c r="L2573" s="235">
        <v>99.979117941860622</v>
      </c>
      <c r="M2573" s="240">
        <v>101.01348118206744</v>
      </c>
      <c r="N2573" s="240">
        <v>101.52445940908763</v>
      </c>
      <c r="O2573" s="240"/>
      <c r="P2573" s="238"/>
    </row>
    <row r="2574" spans="9:16" x14ac:dyDescent="0.35">
      <c r="I2574" s="223">
        <v>46087</v>
      </c>
      <c r="J2574" s="233">
        <v>99.843727482661748</v>
      </c>
      <c r="K2574" s="235">
        <v>99.979507778047321</v>
      </c>
      <c r="L2574" s="235">
        <v>99.979121282989922</v>
      </c>
      <c r="M2574" s="240">
        <v>101.0130955347379</v>
      </c>
      <c r="N2574" s="240">
        <v>101.52427066829166</v>
      </c>
      <c r="O2574" s="240"/>
      <c r="P2574" s="238"/>
    </row>
    <row r="2575" spans="9:16" x14ac:dyDescent="0.35">
      <c r="I2575" s="223">
        <v>46088</v>
      </c>
      <c r="J2575" s="233">
        <v>99.843754041553197</v>
      </c>
      <c r="K2575" s="235">
        <v>99.979511260749902</v>
      </c>
      <c r="L2575" s="235">
        <v>99.979124624119223</v>
      </c>
      <c r="M2575" s="240">
        <v>101.01270988740836</v>
      </c>
      <c r="N2575" s="240">
        <v>101.52408192749569</v>
      </c>
      <c r="O2575" s="240"/>
      <c r="P2575" s="238"/>
    </row>
    <row r="2576" spans="9:16" x14ac:dyDescent="0.35">
      <c r="I2576" s="223">
        <v>46089</v>
      </c>
      <c r="J2576" s="233">
        <v>99.843780600444646</v>
      </c>
      <c r="K2576" s="235">
        <v>99.979514743452484</v>
      </c>
      <c r="L2576" s="235">
        <v>99.979127965248523</v>
      </c>
      <c r="M2576" s="240">
        <v>101.01232424007883</v>
      </c>
      <c r="N2576" s="240">
        <v>101.52389318669972</v>
      </c>
      <c r="O2576" s="240"/>
      <c r="P2576" s="238"/>
    </row>
    <row r="2577" spans="9:16" x14ac:dyDescent="0.35">
      <c r="I2577" s="223">
        <v>46090</v>
      </c>
      <c r="J2577" s="233">
        <v>99.843807159336095</v>
      </c>
      <c r="K2577" s="235">
        <v>99.979518226155065</v>
      </c>
      <c r="L2577" s="235">
        <v>99.979131306377823</v>
      </c>
      <c r="M2577" s="240">
        <v>101.01193859274929</v>
      </c>
      <c r="N2577" s="240">
        <v>101.52370444590375</v>
      </c>
      <c r="O2577" s="240"/>
      <c r="P2577" s="238"/>
    </row>
    <row r="2578" spans="9:16" x14ac:dyDescent="0.35">
      <c r="I2578" s="223">
        <v>46091</v>
      </c>
      <c r="J2578" s="233">
        <v>99.843833718227543</v>
      </c>
      <c r="K2578" s="235">
        <v>99.979521708857646</v>
      </c>
      <c r="L2578" s="235">
        <v>99.979134647507124</v>
      </c>
      <c r="M2578" s="240">
        <v>101.01155294541975</v>
      </c>
      <c r="N2578" s="240">
        <v>101.52351570510778</v>
      </c>
      <c r="O2578" s="240"/>
      <c r="P2578" s="238"/>
    </row>
    <row r="2579" spans="9:16" x14ac:dyDescent="0.35">
      <c r="I2579" s="223">
        <v>46092</v>
      </c>
      <c r="J2579" s="233">
        <v>99.843860277118992</v>
      </c>
      <c r="K2579" s="235">
        <v>99.979525191560228</v>
      </c>
      <c r="L2579" s="235">
        <v>99.979137988636424</v>
      </c>
      <c r="M2579" s="240">
        <v>101.01116729809021</v>
      </c>
      <c r="N2579" s="240">
        <v>101.52332696431181</v>
      </c>
      <c r="O2579" s="240"/>
      <c r="P2579" s="238"/>
    </row>
    <row r="2580" spans="9:16" x14ac:dyDescent="0.35">
      <c r="I2580" s="223">
        <v>46093</v>
      </c>
      <c r="J2580" s="233">
        <v>99.843886836010441</v>
      </c>
      <c r="K2580" s="235">
        <v>99.979528674262809</v>
      </c>
      <c r="L2580" s="235">
        <v>99.979141329765724</v>
      </c>
      <c r="M2580" s="240">
        <v>101.01078165076068</v>
      </c>
      <c r="N2580" s="240">
        <v>101.52313822351584</v>
      </c>
      <c r="O2580" s="240"/>
      <c r="P2580" s="238"/>
    </row>
    <row r="2581" spans="9:16" x14ac:dyDescent="0.35">
      <c r="I2581" s="223">
        <v>46094</v>
      </c>
      <c r="J2581" s="233">
        <v>99.84391339490189</v>
      </c>
      <c r="K2581" s="235">
        <v>99.979532156965391</v>
      </c>
      <c r="L2581" s="235">
        <v>99.979144670895025</v>
      </c>
      <c r="M2581" s="240">
        <v>101.01039600343114</v>
      </c>
      <c r="N2581" s="240">
        <v>101.52294948271987</v>
      </c>
      <c r="O2581" s="240"/>
      <c r="P2581" s="238"/>
    </row>
    <row r="2582" spans="9:16" x14ac:dyDescent="0.35">
      <c r="I2582" s="223">
        <v>46095</v>
      </c>
      <c r="J2582" s="233">
        <v>99.843939953793338</v>
      </c>
      <c r="K2582" s="235">
        <v>99.979535639667972</v>
      </c>
      <c r="L2582" s="235">
        <v>99.979148012024325</v>
      </c>
      <c r="M2582" s="240">
        <v>101.0100103561016</v>
      </c>
      <c r="N2582" s="240">
        <v>101.5227607419239</v>
      </c>
      <c r="O2582" s="240"/>
      <c r="P2582" s="238"/>
    </row>
    <row r="2583" spans="9:16" x14ac:dyDescent="0.35">
      <c r="I2583" s="223">
        <v>46096</v>
      </c>
      <c r="J2583" s="233">
        <v>99.843966512684787</v>
      </c>
      <c r="K2583" s="235">
        <v>99.979539122370554</v>
      </c>
      <c r="L2583" s="235">
        <v>99.979151353153625</v>
      </c>
      <c r="M2583" s="240">
        <v>101.00962470877207</v>
      </c>
      <c r="N2583" s="240">
        <v>101.52257200112793</v>
      </c>
      <c r="O2583" s="240"/>
      <c r="P2583" s="238"/>
    </row>
    <row r="2584" spans="9:16" x14ac:dyDescent="0.35">
      <c r="I2584" s="223">
        <v>46097</v>
      </c>
      <c r="J2584" s="233">
        <v>99.843993071576236</v>
      </c>
      <c r="K2584" s="235">
        <v>99.979542605073135</v>
      </c>
      <c r="L2584" s="235">
        <v>99.979154694282926</v>
      </c>
      <c r="M2584" s="240">
        <v>101.00923906144253</v>
      </c>
      <c r="N2584" s="240">
        <v>101.52238326033196</v>
      </c>
      <c r="O2584" s="240"/>
      <c r="P2584" s="238"/>
    </row>
    <row r="2585" spans="9:16" x14ac:dyDescent="0.35">
      <c r="I2585" s="223">
        <v>46098</v>
      </c>
      <c r="J2585" s="233">
        <v>99.844019630467685</v>
      </c>
      <c r="K2585" s="235">
        <v>99.979546087775717</v>
      </c>
      <c r="L2585" s="235">
        <v>99.979158035412226</v>
      </c>
      <c r="M2585" s="240">
        <v>101.00885341411299</v>
      </c>
      <c r="N2585" s="240">
        <v>101.52219451953599</v>
      </c>
      <c r="O2585" s="240"/>
      <c r="P2585" s="238"/>
    </row>
    <row r="2586" spans="9:16" x14ac:dyDescent="0.35">
      <c r="I2586" s="223">
        <v>46099</v>
      </c>
      <c r="J2586" s="233">
        <v>99.844046189359133</v>
      </c>
      <c r="K2586" s="235">
        <v>99.979549570478298</v>
      </c>
      <c r="L2586" s="235">
        <v>99.979161376541526</v>
      </c>
      <c r="M2586" s="240">
        <v>101.00846776678345</v>
      </c>
      <c r="N2586" s="240">
        <v>101.52200577874002</v>
      </c>
      <c r="O2586" s="240"/>
      <c r="P2586" s="238"/>
    </row>
    <row r="2587" spans="9:16" x14ac:dyDescent="0.35">
      <c r="I2587" s="223">
        <v>46100</v>
      </c>
      <c r="J2587" s="233">
        <v>99.844072748250582</v>
      </c>
      <c r="K2587" s="235">
        <v>99.979553053180879</v>
      </c>
      <c r="L2587" s="235">
        <v>99.979164717670827</v>
      </c>
      <c r="M2587" s="240">
        <v>101.00808211945392</v>
      </c>
      <c r="N2587" s="240">
        <v>101.52181703794405</v>
      </c>
      <c r="O2587" s="240"/>
      <c r="P2587" s="238"/>
    </row>
    <row r="2588" spans="9:16" x14ac:dyDescent="0.35">
      <c r="I2588" s="223">
        <v>46101</v>
      </c>
      <c r="J2588" s="233">
        <v>99.844099307142031</v>
      </c>
      <c r="K2588" s="235">
        <v>99.979556535883461</v>
      </c>
      <c r="L2588" s="235">
        <v>99.979168058800127</v>
      </c>
      <c r="M2588" s="240">
        <v>101.00769647212438</v>
      </c>
      <c r="N2588" s="240">
        <v>101.52162829714808</v>
      </c>
      <c r="O2588" s="240"/>
      <c r="P2588" s="238"/>
    </row>
    <row r="2589" spans="9:16" x14ac:dyDescent="0.35">
      <c r="I2589" s="223">
        <v>46102</v>
      </c>
      <c r="J2589" s="233">
        <v>99.84412586603348</v>
      </c>
      <c r="K2589" s="235">
        <v>99.979560018586042</v>
      </c>
      <c r="L2589" s="235">
        <v>99.979171399929427</v>
      </c>
      <c r="M2589" s="240">
        <v>101.00731082479484</v>
      </c>
      <c r="N2589" s="240">
        <v>101.52143955635211</v>
      </c>
      <c r="O2589" s="240"/>
      <c r="P2589" s="238"/>
    </row>
    <row r="2590" spans="9:16" x14ac:dyDescent="0.35">
      <c r="I2590" s="223">
        <v>46103</v>
      </c>
      <c r="J2590" s="233">
        <v>99.844152424924928</v>
      </c>
      <c r="K2590" s="235">
        <v>99.979563501288624</v>
      </c>
      <c r="L2590" s="235">
        <v>99.979174741058728</v>
      </c>
      <c r="M2590" s="240">
        <v>101.00692517746531</v>
      </c>
      <c r="N2590" s="240">
        <v>101.52125081555614</v>
      </c>
      <c r="O2590" s="240"/>
      <c r="P2590" s="238"/>
    </row>
    <row r="2591" spans="9:16" x14ac:dyDescent="0.35">
      <c r="I2591" s="223">
        <v>46104</v>
      </c>
      <c r="J2591" s="233">
        <v>99.844178983816377</v>
      </c>
      <c r="K2591" s="235">
        <v>99.979566983991205</v>
      </c>
      <c r="L2591" s="235">
        <v>99.979178082188028</v>
      </c>
      <c r="M2591" s="240">
        <v>101.00653953013577</v>
      </c>
      <c r="N2591" s="240">
        <v>101.52106207476017</v>
      </c>
      <c r="O2591" s="240"/>
      <c r="P2591" s="238"/>
    </row>
    <row r="2592" spans="9:16" x14ac:dyDescent="0.35">
      <c r="I2592" s="223">
        <v>46105</v>
      </c>
      <c r="J2592" s="233">
        <v>99.844205542707826</v>
      </c>
      <c r="K2592" s="235">
        <v>99.979570466693787</v>
      </c>
      <c r="L2592" s="235">
        <v>99.979181423317328</v>
      </c>
      <c r="M2592" s="240">
        <v>101.00615388280623</v>
      </c>
      <c r="N2592" s="240">
        <v>101.5208733339642</v>
      </c>
      <c r="O2592" s="240"/>
      <c r="P2592" s="238"/>
    </row>
    <row r="2593" spans="9:16" x14ac:dyDescent="0.35">
      <c r="I2593" s="223">
        <v>46106</v>
      </c>
      <c r="J2593" s="233">
        <v>99.844232101599275</v>
      </c>
      <c r="K2593" s="235">
        <v>99.979573949396368</v>
      </c>
      <c r="L2593" s="235">
        <v>99.979184764446629</v>
      </c>
      <c r="M2593" s="240">
        <v>101.00576823547669</v>
      </c>
      <c r="N2593" s="240">
        <v>101.52068459316823</v>
      </c>
      <c r="O2593" s="240"/>
      <c r="P2593" s="238"/>
    </row>
    <row r="2594" spans="9:16" x14ac:dyDescent="0.35">
      <c r="I2594" s="223">
        <v>46107</v>
      </c>
      <c r="J2594" s="233">
        <v>99.844258660490723</v>
      </c>
      <c r="K2594" s="235">
        <v>99.979577432098949</v>
      </c>
      <c r="L2594" s="235">
        <v>99.979188105575929</v>
      </c>
      <c r="M2594" s="240">
        <v>101.00538258814716</v>
      </c>
      <c r="N2594" s="240">
        <v>101.52049585237226</v>
      </c>
      <c r="O2594" s="240"/>
      <c r="P2594" s="238"/>
    </row>
    <row r="2595" spans="9:16" x14ac:dyDescent="0.35">
      <c r="I2595" s="223">
        <v>46108</v>
      </c>
      <c r="J2595" s="233">
        <v>99.844285219382172</v>
      </c>
      <c r="K2595" s="235">
        <v>99.979580914801531</v>
      </c>
      <c r="L2595" s="235">
        <v>99.979191446705229</v>
      </c>
      <c r="M2595" s="240">
        <v>101.00499694081762</v>
      </c>
      <c r="N2595" s="240">
        <v>101.52030711157629</v>
      </c>
      <c r="O2595" s="240"/>
      <c r="P2595" s="238"/>
    </row>
    <row r="2596" spans="9:16" x14ac:dyDescent="0.35">
      <c r="I2596" s="223">
        <v>46109</v>
      </c>
      <c r="J2596" s="233">
        <v>99.844311778273621</v>
      </c>
      <c r="K2596" s="235">
        <v>99.979584397504112</v>
      </c>
      <c r="L2596" s="235">
        <v>99.97919478783453</v>
      </c>
      <c r="M2596" s="240">
        <v>101.00461129348808</v>
      </c>
      <c r="N2596" s="240">
        <v>101.52011837078032</v>
      </c>
      <c r="O2596" s="240"/>
      <c r="P2596" s="238"/>
    </row>
    <row r="2597" spans="9:16" x14ac:dyDescent="0.35">
      <c r="I2597" s="223">
        <v>46110</v>
      </c>
      <c r="J2597" s="233">
        <v>99.84433833716507</v>
      </c>
      <c r="K2597" s="235">
        <v>99.979587880206694</v>
      </c>
      <c r="L2597" s="235">
        <v>99.97919812896383</v>
      </c>
      <c r="M2597" s="240">
        <v>101.00422564615855</v>
      </c>
      <c r="N2597" s="240">
        <v>101.51992962998435</v>
      </c>
      <c r="O2597" s="240"/>
      <c r="P2597" s="238"/>
    </row>
    <row r="2598" spans="9:16" x14ac:dyDescent="0.35">
      <c r="I2598" s="223">
        <v>46111</v>
      </c>
      <c r="J2598" s="233">
        <v>99.844364896056518</v>
      </c>
      <c r="K2598" s="235">
        <v>99.979591362909275</v>
      </c>
      <c r="L2598" s="235">
        <v>99.97920147009313</v>
      </c>
      <c r="M2598" s="240">
        <v>101.00383999882901</v>
      </c>
      <c r="N2598" s="240">
        <v>101.51974088918838</v>
      </c>
      <c r="O2598" s="240"/>
      <c r="P2598" s="238"/>
    </row>
    <row r="2599" spans="9:16" x14ac:dyDescent="0.35">
      <c r="I2599" s="223">
        <v>46112</v>
      </c>
      <c r="J2599" s="233">
        <v>99.844391454947967</v>
      </c>
      <c r="K2599" s="235">
        <v>99.979594845611857</v>
      </c>
      <c r="L2599" s="235">
        <v>99.979204811222431</v>
      </c>
      <c r="M2599" s="240">
        <v>101.00345435149947</v>
      </c>
      <c r="N2599" s="240">
        <v>101.51955214839241</v>
      </c>
      <c r="O2599" s="240"/>
      <c r="P2599" s="238"/>
    </row>
    <row r="2600" spans="9:16" x14ac:dyDescent="0.35">
      <c r="I2600" s="223">
        <v>46113</v>
      </c>
      <c r="J2600" s="233">
        <v>99.844418013839416</v>
      </c>
      <c r="K2600" s="235">
        <v>99.979598328314438</v>
      </c>
      <c r="L2600" s="235">
        <v>99.979208152351731</v>
      </c>
      <c r="M2600" s="240">
        <v>101.00306870416993</v>
      </c>
      <c r="N2600" s="240">
        <v>101.51936340759644</v>
      </c>
      <c r="O2600" s="240"/>
      <c r="P2600" s="238"/>
    </row>
    <row r="2601" spans="9:16" x14ac:dyDescent="0.35">
      <c r="I2601" s="223">
        <v>46114</v>
      </c>
      <c r="J2601" s="233">
        <v>99.844444572730865</v>
      </c>
      <c r="K2601" s="235">
        <v>99.979601811017019</v>
      </c>
      <c r="L2601" s="235">
        <v>99.979211493481031</v>
      </c>
      <c r="M2601" s="240">
        <v>101.0026830568404</v>
      </c>
      <c r="N2601" s="240">
        <v>101.51917466680047</v>
      </c>
      <c r="O2601" s="240"/>
      <c r="P2601" s="238"/>
    </row>
    <row r="2602" spans="9:16" x14ac:dyDescent="0.35">
      <c r="I2602" s="223">
        <v>46115</v>
      </c>
      <c r="J2602" s="233">
        <v>99.844471131622313</v>
      </c>
      <c r="K2602" s="235">
        <v>99.979605293719601</v>
      </c>
      <c r="L2602" s="235">
        <v>99.979214834610332</v>
      </c>
      <c r="M2602" s="240">
        <v>101.00229740951086</v>
      </c>
      <c r="N2602" s="240">
        <v>101.5189859260045</v>
      </c>
      <c r="O2602" s="240"/>
      <c r="P2602" s="238"/>
    </row>
    <row r="2603" spans="9:16" x14ac:dyDescent="0.35">
      <c r="I2603" s="223">
        <v>46116</v>
      </c>
      <c r="J2603" s="233">
        <v>99.844497690513762</v>
      </c>
      <c r="K2603" s="235">
        <v>99.979608776422182</v>
      </c>
      <c r="L2603" s="235">
        <v>99.979218175739632</v>
      </c>
      <c r="M2603" s="240">
        <v>101.00191176218132</v>
      </c>
      <c r="N2603" s="240">
        <v>101.51879718520853</v>
      </c>
      <c r="O2603" s="240"/>
      <c r="P2603" s="238"/>
    </row>
    <row r="2604" spans="9:16" x14ac:dyDescent="0.35">
      <c r="I2604" s="223">
        <v>46117</v>
      </c>
      <c r="J2604" s="233">
        <v>99.844524249405211</v>
      </c>
      <c r="K2604" s="235">
        <v>99.979612259124764</v>
      </c>
      <c r="L2604" s="235">
        <v>99.979221516868932</v>
      </c>
      <c r="M2604" s="240">
        <v>101.00152611485179</v>
      </c>
      <c r="N2604" s="240">
        <v>101.51860844441256</v>
      </c>
      <c r="O2604" s="240"/>
      <c r="P2604" s="238"/>
    </row>
    <row r="2605" spans="9:16" x14ac:dyDescent="0.35">
      <c r="I2605" s="223">
        <v>46118</v>
      </c>
      <c r="J2605" s="233">
        <v>99.84455080829666</v>
      </c>
      <c r="K2605" s="235">
        <v>99.979615741827345</v>
      </c>
      <c r="L2605" s="235">
        <v>99.979224857998233</v>
      </c>
      <c r="M2605" s="240">
        <v>101.00114046752225</v>
      </c>
      <c r="N2605" s="240">
        <v>101.51841970361659</v>
      </c>
      <c r="O2605" s="240"/>
      <c r="P2605" s="238"/>
    </row>
    <row r="2606" spans="9:16" x14ac:dyDescent="0.35">
      <c r="I2606" s="223">
        <v>46119</v>
      </c>
      <c r="J2606" s="233">
        <v>99.844577367188108</v>
      </c>
      <c r="K2606" s="235">
        <v>99.979619224529927</v>
      </c>
      <c r="L2606" s="235">
        <v>99.979228199127533</v>
      </c>
      <c r="M2606" s="240">
        <v>101.00075482019271</v>
      </c>
      <c r="N2606" s="240">
        <v>101.51823096282062</v>
      </c>
      <c r="O2606" s="240"/>
      <c r="P2606" s="238"/>
    </row>
    <row r="2607" spans="9:16" x14ac:dyDescent="0.35">
      <c r="I2607" s="223">
        <v>46120</v>
      </c>
      <c r="J2607" s="233">
        <v>99.844603926079557</v>
      </c>
      <c r="K2607" s="235">
        <v>99.979622707232508</v>
      </c>
      <c r="L2607" s="235">
        <v>99.979231540256833</v>
      </c>
      <c r="M2607" s="240">
        <v>101.00036917286317</v>
      </c>
      <c r="N2607" s="240">
        <v>101.51804222202465</v>
      </c>
      <c r="O2607" s="240"/>
      <c r="P2607" s="238"/>
    </row>
    <row r="2608" spans="9:16" x14ac:dyDescent="0.35">
      <c r="I2608" s="223">
        <v>46121</v>
      </c>
      <c r="J2608" s="233">
        <v>99.844630484971006</v>
      </c>
      <c r="K2608" s="235">
        <v>99.97962618993509</v>
      </c>
      <c r="L2608" s="235">
        <v>99.979234881386134</v>
      </c>
      <c r="M2608" s="240">
        <v>100.99998352553364</v>
      </c>
      <c r="N2608" s="240">
        <v>101.51785348122868</v>
      </c>
      <c r="O2608" s="240"/>
      <c r="P2608" s="238"/>
    </row>
    <row r="2609" spans="9:16" x14ac:dyDescent="0.35">
      <c r="I2609" s="223">
        <v>46122</v>
      </c>
      <c r="J2609" s="233">
        <v>99.844657043862455</v>
      </c>
      <c r="K2609" s="235">
        <v>99.979629672637671</v>
      </c>
      <c r="L2609" s="235">
        <v>99.979238222515434</v>
      </c>
      <c r="M2609" s="240">
        <v>100.9995978782041</v>
      </c>
      <c r="N2609" s="240">
        <v>101.51766474043271</v>
      </c>
      <c r="O2609" s="240"/>
      <c r="P2609" s="238"/>
    </row>
    <row r="2610" spans="9:16" x14ac:dyDescent="0.35">
      <c r="I2610" s="223">
        <v>46123</v>
      </c>
      <c r="J2610" s="233">
        <v>99.844683602753904</v>
      </c>
      <c r="K2610" s="235">
        <v>99.979633155340252</v>
      </c>
      <c r="L2610" s="235">
        <v>99.979241563644734</v>
      </c>
      <c r="M2610" s="240">
        <v>100.99921223087456</v>
      </c>
      <c r="N2610" s="240">
        <v>101.51747599963674</v>
      </c>
      <c r="O2610" s="240"/>
      <c r="P2610" s="238"/>
    </row>
    <row r="2611" spans="9:16" x14ac:dyDescent="0.35">
      <c r="I2611" s="223">
        <v>46124</v>
      </c>
      <c r="J2611" s="233">
        <v>99.844710161645352</v>
      </c>
      <c r="K2611" s="235">
        <v>99.979636638042834</v>
      </c>
      <c r="L2611" s="235">
        <v>99.979244904774035</v>
      </c>
      <c r="M2611" s="240">
        <v>100.99882658354502</v>
      </c>
      <c r="N2611" s="240">
        <v>101.51728725884077</v>
      </c>
      <c r="O2611" s="240"/>
      <c r="P2611" s="238"/>
    </row>
    <row r="2612" spans="9:16" x14ac:dyDescent="0.35">
      <c r="I2612" s="223">
        <v>46125</v>
      </c>
      <c r="J2612" s="233">
        <v>99.844736720536801</v>
      </c>
      <c r="K2612" s="235">
        <v>99.979640120745415</v>
      </c>
      <c r="L2612" s="235">
        <v>99.979248245903335</v>
      </c>
      <c r="M2612" s="240">
        <v>100.99844093621549</v>
      </c>
      <c r="N2612" s="240">
        <v>101.5170985180448</v>
      </c>
      <c r="O2612" s="240"/>
      <c r="P2612" s="238"/>
    </row>
    <row r="2613" spans="9:16" x14ac:dyDescent="0.35">
      <c r="I2613" s="223">
        <v>46126</v>
      </c>
      <c r="J2613" s="233">
        <v>99.84476327942825</v>
      </c>
      <c r="K2613" s="235">
        <v>99.979643603447997</v>
      </c>
      <c r="L2613" s="235">
        <v>99.979251587032635</v>
      </c>
      <c r="M2613" s="240">
        <v>100.99805528888595</v>
      </c>
      <c r="N2613" s="240">
        <v>101.51690977724883</v>
      </c>
      <c r="O2613" s="240"/>
      <c r="P2613" s="238"/>
    </row>
    <row r="2614" spans="9:16" x14ac:dyDescent="0.35">
      <c r="I2614" s="223">
        <v>46127</v>
      </c>
      <c r="J2614" s="233">
        <v>99.844789838319699</v>
      </c>
      <c r="K2614" s="235">
        <v>99.979647086150578</v>
      </c>
      <c r="L2614" s="235">
        <v>99.979254928161936</v>
      </c>
      <c r="M2614" s="240">
        <v>100.99766964155641</v>
      </c>
      <c r="N2614" s="240">
        <v>101.51672103645286</v>
      </c>
      <c r="O2614" s="240"/>
      <c r="P2614" s="238"/>
    </row>
    <row r="2615" spans="9:16" x14ac:dyDescent="0.35">
      <c r="I2615" s="223">
        <v>46128</v>
      </c>
      <c r="J2615" s="233">
        <v>99.844816397211147</v>
      </c>
      <c r="K2615" s="235">
        <v>99.97965056885316</v>
      </c>
      <c r="L2615" s="235">
        <v>99.979258269291236</v>
      </c>
      <c r="M2615" s="240">
        <v>100.99728399422688</v>
      </c>
      <c r="N2615" s="240">
        <v>101.51653229565689</v>
      </c>
      <c r="O2615" s="240"/>
      <c r="P2615" s="238"/>
    </row>
    <row r="2616" spans="9:16" x14ac:dyDescent="0.35">
      <c r="I2616" s="223">
        <v>46129</v>
      </c>
      <c r="J2616" s="233">
        <v>99.844842956102596</v>
      </c>
      <c r="K2616" s="235">
        <v>99.979654051555741</v>
      </c>
      <c r="L2616" s="235">
        <v>99.979261610420536</v>
      </c>
      <c r="M2616" s="240">
        <v>100.99689834689734</v>
      </c>
      <c r="N2616" s="240">
        <v>101.51634355486092</v>
      </c>
      <c r="O2616" s="240"/>
      <c r="P2616" s="238"/>
    </row>
    <row r="2617" spans="9:16" x14ac:dyDescent="0.35">
      <c r="I2617" s="223">
        <v>46130</v>
      </c>
      <c r="J2617" s="233">
        <v>99.844869514994045</v>
      </c>
      <c r="K2617" s="235">
        <v>99.979657534258322</v>
      </c>
      <c r="L2617" s="235">
        <v>99.979264951549837</v>
      </c>
      <c r="M2617" s="240">
        <v>100.9965126995678</v>
      </c>
      <c r="N2617" s="240">
        <v>101.51615481406495</v>
      </c>
      <c r="O2617" s="240"/>
      <c r="P2617" s="238"/>
    </row>
    <row r="2618" spans="9:16" x14ac:dyDescent="0.35">
      <c r="I2618" s="223">
        <v>46131</v>
      </c>
      <c r="J2618" s="233">
        <v>99.844896073885494</v>
      </c>
      <c r="K2618" s="235">
        <v>99.979661016960904</v>
      </c>
      <c r="L2618" s="235">
        <v>99.979268292679137</v>
      </c>
      <c r="M2618" s="240">
        <v>100.99612705223826</v>
      </c>
      <c r="N2618" s="240">
        <v>101.51596607326898</v>
      </c>
      <c r="O2618" s="240"/>
      <c r="P2618" s="238"/>
    </row>
    <row r="2619" spans="9:16" x14ac:dyDescent="0.35">
      <c r="I2619" s="223">
        <v>46132</v>
      </c>
      <c r="J2619" s="233">
        <v>99.844922632776942</v>
      </c>
      <c r="K2619" s="235">
        <v>99.979664499663485</v>
      </c>
      <c r="L2619" s="235">
        <v>99.979271633808438</v>
      </c>
      <c r="M2619" s="240">
        <v>100.99574140490873</v>
      </c>
      <c r="N2619" s="240">
        <v>101.51577733247301</v>
      </c>
      <c r="O2619" s="240"/>
      <c r="P2619" s="238"/>
    </row>
    <row r="2620" spans="9:16" x14ac:dyDescent="0.35">
      <c r="I2620" s="223">
        <v>46133</v>
      </c>
      <c r="J2620" s="233">
        <v>99.844949191668391</v>
      </c>
      <c r="K2620" s="235">
        <v>99.979667982366067</v>
      </c>
      <c r="L2620" s="235">
        <v>99.979274974937738</v>
      </c>
      <c r="M2620" s="240">
        <v>100.99535575757919</v>
      </c>
      <c r="N2620" s="240">
        <v>101.51558859167704</v>
      </c>
      <c r="O2620" s="240"/>
      <c r="P2620" s="238"/>
    </row>
    <row r="2621" spans="9:16" x14ac:dyDescent="0.35">
      <c r="I2621" s="223">
        <v>46134</v>
      </c>
      <c r="J2621" s="233">
        <v>99.84497575055984</v>
      </c>
      <c r="K2621" s="235">
        <v>99.979671465068648</v>
      </c>
      <c r="L2621" s="235">
        <v>99.979278316067038</v>
      </c>
      <c r="M2621" s="240">
        <v>100.99497011024965</v>
      </c>
      <c r="N2621" s="240">
        <v>101.51539985088107</v>
      </c>
      <c r="O2621" s="240"/>
      <c r="P2621" s="238"/>
    </row>
    <row r="2622" spans="9:16" x14ac:dyDescent="0.35">
      <c r="I2622" s="223">
        <v>46135</v>
      </c>
      <c r="J2622" s="233">
        <v>99.845002309451289</v>
      </c>
      <c r="K2622" s="235">
        <v>99.97967494777123</v>
      </c>
      <c r="L2622" s="235">
        <v>99.979281657196339</v>
      </c>
      <c r="M2622" s="240">
        <v>100.99458446292012</v>
      </c>
      <c r="N2622" s="240">
        <v>101.5152111100851</v>
      </c>
      <c r="O2622" s="240"/>
      <c r="P2622" s="238"/>
    </row>
    <row r="2623" spans="9:16" x14ac:dyDescent="0.35">
      <c r="I2623" s="223">
        <v>46136</v>
      </c>
      <c r="J2623" s="233">
        <v>99.845028868342737</v>
      </c>
      <c r="K2623" s="235">
        <v>99.979678430473811</v>
      </c>
      <c r="L2623" s="235">
        <v>99.979284998325639</v>
      </c>
      <c r="M2623" s="240">
        <v>100.99419881559058</v>
      </c>
      <c r="N2623" s="240">
        <v>101.51502236928913</v>
      </c>
      <c r="O2623" s="240"/>
      <c r="P2623" s="238"/>
    </row>
    <row r="2624" spans="9:16" x14ac:dyDescent="0.35">
      <c r="I2624" s="223">
        <v>46137</v>
      </c>
      <c r="J2624" s="233">
        <v>99.845055427234186</v>
      </c>
      <c r="K2624" s="235">
        <v>99.979681913176393</v>
      </c>
      <c r="L2624" s="235">
        <v>99.979288339454939</v>
      </c>
      <c r="M2624" s="240">
        <v>100.99381316826104</v>
      </c>
      <c r="N2624" s="240">
        <v>101.51483362849316</v>
      </c>
      <c r="O2624" s="240"/>
      <c r="P2624" s="238"/>
    </row>
    <row r="2625" spans="9:16" x14ac:dyDescent="0.35">
      <c r="I2625" s="223">
        <v>46138</v>
      </c>
      <c r="J2625" s="233">
        <v>99.845081986125635</v>
      </c>
      <c r="K2625" s="235">
        <v>99.979685395878974</v>
      </c>
      <c r="L2625" s="235">
        <v>99.97929168058424</v>
      </c>
      <c r="M2625" s="240">
        <v>100.9934275209315</v>
      </c>
      <c r="N2625" s="240">
        <v>101.51464488769719</v>
      </c>
      <c r="O2625" s="240"/>
      <c r="P2625" s="238"/>
    </row>
    <row r="2626" spans="9:16" x14ac:dyDescent="0.35">
      <c r="I2626" s="223">
        <v>46139</v>
      </c>
      <c r="J2626" s="233">
        <v>99.845108545017084</v>
      </c>
      <c r="K2626" s="235">
        <v>99.979688878581555</v>
      </c>
      <c r="L2626" s="235">
        <v>99.97929502171354</v>
      </c>
      <c r="M2626" s="240">
        <v>100.99304187360197</v>
      </c>
      <c r="N2626" s="240">
        <v>101.51445614690122</v>
      </c>
      <c r="O2626" s="240"/>
      <c r="P2626" s="238"/>
    </row>
    <row r="2627" spans="9:16" x14ac:dyDescent="0.35">
      <c r="I2627" s="223">
        <v>46140</v>
      </c>
      <c r="J2627" s="233">
        <v>99.845135103908532</v>
      </c>
      <c r="K2627" s="235">
        <v>99.979692361284137</v>
      </c>
      <c r="L2627" s="235">
        <v>99.97929836284284</v>
      </c>
      <c r="M2627" s="240">
        <v>100.99265622627243</v>
      </c>
      <c r="N2627" s="240">
        <v>101.51426740610525</v>
      </c>
      <c r="O2627" s="240"/>
      <c r="P2627" s="238"/>
    </row>
    <row r="2628" spans="9:16" x14ac:dyDescent="0.35">
      <c r="I2628" s="223">
        <v>46141</v>
      </c>
      <c r="J2628" s="233">
        <v>99.845161662799981</v>
      </c>
      <c r="K2628" s="235">
        <v>99.979695843986718</v>
      </c>
      <c r="L2628" s="235">
        <v>99.979301703972141</v>
      </c>
      <c r="M2628" s="240">
        <v>100.99227057894289</v>
      </c>
      <c r="N2628" s="240">
        <v>101.51407866530928</v>
      </c>
      <c r="O2628" s="240"/>
      <c r="P2628" s="238"/>
    </row>
    <row r="2629" spans="9:16" x14ac:dyDescent="0.35">
      <c r="I2629" s="223">
        <v>46142</v>
      </c>
      <c r="J2629" s="233">
        <v>99.84518822169143</v>
      </c>
      <c r="K2629" s="235">
        <v>99.9796993266893</v>
      </c>
      <c r="L2629" s="235">
        <v>99.979305045101441</v>
      </c>
      <c r="M2629" s="240">
        <v>100.99188493161336</v>
      </c>
      <c r="N2629" s="240">
        <v>101.51388992451331</v>
      </c>
      <c r="O2629" s="240"/>
      <c r="P2629" s="238"/>
    </row>
    <row r="2630" spans="9:16" x14ac:dyDescent="0.35">
      <c r="I2630" s="223">
        <v>46143</v>
      </c>
      <c r="J2630" s="233">
        <v>99.845214780582879</v>
      </c>
      <c r="K2630" s="235">
        <v>99.979702809391881</v>
      </c>
      <c r="L2630" s="235">
        <v>99.979308386230741</v>
      </c>
      <c r="M2630" s="240">
        <v>100.99149928428382</v>
      </c>
      <c r="N2630" s="240">
        <v>101.51370118371734</v>
      </c>
      <c r="O2630" s="240"/>
      <c r="P2630" s="238"/>
    </row>
    <row r="2631" spans="9:16" x14ac:dyDescent="0.35">
      <c r="I2631" s="223">
        <v>46144</v>
      </c>
      <c r="J2631" s="233">
        <v>99.845241339474327</v>
      </c>
      <c r="K2631" s="235">
        <v>99.979706292094463</v>
      </c>
      <c r="L2631" s="235">
        <v>99.979311727360042</v>
      </c>
      <c r="M2631" s="240">
        <v>100.99111363695428</v>
      </c>
      <c r="N2631" s="240">
        <v>101.51351244292137</v>
      </c>
      <c r="O2631" s="240"/>
      <c r="P2631" s="238"/>
    </row>
    <row r="2632" spans="9:16" x14ac:dyDescent="0.35">
      <c r="I2632" s="223">
        <v>46145</v>
      </c>
      <c r="J2632" s="233">
        <v>99.845267898365776</v>
      </c>
      <c r="K2632" s="235">
        <v>99.979709774797044</v>
      </c>
      <c r="L2632" s="235">
        <v>99.979315068489342</v>
      </c>
      <c r="M2632" s="240">
        <v>100.99072798962474</v>
      </c>
      <c r="N2632" s="240">
        <v>101.5133237021254</v>
      </c>
      <c r="O2632" s="240"/>
      <c r="P2632" s="238"/>
    </row>
    <row r="2633" spans="9:16" x14ac:dyDescent="0.35">
      <c r="I2633" s="223">
        <v>46146</v>
      </c>
      <c r="J2633" s="233">
        <v>99.845294457257225</v>
      </c>
      <c r="K2633" s="235">
        <v>99.979713257499625</v>
      </c>
      <c r="L2633" s="235">
        <v>99.979318409618642</v>
      </c>
      <c r="M2633" s="240">
        <v>100.99034234229521</v>
      </c>
      <c r="N2633" s="240">
        <v>101.51313496132943</v>
      </c>
      <c r="O2633" s="240"/>
      <c r="P2633" s="238"/>
    </row>
    <row r="2634" spans="9:16" x14ac:dyDescent="0.35">
      <c r="I2634" s="223">
        <v>46147</v>
      </c>
      <c r="J2634" s="233">
        <v>99.845321016148674</v>
      </c>
      <c r="K2634" s="235">
        <v>99.979716740202207</v>
      </c>
      <c r="L2634" s="235">
        <v>99.979321750747943</v>
      </c>
      <c r="M2634" s="240">
        <v>100.98995669496567</v>
      </c>
      <c r="N2634" s="240">
        <v>101.51294622053346</v>
      </c>
      <c r="O2634" s="240"/>
      <c r="P2634" s="238"/>
    </row>
    <row r="2635" spans="9:16" x14ac:dyDescent="0.35">
      <c r="I2635" s="223">
        <v>46148</v>
      </c>
      <c r="J2635" s="233">
        <v>99.845347575040122</v>
      </c>
      <c r="K2635" s="235">
        <v>99.979720222904788</v>
      </c>
      <c r="L2635" s="235">
        <v>99.979325091877243</v>
      </c>
      <c r="M2635" s="240">
        <v>100.98957104763613</v>
      </c>
      <c r="N2635" s="240">
        <v>101.51275747973749</v>
      </c>
      <c r="O2635" s="240"/>
      <c r="P2635" s="238"/>
    </row>
    <row r="2636" spans="9:16" x14ac:dyDescent="0.35">
      <c r="I2636" s="223">
        <v>46149</v>
      </c>
      <c r="J2636" s="233">
        <v>99.845374133931571</v>
      </c>
      <c r="K2636" s="235">
        <v>99.97972370560737</v>
      </c>
      <c r="L2636" s="235">
        <v>99.979328433006543</v>
      </c>
      <c r="M2636" s="240">
        <v>100.9891854003066</v>
      </c>
      <c r="N2636" s="240">
        <v>101.51256873894152</v>
      </c>
      <c r="O2636" s="240"/>
      <c r="P2636" s="238"/>
    </row>
    <row r="2637" spans="9:16" x14ac:dyDescent="0.35">
      <c r="I2637" s="223">
        <v>46150</v>
      </c>
      <c r="J2637" s="233">
        <v>99.84540069282302</v>
      </c>
      <c r="K2637" s="235">
        <v>99.979727188309951</v>
      </c>
      <c r="L2637" s="235">
        <v>99.979331774135844</v>
      </c>
      <c r="M2637" s="240">
        <v>100.98879975297706</v>
      </c>
      <c r="N2637" s="240">
        <v>101.51237999814555</v>
      </c>
      <c r="O2637" s="240"/>
      <c r="P2637" s="238"/>
    </row>
    <row r="2638" spans="9:16" x14ac:dyDescent="0.35">
      <c r="I2638" s="223">
        <v>46151</v>
      </c>
      <c r="J2638" s="233">
        <v>99.845427251714469</v>
      </c>
      <c r="K2638" s="235">
        <v>99.979730671012533</v>
      </c>
      <c r="L2638" s="235">
        <v>99.979335115265144</v>
      </c>
      <c r="M2638" s="240">
        <v>100.98841410564752</v>
      </c>
      <c r="N2638" s="240">
        <v>101.51219125734958</v>
      </c>
      <c r="O2638" s="240"/>
      <c r="P2638" s="238"/>
    </row>
    <row r="2639" spans="9:16" x14ac:dyDescent="0.35">
      <c r="I2639" s="223">
        <v>46152</v>
      </c>
      <c r="J2639" s="233">
        <v>99.845453810605918</v>
      </c>
      <c r="K2639" s="235">
        <v>99.979734153715114</v>
      </c>
      <c r="L2639" s="235">
        <v>99.979338456394444</v>
      </c>
      <c r="M2639" s="240">
        <v>100.98802845831798</v>
      </c>
      <c r="N2639" s="240">
        <v>101.51200251655361</v>
      </c>
      <c r="O2639" s="240"/>
      <c r="P2639" s="238"/>
    </row>
    <row r="2640" spans="9:16" x14ac:dyDescent="0.35">
      <c r="I2640" s="223">
        <v>46153</v>
      </c>
      <c r="J2640" s="233">
        <v>99.845480369497366</v>
      </c>
      <c r="K2640" s="235">
        <v>99.979737636417696</v>
      </c>
      <c r="L2640" s="235">
        <v>99.979341797523745</v>
      </c>
      <c r="M2640" s="240">
        <v>100.98764281098845</v>
      </c>
      <c r="N2640" s="240">
        <v>101.51181377575764</v>
      </c>
      <c r="O2640" s="240"/>
      <c r="P2640" s="238"/>
    </row>
    <row r="2641" spans="9:16" x14ac:dyDescent="0.35">
      <c r="I2641" s="223">
        <v>46154</v>
      </c>
      <c r="J2641" s="233">
        <v>99.845506928388815</v>
      </c>
      <c r="K2641" s="235">
        <v>99.979741119120277</v>
      </c>
      <c r="L2641" s="235">
        <v>99.979345138653045</v>
      </c>
      <c r="M2641" s="240">
        <v>100.98725716365891</v>
      </c>
      <c r="N2641" s="240">
        <v>101.51162503496167</v>
      </c>
      <c r="O2641" s="240"/>
      <c r="P2641" s="238"/>
    </row>
    <row r="2642" spans="9:16" x14ac:dyDescent="0.35">
      <c r="I2642" s="223">
        <v>46155</v>
      </c>
      <c r="J2642" s="233">
        <v>99.845533487280264</v>
      </c>
      <c r="K2642" s="235">
        <v>99.979744601822858</v>
      </c>
      <c r="L2642" s="235">
        <v>99.979348479782345</v>
      </c>
      <c r="M2642" s="240">
        <v>100.98687151632937</v>
      </c>
      <c r="N2642" s="240">
        <v>101.5114362941657</v>
      </c>
      <c r="O2642" s="240"/>
      <c r="P2642" s="238"/>
    </row>
    <row r="2643" spans="9:16" x14ac:dyDescent="0.35">
      <c r="I2643" s="223">
        <v>46156</v>
      </c>
      <c r="J2643" s="233">
        <v>99.845560046171713</v>
      </c>
      <c r="K2643" s="235">
        <v>99.97974808452544</v>
      </c>
      <c r="L2643" s="235">
        <v>99.979351820911646</v>
      </c>
      <c r="M2643" s="240">
        <v>100.98648586899984</v>
      </c>
      <c r="N2643" s="240">
        <v>101.51124755336973</v>
      </c>
      <c r="O2643" s="240"/>
      <c r="P2643" s="238"/>
    </row>
    <row r="2644" spans="9:16" x14ac:dyDescent="0.35">
      <c r="I2644" s="223">
        <v>46157</v>
      </c>
      <c r="J2644" s="233">
        <v>99.845586605063161</v>
      </c>
      <c r="K2644" s="235">
        <v>99.979751567228021</v>
      </c>
      <c r="L2644" s="235">
        <v>99.979355162040946</v>
      </c>
      <c r="M2644" s="240">
        <v>100.9861002216703</v>
      </c>
      <c r="N2644" s="240">
        <v>101.51105881257376</v>
      </c>
      <c r="O2644" s="240"/>
      <c r="P2644" s="238"/>
    </row>
    <row r="2645" spans="9:16" x14ac:dyDescent="0.35">
      <c r="I2645" s="223">
        <v>46158</v>
      </c>
      <c r="J2645" s="233">
        <v>99.84561316395461</v>
      </c>
      <c r="K2645" s="235">
        <v>99.979755049930603</v>
      </c>
      <c r="L2645" s="235">
        <v>99.979358503170246</v>
      </c>
      <c r="M2645" s="240">
        <v>100.98571457434076</v>
      </c>
      <c r="N2645" s="240">
        <v>101.51087007177779</v>
      </c>
      <c r="O2645" s="240"/>
      <c r="P2645" s="238"/>
    </row>
    <row r="2646" spans="9:16" x14ac:dyDescent="0.35">
      <c r="I2646" s="223">
        <v>46159</v>
      </c>
      <c r="J2646" s="233">
        <v>99.845639722846059</v>
      </c>
      <c r="K2646" s="235">
        <v>99.979758532633184</v>
      </c>
      <c r="L2646" s="235">
        <v>99.979361844299547</v>
      </c>
      <c r="M2646" s="240">
        <v>100.98532892701122</v>
      </c>
      <c r="N2646" s="240">
        <v>101.51068133098182</v>
      </c>
      <c r="O2646" s="240"/>
      <c r="P2646" s="238"/>
    </row>
    <row r="2647" spans="9:16" x14ac:dyDescent="0.35">
      <c r="I2647" s="223">
        <v>46160</v>
      </c>
      <c r="J2647" s="233">
        <v>99.845666281737508</v>
      </c>
      <c r="K2647" s="235">
        <v>99.979762015335766</v>
      </c>
      <c r="L2647" s="235">
        <v>99.979365185428847</v>
      </c>
      <c r="M2647" s="240">
        <v>100.98494327968169</v>
      </c>
      <c r="N2647" s="240">
        <v>101.51049259018585</v>
      </c>
      <c r="O2647" s="240"/>
      <c r="P2647" s="238"/>
    </row>
    <row r="2648" spans="9:16" x14ac:dyDescent="0.35">
      <c r="I2648" s="223">
        <v>46161</v>
      </c>
      <c r="J2648" s="233">
        <v>99.845692840628956</v>
      </c>
      <c r="K2648" s="235">
        <v>99.979765498038347</v>
      </c>
      <c r="L2648" s="235">
        <v>99.979368526558147</v>
      </c>
      <c r="M2648" s="240">
        <v>100.98455763235215</v>
      </c>
      <c r="N2648" s="240">
        <v>101.51030384938989</v>
      </c>
      <c r="O2648" s="240"/>
      <c r="P2648" s="238"/>
    </row>
    <row r="2649" spans="9:16" x14ac:dyDescent="0.35">
      <c r="I2649" s="223">
        <v>46162</v>
      </c>
      <c r="J2649" s="233">
        <v>99.845719399520405</v>
      </c>
      <c r="K2649" s="235">
        <v>99.979768980740928</v>
      </c>
      <c r="L2649" s="235">
        <v>99.979371867687448</v>
      </c>
      <c r="M2649" s="240">
        <v>100.98417198502261</v>
      </c>
      <c r="N2649" s="240">
        <v>101.51011510859391</v>
      </c>
      <c r="O2649" s="240"/>
      <c r="P2649" s="238"/>
    </row>
    <row r="2650" spans="9:16" x14ac:dyDescent="0.35">
      <c r="I2650" s="223">
        <v>46163</v>
      </c>
      <c r="J2650" s="233">
        <v>99.845745958411854</v>
      </c>
      <c r="K2650" s="235">
        <v>99.97977246344351</v>
      </c>
      <c r="L2650" s="235">
        <v>99.979375208816748</v>
      </c>
      <c r="M2650" s="240">
        <v>100.98378633769308</v>
      </c>
      <c r="N2650" s="240">
        <v>101.50992636779795</v>
      </c>
      <c r="O2650" s="240"/>
      <c r="P2650" s="238"/>
    </row>
    <row r="2651" spans="9:16" x14ac:dyDescent="0.35">
      <c r="I2651" s="223">
        <v>46164</v>
      </c>
      <c r="J2651" s="233">
        <v>99.845772517303303</v>
      </c>
      <c r="K2651" s="235">
        <v>99.979775946146091</v>
      </c>
      <c r="L2651" s="235">
        <v>99.979378549946048</v>
      </c>
      <c r="M2651" s="240">
        <v>100.98340069036354</v>
      </c>
      <c r="N2651" s="240">
        <v>101.50973762700197</v>
      </c>
      <c r="O2651" s="240"/>
      <c r="P2651" s="238"/>
    </row>
    <row r="2652" spans="9:16" x14ac:dyDescent="0.35">
      <c r="I2652" s="223">
        <v>46165</v>
      </c>
      <c r="J2652" s="233">
        <v>99.845799076194751</v>
      </c>
      <c r="K2652" s="235">
        <v>99.979779428848673</v>
      </c>
      <c r="L2652" s="235">
        <v>99.979381891075349</v>
      </c>
      <c r="M2652" s="240">
        <v>100.983015043034</v>
      </c>
      <c r="N2652" s="240">
        <v>101.50954888620601</v>
      </c>
      <c r="O2652" s="240"/>
      <c r="P2652" s="238"/>
    </row>
    <row r="2653" spans="9:16" x14ac:dyDescent="0.35">
      <c r="I2653" s="223">
        <v>46166</v>
      </c>
      <c r="J2653" s="233">
        <v>99.8458256350862</v>
      </c>
      <c r="K2653" s="235">
        <v>99.979782911551254</v>
      </c>
      <c r="L2653" s="235">
        <v>99.979385232204649</v>
      </c>
      <c r="M2653" s="240">
        <v>100.98262939570446</v>
      </c>
      <c r="N2653" s="240">
        <v>101.50936014541003</v>
      </c>
      <c r="O2653" s="240"/>
      <c r="P2653" s="238"/>
    </row>
    <row r="2654" spans="9:16" x14ac:dyDescent="0.35">
      <c r="I2654" s="223">
        <v>46167</v>
      </c>
      <c r="J2654" s="233">
        <v>99.845852193977649</v>
      </c>
      <c r="K2654" s="235">
        <v>99.979786394253836</v>
      </c>
      <c r="L2654" s="235">
        <v>99.979388573333949</v>
      </c>
      <c r="M2654" s="240">
        <v>100.98224374837493</v>
      </c>
      <c r="N2654" s="240">
        <v>101.50917140461407</v>
      </c>
      <c r="O2654" s="240"/>
      <c r="P2654" s="238"/>
    </row>
    <row r="2655" spans="9:16" x14ac:dyDescent="0.35">
      <c r="I2655" s="223">
        <v>46168</v>
      </c>
      <c r="J2655" s="233">
        <v>99.845878752869098</v>
      </c>
      <c r="K2655" s="235">
        <v>99.979789876956417</v>
      </c>
      <c r="L2655" s="235">
        <v>99.97939191446325</v>
      </c>
      <c r="M2655" s="240">
        <v>100.98185810104539</v>
      </c>
      <c r="N2655" s="240">
        <v>101.50898266381809</v>
      </c>
      <c r="O2655" s="240"/>
      <c r="P2655" s="238"/>
    </row>
    <row r="2656" spans="9:16" x14ac:dyDescent="0.35">
      <c r="I2656" s="223">
        <v>46169</v>
      </c>
      <c r="J2656" s="233">
        <v>99.845905311760546</v>
      </c>
      <c r="K2656" s="235">
        <v>99.979793359658998</v>
      </c>
      <c r="L2656" s="235">
        <v>99.97939525559255</v>
      </c>
      <c r="M2656" s="240">
        <v>100.98147245371585</v>
      </c>
      <c r="N2656" s="240">
        <v>101.50879392302213</v>
      </c>
      <c r="O2656" s="240"/>
      <c r="P2656" s="238"/>
    </row>
    <row r="2657" spans="9:16" x14ac:dyDescent="0.35">
      <c r="I2657" s="223">
        <v>46170</v>
      </c>
      <c r="J2657" s="233">
        <v>99.845931870651995</v>
      </c>
      <c r="K2657" s="235">
        <v>99.97979684236158</v>
      </c>
      <c r="L2657" s="235">
        <v>99.97939859672185</v>
      </c>
      <c r="M2657" s="240">
        <v>100.98108680638632</v>
      </c>
      <c r="N2657" s="240">
        <v>101.50860518222615</v>
      </c>
      <c r="O2657" s="240"/>
      <c r="P2657" s="238"/>
    </row>
    <row r="2658" spans="9:16" x14ac:dyDescent="0.35">
      <c r="I2658" s="223">
        <v>46171</v>
      </c>
      <c r="J2658" s="233">
        <v>99.845958429543444</v>
      </c>
      <c r="K2658" s="235">
        <v>99.979800325064161</v>
      </c>
      <c r="L2658" s="235">
        <v>99.979401937851151</v>
      </c>
      <c r="M2658" s="240">
        <v>100.98070115905678</v>
      </c>
      <c r="N2658" s="240">
        <v>101.50841644143019</v>
      </c>
      <c r="O2658" s="240"/>
      <c r="P2658" s="238"/>
    </row>
    <row r="2659" spans="9:16" x14ac:dyDescent="0.35">
      <c r="I2659" s="223">
        <v>46172</v>
      </c>
      <c r="J2659" s="233">
        <v>99.845984988434893</v>
      </c>
      <c r="K2659" s="235">
        <v>99.979803807766743</v>
      </c>
      <c r="L2659" s="235">
        <v>99.979405278980451</v>
      </c>
      <c r="M2659" s="240">
        <v>100.98031551172724</v>
      </c>
      <c r="N2659" s="240">
        <v>101.50822770063421</v>
      </c>
      <c r="O2659" s="240"/>
      <c r="P2659" s="238"/>
    </row>
    <row r="2660" spans="9:16" x14ac:dyDescent="0.35">
      <c r="I2660" s="223">
        <v>46173</v>
      </c>
      <c r="J2660" s="233">
        <v>99.846011547326341</v>
      </c>
      <c r="K2660" s="235">
        <v>99.979807290469324</v>
      </c>
      <c r="L2660" s="235">
        <v>99.979408620109751</v>
      </c>
      <c r="M2660" s="240">
        <v>100.9799298643977</v>
      </c>
      <c r="N2660" s="240">
        <v>101.50803895983825</v>
      </c>
      <c r="O2660" s="240"/>
      <c r="P2660" s="238"/>
    </row>
    <row r="2661" spans="9:16" x14ac:dyDescent="0.35">
      <c r="I2661" s="223">
        <v>46174</v>
      </c>
      <c r="J2661" s="233">
        <v>99.84603810621779</v>
      </c>
      <c r="K2661" s="235">
        <v>99.979810773171906</v>
      </c>
      <c r="L2661" s="235">
        <v>99.979411961239052</v>
      </c>
      <c r="M2661" s="240">
        <v>100.97954421706817</v>
      </c>
      <c r="N2661" s="240">
        <v>101.50785021904227</v>
      </c>
      <c r="O2661" s="240"/>
      <c r="P2661" s="238"/>
    </row>
    <row r="2662" spans="9:16" x14ac:dyDescent="0.35">
      <c r="I2662" s="223">
        <v>46175</v>
      </c>
      <c r="J2662" s="233">
        <v>99.846064665109239</v>
      </c>
      <c r="K2662" s="235">
        <v>99.979814255874487</v>
      </c>
      <c r="L2662" s="235">
        <v>99.979415302368352</v>
      </c>
      <c r="M2662" s="240">
        <v>100.97915856973863</v>
      </c>
      <c r="N2662" s="240">
        <v>101.50766147824631</v>
      </c>
      <c r="O2662" s="240"/>
      <c r="P2662" s="238"/>
    </row>
    <row r="2663" spans="9:16" x14ac:dyDescent="0.35">
      <c r="I2663" s="223">
        <v>46176</v>
      </c>
      <c r="J2663" s="233">
        <v>99.846091224000688</v>
      </c>
      <c r="K2663" s="235">
        <v>99.979817738577069</v>
      </c>
      <c r="L2663" s="235">
        <v>99.979418643497652</v>
      </c>
      <c r="M2663" s="240">
        <v>100.97877292240909</v>
      </c>
      <c r="N2663" s="240">
        <v>101.50747273745033</v>
      </c>
      <c r="O2663" s="240"/>
      <c r="P2663" s="238"/>
    </row>
    <row r="2664" spans="9:16" x14ac:dyDescent="0.35">
      <c r="I2664" s="223">
        <v>46177</v>
      </c>
      <c r="J2664" s="233">
        <v>99.846117782892136</v>
      </c>
      <c r="K2664" s="235">
        <v>99.97982122127965</v>
      </c>
      <c r="L2664" s="235">
        <v>99.979421984626953</v>
      </c>
      <c r="M2664" s="240">
        <v>100.97838727507956</v>
      </c>
      <c r="N2664" s="240">
        <v>101.50728399665437</v>
      </c>
      <c r="O2664" s="240"/>
      <c r="P2664" s="238"/>
    </row>
    <row r="2665" spans="9:16" x14ac:dyDescent="0.35">
      <c r="I2665" s="223">
        <v>46178</v>
      </c>
      <c r="J2665" s="233">
        <v>99.846144341783585</v>
      </c>
      <c r="K2665" s="235">
        <v>99.979824703982231</v>
      </c>
      <c r="L2665" s="235">
        <v>99.979425325756253</v>
      </c>
      <c r="M2665" s="240">
        <v>100.97800162775002</v>
      </c>
      <c r="N2665" s="240">
        <v>101.50709525585839</v>
      </c>
      <c r="O2665" s="240"/>
      <c r="P2665" s="238"/>
    </row>
    <row r="2666" spans="9:16" x14ac:dyDescent="0.35">
      <c r="I2666" s="223">
        <v>46179</v>
      </c>
      <c r="J2666" s="233">
        <v>99.846170900675034</v>
      </c>
      <c r="K2666" s="235">
        <v>99.979828186684813</v>
      </c>
      <c r="L2666" s="235">
        <v>99.979428666885553</v>
      </c>
      <c r="M2666" s="240">
        <v>100.97761598042048</v>
      </c>
      <c r="N2666" s="240">
        <v>101.50690651506243</v>
      </c>
      <c r="O2666" s="240"/>
      <c r="P2666" s="238"/>
    </row>
    <row r="2667" spans="9:16" x14ac:dyDescent="0.35">
      <c r="I2667" s="223">
        <v>46180</v>
      </c>
      <c r="J2667" s="233">
        <v>99.846197459566483</v>
      </c>
      <c r="K2667" s="235">
        <v>99.979831669387394</v>
      </c>
      <c r="L2667" s="235">
        <v>99.979432008014854</v>
      </c>
      <c r="M2667" s="240">
        <v>100.97723033309094</v>
      </c>
      <c r="N2667" s="240">
        <v>101.50671777426645</v>
      </c>
      <c r="O2667" s="240"/>
      <c r="P2667" s="238"/>
    </row>
    <row r="2668" spans="9:16" x14ac:dyDescent="0.35">
      <c r="I2668" s="223">
        <v>46181</v>
      </c>
      <c r="J2668" s="233">
        <v>99.846224018457931</v>
      </c>
      <c r="K2668" s="235">
        <v>99.979835152089976</v>
      </c>
      <c r="L2668" s="235">
        <v>99.979435349144154</v>
      </c>
      <c r="M2668" s="240">
        <v>100.97684468576141</v>
      </c>
      <c r="N2668" s="240">
        <v>101.50652903347049</v>
      </c>
      <c r="O2668" s="240"/>
      <c r="P2668" s="238"/>
    </row>
    <row r="2669" spans="9:16" x14ac:dyDescent="0.35">
      <c r="I2669" s="223">
        <v>46182</v>
      </c>
      <c r="J2669" s="233">
        <v>99.84625057734938</v>
      </c>
      <c r="K2669" s="235">
        <v>99.979838634792557</v>
      </c>
      <c r="L2669" s="235">
        <v>99.979438690273454</v>
      </c>
      <c r="M2669" s="240">
        <v>100.97645903843187</v>
      </c>
      <c r="N2669" s="240">
        <v>101.50634029267451</v>
      </c>
      <c r="O2669" s="240"/>
      <c r="P2669" s="238"/>
    </row>
    <row r="2670" spans="9:16" x14ac:dyDescent="0.35">
      <c r="I2670" s="223">
        <v>46183</v>
      </c>
      <c r="J2670" s="233">
        <v>99.846277136240829</v>
      </c>
      <c r="K2670" s="235">
        <v>99.979842117495139</v>
      </c>
      <c r="L2670" s="235">
        <v>99.979442031402755</v>
      </c>
      <c r="M2670" s="240">
        <v>100.97607339110233</v>
      </c>
      <c r="N2670" s="240">
        <v>101.50615155187855</v>
      </c>
      <c r="O2670" s="240"/>
      <c r="P2670" s="238"/>
    </row>
    <row r="2671" spans="9:16" x14ac:dyDescent="0.35">
      <c r="I2671" s="223">
        <v>46184</v>
      </c>
      <c r="J2671" s="233">
        <v>99.846303695132278</v>
      </c>
      <c r="K2671" s="235">
        <v>99.97984560019772</v>
      </c>
      <c r="L2671" s="235">
        <v>99.979445372532055</v>
      </c>
      <c r="M2671" s="240">
        <v>100.9756877437728</v>
      </c>
      <c r="N2671" s="240">
        <v>101.50596281108257</v>
      </c>
      <c r="O2671" s="240"/>
      <c r="P2671" s="238"/>
    </row>
    <row r="2672" spans="9:16" x14ac:dyDescent="0.35">
      <c r="I2672" s="223">
        <v>46185</v>
      </c>
      <c r="J2672" s="233">
        <v>99.846330254023727</v>
      </c>
      <c r="K2672" s="235">
        <v>99.979849082900301</v>
      </c>
      <c r="L2672" s="235">
        <v>99.979448713661355</v>
      </c>
      <c r="M2672" s="240">
        <v>100.97530209644326</v>
      </c>
      <c r="N2672" s="240">
        <v>101.50577407028661</v>
      </c>
      <c r="O2672" s="240"/>
      <c r="P2672" s="238"/>
    </row>
    <row r="2673" spans="9:16" x14ac:dyDescent="0.35">
      <c r="I2673" s="223">
        <v>46186</v>
      </c>
      <c r="J2673" s="233">
        <v>99.846356812915175</v>
      </c>
      <c r="K2673" s="235">
        <v>99.979852565602883</v>
      </c>
      <c r="L2673" s="235">
        <v>99.979452054790656</v>
      </c>
      <c r="M2673" s="240">
        <v>100.97491644911372</v>
      </c>
      <c r="N2673" s="240">
        <v>101.50558532949063</v>
      </c>
      <c r="O2673" s="240"/>
      <c r="P2673" s="238"/>
    </row>
    <row r="2674" spans="9:16" x14ac:dyDescent="0.35">
      <c r="I2674" s="223">
        <v>46187</v>
      </c>
      <c r="J2674" s="233">
        <v>99.846383371806624</v>
      </c>
      <c r="K2674" s="235">
        <v>99.979856048305464</v>
      </c>
      <c r="L2674" s="235">
        <v>99.979455395919956</v>
      </c>
      <c r="M2674" s="240">
        <v>100.97453080178418</v>
      </c>
      <c r="N2674" s="240">
        <v>101.50539658869467</v>
      </c>
      <c r="O2674" s="240"/>
      <c r="P2674" s="238"/>
    </row>
    <row r="2675" spans="9:16" x14ac:dyDescent="0.35">
      <c r="I2675" s="223">
        <v>46188</v>
      </c>
      <c r="J2675" s="233">
        <v>99.846409930698073</v>
      </c>
      <c r="K2675" s="235">
        <v>99.979859531008046</v>
      </c>
      <c r="L2675" s="235">
        <v>99.979458737049256</v>
      </c>
      <c r="M2675" s="240">
        <v>100.97414515445465</v>
      </c>
      <c r="N2675" s="240">
        <v>101.50520784789869</v>
      </c>
      <c r="O2675" s="240"/>
      <c r="P2675" s="238"/>
    </row>
    <row r="2676" spans="9:16" x14ac:dyDescent="0.35">
      <c r="I2676" s="223">
        <v>46189</v>
      </c>
      <c r="J2676" s="233">
        <v>99.846436489589522</v>
      </c>
      <c r="K2676" s="235">
        <v>99.979863013710627</v>
      </c>
      <c r="L2676" s="235">
        <v>99.979462078178557</v>
      </c>
      <c r="M2676" s="240">
        <v>100.97375950712511</v>
      </c>
      <c r="N2676" s="240">
        <v>101.50501910710273</v>
      </c>
      <c r="O2676" s="240"/>
      <c r="P2676" s="238"/>
    </row>
    <row r="2677" spans="9:16" x14ac:dyDescent="0.35">
      <c r="I2677" s="223">
        <v>46190</v>
      </c>
      <c r="J2677" s="233">
        <v>99.84646304848097</v>
      </c>
      <c r="K2677" s="235">
        <v>99.979866496413209</v>
      </c>
      <c r="L2677" s="235">
        <v>99.979465419307857</v>
      </c>
      <c r="M2677" s="240">
        <v>100.97337385979557</v>
      </c>
      <c r="N2677" s="240">
        <v>101.50483036630675</v>
      </c>
      <c r="O2677" s="240"/>
      <c r="P2677" s="238"/>
    </row>
    <row r="2678" spans="9:16" x14ac:dyDescent="0.35">
      <c r="I2678" s="223">
        <v>46191</v>
      </c>
      <c r="J2678" s="233">
        <v>99.846489607372419</v>
      </c>
      <c r="K2678" s="235">
        <v>99.97986997911579</v>
      </c>
      <c r="L2678" s="235">
        <v>99.979468760437157</v>
      </c>
      <c r="M2678" s="240">
        <v>100.97298821246603</v>
      </c>
      <c r="N2678" s="240">
        <v>101.50464162551079</v>
      </c>
      <c r="O2678" s="240"/>
      <c r="P2678" s="238"/>
    </row>
    <row r="2679" spans="9:16" x14ac:dyDescent="0.35">
      <c r="I2679" s="223">
        <v>46192</v>
      </c>
      <c r="J2679" s="233">
        <v>99.846516166263868</v>
      </c>
      <c r="K2679" s="235">
        <v>99.979873461818372</v>
      </c>
      <c r="L2679" s="235">
        <v>99.979472101566458</v>
      </c>
      <c r="M2679" s="240">
        <v>100.9726025651365</v>
      </c>
      <c r="N2679" s="240">
        <v>101.50445288471481</v>
      </c>
      <c r="O2679" s="240"/>
      <c r="P2679" s="238"/>
    </row>
    <row r="2680" spans="9:16" x14ac:dyDescent="0.35">
      <c r="I2680" s="223">
        <v>46193</v>
      </c>
      <c r="J2680" s="233">
        <v>99.846542725155317</v>
      </c>
      <c r="K2680" s="235">
        <v>99.979876944520953</v>
      </c>
      <c r="L2680" s="235">
        <v>99.979475442695758</v>
      </c>
      <c r="M2680" s="240">
        <v>100.97221691780696</v>
      </c>
      <c r="N2680" s="240">
        <v>101.50426414391885</v>
      </c>
      <c r="O2680" s="240"/>
      <c r="P2680" s="238"/>
    </row>
    <row r="2681" spans="9:16" x14ac:dyDescent="0.35">
      <c r="I2681" s="223">
        <v>46194</v>
      </c>
      <c r="J2681" s="233">
        <v>99.846569284046765</v>
      </c>
      <c r="K2681" s="235">
        <v>99.979880427223534</v>
      </c>
      <c r="L2681" s="235">
        <v>99.979478783825058</v>
      </c>
      <c r="M2681" s="240">
        <v>100.97183127047742</v>
      </c>
      <c r="N2681" s="240">
        <v>101.50407540312287</v>
      </c>
      <c r="O2681" s="240"/>
      <c r="P2681" s="238"/>
    </row>
    <row r="2682" spans="9:16" x14ac:dyDescent="0.35">
      <c r="I2682" s="223">
        <v>46195</v>
      </c>
      <c r="J2682" s="233">
        <v>99.846595842938214</v>
      </c>
      <c r="K2682" s="235">
        <v>99.979883909926116</v>
      </c>
      <c r="L2682" s="235">
        <v>99.979482124954359</v>
      </c>
      <c r="M2682" s="240">
        <v>100.97144562314789</v>
      </c>
      <c r="N2682" s="240">
        <v>101.50388666232691</v>
      </c>
      <c r="O2682" s="240"/>
      <c r="P2682" s="238"/>
    </row>
    <row r="2683" spans="9:16" x14ac:dyDescent="0.35">
      <c r="I2683" s="223">
        <v>46196</v>
      </c>
      <c r="J2683" s="233">
        <v>99.846622401829663</v>
      </c>
      <c r="K2683" s="235">
        <v>99.979887392628697</v>
      </c>
      <c r="L2683" s="235">
        <v>99.979485466083659</v>
      </c>
      <c r="M2683" s="240">
        <v>100.97105997581835</v>
      </c>
      <c r="N2683" s="240">
        <v>101.50369792153093</v>
      </c>
      <c r="O2683" s="240"/>
      <c r="P2683" s="238"/>
    </row>
    <row r="2684" spans="9:16" x14ac:dyDescent="0.35">
      <c r="I2684" s="223">
        <v>46197</v>
      </c>
      <c r="J2684" s="233">
        <v>99.846648960721112</v>
      </c>
      <c r="K2684" s="235">
        <v>99.979890875331279</v>
      </c>
      <c r="L2684" s="235">
        <v>99.97948880721296</v>
      </c>
      <c r="M2684" s="240">
        <v>100.97067432848881</v>
      </c>
      <c r="N2684" s="240">
        <v>101.50350918073497</v>
      </c>
      <c r="O2684" s="240"/>
      <c r="P2684" s="238"/>
    </row>
    <row r="2685" spans="9:16" x14ac:dyDescent="0.35">
      <c r="I2685" s="223">
        <v>46198</v>
      </c>
      <c r="J2685" s="233">
        <v>99.84667551961256</v>
      </c>
      <c r="K2685" s="235">
        <v>99.97989435803386</v>
      </c>
      <c r="L2685" s="235">
        <v>99.97949214834226</v>
      </c>
      <c r="M2685" s="240">
        <v>100.97028868115927</v>
      </c>
      <c r="N2685" s="240">
        <v>101.50332043993899</v>
      </c>
      <c r="O2685" s="240"/>
      <c r="P2685" s="238"/>
    </row>
    <row r="2686" spans="9:16" x14ac:dyDescent="0.35">
      <c r="I2686" s="223">
        <v>46199</v>
      </c>
      <c r="J2686" s="233">
        <v>99.846702078504009</v>
      </c>
      <c r="K2686" s="235">
        <v>99.979897840736442</v>
      </c>
      <c r="L2686" s="235">
        <v>99.97949548947156</v>
      </c>
      <c r="M2686" s="240">
        <v>100.96990303382974</v>
      </c>
      <c r="N2686" s="240">
        <v>101.50313169914303</v>
      </c>
      <c r="O2686" s="240"/>
      <c r="P2686" s="238"/>
    </row>
    <row r="2687" spans="9:16" x14ac:dyDescent="0.35">
      <c r="I2687" s="223">
        <v>46200</v>
      </c>
      <c r="J2687" s="233">
        <v>99.846728637395458</v>
      </c>
      <c r="K2687" s="235">
        <v>99.979901323439023</v>
      </c>
      <c r="L2687" s="235">
        <v>99.979498830600861</v>
      </c>
      <c r="M2687" s="240">
        <v>100.9695173865002</v>
      </c>
      <c r="N2687" s="240">
        <v>101.50294295834705</v>
      </c>
      <c r="O2687" s="240"/>
      <c r="P2687" s="238"/>
    </row>
    <row r="2688" spans="9:16" x14ac:dyDescent="0.35">
      <c r="I2688" s="223">
        <v>46201</v>
      </c>
      <c r="J2688" s="233">
        <v>99.846755196286907</v>
      </c>
      <c r="K2688" s="235">
        <v>99.979904806141604</v>
      </c>
      <c r="L2688" s="235">
        <v>99.979502171730161</v>
      </c>
      <c r="M2688" s="240">
        <v>100.96913173917066</v>
      </c>
      <c r="N2688" s="240">
        <v>101.50275421755109</v>
      </c>
      <c r="O2688" s="240"/>
      <c r="P2688" s="238"/>
    </row>
    <row r="2689" spans="9:16" x14ac:dyDescent="0.35">
      <c r="I2689" s="223">
        <v>46202</v>
      </c>
      <c r="J2689" s="233">
        <v>99.846781755178355</v>
      </c>
      <c r="K2689" s="235">
        <v>99.979908288844186</v>
      </c>
      <c r="L2689" s="235">
        <v>99.979505512859461</v>
      </c>
      <c r="M2689" s="240">
        <v>100.96874609184113</v>
      </c>
      <c r="N2689" s="240">
        <v>101.50256547675511</v>
      </c>
      <c r="O2689" s="240"/>
      <c r="P2689" s="238"/>
    </row>
    <row r="2690" spans="9:16" x14ac:dyDescent="0.35">
      <c r="I2690" s="223">
        <v>46203</v>
      </c>
      <c r="J2690" s="233">
        <v>99.846808314069804</v>
      </c>
      <c r="K2690" s="235">
        <v>99.979911771546767</v>
      </c>
      <c r="L2690" s="235">
        <v>99.979508853988762</v>
      </c>
      <c r="M2690" s="240">
        <v>100.96836044451159</v>
      </c>
      <c r="N2690" s="240">
        <v>101.50237673595915</v>
      </c>
      <c r="O2690" s="240"/>
      <c r="P2690" s="238"/>
    </row>
    <row r="2691" spans="9:16" x14ac:dyDescent="0.35">
      <c r="I2691" s="223">
        <v>46204</v>
      </c>
      <c r="J2691" s="233">
        <v>99.846834872961253</v>
      </c>
      <c r="K2691" s="235">
        <v>99.979915254249349</v>
      </c>
      <c r="L2691" s="235">
        <v>99.979512195118062</v>
      </c>
      <c r="M2691" s="240">
        <v>100.96797479718205</v>
      </c>
      <c r="N2691" s="240">
        <v>101.50218799516317</v>
      </c>
      <c r="O2691" s="240"/>
      <c r="P2691" s="238"/>
    </row>
    <row r="2692" spans="9:16" x14ac:dyDescent="0.35">
      <c r="I2692" s="223">
        <v>46205</v>
      </c>
      <c r="J2692" s="233">
        <v>99.846861431852702</v>
      </c>
      <c r="K2692" s="235">
        <v>99.97991873695193</v>
      </c>
      <c r="L2692" s="235">
        <v>99.979515536247362</v>
      </c>
      <c r="M2692" s="240">
        <v>100.96758914985251</v>
      </c>
      <c r="N2692" s="240">
        <v>101.50199925436721</v>
      </c>
      <c r="O2692" s="240"/>
      <c r="P2692" s="238"/>
    </row>
    <row r="2693" spans="9:16" x14ac:dyDescent="0.35">
      <c r="I2693" s="223">
        <v>46206</v>
      </c>
      <c r="J2693" s="233">
        <v>99.84688799074415</v>
      </c>
      <c r="K2693" s="235">
        <v>99.979922219654512</v>
      </c>
      <c r="L2693" s="235">
        <v>99.979518877376663</v>
      </c>
      <c r="M2693" s="240">
        <v>100.96720350252298</v>
      </c>
      <c r="N2693" s="240">
        <v>101.50181051357123</v>
      </c>
      <c r="O2693" s="240"/>
      <c r="P2693" s="238"/>
    </row>
    <row r="2694" spans="9:16" x14ac:dyDescent="0.35">
      <c r="I2694" s="223">
        <v>46207</v>
      </c>
      <c r="J2694" s="233">
        <v>99.846914549635599</v>
      </c>
      <c r="K2694" s="235">
        <v>99.979925702357093</v>
      </c>
      <c r="L2694" s="235">
        <v>99.979522218505963</v>
      </c>
      <c r="M2694" s="240">
        <v>100.96681785519344</v>
      </c>
      <c r="N2694" s="240">
        <v>101.50162177277527</v>
      </c>
      <c r="O2694" s="240"/>
      <c r="P2694" s="238"/>
    </row>
    <row r="2695" spans="9:16" x14ac:dyDescent="0.35">
      <c r="I2695" s="223">
        <v>46208</v>
      </c>
      <c r="J2695" s="233">
        <v>99.846941108527048</v>
      </c>
      <c r="K2695" s="235">
        <v>99.979929185059675</v>
      </c>
      <c r="L2695" s="235">
        <v>99.979525559635263</v>
      </c>
      <c r="M2695" s="240">
        <v>100.9664322078639</v>
      </c>
      <c r="N2695" s="240">
        <v>101.50143303197929</v>
      </c>
      <c r="O2695" s="240"/>
      <c r="P2695" s="238"/>
    </row>
    <row r="2696" spans="9:16" x14ac:dyDescent="0.35">
      <c r="I2696" s="223">
        <v>46209</v>
      </c>
      <c r="J2696" s="233">
        <v>99.846967667418497</v>
      </c>
      <c r="K2696" s="235">
        <v>99.979932667762256</v>
      </c>
      <c r="L2696" s="235">
        <v>99.979528900764564</v>
      </c>
      <c r="M2696" s="240">
        <v>100.96604656053437</v>
      </c>
      <c r="N2696" s="240">
        <v>101.50124429118333</v>
      </c>
      <c r="O2696" s="240"/>
      <c r="P2696" s="238"/>
    </row>
    <row r="2697" spans="9:16" x14ac:dyDescent="0.35">
      <c r="I2697" s="223">
        <v>46210</v>
      </c>
      <c r="J2697" s="233">
        <v>99.846994226309945</v>
      </c>
      <c r="K2697" s="235">
        <v>99.979936150464837</v>
      </c>
      <c r="L2697" s="235">
        <v>99.979532241893864</v>
      </c>
      <c r="M2697" s="240">
        <v>100.96566091320483</v>
      </c>
      <c r="N2697" s="240">
        <v>101.50105555038735</v>
      </c>
      <c r="O2697" s="240"/>
      <c r="P2697" s="238"/>
    </row>
    <row r="2698" spans="9:16" x14ac:dyDescent="0.35">
      <c r="I2698" s="223">
        <v>46211</v>
      </c>
      <c r="J2698" s="233">
        <v>99.847020785201394</v>
      </c>
      <c r="K2698" s="235">
        <v>99.979939633167419</v>
      </c>
      <c r="L2698" s="235">
        <v>99.979535583023164</v>
      </c>
      <c r="M2698" s="240">
        <v>100.96527526587529</v>
      </c>
      <c r="N2698" s="240">
        <v>101.50086680959139</v>
      </c>
      <c r="O2698" s="240"/>
      <c r="P2698" s="238"/>
    </row>
    <row r="2699" spans="9:16" x14ac:dyDescent="0.35">
      <c r="I2699" s="223">
        <v>46212</v>
      </c>
      <c r="J2699" s="233">
        <v>99.847047344092843</v>
      </c>
      <c r="K2699" s="235">
        <v>99.97994311587</v>
      </c>
      <c r="L2699" s="235">
        <v>99.979538924152465</v>
      </c>
      <c r="M2699" s="240">
        <v>100.96488961854575</v>
      </c>
      <c r="N2699" s="240">
        <v>101.50067806879541</v>
      </c>
      <c r="O2699" s="240"/>
      <c r="P2699" s="238"/>
    </row>
    <row r="2700" spans="9:16" x14ac:dyDescent="0.35">
      <c r="I2700" s="223">
        <v>46213</v>
      </c>
      <c r="J2700" s="233">
        <v>99.847073902984292</v>
      </c>
      <c r="K2700" s="235">
        <v>99.979946598572582</v>
      </c>
      <c r="L2700" s="235">
        <v>99.979542265281765</v>
      </c>
      <c r="M2700" s="240">
        <v>100.96450397121622</v>
      </c>
      <c r="N2700" s="240">
        <v>101.50048932799945</v>
      </c>
      <c r="O2700" s="240"/>
      <c r="P2700" s="238"/>
    </row>
    <row r="2701" spans="9:16" x14ac:dyDescent="0.35">
      <c r="I2701" s="223">
        <v>46214</v>
      </c>
      <c r="J2701" s="233">
        <v>99.847100461875741</v>
      </c>
      <c r="K2701" s="235">
        <v>99.979950081275163</v>
      </c>
      <c r="L2701" s="235">
        <v>99.979545606411065</v>
      </c>
      <c r="M2701" s="240">
        <v>100.96411832388668</v>
      </c>
      <c r="N2701" s="240">
        <v>101.50030058720347</v>
      </c>
      <c r="O2701" s="240"/>
      <c r="P2701" s="238"/>
    </row>
    <row r="2702" spans="9:16" x14ac:dyDescent="0.35">
      <c r="I2702" s="223">
        <v>46215</v>
      </c>
      <c r="J2702" s="233">
        <v>99.847127020767189</v>
      </c>
      <c r="K2702" s="235">
        <v>99.979953563977745</v>
      </c>
      <c r="L2702" s="235">
        <v>99.979548947540366</v>
      </c>
      <c r="M2702" s="240">
        <v>100.96373267655714</v>
      </c>
      <c r="N2702" s="240">
        <v>101.50011184640751</v>
      </c>
      <c r="O2702" s="240"/>
      <c r="P2702" s="238"/>
    </row>
    <row r="2703" spans="9:16" x14ac:dyDescent="0.35">
      <c r="I2703" s="223">
        <v>46216</v>
      </c>
      <c r="J2703" s="233">
        <v>99.847153579658638</v>
      </c>
      <c r="K2703" s="235">
        <v>99.979957046680326</v>
      </c>
      <c r="L2703" s="235">
        <v>99.979552288669666</v>
      </c>
      <c r="M2703" s="240">
        <v>100.96334702922761</v>
      </c>
      <c r="N2703" s="240">
        <v>101.49992310561153</v>
      </c>
      <c r="O2703" s="240"/>
      <c r="P2703" s="238"/>
    </row>
    <row r="2704" spans="9:16" x14ac:dyDescent="0.35">
      <c r="I2704" s="223">
        <v>46217</v>
      </c>
      <c r="J2704" s="233">
        <v>99.847180138550087</v>
      </c>
      <c r="K2704" s="235">
        <v>99.979960529382907</v>
      </c>
      <c r="L2704" s="235">
        <v>99.979555629798966</v>
      </c>
      <c r="M2704" s="240">
        <v>100.96296138189807</v>
      </c>
      <c r="N2704" s="240">
        <v>101.49973436481557</v>
      </c>
      <c r="O2704" s="240"/>
      <c r="P2704" s="238"/>
    </row>
    <row r="2705" spans="9:16" x14ac:dyDescent="0.35">
      <c r="I2705" s="223">
        <v>46218</v>
      </c>
      <c r="J2705" s="233">
        <v>99.847206697441536</v>
      </c>
      <c r="K2705" s="235">
        <v>99.979964012085489</v>
      </c>
      <c r="L2705" s="235">
        <v>99.979558970928267</v>
      </c>
      <c r="M2705" s="240">
        <v>100.96257573456853</v>
      </c>
      <c r="N2705" s="240">
        <v>101.49954562401959</v>
      </c>
      <c r="O2705" s="240"/>
      <c r="P2705" s="238"/>
    </row>
    <row r="2706" spans="9:16" x14ac:dyDescent="0.35">
      <c r="I2706" s="223">
        <v>46219</v>
      </c>
      <c r="J2706" s="233">
        <v>99.847233256332984</v>
      </c>
      <c r="K2706" s="235">
        <v>99.97996749478807</v>
      </c>
      <c r="L2706" s="235">
        <v>99.979562312057567</v>
      </c>
      <c r="M2706" s="240">
        <v>100.96219008723899</v>
      </c>
      <c r="N2706" s="240">
        <v>101.49935688322363</v>
      </c>
      <c r="O2706" s="240"/>
      <c r="P2706" s="238"/>
    </row>
    <row r="2707" spans="9:16" x14ac:dyDescent="0.35">
      <c r="I2707" s="223">
        <v>46220</v>
      </c>
      <c r="J2707" s="233">
        <v>99.847259815224433</v>
      </c>
      <c r="K2707" s="235">
        <v>99.979970977490652</v>
      </c>
      <c r="L2707" s="235">
        <v>99.979565653186867</v>
      </c>
      <c r="M2707" s="240">
        <v>100.96180443990946</v>
      </c>
      <c r="N2707" s="240">
        <v>101.49916814242765</v>
      </c>
      <c r="O2707" s="240"/>
      <c r="P2707" s="238"/>
    </row>
    <row r="2708" spans="9:16" x14ac:dyDescent="0.35">
      <c r="I2708" s="223">
        <v>46221</v>
      </c>
      <c r="J2708" s="233">
        <v>99.847286374115882</v>
      </c>
      <c r="K2708" s="235">
        <v>99.979974460193233</v>
      </c>
      <c r="L2708" s="235">
        <v>99.979568994316168</v>
      </c>
      <c r="M2708" s="240">
        <v>100.96141879257992</v>
      </c>
      <c r="N2708" s="240">
        <v>101.49897940163169</v>
      </c>
      <c r="O2708" s="240"/>
      <c r="P2708" s="238"/>
    </row>
    <row r="2709" spans="9:16" x14ac:dyDescent="0.35">
      <c r="I2709" s="223">
        <v>46222</v>
      </c>
      <c r="J2709" s="233">
        <v>99.847312933007331</v>
      </c>
      <c r="K2709" s="235">
        <v>99.979977942895815</v>
      </c>
      <c r="L2709" s="235">
        <v>99.979572335445468</v>
      </c>
      <c r="M2709" s="240">
        <v>100.96103314525038</v>
      </c>
      <c r="N2709" s="240">
        <v>101.49879066083571</v>
      </c>
      <c r="O2709" s="240"/>
      <c r="P2709" s="238"/>
    </row>
    <row r="2710" spans="9:16" x14ac:dyDescent="0.35">
      <c r="I2710" s="223">
        <v>46223</v>
      </c>
      <c r="J2710" s="233">
        <v>99.847339491898779</v>
      </c>
      <c r="K2710" s="235">
        <v>99.979981425598396</v>
      </c>
      <c r="L2710" s="235">
        <v>99.979575676574768</v>
      </c>
      <c r="M2710" s="240">
        <v>100.96064749792085</v>
      </c>
      <c r="N2710" s="240">
        <v>101.49860192003975</v>
      </c>
      <c r="O2710" s="240"/>
      <c r="P2710" s="238"/>
    </row>
    <row r="2711" spans="9:16" x14ac:dyDescent="0.35">
      <c r="I2711" s="223">
        <v>46224</v>
      </c>
      <c r="J2711" s="233">
        <v>99.847366050790228</v>
      </c>
      <c r="K2711" s="235">
        <v>99.979984908300978</v>
      </c>
      <c r="L2711" s="235">
        <v>99.979579017704069</v>
      </c>
      <c r="M2711" s="240">
        <v>100.96026185059131</v>
      </c>
      <c r="N2711" s="240">
        <v>101.49841317924377</v>
      </c>
      <c r="O2711" s="240"/>
      <c r="P2711" s="238"/>
    </row>
    <row r="2712" spans="9:16" x14ac:dyDescent="0.35">
      <c r="I2712" s="223">
        <v>46225</v>
      </c>
      <c r="J2712" s="233">
        <v>99.847392609681677</v>
      </c>
      <c r="K2712" s="235">
        <v>99.979988391003559</v>
      </c>
      <c r="L2712" s="235">
        <v>99.979582358833369</v>
      </c>
      <c r="M2712" s="240">
        <v>100.95987620326177</v>
      </c>
      <c r="N2712" s="240">
        <v>101.49822443844781</v>
      </c>
      <c r="O2712" s="240"/>
      <c r="P2712" s="238"/>
    </row>
    <row r="2713" spans="9:16" x14ac:dyDescent="0.35">
      <c r="I2713" s="223">
        <v>46226</v>
      </c>
      <c r="J2713" s="233">
        <v>99.847419168573126</v>
      </c>
      <c r="K2713" s="235">
        <v>99.97999187370614</v>
      </c>
      <c r="L2713" s="235">
        <v>99.979585699962669</v>
      </c>
      <c r="M2713" s="240">
        <v>100.95949055593223</v>
      </c>
      <c r="N2713" s="240">
        <v>101.49803569765183</v>
      </c>
      <c r="O2713" s="240"/>
      <c r="P2713" s="238"/>
    </row>
    <row r="2714" spans="9:16" x14ac:dyDescent="0.35">
      <c r="I2714" s="223">
        <v>46227</v>
      </c>
      <c r="J2714" s="233">
        <v>99.847445727464574</v>
      </c>
      <c r="K2714" s="235">
        <v>99.979995356408722</v>
      </c>
      <c r="L2714" s="235">
        <v>99.97958904109197</v>
      </c>
      <c r="M2714" s="240">
        <v>100.9591049086027</v>
      </c>
      <c r="N2714" s="240">
        <v>101.49784695685587</v>
      </c>
      <c r="O2714" s="240"/>
      <c r="P2714" s="238"/>
    </row>
    <row r="2715" spans="9:16" x14ac:dyDescent="0.35">
      <c r="I2715" s="223">
        <v>46228</v>
      </c>
      <c r="J2715" s="233">
        <v>99.847472286356023</v>
      </c>
      <c r="K2715" s="235">
        <v>99.979998839111303</v>
      </c>
      <c r="L2715" s="235">
        <v>99.97959238222127</v>
      </c>
      <c r="M2715" s="240">
        <v>100.95871926127316</v>
      </c>
      <c r="N2715" s="240">
        <v>101.49765821605989</v>
      </c>
      <c r="O2715" s="240"/>
      <c r="P2715" s="238"/>
    </row>
    <row r="2716" spans="9:16" x14ac:dyDescent="0.35">
      <c r="I2716" s="223">
        <v>46229</v>
      </c>
      <c r="J2716" s="233">
        <v>99.847498845247472</v>
      </c>
      <c r="K2716" s="235">
        <v>99.980002321813885</v>
      </c>
      <c r="L2716" s="235">
        <v>99.97959572335057</v>
      </c>
      <c r="M2716" s="240">
        <v>100.95833361394362</v>
      </c>
      <c r="N2716" s="240">
        <v>101.49746947526393</v>
      </c>
      <c r="O2716" s="240"/>
      <c r="P2716" s="238"/>
    </row>
    <row r="2717" spans="9:16" x14ac:dyDescent="0.35">
      <c r="I2717" s="223">
        <v>46230</v>
      </c>
      <c r="J2717" s="233">
        <v>99.847525404138921</v>
      </c>
      <c r="K2717" s="235">
        <v>99.980005804516466</v>
      </c>
      <c r="L2717" s="235">
        <v>99.979599064479871</v>
      </c>
      <c r="M2717" s="240">
        <v>100.95794796661409</v>
      </c>
      <c r="N2717" s="240">
        <v>101.49728073446795</v>
      </c>
      <c r="O2717" s="240"/>
      <c r="P2717" s="238"/>
    </row>
    <row r="2718" spans="9:16" x14ac:dyDescent="0.35">
      <c r="I2718" s="223">
        <v>46231</v>
      </c>
      <c r="J2718" s="233">
        <v>99.847551963030369</v>
      </c>
      <c r="K2718" s="235">
        <v>99.980009287219048</v>
      </c>
      <c r="L2718" s="235">
        <v>99.979602405609171</v>
      </c>
      <c r="M2718" s="240">
        <v>100.95756231928455</v>
      </c>
      <c r="N2718" s="240">
        <v>101.49709199367199</v>
      </c>
      <c r="O2718" s="240"/>
      <c r="P2718" s="238"/>
    </row>
    <row r="2719" spans="9:16" x14ac:dyDescent="0.35">
      <c r="I2719" s="223">
        <v>46232</v>
      </c>
      <c r="J2719" s="233">
        <v>99.847578521921818</v>
      </c>
      <c r="K2719" s="235">
        <v>99.980012769921629</v>
      </c>
      <c r="L2719" s="235">
        <v>99.979605746738471</v>
      </c>
      <c r="M2719" s="240">
        <v>100.95717667195501</v>
      </c>
      <c r="N2719" s="240">
        <v>101.49690325287601</v>
      </c>
      <c r="O2719" s="240"/>
      <c r="P2719" s="238"/>
    </row>
    <row r="2720" spans="9:16" x14ac:dyDescent="0.35">
      <c r="I2720" s="223">
        <v>46233</v>
      </c>
      <c r="J2720" s="233">
        <v>99.847605080813267</v>
      </c>
      <c r="K2720" s="235">
        <v>99.98001625262421</v>
      </c>
      <c r="L2720" s="235">
        <v>99.979609087867772</v>
      </c>
      <c r="M2720" s="240">
        <v>100.95679102462547</v>
      </c>
      <c r="N2720" s="240">
        <v>101.49671451208005</v>
      </c>
      <c r="O2720" s="240"/>
      <c r="P2720" s="238"/>
    </row>
    <row r="2721" spans="9:16" x14ac:dyDescent="0.35">
      <c r="I2721" s="223">
        <v>46234</v>
      </c>
      <c r="J2721" s="233">
        <v>99.847631639704716</v>
      </c>
      <c r="K2721" s="235">
        <v>99.980019735326792</v>
      </c>
      <c r="L2721" s="235">
        <v>99.979612428997072</v>
      </c>
      <c r="M2721" s="240">
        <v>100.95640537729594</v>
      </c>
      <c r="N2721" s="240">
        <v>101.49652577128407</v>
      </c>
      <c r="O2721" s="240"/>
      <c r="P2721" s="238"/>
    </row>
    <row r="2722" spans="9:16" x14ac:dyDescent="0.35">
      <c r="I2722" s="223">
        <v>46235</v>
      </c>
      <c r="J2722" s="233">
        <v>99.847658198596164</v>
      </c>
      <c r="K2722" s="235">
        <v>99.980023218029373</v>
      </c>
      <c r="L2722" s="235">
        <v>99.979615770126372</v>
      </c>
      <c r="M2722" s="240">
        <v>100.9560197299664</v>
      </c>
      <c r="N2722" s="240">
        <v>101.49633703048811</v>
      </c>
      <c r="O2722" s="240"/>
      <c r="P2722" s="238"/>
    </row>
    <row r="2723" spans="9:16" x14ac:dyDescent="0.35">
      <c r="I2723" s="223">
        <v>46236</v>
      </c>
      <c r="J2723" s="233">
        <v>99.847684757487613</v>
      </c>
      <c r="K2723" s="235">
        <v>99.980026700731955</v>
      </c>
      <c r="L2723" s="235">
        <v>99.979619111255673</v>
      </c>
      <c r="M2723" s="240">
        <v>100.95563408263686</v>
      </c>
      <c r="N2723" s="240">
        <v>101.49614828969213</v>
      </c>
      <c r="O2723" s="240"/>
      <c r="P2723" s="238"/>
    </row>
    <row r="2724" spans="9:16" x14ac:dyDescent="0.35">
      <c r="I2724" s="223">
        <v>46237</v>
      </c>
      <c r="J2724" s="233">
        <v>99.847711316379062</v>
      </c>
      <c r="K2724" s="235">
        <v>99.980030183434536</v>
      </c>
      <c r="L2724" s="235">
        <v>99.979622452384973</v>
      </c>
      <c r="M2724" s="240">
        <v>100.95524843530733</v>
      </c>
      <c r="N2724" s="240">
        <v>101.49595954889617</v>
      </c>
      <c r="O2724" s="240"/>
      <c r="P2724" s="238"/>
    </row>
    <row r="2725" spans="9:16" x14ac:dyDescent="0.35">
      <c r="I2725" s="223">
        <v>46238</v>
      </c>
      <c r="J2725" s="233">
        <v>99.847737875270511</v>
      </c>
      <c r="K2725" s="235">
        <v>99.980033666137118</v>
      </c>
      <c r="L2725" s="235">
        <v>99.979625793514273</v>
      </c>
      <c r="M2725" s="240">
        <v>100.95486278797779</v>
      </c>
      <c r="N2725" s="240">
        <v>101.49577080810019</v>
      </c>
      <c r="O2725" s="240"/>
      <c r="P2725" s="238"/>
    </row>
    <row r="2726" spans="9:16" x14ac:dyDescent="0.35">
      <c r="I2726" s="223">
        <v>46239</v>
      </c>
      <c r="J2726" s="233">
        <v>99.847764434161959</v>
      </c>
      <c r="K2726" s="235">
        <v>99.980037148839699</v>
      </c>
      <c r="L2726" s="235">
        <v>99.979629134643574</v>
      </c>
      <c r="M2726" s="240">
        <v>100.95447714064825</v>
      </c>
      <c r="N2726" s="240">
        <v>101.49558206730423</v>
      </c>
      <c r="O2726" s="240"/>
      <c r="P2726" s="238"/>
    </row>
    <row r="2727" spans="9:16" x14ac:dyDescent="0.35">
      <c r="I2727" s="223">
        <v>46240</v>
      </c>
      <c r="J2727" s="233">
        <v>99.847790993053408</v>
      </c>
      <c r="K2727" s="235">
        <v>99.98004063154228</v>
      </c>
      <c r="L2727" s="235">
        <v>99.979632475772874</v>
      </c>
      <c r="M2727" s="240">
        <v>100.95409149331871</v>
      </c>
      <c r="N2727" s="240">
        <v>101.49539332650825</v>
      </c>
      <c r="O2727" s="240"/>
      <c r="P2727" s="238"/>
    </row>
    <row r="2728" spans="9:16" x14ac:dyDescent="0.35">
      <c r="I2728" s="223">
        <v>46241</v>
      </c>
      <c r="J2728" s="233">
        <v>99.847817551944857</v>
      </c>
      <c r="K2728" s="235">
        <v>99.980044114244862</v>
      </c>
      <c r="L2728" s="235">
        <v>99.979635816902174</v>
      </c>
      <c r="M2728" s="240">
        <v>100.95370584598918</v>
      </c>
      <c r="N2728" s="240">
        <v>101.49520458571229</v>
      </c>
      <c r="O2728" s="240"/>
      <c r="P2728" s="238"/>
    </row>
    <row r="2729" spans="9:16" x14ac:dyDescent="0.35">
      <c r="I2729" s="223">
        <v>46242</v>
      </c>
      <c r="J2729" s="233">
        <v>99.847844110836306</v>
      </c>
      <c r="K2729" s="235">
        <v>99.980047596947443</v>
      </c>
      <c r="L2729" s="235">
        <v>99.979639158031475</v>
      </c>
      <c r="M2729" s="240">
        <v>100.95332019865964</v>
      </c>
      <c r="N2729" s="240">
        <v>101.49501584491631</v>
      </c>
      <c r="O2729" s="240"/>
      <c r="P2729" s="238"/>
    </row>
    <row r="2730" spans="9:16" x14ac:dyDescent="0.35">
      <c r="I2730" s="223">
        <v>46243</v>
      </c>
      <c r="J2730" s="233">
        <v>99.847870669727754</v>
      </c>
      <c r="K2730" s="235">
        <v>99.980051079650025</v>
      </c>
      <c r="L2730" s="235">
        <v>99.979642499160775</v>
      </c>
      <c r="M2730" s="240">
        <v>100.9529345513301</v>
      </c>
      <c r="N2730" s="240">
        <v>101.49482710412035</v>
      </c>
      <c r="O2730" s="240"/>
      <c r="P2730" s="238"/>
    </row>
    <row r="2731" spans="9:16" x14ac:dyDescent="0.35">
      <c r="I2731" s="223">
        <v>46244</v>
      </c>
      <c r="J2731" s="233">
        <v>99.847897228619203</v>
      </c>
      <c r="K2731" s="235">
        <v>99.980054562352606</v>
      </c>
      <c r="L2731" s="235">
        <v>99.979645840290075</v>
      </c>
      <c r="M2731" s="240">
        <v>100.95254890400057</v>
      </c>
      <c r="N2731" s="240">
        <v>101.49463836332437</v>
      </c>
      <c r="O2731" s="240"/>
      <c r="P2731" s="238"/>
    </row>
    <row r="2732" spans="9:16" x14ac:dyDescent="0.35">
      <c r="I2732" s="223">
        <v>46245</v>
      </c>
      <c r="J2732" s="233">
        <v>99.847923787510652</v>
      </c>
      <c r="K2732" s="235">
        <v>99.980058045055188</v>
      </c>
      <c r="L2732" s="235">
        <v>99.979649181419376</v>
      </c>
      <c r="M2732" s="240">
        <v>100.95216325667103</v>
      </c>
      <c r="N2732" s="240">
        <v>101.49444962252841</v>
      </c>
      <c r="O2732" s="240"/>
      <c r="P2732" s="238"/>
    </row>
    <row r="2733" spans="9:16" x14ac:dyDescent="0.35">
      <c r="I2733" s="223">
        <v>46246</v>
      </c>
      <c r="J2733" s="233">
        <v>99.847950346402101</v>
      </c>
      <c r="K2733" s="235">
        <v>99.980061527757769</v>
      </c>
      <c r="L2733" s="235">
        <v>99.979652522548676</v>
      </c>
      <c r="M2733" s="240">
        <v>100.95177760934149</v>
      </c>
      <c r="N2733" s="240">
        <v>101.49426088173243</v>
      </c>
      <c r="O2733" s="240"/>
      <c r="P2733" s="238"/>
    </row>
    <row r="2734" spans="9:16" x14ac:dyDescent="0.35">
      <c r="I2734" s="223">
        <v>46247</v>
      </c>
      <c r="J2734" s="233">
        <v>99.84797690529355</v>
      </c>
      <c r="K2734" s="235">
        <v>99.980065010460351</v>
      </c>
      <c r="L2734" s="235">
        <v>99.979655863677976</v>
      </c>
      <c r="M2734" s="240">
        <v>100.95139196201195</v>
      </c>
      <c r="N2734" s="240">
        <v>101.49407214093647</v>
      </c>
      <c r="O2734" s="240"/>
      <c r="P2734" s="238"/>
    </row>
    <row r="2735" spans="9:16" x14ac:dyDescent="0.35">
      <c r="I2735" s="223">
        <v>46248</v>
      </c>
      <c r="J2735" s="233">
        <v>99.848003464184998</v>
      </c>
      <c r="K2735" s="235">
        <v>99.980068493162932</v>
      </c>
      <c r="L2735" s="235">
        <v>99.979659204807277</v>
      </c>
      <c r="M2735" s="240">
        <v>100.95100631468242</v>
      </c>
      <c r="N2735" s="240">
        <v>101.49388340014049</v>
      </c>
      <c r="O2735" s="240"/>
      <c r="P2735" s="238"/>
    </row>
    <row r="2736" spans="9:16" x14ac:dyDescent="0.35">
      <c r="I2736" s="223">
        <v>46249</v>
      </c>
      <c r="J2736" s="233">
        <v>99.848030023076447</v>
      </c>
      <c r="K2736" s="235">
        <v>99.980071975865513</v>
      </c>
      <c r="L2736" s="235">
        <v>99.979662545936577</v>
      </c>
      <c r="M2736" s="240">
        <v>100.95062066735288</v>
      </c>
      <c r="N2736" s="240">
        <v>101.49369465934453</v>
      </c>
      <c r="O2736" s="240"/>
      <c r="P2736" s="238"/>
    </row>
    <row r="2737" spans="9:16" x14ac:dyDescent="0.35">
      <c r="I2737" s="223">
        <v>46250</v>
      </c>
      <c r="J2737" s="233">
        <v>99.848056581967896</v>
      </c>
      <c r="K2737" s="235">
        <v>99.980075458568095</v>
      </c>
      <c r="L2737" s="235">
        <v>99.979665887065877</v>
      </c>
      <c r="M2737" s="240">
        <v>100.95023502002334</v>
      </c>
      <c r="N2737" s="240">
        <v>101.49350591854855</v>
      </c>
      <c r="O2737" s="240"/>
      <c r="P2737" s="238"/>
    </row>
    <row r="2738" spans="9:16" x14ac:dyDescent="0.35">
      <c r="I2738" s="223">
        <v>46251</v>
      </c>
      <c r="J2738" s="233">
        <v>99.848083140859345</v>
      </c>
      <c r="K2738" s="235">
        <v>99.980078941270676</v>
      </c>
      <c r="L2738" s="235">
        <v>99.979669228195178</v>
      </c>
      <c r="M2738" s="240">
        <v>100.94984937269381</v>
      </c>
      <c r="N2738" s="240">
        <v>101.49331717775259</v>
      </c>
      <c r="O2738" s="240"/>
      <c r="P2738" s="238"/>
    </row>
    <row r="2739" spans="9:16" x14ac:dyDescent="0.35">
      <c r="I2739" s="223">
        <v>46252</v>
      </c>
      <c r="J2739" s="233">
        <v>99.848109699750793</v>
      </c>
      <c r="K2739" s="235">
        <v>99.980082423973258</v>
      </c>
      <c r="L2739" s="235">
        <v>99.979672569324478</v>
      </c>
      <c r="M2739" s="240">
        <v>100.94946372536427</v>
      </c>
      <c r="N2739" s="240">
        <v>101.49312843695661</v>
      </c>
      <c r="O2739" s="240"/>
      <c r="P2739" s="238"/>
    </row>
    <row r="2740" spans="9:16" x14ac:dyDescent="0.35">
      <c r="I2740" s="223">
        <v>46253</v>
      </c>
      <c r="J2740" s="233">
        <v>99.848136258642242</v>
      </c>
      <c r="K2740" s="235">
        <v>99.980085906675839</v>
      </c>
      <c r="L2740" s="235">
        <v>99.979675910453778</v>
      </c>
      <c r="M2740" s="240">
        <v>100.94907807803473</v>
      </c>
      <c r="N2740" s="240">
        <v>101.49293969616065</v>
      </c>
      <c r="O2740" s="240"/>
      <c r="P2740" s="238"/>
    </row>
    <row r="2741" spans="9:16" x14ac:dyDescent="0.35">
      <c r="I2741" s="223">
        <v>46254</v>
      </c>
      <c r="J2741" s="233">
        <v>99.848162817533691</v>
      </c>
      <c r="K2741" s="235">
        <v>99.980089389378421</v>
      </c>
      <c r="L2741" s="235">
        <v>99.979679251583079</v>
      </c>
      <c r="M2741" s="240">
        <v>100.94869243070519</v>
      </c>
      <c r="N2741" s="240">
        <v>101.49275095536467</v>
      </c>
      <c r="O2741" s="240"/>
      <c r="P2741" s="238"/>
    </row>
    <row r="2742" spans="9:16" x14ac:dyDescent="0.35">
      <c r="I2742" s="223">
        <v>46255</v>
      </c>
      <c r="J2742" s="233">
        <v>99.84818937642514</v>
      </c>
      <c r="K2742" s="235">
        <v>99.980092872081002</v>
      </c>
      <c r="L2742" s="235">
        <v>99.979682592712379</v>
      </c>
      <c r="M2742" s="240">
        <v>100.94830678337566</v>
      </c>
      <c r="N2742" s="240">
        <v>101.49256221456871</v>
      </c>
      <c r="O2742" s="240"/>
      <c r="P2742" s="238"/>
    </row>
    <row r="2743" spans="9:16" x14ac:dyDescent="0.35">
      <c r="I2743" s="223">
        <v>46256</v>
      </c>
      <c r="J2743" s="233">
        <v>99.848215935316588</v>
      </c>
      <c r="K2743" s="235">
        <v>99.980096354783583</v>
      </c>
      <c r="L2743" s="235">
        <v>99.979685933841679</v>
      </c>
      <c r="M2743" s="240">
        <v>100.94792113604612</v>
      </c>
      <c r="N2743" s="240">
        <v>101.49237347377273</v>
      </c>
      <c r="O2743" s="240"/>
      <c r="P2743" s="238"/>
    </row>
    <row r="2744" spans="9:16" x14ac:dyDescent="0.35">
      <c r="I2744" s="223">
        <v>46257</v>
      </c>
      <c r="J2744" s="233">
        <v>99.848242494208037</v>
      </c>
      <c r="K2744" s="235">
        <v>99.980099837486165</v>
      </c>
      <c r="L2744" s="235">
        <v>99.97968927497098</v>
      </c>
      <c r="M2744" s="240">
        <v>100.94753548871658</v>
      </c>
      <c r="N2744" s="240">
        <v>101.49218473297677</v>
      </c>
      <c r="O2744" s="240"/>
      <c r="P2744" s="238"/>
    </row>
    <row r="2745" spans="9:16" x14ac:dyDescent="0.35">
      <c r="I2745" s="223">
        <v>46258</v>
      </c>
      <c r="J2745" s="233">
        <v>99.848269053099486</v>
      </c>
      <c r="K2745" s="235">
        <v>99.980103320188746</v>
      </c>
      <c r="L2745" s="235">
        <v>99.97969261610028</v>
      </c>
      <c r="M2745" s="240">
        <v>100.94714984138704</v>
      </c>
      <c r="N2745" s="240">
        <v>101.49199599218079</v>
      </c>
      <c r="O2745" s="240"/>
      <c r="P2745" s="238"/>
    </row>
    <row r="2746" spans="9:16" x14ac:dyDescent="0.35">
      <c r="I2746" s="223">
        <v>46259</v>
      </c>
      <c r="J2746" s="233">
        <v>99.848295611990935</v>
      </c>
      <c r="K2746" s="235">
        <v>99.980106802891328</v>
      </c>
      <c r="L2746" s="235">
        <v>99.97969595722958</v>
      </c>
      <c r="M2746" s="240">
        <v>100.94676419405751</v>
      </c>
      <c r="N2746" s="240">
        <v>101.49180725138483</v>
      </c>
      <c r="O2746" s="240"/>
      <c r="P2746" s="238"/>
    </row>
    <row r="2747" spans="9:16" x14ac:dyDescent="0.35">
      <c r="I2747" s="223">
        <v>46260</v>
      </c>
      <c r="J2747" s="233">
        <v>99.848322170882383</v>
      </c>
      <c r="K2747" s="235">
        <v>99.980110285593909</v>
      </c>
      <c r="L2747" s="235">
        <v>99.979699298358881</v>
      </c>
      <c r="M2747" s="240">
        <v>100.94637854672797</v>
      </c>
      <c r="N2747" s="240">
        <v>101.49161851058885</v>
      </c>
      <c r="O2747" s="240"/>
      <c r="P2747" s="238"/>
    </row>
    <row r="2748" spans="9:16" x14ac:dyDescent="0.35">
      <c r="I2748" s="223">
        <v>46261</v>
      </c>
      <c r="J2748" s="233">
        <v>99.848348729773832</v>
      </c>
      <c r="K2748" s="235">
        <v>99.980113768296491</v>
      </c>
      <c r="L2748" s="235">
        <v>99.979702639488181</v>
      </c>
      <c r="M2748" s="240">
        <v>100.94599289939843</v>
      </c>
      <c r="N2748" s="240">
        <v>101.49142976979289</v>
      </c>
      <c r="O2748" s="240"/>
      <c r="P2748" s="238"/>
    </row>
    <row r="2749" spans="9:16" x14ac:dyDescent="0.35">
      <c r="I2749" s="223">
        <v>46262</v>
      </c>
      <c r="J2749" s="233">
        <v>99.848375288665281</v>
      </c>
      <c r="K2749" s="235">
        <v>99.980117250999072</v>
      </c>
      <c r="L2749" s="235">
        <v>99.979705980617481</v>
      </c>
      <c r="M2749" s="240">
        <v>100.9456072520689</v>
      </c>
      <c r="N2749" s="240">
        <v>101.49124102899691</v>
      </c>
      <c r="O2749" s="240"/>
      <c r="P2749" s="238"/>
    </row>
    <row r="2750" spans="9:16" x14ac:dyDescent="0.35">
      <c r="I2750" s="223">
        <v>46263</v>
      </c>
      <c r="J2750" s="233">
        <v>99.84840184755673</v>
      </c>
      <c r="K2750" s="235">
        <v>99.980120733701654</v>
      </c>
      <c r="L2750" s="235">
        <v>99.979709321746782</v>
      </c>
      <c r="M2750" s="240">
        <v>100.94522160473936</v>
      </c>
      <c r="N2750" s="240">
        <v>101.49105228820095</v>
      </c>
      <c r="O2750" s="240"/>
      <c r="P2750" s="238"/>
    </row>
    <row r="2751" spans="9:16" x14ac:dyDescent="0.35">
      <c r="I2751" s="223">
        <v>46264</v>
      </c>
      <c r="J2751" s="233">
        <v>99.848428406448178</v>
      </c>
      <c r="K2751" s="235">
        <v>99.980124216404235</v>
      </c>
      <c r="L2751" s="235">
        <v>99.979712662876082</v>
      </c>
      <c r="M2751" s="240">
        <v>100.94483595740982</v>
      </c>
      <c r="N2751" s="240">
        <v>101.49086354740497</v>
      </c>
      <c r="O2751" s="240"/>
      <c r="P2751" s="238"/>
    </row>
    <row r="2752" spans="9:16" x14ac:dyDescent="0.35">
      <c r="I2752" s="223">
        <v>46265</v>
      </c>
      <c r="J2752" s="233">
        <v>99.848454965339627</v>
      </c>
      <c r="K2752" s="235">
        <v>99.980127699106816</v>
      </c>
      <c r="L2752" s="235">
        <v>99.979716004005383</v>
      </c>
      <c r="M2752" s="240">
        <v>100.94445031008028</v>
      </c>
      <c r="N2752" s="240">
        <v>101.49067480660901</v>
      </c>
      <c r="O2752" s="240"/>
      <c r="P2752" s="238"/>
    </row>
    <row r="2753" spans="9:16" x14ac:dyDescent="0.35">
      <c r="I2753" s="223">
        <v>46266</v>
      </c>
      <c r="J2753" s="233">
        <v>99.848481524231076</v>
      </c>
      <c r="K2753" s="235">
        <v>99.980131181809398</v>
      </c>
      <c r="L2753" s="235">
        <v>99.979719345134683</v>
      </c>
      <c r="M2753" s="240">
        <v>100.94406466275075</v>
      </c>
      <c r="N2753" s="240">
        <v>101.49048606581303</v>
      </c>
      <c r="O2753" s="240"/>
      <c r="P2753" s="238"/>
    </row>
    <row r="2754" spans="9:16" x14ac:dyDescent="0.35">
      <c r="I2754" s="223">
        <v>46267</v>
      </c>
      <c r="J2754" s="233">
        <v>99.848508083122525</v>
      </c>
      <c r="K2754" s="235">
        <v>99.980134664511979</v>
      </c>
      <c r="L2754" s="235">
        <v>99.979722686263983</v>
      </c>
      <c r="M2754" s="240">
        <v>100.94367901542121</v>
      </c>
      <c r="N2754" s="240">
        <v>101.49029732501707</v>
      </c>
      <c r="O2754" s="240"/>
      <c r="P2754" s="238"/>
    </row>
    <row r="2755" spans="9:16" x14ac:dyDescent="0.35">
      <c r="I2755" s="223">
        <v>46268</v>
      </c>
      <c r="J2755" s="233">
        <v>99.848534642013973</v>
      </c>
      <c r="K2755" s="235">
        <v>99.980138147214561</v>
      </c>
      <c r="L2755" s="235">
        <v>99.979726027393284</v>
      </c>
      <c r="M2755" s="240">
        <v>100.94329336809167</v>
      </c>
      <c r="N2755" s="240">
        <v>101.49010858422109</v>
      </c>
      <c r="O2755" s="240"/>
      <c r="P2755" s="238"/>
    </row>
    <row r="2756" spans="9:16" x14ac:dyDescent="0.35">
      <c r="I2756" s="223">
        <v>46269</v>
      </c>
      <c r="J2756" s="233">
        <v>99.848561200905422</v>
      </c>
      <c r="K2756" s="235">
        <v>99.980141629917142</v>
      </c>
      <c r="L2756" s="235">
        <v>99.979729368522584</v>
      </c>
      <c r="M2756" s="240">
        <v>100.94290772076214</v>
      </c>
      <c r="N2756" s="240">
        <v>101.48991984342513</v>
      </c>
      <c r="O2756" s="240"/>
      <c r="P2756" s="238"/>
    </row>
    <row r="2757" spans="9:16" x14ac:dyDescent="0.35">
      <c r="I2757" s="223">
        <v>46270</v>
      </c>
      <c r="J2757" s="233">
        <v>99.848587759796871</v>
      </c>
      <c r="K2757" s="235">
        <v>99.980145112619724</v>
      </c>
      <c r="L2757" s="235">
        <v>99.979732709651884</v>
      </c>
      <c r="M2757" s="240">
        <v>100.9425220734326</v>
      </c>
      <c r="N2757" s="240">
        <v>101.48973110262915</v>
      </c>
      <c r="O2757" s="240"/>
      <c r="P2757" s="238"/>
    </row>
    <row r="2758" spans="9:16" x14ac:dyDescent="0.35">
      <c r="I2758" s="223">
        <v>46271</v>
      </c>
      <c r="J2758" s="233">
        <v>99.84861431868832</v>
      </c>
      <c r="K2758" s="235">
        <v>99.980148595322305</v>
      </c>
      <c r="L2758" s="235">
        <v>99.979736050781185</v>
      </c>
      <c r="M2758" s="240">
        <v>100.94213642610306</v>
      </c>
      <c r="N2758" s="240">
        <v>101.48954236183319</v>
      </c>
      <c r="O2758" s="240"/>
      <c r="P2758" s="238"/>
    </row>
    <row r="2759" spans="9:16" x14ac:dyDescent="0.35">
      <c r="I2759" s="223">
        <v>46272</v>
      </c>
      <c r="J2759" s="233">
        <v>99.848640877579768</v>
      </c>
      <c r="K2759" s="235">
        <v>99.980152078024886</v>
      </c>
      <c r="L2759" s="235">
        <v>99.979739391910485</v>
      </c>
      <c r="M2759" s="240">
        <v>100.94175077877352</v>
      </c>
      <c r="N2759" s="240">
        <v>101.48935362103721</v>
      </c>
      <c r="O2759" s="240"/>
      <c r="P2759" s="238"/>
    </row>
    <row r="2760" spans="9:16" x14ac:dyDescent="0.35">
      <c r="I2760" s="223">
        <v>46273</v>
      </c>
      <c r="J2760" s="233">
        <v>99.848667436471217</v>
      </c>
      <c r="K2760" s="235">
        <v>99.980155560727468</v>
      </c>
      <c r="L2760" s="235">
        <v>99.979742733039785</v>
      </c>
      <c r="M2760" s="240">
        <v>100.94136513144399</v>
      </c>
      <c r="N2760" s="240">
        <v>101.48916488024125</v>
      </c>
      <c r="O2760" s="240"/>
      <c r="P2760" s="238"/>
    </row>
    <row r="2761" spans="9:16" x14ac:dyDescent="0.35">
      <c r="I2761" s="223">
        <v>46274</v>
      </c>
      <c r="J2761" s="233">
        <v>99.848693995362666</v>
      </c>
      <c r="K2761" s="235">
        <v>99.980159043430049</v>
      </c>
      <c r="L2761" s="235">
        <v>99.979746074169086</v>
      </c>
      <c r="M2761" s="240">
        <v>100.94097948411445</v>
      </c>
      <c r="N2761" s="240">
        <v>101.48897613944527</v>
      </c>
      <c r="O2761" s="240"/>
      <c r="P2761" s="238"/>
    </row>
    <row r="2762" spans="9:16" x14ac:dyDescent="0.35">
      <c r="I2762" s="223">
        <v>46275</v>
      </c>
      <c r="J2762" s="233">
        <v>99.848720554254115</v>
      </c>
      <c r="K2762" s="235">
        <v>99.980162526132631</v>
      </c>
      <c r="L2762" s="235">
        <v>99.979749415298386</v>
      </c>
      <c r="M2762" s="240">
        <v>100.94059383678491</v>
      </c>
      <c r="N2762" s="240">
        <v>101.48878739864931</v>
      </c>
      <c r="O2762" s="240"/>
      <c r="P2762" s="238"/>
    </row>
    <row r="2763" spans="9:16" x14ac:dyDescent="0.35">
      <c r="I2763" s="223">
        <v>46276</v>
      </c>
      <c r="J2763" s="233">
        <v>99.848747113145564</v>
      </c>
      <c r="K2763" s="235">
        <v>99.980166008835212</v>
      </c>
      <c r="L2763" s="235">
        <v>99.979752756427686</v>
      </c>
      <c r="M2763" s="240">
        <v>100.94020818945538</v>
      </c>
      <c r="N2763" s="240">
        <v>101.48859865785333</v>
      </c>
      <c r="O2763" s="240"/>
      <c r="P2763" s="238"/>
    </row>
    <row r="2764" spans="9:16" x14ac:dyDescent="0.35">
      <c r="I2764" s="223">
        <v>46277</v>
      </c>
      <c r="J2764" s="233">
        <v>99.848773672037012</v>
      </c>
      <c r="K2764" s="235">
        <v>99.980169491537794</v>
      </c>
      <c r="L2764" s="235">
        <v>99.979756097556987</v>
      </c>
      <c r="M2764" s="240">
        <v>100.93982254212584</v>
      </c>
      <c r="N2764" s="240">
        <v>101.48840991705737</v>
      </c>
      <c r="O2764" s="240"/>
      <c r="P2764" s="238"/>
    </row>
    <row r="2765" spans="9:16" x14ac:dyDescent="0.35">
      <c r="I2765" s="223">
        <v>46278</v>
      </c>
      <c r="J2765" s="233">
        <v>99.848800230928461</v>
      </c>
      <c r="K2765" s="235">
        <v>99.980172974240375</v>
      </c>
      <c r="L2765" s="235">
        <v>99.979759438686287</v>
      </c>
      <c r="M2765" s="240">
        <v>100.9394368947963</v>
      </c>
      <c r="N2765" s="240">
        <v>101.48822117626139</v>
      </c>
      <c r="O2765" s="240"/>
      <c r="P2765" s="238"/>
    </row>
    <row r="2766" spans="9:16" x14ac:dyDescent="0.35">
      <c r="I2766" s="223">
        <v>46279</v>
      </c>
      <c r="J2766" s="233">
        <v>99.84882678981991</v>
      </c>
      <c r="K2766" s="235">
        <v>99.980176456942957</v>
      </c>
      <c r="L2766" s="235">
        <v>99.979762779815587</v>
      </c>
      <c r="M2766" s="240">
        <v>100.93905124746676</v>
      </c>
      <c r="N2766" s="240">
        <v>101.48803243546543</v>
      </c>
      <c r="O2766" s="240"/>
      <c r="P2766" s="238"/>
    </row>
    <row r="2767" spans="9:16" x14ac:dyDescent="0.35">
      <c r="I2767" s="223">
        <v>46280</v>
      </c>
      <c r="J2767" s="233">
        <v>99.848853348711359</v>
      </c>
      <c r="K2767" s="235">
        <v>99.980179939645538</v>
      </c>
      <c r="L2767" s="235">
        <v>99.979766120944888</v>
      </c>
      <c r="M2767" s="240">
        <v>100.93866560013723</v>
      </c>
      <c r="N2767" s="240">
        <v>101.48784369466945</v>
      </c>
      <c r="O2767" s="240"/>
      <c r="P2767" s="238"/>
    </row>
    <row r="2768" spans="9:16" x14ac:dyDescent="0.35">
      <c r="I2768" s="223">
        <v>46281</v>
      </c>
      <c r="J2768" s="233">
        <v>99.848879907602807</v>
      </c>
      <c r="K2768" s="235">
        <v>99.980183422348119</v>
      </c>
      <c r="L2768" s="235">
        <v>99.979769462074188</v>
      </c>
      <c r="M2768" s="240">
        <v>100.93827995280769</v>
      </c>
      <c r="N2768" s="240">
        <v>101.48765495387349</v>
      </c>
      <c r="O2768" s="240"/>
      <c r="P2768" s="238"/>
    </row>
    <row r="2769" spans="9:16" x14ac:dyDescent="0.35">
      <c r="I2769" s="223">
        <v>46282</v>
      </c>
      <c r="J2769" s="233">
        <v>99.848906466494256</v>
      </c>
      <c r="K2769" s="235">
        <v>99.980186905050701</v>
      </c>
      <c r="L2769" s="235">
        <v>99.979772803203488</v>
      </c>
      <c r="M2769" s="240">
        <v>100.93789430547815</v>
      </c>
      <c r="N2769" s="240">
        <v>101.48746621307751</v>
      </c>
      <c r="O2769" s="240"/>
      <c r="P2769" s="238"/>
    </row>
    <row r="2770" spans="9:16" x14ac:dyDescent="0.35">
      <c r="I2770" s="223">
        <v>46283</v>
      </c>
      <c r="J2770" s="233">
        <v>99.848933025385705</v>
      </c>
      <c r="K2770" s="235">
        <v>99.980190387753282</v>
      </c>
      <c r="L2770" s="235">
        <v>99.979776144332789</v>
      </c>
      <c r="M2770" s="240">
        <v>100.93750865814862</v>
      </c>
      <c r="N2770" s="240">
        <v>101.48727747228155</v>
      </c>
      <c r="O2770" s="240"/>
      <c r="P2770" s="238"/>
    </row>
    <row r="2771" spans="9:16" x14ac:dyDescent="0.35">
      <c r="I2771" s="223">
        <v>46284</v>
      </c>
      <c r="J2771" s="233">
        <v>99.848959584277154</v>
      </c>
      <c r="K2771" s="235">
        <v>99.980193870455864</v>
      </c>
      <c r="L2771" s="235">
        <v>99.979779485462089</v>
      </c>
      <c r="M2771" s="240">
        <v>100.93712301081908</v>
      </c>
      <c r="N2771" s="240">
        <v>101.48708873148557</v>
      </c>
      <c r="O2771" s="240"/>
      <c r="P2771" s="238"/>
    </row>
    <row r="2772" spans="9:16" x14ac:dyDescent="0.35">
      <c r="I2772" s="223">
        <v>46285</v>
      </c>
      <c r="J2772" s="233">
        <v>99.848986143168602</v>
      </c>
      <c r="K2772" s="235">
        <v>99.980197353158445</v>
      </c>
      <c r="L2772" s="235">
        <v>99.979782826591389</v>
      </c>
      <c r="M2772" s="240">
        <v>100.93673736348954</v>
      </c>
      <c r="N2772" s="240">
        <v>101.48689999068961</v>
      </c>
      <c r="O2772" s="240"/>
      <c r="P2772" s="238"/>
    </row>
    <row r="2773" spans="9:16" x14ac:dyDescent="0.35">
      <c r="I2773" s="223">
        <v>46286</v>
      </c>
      <c r="J2773" s="233">
        <v>99.849012702060051</v>
      </c>
      <c r="K2773" s="235">
        <v>99.980200835861027</v>
      </c>
      <c r="L2773" s="235">
        <v>99.97978616772069</v>
      </c>
      <c r="M2773" s="240">
        <v>100.93635171616</v>
      </c>
      <c r="N2773" s="240">
        <v>101.48671124989363</v>
      </c>
      <c r="O2773" s="240"/>
      <c r="P2773" s="238"/>
    </row>
    <row r="2774" spans="9:16" x14ac:dyDescent="0.35">
      <c r="I2774" s="223">
        <v>46287</v>
      </c>
      <c r="J2774" s="233">
        <v>99.8490392609515</v>
      </c>
      <c r="K2774" s="235">
        <v>99.980204318563608</v>
      </c>
      <c r="L2774" s="235">
        <v>99.97978950884999</v>
      </c>
      <c r="M2774" s="240">
        <v>100.93596606883047</v>
      </c>
      <c r="N2774" s="240">
        <v>101.48652250909767</v>
      </c>
      <c r="O2774" s="240"/>
      <c r="P2774" s="238"/>
    </row>
    <row r="2775" spans="9:16" x14ac:dyDescent="0.35">
      <c r="I2775" s="223">
        <v>46288</v>
      </c>
      <c r="J2775" s="233">
        <v>99.849065819842949</v>
      </c>
      <c r="K2775" s="235">
        <v>99.980207801266189</v>
      </c>
      <c r="L2775" s="235">
        <v>99.97979284997929</v>
      </c>
      <c r="M2775" s="240">
        <v>100.93558042150093</v>
      </c>
      <c r="N2775" s="240">
        <v>101.48633376830169</v>
      </c>
      <c r="O2775" s="240"/>
      <c r="P2775" s="238"/>
    </row>
    <row r="2776" spans="9:16" x14ac:dyDescent="0.35">
      <c r="I2776" s="223">
        <v>46289</v>
      </c>
      <c r="J2776" s="233">
        <v>99.849092378734397</v>
      </c>
      <c r="K2776" s="235">
        <v>99.980211283968771</v>
      </c>
      <c r="L2776" s="235">
        <v>99.979796191108591</v>
      </c>
      <c r="M2776" s="240">
        <v>100.93519477417139</v>
      </c>
      <c r="N2776" s="240">
        <v>101.48614502750573</v>
      </c>
      <c r="O2776" s="240"/>
      <c r="P2776" s="238"/>
    </row>
    <row r="2777" spans="9:16" x14ac:dyDescent="0.35">
      <c r="I2777" s="223">
        <v>46290</v>
      </c>
      <c r="J2777" s="233">
        <v>99.849118937625846</v>
      </c>
      <c r="K2777" s="235">
        <v>99.980214766671352</v>
      </c>
      <c r="L2777" s="235">
        <v>99.979799532237891</v>
      </c>
      <c r="M2777" s="240">
        <v>100.93480912684186</v>
      </c>
      <c r="N2777" s="240">
        <v>101.48595628670975</v>
      </c>
      <c r="O2777" s="240"/>
      <c r="P2777" s="238"/>
    </row>
    <row r="2778" spans="9:16" x14ac:dyDescent="0.35">
      <c r="I2778" s="223">
        <v>46291</v>
      </c>
      <c r="J2778" s="233">
        <v>99.849145496517295</v>
      </c>
      <c r="K2778" s="235">
        <v>99.980218249373934</v>
      </c>
      <c r="L2778" s="235">
        <v>99.979802873367191</v>
      </c>
      <c r="M2778" s="240">
        <v>100.93442347951232</v>
      </c>
      <c r="N2778" s="240">
        <v>101.48576754591379</v>
      </c>
      <c r="O2778" s="240"/>
      <c r="P2778" s="238"/>
    </row>
    <row r="2779" spans="9:16" x14ac:dyDescent="0.35">
      <c r="I2779" s="223">
        <v>46292</v>
      </c>
      <c r="J2779" s="233">
        <v>99.849172055408744</v>
      </c>
      <c r="K2779" s="235">
        <v>99.980221732076515</v>
      </c>
      <c r="L2779" s="235">
        <v>99.979806214496492</v>
      </c>
      <c r="M2779" s="240">
        <v>100.93403783218278</v>
      </c>
      <c r="N2779" s="240">
        <v>101.48557880511781</v>
      </c>
      <c r="O2779" s="240"/>
      <c r="P2779" s="238"/>
    </row>
    <row r="2780" spans="9:16" x14ac:dyDescent="0.35">
      <c r="I2780" s="223">
        <v>46293</v>
      </c>
      <c r="J2780" s="233">
        <v>99.849198614300192</v>
      </c>
      <c r="K2780" s="235">
        <v>99.980225214779097</v>
      </c>
      <c r="L2780" s="235">
        <v>99.979809555625792</v>
      </c>
      <c r="M2780" s="240">
        <v>100.93365218485324</v>
      </c>
      <c r="N2780" s="240">
        <v>101.48539006432185</v>
      </c>
      <c r="O2780" s="240"/>
      <c r="P2780" s="238"/>
    </row>
    <row r="2781" spans="9:16" x14ac:dyDescent="0.35">
      <c r="I2781" s="223">
        <v>46294</v>
      </c>
      <c r="J2781" s="233">
        <v>99.849225173191641</v>
      </c>
      <c r="K2781" s="235">
        <v>99.980228697481678</v>
      </c>
      <c r="L2781" s="235">
        <v>99.979812896755092</v>
      </c>
      <c r="M2781" s="240">
        <v>100.93326653752371</v>
      </c>
      <c r="N2781" s="240">
        <v>101.48520132352587</v>
      </c>
      <c r="O2781" s="240"/>
      <c r="P2781" s="238"/>
    </row>
    <row r="2782" spans="9:16" x14ac:dyDescent="0.35">
      <c r="I2782" s="223">
        <v>46295</v>
      </c>
      <c r="J2782" s="233">
        <v>99.84925173208309</v>
      </c>
      <c r="K2782" s="235">
        <v>99.98023218018426</v>
      </c>
      <c r="L2782" s="235">
        <v>99.979816237884393</v>
      </c>
      <c r="M2782" s="240">
        <v>100.93288089019417</v>
      </c>
      <c r="N2782" s="240">
        <v>101.48501258272991</v>
      </c>
      <c r="O2782" s="240"/>
      <c r="P2782" s="238"/>
    </row>
    <row r="2783" spans="9:16" x14ac:dyDescent="0.35">
      <c r="I2783" s="223">
        <v>46296</v>
      </c>
      <c r="J2783" s="233">
        <v>99.849278290974539</v>
      </c>
      <c r="K2783" s="235">
        <v>99.980235662886841</v>
      </c>
      <c r="L2783" s="235">
        <v>99.979819579013693</v>
      </c>
      <c r="M2783" s="240">
        <v>100.93249524286463</v>
      </c>
      <c r="N2783" s="240">
        <v>101.48482384193393</v>
      </c>
      <c r="O2783" s="240"/>
      <c r="P2783" s="238"/>
    </row>
    <row r="2784" spans="9:16" x14ac:dyDescent="0.35">
      <c r="I2784" s="223">
        <v>46297</v>
      </c>
      <c r="J2784" s="233">
        <v>99.849304849865987</v>
      </c>
      <c r="K2784" s="235">
        <v>99.980239145589422</v>
      </c>
      <c r="L2784" s="235">
        <v>99.979822920142993</v>
      </c>
      <c r="M2784" s="240">
        <v>100.9321095955351</v>
      </c>
      <c r="N2784" s="240">
        <v>101.48463510113797</v>
      </c>
      <c r="O2784" s="240"/>
      <c r="P2784" s="238"/>
    </row>
    <row r="2785" spans="9:16" x14ac:dyDescent="0.35">
      <c r="I2785" s="223">
        <v>46298</v>
      </c>
      <c r="J2785" s="233">
        <v>99.849331408757436</v>
      </c>
      <c r="K2785" s="235">
        <v>99.980242628292004</v>
      </c>
      <c r="L2785" s="235">
        <v>99.979826261272294</v>
      </c>
      <c r="M2785" s="240">
        <v>100.93172394820556</v>
      </c>
      <c r="N2785" s="240">
        <v>101.48444636034199</v>
      </c>
      <c r="O2785" s="240"/>
      <c r="P2785" s="238"/>
    </row>
    <row r="2786" spans="9:16" x14ac:dyDescent="0.35">
      <c r="I2786" s="223">
        <v>46299</v>
      </c>
      <c r="J2786" s="233">
        <v>99.849357967648885</v>
      </c>
      <c r="K2786" s="235">
        <v>99.980246110994585</v>
      </c>
      <c r="L2786" s="235">
        <v>99.979829602401594</v>
      </c>
      <c r="M2786" s="240">
        <v>100.93133830087602</v>
      </c>
      <c r="N2786" s="240">
        <v>101.48425761954603</v>
      </c>
      <c r="O2786" s="240"/>
      <c r="P2786" s="238"/>
    </row>
    <row r="2787" spans="9:16" x14ac:dyDescent="0.35">
      <c r="I2787" s="223">
        <v>46300</v>
      </c>
      <c r="J2787" s="233">
        <v>99.849384526540334</v>
      </c>
      <c r="K2787" s="235">
        <v>99.980249593697167</v>
      </c>
      <c r="L2787" s="235">
        <v>99.979832943530894</v>
      </c>
      <c r="M2787" s="240">
        <v>100.93095265354648</v>
      </c>
      <c r="N2787" s="240">
        <v>101.48406887875005</v>
      </c>
      <c r="O2787" s="240"/>
      <c r="P2787" s="238"/>
    </row>
    <row r="2788" spans="9:16" x14ac:dyDescent="0.35">
      <c r="I2788" s="223">
        <v>46301</v>
      </c>
      <c r="J2788" s="233">
        <v>99.849411085431782</v>
      </c>
      <c r="K2788" s="235">
        <v>99.980253076399748</v>
      </c>
      <c r="L2788" s="235">
        <v>99.979836284660195</v>
      </c>
      <c r="M2788" s="240">
        <v>100.93056700621695</v>
      </c>
      <c r="N2788" s="240">
        <v>101.48388013795409</v>
      </c>
      <c r="O2788" s="240"/>
      <c r="P2788" s="238"/>
    </row>
    <row r="2789" spans="9:16" x14ac:dyDescent="0.35">
      <c r="I2789" s="223">
        <v>46302</v>
      </c>
      <c r="J2789" s="233">
        <v>99.849437644323231</v>
      </c>
      <c r="K2789" s="235">
        <v>99.98025655910233</v>
      </c>
      <c r="L2789" s="235">
        <v>99.979839625789495</v>
      </c>
      <c r="M2789" s="240">
        <v>100.93018135888741</v>
      </c>
      <c r="N2789" s="240">
        <v>101.48369139715811</v>
      </c>
      <c r="O2789" s="240"/>
      <c r="P2789" s="238"/>
    </row>
    <row r="2790" spans="9:16" x14ac:dyDescent="0.35">
      <c r="I2790" s="223">
        <v>46303</v>
      </c>
      <c r="J2790" s="233">
        <v>99.84946420321468</v>
      </c>
      <c r="K2790" s="235">
        <v>99.980260041804911</v>
      </c>
      <c r="L2790" s="235">
        <v>99.979842966918795</v>
      </c>
      <c r="M2790" s="240">
        <v>100.92979571155787</v>
      </c>
      <c r="N2790" s="240">
        <v>101.48350265636215</v>
      </c>
      <c r="O2790" s="240"/>
      <c r="P2790" s="238"/>
    </row>
    <row r="2791" spans="9:16" x14ac:dyDescent="0.35">
      <c r="I2791" s="223">
        <v>46304</v>
      </c>
      <c r="J2791" s="233">
        <v>99.849490762106129</v>
      </c>
      <c r="K2791" s="235">
        <v>99.980263524507492</v>
      </c>
      <c r="L2791" s="235">
        <v>99.979846308048096</v>
      </c>
      <c r="M2791" s="240">
        <v>100.92941006422834</v>
      </c>
      <c r="N2791" s="240">
        <v>101.48331391556617</v>
      </c>
      <c r="O2791" s="240"/>
      <c r="P2791" s="238"/>
    </row>
    <row r="2792" spans="9:16" x14ac:dyDescent="0.35">
      <c r="I2792" s="223">
        <v>46305</v>
      </c>
      <c r="J2792" s="233">
        <v>99.849517320997577</v>
      </c>
      <c r="K2792" s="235">
        <v>99.980267007210074</v>
      </c>
      <c r="L2792" s="235">
        <v>99.979849649177396</v>
      </c>
      <c r="M2792" s="240">
        <v>100.9290244168988</v>
      </c>
      <c r="N2792" s="240">
        <v>101.48312517477021</v>
      </c>
      <c r="O2792" s="240"/>
      <c r="P2792" s="238"/>
    </row>
    <row r="2793" spans="9:16" x14ac:dyDescent="0.35">
      <c r="I2793" s="223">
        <v>46306</v>
      </c>
      <c r="J2793" s="233">
        <v>99.849543879889026</v>
      </c>
      <c r="K2793" s="235">
        <v>99.980270489912655</v>
      </c>
      <c r="L2793" s="235">
        <v>99.979852990306696</v>
      </c>
      <c r="M2793" s="240">
        <v>100.92863876956926</v>
      </c>
      <c r="N2793" s="240">
        <v>101.48293643397423</v>
      </c>
      <c r="O2793" s="240"/>
      <c r="P2793" s="238"/>
    </row>
    <row r="2794" spans="9:16" x14ac:dyDescent="0.35">
      <c r="I2794" s="223">
        <v>46307</v>
      </c>
      <c r="J2794" s="233">
        <v>99.849570438780475</v>
      </c>
      <c r="K2794" s="235">
        <v>99.980273972615237</v>
      </c>
      <c r="L2794" s="235">
        <v>99.979856331435997</v>
      </c>
      <c r="M2794" s="240">
        <v>100.92825312223972</v>
      </c>
      <c r="N2794" s="240">
        <v>101.48274769317827</v>
      </c>
      <c r="O2794" s="240"/>
      <c r="P2794" s="238"/>
    </row>
    <row r="2795" spans="9:16" x14ac:dyDescent="0.35">
      <c r="I2795" s="223">
        <v>46308</v>
      </c>
      <c r="J2795" s="233">
        <v>99.849596997671924</v>
      </c>
      <c r="K2795" s="235">
        <v>99.980277455317818</v>
      </c>
      <c r="L2795" s="235">
        <v>99.979859672565297</v>
      </c>
      <c r="M2795" s="240">
        <v>100.92786747491019</v>
      </c>
      <c r="N2795" s="240">
        <v>101.48255895238229</v>
      </c>
      <c r="O2795" s="240"/>
      <c r="P2795" s="238"/>
    </row>
    <row r="2796" spans="9:16" x14ac:dyDescent="0.35">
      <c r="I2796" s="223">
        <v>46309</v>
      </c>
      <c r="J2796" s="233">
        <v>99.849623556563373</v>
      </c>
      <c r="K2796" s="235">
        <v>99.9802809380204</v>
      </c>
      <c r="L2796" s="235">
        <v>99.979863013694597</v>
      </c>
      <c r="M2796" s="240">
        <v>100.92748182758065</v>
      </c>
      <c r="N2796" s="240">
        <v>101.48237021158633</v>
      </c>
      <c r="O2796" s="240"/>
      <c r="P2796" s="238"/>
    </row>
    <row r="2797" spans="9:16" x14ac:dyDescent="0.35">
      <c r="I2797" s="223">
        <v>46310</v>
      </c>
      <c r="J2797" s="233">
        <v>99.849650115454821</v>
      </c>
      <c r="K2797" s="235">
        <v>99.980284420722981</v>
      </c>
      <c r="L2797" s="235">
        <v>99.979866354823898</v>
      </c>
      <c r="M2797" s="240">
        <v>100.92709618025111</v>
      </c>
      <c r="N2797" s="240">
        <v>101.48218147079035</v>
      </c>
      <c r="O2797" s="240"/>
      <c r="P2797" s="238"/>
    </row>
    <row r="2798" spans="9:16" x14ac:dyDescent="0.35">
      <c r="I2798" s="223">
        <v>46311</v>
      </c>
      <c r="J2798" s="233">
        <v>99.84967667434627</v>
      </c>
      <c r="K2798" s="235">
        <v>99.980287903425562</v>
      </c>
      <c r="L2798" s="235">
        <v>99.979869695953198</v>
      </c>
      <c r="M2798" s="240">
        <v>100.92671053292158</v>
      </c>
      <c r="N2798" s="240">
        <v>101.48199272999439</v>
      </c>
      <c r="O2798" s="240"/>
      <c r="P2798" s="238"/>
    </row>
    <row r="2799" spans="9:16" x14ac:dyDescent="0.35">
      <c r="I2799" s="223">
        <v>46312</v>
      </c>
      <c r="J2799" s="233">
        <v>99.849703233237719</v>
      </c>
      <c r="K2799" s="235">
        <v>99.980291386128144</v>
      </c>
      <c r="L2799" s="235">
        <v>99.979873037082498</v>
      </c>
      <c r="M2799" s="240">
        <v>100.92632488559204</v>
      </c>
      <c r="N2799" s="240">
        <v>101.48180398919841</v>
      </c>
      <c r="O2799" s="240"/>
      <c r="P2799" s="238"/>
    </row>
    <row r="2800" spans="9:16" x14ac:dyDescent="0.35">
      <c r="I2800" s="223">
        <v>46313</v>
      </c>
      <c r="J2800" s="233">
        <v>99.849729792129168</v>
      </c>
      <c r="K2800" s="235">
        <v>99.980294868830725</v>
      </c>
      <c r="L2800" s="235">
        <v>99.979876378211799</v>
      </c>
      <c r="M2800" s="240">
        <v>100.9259392382625</v>
      </c>
      <c r="N2800" s="240">
        <v>101.48161524840245</v>
      </c>
      <c r="O2800" s="240"/>
      <c r="P2800" s="238"/>
    </row>
    <row r="2801" spans="9:16" x14ac:dyDescent="0.35">
      <c r="I2801" s="223">
        <v>46314</v>
      </c>
      <c r="J2801" s="233">
        <v>99.849756351020616</v>
      </c>
      <c r="K2801" s="235">
        <v>99.980298351533307</v>
      </c>
      <c r="L2801" s="235">
        <v>99.979879719341099</v>
      </c>
      <c r="M2801" s="240">
        <v>100.92555359093296</v>
      </c>
      <c r="N2801" s="240">
        <v>101.48142650760647</v>
      </c>
      <c r="O2801" s="240"/>
      <c r="P2801" s="238"/>
    </row>
    <row r="2802" spans="9:16" x14ac:dyDescent="0.35">
      <c r="I2802" s="223">
        <v>46315</v>
      </c>
      <c r="J2802" s="233">
        <v>99.849782909912065</v>
      </c>
      <c r="K2802" s="235">
        <v>99.980301834235888</v>
      </c>
      <c r="L2802" s="235">
        <v>99.979883060470399</v>
      </c>
      <c r="M2802" s="240">
        <v>100.92516794360343</v>
      </c>
      <c r="N2802" s="240">
        <v>101.48123776681051</v>
      </c>
      <c r="O2802" s="240"/>
      <c r="P2802" s="238"/>
    </row>
    <row r="2803" spans="9:16" x14ac:dyDescent="0.35">
      <c r="I2803" s="223">
        <v>46316</v>
      </c>
      <c r="J2803" s="233">
        <v>99.849809468803514</v>
      </c>
      <c r="K2803" s="235">
        <v>99.98030531693847</v>
      </c>
      <c r="L2803" s="235">
        <v>99.9798864015997</v>
      </c>
      <c r="M2803" s="240">
        <v>100.92478229627389</v>
      </c>
      <c r="N2803" s="240">
        <v>101.48104902601453</v>
      </c>
      <c r="O2803" s="240"/>
      <c r="P2803" s="238"/>
    </row>
    <row r="2804" spans="9:16" x14ac:dyDescent="0.35">
      <c r="I2804" s="223">
        <v>46317</v>
      </c>
      <c r="J2804" s="233">
        <v>99.849836027694963</v>
      </c>
      <c r="K2804" s="235">
        <v>99.980308799641051</v>
      </c>
      <c r="L2804" s="235">
        <v>99.979889742729</v>
      </c>
      <c r="M2804" s="240">
        <v>100.92439664894435</v>
      </c>
      <c r="N2804" s="240">
        <v>101.48086028521857</v>
      </c>
      <c r="O2804" s="240"/>
      <c r="P2804" s="238"/>
    </row>
    <row r="2805" spans="9:16" x14ac:dyDescent="0.35">
      <c r="I2805" s="223">
        <v>46318</v>
      </c>
      <c r="J2805" s="233">
        <v>99.849862586586411</v>
      </c>
      <c r="K2805" s="235">
        <v>99.980312282343633</v>
      </c>
      <c r="L2805" s="235">
        <v>99.9798930838583</v>
      </c>
      <c r="M2805" s="240">
        <v>100.92401100161482</v>
      </c>
      <c r="N2805" s="240">
        <v>101.48067154442259</v>
      </c>
      <c r="O2805" s="240"/>
      <c r="P2805" s="238"/>
    </row>
    <row r="2806" spans="9:16" x14ac:dyDescent="0.35">
      <c r="I2806" s="223">
        <v>46319</v>
      </c>
      <c r="J2806" s="233">
        <v>99.84988914547786</v>
      </c>
      <c r="K2806" s="235">
        <v>99.980315765046214</v>
      </c>
      <c r="L2806" s="235">
        <v>99.979896424987601</v>
      </c>
      <c r="M2806" s="240">
        <v>100.92362535428528</v>
      </c>
      <c r="N2806" s="240">
        <v>101.48048280362663</v>
      </c>
      <c r="O2806" s="240"/>
      <c r="P2806" s="238"/>
    </row>
    <row r="2807" spans="9:16" x14ac:dyDescent="0.35">
      <c r="I2807" s="223">
        <v>46320</v>
      </c>
      <c r="J2807" s="233">
        <v>99.849915704369309</v>
      </c>
      <c r="K2807" s="235">
        <v>99.980319247748795</v>
      </c>
      <c r="L2807" s="235">
        <v>99.979899766116901</v>
      </c>
      <c r="M2807" s="240">
        <v>100.92323970695574</v>
      </c>
      <c r="N2807" s="240">
        <v>101.48029406283065</v>
      </c>
      <c r="O2807" s="240"/>
      <c r="P2807" s="238"/>
    </row>
    <row r="2808" spans="9:16" x14ac:dyDescent="0.35">
      <c r="I2808" s="223">
        <v>46321</v>
      </c>
      <c r="J2808" s="233">
        <v>99.849942263260758</v>
      </c>
      <c r="K2808" s="235">
        <v>99.980322730451377</v>
      </c>
      <c r="L2808" s="235">
        <v>99.979903107246201</v>
      </c>
      <c r="M2808" s="240">
        <v>100.9228540596262</v>
      </c>
      <c r="N2808" s="240">
        <v>101.48010532203469</v>
      </c>
      <c r="O2808" s="240"/>
      <c r="P2808" s="238"/>
    </row>
    <row r="2809" spans="9:16" x14ac:dyDescent="0.35">
      <c r="I2809" s="223">
        <v>46322</v>
      </c>
      <c r="J2809" s="233">
        <v>99.849968822152206</v>
      </c>
      <c r="K2809" s="235">
        <v>99.980326213153958</v>
      </c>
      <c r="L2809" s="235">
        <v>99.979906448375502</v>
      </c>
      <c r="M2809" s="240">
        <v>100.92246841229667</v>
      </c>
      <c r="N2809" s="240">
        <v>101.47991658123871</v>
      </c>
      <c r="O2809" s="240"/>
      <c r="P2809" s="238"/>
    </row>
    <row r="2810" spans="9:16" x14ac:dyDescent="0.35">
      <c r="I2810" s="223">
        <v>46323</v>
      </c>
      <c r="J2810" s="233">
        <v>99.849995381043655</v>
      </c>
      <c r="K2810" s="235">
        <v>99.98032969585654</v>
      </c>
      <c r="L2810" s="235">
        <v>99.979909789504802</v>
      </c>
      <c r="M2810" s="240">
        <v>100.92208276496713</v>
      </c>
      <c r="N2810" s="240">
        <v>101.47972784044275</v>
      </c>
      <c r="O2810" s="240"/>
      <c r="P2810" s="238"/>
    </row>
    <row r="2811" spans="9:16" x14ac:dyDescent="0.35">
      <c r="I2811" s="223">
        <v>46324</v>
      </c>
      <c r="J2811" s="233">
        <v>99.850021939935104</v>
      </c>
      <c r="K2811" s="235">
        <v>99.980333178559121</v>
      </c>
      <c r="L2811" s="235">
        <v>99.979913130634102</v>
      </c>
      <c r="M2811" s="240">
        <v>100.92169711763759</v>
      </c>
      <c r="N2811" s="240">
        <v>101.47953909964677</v>
      </c>
      <c r="O2811" s="240"/>
      <c r="P2811" s="238"/>
    </row>
    <row r="2812" spans="9:16" x14ac:dyDescent="0.35">
      <c r="I2812" s="223">
        <v>46325</v>
      </c>
      <c r="J2812" s="233">
        <v>99.850048498826553</v>
      </c>
      <c r="K2812" s="235">
        <v>99.980336661261703</v>
      </c>
      <c r="L2812" s="235">
        <v>99.979916471763403</v>
      </c>
      <c r="M2812" s="240">
        <v>100.92131147030805</v>
      </c>
      <c r="N2812" s="240">
        <v>101.47935035885081</v>
      </c>
      <c r="O2812" s="240"/>
      <c r="P2812" s="238"/>
    </row>
    <row r="2813" spans="9:16" x14ac:dyDescent="0.35">
      <c r="I2813" s="223">
        <v>46326</v>
      </c>
      <c r="J2813" s="233">
        <v>99.850075057718001</v>
      </c>
      <c r="K2813" s="235">
        <v>99.980340143964284</v>
      </c>
      <c r="L2813" s="235">
        <v>99.979919812892703</v>
      </c>
      <c r="M2813" s="240">
        <v>100.92092582297852</v>
      </c>
      <c r="N2813" s="240">
        <v>101.47916161805483</v>
      </c>
      <c r="O2813" s="240"/>
      <c r="P2813" s="238"/>
    </row>
    <row r="2814" spans="9:16" x14ac:dyDescent="0.35">
      <c r="I2814" s="223">
        <v>46327</v>
      </c>
      <c r="J2814" s="233">
        <v>99.85010161660945</v>
      </c>
      <c r="K2814" s="235">
        <v>99.980343626666865</v>
      </c>
      <c r="L2814" s="235">
        <v>99.979923154022003</v>
      </c>
      <c r="M2814" s="240">
        <v>100.92054017564898</v>
      </c>
      <c r="N2814" s="240">
        <v>101.47897287725887</v>
      </c>
      <c r="O2814" s="240"/>
      <c r="P2814" s="238"/>
    </row>
    <row r="2815" spans="9:16" x14ac:dyDescent="0.35">
      <c r="I2815" s="223">
        <v>46328</v>
      </c>
      <c r="J2815" s="233">
        <v>99.850128175500899</v>
      </c>
      <c r="K2815" s="235">
        <v>99.980347109369447</v>
      </c>
      <c r="L2815" s="235">
        <v>99.979926495151304</v>
      </c>
      <c r="M2815" s="240">
        <v>100.92015452831944</v>
      </c>
      <c r="N2815" s="240">
        <v>101.47878413646289</v>
      </c>
      <c r="O2815" s="240"/>
      <c r="P2815" s="238"/>
    </row>
    <row r="2816" spans="9:16" x14ac:dyDescent="0.35">
      <c r="I2816" s="223">
        <v>46329</v>
      </c>
      <c r="J2816" s="233">
        <v>99.850154734392348</v>
      </c>
      <c r="K2816" s="235">
        <v>99.980350592072028</v>
      </c>
      <c r="L2816" s="235">
        <v>99.979929836280604</v>
      </c>
      <c r="M2816" s="240">
        <v>100.91976888098991</v>
      </c>
      <c r="N2816" s="240">
        <v>101.47859539566693</v>
      </c>
      <c r="O2816" s="240"/>
      <c r="P2816" s="238"/>
    </row>
    <row r="2817" spans="9:16" x14ac:dyDescent="0.35">
      <c r="I2817" s="223">
        <v>46330</v>
      </c>
      <c r="J2817" s="233">
        <v>99.850181293283796</v>
      </c>
      <c r="K2817" s="235">
        <v>99.98035407477461</v>
      </c>
      <c r="L2817" s="235">
        <v>99.979933177409904</v>
      </c>
      <c r="M2817" s="240">
        <v>100.91938323366037</v>
      </c>
      <c r="N2817" s="240">
        <v>101.47840665487095</v>
      </c>
      <c r="O2817" s="240"/>
      <c r="P2817" s="238"/>
    </row>
    <row r="2818" spans="9:16" x14ac:dyDescent="0.35">
      <c r="I2818" s="223">
        <v>46331</v>
      </c>
      <c r="J2818" s="233">
        <v>99.850207852175245</v>
      </c>
      <c r="K2818" s="235">
        <v>99.980357557477191</v>
      </c>
      <c r="L2818" s="235">
        <v>99.979936518539205</v>
      </c>
      <c r="M2818" s="240">
        <v>100.91899758633083</v>
      </c>
      <c r="N2818" s="240">
        <v>101.47821791407499</v>
      </c>
      <c r="O2818" s="240"/>
      <c r="P2818" s="238"/>
    </row>
    <row r="2819" spans="9:16" x14ac:dyDescent="0.35">
      <c r="I2819" s="223">
        <v>46332</v>
      </c>
      <c r="J2819" s="233">
        <v>99.850234411066694</v>
      </c>
      <c r="K2819" s="235">
        <v>99.980361040179773</v>
      </c>
      <c r="L2819" s="235">
        <v>99.979939859668505</v>
      </c>
      <c r="M2819" s="240">
        <v>100.91861193900129</v>
      </c>
      <c r="N2819" s="240">
        <v>101.47802917327901</v>
      </c>
      <c r="O2819" s="240"/>
      <c r="P2819" s="238"/>
    </row>
    <row r="2820" spans="9:16" x14ac:dyDescent="0.35">
      <c r="I2820" s="223">
        <v>46333</v>
      </c>
      <c r="J2820" s="233">
        <v>99.850260969958143</v>
      </c>
      <c r="K2820" s="235">
        <v>99.980364522882354</v>
      </c>
      <c r="L2820" s="235">
        <v>99.979943200797806</v>
      </c>
      <c r="M2820" s="240">
        <v>100.91822629167176</v>
      </c>
      <c r="N2820" s="240">
        <v>101.47784043248305</v>
      </c>
      <c r="O2820" s="240"/>
      <c r="P2820" s="238"/>
    </row>
    <row r="2821" spans="9:16" x14ac:dyDescent="0.35">
      <c r="I2821" s="223">
        <v>46334</v>
      </c>
      <c r="J2821" s="233">
        <v>99.850287528849591</v>
      </c>
      <c r="K2821" s="235">
        <v>99.980368005584936</v>
      </c>
      <c r="L2821" s="235">
        <v>99.979946541927106</v>
      </c>
      <c r="M2821" s="240">
        <v>100.91784064434222</v>
      </c>
      <c r="N2821" s="240">
        <v>101.47765169168707</v>
      </c>
      <c r="O2821" s="240"/>
      <c r="P2821" s="238"/>
    </row>
    <row r="2822" spans="9:16" x14ac:dyDescent="0.35">
      <c r="I2822" s="223">
        <v>46335</v>
      </c>
      <c r="J2822" s="233">
        <v>99.85031408774104</v>
      </c>
      <c r="K2822" s="235">
        <v>99.980371488287517</v>
      </c>
      <c r="L2822" s="235">
        <v>99.979949883056406</v>
      </c>
      <c r="M2822" s="240">
        <v>100.91745499701268</v>
      </c>
      <c r="N2822" s="240">
        <v>101.47746295089111</v>
      </c>
      <c r="O2822" s="240"/>
      <c r="P2822" s="238"/>
    </row>
    <row r="2823" spans="9:16" x14ac:dyDescent="0.35">
      <c r="I2823" s="223">
        <v>46336</v>
      </c>
      <c r="J2823" s="233">
        <v>99.850340646632489</v>
      </c>
      <c r="K2823" s="235">
        <v>99.980374970990098</v>
      </c>
      <c r="L2823" s="235">
        <v>99.979953224185707</v>
      </c>
      <c r="M2823" s="240">
        <v>100.91706934968315</v>
      </c>
      <c r="N2823" s="240">
        <v>101.47727421009513</v>
      </c>
      <c r="O2823" s="240"/>
      <c r="P2823" s="238"/>
    </row>
    <row r="2824" spans="9:16" x14ac:dyDescent="0.35">
      <c r="I2824" s="223">
        <v>46337</v>
      </c>
      <c r="J2824" s="233">
        <v>99.850367205523938</v>
      </c>
      <c r="K2824" s="235">
        <v>99.98037845369268</v>
      </c>
      <c r="L2824" s="235">
        <v>99.979956565315007</v>
      </c>
      <c r="M2824" s="240">
        <v>100.91668370235361</v>
      </c>
      <c r="N2824" s="240">
        <v>101.47708546929917</v>
      </c>
      <c r="O2824" s="240"/>
      <c r="P2824" s="238"/>
    </row>
    <row r="2825" spans="9:16" x14ac:dyDescent="0.35">
      <c r="I2825" s="223">
        <v>46338</v>
      </c>
      <c r="J2825" s="233">
        <v>99.850393764415386</v>
      </c>
      <c r="K2825" s="235">
        <v>99.980381936395261</v>
      </c>
      <c r="L2825" s="235">
        <v>99.979959906444307</v>
      </c>
      <c r="M2825" s="240">
        <v>100.91629805502407</v>
      </c>
      <c r="N2825" s="240">
        <v>101.47689672850319</v>
      </c>
      <c r="O2825" s="240"/>
      <c r="P2825" s="238"/>
    </row>
    <row r="2826" spans="9:16" x14ac:dyDescent="0.35">
      <c r="I2826" s="223">
        <v>46339</v>
      </c>
      <c r="J2826" s="233">
        <v>99.850420323306835</v>
      </c>
      <c r="K2826" s="235">
        <v>99.980385419097843</v>
      </c>
      <c r="L2826" s="235">
        <v>99.979963247573608</v>
      </c>
      <c r="M2826" s="240">
        <v>100.91591240769453</v>
      </c>
      <c r="N2826" s="240">
        <v>101.47670798770723</v>
      </c>
      <c r="O2826" s="240"/>
      <c r="P2826" s="238"/>
    </row>
    <row r="2827" spans="9:16" x14ac:dyDescent="0.35">
      <c r="I2827" s="223">
        <v>46340</v>
      </c>
      <c r="J2827" s="233">
        <v>99.850446882198284</v>
      </c>
      <c r="K2827" s="235">
        <v>99.980388901800424</v>
      </c>
      <c r="L2827" s="235">
        <v>99.979966588702908</v>
      </c>
      <c r="M2827" s="240">
        <v>100.915526760365</v>
      </c>
      <c r="N2827" s="240">
        <v>101.47651924691125</v>
      </c>
      <c r="O2827" s="240"/>
      <c r="P2827" s="238"/>
    </row>
    <row r="2828" spans="9:16" x14ac:dyDescent="0.35">
      <c r="I2828" s="223">
        <v>46341</v>
      </c>
      <c r="J2828" s="233">
        <v>99.850473441089733</v>
      </c>
      <c r="K2828" s="235">
        <v>99.980392384503006</v>
      </c>
      <c r="L2828" s="235">
        <v>99.979969929832208</v>
      </c>
      <c r="M2828" s="240">
        <v>100.91514111303546</v>
      </c>
      <c r="N2828" s="240">
        <v>101.47633050611529</v>
      </c>
      <c r="O2828" s="240"/>
      <c r="P2828" s="238"/>
    </row>
    <row r="2829" spans="9:16" x14ac:dyDescent="0.35">
      <c r="I2829" s="223">
        <v>46342</v>
      </c>
      <c r="J2829" s="233">
        <v>99.850499999981182</v>
      </c>
      <c r="K2829" s="235">
        <v>99.980395867205587</v>
      </c>
      <c r="L2829" s="235">
        <v>99.979973270961509</v>
      </c>
      <c r="M2829" s="240">
        <v>100.91475546570592</v>
      </c>
      <c r="N2829" s="240">
        <v>101.47614176531931</v>
      </c>
      <c r="O2829" s="240"/>
      <c r="P2829" s="238"/>
    </row>
    <row r="2830" spans="9:16" x14ac:dyDescent="0.35">
      <c r="I2830" s="223">
        <v>46343</v>
      </c>
      <c r="J2830" s="233">
        <v>99.85052655887263</v>
      </c>
      <c r="K2830" s="235">
        <v>99.980399349908168</v>
      </c>
      <c r="L2830" s="235">
        <v>99.979976612090809</v>
      </c>
      <c r="M2830" s="240">
        <v>100.91436981837639</v>
      </c>
      <c r="N2830" s="240">
        <v>101.47595302452335</v>
      </c>
      <c r="O2830" s="240"/>
      <c r="P2830" s="238"/>
    </row>
    <row r="2831" spans="9:16" x14ac:dyDescent="0.35">
      <c r="I2831" s="223">
        <v>46344</v>
      </c>
      <c r="J2831" s="233">
        <v>99.850553117764079</v>
      </c>
      <c r="K2831" s="235">
        <v>99.98040283261075</v>
      </c>
      <c r="L2831" s="235">
        <v>99.979979953220109</v>
      </c>
      <c r="M2831" s="240">
        <v>100.91398417104685</v>
      </c>
      <c r="N2831" s="240">
        <v>101.47576428372737</v>
      </c>
      <c r="O2831" s="240"/>
      <c r="P2831" s="238"/>
    </row>
    <row r="2832" spans="9:16" x14ac:dyDescent="0.35">
      <c r="I2832" s="223">
        <v>46345</v>
      </c>
      <c r="J2832" s="233">
        <v>99.850579676655528</v>
      </c>
      <c r="K2832" s="235">
        <v>99.980406315313331</v>
      </c>
      <c r="L2832" s="235">
        <v>99.97998329434941</v>
      </c>
      <c r="M2832" s="240">
        <v>100.91359852371731</v>
      </c>
      <c r="N2832" s="240">
        <v>101.47557554293141</v>
      </c>
      <c r="O2832" s="240"/>
      <c r="P2832" s="238"/>
    </row>
    <row r="2833" spans="9:16" x14ac:dyDescent="0.35">
      <c r="I2833" s="223">
        <v>46346</v>
      </c>
      <c r="J2833" s="233">
        <v>99.850606235546977</v>
      </c>
      <c r="K2833" s="235">
        <v>99.980409798015913</v>
      </c>
      <c r="L2833" s="235">
        <v>99.97998663547871</v>
      </c>
      <c r="M2833" s="240">
        <v>100.91321287638777</v>
      </c>
      <c r="N2833" s="240">
        <v>101.47538680213543</v>
      </c>
      <c r="O2833" s="240"/>
      <c r="P2833" s="238"/>
    </row>
    <row r="2834" spans="9:16" x14ac:dyDescent="0.35">
      <c r="I2834" s="223">
        <v>46347</v>
      </c>
      <c r="J2834" s="233">
        <v>99.850632794438425</v>
      </c>
      <c r="K2834" s="235">
        <v>99.980413280718494</v>
      </c>
      <c r="L2834" s="235">
        <v>99.97998997660801</v>
      </c>
      <c r="M2834" s="240">
        <v>100.91282722905824</v>
      </c>
      <c r="N2834" s="240">
        <v>101.47519806133947</v>
      </c>
      <c r="O2834" s="240"/>
      <c r="P2834" s="238"/>
    </row>
    <row r="2835" spans="9:16" x14ac:dyDescent="0.35">
      <c r="I2835" s="223">
        <v>46348</v>
      </c>
      <c r="J2835" s="233">
        <v>99.850659353329874</v>
      </c>
      <c r="K2835" s="235">
        <v>99.980416763421076</v>
      </c>
      <c r="L2835" s="235">
        <v>99.979993317737311</v>
      </c>
      <c r="M2835" s="240">
        <v>100.9124415817287</v>
      </c>
      <c r="N2835" s="240">
        <v>101.47500932054349</v>
      </c>
      <c r="O2835" s="240"/>
      <c r="P2835" s="238"/>
    </row>
    <row r="2836" spans="9:16" x14ac:dyDescent="0.35">
      <c r="I2836" s="223">
        <v>46349</v>
      </c>
      <c r="J2836" s="233">
        <v>99.850685912221323</v>
      </c>
      <c r="K2836" s="235">
        <v>99.980420246123657</v>
      </c>
      <c r="L2836" s="235">
        <v>99.979996658866611</v>
      </c>
      <c r="M2836" s="240">
        <v>100.91205593439916</v>
      </c>
      <c r="N2836" s="240">
        <v>101.47482057974753</v>
      </c>
      <c r="O2836" s="240"/>
      <c r="P2836" s="238"/>
    </row>
    <row r="2837" spans="9:16" x14ac:dyDescent="0.35">
      <c r="I2837" s="223">
        <v>46350</v>
      </c>
      <c r="J2837" s="233">
        <v>99.850712471112772</v>
      </c>
      <c r="K2837" s="235">
        <v>99.980423728826239</v>
      </c>
      <c r="L2837" s="235">
        <v>99.979999999995911</v>
      </c>
      <c r="M2837" s="240">
        <v>100.91167028706963</v>
      </c>
      <c r="N2837" s="240">
        <v>101.47463183895155</v>
      </c>
      <c r="O2837" s="240"/>
      <c r="P2837" s="238"/>
    </row>
    <row r="2838" spans="9:16" x14ac:dyDescent="0.35">
      <c r="I2838" s="223">
        <v>46351</v>
      </c>
      <c r="J2838" s="233">
        <v>99.85073903000422</v>
      </c>
      <c r="K2838" s="235">
        <v>99.98042721152882</v>
      </c>
      <c r="L2838" s="235">
        <v>99.980003341125212</v>
      </c>
      <c r="M2838" s="240">
        <v>100.91128463974009</v>
      </c>
      <c r="N2838" s="240">
        <v>101.47444309815559</v>
      </c>
      <c r="O2838" s="240"/>
      <c r="P2838" s="238"/>
    </row>
    <row r="2839" spans="9:16" x14ac:dyDescent="0.35">
      <c r="I2839" s="223">
        <v>46352</v>
      </c>
      <c r="J2839" s="233">
        <v>99.850765588895669</v>
      </c>
      <c r="K2839" s="235">
        <v>99.980430694231401</v>
      </c>
      <c r="L2839" s="235">
        <v>99.980006682254512</v>
      </c>
      <c r="M2839" s="240">
        <v>100.91089899241055</v>
      </c>
      <c r="N2839" s="240">
        <v>101.47425435735961</v>
      </c>
      <c r="O2839" s="240"/>
      <c r="P2839" s="238"/>
    </row>
    <row r="2840" spans="9:16" x14ac:dyDescent="0.35">
      <c r="I2840" s="223">
        <v>46353</v>
      </c>
      <c r="J2840" s="233">
        <v>99.850792147787118</v>
      </c>
      <c r="K2840" s="235">
        <v>99.980434176933983</v>
      </c>
      <c r="L2840" s="235">
        <v>99.980010023383812</v>
      </c>
      <c r="M2840" s="240">
        <v>100.91051334508101</v>
      </c>
      <c r="N2840" s="240">
        <v>101.47406561656365</v>
      </c>
      <c r="O2840" s="240"/>
      <c r="P2840" s="238"/>
    </row>
    <row r="2841" spans="9:16" x14ac:dyDescent="0.35">
      <c r="I2841" s="223">
        <v>46354</v>
      </c>
      <c r="J2841" s="233">
        <v>99.850818706678567</v>
      </c>
      <c r="K2841" s="235">
        <v>99.980437659636564</v>
      </c>
      <c r="L2841" s="235">
        <v>99.980013364513113</v>
      </c>
      <c r="M2841" s="240">
        <v>100.91012769775148</v>
      </c>
      <c r="N2841" s="240">
        <v>101.47387687576767</v>
      </c>
      <c r="O2841" s="240"/>
      <c r="P2841" s="238"/>
    </row>
    <row r="2842" spans="9:16" x14ac:dyDescent="0.35">
      <c r="I2842" s="223">
        <v>46355</v>
      </c>
      <c r="J2842" s="233">
        <v>99.850845265570015</v>
      </c>
      <c r="K2842" s="235">
        <v>99.980441142339146</v>
      </c>
      <c r="L2842" s="235">
        <v>99.980016705642413</v>
      </c>
      <c r="M2842" s="240">
        <v>100.90974205042194</v>
      </c>
      <c r="N2842" s="240">
        <v>101.47368813497171</v>
      </c>
      <c r="O2842" s="240"/>
      <c r="P2842" s="238"/>
    </row>
    <row r="2843" spans="9:16" x14ac:dyDescent="0.35">
      <c r="I2843" s="223">
        <v>46356</v>
      </c>
      <c r="J2843" s="233">
        <v>99.850871824461464</v>
      </c>
      <c r="K2843" s="235">
        <v>99.980444625041727</v>
      </c>
      <c r="L2843" s="235">
        <v>99.980020046771713</v>
      </c>
      <c r="M2843" s="240">
        <v>100.9093564030924</v>
      </c>
      <c r="N2843" s="240">
        <v>101.47349939417573</v>
      </c>
      <c r="O2843" s="240"/>
      <c r="P2843" s="238"/>
    </row>
    <row r="2844" spans="9:16" x14ac:dyDescent="0.35">
      <c r="I2844" s="223">
        <v>46357</v>
      </c>
      <c r="J2844" s="233">
        <v>99.850898383352913</v>
      </c>
      <c r="K2844" s="235">
        <v>99.980448107744309</v>
      </c>
      <c r="L2844" s="235">
        <v>99.980023387901014</v>
      </c>
      <c r="M2844" s="240">
        <v>100.90897075576287</v>
      </c>
      <c r="N2844" s="240">
        <v>101.47331065337977</v>
      </c>
      <c r="O2844" s="240"/>
      <c r="P2844" s="238"/>
    </row>
    <row r="2845" spans="9:16" x14ac:dyDescent="0.35">
      <c r="I2845" s="223">
        <v>46358</v>
      </c>
      <c r="J2845" s="233">
        <v>99.850924942244362</v>
      </c>
      <c r="K2845" s="235">
        <v>99.98045159044689</v>
      </c>
      <c r="L2845" s="235">
        <v>99.980026729030314</v>
      </c>
      <c r="M2845" s="240">
        <v>100.90858510843333</v>
      </c>
      <c r="N2845" s="240">
        <v>101.47312191258379</v>
      </c>
      <c r="O2845" s="240"/>
      <c r="P2845" s="238"/>
    </row>
    <row r="2846" spans="9:16" x14ac:dyDescent="0.35">
      <c r="I2846" s="223">
        <v>46359</v>
      </c>
      <c r="J2846" s="233">
        <v>99.85095150113581</v>
      </c>
      <c r="K2846" s="235">
        <v>99.980455073149471</v>
      </c>
      <c r="L2846" s="235">
        <v>99.980030070159614</v>
      </c>
      <c r="M2846" s="240">
        <v>100.90819946110379</v>
      </c>
      <c r="N2846" s="240">
        <v>101.47293317178783</v>
      </c>
      <c r="O2846" s="240"/>
      <c r="P2846" s="238"/>
    </row>
    <row r="2847" spans="9:16" x14ac:dyDescent="0.35">
      <c r="I2847" s="223">
        <v>46360</v>
      </c>
      <c r="J2847" s="233">
        <v>99.850978060027259</v>
      </c>
      <c r="K2847" s="235">
        <v>99.980458555852053</v>
      </c>
      <c r="L2847" s="235">
        <v>99.980033411288915</v>
      </c>
      <c r="M2847" s="240">
        <v>100.90781381377425</v>
      </c>
      <c r="N2847" s="240">
        <v>101.47274443099185</v>
      </c>
      <c r="O2847" s="240"/>
      <c r="P2847" s="238"/>
    </row>
    <row r="2848" spans="9:16" x14ac:dyDescent="0.35">
      <c r="I2848" s="223">
        <v>46361</v>
      </c>
      <c r="J2848" s="233">
        <v>99.851004618918708</v>
      </c>
      <c r="K2848" s="235">
        <v>99.980462038554634</v>
      </c>
      <c r="L2848" s="235">
        <v>99.980036752418215</v>
      </c>
      <c r="M2848" s="240">
        <v>100.90742816644472</v>
      </c>
      <c r="N2848" s="240">
        <v>101.47255569019589</v>
      </c>
      <c r="O2848" s="240"/>
      <c r="P2848" s="238"/>
    </row>
    <row r="2849" spans="9:16" x14ac:dyDescent="0.35">
      <c r="I2849" s="223">
        <v>46362</v>
      </c>
      <c r="J2849" s="233">
        <v>99.851031177810157</v>
      </c>
      <c r="K2849" s="235">
        <v>99.980465521257216</v>
      </c>
      <c r="L2849" s="235">
        <v>99.980040093547515</v>
      </c>
      <c r="M2849" s="240">
        <v>100.90704251911518</v>
      </c>
      <c r="N2849" s="240">
        <v>101.47236694939991</v>
      </c>
      <c r="O2849" s="240"/>
      <c r="P2849" s="238"/>
    </row>
    <row r="2850" spans="9:16" x14ac:dyDescent="0.35">
      <c r="I2850" s="223">
        <v>46363</v>
      </c>
      <c r="J2850" s="233">
        <v>99.851057736701605</v>
      </c>
      <c r="K2850" s="235">
        <v>99.980469003959797</v>
      </c>
      <c r="L2850" s="235">
        <v>99.980043434676816</v>
      </c>
      <c r="M2850" s="240">
        <v>100.90665687178564</v>
      </c>
      <c r="N2850" s="240">
        <v>101.47217820860395</v>
      </c>
      <c r="O2850" s="240"/>
      <c r="P2850" s="238"/>
    </row>
    <row r="2851" spans="9:16" x14ac:dyDescent="0.35">
      <c r="I2851" s="223">
        <v>46364</v>
      </c>
      <c r="J2851" s="233">
        <v>99.851084295593054</v>
      </c>
      <c r="K2851" s="235">
        <v>99.980472486662379</v>
      </c>
      <c r="L2851" s="235">
        <v>99.980046775806116</v>
      </c>
      <c r="M2851" s="240">
        <v>100.90627122445611</v>
      </c>
      <c r="N2851" s="240">
        <v>101.47198946780797</v>
      </c>
      <c r="O2851" s="240"/>
      <c r="P2851" s="238"/>
    </row>
    <row r="2852" spans="9:16" x14ac:dyDescent="0.35">
      <c r="I2852" s="223">
        <v>46365</v>
      </c>
      <c r="J2852" s="233">
        <v>99.851110854484503</v>
      </c>
      <c r="K2852" s="235">
        <v>99.98047596936496</v>
      </c>
      <c r="L2852" s="235">
        <v>99.980050116935416</v>
      </c>
      <c r="M2852" s="240">
        <v>100.90588557712657</v>
      </c>
      <c r="N2852" s="240">
        <v>101.47180072701201</v>
      </c>
      <c r="O2852" s="240"/>
      <c r="P2852" s="238"/>
    </row>
    <row r="2853" spans="9:16" x14ac:dyDescent="0.35">
      <c r="I2853" s="223">
        <v>46366</v>
      </c>
      <c r="J2853" s="233">
        <v>99.851137413375952</v>
      </c>
      <c r="K2853" s="235">
        <v>99.980479452067542</v>
      </c>
      <c r="L2853" s="235">
        <v>99.980053458064717</v>
      </c>
      <c r="M2853" s="240">
        <v>100.90549992979703</v>
      </c>
      <c r="N2853" s="240">
        <v>101.47161198621603</v>
      </c>
      <c r="O2853" s="240"/>
      <c r="P2853" s="238"/>
    </row>
    <row r="2854" spans="9:16" x14ac:dyDescent="0.35">
      <c r="I2854" s="223">
        <v>46367</v>
      </c>
      <c r="J2854" s="233">
        <v>99.8511639722674</v>
      </c>
      <c r="K2854" s="235">
        <v>99.980482934770123</v>
      </c>
      <c r="L2854" s="235">
        <v>99.980056799194017</v>
      </c>
      <c r="M2854" s="240">
        <v>100.90511428246749</v>
      </c>
      <c r="N2854" s="240">
        <v>101.47142324542007</v>
      </c>
      <c r="O2854" s="240"/>
      <c r="P2854" s="238"/>
    </row>
    <row r="2855" spans="9:16" x14ac:dyDescent="0.35">
      <c r="I2855" s="223">
        <v>46368</v>
      </c>
      <c r="J2855" s="233">
        <v>99.851190531158849</v>
      </c>
      <c r="K2855" s="235">
        <v>99.980486417472704</v>
      </c>
      <c r="L2855" s="235">
        <v>99.980060140323317</v>
      </c>
      <c r="M2855" s="240">
        <v>100.90472863513796</v>
      </c>
      <c r="N2855" s="240">
        <v>101.47123450462409</v>
      </c>
      <c r="O2855" s="240"/>
      <c r="P2855" s="238"/>
    </row>
    <row r="2856" spans="9:16" x14ac:dyDescent="0.35">
      <c r="I2856" s="223">
        <v>46369</v>
      </c>
      <c r="J2856" s="233">
        <v>99.851217090050298</v>
      </c>
      <c r="K2856" s="235">
        <v>99.980489900175286</v>
      </c>
      <c r="L2856" s="235">
        <v>99.980063481452618</v>
      </c>
      <c r="M2856" s="240">
        <v>100.90434298780842</v>
      </c>
      <c r="N2856" s="240">
        <v>101.47104576382813</v>
      </c>
      <c r="O2856" s="240"/>
      <c r="P2856" s="238"/>
    </row>
    <row r="2857" spans="9:16" x14ac:dyDescent="0.35">
      <c r="I2857" s="223">
        <v>46370</v>
      </c>
      <c r="J2857" s="233">
        <v>99.851243648941747</v>
      </c>
      <c r="K2857" s="235">
        <v>99.980493382877867</v>
      </c>
      <c r="L2857" s="235">
        <v>99.980066822581918</v>
      </c>
      <c r="M2857" s="240">
        <v>100.90395734047888</v>
      </c>
      <c r="N2857" s="240">
        <v>101.47085702303215</v>
      </c>
      <c r="O2857" s="240"/>
      <c r="P2857" s="238"/>
    </row>
    <row r="2858" spans="9:16" x14ac:dyDescent="0.35">
      <c r="I2858" s="223">
        <v>46371</v>
      </c>
      <c r="J2858" s="233">
        <v>99.851270207833196</v>
      </c>
      <c r="K2858" s="235">
        <v>99.980496865580449</v>
      </c>
      <c r="L2858" s="235">
        <v>99.980070163711218</v>
      </c>
      <c r="M2858" s="240">
        <v>100.90357169314935</v>
      </c>
      <c r="N2858" s="240">
        <v>101.47066828223619</v>
      </c>
      <c r="O2858" s="240"/>
      <c r="P2858" s="238"/>
    </row>
    <row r="2859" spans="9:16" x14ac:dyDescent="0.35">
      <c r="I2859" s="223">
        <v>46372</v>
      </c>
      <c r="J2859" s="233">
        <v>99.851296766724644</v>
      </c>
      <c r="K2859" s="235">
        <v>99.98050034828303</v>
      </c>
      <c r="L2859" s="235">
        <v>99.980073504840519</v>
      </c>
      <c r="M2859" s="240">
        <v>100.90318604581981</v>
      </c>
      <c r="N2859" s="240">
        <v>101.47047954144021</v>
      </c>
      <c r="O2859" s="240"/>
      <c r="P2859" s="238"/>
    </row>
    <row r="2860" spans="9:16" x14ac:dyDescent="0.35">
      <c r="I2860" s="223">
        <v>46373</v>
      </c>
      <c r="J2860" s="233">
        <v>99.851323325616093</v>
      </c>
      <c r="K2860" s="235">
        <v>99.980503830985612</v>
      </c>
      <c r="L2860" s="235">
        <v>99.980076845969819</v>
      </c>
      <c r="M2860" s="240">
        <v>100.90280039849027</v>
      </c>
      <c r="N2860" s="240">
        <v>101.47029080064425</v>
      </c>
      <c r="O2860" s="240"/>
      <c r="P2860" s="238"/>
    </row>
    <row r="2861" spans="9:16" x14ac:dyDescent="0.35">
      <c r="I2861" s="223">
        <v>46374</v>
      </c>
      <c r="J2861" s="233">
        <v>99.851349884507542</v>
      </c>
      <c r="K2861" s="235">
        <v>99.980507313688193</v>
      </c>
      <c r="L2861" s="235">
        <v>99.980080187099119</v>
      </c>
      <c r="M2861" s="240">
        <v>100.90241475116073</v>
      </c>
      <c r="N2861" s="240">
        <v>101.47010205984827</v>
      </c>
      <c r="O2861" s="240"/>
      <c r="P2861" s="238"/>
    </row>
    <row r="2862" spans="9:16" x14ac:dyDescent="0.35">
      <c r="I2862" s="223">
        <v>46375</v>
      </c>
      <c r="J2862" s="233">
        <v>99.851376443398991</v>
      </c>
      <c r="K2862" s="235">
        <v>99.980510796390774</v>
      </c>
      <c r="L2862" s="235">
        <v>99.98008352822842</v>
      </c>
      <c r="M2862" s="240">
        <v>100.9020291038312</v>
      </c>
      <c r="N2862" s="240">
        <v>101.46991331905231</v>
      </c>
      <c r="O2862" s="240"/>
      <c r="P2862" s="238"/>
    </row>
    <row r="2863" spans="9:16" x14ac:dyDescent="0.35">
      <c r="I2863" s="223">
        <v>46376</v>
      </c>
      <c r="J2863" s="233">
        <v>99.851403002290439</v>
      </c>
      <c r="K2863" s="235">
        <v>99.980514279093356</v>
      </c>
      <c r="L2863" s="235">
        <v>99.98008686935772</v>
      </c>
      <c r="M2863" s="240">
        <v>100.90164345650166</v>
      </c>
      <c r="N2863" s="240">
        <v>101.46972457825633</v>
      </c>
      <c r="O2863" s="240"/>
      <c r="P2863" s="238"/>
    </row>
    <row r="2864" spans="9:16" x14ac:dyDescent="0.35">
      <c r="I2864" s="223">
        <v>46377</v>
      </c>
      <c r="J2864" s="233">
        <v>99.851429561181888</v>
      </c>
      <c r="K2864" s="235">
        <v>99.980517761795937</v>
      </c>
      <c r="L2864" s="235">
        <v>99.98009021048702</v>
      </c>
      <c r="M2864" s="240">
        <v>100.90125780917212</v>
      </c>
      <c r="N2864" s="240">
        <v>101.46953583746037</v>
      </c>
      <c r="O2864" s="240"/>
      <c r="P2864" s="238"/>
    </row>
    <row r="2865" spans="9:16" x14ac:dyDescent="0.35">
      <c r="I2865" s="223">
        <v>46378</v>
      </c>
      <c r="J2865" s="233">
        <v>99.851456120073337</v>
      </c>
      <c r="K2865" s="235">
        <v>99.980521244498519</v>
      </c>
      <c r="L2865" s="235">
        <v>99.980093551616321</v>
      </c>
      <c r="M2865" s="240">
        <v>100.90087216184259</v>
      </c>
      <c r="N2865" s="240">
        <v>101.46934709666439</v>
      </c>
      <c r="O2865" s="240"/>
      <c r="P2865" s="238"/>
    </row>
    <row r="2866" spans="9:16" x14ac:dyDescent="0.35">
      <c r="I2866" s="223">
        <v>46379</v>
      </c>
      <c r="J2866" s="233">
        <v>99.851482678964786</v>
      </c>
      <c r="K2866" s="235">
        <v>99.9805247272011</v>
      </c>
      <c r="L2866" s="235">
        <v>99.980096892745621</v>
      </c>
      <c r="M2866" s="240">
        <v>100.90048651451305</v>
      </c>
      <c r="N2866" s="240">
        <v>101.46915835586843</v>
      </c>
      <c r="O2866" s="240"/>
      <c r="P2866" s="238"/>
    </row>
    <row r="2867" spans="9:16" x14ac:dyDescent="0.35">
      <c r="I2867" s="223">
        <v>46380</v>
      </c>
      <c r="J2867" s="233">
        <v>99.851509237856234</v>
      </c>
      <c r="K2867" s="235">
        <v>99.980528209903682</v>
      </c>
      <c r="L2867" s="235">
        <v>99.980100233874921</v>
      </c>
      <c r="M2867" s="240">
        <v>100.90010086718351</v>
      </c>
      <c r="N2867" s="240">
        <v>101.46896961507245</v>
      </c>
      <c r="O2867" s="240"/>
      <c r="P2867" s="238"/>
    </row>
    <row r="2868" spans="9:16" x14ac:dyDescent="0.35">
      <c r="I2868" s="223">
        <v>46381</v>
      </c>
      <c r="J2868" s="233">
        <v>99.851535796747683</v>
      </c>
      <c r="K2868" s="235">
        <v>99.980531692606263</v>
      </c>
      <c r="L2868" s="235">
        <v>99.980103575004222</v>
      </c>
      <c r="M2868" s="240">
        <v>100.89971521985397</v>
      </c>
      <c r="N2868" s="240">
        <v>101.46878087427649</v>
      </c>
      <c r="O2868" s="240"/>
      <c r="P2868" s="238"/>
    </row>
    <row r="2869" spans="9:16" x14ac:dyDescent="0.35">
      <c r="I2869" s="223">
        <v>46382</v>
      </c>
      <c r="J2869" s="233">
        <v>99.851562355639132</v>
      </c>
      <c r="K2869" s="235">
        <v>99.980535175308844</v>
      </c>
      <c r="L2869" s="235">
        <v>99.980106916133522</v>
      </c>
      <c r="M2869" s="240">
        <v>100.89932957252444</v>
      </c>
      <c r="N2869" s="240">
        <v>101.46859213348051</v>
      </c>
      <c r="O2869" s="240"/>
      <c r="P2869" s="238"/>
    </row>
    <row r="2870" spans="9:16" x14ac:dyDescent="0.35">
      <c r="I2870" s="223">
        <v>46383</v>
      </c>
      <c r="J2870" s="233">
        <v>99.851588914530581</v>
      </c>
      <c r="K2870" s="235">
        <v>99.980538658011426</v>
      </c>
      <c r="L2870" s="235">
        <v>99.980110257262822</v>
      </c>
      <c r="M2870" s="240">
        <v>100.8989439251949</v>
      </c>
      <c r="N2870" s="240">
        <v>101.46840339268455</v>
      </c>
      <c r="O2870" s="240"/>
      <c r="P2870" s="238"/>
    </row>
    <row r="2871" spans="9:16" x14ac:dyDescent="0.35">
      <c r="I2871" s="223">
        <v>46384</v>
      </c>
      <c r="J2871" s="233">
        <v>99.851615473422029</v>
      </c>
      <c r="K2871" s="235">
        <v>99.980542140714007</v>
      </c>
      <c r="L2871" s="235">
        <v>99.980113598392123</v>
      </c>
      <c r="M2871" s="240">
        <v>100.89855827786536</v>
      </c>
      <c r="N2871" s="240">
        <v>101.46821465188857</v>
      </c>
      <c r="O2871" s="240"/>
      <c r="P2871" s="238"/>
    </row>
    <row r="2872" spans="9:16" x14ac:dyDescent="0.35">
      <c r="I2872" s="223">
        <v>46385</v>
      </c>
      <c r="J2872" s="233">
        <v>99.851642032313478</v>
      </c>
      <c r="K2872" s="235">
        <v>99.980545623416589</v>
      </c>
      <c r="L2872" s="235">
        <v>99.980116939521423</v>
      </c>
      <c r="M2872" s="240">
        <v>100.89817263053583</v>
      </c>
      <c r="N2872" s="240">
        <v>101.46802591109261</v>
      </c>
      <c r="O2872" s="240"/>
      <c r="P2872" s="238"/>
    </row>
    <row r="2873" spans="9:16" x14ac:dyDescent="0.35">
      <c r="I2873" s="223">
        <v>46386</v>
      </c>
      <c r="J2873" s="233">
        <v>99.851668591204927</v>
      </c>
      <c r="K2873" s="235">
        <v>99.98054910611917</v>
      </c>
      <c r="L2873" s="235">
        <v>99.980120280650723</v>
      </c>
      <c r="M2873" s="240">
        <v>100.89778698320629</v>
      </c>
      <c r="N2873" s="240">
        <v>101.46783717029663</v>
      </c>
      <c r="O2873" s="240"/>
      <c r="P2873" s="238"/>
    </row>
    <row r="2874" spans="9:16" x14ac:dyDescent="0.35">
      <c r="I2874" s="223">
        <v>46387</v>
      </c>
      <c r="J2874" s="233">
        <v>99.851695150096376</v>
      </c>
      <c r="K2874" s="235">
        <v>99.980552588821752</v>
      </c>
      <c r="L2874" s="235">
        <v>99.980123621780024</v>
      </c>
      <c r="M2874" s="240">
        <v>100.89740133587675</v>
      </c>
      <c r="N2874" s="240">
        <v>101.46764842950067</v>
      </c>
      <c r="O2874" s="240"/>
      <c r="P2874" s="238"/>
    </row>
    <row r="2875" spans="9:16" x14ac:dyDescent="0.35">
      <c r="I2875" s="223">
        <v>46388</v>
      </c>
      <c r="J2875" s="233">
        <v>99.851721708987824</v>
      </c>
      <c r="K2875" s="235">
        <v>99.980556071524333</v>
      </c>
      <c r="L2875" s="235">
        <v>99.980126962909324</v>
      </c>
      <c r="M2875" s="240">
        <v>100.89701568854721</v>
      </c>
      <c r="N2875" s="240">
        <v>101.46745968870469</v>
      </c>
      <c r="O2875" s="240"/>
      <c r="P2875" s="238"/>
    </row>
    <row r="2876" spans="9:16" x14ac:dyDescent="0.35">
      <c r="I2876" s="223">
        <v>46389</v>
      </c>
      <c r="J2876" s="233">
        <v>99.851748267879273</v>
      </c>
      <c r="K2876" s="235">
        <v>99.980559554226915</v>
      </c>
      <c r="L2876" s="235">
        <v>99.980130304038624</v>
      </c>
      <c r="M2876" s="240">
        <v>100.89663004121768</v>
      </c>
      <c r="N2876" s="240">
        <v>101.46727094790873</v>
      </c>
      <c r="O2876" s="240"/>
      <c r="P2876" s="238"/>
    </row>
    <row r="2877" spans="9:16" x14ac:dyDescent="0.35">
      <c r="I2877" s="223">
        <v>46390</v>
      </c>
      <c r="J2877" s="233">
        <v>99.851774826770722</v>
      </c>
      <c r="K2877" s="235">
        <v>99.980563036929496</v>
      </c>
      <c r="L2877" s="235">
        <v>99.980133645167925</v>
      </c>
      <c r="M2877" s="240">
        <v>100.89624439388814</v>
      </c>
      <c r="N2877" s="240">
        <v>101.46708220711275</v>
      </c>
      <c r="O2877" s="240"/>
      <c r="P2877" s="238"/>
    </row>
    <row r="2878" spans="9:16" x14ac:dyDescent="0.35">
      <c r="I2878" s="223">
        <v>46391</v>
      </c>
      <c r="J2878" s="233">
        <v>99.851801385662171</v>
      </c>
      <c r="K2878" s="235">
        <v>99.980566519632077</v>
      </c>
      <c r="L2878" s="235">
        <v>99.980136986297225</v>
      </c>
      <c r="M2878" s="240">
        <v>100.8958587465586</v>
      </c>
      <c r="N2878" s="240">
        <v>101.46689346631679</v>
      </c>
      <c r="O2878" s="240"/>
      <c r="P2878" s="238"/>
    </row>
    <row r="2879" spans="9:16" x14ac:dyDescent="0.35">
      <c r="I2879" s="223">
        <v>46392</v>
      </c>
      <c r="J2879" s="233">
        <v>99.851827944553619</v>
      </c>
      <c r="K2879" s="235">
        <v>99.980570002334659</v>
      </c>
      <c r="L2879" s="235">
        <v>99.980140327426525</v>
      </c>
      <c r="M2879" s="240">
        <v>100.89547309922906</v>
      </c>
      <c r="N2879" s="240">
        <v>101.46670472552081</v>
      </c>
      <c r="O2879" s="240"/>
      <c r="P2879" s="238"/>
    </row>
    <row r="2880" spans="9:16" x14ac:dyDescent="0.35">
      <c r="I2880" s="223">
        <v>46393</v>
      </c>
      <c r="J2880" s="233">
        <v>99.851854503445068</v>
      </c>
      <c r="K2880" s="235">
        <v>99.98057348503724</v>
      </c>
      <c r="L2880" s="235">
        <v>99.980143668555826</v>
      </c>
      <c r="M2880" s="240">
        <v>100.89508745189953</v>
      </c>
      <c r="N2880" s="240">
        <v>101.46651598472485</v>
      </c>
      <c r="O2880" s="240"/>
      <c r="P2880" s="238"/>
    </row>
    <row r="2881" spans="9:16" x14ac:dyDescent="0.35">
      <c r="I2881" s="223">
        <v>46394</v>
      </c>
      <c r="J2881" s="233">
        <v>99.851881062336517</v>
      </c>
      <c r="K2881" s="235">
        <v>99.980576967739822</v>
      </c>
      <c r="L2881" s="235">
        <v>99.980147009685126</v>
      </c>
      <c r="M2881" s="240">
        <v>100.89470180456999</v>
      </c>
      <c r="N2881" s="240">
        <v>101.46632724392887</v>
      </c>
      <c r="O2881" s="240"/>
      <c r="P2881" s="238"/>
    </row>
    <row r="2882" spans="9:16" x14ac:dyDescent="0.35">
      <c r="I2882" s="223">
        <v>46395</v>
      </c>
      <c r="J2882" s="233">
        <v>99.851907621227966</v>
      </c>
      <c r="K2882" s="235">
        <v>99.980580450442403</v>
      </c>
      <c r="L2882" s="235">
        <v>99.980150350814426</v>
      </c>
      <c r="M2882" s="240">
        <v>100.89431615724045</v>
      </c>
      <c r="N2882" s="240">
        <v>101.46613850313291</v>
      </c>
      <c r="O2882" s="240"/>
      <c r="P2882" s="238"/>
    </row>
    <row r="2883" spans="9:16" x14ac:dyDescent="0.35">
      <c r="I2883" s="223">
        <v>46396</v>
      </c>
      <c r="J2883" s="233">
        <v>99.851934180119414</v>
      </c>
      <c r="K2883" s="235">
        <v>99.980583933144985</v>
      </c>
      <c r="L2883" s="235">
        <v>99.980153691943727</v>
      </c>
      <c r="M2883" s="240">
        <v>100.89393050991092</v>
      </c>
      <c r="N2883" s="240">
        <v>101.46594976233693</v>
      </c>
      <c r="O2883" s="240"/>
      <c r="P2883" s="238"/>
    </row>
    <row r="2884" spans="9:16" x14ac:dyDescent="0.35">
      <c r="I2884" s="223">
        <v>46397</v>
      </c>
      <c r="J2884" s="233">
        <v>99.851960739010863</v>
      </c>
      <c r="K2884" s="235">
        <v>99.980587415847566</v>
      </c>
      <c r="L2884" s="235">
        <v>99.980157033073027</v>
      </c>
      <c r="M2884" s="240">
        <v>100.89354486258138</v>
      </c>
      <c r="N2884" s="240">
        <v>101.46576102154097</v>
      </c>
      <c r="O2884" s="240"/>
      <c r="P2884" s="238"/>
    </row>
    <row r="2885" spans="9:16" x14ac:dyDescent="0.35">
      <c r="I2885" s="223">
        <v>46398</v>
      </c>
      <c r="J2885" s="233">
        <v>99.851987297902312</v>
      </c>
      <c r="K2885" s="235">
        <v>99.980590898550147</v>
      </c>
      <c r="L2885" s="235">
        <v>99.980160374202327</v>
      </c>
      <c r="M2885" s="240">
        <v>100.89315921525184</v>
      </c>
      <c r="N2885" s="240">
        <v>101.46557228074499</v>
      </c>
      <c r="O2885" s="240"/>
      <c r="P2885" s="238"/>
    </row>
    <row r="2886" spans="9:16" x14ac:dyDescent="0.35">
      <c r="I2886" s="223">
        <v>46399</v>
      </c>
      <c r="J2886" s="233">
        <v>99.852013856793761</v>
      </c>
      <c r="K2886" s="235">
        <v>99.980594381252729</v>
      </c>
      <c r="L2886" s="235">
        <v>99.980163715331628</v>
      </c>
      <c r="M2886" s="240">
        <v>100.8927735679223</v>
      </c>
      <c r="N2886" s="240">
        <v>101.46538353994903</v>
      </c>
      <c r="O2886" s="240"/>
      <c r="P2886" s="238"/>
    </row>
    <row r="2887" spans="9:16" x14ac:dyDescent="0.35">
      <c r="I2887" s="223">
        <v>46400</v>
      </c>
      <c r="J2887" s="233">
        <v>99.852040415685209</v>
      </c>
      <c r="K2887" s="235">
        <v>99.98059786395531</v>
      </c>
      <c r="L2887" s="235">
        <v>99.980167056460928</v>
      </c>
      <c r="M2887" s="240">
        <v>100.89238792059277</v>
      </c>
      <c r="N2887" s="240">
        <v>101.46519479915305</v>
      </c>
      <c r="O2887" s="240"/>
      <c r="P2887" s="238"/>
    </row>
    <row r="2888" spans="9:16" x14ac:dyDescent="0.35">
      <c r="I2888" s="223">
        <v>46401</v>
      </c>
      <c r="J2888" s="233">
        <v>99.852066974576658</v>
      </c>
      <c r="K2888" s="235">
        <v>99.980601346657892</v>
      </c>
      <c r="L2888" s="235">
        <v>99.980170397590229</v>
      </c>
      <c r="M2888" s="240">
        <v>100.89200227326323</v>
      </c>
      <c r="N2888" s="240">
        <v>101.46500605835709</v>
      </c>
      <c r="O2888" s="240"/>
      <c r="P2888" s="238"/>
    </row>
    <row r="2889" spans="9:16" x14ac:dyDescent="0.35">
      <c r="I2889" s="223">
        <v>46402</v>
      </c>
      <c r="J2889" s="233">
        <v>99.852093533468107</v>
      </c>
      <c r="K2889" s="235">
        <v>99.980604829360473</v>
      </c>
      <c r="L2889" s="235">
        <v>99.980173738719529</v>
      </c>
      <c r="M2889" s="240">
        <v>100.89161662593369</v>
      </c>
      <c r="N2889" s="240">
        <v>101.46481731756111</v>
      </c>
      <c r="O2889" s="240"/>
      <c r="P2889" s="238"/>
    </row>
    <row r="2890" spans="9:16" x14ac:dyDescent="0.35">
      <c r="I2890" s="223">
        <v>46403</v>
      </c>
      <c r="J2890" s="233">
        <v>99.852120092359556</v>
      </c>
      <c r="K2890" s="235">
        <v>99.980608312063055</v>
      </c>
      <c r="L2890" s="235">
        <v>99.980177079848829</v>
      </c>
      <c r="M2890" s="240">
        <v>100.89123097860416</v>
      </c>
      <c r="N2890" s="240">
        <v>101.46462857676515</v>
      </c>
      <c r="O2890" s="240"/>
      <c r="P2890" s="238"/>
    </row>
    <row r="2891" spans="9:16" x14ac:dyDescent="0.35">
      <c r="I2891" s="223">
        <v>46404</v>
      </c>
      <c r="J2891" s="233">
        <v>99.852146651251005</v>
      </c>
      <c r="K2891" s="235">
        <v>99.980611794765636</v>
      </c>
      <c r="L2891" s="235">
        <v>99.98018042097813</v>
      </c>
      <c r="M2891" s="240">
        <v>100.89084533127462</v>
      </c>
      <c r="N2891" s="240">
        <v>101.46443983596917</v>
      </c>
      <c r="O2891" s="240"/>
      <c r="P2891" s="238"/>
    </row>
    <row r="2892" spans="9:16" x14ac:dyDescent="0.35">
      <c r="I2892" s="223">
        <v>46405</v>
      </c>
      <c r="J2892" s="233">
        <v>99.852173210142453</v>
      </c>
      <c r="K2892" s="235">
        <v>99.980615277468218</v>
      </c>
      <c r="L2892" s="235">
        <v>99.98018376210743</v>
      </c>
      <c r="M2892" s="240">
        <v>100.89045968394508</v>
      </c>
      <c r="N2892" s="240">
        <v>101.46425109517321</v>
      </c>
      <c r="O2892" s="240"/>
      <c r="P2892" s="238"/>
    </row>
    <row r="2893" spans="9:16" x14ac:dyDescent="0.35">
      <c r="I2893" s="223">
        <v>46406</v>
      </c>
      <c r="J2893" s="233">
        <v>99.852199769033902</v>
      </c>
      <c r="K2893" s="235">
        <v>99.980618760170799</v>
      </c>
      <c r="L2893" s="235">
        <v>99.98018710323673</v>
      </c>
      <c r="M2893" s="240">
        <v>100.89007403661554</v>
      </c>
      <c r="N2893" s="240">
        <v>101.46406235437723</v>
      </c>
      <c r="O2893" s="240"/>
      <c r="P2893" s="238"/>
    </row>
    <row r="2894" spans="9:16" x14ac:dyDescent="0.35">
      <c r="I2894" s="223">
        <v>46407</v>
      </c>
      <c r="J2894" s="233">
        <v>99.852226327925351</v>
      </c>
      <c r="K2894" s="235">
        <v>99.98062224287338</v>
      </c>
      <c r="L2894" s="235">
        <v>99.980190444366031</v>
      </c>
      <c r="M2894" s="240">
        <v>100.88968838928601</v>
      </c>
      <c r="N2894" s="240">
        <v>101.46387361358127</v>
      </c>
      <c r="O2894" s="240"/>
      <c r="P2894" s="238"/>
    </row>
    <row r="2895" spans="9:16" x14ac:dyDescent="0.35">
      <c r="I2895" s="223">
        <v>46408</v>
      </c>
      <c r="J2895" s="233">
        <v>99.8522528868168</v>
      </c>
      <c r="K2895" s="235">
        <v>99.980625725575962</v>
      </c>
      <c r="L2895" s="235">
        <v>99.980193785495331</v>
      </c>
      <c r="M2895" s="240">
        <v>100.88930274195647</v>
      </c>
      <c r="N2895" s="240">
        <v>101.46368487278529</v>
      </c>
      <c r="O2895" s="240"/>
      <c r="P2895" s="238"/>
    </row>
    <row r="2896" spans="9:16" x14ac:dyDescent="0.35">
      <c r="I2896" s="223">
        <v>46409</v>
      </c>
      <c r="J2896" s="233">
        <v>99.852279445708248</v>
      </c>
      <c r="K2896" s="235">
        <v>99.980629208278543</v>
      </c>
      <c r="L2896" s="235">
        <v>99.980197126624631</v>
      </c>
      <c r="M2896" s="240">
        <v>100.88891709462693</v>
      </c>
      <c r="N2896" s="240">
        <v>101.46349613198933</v>
      </c>
      <c r="O2896" s="240"/>
      <c r="P2896" s="238"/>
    </row>
    <row r="2897" spans="9:16" x14ac:dyDescent="0.35">
      <c r="I2897" s="223">
        <v>46410</v>
      </c>
      <c r="J2897" s="233">
        <v>99.852306004599697</v>
      </c>
      <c r="K2897" s="235">
        <v>99.980632690981125</v>
      </c>
      <c r="L2897" s="235">
        <v>99.980200467753932</v>
      </c>
      <c r="M2897" s="240">
        <v>100.8885314472974</v>
      </c>
      <c r="N2897" s="240">
        <v>101.46330739119335</v>
      </c>
      <c r="O2897" s="240"/>
      <c r="P2897" s="238"/>
    </row>
    <row r="2898" spans="9:16" x14ac:dyDescent="0.35">
      <c r="I2898" s="223">
        <v>46411</v>
      </c>
      <c r="J2898" s="233">
        <v>99.852332563491146</v>
      </c>
      <c r="K2898" s="235">
        <v>99.980636173683706</v>
      </c>
      <c r="L2898" s="235">
        <v>99.980203808883232</v>
      </c>
      <c r="M2898" s="240">
        <v>100.88814579996786</v>
      </c>
      <c r="N2898" s="240">
        <v>101.46311865039739</v>
      </c>
      <c r="O2898" s="240"/>
      <c r="P2898" s="238"/>
    </row>
    <row r="2899" spans="9:16" x14ac:dyDescent="0.35">
      <c r="I2899" s="223">
        <v>46412</v>
      </c>
      <c r="J2899" s="233">
        <v>99.852359122382595</v>
      </c>
      <c r="K2899" s="235">
        <v>99.980639656386288</v>
      </c>
      <c r="L2899" s="235">
        <v>99.980207150012532</v>
      </c>
      <c r="M2899" s="240">
        <v>100.88776015263832</v>
      </c>
      <c r="N2899" s="240">
        <v>101.46292990960141</v>
      </c>
      <c r="O2899" s="240"/>
      <c r="P2899" s="238"/>
    </row>
    <row r="2900" spans="9:16" x14ac:dyDescent="0.35">
      <c r="I2900" s="223">
        <v>46413</v>
      </c>
      <c r="J2900" s="233">
        <v>99.852385681274043</v>
      </c>
      <c r="K2900" s="235">
        <v>99.980643139088869</v>
      </c>
      <c r="L2900" s="235">
        <v>99.980210491141833</v>
      </c>
      <c r="M2900" s="240">
        <v>100.88737450530878</v>
      </c>
      <c r="N2900" s="240">
        <v>101.46274116880545</v>
      </c>
      <c r="O2900" s="240"/>
      <c r="P2900" s="238"/>
    </row>
    <row r="2901" spans="9:16" x14ac:dyDescent="0.35">
      <c r="I2901" s="223">
        <v>46414</v>
      </c>
      <c r="J2901" s="233">
        <v>99.852412240165492</v>
      </c>
      <c r="K2901" s="235">
        <v>99.98064662179145</v>
      </c>
      <c r="L2901" s="235">
        <v>99.980213832271133</v>
      </c>
      <c r="M2901" s="240">
        <v>100.88698885797925</v>
      </c>
      <c r="N2901" s="240">
        <v>101.46255242800947</v>
      </c>
      <c r="O2901" s="240"/>
      <c r="P2901" s="238"/>
    </row>
    <row r="2902" spans="9:16" x14ac:dyDescent="0.35">
      <c r="I2902" s="223">
        <v>46415</v>
      </c>
      <c r="J2902" s="233">
        <v>99.852438799056941</v>
      </c>
      <c r="K2902" s="235">
        <v>99.980650104494032</v>
      </c>
      <c r="L2902" s="235">
        <v>99.980217173400433</v>
      </c>
      <c r="M2902" s="240">
        <v>100.88660321064971</v>
      </c>
      <c r="N2902" s="240">
        <v>101.46236368721351</v>
      </c>
      <c r="O2902" s="240"/>
      <c r="P2902" s="238"/>
    </row>
    <row r="2903" spans="9:16" x14ac:dyDescent="0.35">
      <c r="I2903" s="223">
        <v>46416</v>
      </c>
      <c r="J2903" s="233">
        <v>99.85246535794839</v>
      </c>
      <c r="K2903" s="235">
        <v>99.980653587196613</v>
      </c>
      <c r="L2903" s="235">
        <v>99.980220514529734</v>
      </c>
      <c r="M2903" s="240">
        <v>100.88621756332017</v>
      </c>
      <c r="N2903" s="240">
        <v>101.46217494641753</v>
      </c>
      <c r="O2903" s="240"/>
      <c r="P2903" s="238"/>
    </row>
    <row r="2904" spans="9:16" x14ac:dyDescent="0.35">
      <c r="I2904" s="223">
        <v>46417</v>
      </c>
      <c r="J2904" s="233">
        <v>99.852491916839838</v>
      </c>
      <c r="K2904" s="235">
        <v>99.980657069899195</v>
      </c>
      <c r="L2904" s="235">
        <v>99.980223855659034</v>
      </c>
      <c r="M2904" s="240">
        <v>100.88583191599064</v>
      </c>
      <c r="N2904" s="240">
        <v>101.46198620562157</v>
      </c>
      <c r="O2904" s="240"/>
      <c r="P2904" s="238"/>
    </row>
    <row r="2905" spans="9:16" x14ac:dyDescent="0.35">
      <c r="I2905" s="223">
        <v>46418</v>
      </c>
      <c r="J2905" s="233">
        <v>99.852518475731287</v>
      </c>
      <c r="K2905" s="235">
        <v>99.980660552601776</v>
      </c>
      <c r="L2905" s="235">
        <v>99.980227196788334</v>
      </c>
      <c r="M2905" s="240">
        <v>100.8854462686611</v>
      </c>
      <c r="N2905" s="240">
        <v>101.46179746482559</v>
      </c>
      <c r="O2905" s="240"/>
      <c r="P2905" s="238"/>
    </row>
    <row r="2906" spans="9:16" x14ac:dyDescent="0.35">
      <c r="I2906" s="223">
        <v>46419</v>
      </c>
      <c r="J2906" s="233">
        <v>99.852545034622736</v>
      </c>
      <c r="K2906" s="235">
        <v>99.980664035304358</v>
      </c>
      <c r="L2906" s="235">
        <v>99.980230537917635</v>
      </c>
      <c r="M2906" s="240">
        <v>100.88506062133156</v>
      </c>
      <c r="N2906" s="240">
        <v>101.46160872402963</v>
      </c>
      <c r="O2906" s="240"/>
      <c r="P2906" s="238"/>
    </row>
    <row r="2907" spans="9:16" x14ac:dyDescent="0.35">
      <c r="I2907" s="223">
        <v>46420</v>
      </c>
      <c r="J2907" s="233">
        <v>99.852571593514185</v>
      </c>
      <c r="K2907" s="235">
        <v>99.980667518006939</v>
      </c>
      <c r="L2907" s="235">
        <v>99.980233879046935</v>
      </c>
      <c r="M2907" s="240">
        <v>100.88467497400202</v>
      </c>
      <c r="N2907" s="240">
        <v>101.46141998323365</v>
      </c>
      <c r="O2907" s="240"/>
      <c r="P2907" s="238"/>
    </row>
    <row r="2908" spans="9:16" x14ac:dyDescent="0.35">
      <c r="I2908" s="223">
        <v>46421</v>
      </c>
      <c r="J2908" s="233">
        <v>99.852598152405633</v>
      </c>
      <c r="K2908" s="235">
        <v>99.980671000709521</v>
      </c>
      <c r="L2908" s="235">
        <v>99.980237220176235</v>
      </c>
      <c r="M2908" s="240">
        <v>100.88428932667249</v>
      </c>
      <c r="N2908" s="240">
        <v>101.46123124243769</v>
      </c>
      <c r="O2908" s="240"/>
      <c r="P2908" s="238"/>
    </row>
    <row r="2909" spans="9:16" x14ac:dyDescent="0.35">
      <c r="I2909" s="223">
        <v>46422</v>
      </c>
      <c r="J2909" s="233">
        <v>99.852624711297082</v>
      </c>
      <c r="K2909" s="235">
        <v>99.980674483412102</v>
      </c>
      <c r="L2909" s="235">
        <v>99.980240561305536</v>
      </c>
      <c r="M2909" s="240">
        <v>100.88390367934295</v>
      </c>
      <c r="N2909" s="240">
        <v>101.46104250164171</v>
      </c>
      <c r="O2909" s="240"/>
      <c r="P2909" s="238"/>
    </row>
    <row r="2910" spans="9:16" x14ac:dyDescent="0.35">
      <c r="I2910" s="223">
        <v>46423</v>
      </c>
      <c r="J2910" s="233">
        <v>99.852651270188531</v>
      </c>
      <c r="K2910" s="235">
        <v>99.980677966114683</v>
      </c>
      <c r="L2910" s="235">
        <v>99.980243902434836</v>
      </c>
      <c r="M2910" s="240">
        <v>100.88351803201341</v>
      </c>
      <c r="N2910" s="240">
        <v>101.46085376084575</v>
      </c>
      <c r="O2910" s="240"/>
      <c r="P2910" s="238"/>
    </row>
    <row r="2911" spans="9:16" x14ac:dyDescent="0.35">
      <c r="I2911" s="223">
        <v>46424</v>
      </c>
      <c r="J2911" s="233">
        <v>99.85267782907998</v>
      </c>
      <c r="K2911" s="235">
        <v>99.980681448817265</v>
      </c>
      <c r="L2911" s="235">
        <v>99.980247243564136</v>
      </c>
      <c r="M2911" s="240">
        <v>100.88313238468388</v>
      </c>
      <c r="N2911" s="240">
        <v>101.46066502004977</v>
      </c>
      <c r="O2911" s="240"/>
      <c r="P2911" s="238"/>
    </row>
    <row r="2912" spans="9:16" x14ac:dyDescent="0.35">
      <c r="I2912" s="223">
        <v>46425</v>
      </c>
      <c r="J2912" s="233">
        <v>99.852704387971428</v>
      </c>
      <c r="K2912" s="235">
        <v>99.980684931519846</v>
      </c>
      <c r="L2912" s="235">
        <v>99.980250584693437</v>
      </c>
      <c r="M2912" s="240">
        <v>100.88274673735434</v>
      </c>
      <c r="N2912" s="240">
        <v>101.46047627925381</v>
      </c>
      <c r="O2912" s="240"/>
      <c r="P2912" s="238"/>
    </row>
    <row r="2913" spans="9:16" x14ac:dyDescent="0.35">
      <c r="I2913" s="223">
        <v>46426</v>
      </c>
      <c r="J2913" s="233">
        <v>99.852730946862877</v>
      </c>
      <c r="K2913" s="235">
        <v>99.980688414222428</v>
      </c>
      <c r="L2913" s="235">
        <v>99.980253925822737</v>
      </c>
      <c r="M2913" s="240">
        <v>100.8823610900248</v>
      </c>
      <c r="N2913" s="240">
        <v>101.46028753845783</v>
      </c>
      <c r="O2913" s="240"/>
      <c r="P2913" s="238"/>
    </row>
    <row r="2914" spans="9:16" x14ac:dyDescent="0.35">
      <c r="I2914" s="223">
        <v>46427</v>
      </c>
      <c r="J2914" s="233">
        <v>99.852757505754326</v>
      </c>
      <c r="K2914" s="235">
        <v>99.980691896925009</v>
      </c>
      <c r="L2914" s="235">
        <v>99.980257266952037</v>
      </c>
      <c r="M2914" s="240">
        <v>100.88197544269526</v>
      </c>
      <c r="N2914" s="240">
        <v>101.46009879766187</v>
      </c>
      <c r="O2914" s="240"/>
      <c r="P2914" s="238"/>
    </row>
    <row r="2915" spans="9:16" x14ac:dyDescent="0.35">
      <c r="I2915" s="223">
        <v>46428</v>
      </c>
      <c r="J2915" s="233">
        <v>99.852784064645775</v>
      </c>
      <c r="K2915" s="235">
        <v>99.980695379627591</v>
      </c>
      <c r="L2915" s="235">
        <v>99.980260608081338</v>
      </c>
      <c r="M2915" s="240">
        <v>100.88158979536573</v>
      </c>
      <c r="N2915" s="240">
        <v>101.45991005686589</v>
      </c>
      <c r="O2915" s="240"/>
      <c r="P2915" s="238"/>
    </row>
    <row r="2916" spans="9:16" x14ac:dyDescent="0.35">
      <c r="I2916" s="223">
        <v>46429</v>
      </c>
      <c r="J2916" s="233">
        <v>99.852810623537223</v>
      </c>
      <c r="K2916" s="235">
        <v>99.980698862330172</v>
      </c>
      <c r="L2916" s="235">
        <v>99.980263949210638</v>
      </c>
      <c r="M2916" s="240">
        <v>100.88120414803619</v>
      </c>
      <c r="N2916" s="240">
        <v>101.45972131606993</v>
      </c>
      <c r="O2916" s="240"/>
      <c r="P2916" s="238"/>
    </row>
    <row r="2917" spans="9:16" x14ac:dyDescent="0.35">
      <c r="I2917" s="223">
        <v>46430</v>
      </c>
      <c r="J2917" s="233">
        <v>99.852837182428672</v>
      </c>
      <c r="K2917" s="235">
        <v>99.980702345032753</v>
      </c>
      <c r="L2917" s="235">
        <v>99.980267290339938</v>
      </c>
      <c r="M2917" s="240">
        <v>100.88081850070665</v>
      </c>
      <c r="N2917" s="240">
        <v>101.45953257527395</v>
      </c>
      <c r="O2917" s="240"/>
      <c r="P2917" s="238"/>
    </row>
    <row r="2918" spans="9:16" x14ac:dyDescent="0.35">
      <c r="I2918" s="223">
        <v>46431</v>
      </c>
      <c r="J2918" s="233">
        <v>99.852863741320121</v>
      </c>
      <c r="K2918" s="235">
        <v>99.980705827735335</v>
      </c>
      <c r="L2918" s="235">
        <v>99.980270631469239</v>
      </c>
      <c r="M2918" s="240">
        <v>100.88043285337712</v>
      </c>
      <c r="N2918" s="240">
        <v>101.45934383447799</v>
      </c>
      <c r="O2918" s="240"/>
      <c r="P2918" s="238"/>
    </row>
    <row r="2919" spans="9:16" x14ac:dyDescent="0.35">
      <c r="I2919" s="223">
        <v>46432</v>
      </c>
      <c r="J2919" s="233">
        <v>99.85289030021157</v>
      </c>
      <c r="K2919" s="235">
        <v>99.980709310437916</v>
      </c>
      <c r="L2919" s="235">
        <v>99.980273972598539</v>
      </c>
      <c r="M2919" s="240">
        <v>100.88004720604758</v>
      </c>
      <c r="N2919" s="240">
        <v>101.45915509368201</v>
      </c>
      <c r="O2919" s="240"/>
      <c r="P2919" s="238"/>
    </row>
    <row r="2920" spans="9:16" x14ac:dyDescent="0.35">
      <c r="I2920" s="223">
        <v>46433</v>
      </c>
      <c r="J2920" s="233">
        <v>99.852916859103019</v>
      </c>
      <c r="K2920" s="235">
        <v>99.980712793140498</v>
      </c>
      <c r="L2920" s="235">
        <v>99.980277313727839</v>
      </c>
      <c r="M2920" s="240">
        <v>100.87966155871804</v>
      </c>
      <c r="N2920" s="240">
        <v>101.45896635288605</v>
      </c>
      <c r="O2920" s="240"/>
      <c r="P2920" s="238"/>
    </row>
    <row r="2921" spans="9:16" x14ac:dyDescent="0.35">
      <c r="I2921" s="223">
        <v>46434</v>
      </c>
      <c r="J2921" s="233">
        <v>99.852943417994467</v>
      </c>
      <c r="K2921" s="235">
        <v>99.980716275843079</v>
      </c>
      <c r="L2921" s="235">
        <v>99.98028065485714</v>
      </c>
      <c r="M2921" s="240">
        <v>100.8792759113885</v>
      </c>
      <c r="N2921" s="240">
        <v>101.45877761209007</v>
      </c>
      <c r="O2921" s="240"/>
      <c r="P2921" s="238"/>
    </row>
    <row r="2922" spans="9:16" x14ac:dyDescent="0.35">
      <c r="I2922" s="223">
        <v>46435</v>
      </c>
      <c r="J2922" s="233">
        <v>99.852969976885916</v>
      </c>
      <c r="K2922" s="235">
        <v>99.980719758545661</v>
      </c>
      <c r="L2922" s="235">
        <v>99.98028399598644</v>
      </c>
      <c r="M2922" s="240">
        <v>100.87889026405897</v>
      </c>
      <c r="N2922" s="240">
        <v>101.45858887129411</v>
      </c>
      <c r="O2922" s="240"/>
      <c r="P2922" s="238"/>
    </row>
    <row r="2923" spans="9:16" x14ac:dyDescent="0.35">
      <c r="I2923" s="223">
        <v>46436</v>
      </c>
      <c r="J2923" s="233">
        <v>99.852996535777365</v>
      </c>
      <c r="K2923" s="235">
        <v>99.980723241248242</v>
      </c>
      <c r="L2923" s="235">
        <v>99.98028733711574</v>
      </c>
      <c r="M2923" s="240">
        <v>100.87850461672943</v>
      </c>
      <c r="N2923" s="240">
        <v>101.45840013049813</v>
      </c>
      <c r="O2923" s="240"/>
      <c r="P2923" s="238"/>
    </row>
    <row r="2924" spans="9:16" x14ac:dyDescent="0.35">
      <c r="I2924" s="223">
        <v>46437</v>
      </c>
      <c r="J2924" s="233">
        <v>99.853023094668814</v>
      </c>
      <c r="K2924" s="235">
        <v>99.980726723950823</v>
      </c>
      <c r="L2924" s="235">
        <v>99.980290678245041</v>
      </c>
      <c r="M2924" s="240">
        <v>100.87811896939989</v>
      </c>
      <c r="N2924" s="240">
        <v>101.45821138970217</v>
      </c>
      <c r="O2924" s="240"/>
      <c r="P2924" s="238"/>
    </row>
    <row r="2925" spans="9:16" x14ac:dyDescent="0.35">
      <c r="I2925" s="223">
        <v>46438</v>
      </c>
      <c r="J2925" s="233">
        <v>99.853049653560262</v>
      </c>
      <c r="K2925" s="235">
        <v>99.980730206653405</v>
      </c>
      <c r="L2925" s="235">
        <v>99.980294019374341</v>
      </c>
      <c r="M2925" s="240">
        <v>100.87773332207036</v>
      </c>
      <c r="N2925" s="240">
        <v>101.45802264890619</v>
      </c>
      <c r="O2925" s="240"/>
      <c r="P2925" s="238"/>
    </row>
    <row r="2926" spans="9:16" x14ac:dyDescent="0.35">
      <c r="I2926" s="223">
        <v>46439</v>
      </c>
      <c r="J2926" s="233">
        <v>99.853076212451711</v>
      </c>
      <c r="K2926" s="235">
        <v>99.980733689355986</v>
      </c>
      <c r="L2926" s="235">
        <v>99.980297360503641</v>
      </c>
      <c r="M2926" s="240">
        <v>100.87734767474082</v>
      </c>
      <c r="N2926" s="240">
        <v>101.45783390811023</v>
      </c>
      <c r="O2926" s="240"/>
      <c r="P2926" s="238"/>
    </row>
    <row r="2927" spans="9:16" x14ac:dyDescent="0.35">
      <c r="I2927" s="223">
        <v>46440</v>
      </c>
      <c r="J2927" s="233">
        <v>99.85310277134316</v>
      </c>
      <c r="K2927" s="235">
        <v>99.980737172058568</v>
      </c>
      <c r="L2927" s="235">
        <v>99.980300701632942</v>
      </c>
      <c r="M2927" s="240">
        <v>100.87696202741128</v>
      </c>
      <c r="N2927" s="240">
        <v>101.45764516731425</v>
      </c>
      <c r="O2927" s="240"/>
      <c r="P2927" s="238"/>
    </row>
    <row r="2928" spans="9:16" x14ac:dyDescent="0.35">
      <c r="I2928" s="223">
        <v>46441</v>
      </c>
      <c r="J2928" s="233">
        <v>99.853129330234609</v>
      </c>
      <c r="K2928" s="235">
        <v>99.980740654761149</v>
      </c>
      <c r="L2928" s="235">
        <v>99.980304042762242</v>
      </c>
      <c r="M2928" s="240">
        <v>100.87657638008174</v>
      </c>
      <c r="N2928" s="240">
        <v>101.45745642651829</v>
      </c>
      <c r="O2928" s="240"/>
      <c r="P2928" s="238"/>
    </row>
    <row r="2929" spans="9:16" x14ac:dyDescent="0.35">
      <c r="I2929" s="223">
        <v>46442</v>
      </c>
      <c r="J2929" s="233">
        <v>99.853155889126057</v>
      </c>
      <c r="K2929" s="235">
        <v>99.980744137463731</v>
      </c>
      <c r="L2929" s="235">
        <v>99.980307383891542</v>
      </c>
      <c r="M2929" s="240">
        <v>100.87619073275221</v>
      </c>
      <c r="N2929" s="240">
        <v>101.45726768572231</v>
      </c>
      <c r="O2929" s="240"/>
      <c r="P2929" s="238"/>
    </row>
    <row r="2930" spans="9:16" x14ac:dyDescent="0.35">
      <c r="I2930" s="223">
        <v>46443</v>
      </c>
      <c r="J2930" s="233">
        <v>99.853182448017506</v>
      </c>
      <c r="K2930" s="235">
        <v>99.980747620166312</v>
      </c>
      <c r="L2930" s="235">
        <v>99.980310725020843</v>
      </c>
      <c r="M2930" s="240">
        <v>100.87580508542267</v>
      </c>
      <c r="N2930" s="240">
        <v>101.45707894492635</v>
      </c>
      <c r="O2930" s="240"/>
      <c r="P2930" s="238"/>
    </row>
    <row r="2931" spans="9:16" x14ac:dyDescent="0.35">
      <c r="I2931" s="223">
        <v>46444</v>
      </c>
      <c r="J2931" s="233">
        <v>99.853209006908955</v>
      </c>
      <c r="K2931" s="235">
        <v>99.980751102868894</v>
      </c>
      <c r="L2931" s="235">
        <v>99.980314066150143</v>
      </c>
      <c r="M2931" s="240">
        <v>100.87541943809313</v>
      </c>
      <c r="N2931" s="240">
        <v>101.45689020413037</v>
      </c>
      <c r="O2931" s="240"/>
      <c r="P2931" s="238"/>
    </row>
    <row r="2932" spans="9:16" x14ac:dyDescent="0.35">
      <c r="I2932" s="223">
        <v>46445</v>
      </c>
      <c r="J2932" s="233">
        <v>99.853235565800404</v>
      </c>
      <c r="K2932" s="235">
        <v>99.980754585571475</v>
      </c>
      <c r="L2932" s="235">
        <v>99.980317407279443</v>
      </c>
      <c r="M2932" s="240">
        <v>100.8750337907636</v>
      </c>
      <c r="N2932" s="240">
        <v>101.45670146333441</v>
      </c>
      <c r="O2932" s="240"/>
      <c r="P2932" s="238"/>
    </row>
    <row r="2933" spans="9:16" x14ac:dyDescent="0.35">
      <c r="I2933" s="223">
        <v>46446</v>
      </c>
      <c r="J2933" s="233">
        <v>99.853262124691852</v>
      </c>
      <c r="K2933" s="235">
        <v>99.980758068274056</v>
      </c>
      <c r="L2933" s="235">
        <v>99.980320748408744</v>
      </c>
      <c r="M2933" s="240">
        <v>100.87464814343406</v>
      </c>
      <c r="N2933" s="240">
        <v>101.45651272253843</v>
      </c>
      <c r="O2933" s="240"/>
      <c r="P2933" s="238"/>
    </row>
    <row r="2934" spans="9:16" x14ac:dyDescent="0.35">
      <c r="I2934" s="223">
        <v>46447</v>
      </c>
      <c r="J2934" s="233">
        <v>99.853288683583301</v>
      </c>
      <c r="K2934" s="235">
        <v>99.980761550976638</v>
      </c>
      <c r="L2934" s="235">
        <v>99.980324089538044</v>
      </c>
      <c r="M2934" s="240">
        <v>100.87426249610452</v>
      </c>
      <c r="N2934" s="240">
        <v>101.45632398174247</v>
      </c>
      <c r="O2934" s="240"/>
      <c r="P2934" s="238"/>
    </row>
    <row r="2935" spans="9:16" x14ac:dyDescent="0.35">
      <c r="I2935" s="223">
        <v>46448</v>
      </c>
      <c r="J2935" s="233">
        <v>99.85331524247475</v>
      </c>
      <c r="K2935" s="235">
        <v>99.980765033679219</v>
      </c>
      <c r="L2935" s="235">
        <v>99.980327430667344</v>
      </c>
      <c r="M2935" s="240">
        <v>100.87387684877498</v>
      </c>
      <c r="N2935" s="240">
        <v>101.45613524094649</v>
      </c>
      <c r="O2935" s="240"/>
      <c r="P2935" s="238"/>
    </row>
    <row r="2936" spans="9:16" x14ac:dyDescent="0.35">
      <c r="I2936" s="223">
        <v>46449</v>
      </c>
      <c r="J2936" s="233">
        <v>99.853341801366199</v>
      </c>
      <c r="K2936" s="235">
        <v>99.980768516381801</v>
      </c>
      <c r="L2936" s="235">
        <v>99.980330771796645</v>
      </c>
      <c r="M2936" s="240">
        <v>100.87349120144545</v>
      </c>
      <c r="N2936" s="240">
        <v>101.45594650015053</v>
      </c>
      <c r="O2936" s="240"/>
      <c r="P2936" s="238"/>
    </row>
    <row r="2937" spans="9:16" x14ac:dyDescent="0.35">
      <c r="I2937" s="223">
        <v>46450</v>
      </c>
      <c r="J2937" s="233">
        <v>99.853368360257647</v>
      </c>
      <c r="K2937" s="235">
        <v>99.980771999084382</v>
      </c>
      <c r="L2937" s="235">
        <v>99.980334112925945</v>
      </c>
      <c r="M2937" s="240">
        <v>100.87310555411591</v>
      </c>
      <c r="N2937" s="240">
        <v>101.45575775935455</v>
      </c>
      <c r="O2937" s="240"/>
      <c r="P2937" s="238"/>
    </row>
    <row r="2938" spans="9:16" x14ac:dyDescent="0.35">
      <c r="I2938" s="223">
        <v>46451</v>
      </c>
      <c r="J2938" s="233">
        <v>99.853394919149096</v>
      </c>
      <c r="K2938" s="235">
        <v>99.980775481786964</v>
      </c>
      <c r="L2938" s="235">
        <v>99.980337454055245</v>
      </c>
      <c r="M2938" s="240">
        <v>100.87271990678637</v>
      </c>
      <c r="N2938" s="240">
        <v>101.45556901855859</v>
      </c>
      <c r="O2938" s="240"/>
      <c r="P2938" s="238"/>
    </row>
    <row r="2939" spans="9:16" x14ac:dyDescent="0.35">
      <c r="I2939" s="223">
        <v>46452</v>
      </c>
      <c r="J2939" s="233">
        <v>99.853421478040545</v>
      </c>
      <c r="K2939" s="235">
        <v>99.980778964489545</v>
      </c>
      <c r="L2939" s="235">
        <v>99.980340795184546</v>
      </c>
      <c r="M2939" s="240">
        <v>100.87233425945684</v>
      </c>
      <c r="N2939" s="240">
        <v>101.45538027776261</v>
      </c>
      <c r="O2939" s="240"/>
      <c r="P2939" s="238"/>
    </row>
    <row r="2940" spans="9:16" x14ac:dyDescent="0.35">
      <c r="I2940" s="223">
        <v>46453</v>
      </c>
      <c r="J2940" s="233">
        <v>99.853448036931994</v>
      </c>
      <c r="K2940" s="235">
        <v>99.980782447192126</v>
      </c>
      <c r="L2940" s="235">
        <v>99.980344136313846</v>
      </c>
      <c r="M2940" s="240">
        <v>100.8719486121273</v>
      </c>
      <c r="N2940" s="240">
        <v>101.45519153696665</v>
      </c>
      <c r="O2940" s="240"/>
      <c r="P2940" s="238"/>
    </row>
    <row r="2941" spans="9:16" x14ac:dyDescent="0.35">
      <c r="I2941" s="223">
        <v>46454</v>
      </c>
      <c r="J2941" s="233">
        <v>99.853474595823442</v>
      </c>
      <c r="K2941" s="235">
        <v>99.980785929894708</v>
      </c>
      <c r="L2941" s="235">
        <v>99.980347477443146</v>
      </c>
      <c r="M2941" s="240">
        <v>100.87156296479776</v>
      </c>
      <c r="N2941" s="240">
        <v>101.45500279617067</v>
      </c>
      <c r="O2941" s="240"/>
      <c r="P2941" s="238"/>
    </row>
    <row r="2942" spans="9:16" x14ac:dyDescent="0.35">
      <c r="I2942" s="223">
        <v>46455</v>
      </c>
      <c r="J2942" s="233">
        <v>99.853501154714891</v>
      </c>
      <c r="K2942" s="235">
        <v>99.980789412597289</v>
      </c>
      <c r="L2942" s="235">
        <v>99.980350818572447</v>
      </c>
      <c r="M2942" s="240">
        <v>100.87117731746822</v>
      </c>
      <c r="N2942" s="240">
        <v>101.45481405537471</v>
      </c>
      <c r="O2942" s="240"/>
      <c r="P2942" s="238"/>
    </row>
    <row r="2943" spans="9:16" x14ac:dyDescent="0.35">
      <c r="I2943" s="223">
        <v>46456</v>
      </c>
      <c r="J2943" s="233">
        <v>99.85352771360634</v>
      </c>
      <c r="K2943" s="235">
        <v>99.980792895299871</v>
      </c>
      <c r="L2943" s="235">
        <v>99.980354159701747</v>
      </c>
      <c r="M2943" s="240">
        <v>100.87079167013869</v>
      </c>
      <c r="N2943" s="240">
        <v>101.45462531457873</v>
      </c>
      <c r="O2943" s="240"/>
      <c r="P2943" s="238"/>
    </row>
    <row r="2944" spans="9:16" x14ac:dyDescent="0.35">
      <c r="I2944" s="223">
        <v>46457</v>
      </c>
      <c r="J2944" s="233">
        <v>99.853554272497789</v>
      </c>
      <c r="K2944" s="235">
        <v>99.980796378002452</v>
      </c>
      <c r="L2944" s="235">
        <v>99.980357500831047</v>
      </c>
      <c r="M2944" s="240">
        <v>100.87040602280915</v>
      </c>
      <c r="N2944" s="240">
        <v>101.45443657378277</v>
      </c>
      <c r="O2944" s="240"/>
      <c r="P2944" s="238"/>
    </row>
    <row r="2945" spans="9:16" x14ac:dyDescent="0.35">
      <c r="I2945" s="223">
        <v>46458</v>
      </c>
      <c r="J2945" s="233">
        <v>99.853580831389237</v>
      </c>
      <c r="K2945" s="235">
        <v>99.980799860705034</v>
      </c>
      <c r="L2945" s="235">
        <v>99.980360841960348</v>
      </c>
      <c r="M2945" s="240">
        <v>100.87002037547961</v>
      </c>
      <c r="N2945" s="240">
        <v>101.45424783298679</v>
      </c>
      <c r="O2945" s="240"/>
      <c r="P2945" s="238"/>
    </row>
    <row r="2946" spans="9:16" x14ac:dyDescent="0.35">
      <c r="I2946" s="223">
        <v>46459</v>
      </c>
      <c r="J2946" s="233">
        <v>99.853607390280686</v>
      </c>
      <c r="K2946" s="235">
        <v>99.980803343407615</v>
      </c>
      <c r="L2946" s="235">
        <v>99.980364183089648</v>
      </c>
      <c r="M2946" s="240">
        <v>100.86963472815007</v>
      </c>
      <c r="N2946" s="240">
        <v>101.45405909219083</v>
      </c>
      <c r="O2946" s="240"/>
      <c r="P2946" s="238"/>
    </row>
    <row r="2947" spans="9:16" x14ac:dyDescent="0.35">
      <c r="I2947" s="223">
        <v>46460</v>
      </c>
      <c r="J2947" s="233">
        <v>99.853633949172135</v>
      </c>
      <c r="K2947" s="235">
        <v>99.980806826110197</v>
      </c>
      <c r="L2947" s="235">
        <v>99.980367524218948</v>
      </c>
      <c r="M2947" s="240">
        <v>100.86924908082054</v>
      </c>
      <c r="N2947" s="240">
        <v>101.45387035139485</v>
      </c>
      <c r="O2947" s="240"/>
      <c r="P2947" s="238"/>
    </row>
    <row r="2948" spans="9:16" x14ac:dyDescent="0.35">
      <c r="I2948" s="223">
        <v>46461</v>
      </c>
      <c r="J2948" s="233">
        <v>99.853660508063584</v>
      </c>
      <c r="K2948" s="235">
        <v>99.980810308812778</v>
      </c>
      <c r="L2948" s="235">
        <v>99.980370865348249</v>
      </c>
      <c r="M2948" s="240">
        <v>100.868863433491</v>
      </c>
      <c r="N2948" s="240">
        <v>101.45368161059889</v>
      </c>
      <c r="O2948" s="240"/>
      <c r="P2948" s="238"/>
    </row>
    <row r="2949" spans="9:16" x14ac:dyDescent="0.35">
      <c r="I2949" s="223">
        <v>46462</v>
      </c>
      <c r="J2949" s="233">
        <v>99.853687066955032</v>
      </c>
      <c r="K2949" s="235">
        <v>99.980813791515359</v>
      </c>
      <c r="L2949" s="235">
        <v>99.980374206477549</v>
      </c>
      <c r="M2949" s="240">
        <v>100.86847778616146</v>
      </c>
      <c r="N2949" s="240">
        <v>101.45349286980291</v>
      </c>
      <c r="O2949" s="240"/>
      <c r="P2949" s="238"/>
    </row>
    <row r="2950" spans="9:16" x14ac:dyDescent="0.35">
      <c r="I2950" s="223">
        <v>46463</v>
      </c>
      <c r="J2950" s="233">
        <v>99.853713625846481</v>
      </c>
      <c r="K2950" s="235">
        <v>99.980817274217941</v>
      </c>
      <c r="L2950" s="235">
        <v>99.980377547606849</v>
      </c>
      <c r="M2950" s="240">
        <v>100.86809213883193</v>
      </c>
      <c r="N2950" s="240">
        <v>101.45330412900695</v>
      </c>
      <c r="O2950" s="240"/>
      <c r="P2950" s="238"/>
    </row>
    <row r="2951" spans="9:16" x14ac:dyDescent="0.35">
      <c r="I2951" s="223">
        <v>46464</v>
      </c>
      <c r="J2951" s="233">
        <v>99.85374018473793</v>
      </c>
      <c r="K2951" s="235">
        <v>99.980820756920522</v>
      </c>
      <c r="L2951" s="235">
        <v>99.98038088873615</v>
      </c>
      <c r="M2951" s="240">
        <v>100.86770649150239</v>
      </c>
      <c r="N2951" s="240">
        <v>101.45311538821097</v>
      </c>
      <c r="O2951" s="240"/>
      <c r="P2951" s="238"/>
    </row>
    <row r="2952" spans="9:16" x14ac:dyDescent="0.35">
      <c r="I2952" s="223">
        <v>46465</v>
      </c>
      <c r="J2952" s="233">
        <v>99.853766743629379</v>
      </c>
      <c r="K2952" s="235">
        <v>99.980824239623104</v>
      </c>
      <c r="L2952" s="235">
        <v>99.98038422986545</v>
      </c>
      <c r="M2952" s="240">
        <v>100.86732084417285</v>
      </c>
      <c r="N2952" s="240">
        <v>101.45292664741501</v>
      </c>
      <c r="O2952" s="240"/>
      <c r="P2952" s="238"/>
    </row>
    <row r="2953" spans="9:16" x14ac:dyDescent="0.35">
      <c r="I2953" s="223">
        <v>46466</v>
      </c>
      <c r="J2953" s="233">
        <v>99.853793302520828</v>
      </c>
      <c r="K2953" s="235">
        <v>99.980827722325685</v>
      </c>
      <c r="L2953" s="235">
        <v>99.98038757099475</v>
      </c>
      <c r="M2953" s="240">
        <v>100.86693519684331</v>
      </c>
      <c r="N2953" s="240">
        <v>101.45273790661903</v>
      </c>
      <c r="O2953" s="240"/>
      <c r="P2953" s="238"/>
    </row>
    <row r="2954" spans="9:16" x14ac:dyDescent="0.35">
      <c r="I2954" s="223">
        <v>46467</v>
      </c>
      <c r="J2954" s="233">
        <v>99.853819861412276</v>
      </c>
      <c r="K2954" s="235">
        <v>99.980831205028267</v>
      </c>
      <c r="L2954" s="235">
        <v>99.980390912124051</v>
      </c>
      <c r="M2954" s="240">
        <v>100.86654954951378</v>
      </c>
      <c r="N2954" s="240">
        <v>101.45254916582307</v>
      </c>
      <c r="O2954" s="240"/>
      <c r="P2954" s="238"/>
    </row>
    <row r="2955" spans="9:16" x14ac:dyDescent="0.35">
      <c r="I2955" s="223">
        <v>46468</v>
      </c>
      <c r="J2955" s="233">
        <v>99.853846420303725</v>
      </c>
      <c r="K2955" s="235">
        <v>99.980834687730848</v>
      </c>
      <c r="L2955" s="235">
        <v>99.980394253253351</v>
      </c>
      <c r="M2955" s="240">
        <v>100.86616390218424</v>
      </c>
      <c r="N2955" s="240">
        <v>101.45236042502709</v>
      </c>
      <c r="O2955" s="240"/>
      <c r="P2955" s="238"/>
    </row>
    <row r="2956" spans="9:16" x14ac:dyDescent="0.35">
      <c r="I2956" s="223">
        <v>46469</v>
      </c>
      <c r="J2956" s="233">
        <v>99.853872979195174</v>
      </c>
      <c r="K2956" s="235">
        <v>99.980838170433429</v>
      </c>
      <c r="L2956" s="235">
        <v>99.980397594382652</v>
      </c>
      <c r="M2956" s="240">
        <v>100.8657782548547</v>
      </c>
      <c r="N2956" s="240">
        <v>101.45217168423113</v>
      </c>
      <c r="O2956" s="240"/>
      <c r="P2956" s="238"/>
    </row>
    <row r="2957" spans="9:16" x14ac:dyDescent="0.35">
      <c r="I2957" s="223">
        <v>46470</v>
      </c>
      <c r="J2957" s="233">
        <v>99.853899538086623</v>
      </c>
      <c r="K2957" s="235">
        <v>99.980841653136011</v>
      </c>
      <c r="L2957" s="235">
        <v>99.980400935511952</v>
      </c>
      <c r="M2957" s="240">
        <v>100.86539260752517</v>
      </c>
      <c r="N2957" s="240">
        <v>101.45198294343515</v>
      </c>
      <c r="O2957" s="240"/>
      <c r="P2957" s="238"/>
    </row>
    <row r="2958" spans="9:16" x14ac:dyDescent="0.35">
      <c r="I2958" s="223">
        <v>46471</v>
      </c>
      <c r="J2958" s="233">
        <v>99.853926096978071</v>
      </c>
      <c r="K2958" s="235">
        <v>99.980845135838592</v>
      </c>
      <c r="L2958" s="235">
        <v>99.980404276641252</v>
      </c>
      <c r="M2958" s="240">
        <v>100.86500696019563</v>
      </c>
      <c r="N2958" s="240">
        <v>101.45179420263919</v>
      </c>
      <c r="O2958" s="240"/>
      <c r="P2958" s="238"/>
    </row>
    <row r="2959" spans="9:16" x14ac:dyDescent="0.35">
      <c r="I2959" s="223">
        <v>46472</v>
      </c>
      <c r="J2959" s="233">
        <v>99.85395265586952</v>
      </c>
      <c r="K2959" s="235">
        <v>99.980848618541174</v>
      </c>
      <c r="L2959" s="235">
        <v>99.980407617770553</v>
      </c>
      <c r="M2959" s="240">
        <v>100.86462131286609</v>
      </c>
      <c r="N2959" s="240">
        <v>101.45160546184322</v>
      </c>
      <c r="O2959" s="240"/>
      <c r="P2959" s="238"/>
    </row>
    <row r="2960" spans="9:16" x14ac:dyDescent="0.35">
      <c r="I2960" s="223">
        <v>46473</v>
      </c>
      <c r="J2960" s="233">
        <v>99.853979214760969</v>
      </c>
      <c r="K2960" s="235">
        <v>99.980852101243755</v>
      </c>
      <c r="L2960" s="235">
        <v>99.980410958899853</v>
      </c>
      <c r="M2960" s="240">
        <v>100.86423566553655</v>
      </c>
      <c r="N2960" s="240">
        <v>101.45141672104725</v>
      </c>
      <c r="O2960" s="240"/>
      <c r="P2960" s="238"/>
    </row>
    <row r="2961" spans="9:16" x14ac:dyDescent="0.35">
      <c r="I2961" s="223">
        <v>46474</v>
      </c>
      <c r="J2961" s="233">
        <v>99.854005773652418</v>
      </c>
      <c r="K2961" s="235">
        <v>99.980855583946337</v>
      </c>
      <c r="L2961" s="235">
        <v>99.980414300029153</v>
      </c>
      <c r="M2961" s="240">
        <v>100.86385001820702</v>
      </c>
      <c r="N2961" s="240">
        <v>101.45122798025128</v>
      </c>
      <c r="O2961" s="240"/>
      <c r="P2961" s="238"/>
    </row>
    <row r="2962" spans="9:16" x14ac:dyDescent="0.35">
      <c r="I2962" s="223">
        <v>46475</v>
      </c>
      <c r="J2962" s="233">
        <v>99.854032332543866</v>
      </c>
      <c r="K2962" s="235">
        <v>99.980859066648918</v>
      </c>
      <c r="L2962" s="235">
        <v>99.980417641158454</v>
      </c>
      <c r="M2962" s="240">
        <v>100.86346437087748</v>
      </c>
      <c r="N2962" s="240">
        <v>101.45103923945531</v>
      </c>
      <c r="O2962" s="240"/>
      <c r="P2962" s="238"/>
    </row>
    <row r="2963" spans="9:16" x14ac:dyDescent="0.35">
      <c r="I2963" s="223">
        <v>46476</v>
      </c>
      <c r="J2963" s="233">
        <v>99.854058891435315</v>
      </c>
      <c r="K2963" s="235">
        <v>99.9808625493515</v>
      </c>
      <c r="L2963" s="235">
        <v>99.980420982287754</v>
      </c>
      <c r="M2963" s="240">
        <v>100.86307872354794</v>
      </c>
      <c r="N2963" s="240">
        <v>101.45085049865934</v>
      </c>
      <c r="O2963" s="240"/>
      <c r="P2963" s="238"/>
    </row>
    <row r="2964" spans="9:16" x14ac:dyDescent="0.35">
      <c r="I2964" s="223">
        <v>46477</v>
      </c>
      <c r="J2964" s="233">
        <v>99.854085450326764</v>
      </c>
      <c r="K2964" s="235">
        <v>99.980866032054081</v>
      </c>
      <c r="L2964" s="235">
        <v>99.980424323417054</v>
      </c>
      <c r="M2964" s="240">
        <v>100.86269307621841</v>
      </c>
      <c r="N2964" s="240">
        <v>101.45066175786337</v>
      </c>
      <c r="O2964" s="240"/>
      <c r="P2964" s="238"/>
    </row>
    <row r="2965" spans="9:16" x14ac:dyDescent="0.35">
      <c r="I2965" s="223">
        <v>46478</v>
      </c>
      <c r="J2965" s="233">
        <v>99.854112009218213</v>
      </c>
      <c r="K2965" s="235">
        <v>99.980869514756662</v>
      </c>
      <c r="L2965" s="235">
        <v>99.980427664546355</v>
      </c>
      <c r="M2965" s="240">
        <v>100.86230742888887</v>
      </c>
      <c r="N2965" s="240">
        <v>101.4504730170674</v>
      </c>
      <c r="O2965" s="240"/>
      <c r="P2965" s="238"/>
    </row>
    <row r="2966" spans="9:16" x14ac:dyDescent="0.35">
      <c r="I2966" s="223">
        <v>46479</v>
      </c>
      <c r="J2966" s="233">
        <v>99.854138568109661</v>
      </c>
      <c r="K2966" s="235">
        <v>99.980872997459244</v>
      </c>
      <c r="L2966" s="235">
        <v>99.980431005675655</v>
      </c>
      <c r="M2966" s="240">
        <v>100.86192178155933</v>
      </c>
      <c r="N2966" s="240">
        <v>101.45028427627143</v>
      </c>
      <c r="O2966" s="240"/>
      <c r="P2966" s="238"/>
    </row>
    <row r="2967" spans="9:16" x14ac:dyDescent="0.35">
      <c r="I2967" s="223">
        <v>46480</v>
      </c>
      <c r="J2967" s="233">
        <v>99.85416512700111</v>
      </c>
      <c r="K2967" s="235">
        <v>99.980876480161825</v>
      </c>
      <c r="L2967" s="235">
        <v>99.980434346804955</v>
      </c>
      <c r="M2967" s="240">
        <v>100.86153613422979</v>
      </c>
      <c r="N2967" s="240">
        <v>101.45009553547546</v>
      </c>
      <c r="O2967" s="240"/>
      <c r="P2967" s="238"/>
    </row>
    <row r="2968" spans="9:16" x14ac:dyDescent="0.35">
      <c r="I2968" s="223">
        <v>46481</v>
      </c>
      <c r="J2968" s="233">
        <v>99.854191685892559</v>
      </c>
      <c r="K2968" s="235">
        <v>99.980879962864407</v>
      </c>
      <c r="L2968" s="235">
        <v>99.980437687934256</v>
      </c>
      <c r="M2968" s="240">
        <v>100.86115048690026</v>
      </c>
      <c r="N2968" s="240">
        <v>101.44990679467949</v>
      </c>
      <c r="O2968" s="240"/>
      <c r="P2968" s="238"/>
    </row>
    <row r="2969" spans="9:16" x14ac:dyDescent="0.35">
      <c r="I2969" s="223">
        <v>46482</v>
      </c>
      <c r="J2969" s="233">
        <v>99.854218244784008</v>
      </c>
      <c r="K2969" s="235">
        <v>99.980883445566988</v>
      </c>
      <c r="L2969" s="235">
        <v>99.980441029063556</v>
      </c>
      <c r="M2969" s="240">
        <v>100.86076483957072</v>
      </c>
      <c r="N2969" s="240">
        <v>101.44971805388352</v>
      </c>
      <c r="O2969" s="240"/>
      <c r="P2969" s="238"/>
    </row>
    <row r="2970" spans="9:16" x14ac:dyDescent="0.35">
      <c r="I2970" s="223">
        <v>46483</v>
      </c>
      <c r="J2970" s="233">
        <v>99.854244803675456</v>
      </c>
      <c r="K2970" s="235">
        <v>99.98088692826957</v>
      </c>
      <c r="L2970" s="235">
        <v>99.980444370192856</v>
      </c>
      <c r="M2970" s="240">
        <v>100.86037919224118</v>
      </c>
      <c r="N2970" s="240">
        <v>101.44952931308755</v>
      </c>
      <c r="O2970" s="240"/>
      <c r="P2970" s="238"/>
    </row>
    <row r="2971" spans="9:16" x14ac:dyDescent="0.35">
      <c r="I2971" s="223">
        <v>46484</v>
      </c>
      <c r="J2971" s="233">
        <v>99.854271362566905</v>
      </c>
      <c r="K2971" s="235">
        <v>99.980890410972151</v>
      </c>
      <c r="L2971" s="235">
        <v>99.980447711322157</v>
      </c>
      <c r="M2971" s="240">
        <v>100.85999354491165</v>
      </c>
      <c r="N2971" s="240">
        <v>101.44934057229158</v>
      </c>
      <c r="O2971" s="240"/>
      <c r="P2971" s="238"/>
    </row>
    <row r="2972" spans="9:16" x14ac:dyDescent="0.35">
      <c r="I2972" s="223">
        <v>46485</v>
      </c>
      <c r="J2972" s="233">
        <v>99.854297921458354</v>
      </c>
      <c r="K2972" s="235">
        <v>99.980893893674732</v>
      </c>
      <c r="L2972" s="235">
        <v>99.980451052451457</v>
      </c>
      <c r="M2972" s="240">
        <v>100.85960789758211</v>
      </c>
      <c r="N2972" s="240">
        <v>101.44915183149561</v>
      </c>
      <c r="O2972" s="240"/>
      <c r="P2972" s="238"/>
    </row>
    <row r="2973" spans="9:16" x14ac:dyDescent="0.35">
      <c r="I2973" s="223">
        <v>46486</v>
      </c>
      <c r="J2973" s="233">
        <v>99.854324480349803</v>
      </c>
      <c r="K2973" s="235">
        <v>99.980897376377314</v>
      </c>
      <c r="L2973" s="235">
        <v>99.980454393580757</v>
      </c>
      <c r="M2973" s="240">
        <v>100.85922225025257</v>
      </c>
      <c r="N2973" s="240">
        <v>101.44896309069964</v>
      </c>
      <c r="O2973" s="240"/>
      <c r="P2973" s="238"/>
    </row>
    <row r="2974" spans="9:16" x14ac:dyDescent="0.35">
      <c r="I2974" s="223">
        <v>46487</v>
      </c>
      <c r="J2974" s="233">
        <v>99.854351039241251</v>
      </c>
      <c r="K2974" s="235">
        <v>99.980900859079895</v>
      </c>
      <c r="L2974" s="235">
        <v>99.980457734710058</v>
      </c>
      <c r="M2974" s="240">
        <v>100.85883660292303</v>
      </c>
      <c r="N2974" s="240">
        <v>101.44877434990367</v>
      </c>
      <c r="O2974" s="240"/>
      <c r="P2974" s="238"/>
    </row>
    <row r="2975" spans="9:16" x14ac:dyDescent="0.35">
      <c r="I2975" s="223">
        <v>46488</v>
      </c>
      <c r="J2975" s="233">
        <v>99.8543775981327</v>
      </c>
      <c r="K2975" s="235">
        <v>99.980904341782477</v>
      </c>
      <c r="L2975" s="235">
        <v>99.980461075839358</v>
      </c>
      <c r="M2975" s="240">
        <v>100.8584509555935</v>
      </c>
      <c r="N2975" s="240">
        <v>101.4485856091077</v>
      </c>
      <c r="O2975" s="240"/>
      <c r="P2975" s="238"/>
    </row>
    <row r="2976" spans="9:16" x14ac:dyDescent="0.35">
      <c r="I2976" s="223">
        <v>46489</v>
      </c>
      <c r="J2976" s="233">
        <v>99.854404157024149</v>
      </c>
      <c r="K2976" s="235">
        <v>99.980907824485058</v>
      </c>
      <c r="L2976" s="235">
        <v>99.980464416968658</v>
      </c>
      <c r="M2976" s="240">
        <v>100.85806530826396</v>
      </c>
      <c r="N2976" s="240">
        <v>101.44839686831173</v>
      </c>
      <c r="O2976" s="240"/>
      <c r="P2976" s="238"/>
    </row>
    <row r="2977" spans="9:16" x14ac:dyDescent="0.35">
      <c r="I2977" s="223">
        <v>46490</v>
      </c>
      <c r="J2977" s="233">
        <v>99.854430715915598</v>
      </c>
      <c r="K2977" s="235">
        <v>99.98091130718764</v>
      </c>
      <c r="L2977" s="235">
        <v>99.980467758097959</v>
      </c>
      <c r="M2977" s="240">
        <v>100.85767966093442</v>
      </c>
      <c r="N2977" s="240">
        <v>101.44820812751576</v>
      </c>
      <c r="O2977" s="240"/>
      <c r="P2977" s="238"/>
    </row>
    <row r="2978" spans="9:16" x14ac:dyDescent="0.35">
      <c r="I2978" s="223">
        <v>46491</v>
      </c>
      <c r="J2978" s="233">
        <v>99.854457274807046</v>
      </c>
      <c r="K2978" s="235">
        <v>99.980914789890221</v>
      </c>
      <c r="L2978" s="235">
        <v>99.980471099227259</v>
      </c>
      <c r="M2978" s="240">
        <v>100.85729401360489</v>
      </c>
      <c r="N2978" s="240">
        <v>101.44801938671979</v>
      </c>
      <c r="O2978" s="240"/>
      <c r="P2978" s="238"/>
    </row>
    <row r="2979" spans="9:16" x14ac:dyDescent="0.35">
      <c r="I2979" s="223">
        <v>46492</v>
      </c>
      <c r="J2979" s="233">
        <v>99.854483833698495</v>
      </c>
      <c r="K2979" s="235">
        <v>99.980918272592803</v>
      </c>
      <c r="L2979" s="235">
        <v>99.980474440356559</v>
      </c>
      <c r="M2979" s="240">
        <v>100.85690836627535</v>
      </c>
      <c r="N2979" s="240">
        <v>101.44783064592382</v>
      </c>
      <c r="O2979" s="240"/>
      <c r="P2979" s="238"/>
    </row>
    <row r="2980" spans="9:16" x14ac:dyDescent="0.35">
      <c r="I2980" s="223">
        <v>46493</v>
      </c>
      <c r="J2980" s="233">
        <v>99.854510392589944</v>
      </c>
      <c r="K2980" s="235">
        <v>99.980921755295384</v>
      </c>
      <c r="L2980" s="235">
        <v>99.98047778148586</v>
      </c>
      <c r="M2980" s="240">
        <v>100.85652271894581</v>
      </c>
      <c r="N2980" s="240">
        <v>101.44764190512785</v>
      </c>
      <c r="O2980" s="240"/>
      <c r="P2980" s="238"/>
    </row>
    <row r="2981" spans="9:16" x14ac:dyDescent="0.35">
      <c r="I2981" s="223">
        <v>46494</v>
      </c>
      <c r="J2981" s="233">
        <v>99.854536951481393</v>
      </c>
      <c r="K2981" s="235">
        <v>99.980925237997965</v>
      </c>
      <c r="L2981" s="235">
        <v>99.98048112261516</v>
      </c>
      <c r="M2981" s="240">
        <v>100.85613707161627</v>
      </c>
      <c r="N2981" s="240">
        <v>101.44745316433188</v>
      </c>
      <c r="O2981" s="240"/>
      <c r="P2981" s="238"/>
    </row>
    <row r="2982" spans="9:16" x14ac:dyDescent="0.35">
      <c r="I2982" s="223">
        <v>46495</v>
      </c>
      <c r="J2982" s="233">
        <v>99.854563510372842</v>
      </c>
      <c r="K2982" s="235">
        <v>99.980928720700547</v>
      </c>
      <c r="L2982" s="235">
        <v>99.98048446374446</v>
      </c>
      <c r="M2982" s="240">
        <v>100.85575142428674</v>
      </c>
      <c r="N2982" s="240">
        <v>101.44726442353591</v>
      </c>
      <c r="O2982" s="240"/>
      <c r="P2982" s="238"/>
    </row>
    <row r="2983" spans="9:16" x14ac:dyDescent="0.35">
      <c r="I2983" s="223">
        <v>46496</v>
      </c>
      <c r="J2983" s="233">
        <v>99.85459006926429</v>
      </c>
      <c r="K2983" s="235">
        <v>99.980932203403128</v>
      </c>
      <c r="L2983" s="235">
        <v>99.980487804873761</v>
      </c>
      <c r="M2983" s="240">
        <v>100.8553657769572</v>
      </c>
      <c r="N2983" s="240">
        <v>101.44707568273994</v>
      </c>
      <c r="O2983" s="240"/>
      <c r="P2983" s="238"/>
    </row>
    <row r="2984" spans="9:16" x14ac:dyDescent="0.35">
      <c r="I2984" s="223">
        <v>46497</v>
      </c>
      <c r="J2984" s="233">
        <v>99.854616628155739</v>
      </c>
      <c r="K2984" s="235">
        <v>99.98093568610571</v>
      </c>
      <c r="L2984" s="235">
        <v>99.980491146003061</v>
      </c>
      <c r="M2984" s="240">
        <v>100.85498012962766</v>
      </c>
      <c r="N2984" s="240">
        <v>101.44688694194397</v>
      </c>
      <c r="O2984" s="240"/>
      <c r="P2984" s="238"/>
    </row>
    <row r="2985" spans="9:16" x14ac:dyDescent="0.35">
      <c r="I2985" s="223">
        <v>46498</v>
      </c>
      <c r="J2985" s="233">
        <v>99.854643187047188</v>
      </c>
      <c r="K2985" s="235">
        <v>99.980939168808291</v>
      </c>
      <c r="L2985" s="235">
        <v>99.980494487132361</v>
      </c>
      <c r="M2985" s="240">
        <v>100.85459448229813</v>
      </c>
      <c r="N2985" s="240">
        <v>101.446698201148</v>
      </c>
      <c r="O2985" s="240"/>
      <c r="P2985" s="238"/>
    </row>
    <row r="2986" spans="9:16" x14ac:dyDescent="0.35">
      <c r="I2986" s="223">
        <v>46499</v>
      </c>
      <c r="J2986" s="233">
        <v>99.854669745938637</v>
      </c>
      <c r="K2986" s="235">
        <v>99.980942651510873</v>
      </c>
      <c r="L2986" s="235">
        <v>99.980497828261662</v>
      </c>
      <c r="M2986" s="240">
        <v>100.85420883496859</v>
      </c>
      <c r="N2986" s="240">
        <v>101.44650946035203</v>
      </c>
      <c r="O2986" s="240"/>
      <c r="P2986" s="238"/>
    </row>
    <row r="2987" spans="9:16" x14ac:dyDescent="0.35">
      <c r="I2987" s="223">
        <v>46500</v>
      </c>
      <c r="J2987" s="233">
        <v>99.854696304830085</v>
      </c>
      <c r="K2987" s="235">
        <v>99.980946134213454</v>
      </c>
      <c r="L2987" s="235">
        <v>99.980501169390962</v>
      </c>
      <c r="M2987" s="240">
        <v>100.85382318763905</v>
      </c>
      <c r="N2987" s="240">
        <v>101.44632071955606</v>
      </c>
      <c r="O2987" s="240"/>
      <c r="P2987" s="238"/>
    </row>
    <row r="2988" spans="9:16" x14ac:dyDescent="0.35">
      <c r="I2988" s="223">
        <v>46501</v>
      </c>
      <c r="J2988" s="233">
        <v>99.854722863721534</v>
      </c>
      <c r="K2988" s="235">
        <v>99.980949616916035</v>
      </c>
      <c r="L2988" s="235">
        <v>99.980504510520262</v>
      </c>
      <c r="M2988" s="240">
        <v>100.85343754030951</v>
      </c>
      <c r="N2988" s="240">
        <v>101.44613197876009</v>
      </c>
      <c r="O2988" s="240"/>
      <c r="P2988" s="238"/>
    </row>
    <row r="2989" spans="9:16" x14ac:dyDescent="0.35">
      <c r="I2989" s="223">
        <v>46502</v>
      </c>
      <c r="J2989" s="233">
        <v>99.854749422612983</v>
      </c>
      <c r="K2989" s="235">
        <v>99.980953099618617</v>
      </c>
      <c r="L2989" s="235">
        <v>99.980507851649563</v>
      </c>
      <c r="M2989" s="240">
        <v>100.85305189297998</v>
      </c>
      <c r="N2989" s="240">
        <v>101.44594323796412</v>
      </c>
      <c r="O2989" s="240"/>
      <c r="P2989" s="238"/>
    </row>
    <row r="2990" spans="9:16" x14ac:dyDescent="0.35">
      <c r="I2990" s="223">
        <v>46503</v>
      </c>
      <c r="J2990" s="233">
        <v>99.854775981504432</v>
      </c>
      <c r="K2990" s="235">
        <v>99.980956582321198</v>
      </c>
      <c r="L2990" s="235">
        <v>99.980511192778863</v>
      </c>
      <c r="M2990" s="240">
        <v>100.85266624565044</v>
      </c>
      <c r="N2990" s="240">
        <v>101.44575449716815</v>
      </c>
      <c r="O2990" s="240"/>
      <c r="P2990" s="238"/>
    </row>
    <row r="2991" spans="9:16" x14ac:dyDescent="0.35">
      <c r="I2991" s="223">
        <v>46504</v>
      </c>
      <c r="J2991" s="233">
        <v>99.85480254039588</v>
      </c>
      <c r="K2991" s="235">
        <v>99.98096006502378</v>
      </c>
      <c r="L2991" s="235">
        <v>99.980514533908163</v>
      </c>
      <c r="M2991" s="240">
        <v>100.8522805983209</v>
      </c>
      <c r="N2991" s="240">
        <v>101.44556575637218</v>
      </c>
      <c r="O2991" s="240"/>
      <c r="P2991" s="238"/>
    </row>
    <row r="2992" spans="9:16" x14ac:dyDescent="0.35">
      <c r="I2992" s="223">
        <v>46505</v>
      </c>
      <c r="J2992" s="233">
        <v>99.854829099287329</v>
      </c>
      <c r="K2992" s="235">
        <v>99.980963547726361</v>
      </c>
      <c r="L2992" s="235">
        <v>99.980517875037464</v>
      </c>
      <c r="M2992" s="240">
        <v>100.85189495099137</v>
      </c>
      <c r="N2992" s="240">
        <v>101.44537701557621</v>
      </c>
      <c r="O2992" s="240"/>
      <c r="P2992" s="238"/>
    </row>
    <row r="2993" spans="9:16" x14ac:dyDescent="0.35">
      <c r="I2993" s="223">
        <v>46506</v>
      </c>
      <c r="J2993" s="233">
        <v>99.854855658178778</v>
      </c>
      <c r="K2993" s="235">
        <v>99.980967030428943</v>
      </c>
      <c r="L2993" s="235">
        <v>99.980521216166764</v>
      </c>
      <c r="M2993" s="240">
        <v>100.85150930366183</v>
      </c>
      <c r="N2993" s="240">
        <v>101.44518827478024</v>
      </c>
      <c r="O2993" s="240"/>
      <c r="P2993" s="238"/>
    </row>
    <row r="2994" spans="9:16" x14ac:dyDescent="0.35">
      <c r="I2994" s="223">
        <v>46507</v>
      </c>
      <c r="J2994" s="233">
        <v>99.854882217070227</v>
      </c>
      <c r="K2994" s="235">
        <v>99.980970513131524</v>
      </c>
      <c r="L2994" s="235">
        <v>99.980524557296064</v>
      </c>
      <c r="M2994" s="240">
        <v>100.85112365633229</v>
      </c>
      <c r="N2994" s="240">
        <v>101.44499953398427</v>
      </c>
      <c r="O2994" s="240"/>
      <c r="P2994" s="238"/>
    </row>
    <row r="2995" spans="9:16" x14ac:dyDescent="0.35">
      <c r="I2995" s="223">
        <v>46508</v>
      </c>
      <c r="J2995" s="233">
        <v>99.854908775961675</v>
      </c>
      <c r="K2995" s="235">
        <v>99.980973995834105</v>
      </c>
      <c r="L2995" s="235">
        <v>99.980527898425365</v>
      </c>
      <c r="M2995" s="240">
        <v>100.85073800900275</v>
      </c>
      <c r="N2995" s="240">
        <v>101.4448107931883</v>
      </c>
      <c r="O2995" s="240"/>
      <c r="P2995" s="238"/>
    </row>
    <row r="2996" spans="9:16" x14ac:dyDescent="0.35">
      <c r="I2996" s="223">
        <v>46509</v>
      </c>
      <c r="J2996" s="233">
        <v>99.854935334853124</v>
      </c>
      <c r="K2996" s="235">
        <v>99.980977478536687</v>
      </c>
      <c r="L2996" s="235">
        <v>99.980531239554665</v>
      </c>
      <c r="M2996" s="240">
        <v>100.85035236167322</v>
      </c>
      <c r="N2996" s="240">
        <v>101.44462205239233</v>
      </c>
      <c r="O2996" s="240"/>
      <c r="P2996" s="238"/>
    </row>
    <row r="2997" spans="9:16" x14ac:dyDescent="0.35">
      <c r="I2997" s="223">
        <v>46510</v>
      </c>
      <c r="J2997" s="233">
        <v>99.854961893744573</v>
      </c>
      <c r="K2997" s="235">
        <v>99.980980961239268</v>
      </c>
      <c r="L2997" s="235">
        <v>99.980534580683965</v>
      </c>
      <c r="M2997" s="240">
        <v>100.84996671434368</v>
      </c>
      <c r="N2997" s="240">
        <v>101.44443331159636</v>
      </c>
      <c r="O2997" s="240"/>
      <c r="P2997" s="238"/>
    </row>
    <row r="2998" spans="9:16" x14ac:dyDescent="0.35">
      <c r="I2998" s="223">
        <v>46511</v>
      </c>
      <c r="J2998" s="233">
        <v>99.854988452636022</v>
      </c>
      <c r="K2998" s="235">
        <v>99.98098444394185</v>
      </c>
      <c r="L2998" s="235">
        <v>99.980537921813266</v>
      </c>
      <c r="M2998" s="240">
        <v>100.84958106701414</v>
      </c>
      <c r="N2998" s="240">
        <v>101.44424457080039</v>
      </c>
      <c r="O2998" s="240"/>
      <c r="P2998" s="238"/>
    </row>
    <row r="2999" spans="9:16" x14ac:dyDescent="0.35">
      <c r="I2999" s="223">
        <v>46512</v>
      </c>
      <c r="J2999" s="233">
        <v>99.85501501152747</v>
      </c>
      <c r="K2999" s="235">
        <v>99.980987926644431</v>
      </c>
      <c r="L2999" s="235">
        <v>99.980541262942566</v>
      </c>
      <c r="M2999" s="240">
        <v>100.84919541968461</v>
      </c>
      <c r="N2999" s="240">
        <v>101.44405583000442</v>
      </c>
      <c r="O2999" s="240"/>
      <c r="P2999" s="238"/>
    </row>
    <row r="3000" spans="9:16" x14ac:dyDescent="0.35">
      <c r="I3000" s="223">
        <v>46513</v>
      </c>
      <c r="J3000" s="233">
        <v>99.855041570418919</v>
      </c>
      <c r="K3000" s="235">
        <v>99.980991409347013</v>
      </c>
      <c r="L3000" s="235">
        <v>99.980544604071866</v>
      </c>
      <c r="M3000" s="240">
        <v>100.84880977235507</v>
      </c>
      <c r="N3000" s="240">
        <v>101.44386708920845</v>
      </c>
      <c r="O3000" s="240"/>
      <c r="P3000" s="238"/>
    </row>
    <row r="3001" spans="9:16" x14ac:dyDescent="0.35">
      <c r="I3001" s="223">
        <v>46514</v>
      </c>
      <c r="J3001" s="233">
        <v>99.855068129310368</v>
      </c>
      <c r="K3001" s="235">
        <v>99.980994892049594</v>
      </c>
      <c r="L3001" s="235">
        <v>99.980547945201167</v>
      </c>
      <c r="M3001" s="240">
        <v>100.84842412502553</v>
      </c>
      <c r="N3001" s="240">
        <v>101.44367834841248</v>
      </c>
      <c r="O3001" s="240"/>
      <c r="P3001" s="238"/>
    </row>
    <row r="3002" spans="9:16" x14ac:dyDescent="0.35">
      <c r="I3002" s="223">
        <v>46515</v>
      </c>
      <c r="J3002" s="233">
        <v>99.855094688201817</v>
      </c>
      <c r="K3002" s="235">
        <v>99.980998374752176</v>
      </c>
      <c r="L3002" s="235">
        <v>99.980551286330467</v>
      </c>
      <c r="M3002" s="240">
        <v>100.84803847769599</v>
      </c>
      <c r="N3002" s="240">
        <v>101.44348960761651</v>
      </c>
      <c r="O3002" s="240"/>
      <c r="P3002" s="238"/>
    </row>
    <row r="3003" spans="9:16" x14ac:dyDescent="0.35">
      <c r="I3003" s="223">
        <v>46516</v>
      </c>
      <c r="J3003" s="233">
        <v>99.855121247093265</v>
      </c>
      <c r="K3003" s="235">
        <v>99.981001857454757</v>
      </c>
      <c r="L3003" s="235">
        <v>99.980554627459767</v>
      </c>
      <c r="M3003" s="240">
        <v>100.84765283036646</v>
      </c>
      <c r="N3003" s="240">
        <v>101.44330086682054</v>
      </c>
      <c r="O3003" s="240"/>
      <c r="P3003" s="238"/>
    </row>
    <row r="3004" spans="9:16" x14ac:dyDescent="0.35">
      <c r="I3004" s="223">
        <v>46517</v>
      </c>
      <c r="J3004" s="233">
        <v>99.855147805984714</v>
      </c>
      <c r="K3004" s="235">
        <v>99.981005340157338</v>
      </c>
      <c r="L3004" s="235">
        <v>99.980557968589068</v>
      </c>
      <c r="M3004" s="240">
        <v>100.84726718303692</v>
      </c>
      <c r="N3004" s="240">
        <v>101.44311212602457</v>
      </c>
      <c r="O3004" s="240"/>
      <c r="P3004" s="238"/>
    </row>
    <row r="3005" spans="9:16" x14ac:dyDescent="0.35">
      <c r="I3005" s="223">
        <v>46518</v>
      </c>
      <c r="J3005" s="233">
        <v>99.855174364876163</v>
      </c>
      <c r="K3005" s="235">
        <v>99.98100882285992</v>
      </c>
      <c r="L3005" s="235">
        <v>99.980561309718368</v>
      </c>
      <c r="M3005" s="240">
        <v>100.84688153570738</v>
      </c>
      <c r="N3005" s="240">
        <v>101.4429233852286</v>
      </c>
      <c r="O3005" s="240"/>
      <c r="P3005" s="238"/>
    </row>
    <row r="3006" spans="9:16" x14ac:dyDescent="0.35">
      <c r="I3006" s="223">
        <v>46519</v>
      </c>
      <c r="J3006" s="233">
        <v>99.855200923767612</v>
      </c>
      <c r="K3006" s="235">
        <v>99.981012305562501</v>
      </c>
      <c r="L3006" s="235">
        <v>99.980564650847668</v>
      </c>
      <c r="M3006" s="240">
        <v>100.84649588837785</v>
      </c>
      <c r="N3006" s="240">
        <v>101.44273464443263</v>
      </c>
      <c r="O3006" s="240"/>
      <c r="P3006" s="238"/>
    </row>
    <row r="3007" spans="9:16" x14ac:dyDescent="0.35">
      <c r="I3007" s="223">
        <v>46520</v>
      </c>
      <c r="J3007" s="233">
        <v>99.85522748265906</v>
      </c>
      <c r="K3007" s="235">
        <v>99.981015788265083</v>
      </c>
      <c r="L3007" s="235">
        <v>99.980567991976969</v>
      </c>
      <c r="M3007" s="240">
        <v>100.84611024104831</v>
      </c>
      <c r="N3007" s="240">
        <v>101.44254590363666</v>
      </c>
      <c r="O3007" s="240"/>
      <c r="P3007" s="238"/>
    </row>
    <row r="3008" spans="9:16" x14ac:dyDescent="0.35">
      <c r="I3008" s="223">
        <v>46521</v>
      </c>
      <c r="J3008" s="233">
        <v>99.855254041550509</v>
      </c>
      <c r="K3008" s="235">
        <v>99.981019270967664</v>
      </c>
      <c r="L3008" s="235">
        <v>99.980571333106269</v>
      </c>
      <c r="M3008" s="240">
        <v>100.84572459371877</v>
      </c>
      <c r="N3008" s="240">
        <v>101.44235716284069</v>
      </c>
      <c r="O3008" s="240"/>
      <c r="P3008" s="238"/>
    </row>
    <row r="3009" spans="9:16" x14ac:dyDescent="0.35">
      <c r="I3009" s="223">
        <v>46522</v>
      </c>
      <c r="J3009" s="233">
        <v>99.855280600441958</v>
      </c>
      <c r="K3009" s="235">
        <v>99.981022753670246</v>
      </c>
      <c r="L3009" s="235">
        <v>99.980574674235569</v>
      </c>
      <c r="M3009" s="240">
        <v>100.84533894638923</v>
      </c>
      <c r="N3009" s="240">
        <v>101.44216842204472</v>
      </c>
      <c r="O3009" s="240"/>
      <c r="P3009" s="238"/>
    </row>
    <row r="3010" spans="9:16" x14ac:dyDescent="0.35">
      <c r="I3010" s="223">
        <v>46523</v>
      </c>
      <c r="J3010" s="233">
        <v>99.855307159333407</v>
      </c>
      <c r="K3010" s="235">
        <v>99.981026236372827</v>
      </c>
      <c r="L3010" s="235">
        <v>99.98057801536487</v>
      </c>
      <c r="M3010" s="240">
        <v>100.8449532990597</v>
      </c>
      <c r="N3010" s="240">
        <v>101.44197968124875</v>
      </c>
      <c r="O3010" s="240"/>
      <c r="P3010" s="238"/>
    </row>
    <row r="3011" spans="9:16" x14ac:dyDescent="0.35">
      <c r="I3011" s="223">
        <v>46524</v>
      </c>
      <c r="J3011" s="233">
        <v>99.855333718224855</v>
      </c>
      <c r="K3011" s="235">
        <v>99.981029719075408</v>
      </c>
      <c r="L3011" s="235">
        <v>99.98058135649417</v>
      </c>
      <c r="M3011" s="240">
        <v>100.84456765173016</v>
      </c>
      <c r="N3011" s="240">
        <v>101.44179094045278</v>
      </c>
      <c r="O3011" s="240"/>
      <c r="P3011" s="238"/>
    </row>
    <row r="3012" spans="9:16" x14ac:dyDescent="0.35">
      <c r="I3012" s="223">
        <v>46525</v>
      </c>
      <c r="J3012" s="233">
        <v>99.855360277116304</v>
      </c>
      <c r="K3012" s="235">
        <v>99.98103320177799</v>
      </c>
      <c r="L3012" s="235">
        <v>99.98058469762347</v>
      </c>
      <c r="M3012" s="240">
        <v>100.84418200440062</v>
      </c>
      <c r="N3012" s="240">
        <v>101.44160219965681</v>
      </c>
      <c r="O3012" s="240"/>
      <c r="P3012" s="238"/>
    </row>
    <row r="3013" spans="9:16" x14ac:dyDescent="0.35">
      <c r="I3013" s="223">
        <v>46526</v>
      </c>
      <c r="J3013" s="233">
        <v>99.855386836007753</v>
      </c>
      <c r="K3013" s="235">
        <v>99.981036684480571</v>
      </c>
      <c r="L3013" s="235">
        <v>99.980588038752771</v>
      </c>
      <c r="M3013" s="240">
        <v>100.84379635707108</v>
      </c>
      <c r="N3013" s="240">
        <v>101.44141345886084</v>
      </c>
      <c r="O3013" s="240"/>
      <c r="P3013" s="238"/>
    </row>
    <row r="3014" spans="9:16" x14ac:dyDescent="0.35">
      <c r="I3014" s="223">
        <v>46527</v>
      </c>
      <c r="J3014" s="233">
        <v>99.855413394899202</v>
      </c>
      <c r="K3014" s="235">
        <v>99.981040167183153</v>
      </c>
      <c r="L3014" s="235">
        <v>99.980591379882071</v>
      </c>
      <c r="M3014" s="240">
        <v>100.84341070974155</v>
      </c>
      <c r="N3014" s="240">
        <v>101.44122471806487</v>
      </c>
      <c r="O3014" s="240"/>
      <c r="P3014" s="238"/>
    </row>
    <row r="3015" spans="9:16" x14ac:dyDescent="0.35">
      <c r="I3015" s="223">
        <v>46528</v>
      </c>
      <c r="J3015" s="233">
        <v>99.855439953790651</v>
      </c>
      <c r="K3015" s="235">
        <v>99.981043649885734</v>
      </c>
      <c r="L3015" s="235">
        <v>99.980594721011371</v>
      </c>
      <c r="M3015" s="240">
        <v>100.84302506241201</v>
      </c>
      <c r="N3015" s="240">
        <v>101.4410359772689</v>
      </c>
      <c r="O3015" s="240"/>
      <c r="P3015" s="238"/>
    </row>
    <row r="3016" spans="9:16" x14ac:dyDescent="0.35">
      <c r="I3016" s="223">
        <v>46529</v>
      </c>
      <c r="J3016" s="233">
        <v>99.855466512682099</v>
      </c>
      <c r="K3016" s="235">
        <v>99.981047132588316</v>
      </c>
      <c r="L3016" s="235">
        <v>99.980598062140672</v>
      </c>
      <c r="M3016" s="240">
        <v>100.84263941508247</v>
      </c>
      <c r="N3016" s="240">
        <v>101.44084723647293</v>
      </c>
      <c r="O3016" s="240"/>
      <c r="P3016" s="238"/>
    </row>
    <row r="3017" spans="9:16" x14ac:dyDescent="0.35">
      <c r="I3017" s="223">
        <v>46530</v>
      </c>
      <c r="J3017" s="233">
        <v>99.855493071573548</v>
      </c>
      <c r="K3017" s="235">
        <v>99.981050615290897</v>
      </c>
      <c r="L3017" s="235">
        <v>99.980601403269972</v>
      </c>
      <c r="M3017" s="240">
        <v>100.84225376775294</v>
      </c>
      <c r="N3017" s="240">
        <v>101.44065849567696</v>
      </c>
      <c r="O3017" s="240"/>
      <c r="P3017" s="238"/>
    </row>
    <row r="3018" spans="9:16" x14ac:dyDescent="0.35">
      <c r="I3018" s="223">
        <v>46531</v>
      </c>
      <c r="J3018" s="233">
        <v>99.855519630464997</v>
      </c>
      <c r="K3018" s="235">
        <v>99.981054097993479</v>
      </c>
      <c r="L3018" s="235">
        <v>99.980604744399272</v>
      </c>
      <c r="M3018" s="240">
        <v>100.8418681204234</v>
      </c>
      <c r="N3018" s="240">
        <v>101.44046975488099</v>
      </c>
      <c r="O3018" s="240"/>
      <c r="P3018" s="238"/>
    </row>
    <row r="3019" spans="9:16" x14ac:dyDescent="0.35">
      <c r="I3019" s="223">
        <v>46532</v>
      </c>
      <c r="J3019" s="233">
        <v>99.855546189356446</v>
      </c>
      <c r="K3019" s="235">
        <v>99.98105758069606</v>
      </c>
      <c r="L3019" s="235">
        <v>99.980608085528573</v>
      </c>
      <c r="M3019" s="240">
        <v>100.84148247309386</v>
      </c>
      <c r="N3019" s="240">
        <v>101.44028101408502</v>
      </c>
      <c r="O3019" s="240"/>
      <c r="P3019" s="238"/>
    </row>
    <row r="3020" spans="9:16" x14ac:dyDescent="0.35">
      <c r="I3020" s="223">
        <v>46533</v>
      </c>
      <c r="J3020" s="233">
        <v>99.855572748247894</v>
      </c>
      <c r="K3020" s="235">
        <v>99.981061063398641</v>
      </c>
      <c r="L3020" s="235">
        <v>99.980611426657873</v>
      </c>
      <c r="M3020" s="240">
        <v>100.84109682576432</v>
      </c>
      <c r="N3020" s="240">
        <v>101.44009227328905</v>
      </c>
      <c r="O3020" s="240"/>
      <c r="P3020" s="238"/>
    </row>
    <row r="3021" spans="9:16" x14ac:dyDescent="0.35">
      <c r="I3021" s="223">
        <v>46534</v>
      </c>
      <c r="J3021" s="233">
        <v>99.855599307139343</v>
      </c>
      <c r="K3021" s="235">
        <v>99.981064546101223</v>
      </c>
      <c r="L3021" s="235">
        <v>99.980614767787173</v>
      </c>
      <c r="M3021" s="240">
        <v>100.84071117843479</v>
      </c>
      <c r="N3021" s="240">
        <v>101.43990353249308</v>
      </c>
      <c r="O3021" s="240"/>
      <c r="P3021" s="238"/>
    </row>
    <row r="3022" spans="9:16" x14ac:dyDescent="0.35">
      <c r="I3022" s="223">
        <v>46535</v>
      </c>
      <c r="J3022" s="233">
        <v>99.855625866030792</v>
      </c>
      <c r="K3022" s="235">
        <v>99.981068028803804</v>
      </c>
      <c r="L3022" s="235">
        <v>99.980618108916474</v>
      </c>
      <c r="M3022" s="240">
        <v>100.84032553110525</v>
      </c>
      <c r="N3022" s="240">
        <v>101.43971479169711</v>
      </c>
      <c r="O3022" s="240"/>
      <c r="P3022" s="238"/>
    </row>
    <row r="3023" spans="9:16" x14ac:dyDescent="0.35">
      <c r="I3023" s="223">
        <v>46536</v>
      </c>
      <c r="J3023" s="233">
        <v>99.855652424922241</v>
      </c>
      <c r="K3023" s="235">
        <v>99.981071511506386</v>
      </c>
      <c r="L3023" s="235">
        <v>99.980621450045774</v>
      </c>
      <c r="M3023" s="240">
        <v>100.83993988377571</v>
      </c>
      <c r="N3023" s="240">
        <v>101.43952605090114</v>
      </c>
      <c r="O3023" s="240"/>
      <c r="P3023" s="238"/>
    </row>
    <row r="3024" spans="9:16" x14ac:dyDescent="0.35">
      <c r="I3024" s="223">
        <v>46537</v>
      </c>
      <c r="J3024" s="233">
        <v>99.855678983813689</v>
      </c>
      <c r="K3024" s="235">
        <v>99.981074994208967</v>
      </c>
      <c r="L3024" s="235">
        <v>99.980624791175075</v>
      </c>
      <c r="M3024" s="240">
        <v>100.83955423644618</v>
      </c>
      <c r="N3024" s="240">
        <v>101.43933731010517</v>
      </c>
      <c r="O3024" s="240"/>
      <c r="P3024" s="238"/>
    </row>
    <row r="3025" spans="9:16" x14ac:dyDescent="0.35">
      <c r="I3025" s="223">
        <v>46538</v>
      </c>
      <c r="J3025" s="233">
        <v>99.855705542705138</v>
      </c>
      <c r="K3025" s="235">
        <v>99.981078476911549</v>
      </c>
      <c r="L3025" s="235">
        <v>99.980628132304375</v>
      </c>
      <c r="M3025" s="240">
        <v>100.83916858911664</v>
      </c>
      <c r="N3025" s="240">
        <v>101.4391485693092</v>
      </c>
      <c r="O3025" s="240"/>
      <c r="P3025" s="238"/>
    </row>
    <row r="3026" spans="9:16" x14ac:dyDescent="0.35">
      <c r="I3026" s="223">
        <v>46539</v>
      </c>
      <c r="J3026" s="233">
        <v>99.855732101596587</v>
      </c>
      <c r="K3026" s="235">
        <v>99.98108195961413</v>
      </c>
      <c r="L3026" s="235">
        <v>99.980631473433675</v>
      </c>
      <c r="M3026" s="240">
        <v>100.8387829417871</v>
      </c>
      <c r="N3026" s="240">
        <v>101.43895982851323</v>
      </c>
      <c r="O3026" s="240"/>
      <c r="P3026" s="238"/>
    </row>
    <row r="3027" spans="9:16" x14ac:dyDescent="0.35">
      <c r="I3027" s="223">
        <v>46540</v>
      </c>
      <c r="J3027" s="233">
        <v>99.855758660488036</v>
      </c>
      <c r="K3027" s="235">
        <v>99.981085442316711</v>
      </c>
      <c r="L3027" s="235">
        <v>99.980634814562976</v>
      </c>
      <c r="M3027" s="240">
        <v>100.83839729445756</v>
      </c>
      <c r="N3027" s="240">
        <v>101.43877108771726</v>
      </c>
      <c r="O3027" s="240"/>
      <c r="P3027" s="238"/>
    </row>
    <row r="3028" spans="9:16" x14ac:dyDescent="0.35">
      <c r="I3028" s="223">
        <v>46541</v>
      </c>
      <c r="J3028" s="233">
        <v>99.855785219379484</v>
      </c>
      <c r="K3028" s="235">
        <v>99.981088925019293</v>
      </c>
      <c r="L3028" s="235">
        <v>99.980638155692276</v>
      </c>
      <c r="M3028" s="240">
        <v>100.83801164712803</v>
      </c>
      <c r="N3028" s="240">
        <v>101.43858234692129</v>
      </c>
      <c r="O3028" s="240"/>
      <c r="P3028" s="238"/>
    </row>
    <row r="3029" spans="9:16" x14ac:dyDescent="0.35">
      <c r="I3029" s="223">
        <v>46542</v>
      </c>
      <c r="J3029" s="233">
        <v>99.855811778270933</v>
      </c>
      <c r="K3029" s="235">
        <v>99.981092407721874</v>
      </c>
      <c r="L3029" s="235">
        <v>99.980641496821576</v>
      </c>
      <c r="M3029" s="240">
        <v>100.83762599979849</v>
      </c>
      <c r="N3029" s="240">
        <v>101.43839360612532</v>
      </c>
      <c r="O3029" s="240"/>
      <c r="P3029" s="238"/>
    </row>
    <row r="3030" spans="9:16" x14ac:dyDescent="0.35">
      <c r="I3030" s="223">
        <v>46543</v>
      </c>
      <c r="J3030" s="233">
        <v>99.855838337162382</v>
      </c>
      <c r="K3030" s="235">
        <v>99.981095890424456</v>
      </c>
      <c r="L3030" s="235">
        <v>99.980644837950877</v>
      </c>
      <c r="M3030" s="240">
        <v>100.83724035246895</v>
      </c>
      <c r="N3030" s="240">
        <v>101.43820486532935</v>
      </c>
      <c r="O3030" s="240"/>
      <c r="P3030" s="238"/>
    </row>
    <row r="3031" spans="9:16" x14ac:dyDescent="0.35">
      <c r="I3031" s="223">
        <v>46544</v>
      </c>
      <c r="J3031" s="233">
        <v>99.855864896053831</v>
      </c>
      <c r="K3031" s="235">
        <v>99.981099373127037</v>
      </c>
      <c r="L3031" s="235">
        <v>99.980648179080177</v>
      </c>
      <c r="M3031" s="240">
        <v>100.83685470513942</v>
      </c>
      <c r="N3031" s="240">
        <v>101.43801612453338</v>
      </c>
      <c r="O3031" s="240"/>
      <c r="P3031" s="238"/>
    </row>
    <row r="3032" spans="9:16" x14ac:dyDescent="0.35">
      <c r="I3032" s="223">
        <v>46545</v>
      </c>
      <c r="J3032" s="233">
        <v>99.855891454945279</v>
      </c>
      <c r="K3032" s="235">
        <v>99.981102855829619</v>
      </c>
      <c r="L3032" s="235">
        <v>99.980651520209477</v>
      </c>
      <c r="M3032" s="240">
        <v>100.83646905780988</v>
      </c>
      <c r="N3032" s="240">
        <v>101.43782738373741</v>
      </c>
      <c r="O3032" s="240"/>
      <c r="P3032" s="238"/>
    </row>
    <row r="3033" spans="9:16" x14ac:dyDescent="0.35">
      <c r="I3033" s="223">
        <v>46546</v>
      </c>
      <c r="J3033" s="233">
        <v>99.855918013836728</v>
      </c>
      <c r="K3033" s="235">
        <v>99.9811063385322</v>
      </c>
      <c r="L3033" s="235">
        <v>99.980654861338778</v>
      </c>
      <c r="M3033" s="240">
        <v>100.83608341048034</v>
      </c>
      <c r="N3033" s="240">
        <v>101.43763864294144</v>
      </c>
      <c r="O3033" s="240"/>
      <c r="P3033" s="238"/>
    </row>
    <row r="3034" spans="9:16" x14ac:dyDescent="0.35">
      <c r="I3034" s="223">
        <v>46547</v>
      </c>
      <c r="J3034" s="233">
        <v>99.855944572728177</v>
      </c>
      <c r="K3034" s="235">
        <v>99.981109821234782</v>
      </c>
      <c r="L3034" s="235">
        <v>99.980658202468078</v>
      </c>
      <c r="M3034" s="240">
        <v>100.8356977631508</v>
      </c>
      <c r="N3034" s="240">
        <v>101.43744990214547</v>
      </c>
      <c r="O3034" s="240"/>
      <c r="P3034" s="238"/>
    </row>
    <row r="3035" spans="9:16" x14ac:dyDescent="0.35">
      <c r="I3035" s="223">
        <v>46548</v>
      </c>
      <c r="J3035" s="233">
        <v>99.855971131619626</v>
      </c>
      <c r="K3035" s="235">
        <v>99.981113303937363</v>
      </c>
      <c r="L3035" s="235">
        <v>99.980661543597378</v>
      </c>
      <c r="M3035" s="240">
        <v>100.83531211582127</v>
      </c>
      <c r="N3035" s="240">
        <v>101.4372611613495</v>
      </c>
      <c r="O3035" s="240"/>
      <c r="P3035" s="238"/>
    </row>
    <row r="3036" spans="9:16" x14ac:dyDescent="0.35">
      <c r="I3036" s="223">
        <v>46549</v>
      </c>
      <c r="J3036" s="233">
        <v>99.855997690511074</v>
      </c>
      <c r="K3036" s="235">
        <v>99.981116786639944</v>
      </c>
      <c r="L3036" s="235">
        <v>99.980664884726679</v>
      </c>
      <c r="M3036" s="240">
        <v>100.83492646849173</v>
      </c>
      <c r="N3036" s="240">
        <v>101.43707242055353</v>
      </c>
      <c r="O3036" s="240"/>
      <c r="P3036" s="238"/>
    </row>
    <row r="3037" spans="9:16" x14ac:dyDescent="0.35">
      <c r="I3037" s="223">
        <v>46550</v>
      </c>
      <c r="J3037" s="233">
        <v>99.856024249402523</v>
      </c>
      <c r="K3037" s="235">
        <v>99.981120269342526</v>
      </c>
      <c r="L3037" s="235">
        <v>99.980668225855979</v>
      </c>
      <c r="M3037" s="240">
        <v>100.83454082116219</v>
      </c>
      <c r="N3037" s="240">
        <v>101.43688367975756</v>
      </c>
      <c r="O3037" s="240"/>
      <c r="P3037" s="238"/>
    </row>
    <row r="3038" spans="9:16" x14ac:dyDescent="0.35">
      <c r="I3038" s="223">
        <v>46551</v>
      </c>
      <c r="J3038" s="233">
        <v>99.856050808293972</v>
      </c>
      <c r="K3038" s="235">
        <v>99.981123752045107</v>
      </c>
      <c r="L3038" s="235">
        <v>99.980671566985279</v>
      </c>
      <c r="M3038" s="240">
        <v>100.83415517383266</v>
      </c>
      <c r="N3038" s="240">
        <v>101.43669493896159</v>
      </c>
      <c r="O3038" s="240"/>
      <c r="P3038" s="238"/>
    </row>
    <row r="3039" spans="9:16" x14ac:dyDescent="0.35">
      <c r="I3039" s="223">
        <v>46552</v>
      </c>
      <c r="J3039" s="233">
        <v>99.856077367185421</v>
      </c>
      <c r="K3039" s="235">
        <v>99.981127234747689</v>
      </c>
      <c r="L3039" s="235">
        <v>99.98067490811458</v>
      </c>
      <c r="M3039" s="240">
        <v>100.83376952650312</v>
      </c>
      <c r="N3039" s="240">
        <v>101.43650619816562</v>
      </c>
      <c r="O3039" s="240"/>
      <c r="P3039" s="238"/>
    </row>
    <row r="3040" spans="9:16" x14ac:dyDescent="0.35">
      <c r="I3040" s="223">
        <v>46553</v>
      </c>
      <c r="J3040" s="233">
        <v>99.856103926076869</v>
      </c>
      <c r="K3040" s="235">
        <v>99.98113071745027</v>
      </c>
      <c r="L3040" s="235">
        <v>99.98067824924388</v>
      </c>
      <c r="M3040" s="240">
        <v>100.83338387917358</v>
      </c>
      <c r="N3040" s="240">
        <v>101.43631745736965</v>
      </c>
      <c r="O3040" s="240"/>
      <c r="P3040" s="238"/>
    </row>
    <row r="3041" spans="9:16" x14ac:dyDescent="0.35">
      <c r="I3041" s="223">
        <v>46554</v>
      </c>
      <c r="J3041" s="233">
        <v>99.856130484968318</v>
      </c>
      <c r="K3041" s="235">
        <v>99.981134200152852</v>
      </c>
      <c r="L3041" s="235">
        <v>99.98068159037318</v>
      </c>
      <c r="M3041" s="240">
        <v>100.83299823184404</v>
      </c>
      <c r="N3041" s="240">
        <v>101.43612871657368</v>
      </c>
      <c r="O3041" s="240"/>
      <c r="P3041" s="238"/>
    </row>
    <row r="3042" spans="9:16" x14ac:dyDescent="0.35">
      <c r="I3042" s="223">
        <v>46555</v>
      </c>
      <c r="J3042" s="233">
        <v>99.856157043859767</v>
      </c>
      <c r="K3042" s="235">
        <v>99.981137682855433</v>
      </c>
      <c r="L3042" s="235">
        <v>99.980684931502481</v>
      </c>
      <c r="M3042" s="240">
        <v>100.83261258451451</v>
      </c>
      <c r="N3042" s="240">
        <v>101.43593997577771</v>
      </c>
      <c r="O3042" s="240"/>
      <c r="P3042" s="238"/>
    </row>
    <row r="3043" spans="9:16" x14ac:dyDescent="0.35">
      <c r="I3043" s="223">
        <v>46556</v>
      </c>
      <c r="J3043" s="233">
        <v>99.856183602751216</v>
      </c>
      <c r="K3043" s="235">
        <v>99.981141165558014</v>
      </c>
      <c r="L3043" s="235">
        <v>99.980688272631781</v>
      </c>
      <c r="M3043" s="240">
        <v>100.83222693718497</v>
      </c>
      <c r="N3043" s="240">
        <v>101.43575123498174</v>
      </c>
      <c r="O3043" s="240"/>
      <c r="P3043" s="238"/>
    </row>
    <row r="3044" spans="9:16" x14ac:dyDescent="0.35">
      <c r="I3044" s="223">
        <v>46557</v>
      </c>
      <c r="J3044" s="233">
        <v>99.856210161642665</v>
      </c>
      <c r="K3044" s="235">
        <v>99.981144648260596</v>
      </c>
      <c r="L3044" s="235">
        <v>99.980691613761081</v>
      </c>
      <c r="M3044" s="240">
        <v>100.83184128985543</v>
      </c>
      <c r="N3044" s="240">
        <v>101.43556249418577</v>
      </c>
      <c r="O3044" s="240"/>
      <c r="P3044" s="238"/>
    </row>
    <row r="3045" spans="9:16" x14ac:dyDescent="0.35">
      <c r="I3045" s="223">
        <v>46558</v>
      </c>
      <c r="J3045" s="233">
        <v>99.856236720534113</v>
      </c>
      <c r="K3045" s="235">
        <v>99.981148130963177</v>
      </c>
      <c r="L3045" s="235">
        <v>99.980694954890382</v>
      </c>
      <c r="M3045" s="240">
        <v>100.8314556425259</v>
      </c>
      <c r="N3045" s="240">
        <v>101.4353737533898</v>
      </c>
      <c r="O3045" s="240"/>
      <c r="P3045" s="238"/>
    </row>
    <row r="3046" spans="9:16" x14ac:dyDescent="0.35">
      <c r="I3046" s="223">
        <v>46559</v>
      </c>
      <c r="J3046" s="233">
        <v>99.856263279425562</v>
      </c>
      <c r="K3046" s="235">
        <v>99.981151613665759</v>
      </c>
      <c r="L3046" s="235">
        <v>99.980698296019682</v>
      </c>
      <c r="M3046" s="240">
        <v>100.83106999519636</v>
      </c>
      <c r="N3046" s="240">
        <v>101.43518501259383</v>
      </c>
      <c r="O3046" s="240"/>
      <c r="P3046" s="238"/>
    </row>
    <row r="3047" spans="9:16" x14ac:dyDescent="0.35">
      <c r="I3047" s="223">
        <v>46560</v>
      </c>
      <c r="J3047" s="233">
        <v>99.856289838317011</v>
      </c>
      <c r="K3047" s="235">
        <v>99.98115509636834</v>
      </c>
      <c r="L3047" s="235">
        <v>99.980701637148982</v>
      </c>
      <c r="M3047" s="240">
        <v>100.83068434786682</v>
      </c>
      <c r="N3047" s="240">
        <v>101.43499627179786</v>
      </c>
      <c r="O3047" s="240"/>
      <c r="P3047" s="238"/>
    </row>
    <row r="3048" spans="9:16" x14ac:dyDescent="0.35">
      <c r="I3048" s="223">
        <v>46561</v>
      </c>
      <c r="J3048" s="233">
        <v>99.85631639720846</v>
      </c>
      <c r="K3048" s="235">
        <v>99.981158579070922</v>
      </c>
      <c r="L3048" s="235">
        <v>99.980704978278283</v>
      </c>
      <c r="M3048" s="240">
        <v>100.83029870053728</v>
      </c>
      <c r="N3048" s="240">
        <v>101.43480753100189</v>
      </c>
      <c r="O3048" s="240"/>
      <c r="P3048" s="238"/>
    </row>
    <row r="3049" spans="9:16" x14ac:dyDescent="0.35">
      <c r="I3049" s="223">
        <v>46562</v>
      </c>
      <c r="J3049" s="233">
        <v>99.856342956099908</v>
      </c>
      <c r="K3049" s="235">
        <v>99.981162061773503</v>
      </c>
      <c r="L3049" s="235">
        <v>99.980708319407583</v>
      </c>
      <c r="M3049" s="240">
        <v>100.82991305320775</v>
      </c>
      <c r="N3049" s="240">
        <v>101.43461879020592</v>
      </c>
      <c r="O3049" s="240"/>
      <c r="P3049" s="238"/>
    </row>
    <row r="3050" spans="9:16" x14ac:dyDescent="0.35">
      <c r="I3050" s="223">
        <v>46563</v>
      </c>
      <c r="J3050" s="233">
        <v>99.856369514991357</v>
      </c>
      <c r="K3050" s="235">
        <v>99.981165544476085</v>
      </c>
      <c r="L3050" s="235">
        <v>99.980711660536883</v>
      </c>
      <c r="M3050" s="240">
        <v>100.82952740587821</v>
      </c>
      <c r="N3050" s="240">
        <v>101.43443004940995</v>
      </c>
      <c r="O3050" s="240"/>
      <c r="P3050" s="238"/>
    </row>
    <row r="3051" spans="9:16" x14ac:dyDescent="0.35">
      <c r="I3051" s="223">
        <v>46564</v>
      </c>
      <c r="J3051" s="233">
        <v>99.856396073882806</v>
      </c>
      <c r="K3051" s="235">
        <v>99.981169027178666</v>
      </c>
      <c r="L3051" s="235">
        <v>99.980715001666184</v>
      </c>
      <c r="M3051" s="240">
        <v>100.82914175854867</v>
      </c>
      <c r="N3051" s="240">
        <v>101.43424130861398</v>
      </c>
      <c r="O3051" s="240"/>
      <c r="P3051" s="238"/>
    </row>
    <row r="3052" spans="9:16" x14ac:dyDescent="0.35">
      <c r="I3052" s="223">
        <v>46565</v>
      </c>
      <c r="J3052" s="233">
        <v>99.856422632774255</v>
      </c>
      <c r="K3052" s="235">
        <v>99.981172509881247</v>
      </c>
      <c r="L3052" s="235">
        <v>99.980718342795484</v>
      </c>
      <c r="M3052" s="240">
        <v>100.82875611121914</v>
      </c>
      <c r="N3052" s="240">
        <v>101.43405256781801</v>
      </c>
      <c r="O3052" s="240"/>
      <c r="P3052" s="238"/>
    </row>
    <row r="3053" spans="9:16" x14ac:dyDescent="0.35">
      <c r="I3053" s="223">
        <v>46566</v>
      </c>
      <c r="J3053" s="233">
        <v>99.856449191665703</v>
      </c>
      <c r="K3053" s="235">
        <v>99.981175992583829</v>
      </c>
      <c r="L3053" s="235">
        <v>99.980721683924784</v>
      </c>
      <c r="M3053" s="240">
        <v>100.8283704638896</v>
      </c>
      <c r="N3053" s="240">
        <v>101.43386382702204</v>
      </c>
      <c r="O3053" s="240"/>
      <c r="P3053" s="238"/>
    </row>
    <row r="3054" spans="9:16" x14ac:dyDescent="0.35">
      <c r="I3054" s="223">
        <v>46567</v>
      </c>
      <c r="J3054" s="233">
        <v>99.856475750557152</v>
      </c>
      <c r="K3054" s="235">
        <v>99.98117947528641</v>
      </c>
      <c r="L3054" s="235">
        <v>99.980725025054085</v>
      </c>
      <c r="M3054" s="240">
        <v>100.82798481656006</v>
      </c>
      <c r="N3054" s="240">
        <v>101.43367508622607</v>
      </c>
      <c r="O3054" s="240"/>
      <c r="P3054" s="238"/>
    </row>
    <row r="3055" spans="9:16" x14ac:dyDescent="0.35">
      <c r="I3055" s="223">
        <v>46568</v>
      </c>
      <c r="J3055" s="233">
        <v>99.856502309448601</v>
      </c>
      <c r="K3055" s="235">
        <v>99.981182957988992</v>
      </c>
      <c r="L3055" s="235">
        <v>99.980728366183385</v>
      </c>
      <c r="M3055" s="240">
        <v>100.82759916923052</v>
      </c>
      <c r="N3055" s="240">
        <v>101.4334863454301</v>
      </c>
      <c r="O3055" s="240"/>
      <c r="P3055" s="238"/>
    </row>
    <row r="3056" spans="9:16" x14ac:dyDescent="0.35">
      <c r="I3056" s="223">
        <v>46569</v>
      </c>
      <c r="J3056" s="233">
        <v>99.85652886834005</v>
      </c>
      <c r="K3056" s="235">
        <v>99.981186440691573</v>
      </c>
      <c r="L3056" s="235">
        <v>99.980731707312685</v>
      </c>
      <c r="M3056" s="240">
        <v>100.82721352190099</v>
      </c>
      <c r="N3056" s="240">
        <v>101.43329760463413</v>
      </c>
      <c r="O3056" s="240"/>
      <c r="P3056" s="238"/>
    </row>
    <row r="3057" spans="9:16" x14ac:dyDescent="0.35">
      <c r="I3057" s="223">
        <v>46570</v>
      </c>
      <c r="J3057" s="233">
        <v>99.856555427231498</v>
      </c>
      <c r="K3057" s="235">
        <v>99.981189923394155</v>
      </c>
      <c r="L3057" s="235">
        <v>99.980735048441986</v>
      </c>
      <c r="M3057" s="240">
        <v>100.82682787457145</v>
      </c>
      <c r="N3057" s="240">
        <v>101.43310886383816</v>
      </c>
      <c r="O3057" s="240"/>
      <c r="P3057" s="238"/>
    </row>
    <row r="3058" spans="9:16" x14ac:dyDescent="0.35">
      <c r="I3058" s="223">
        <v>46571</v>
      </c>
      <c r="J3058" s="233">
        <v>99.856581986122947</v>
      </c>
      <c r="K3058" s="235">
        <v>99.981193406096736</v>
      </c>
      <c r="L3058" s="235">
        <v>99.980738389571286</v>
      </c>
      <c r="M3058" s="240">
        <v>100.82644222724191</v>
      </c>
      <c r="N3058" s="240">
        <v>101.43292012304219</v>
      </c>
      <c r="O3058" s="240"/>
      <c r="P3058" s="238"/>
    </row>
    <row r="3059" spans="9:16" x14ac:dyDescent="0.35">
      <c r="I3059" s="223">
        <v>46572</v>
      </c>
      <c r="J3059" s="233">
        <v>99.856608545014396</v>
      </c>
      <c r="K3059" s="235">
        <v>99.981196888799317</v>
      </c>
      <c r="L3059" s="235">
        <v>99.980741730700586</v>
      </c>
      <c r="M3059" s="240">
        <v>100.82605657991238</v>
      </c>
      <c r="N3059" s="240">
        <v>101.43273138224622</v>
      </c>
      <c r="O3059" s="240"/>
      <c r="P3059" s="238"/>
    </row>
    <row r="3060" spans="9:16" x14ac:dyDescent="0.35">
      <c r="I3060" s="223">
        <v>46573</v>
      </c>
      <c r="J3060" s="233">
        <v>99.856635103905845</v>
      </c>
      <c r="K3060" s="235">
        <v>99.981200371501899</v>
      </c>
      <c r="L3060" s="235">
        <v>99.980745071829887</v>
      </c>
      <c r="M3060" s="240">
        <v>100.82567093258284</v>
      </c>
      <c r="N3060" s="240">
        <v>101.43254264145025</v>
      </c>
      <c r="O3060" s="240"/>
      <c r="P3060" s="238"/>
    </row>
    <row r="3061" spans="9:16" x14ac:dyDescent="0.35">
      <c r="I3061" s="223">
        <v>46574</v>
      </c>
      <c r="J3061" s="233">
        <v>99.856661662797293</v>
      </c>
      <c r="K3061" s="235">
        <v>99.98120385420448</v>
      </c>
      <c r="L3061" s="235">
        <v>99.980748412959187</v>
      </c>
      <c r="M3061" s="240">
        <v>100.8252852852533</v>
      </c>
      <c r="N3061" s="240">
        <v>101.43235390065428</v>
      </c>
      <c r="O3061" s="240"/>
      <c r="P3061" s="238"/>
    </row>
    <row r="3062" spans="9:16" x14ac:dyDescent="0.35">
      <c r="I3062" s="223">
        <v>46575</v>
      </c>
      <c r="J3062" s="233">
        <v>99.856688221688742</v>
      </c>
      <c r="K3062" s="235">
        <v>99.981207336907062</v>
      </c>
      <c r="L3062" s="235">
        <v>99.980751754088487</v>
      </c>
      <c r="M3062" s="240">
        <v>100.82489963792376</v>
      </c>
      <c r="N3062" s="240">
        <v>101.43216515985831</v>
      </c>
      <c r="O3062" s="240"/>
      <c r="P3062" s="238"/>
    </row>
    <row r="3063" spans="9:16" x14ac:dyDescent="0.35">
      <c r="I3063" s="223">
        <v>46576</v>
      </c>
      <c r="J3063" s="233">
        <v>99.856714780580191</v>
      </c>
      <c r="K3063" s="235">
        <v>99.981210819609643</v>
      </c>
      <c r="L3063" s="235">
        <v>99.980755095217788</v>
      </c>
      <c r="M3063" s="240">
        <v>100.82451399059423</v>
      </c>
      <c r="N3063" s="240">
        <v>101.43197641906234</v>
      </c>
      <c r="O3063" s="240"/>
      <c r="P3063" s="238"/>
    </row>
    <row r="3064" spans="9:16" x14ac:dyDescent="0.35">
      <c r="I3064" s="223">
        <v>46577</v>
      </c>
      <c r="J3064" s="233">
        <v>99.85674133947164</v>
      </c>
      <c r="K3064" s="235">
        <v>99.981214302312225</v>
      </c>
      <c r="L3064" s="235">
        <v>99.980758436347088</v>
      </c>
      <c r="M3064" s="240">
        <v>100.82412834326469</v>
      </c>
      <c r="N3064" s="240">
        <v>101.43178767826637</v>
      </c>
      <c r="O3064" s="240"/>
      <c r="P3064" s="238"/>
    </row>
    <row r="3065" spans="9:16" x14ac:dyDescent="0.35">
      <c r="I3065" s="223">
        <v>46578</v>
      </c>
      <c r="J3065" s="233">
        <v>99.856767898363088</v>
      </c>
      <c r="K3065" s="235">
        <v>99.981217785014806</v>
      </c>
      <c r="L3065" s="235">
        <v>99.980761777476388</v>
      </c>
      <c r="M3065" s="240">
        <v>100.82374269593515</v>
      </c>
      <c r="N3065" s="240">
        <v>101.4315989374704</v>
      </c>
      <c r="O3065" s="240"/>
      <c r="P3065" s="238"/>
    </row>
    <row r="3066" spans="9:16" x14ac:dyDescent="0.35">
      <c r="I3066" s="223">
        <v>46579</v>
      </c>
      <c r="J3066" s="233">
        <v>99.856794457254537</v>
      </c>
      <c r="K3066" s="235">
        <v>99.981221267717387</v>
      </c>
      <c r="L3066" s="235">
        <v>99.980765118605689</v>
      </c>
      <c r="M3066" s="240">
        <v>100.82335704860562</v>
      </c>
      <c r="N3066" s="240">
        <v>101.43141019667443</v>
      </c>
      <c r="O3066" s="240"/>
      <c r="P3066" s="238"/>
    </row>
    <row r="3067" spans="9:16" x14ac:dyDescent="0.35">
      <c r="I3067" s="223">
        <v>46580</v>
      </c>
      <c r="J3067" s="233">
        <v>99.856821016145986</v>
      </c>
      <c r="K3067" s="235">
        <v>99.981224750419969</v>
      </c>
      <c r="L3067" s="235">
        <v>99.980768459734989</v>
      </c>
      <c r="M3067" s="240">
        <v>100.82297140127608</v>
      </c>
      <c r="N3067" s="240">
        <v>101.43122145587846</v>
      </c>
      <c r="O3067" s="240"/>
      <c r="P3067" s="238"/>
    </row>
    <row r="3068" spans="9:16" x14ac:dyDescent="0.35">
      <c r="I3068" s="223">
        <v>46581</v>
      </c>
      <c r="J3068" s="233">
        <v>99.856847575037435</v>
      </c>
      <c r="K3068" s="235">
        <v>99.98122823312255</v>
      </c>
      <c r="L3068" s="235">
        <v>99.980771800864289</v>
      </c>
      <c r="M3068" s="240">
        <v>100.82258575394654</v>
      </c>
      <c r="N3068" s="240">
        <v>101.43103271508249</v>
      </c>
      <c r="O3068" s="240"/>
      <c r="P3068" s="238"/>
    </row>
    <row r="3069" spans="9:16" x14ac:dyDescent="0.35">
      <c r="I3069" s="223">
        <v>46582</v>
      </c>
      <c r="J3069" s="233">
        <v>99.856874133928883</v>
      </c>
      <c r="K3069" s="235">
        <v>99.981231715825132</v>
      </c>
      <c r="L3069" s="235">
        <v>99.98077514199359</v>
      </c>
      <c r="M3069" s="240">
        <v>100.822200106617</v>
      </c>
      <c r="N3069" s="240">
        <v>101.43084397428652</v>
      </c>
      <c r="O3069" s="240"/>
      <c r="P3069" s="238"/>
    </row>
    <row r="3070" spans="9:16" x14ac:dyDescent="0.35">
      <c r="I3070" s="223">
        <v>46583</v>
      </c>
      <c r="J3070" s="233">
        <v>99.856900692820332</v>
      </c>
      <c r="K3070" s="235">
        <v>99.981235198527713</v>
      </c>
      <c r="L3070" s="235">
        <v>99.98077848312289</v>
      </c>
      <c r="M3070" s="240">
        <v>100.82181445928747</v>
      </c>
      <c r="N3070" s="240">
        <v>101.43065523349055</v>
      </c>
      <c r="O3070" s="240"/>
      <c r="P3070" s="238"/>
    </row>
    <row r="3071" spans="9:16" x14ac:dyDescent="0.35">
      <c r="I3071" s="223">
        <v>46584</v>
      </c>
      <c r="J3071" s="233">
        <v>99.856927251711781</v>
      </c>
      <c r="K3071" s="235">
        <v>99.981238681230295</v>
      </c>
      <c r="L3071" s="235">
        <v>99.98078182425219</v>
      </c>
      <c r="M3071" s="240">
        <v>100.82142881195793</v>
      </c>
      <c r="N3071" s="240">
        <v>101.43046649269458</v>
      </c>
      <c r="O3071" s="240"/>
      <c r="P3071" s="238"/>
    </row>
    <row r="3072" spans="9:16" x14ac:dyDescent="0.35">
      <c r="I3072" s="223">
        <v>46585</v>
      </c>
      <c r="J3072" s="233">
        <v>99.85695381060323</v>
      </c>
      <c r="K3072" s="235">
        <v>99.981242163932876</v>
      </c>
      <c r="L3072" s="235">
        <v>99.980785165381491</v>
      </c>
      <c r="M3072" s="240">
        <v>100.82104316462839</v>
      </c>
      <c r="N3072" s="240">
        <v>101.43027775189861</v>
      </c>
      <c r="O3072" s="240"/>
      <c r="P3072" s="238"/>
    </row>
    <row r="3073" spans="9:16" x14ac:dyDescent="0.35">
      <c r="I3073" s="223">
        <v>46586</v>
      </c>
      <c r="J3073" s="233">
        <v>99.856980369494678</v>
      </c>
      <c r="K3073" s="235">
        <v>99.981245646635458</v>
      </c>
      <c r="L3073" s="235">
        <v>99.980788506510791</v>
      </c>
      <c r="M3073" s="240">
        <v>100.82065751729886</v>
      </c>
      <c r="N3073" s="240">
        <v>101.43008901110264</v>
      </c>
      <c r="O3073" s="240"/>
      <c r="P3073" s="238"/>
    </row>
    <row r="3074" spans="9:16" x14ac:dyDescent="0.35">
      <c r="I3074" s="223">
        <v>46587</v>
      </c>
      <c r="J3074" s="233">
        <v>99.857006928386127</v>
      </c>
      <c r="K3074" s="235">
        <v>99.981249129338039</v>
      </c>
      <c r="L3074" s="235">
        <v>99.980791847640091</v>
      </c>
      <c r="M3074" s="240">
        <v>100.82027186996932</v>
      </c>
      <c r="N3074" s="240">
        <v>101.42990027030667</v>
      </c>
      <c r="O3074" s="240"/>
      <c r="P3074" s="238"/>
    </row>
    <row r="3075" spans="9:16" x14ac:dyDescent="0.35">
      <c r="I3075" s="223">
        <v>46588</v>
      </c>
      <c r="J3075" s="233">
        <v>99.857033487277576</v>
      </c>
      <c r="K3075" s="235">
        <v>99.98125261204062</v>
      </c>
      <c r="L3075" s="235">
        <v>99.980795188769392</v>
      </c>
      <c r="M3075" s="240">
        <v>100.81988622263978</v>
      </c>
      <c r="N3075" s="240">
        <v>101.4297115295107</v>
      </c>
      <c r="O3075" s="240"/>
      <c r="P3075" s="238"/>
    </row>
    <row r="3076" spans="9:16" x14ac:dyDescent="0.35">
      <c r="I3076" s="223">
        <v>46589</v>
      </c>
      <c r="J3076" s="233">
        <v>99.857060046169025</v>
      </c>
      <c r="K3076" s="235">
        <v>99.981256094743202</v>
      </c>
      <c r="L3076" s="235">
        <v>99.980798529898692</v>
      </c>
      <c r="M3076" s="240">
        <v>100.81950057531024</v>
      </c>
      <c r="N3076" s="240">
        <v>101.42952278871473</v>
      </c>
      <c r="O3076" s="240"/>
      <c r="P3076" s="238"/>
    </row>
    <row r="3077" spans="9:16" x14ac:dyDescent="0.35">
      <c r="I3077" s="223">
        <v>46590</v>
      </c>
      <c r="J3077" s="233">
        <v>99.857086605060474</v>
      </c>
      <c r="K3077" s="235">
        <v>99.981259577445783</v>
      </c>
      <c r="L3077" s="235">
        <v>99.980801871027992</v>
      </c>
      <c r="M3077" s="240">
        <v>100.81911492798071</v>
      </c>
      <c r="N3077" s="240">
        <v>101.42933404791876</v>
      </c>
      <c r="O3077" s="240"/>
      <c r="P3077" s="238"/>
    </row>
    <row r="3078" spans="9:16" x14ac:dyDescent="0.35">
      <c r="I3078" s="223">
        <v>46591</v>
      </c>
      <c r="J3078" s="233">
        <v>99.857113163951922</v>
      </c>
      <c r="K3078" s="235">
        <v>99.981263060148365</v>
      </c>
      <c r="L3078" s="235">
        <v>99.980805212157293</v>
      </c>
      <c r="M3078" s="240">
        <v>100.81872928065117</v>
      </c>
      <c r="N3078" s="240">
        <v>101.42914530712279</v>
      </c>
      <c r="O3078" s="240"/>
      <c r="P3078" s="238"/>
    </row>
    <row r="3079" spans="9:16" x14ac:dyDescent="0.35">
      <c r="I3079" s="223">
        <v>46592</v>
      </c>
      <c r="J3079" s="233">
        <v>99.857139722843371</v>
      </c>
      <c r="K3079" s="235">
        <v>99.981266542850946</v>
      </c>
      <c r="L3079" s="235">
        <v>99.980808553286593</v>
      </c>
      <c r="M3079" s="240">
        <v>100.81834363332163</v>
      </c>
      <c r="N3079" s="240">
        <v>101.42895656632682</v>
      </c>
      <c r="O3079" s="240"/>
      <c r="P3079" s="238"/>
    </row>
    <row r="3080" spans="9:16" x14ac:dyDescent="0.35">
      <c r="I3080" s="223">
        <v>46593</v>
      </c>
      <c r="J3080" s="233">
        <v>99.85716628173482</v>
      </c>
      <c r="K3080" s="235">
        <v>99.981270025553528</v>
      </c>
      <c r="L3080" s="235">
        <v>99.980811894415893</v>
      </c>
      <c r="M3080" s="240">
        <v>100.81795798599209</v>
      </c>
      <c r="N3080" s="240">
        <v>101.42876782553085</v>
      </c>
      <c r="O3080" s="240"/>
      <c r="P3080" s="238"/>
    </row>
    <row r="3081" spans="9:16" x14ac:dyDescent="0.35">
      <c r="I3081" s="223">
        <v>46594</v>
      </c>
      <c r="J3081" s="233">
        <v>99.857192840626269</v>
      </c>
      <c r="K3081" s="235">
        <v>99.981273508256109</v>
      </c>
      <c r="L3081" s="235">
        <v>99.980815235545194</v>
      </c>
      <c r="M3081" s="240">
        <v>100.81757233866256</v>
      </c>
      <c r="N3081" s="240">
        <v>101.42857908473488</v>
      </c>
      <c r="O3081" s="240"/>
      <c r="P3081" s="238"/>
    </row>
    <row r="3082" spans="9:16" x14ac:dyDescent="0.35">
      <c r="I3082" s="223">
        <v>46595</v>
      </c>
      <c r="J3082" s="233">
        <v>99.857219399517717</v>
      </c>
      <c r="K3082" s="235">
        <v>99.98127699095869</v>
      </c>
      <c r="L3082" s="235">
        <v>99.980818576674494</v>
      </c>
      <c r="M3082" s="240">
        <v>100.81718669133302</v>
      </c>
      <c r="N3082" s="240">
        <v>101.42839034393891</v>
      </c>
      <c r="O3082" s="240"/>
      <c r="P3082" s="238"/>
    </row>
    <row r="3083" spans="9:16" x14ac:dyDescent="0.35">
      <c r="I3083" s="223">
        <v>46596</v>
      </c>
      <c r="J3083" s="233">
        <v>99.857245958409166</v>
      </c>
      <c r="K3083" s="235">
        <v>99.981280473661272</v>
      </c>
      <c r="L3083" s="235">
        <v>99.980821917803794</v>
      </c>
      <c r="M3083" s="240">
        <v>100.81680104400348</v>
      </c>
      <c r="N3083" s="240">
        <v>101.42820160314294</v>
      </c>
      <c r="O3083" s="240"/>
      <c r="P3083" s="238"/>
    </row>
    <row r="3084" spans="9:16" x14ac:dyDescent="0.35">
      <c r="I3084" s="223">
        <v>46597</v>
      </c>
      <c r="J3084" s="233">
        <v>99.857272517300615</v>
      </c>
      <c r="K3084" s="235">
        <v>99.981283956363853</v>
      </c>
      <c r="L3084" s="235">
        <v>99.980825258933095</v>
      </c>
      <c r="M3084" s="240">
        <v>100.81641539667395</v>
      </c>
      <c r="N3084" s="240">
        <v>101.42801286234697</v>
      </c>
      <c r="O3084" s="240"/>
      <c r="P3084" s="238"/>
    </row>
    <row r="3085" spans="9:16" x14ac:dyDescent="0.35">
      <c r="I3085" s="223">
        <v>46598</v>
      </c>
      <c r="J3085" s="233">
        <v>99.857299076192064</v>
      </c>
      <c r="K3085" s="235">
        <v>99.981287439066435</v>
      </c>
      <c r="L3085" s="235">
        <v>99.980828600062395</v>
      </c>
      <c r="M3085" s="240">
        <v>100.81602974934441</v>
      </c>
      <c r="N3085" s="240">
        <v>101.427824121551</v>
      </c>
      <c r="O3085" s="240"/>
      <c r="P3085" s="238"/>
    </row>
    <row r="3086" spans="9:16" x14ac:dyDescent="0.35">
      <c r="I3086" s="223">
        <v>46599</v>
      </c>
      <c r="J3086" s="233">
        <v>99.857325635083512</v>
      </c>
      <c r="K3086" s="235">
        <v>99.981290921769016</v>
      </c>
      <c r="L3086" s="235">
        <v>99.980831941191695</v>
      </c>
      <c r="M3086" s="240">
        <v>100.81564410201487</v>
      </c>
      <c r="N3086" s="240">
        <v>101.42763538075504</v>
      </c>
      <c r="O3086" s="240"/>
      <c r="P3086" s="238"/>
    </row>
    <row r="3087" spans="9:16" x14ac:dyDescent="0.35">
      <c r="I3087" s="223">
        <v>46600</v>
      </c>
      <c r="J3087" s="233">
        <v>99.857352193974961</v>
      </c>
      <c r="K3087" s="235">
        <v>99.981294404471598</v>
      </c>
      <c r="L3087" s="235">
        <v>99.980835282320996</v>
      </c>
      <c r="M3087" s="240">
        <v>100.81525845468533</v>
      </c>
      <c r="N3087" s="240">
        <v>101.42744663995906</v>
      </c>
      <c r="O3087" s="240"/>
      <c r="P3087" s="238"/>
    </row>
    <row r="3088" spans="9:16" x14ac:dyDescent="0.35">
      <c r="I3088" s="223">
        <v>46601</v>
      </c>
      <c r="J3088" s="233">
        <v>99.85737875286641</v>
      </c>
      <c r="K3088" s="235">
        <v>99.981297887174179</v>
      </c>
      <c r="L3088" s="235">
        <v>99.980838623450296</v>
      </c>
      <c r="M3088" s="240">
        <v>100.8148728073558</v>
      </c>
      <c r="N3088" s="240">
        <v>101.4272578991631</v>
      </c>
      <c r="O3088" s="240"/>
      <c r="P3088" s="238"/>
    </row>
    <row r="3089" spans="9:16" x14ac:dyDescent="0.35">
      <c r="I3089" s="223">
        <v>46602</v>
      </c>
      <c r="J3089" s="233">
        <v>99.857405311757859</v>
      </c>
      <c r="K3089" s="235">
        <v>99.981301369876761</v>
      </c>
      <c r="L3089" s="235">
        <v>99.980841964579596</v>
      </c>
      <c r="M3089" s="240">
        <v>100.81448716002626</v>
      </c>
      <c r="N3089" s="240">
        <v>101.42706915836712</v>
      </c>
      <c r="O3089" s="240"/>
      <c r="P3089" s="238"/>
    </row>
    <row r="3090" spans="9:16" x14ac:dyDescent="0.35">
      <c r="I3090" s="223">
        <v>46603</v>
      </c>
      <c r="J3090" s="233">
        <v>99.857431870649307</v>
      </c>
      <c r="K3090" s="235">
        <v>99.981304852579342</v>
      </c>
      <c r="L3090" s="235">
        <v>99.980845305708897</v>
      </c>
      <c r="M3090" s="240">
        <v>100.81410151269672</v>
      </c>
      <c r="N3090" s="240">
        <v>101.42688041757116</v>
      </c>
      <c r="O3090" s="240"/>
      <c r="P3090" s="238"/>
    </row>
    <row r="3091" spans="9:16" x14ac:dyDescent="0.35">
      <c r="I3091" s="223">
        <v>46604</v>
      </c>
      <c r="J3091" s="233">
        <v>99.857458429540756</v>
      </c>
      <c r="K3091" s="235">
        <v>99.981308335281923</v>
      </c>
      <c r="L3091" s="235">
        <v>99.980848646838197</v>
      </c>
      <c r="M3091" s="240">
        <v>100.81371586536719</v>
      </c>
      <c r="N3091" s="240">
        <v>101.42669167677518</v>
      </c>
      <c r="O3091" s="240"/>
      <c r="P3091" s="238"/>
    </row>
    <row r="3092" spans="9:16" x14ac:dyDescent="0.35">
      <c r="I3092" s="223">
        <v>46605</v>
      </c>
      <c r="J3092" s="233">
        <v>99.857484988432205</v>
      </c>
      <c r="K3092" s="235">
        <v>99.981311817984505</v>
      </c>
      <c r="L3092" s="235">
        <v>99.980851987967498</v>
      </c>
      <c r="M3092" s="240">
        <v>100.81333021803765</v>
      </c>
      <c r="N3092" s="240">
        <v>101.42650293597922</v>
      </c>
      <c r="O3092" s="240"/>
      <c r="P3092" s="238"/>
    </row>
    <row r="3093" spans="9:16" x14ac:dyDescent="0.35">
      <c r="I3093" s="223">
        <v>46606</v>
      </c>
      <c r="J3093" s="233">
        <v>99.857511547323654</v>
      </c>
      <c r="K3093" s="235">
        <v>99.981315300687086</v>
      </c>
      <c r="L3093" s="235">
        <v>99.980855329096798</v>
      </c>
      <c r="M3093" s="240">
        <v>100.81294457070811</v>
      </c>
      <c r="N3093" s="240">
        <v>101.42631419518324</v>
      </c>
      <c r="O3093" s="240"/>
      <c r="P3093" s="238"/>
    </row>
    <row r="3094" spans="9:16" x14ac:dyDescent="0.35">
      <c r="I3094" s="223">
        <v>46607</v>
      </c>
      <c r="J3094" s="233">
        <v>99.857538106215102</v>
      </c>
      <c r="K3094" s="235">
        <v>99.981318783389668</v>
      </c>
      <c r="L3094" s="235">
        <v>99.980858670226098</v>
      </c>
      <c r="M3094" s="240">
        <v>100.81255892337857</v>
      </c>
      <c r="N3094" s="240">
        <v>101.42612545438728</v>
      </c>
      <c r="O3094" s="240"/>
      <c r="P3094" s="238"/>
    </row>
    <row r="3095" spans="9:16" x14ac:dyDescent="0.35">
      <c r="I3095" s="223">
        <v>46608</v>
      </c>
      <c r="J3095" s="233">
        <v>99.857564665106551</v>
      </c>
      <c r="K3095" s="235">
        <v>99.981322266092249</v>
      </c>
      <c r="L3095" s="235">
        <v>99.980862011355399</v>
      </c>
      <c r="M3095" s="240">
        <v>100.81217327604904</v>
      </c>
      <c r="N3095" s="240">
        <v>101.4259367135913</v>
      </c>
      <c r="O3095" s="240"/>
      <c r="P3095" s="238"/>
    </row>
    <row r="3096" spans="9:16" x14ac:dyDescent="0.35">
      <c r="I3096" s="223">
        <v>46609</v>
      </c>
      <c r="J3096" s="233">
        <v>99.857591223998</v>
      </c>
      <c r="K3096" s="235">
        <v>99.981325748794831</v>
      </c>
      <c r="L3096" s="235">
        <v>99.980865352484699</v>
      </c>
      <c r="M3096" s="240">
        <v>100.8117876287195</v>
      </c>
      <c r="N3096" s="240">
        <v>101.42574797279534</v>
      </c>
      <c r="O3096" s="240"/>
      <c r="P3096" s="238"/>
    </row>
    <row r="3097" spans="9:16" x14ac:dyDescent="0.35">
      <c r="I3097" s="223">
        <v>46610</v>
      </c>
      <c r="J3097" s="233">
        <v>99.857617782889449</v>
      </c>
      <c r="K3097" s="235">
        <v>99.981329231497412</v>
      </c>
      <c r="L3097" s="235">
        <v>99.980868693613999</v>
      </c>
      <c r="M3097" s="240">
        <v>100.81140198138996</v>
      </c>
      <c r="N3097" s="240">
        <v>101.42555923199936</v>
      </c>
      <c r="O3097" s="240"/>
      <c r="P3097" s="238"/>
    </row>
    <row r="3098" spans="9:16" x14ac:dyDescent="0.35">
      <c r="I3098" s="223">
        <v>46611</v>
      </c>
      <c r="J3098" s="233">
        <v>99.857644341780897</v>
      </c>
      <c r="K3098" s="235">
        <v>99.981332714199993</v>
      </c>
      <c r="L3098" s="235">
        <v>99.9808720347433</v>
      </c>
      <c r="M3098" s="240">
        <v>100.81101633406043</v>
      </c>
      <c r="N3098" s="240">
        <v>101.4253704912034</v>
      </c>
      <c r="O3098" s="240"/>
      <c r="P3098" s="238"/>
    </row>
    <row r="3099" spans="9:16" x14ac:dyDescent="0.35">
      <c r="I3099" s="223">
        <v>46612</v>
      </c>
      <c r="J3099" s="233">
        <v>99.857670900672346</v>
      </c>
      <c r="K3099" s="235">
        <v>99.981336196902575</v>
      </c>
      <c r="L3099" s="235">
        <v>99.9808753758726</v>
      </c>
      <c r="M3099" s="240">
        <v>100.81063068673089</v>
      </c>
      <c r="N3099" s="240">
        <v>101.42518175040742</v>
      </c>
      <c r="O3099" s="240"/>
      <c r="P3099" s="238"/>
    </row>
    <row r="3100" spans="9:16" x14ac:dyDescent="0.35">
      <c r="I3100" s="223">
        <v>46613</v>
      </c>
      <c r="J3100" s="233">
        <v>99.857697459563795</v>
      </c>
      <c r="K3100" s="235">
        <v>99.981339679605156</v>
      </c>
      <c r="L3100" s="235">
        <v>99.9808787170019</v>
      </c>
      <c r="M3100" s="240">
        <v>100.81024503940135</v>
      </c>
      <c r="N3100" s="240">
        <v>101.42499300961146</v>
      </c>
      <c r="O3100" s="240"/>
      <c r="P3100" s="238"/>
    </row>
    <row r="3101" spans="9:16" x14ac:dyDescent="0.35">
      <c r="I3101" s="223">
        <v>46614</v>
      </c>
      <c r="J3101" s="233">
        <v>99.857724018455244</v>
      </c>
      <c r="K3101" s="235">
        <v>99.981343162307738</v>
      </c>
      <c r="L3101" s="235">
        <v>99.980882058131201</v>
      </c>
      <c r="M3101" s="240">
        <v>100.80985939207181</v>
      </c>
      <c r="N3101" s="240">
        <v>101.42480426881548</v>
      </c>
      <c r="O3101" s="240"/>
      <c r="P3101" s="238"/>
    </row>
    <row r="3102" spans="9:16" x14ac:dyDescent="0.35">
      <c r="I3102" s="223">
        <v>46615</v>
      </c>
      <c r="J3102" s="233">
        <v>99.857750577346692</v>
      </c>
      <c r="K3102" s="235">
        <v>99.981346645010319</v>
      </c>
      <c r="L3102" s="235">
        <v>99.980885399260501</v>
      </c>
      <c r="M3102" s="240">
        <v>100.80947374474228</v>
      </c>
      <c r="N3102" s="240">
        <v>101.42461552801952</v>
      </c>
      <c r="O3102" s="240"/>
      <c r="P3102" s="238"/>
    </row>
    <row r="3103" spans="9:16" x14ac:dyDescent="0.35">
      <c r="I3103" s="223">
        <v>46616</v>
      </c>
      <c r="J3103" s="233">
        <v>99.857777136238141</v>
      </c>
      <c r="K3103" s="235">
        <v>99.981350127712901</v>
      </c>
      <c r="L3103" s="235">
        <v>99.980888740389801</v>
      </c>
      <c r="M3103" s="240">
        <v>100.80908809741274</v>
      </c>
      <c r="N3103" s="240">
        <v>101.42442678722354</v>
      </c>
      <c r="O3103" s="240"/>
      <c r="P3103" s="238"/>
    </row>
    <row r="3104" spans="9:16" x14ac:dyDescent="0.35">
      <c r="I3104" s="223">
        <v>46617</v>
      </c>
      <c r="J3104" s="233">
        <v>99.85780369512959</v>
      </c>
      <c r="K3104" s="235">
        <v>99.981353610415482</v>
      </c>
      <c r="L3104" s="235">
        <v>99.980892081519102</v>
      </c>
      <c r="M3104" s="240">
        <v>100.8087024500832</v>
      </c>
      <c r="N3104" s="240">
        <v>101.42423804642758</v>
      </c>
      <c r="O3104" s="240"/>
      <c r="P3104" s="238"/>
    </row>
    <row r="3105" spans="9:16" x14ac:dyDescent="0.35">
      <c r="I3105" s="223">
        <v>46618</v>
      </c>
      <c r="J3105" s="233">
        <v>99.857830254021039</v>
      </c>
      <c r="K3105" s="235">
        <v>99.981357093118064</v>
      </c>
      <c r="L3105" s="235">
        <v>99.980895422648402</v>
      </c>
      <c r="M3105" s="240">
        <v>100.80831680275367</v>
      </c>
      <c r="N3105" s="240">
        <v>101.4240493056316</v>
      </c>
      <c r="O3105" s="240"/>
      <c r="P3105" s="238"/>
    </row>
    <row r="3106" spans="9:16" x14ac:dyDescent="0.35">
      <c r="I3106" s="223">
        <v>46619</v>
      </c>
      <c r="J3106" s="233">
        <v>99.857856812912487</v>
      </c>
      <c r="K3106" s="235">
        <v>99.981360575820645</v>
      </c>
      <c r="L3106" s="235">
        <v>99.980898763777702</v>
      </c>
      <c r="M3106" s="240">
        <v>100.80793115542413</v>
      </c>
      <c r="N3106" s="240">
        <v>101.42386056483564</v>
      </c>
      <c r="O3106" s="240"/>
      <c r="P3106" s="238"/>
    </row>
    <row r="3107" spans="9:16" x14ac:dyDescent="0.35">
      <c r="I3107" s="223">
        <v>46620</v>
      </c>
      <c r="J3107" s="233">
        <v>99.857883371803936</v>
      </c>
      <c r="K3107" s="235">
        <v>99.981364058523226</v>
      </c>
      <c r="L3107" s="235">
        <v>99.980902104907003</v>
      </c>
      <c r="M3107" s="240">
        <v>100.80754550809459</v>
      </c>
      <c r="N3107" s="240">
        <v>101.42367182403966</v>
      </c>
      <c r="O3107" s="240"/>
      <c r="P3107" s="238"/>
    </row>
    <row r="3108" spans="9:16" x14ac:dyDescent="0.35">
      <c r="I3108" s="223">
        <v>46621</v>
      </c>
      <c r="J3108" s="233">
        <v>99.857909930695385</v>
      </c>
      <c r="K3108" s="235">
        <v>99.981367541225808</v>
      </c>
      <c r="L3108" s="235">
        <v>99.980905446036303</v>
      </c>
      <c r="M3108" s="240">
        <v>100.80715986076505</v>
      </c>
      <c r="N3108" s="240">
        <v>101.4234830832437</v>
      </c>
      <c r="O3108" s="240"/>
      <c r="P3108" s="238"/>
    </row>
    <row r="3109" spans="9:16" x14ac:dyDescent="0.35">
      <c r="I3109" s="223">
        <v>46622</v>
      </c>
      <c r="J3109" s="233">
        <v>99.857936489586834</v>
      </c>
      <c r="K3109" s="235">
        <v>99.981371023928389</v>
      </c>
      <c r="L3109" s="235">
        <v>99.980908787165603</v>
      </c>
      <c r="M3109" s="240">
        <v>100.80677421343552</v>
      </c>
      <c r="N3109" s="240">
        <v>101.42329434244772</v>
      </c>
      <c r="O3109" s="240"/>
      <c r="P3109" s="238"/>
    </row>
    <row r="3110" spans="9:16" x14ac:dyDescent="0.35">
      <c r="I3110" s="223">
        <v>46623</v>
      </c>
      <c r="J3110" s="233">
        <v>99.857963048478283</v>
      </c>
      <c r="K3110" s="235">
        <v>99.981374506630971</v>
      </c>
      <c r="L3110" s="235">
        <v>99.980912128294904</v>
      </c>
      <c r="M3110" s="240">
        <v>100.80638856610598</v>
      </c>
      <c r="N3110" s="240">
        <v>101.42310560165176</v>
      </c>
      <c r="O3110" s="240"/>
      <c r="P3110" s="238"/>
    </row>
    <row r="3111" spans="9:16" x14ac:dyDescent="0.35">
      <c r="I3111" s="223">
        <v>46624</v>
      </c>
      <c r="J3111" s="233">
        <v>99.857989607369731</v>
      </c>
      <c r="K3111" s="235">
        <v>99.981377989333552</v>
      </c>
      <c r="L3111" s="235">
        <v>99.980915469424204</v>
      </c>
      <c r="M3111" s="240">
        <v>100.80600291877644</v>
      </c>
      <c r="N3111" s="240">
        <v>101.42291686085578</v>
      </c>
      <c r="O3111" s="240"/>
      <c r="P3111" s="238"/>
    </row>
    <row r="3112" spans="9:16" x14ac:dyDescent="0.35">
      <c r="I3112" s="223">
        <v>46625</v>
      </c>
      <c r="J3112" s="233">
        <v>99.85801616626118</v>
      </c>
      <c r="K3112" s="235">
        <v>99.981381472036134</v>
      </c>
      <c r="L3112" s="235">
        <v>99.980918810553504</v>
      </c>
      <c r="M3112" s="240">
        <v>100.80561727144691</v>
      </c>
      <c r="N3112" s="240">
        <v>101.42272812005982</v>
      </c>
      <c r="O3112" s="240"/>
      <c r="P3112" s="238"/>
    </row>
    <row r="3113" spans="9:16" x14ac:dyDescent="0.35">
      <c r="I3113" s="223">
        <v>46626</v>
      </c>
      <c r="J3113" s="233">
        <v>99.858042725152629</v>
      </c>
      <c r="K3113" s="235">
        <v>99.981384954738715</v>
      </c>
      <c r="L3113" s="235">
        <v>99.980922151682805</v>
      </c>
      <c r="M3113" s="240">
        <v>100.80523162411737</v>
      </c>
      <c r="N3113" s="240">
        <v>101.42253937926384</v>
      </c>
      <c r="O3113" s="240"/>
      <c r="P3113" s="238"/>
    </row>
    <row r="3114" spans="9:16" x14ac:dyDescent="0.35">
      <c r="I3114" s="223">
        <v>46627</v>
      </c>
      <c r="J3114" s="233">
        <v>99.858069284044078</v>
      </c>
      <c r="K3114" s="235">
        <v>99.981388437441296</v>
      </c>
      <c r="L3114" s="235">
        <v>99.980925492812105</v>
      </c>
      <c r="M3114" s="240">
        <v>100.80484597678783</v>
      </c>
      <c r="N3114" s="240">
        <v>101.42235063846788</v>
      </c>
      <c r="O3114" s="240"/>
      <c r="P3114" s="238"/>
    </row>
    <row r="3115" spans="9:16" x14ac:dyDescent="0.35">
      <c r="I3115" s="223">
        <v>46628</v>
      </c>
      <c r="J3115" s="233">
        <v>99.858095842935526</v>
      </c>
      <c r="K3115" s="235">
        <v>99.981391920143878</v>
      </c>
      <c r="L3115" s="235">
        <v>99.980928833941405</v>
      </c>
      <c r="M3115" s="240">
        <v>100.80446032945829</v>
      </c>
      <c r="N3115" s="240">
        <v>101.4221618976719</v>
      </c>
      <c r="O3115" s="240"/>
      <c r="P3115" s="238"/>
    </row>
    <row r="3116" spans="9:16" x14ac:dyDescent="0.35">
      <c r="I3116" s="223">
        <v>46629</v>
      </c>
      <c r="J3116" s="233">
        <v>99.858122401826975</v>
      </c>
      <c r="K3116" s="235">
        <v>99.981395402846459</v>
      </c>
      <c r="L3116" s="235">
        <v>99.980932175070706</v>
      </c>
      <c r="M3116" s="240">
        <v>100.80407468212876</v>
      </c>
      <c r="N3116" s="240">
        <v>101.42197315687594</v>
      </c>
      <c r="O3116" s="240"/>
      <c r="P3116" s="238"/>
    </row>
    <row r="3117" spans="9:16" x14ac:dyDescent="0.35">
      <c r="I3117" s="223">
        <v>46630</v>
      </c>
      <c r="J3117" s="233">
        <v>99.858148960718424</v>
      </c>
      <c r="K3117" s="235">
        <v>99.981398885549041</v>
      </c>
      <c r="L3117" s="235">
        <v>99.980935516200006</v>
      </c>
      <c r="M3117" s="240">
        <v>100.80368903479922</v>
      </c>
      <c r="N3117" s="240">
        <v>101.42178441607996</v>
      </c>
      <c r="O3117" s="240"/>
      <c r="P3117" s="238"/>
    </row>
    <row r="3118" spans="9:16" x14ac:dyDescent="0.35">
      <c r="I3118" s="223">
        <v>46631</v>
      </c>
      <c r="J3118" s="233">
        <v>99.858175519609873</v>
      </c>
      <c r="K3118" s="235">
        <v>99.981402368251622</v>
      </c>
      <c r="L3118" s="235">
        <v>99.980938857329306</v>
      </c>
      <c r="M3118" s="240">
        <v>100.80330338746968</v>
      </c>
      <c r="N3118" s="240">
        <v>101.421595675284</v>
      </c>
      <c r="O3118" s="240"/>
      <c r="P3118" s="238"/>
    </row>
    <row r="3119" spans="9:16" x14ac:dyDescent="0.35">
      <c r="I3119" s="223">
        <v>46632</v>
      </c>
      <c r="J3119" s="233">
        <v>99.858202078501321</v>
      </c>
      <c r="K3119" s="235">
        <v>99.981405850954204</v>
      </c>
      <c r="L3119" s="235">
        <v>99.980942198458607</v>
      </c>
      <c r="M3119" s="240">
        <v>100.80291774014015</v>
      </c>
      <c r="N3119" s="240">
        <v>101.42140693448802</v>
      </c>
      <c r="O3119" s="240"/>
      <c r="P3119" s="238"/>
    </row>
    <row r="3120" spans="9:16" x14ac:dyDescent="0.35">
      <c r="I3120" s="223">
        <v>46633</v>
      </c>
      <c r="J3120" s="233">
        <v>99.85822863739277</v>
      </c>
      <c r="K3120" s="235">
        <v>99.981409333656785</v>
      </c>
      <c r="L3120" s="235">
        <v>99.980945539587907</v>
      </c>
      <c r="M3120" s="240">
        <v>100.80253209281061</v>
      </c>
      <c r="N3120" s="240">
        <v>101.42121819369206</v>
      </c>
      <c r="O3120" s="240"/>
      <c r="P3120" s="238"/>
    </row>
    <row r="3121" spans="9:16" x14ac:dyDescent="0.35">
      <c r="I3121" s="223">
        <v>46634</v>
      </c>
      <c r="J3121" s="233">
        <v>99.858255196284219</v>
      </c>
      <c r="K3121" s="235">
        <v>99.981412816359367</v>
      </c>
      <c r="L3121" s="235">
        <v>99.980948880717207</v>
      </c>
      <c r="M3121" s="240">
        <v>100.80214644548107</v>
      </c>
      <c r="N3121" s="240">
        <v>101.42102945289608</v>
      </c>
      <c r="O3121" s="240"/>
      <c r="P3121" s="238"/>
    </row>
    <row r="3122" spans="9:16" x14ac:dyDescent="0.35">
      <c r="I3122" s="223">
        <v>46635</v>
      </c>
      <c r="J3122" s="233">
        <v>99.858281755175668</v>
      </c>
      <c r="K3122" s="235">
        <v>99.981416299061948</v>
      </c>
      <c r="L3122" s="235">
        <v>99.980952221846508</v>
      </c>
      <c r="M3122" s="240">
        <v>100.80176079815153</v>
      </c>
      <c r="N3122" s="240">
        <v>101.42084071210012</v>
      </c>
      <c r="O3122" s="240"/>
      <c r="P3122" s="238"/>
    </row>
    <row r="3123" spans="9:16" x14ac:dyDescent="0.35">
      <c r="I3123" s="223">
        <v>46636</v>
      </c>
      <c r="J3123" s="233">
        <v>99.858308314067116</v>
      </c>
      <c r="K3123" s="235">
        <v>99.981419781764529</v>
      </c>
      <c r="L3123" s="235">
        <v>99.980955562975808</v>
      </c>
      <c r="M3123" s="240">
        <v>100.801375150822</v>
      </c>
      <c r="N3123" s="240">
        <v>101.42065197130414</v>
      </c>
      <c r="O3123" s="240"/>
      <c r="P3123" s="238"/>
    </row>
    <row r="3124" spans="9:16" x14ac:dyDescent="0.35">
      <c r="I3124" s="223">
        <v>46637</v>
      </c>
      <c r="J3124" s="233">
        <v>99.858334872958565</v>
      </c>
      <c r="K3124" s="235">
        <v>99.981423264467111</v>
      </c>
      <c r="L3124" s="235">
        <v>99.980958904105108</v>
      </c>
      <c r="M3124" s="240">
        <v>100.80098950349246</v>
      </c>
      <c r="N3124" s="240">
        <v>101.42046323050818</v>
      </c>
      <c r="O3124" s="240"/>
      <c r="P3124" s="238"/>
    </row>
    <row r="3125" spans="9:16" x14ac:dyDescent="0.35">
      <c r="I3125" s="223">
        <v>46638</v>
      </c>
      <c r="J3125" s="233">
        <v>99.858361431850014</v>
      </c>
      <c r="K3125" s="235">
        <v>99.981426747169692</v>
      </c>
      <c r="L3125" s="235">
        <v>99.980962245234409</v>
      </c>
      <c r="M3125" s="240">
        <v>100.80060385616292</v>
      </c>
      <c r="N3125" s="240">
        <v>101.4202744897122</v>
      </c>
      <c r="O3125" s="240"/>
      <c r="P3125" s="238"/>
    </row>
    <row r="3126" spans="9:16" x14ac:dyDescent="0.35">
      <c r="I3126" s="223">
        <v>46639</v>
      </c>
      <c r="J3126" s="233">
        <v>99.858387990741463</v>
      </c>
      <c r="K3126" s="235">
        <v>99.981430229872274</v>
      </c>
      <c r="L3126" s="235">
        <v>99.980965586363709</v>
      </c>
      <c r="M3126" s="240">
        <v>100.80021820883339</v>
      </c>
      <c r="N3126" s="240">
        <v>101.42008574891624</v>
      </c>
      <c r="O3126" s="240"/>
      <c r="P3126" s="238"/>
    </row>
    <row r="3127" spans="9:16" x14ac:dyDescent="0.35">
      <c r="I3127" s="223">
        <v>46640</v>
      </c>
      <c r="J3127" s="233">
        <v>99.858414549632911</v>
      </c>
      <c r="K3127" s="235">
        <v>99.981433712574855</v>
      </c>
      <c r="L3127" s="235">
        <v>99.980968927493009</v>
      </c>
      <c r="M3127" s="240">
        <v>100.79983256150385</v>
      </c>
      <c r="N3127" s="240">
        <v>101.41989700812026</v>
      </c>
      <c r="O3127" s="240"/>
      <c r="P3127" s="238"/>
    </row>
    <row r="3128" spans="9:16" x14ac:dyDescent="0.35">
      <c r="I3128" s="223">
        <v>46641</v>
      </c>
      <c r="J3128" s="233">
        <v>99.85844110852436</v>
      </c>
      <c r="K3128" s="235">
        <v>99.981437195277437</v>
      </c>
      <c r="L3128" s="235">
        <v>99.98097226862231</v>
      </c>
      <c r="M3128" s="240">
        <v>100.79944691417431</v>
      </c>
      <c r="N3128" s="240">
        <v>101.4197082673243</v>
      </c>
      <c r="O3128" s="240"/>
      <c r="P3128" s="238"/>
    </row>
    <row r="3129" spans="9:16" x14ac:dyDescent="0.35">
      <c r="I3129" s="223">
        <v>46642</v>
      </c>
      <c r="J3129" s="233">
        <v>99.858467667415809</v>
      </c>
      <c r="K3129" s="235">
        <v>99.981440677980018</v>
      </c>
      <c r="L3129" s="235">
        <v>99.98097560975161</v>
      </c>
      <c r="M3129" s="240">
        <v>100.79906126684477</v>
      </c>
      <c r="N3129" s="240">
        <v>101.41951952652832</v>
      </c>
      <c r="O3129" s="240"/>
      <c r="P3129" s="238"/>
    </row>
    <row r="3130" spans="9:16" x14ac:dyDescent="0.35">
      <c r="I3130" s="223">
        <v>46643</v>
      </c>
      <c r="J3130" s="233">
        <v>99.858494226307258</v>
      </c>
      <c r="K3130" s="235">
        <v>99.981444160682599</v>
      </c>
      <c r="L3130" s="235">
        <v>99.98097895088091</v>
      </c>
      <c r="M3130" s="240">
        <v>100.79867561951524</v>
      </c>
      <c r="N3130" s="240">
        <v>101.41933078573236</v>
      </c>
      <c r="O3130" s="240"/>
      <c r="P3130" s="238"/>
    </row>
    <row r="3131" spans="9:16" x14ac:dyDescent="0.35">
      <c r="I3131" s="223">
        <v>46644</v>
      </c>
      <c r="J3131" s="233">
        <v>99.858520785198706</v>
      </c>
      <c r="K3131" s="235">
        <v>99.981447643385181</v>
      </c>
      <c r="L3131" s="235">
        <v>99.980982292010211</v>
      </c>
      <c r="M3131" s="240">
        <v>100.7982899721857</v>
      </c>
      <c r="N3131" s="240">
        <v>101.41914204493638</v>
      </c>
      <c r="O3131" s="240"/>
      <c r="P3131" s="238"/>
    </row>
    <row r="3132" spans="9:16" x14ac:dyDescent="0.35">
      <c r="I3132" s="223">
        <v>46645</v>
      </c>
      <c r="J3132" s="233">
        <v>99.858547344090155</v>
      </c>
      <c r="K3132" s="235">
        <v>99.981451126087762</v>
      </c>
      <c r="L3132" s="235">
        <v>99.980985633139511</v>
      </c>
      <c r="M3132" s="240">
        <v>100.79790432485616</v>
      </c>
      <c r="N3132" s="240">
        <v>101.41895330414042</v>
      </c>
      <c r="O3132" s="240"/>
      <c r="P3132" s="238"/>
    </row>
    <row r="3133" spans="9:16" x14ac:dyDescent="0.35">
      <c r="I3133" s="223">
        <v>46646</v>
      </c>
      <c r="J3133" s="233">
        <v>99.858573902981604</v>
      </c>
      <c r="K3133" s="235">
        <v>99.981454608790344</v>
      </c>
      <c r="L3133" s="235">
        <v>99.980988974268811</v>
      </c>
      <c r="M3133" s="240">
        <v>100.79751867752663</v>
      </c>
      <c r="N3133" s="240">
        <v>101.41876456334444</v>
      </c>
      <c r="O3133" s="240"/>
      <c r="P3133" s="238"/>
    </row>
    <row r="3134" spans="9:16" x14ac:dyDescent="0.35">
      <c r="I3134" s="223">
        <v>46647</v>
      </c>
      <c r="J3134" s="233">
        <v>99.858600461873053</v>
      </c>
      <c r="K3134" s="235">
        <v>99.981458091492925</v>
      </c>
      <c r="L3134" s="235">
        <v>99.980992315398112</v>
      </c>
      <c r="M3134" s="240">
        <v>100.79713303019709</v>
      </c>
      <c r="N3134" s="240">
        <v>101.41857582254848</v>
      </c>
      <c r="O3134" s="240"/>
      <c r="P3134" s="238"/>
    </row>
    <row r="3135" spans="9:16" x14ac:dyDescent="0.35">
      <c r="I3135" s="223">
        <v>46648</v>
      </c>
      <c r="J3135" s="233">
        <v>99.858627020764501</v>
      </c>
      <c r="K3135" s="235">
        <v>99.981461574195507</v>
      </c>
      <c r="L3135" s="235">
        <v>99.980995656527412</v>
      </c>
      <c r="M3135" s="240">
        <v>100.79674738286755</v>
      </c>
      <c r="N3135" s="240">
        <v>101.4183870817525</v>
      </c>
      <c r="O3135" s="240"/>
      <c r="P3135" s="238"/>
    </row>
    <row r="3136" spans="9:16" x14ac:dyDescent="0.35">
      <c r="I3136" s="223">
        <v>46649</v>
      </c>
      <c r="J3136" s="233">
        <v>99.85865357965595</v>
      </c>
      <c r="K3136" s="235">
        <v>99.981465056898088</v>
      </c>
      <c r="L3136" s="235">
        <v>99.980998997656712</v>
      </c>
      <c r="M3136" s="240">
        <v>100.79636173553801</v>
      </c>
      <c r="N3136" s="240">
        <v>101.41819834095654</v>
      </c>
      <c r="O3136" s="240"/>
      <c r="P3136" s="238"/>
    </row>
    <row r="3137" spans="9:16" x14ac:dyDescent="0.35">
      <c r="I3137" s="223">
        <v>46650</v>
      </c>
      <c r="J3137" s="233">
        <v>99.858680138547399</v>
      </c>
      <c r="K3137" s="235">
        <v>99.981468539600669</v>
      </c>
      <c r="L3137" s="235">
        <v>99.981002338786013</v>
      </c>
      <c r="M3137" s="240">
        <v>100.79597608820848</v>
      </c>
      <c r="N3137" s="240">
        <v>101.41800960016056</v>
      </c>
      <c r="O3137" s="240"/>
      <c r="P3137" s="238"/>
    </row>
    <row r="3138" spans="9:16" x14ac:dyDescent="0.35">
      <c r="I3138" s="223">
        <v>46651</v>
      </c>
      <c r="J3138" s="233">
        <v>99.858706697438848</v>
      </c>
      <c r="K3138" s="235">
        <v>99.981472022303251</v>
      </c>
      <c r="L3138" s="235">
        <v>99.981005679915313</v>
      </c>
      <c r="M3138" s="240">
        <v>100.79559044087894</v>
      </c>
      <c r="N3138" s="240">
        <v>101.4178208593646</v>
      </c>
      <c r="O3138" s="240"/>
      <c r="P3138" s="238"/>
    </row>
    <row r="3139" spans="9:16" x14ac:dyDescent="0.35">
      <c r="I3139" s="223">
        <v>46652</v>
      </c>
      <c r="J3139" s="233">
        <v>99.858733256330297</v>
      </c>
      <c r="K3139" s="235">
        <v>99.981475505005832</v>
      </c>
      <c r="L3139" s="235">
        <v>99.981009021044613</v>
      </c>
      <c r="M3139" s="240">
        <v>100.7952047935494</v>
      </c>
      <c r="N3139" s="240">
        <v>101.41763211856862</v>
      </c>
      <c r="O3139" s="240"/>
      <c r="P3139" s="238"/>
    </row>
    <row r="3140" spans="9:16" x14ac:dyDescent="0.35">
      <c r="I3140" s="223">
        <v>46653</v>
      </c>
      <c r="J3140" s="233">
        <v>99.858759815221745</v>
      </c>
      <c r="K3140" s="235">
        <v>99.981478987708414</v>
      </c>
      <c r="L3140" s="235">
        <v>99.981012362173914</v>
      </c>
      <c r="M3140" s="240">
        <v>100.79481914621987</v>
      </c>
      <c r="N3140" s="240">
        <v>101.41744337777266</v>
      </c>
      <c r="O3140" s="240"/>
      <c r="P3140" s="238"/>
    </row>
    <row r="3141" spans="9:16" x14ac:dyDescent="0.35">
      <c r="I3141" s="223">
        <v>46654</v>
      </c>
      <c r="J3141" s="233">
        <v>99.858786374113194</v>
      </c>
      <c r="K3141" s="235">
        <v>99.981482470410995</v>
      </c>
      <c r="L3141" s="235">
        <v>99.981015703303214</v>
      </c>
      <c r="M3141" s="240">
        <v>100.79443349889033</v>
      </c>
      <c r="N3141" s="240">
        <v>101.41725463697668</v>
      </c>
      <c r="O3141" s="240"/>
      <c r="P3141" s="238"/>
    </row>
    <row r="3142" spans="9:16" x14ac:dyDescent="0.35">
      <c r="I3142" s="223">
        <v>46655</v>
      </c>
      <c r="J3142" s="233">
        <v>99.858812933004643</v>
      </c>
      <c r="K3142" s="235">
        <v>99.981485953113577</v>
      </c>
      <c r="L3142" s="235">
        <v>99.981019044432514</v>
      </c>
      <c r="M3142" s="240">
        <v>100.79404785156079</v>
      </c>
      <c r="N3142" s="240">
        <v>101.41706589618072</v>
      </c>
      <c r="O3142" s="240"/>
      <c r="P3142" s="238"/>
    </row>
    <row r="3143" spans="9:16" x14ac:dyDescent="0.35">
      <c r="I3143" s="223">
        <v>46656</v>
      </c>
      <c r="J3143" s="233">
        <v>99.858839491896092</v>
      </c>
      <c r="K3143" s="235">
        <v>99.981489435816158</v>
      </c>
      <c r="L3143" s="235">
        <v>99.981022385561815</v>
      </c>
      <c r="M3143" s="240">
        <v>100.79366220423125</v>
      </c>
      <c r="N3143" s="240">
        <v>101.41687715538474</v>
      </c>
      <c r="O3143" s="240"/>
      <c r="P3143" s="238"/>
    </row>
    <row r="3144" spans="9:16" x14ac:dyDescent="0.35">
      <c r="I3144" s="223">
        <v>46657</v>
      </c>
      <c r="J3144" s="233">
        <v>99.85886605078754</v>
      </c>
      <c r="K3144" s="235">
        <v>99.98149291851874</v>
      </c>
      <c r="L3144" s="235">
        <v>99.981025726691115</v>
      </c>
      <c r="M3144" s="240">
        <v>100.79327655690172</v>
      </c>
      <c r="N3144" s="240">
        <v>101.41668841458878</v>
      </c>
      <c r="O3144" s="240"/>
      <c r="P3144" s="238"/>
    </row>
    <row r="3145" spans="9:16" x14ac:dyDescent="0.35">
      <c r="I3145" s="223">
        <v>46658</v>
      </c>
      <c r="J3145" s="233">
        <v>99.858892609678989</v>
      </c>
      <c r="K3145" s="235">
        <v>99.981496401221321</v>
      </c>
      <c r="L3145" s="235">
        <v>99.981029067820415</v>
      </c>
      <c r="M3145" s="240">
        <v>100.79289090957218</v>
      </c>
      <c r="N3145" s="240">
        <v>101.4164996737928</v>
      </c>
      <c r="O3145" s="240"/>
      <c r="P3145" s="238"/>
    </row>
    <row r="3146" spans="9:16" x14ac:dyDescent="0.35">
      <c r="I3146" s="223">
        <v>46659</v>
      </c>
      <c r="J3146" s="233">
        <v>99.858919168570438</v>
      </c>
      <c r="K3146" s="235">
        <v>99.981499883923902</v>
      </c>
      <c r="L3146" s="235">
        <v>99.981032408949716</v>
      </c>
      <c r="M3146" s="240">
        <v>100.79250526224264</v>
      </c>
      <c r="N3146" s="240">
        <v>101.41631093299684</v>
      </c>
      <c r="O3146" s="240"/>
      <c r="P3146" s="238"/>
    </row>
    <row r="3147" spans="9:16" x14ac:dyDescent="0.35">
      <c r="I3147" s="223">
        <v>46660</v>
      </c>
      <c r="J3147" s="233">
        <v>99.858945727461887</v>
      </c>
      <c r="K3147" s="235">
        <v>99.981503366626484</v>
      </c>
      <c r="L3147" s="235">
        <v>99.981035750079016</v>
      </c>
      <c r="M3147" s="240">
        <v>100.7921196149131</v>
      </c>
      <c r="N3147" s="240">
        <v>101.41612219220086</v>
      </c>
      <c r="O3147" s="240"/>
      <c r="P3147" s="238"/>
    </row>
    <row r="3148" spans="9:16" x14ac:dyDescent="0.35">
      <c r="I3148" s="223">
        <v>46661</v>
      </c>
      <c r="J3148" s="233">
        <v>99.858972286353335</v>
      </c>
      <c r="K3148" s="235">
        <v>99.981506849329065</v>
      </c>
      <c r="L3148" s="235">
        <v>99.981039091208316</v>
      </c>
      <c r="M3148" s="240">
        <v>100.79173396758357</v>
      </c>
      <c r="N3148" s="240">
        <v>101.4159334514049</v>
      </c>
      <c r="O3148" s="240"/>
      <c r="P3148" s="238"/>
    </row>
    <row r="3149" spans="9:16" x14ac:dyDescent="0.35">
      <c r="I3149" s="223">
        <v>46662</v>
      </c>
      <c r="J3149" s="233">
        <v>99.858998845244784</v>
      </c>
      <c r="K3149" s="235">
        <v>99.981510332031647</v>
      </c>
      <c r="L3149" s="235">
        <v>99.981042432337617</v>
      </c>
      <c r="M3149" s="240">
        <v>100.79134832025403</v>
      </c>
      <c r="N3149" s="240">
        <v>101.41574471060892</v>
      </c>
      <c r="O3149" s="240"/>
      <c r="P3149" s="238"/>
    </row>
    <row r="3150" spans="9:16" x14ac:dyDescent="0.35">
      <c r="I3150" s="223">
        <v>46663</v>
      </c>
      <c r="J3150" s="233">
        <v>99.859025404136233</v>
      </c>
      <c r="K3150" s="235">
        <v>99.981513814734228</v>
      </c>
      <c r="L3150" s="235">
        <v>99.981045773466917</v>
      </c>
      <c r="M3150" s="240">
        <v>100.79096267292449</v>
      </c>
      <c r="N3150" s="240">
        <v>101.41555596981296</v>
      </c>
      <c r="O3150" s="240"/>
      <c r="P3150" s="238"/>
    </row>
    <row r="3151" spans="9:16" x14ac:dyDescent="0.35">
      <c r="I3151" s="223">
        <v>46664</v>
      </c>
      <c r="J3151" s="233">
        <v>99.859051963027682</v>
      </c>
      <c r="K3151" s="235">
        <v>99.98151729743681</v>
      </c>
      <c r="L3151" s="235">
        <v>99.981049114596217</v>
      </c>
      <c r="M3151" s="240">
        <v>100.79057702559496</v>
      </c>
      <c r="N3151" s="240">
        <v>101.41536722901698</v>
      </c>
      <c r="O3151" s="240"/>
      <c r="P3151" s="238"/>
    </row>
    <row r="3152" spans="9:16" x14ac:dyDescent="0.35">
      <c r="I3152" s="223">
        <v>46665</v>
      </c>
      <c r="J3152" s="233">
        <v>99.85907852191913</v>
      </c>
      <c r="K3152" s="235">
        <v>99.981520780139391</v>
      </c>
      <c r="L3152" s="235">
        <v>99.981052455725518</v>
      </c>
      <c r="M3152" s="240">
        <v>100.79019137826542</v>
      </c>
      <c r="N3152" s="240">
        <v>101.41517848822102</v>
      </c>
      <c r="O3152" s="240"/>
      <c r="P3152" s="238"/>
    </row>
    <row r="3153" spans="9:16" x14ac:dyDescent="0.35">
      <c r="I3153" s="223">
        <v>46666</v>
      </c>
      <c r="J3153" s="233">
        <v>99.859105080810579</v>
      </c>
      <c r="K3153" s="235">
        <v>99.981524262841972</v>
      </c>
      <c r="L3153" s="235">
        <v>99.981055796854818</v>
      </c>
      <c r="M3153" s="240">
        <v>100.78980573093588</v>
      </c>
      <c r="N3153" s="240">
        <v>101.41498974742504</v>
      </c>
      <c r="O3153" s="240"/>
      <c r="P3153" s="238"/>
    </row>
    <row r="3154" spans="9:16" x14ac:dyDescent="0.35">
      <c r="I3154" s="223">
        <v>46667</v>
      </c>
      <c r="J3154" s="233">
        <v>99.859131639702028</v>
      </c>
      <c r="K3154" s="235">
        <v>99.981527745544554</v>
      </c>
      <c r="L3154" s="235">
        <v>99.981059137984118</v>
      </c>
      <c r="M3154" s="240">
        <v>100.78942008360634</v>
      </c>
      <c r="N3154" s="240">
        <v>101.41480100662908</v>
      </c>
      <c r="O3154" s="240"/>
      <c r="P3154" s="238"/>
    </row>
    <row r="3155" spans="9:16" x14ac:dyDescent="0.35">
      <c r="I3155" s="223">
        <v>46668</v>
      </c>
      <c r="J3155" s="233">
        <v>99.859158198593477</v>
      </c>
      <c r="K3155" s="235">
        <v>99.981531228247135</v>
      </c>
      <c r="L3155" s="235">
        <v>99.981062479113419</v>
      </c>
      <c r="M3155" s="240">
        <v>100.78903443627681</v>
      </c>
      <c r="N3155" s="240">
        <v>101.4146122658331</v>
      </c>
      <c r="O3155" s="240"/>
      <c r="P3155" s="238"/>
    </row>
    <row r="3156" spans="9:16" x14ac:dyDescent="0.35">
      <c r="I3156" s="223">
        <v>46669</v>
      </c>
      <c r="J3156" s="233">
        <v>99.859184757484925</v>
      </c>
      <c r="K3156" s="235">
        <v>99.981534710949717</v>
      </c>
      <c r="L3156" s="235">
        <v>99.981065820242719</v>
      </c>
      <c r="M3156" s="240">
        <v>100.78864878894727</v>
      </c>
      <c r="N3156" s="240">
        <v>101.41442352503714</v>
      </c>
      <c r="O3156" s="240"/>
      <c r="P3156" s="238"/>
    </row>
    <row r="3157" spans="9:16" x14ac:dyDescent="0.35">
      <c r="I3157" s="223">
        <v>46670</v>
      </c>
      <c r="J3157" s="233">
        <v>99.859211316376374</v>
      </c>
      <c r="K3157" s="235">
        <v>99.981538193652298</v>
      </c>
      <c r="L3157" s="235">
        <v>99.981069161372019</v>
      </c>
      <c r="M3157" s="240">
        <v>100.78826314161773</v>
      </c>
      <c r="N3157" s="240">
        <v>101.41423478424116</v>
      </c>
      <c r="O3157" s="240"/>
      <c r="P3157" s="238"/>
    </row>
    <row r="3158" spans="9:16" x14ac:dyDescent="0.35">
      <c r="I3158" s="223">
        <v>46671</v>
      </c>
      <c r="J3158" s="233">
        <v>99.859237875267823</v>
      </c>
      <c r="K3158" s="235">
        <v>99.98154167635488</v>
      </c>
      <c r="L3158" s="235">
        <v>99.98107250250132</v>
      </c>
      <c r="M3158" s="240">
        <v>100.7878774942882</v>
      </c>
      <c r="N3158" s="240">
        <v>101.4140460434452</v>
      </c>
      <c r="O3158" s="240"/>
      <c r="P3158" s="238"/>
    </row>
    <row r="3159" spans="9:16" x14ac:dyDescent="0.35">
      <c r="I3159" s="223">
        <v>46672</v>
      </c>
      <c r="J3159" s="233">
        <v>99.859264434159272</v>
      </c>
      <c r="K3159" s="235">
        <v>99.981545159057461</v>
      </c>
      <c r="L3159" s="235">
        <v>99.98107584363062</v>
      </c>
      <c r="M3159" s="240">
        <v>100.78749184695866</v>
      </c>
      <c r="N3159" s="240">
        <v>101.41385730264922</v>
      </c>
      <c r="O3159" s="240"/>
      <c r="P3159" s="238"/>
    </row>
    <row r="3160" spans="9:16" x14ac:dyDescent="0.35">
      <c r="I3160" s="223">
        <v>46673</v>
      </c>
      <c r="J3160" s="233">
        <v>99.85929099305072</v>
      </c>
      <c r="K3160" s="235">
        <v>99.981548641760043</v>
      </c>
      <c r="L3160" s="235">
        <v>99.981079184759921</v>
      </c>
      <c r="M3160" s="240">
        <v>100.78710619962912</v>
      </c>
      <c r="N3160" s="240">
        <v>101.41366856185326</v>
      </c>
      <c r="O3160" s="240"/>
      <c r="P3160" s="238"/>
    </row>
    <row r="3161" spans="9:16" x14ac:dyDescent="0.35">
      <c r="I3161" s="223">
        <v>46674</v>
      </c>
      <c r="J3161" s="233">
        <v>99.859317551942169</v>
      </c>
      <c r="K3161" s="235">
        <v>99.981552124462624</v>
      </c>
      <c r="L3161" s="235">
        <v>99.981082525889221</v>
      </c>
      <c r="M3161" s="240">
        <v>100.78672055229958</v>
      </c>
      <c r="N3161" s="240">
        <v>101.41347982105728</v>
      </c>
      <c r="O3161" s="240"/>
      <c r="P3161" s="238"/>
    </row>
    <row r="3162" spans="9:16" x14ac:dyDescent="0.35">
      <c r="I3162" s="223">
        <v>46675</v>
      </c>
      <c r="J3162" s="233">
        <v>99.859344110833618</v>
      </c>
      <c r="K3162" s="235">
        <v>99.981555607165205</v>
      </c>
      <c r="L3162" s="235">
        <v>99.981085867018521</v>
      </c>
      <c r="M3162" s="240">
        <v>100.78633490497005</v>
      </c>
      <c r="N3162" s="240">
        <v>101.41329108026132</v>
      </c>
      <c r="O3162" s="240"/>
      <c r="P3162" s="238"/>
    </row>
    <row r="3163" spans="9:16" x14ac:dyDescent="0.35">
      <c r="I3163" s="223">
        <v>46676</v>
      </c>
      <c r="J3163" s="233">
        <v>99.859370669725067</v>
      </c>
      <c r="K3163" s="235">
        <v>99.981559089867787</v>
      </c>
      <c r="L3163" s="235">
        <v>99.981089208147822</v>
      </c>
      <c r="M3163" s="240">
        <v>100.78594925764051</v>
      </c>
      <c r="N3163" s="240">
        <v>101.41310233946534</v>
      </c>
      <c r="O3163" s="240"/>
      <c r="P3163" s="238"/>
    </row>
    <row r="3164" spans="9:16" x14ac:dyDescent="0.35">
      <c r="I3164" s="223">
        <v>46677</v>
      </c>
      <c r="J3164" s="233">
        <v>99.859397228616515</v>
      </c>
      <c r="K3164" s="235">
        <v>99.981562572570368</v>
      </c>
      <c r="L3164" s="235">
        <v>99.981092549277122</v>
      </c>
      <c r="M3164" s="240">
        <v>100.78556361031097</v>
      </c>
      <c r="N3164" s="240">
        <v>101.41291359866938</v>
      </c>
      <c r="O3164" s="240"/>
      <c r="P3164" s="238"/>
    </row>
    <row r="3165" spans="9:16" x14ac:dyDescent="0.35">
      <c r="I3165" s="223">
        <v>46678</v>
      </c>
      <c r="J3165" s="233">
        <v>99.859423787507964</v>
      </c>
      <c r="K3165" s="235">
        <v>99.98156605527295</v>
      </c>
      <c r="L3165" s="235">
        <v>99.981095890406422</v>
      </c>
      <c r="M3165" s="240">
        <v>100.78517796298144</v>
      </c>
      <c r="N3165" s="240">
        <v>101.4127248578734</v>
      </c>
      <c r="O3165" s="240"/>
      <c r="P3165" s="238"/>
    </row>
    <row r="3166" spans="9:16" x14ac:dyDescent="0.35">
      <c r="I3166" s="223">
        <v>46679</v>
      </c>
      <c r="J3166" s="233">
        <v>99.859450346399413</v>
      </c>
      <c r="K3166" s="235">
        <v>99.981569537975531</v>
      </c>
      <c r="L3166" s="235">
        <v>99.981099231535723</v>
      </c>
      <c r="M3166" s="240">
        <v>100.7847923156519</v>
      </c>
      <c r="N3166" s="240">
        <v>101.41253611707744</v>
      </c>
      <c r="O3166" s="240"/>
      <c r="P3166" s="238"/>
    </row>
    <row r="3167" spans="9:16" x14ac:dyDescent="0.35">
      <c r="I3167" s="223">
        <v>46680</v>
      </c>
      <c r="J3167" s="233">
        <v>99.859476905290862</v>
      </c>
      <c r="K3167" s="235">
        <v>99.981573020678113</v>
      </c>
      <c r="L3167" s="235">
        <v>99.981102572665023</v>
      </c>
      <c r="M3167" s="240">
        <v>100.78440666832236</v>
      </c>
      <c r="N3167" s="240">
        <v>101.41234737628146</v>
      </c>
      <c r="O3167" s="240"/>
      <c r="P3167" s="238"/>
    </row>
    <row r="3168" spans="9:16" x14ac:dyDescent="0.35">
      <c r="I3168" s="223">
        <v>46681</v>
      </c>
      <c r="J3168" s="233">
        <v>99.85950346418231</v>
      </c>
      <c r="K3168" s="235">
        <v>99.981576503380694</v>
      </c>
      <c r="L3168" s="235">
        <v>99.981105913794323</v>
      </c>
      <c r="M3168" s="240">
        <v>100.78402102099282</v>
      </c>
      <c r="N3168" s="240">
        <v>101.4121586354855</v>
      </c>
      <c r="O3168" s="240"/>
      <c r="P3168" s="238"/>
    </row>
    <row r="3169" spans="9:16" x14ac:dyDescent="0.35">
      <c r="I3169" s="223">
        <v>46682</v>
      </c>
      <c r="J3169" s="233">
        <v>99.859530023073759</v>
      </c>
      <c r="K3169" s="235">
        <v>99.981579986083275</v>
      </c>
      <c r="L3169" s="235">
        <v>99.981109254923624</v>
      </c>
      <c r="M3169" s="240">
        <v>100.78363537366329</v>
      </c>
      <c r="N3169" s="240">
        <v>101.41196989468952</v>
      </c>
      <c r="O3169" s="240"/>
      <c r="P3169" s="238"/>
    </row>
    <row r="3170" spans="9:16" x14ac:dyDescent="0.35">
      <c r="I3170" s="223">
        <v>46683</v>
      </c>
      <c r="J3170" s="233">
        <v>99.859556581965208</v>
      </c>
      <c r="K3170" s="235">
        <v>99.981583468785857</v>
      </c>
      <c r="L3170" s="235">
        <v>99.981112596052924</v>
      </c>
      <c r="M3170" s="240">
        <v>100.78324972633375</v>
      </c>
      <c r="N3170" s="240">
        <v>101.41178115389356</v>
      </c>
      <c r="O3170" s="240"/>
      <c r="P3170" s="238"/>
    </row>
    <row r="3171" spans="9:16" x14ac:dyDescent="0.35">
      <c r="I3171" s="223">
        <v>46684</v>
      </c>
      <c r="J3171" s="233">
        <v>99.859583140856657</v>
      </c>
      <c r="K3171" s="235">
        <v>99.981586951488438</v>
      </c>
      <c r="L3171" s="235">
        <v>99.981115937182224</v>
      </c>
      <c r="M3171" s="240">
        <v>100.78286407900421</v>
      </c>
      <c r="N3171" s="240">
        <v>101.41159241309758</v>
      </c>
      <c r="O3171" s="240"/>
      <c r="P3171" s="238"/>
    </row>
    <row r="3172" spans="9:16" x14ac:dyDescent="0.35">
      <c r="I3172" s="223">
        <v>46685</v>
      </c>
      <c r="J3172" s="233">
        <v>99.859609699748106</v>
      </c>
      <c r="K3172" s="235">
        <v>99.98159043419102</v>
      </c>
      <c r="L3172" s="235">
        <v>99.981119278311525</v>
      </c>
      <c r="M3172" s="240">
        <v>100.78247843167468</v>
      </c>
      <c r="N3172" s="240">
        <v>101.41140367230162</v>
      </c>
      <c r="O3172" s="240"/>
      <c r="P3172" s="238"/>
    </row>
    <row r="3173" spans="9:16" x14ac:dyDescent="0.35">
      <c r="I3173" s="223">
        <v>46686</v>
      </c>
      <c r="J3173" s="233">
        <v>99.859636258639554</v>
      </c>
      <c r="K3173" s="235">
        <v>99.981593916893601</v>
      </c>
      <c r="L3173" s="235">
        <v>99.981122619440825</v>
      </c>
      <c r="M3173" s="240">
        <v>100.78209278434514</v>
      </c>
      <c r="N3173" s="240">
        <v>101.41121493150564</v>
      </c>
      <c r="O3173" s="240"/>
      <c r="P3173" s="238"/>
    </row>
    <row r="3174" spans="9:16" x14ac:dyDescent="0.35">
      <c r="I3174" s="223">
        <v>46687</v>
      </c>
      <c r="J3174" s="233">
        <v>99.859662817531003</v>
      </c>
      <c r="K3174" s="235">
        <v>99.981597399596183</v>
      </c>
      <c r="L3174" s="235">
        <v>99.981125960570125</v>
      </c>
      <c r="M3174" s="240">
        <v>100.7817071370156</v>
      </c>
      <c r="N3174" s="240">
        <v>101.41102619070968</v>
      </c>
      <c r="O3174" s="240"/>
      <c r="P3174" s="238"/>
    </row>
    <row r="3175" spans="9:16" x14ac:dyDescent="0.35">
      <c r="I3175" s="223">
        <v>46688</v>
      </c>
      <c r="J3175" s="233">
        <v>99.859689376422452</v>
      </c>
      <c r="K3175" s="235">
        <v>99.981600882298764</v>
      </c>
      <c r="L3175" s="235">
        <v>99.981129301699426</v>
      </c>
      <c r="M3175" s="240">
        <v>100.78132148968606</v>
      </c>
      <c r="N3175" s="240">
        <v>101.4108374499137</v>
      </c>
      <c r="O3175" s="240"/>
      <c r="P3175" s="238"/>
    </row>
    <row r="3176" spans="9:16" x14ac:dyDescent="0.35">
      <c r="I3176" s="223">
        <v>46689</v>
      </c>
      <c r="J3176" s="233">
        <v>99.859715935313901</v>
      </c>
      <c r="K3176" s="235">
        <v>99.981604365001346</v>
      </c>
      <c r="L3176" s="235">
        <v>99.981132642828726</v>
      </c>
      <c r="M3176" s="240">
        <v>100.78093584235653</v>
      </c>
      <c r="N3176" s="240">
        <v>101.41064870911774</v>
      </c>
      <c r="O3176" s="240"/>
      <c r="P3176" s="238"/>
    </row>
    <row r="3177" spans="9:16" x14ac:dyDescent="0.35">
      <c r="I3177" s="223">
        <v>46690</v>
      </c>
      <c r="J3177" s="233">
        <v>99.859742494205349</v>
      </c>
      <c r="K3177" s="235">
        <v>99.981607847703927</v>
      </c>
      <c r="L3177" s="235">
        <v>99.981135983958026</v>
      </c>
      <c r="M3177" s="240">
        <v>100.78055019502699</v>
      </c>
      <c r="N3177" s="240">
        <v>101.41045996832176</v>
      </c>
      <c r="O3177" s="240"/>
      <c r="P3177" s="238"/>
    </row>
    <row r="3178" spans="9:16" x14ac:dyDescent="0.35">
      <c r="I3178" s="223">
        <v>46691</v>
      </c>
      <c r="J3178" s="233">
        <v>99.859769053096798</v>
      </c>
      <c r="K3178" s="235">
        <v>99.981611330406508</v>
      </c>
      <c r="L3178" s="235">
        <v>99.981139325087327</v>
      </c>
      <c r="M3178" s="240">
        <v>100.78016454769745</v>
      </c>
      <c r="N3178" s="240">
        <v>101.4102712275258</v>
      </c>
      <c r="O3178" s="240"/>
      <c r="P3178" s="238"/>
    </row>
    <row r="3179" spans="9:16" x14ac:dyDescent="0.35">
      <c r="I3179" s="223">
        <v>46692</v>
      </c>
      <c r="J3179" s="233">
        <v>99.859795611988247</v>
      </c>
      <c r="K3179" s="235">
        <v>99.98161481310909</v>
      </c>
      <c r="L3179" s="235">
        <v>99.981142666216627</v>
      </c>
      <c r="M3179" s="240">
        <v>100.77977890036792</v>
      </c>
      <c r="N3179" s="240">
        <v>101.41008248672982</v>
      </c>
      <c r="O3179" s="240"/>
      <c r="P3179" s="238"/>
    </row>
    <row r="3180" spans="9:16" x14ac:dyDescent="0.35">
      <c r="I3180" s="223">
        <v>46693</v>
      </c>
      <c r="J3180" s="233">
        <v>99.859822170879696</v>
      </c>
      <c r="K3180" s="235">
        <v>99.981618295811671</v>
      </c>
      <c r="L3180" s="235">
        <v>99.981146007345927</v>
      </c>
      <c r="M3180" s="240">
        <v>100.77939325303838</v>
      </c>
      <c r="N3180" s="240">
        <v>101.40989374593386</v>
      </c>
      <c r="O3180" s="240"/>
      <c r="P3180" s="238"/>
    </row>
    <row r="3181" spans="9:16" x14ac:dyDescent="0.35">
      <c r="I3181" s="223">
        <v>46694</v>
      </c>
      <c r="J3181" s="233">
        <v>99.859848729771144</v>
      </c>
      <c r="K3181" s="235">
        <v>99.981621778514253</v>
      </c>
      <c r="L3181" s="235">
        <v>99.981149348475228</v>
      </c>
      <c r="M3181" s="240">
        <v>100.77900760570884</v>
      </c>
      <c r="N3181" s="240">
        <v>101.40970500513788</v>
      </c>
      <c r="O3181" s="240"/>
      <c r="P3181" s="238"/>
    </row>
    <row r="3182" spans="9:16" x14ac:dyDescent="0.35">
      <c r="I3182" s="223">
        <v>46695</v>
      </c>
      <c r="J3182" s="233">
        <v>99.859875288662593</v>
      </c>
      <c r="K3182" s="235">
        <v>99.981625261216834</v>
      </c>
      <c r="L3182" s="235">
        <v>99.981152689604528</v>
      </c>
      <c r="M3182" s="240">
        <v>100.7786219583793</v>
      </c>
      <c r="N3182" s="240">
        <v>101.40951626434192</v>
      </c>
      <c r="O3182" s="240"/>
      <c r="P3182" s="238"/>
    </row>
    <row r="3183" spans="9:16" x14ac:dyDescent="0.35">
      <c r="I3183" s="223">
        <v>46696</v>
      </c>
      <c r="J3183" s="233">
        <v>99.859901847554042</v>
      </c>
      <c r="K3183" s="235">
        <v>99.981628743919416</v>
      </c>
      <c r="L3183" s="235">
        <v>99.981156030733828</v>
      </c>
      <c r="M3183" s="240">
        <v>100.77823631104977</v>
      </c>
      <c r="N3183" s="240">
        <v>101.40932752354594</v>
      </c>
      <c r="O3183" s="240"/>
      <c r="P3183" s="238"/>
    </row>
    <row r="3184" spans="9:16" x14ac:dyDescent="0.35">
      <c r="I3184" s="223">
        <v>46697</v>
      </c>
      <c r="J3184" s="233">
        <v>99.859928406445491</v>
      </c>
      <c r="K3184" s="235">
        <v>99.981632226621997</v>
      </c>
      <c r="L3184" s="235">
        <v>99.981159371863129</v>
      </c>
      <c r="M3184" s="240">
        <v>100.77785066372023</v>
      </c>
      <c r="N3184" s="240">
        <v>101.40913878274998</v>
      </c>
      <c r="O3184" s="240"/>
      <c r="P3184" s="238"/>
    </row>
    <row r="3185" spans="9:16" x14ac:dyDescent="0.35">
      <c r="I3185" s="223">
        <v>46698</v>
      </c>
      <c r="J3185" s="233">
        <v>99.859954965336939</v>
      </c>
      <c r="K3185" s="235">
        <v>99.981635709324578</v>
      </c>
      <c r="L3185" s="235">
        <v>99.981162712992429</v>
      </c>
      <c r="M3185" s="240">
        <v>100.77746501639069</v>
      </c>
      <c r="N3185" s="240">
        <v>101.408950041954</v>
      </c>
      <c r="O3185" s="240"/>
      <c r="P3185" s="238"/>
    </row>
    <row r="3186" spans="9:16" x14ac:dyDescent="0.35">
      <c r="I3186" s="223">
        <v>46699</v>
      </c>
      <c r="J3186" s="233">
        <v>99.859981524228388</v>
      </c>
      <c r="K3186" s="235">
        <v>99.98163919202716</v>
      </c>
      <c r="L3186" s="235">
        <v>99.981166054121729</v>
      </c>
      <c r="M3186" s="240">
        <v>100.77707936906116</v>
      </c>
      <c r="N3186" s="240">
        <v>101.40876130115804</v>
      </c>
      <c r="O3186" s="240"/>
      <c r="P3186" s="238"/>
    </row>
    <row r="3187" spans="9:16" x14ac:dyDescent="0.35">
      <c r="I3187" s="223">
        <v>46700</v>
      </c>
      <c r="J3187" s="233">
        <v>99.860008083119837</v>
      </c>
      <c r="K3187" s="235">
        <v>99.981642674729741</v>
      </c>
      <c r="L3187" s="235">
        <v>99.98116939525103</v>
      </c>
      <c r="M3187" s="240">
        <v>100.77669372173162</v>
      </c>
      <c r="N3187" s="240">
        <v>101.40857256036206</v>
      </c>
      <c r="O3187" s="240"/>
      <c r="P3187" s="238"/>
    </row>
    <row r="3188" spans="9:16" x14ac:dyDescent="0.35">
      <c r="I3188" s="223">
        <v>46701</v>
      </c>
      <c r="J3188" s="233">
        <v>99.860034642011286</v>
      </c>
      <c r="K3188" s="235">
        <v>99.981646157432323</v>
      </c>
      <c r="L3188" s="235">
        <v>99.98117273638033</v>
      </c>
      <c r="M3188" s="240">
        <v>100.77630807440208</v>
      </c>
      <c r="N3188" s="240">
        <v>101.4083838195661</v>
      </c>
      <c r="O3188" s="240"/>
      <c r="P3188" s="238"/>
    </row>
    <row r="3189" spans="9:16" x14ac:dyDescent="0.35">
      <c r="I3189" s="223">
        <v>46702</v>
      </c>
      <c r="J3189" s="233">
        <v>99.860061200902734</v>
      </c>
      <c r="K3189" s="235">
        <v>99.981649640134904</v>
      </c>
      <c r="L3189" s="235">
        <v>99.98117607750963</v>
      </c>
      <c r="M3189" s="240">
        <v>100.77592242707254</v>
      </c>
      <c r="N3189" s="240">
        <v>101.40819507877012</v>
      </c>
      <c r="O3189" s="240"/>
      <c r="P3189" s="238"/>
    </row>
    <row r="3190" spans="9:16" x14ac:dyDescent="0.35">
      <c r="I3190" s="223">
        <v>46703</v>
      </c>
      <c r="J3190" s="233">
        <v>99.860087759794183</v>
      </c>
      <c r="K3190" s="235">
        <v>99.981653122837486</v>
      </c>
      <c r="L3190" s="235">
        <v>99.981179418638931</v>
      </c>
      <c r="M3190" s="240">
        <v>100.77553677974301</v>
      </c>
      <c r="N3190" s="240">
        <v>101.40800633797416</v>
      </c>
      <c r="O3190" s="240"/>
      <c r="P3190" s="238"/>
    </row>
    <row r="3191" spans="9:16" x14ac:dyDescent="0.35">
      <c r="I3191" s="223">
        <v>46704</v>
      </c>
      <c r="J3191" s="233">
        <v>99.860114318685632</v>
      </c>
      <c r="K3191" s="235">
        <v>99.981656605540067</v>
      </c>
      <c r="L3191" s="235">
        <v>99.981182759768231</v>
      </c>
      <c r="M3191" s="240">
        <v>100.77515113241347</v>
      </c>
      <c r="N3191" s="240">
        <v>101.40781759717818</v>
      </c>
      <c r="O3191" s="240"/>
      <c r="P3191" s="238"/>
    </row>
    <row r="3192" spans="9:16" x14ac:dyDescent="0.35">
      <c r="I3192" s="223">
        <v>46705</v>
      </c>
      <c r="J3192" s="233">
        <v>99.860140877577081</v>
      </c>
      <c r="K3192" s="235">
        <v>99.981660088242648</v>
      </c>
      <c r="L3192" s="235">
        <v>99.981186100897531</v>
      </c>
      <c r="M3192" s="240">
        <v>100.77476548508393</v>
      </c>
      <c r="N3192" s="240">
        <v>101.40762885638222</v>
      </c>
      <c r="O3192" s="240"/>
      <c r="P3192" s="238"/>
    </row>
    <row r="3193" spans="9:16" x14ac:dyDescent="0.35">
      <c r="I3193" s="223">
        <v>46706</v>
      </c>
      <c r="J3193" s="233">
        <v>99.860167436468529</v>
      </c>
      <c r="K3193" s="235">
        <v>99.98166357094523</v>
      </c>
      <c r="L3193" s="235">
        <v>99.981189442026832</v>
      </c>
      <c r="M3193" s="240">
        <v>100.7743798377544</v>
      </c>
      <c r="N3193" s="240">
        <v>101.40744011558624</v>
      </c>
      <c r="O3193" s="240"/>
      <c r="P3193" s="238"/>
    </row>
    <row r="3194" spans="9:16" x14ac:dyDescent="0.35">
      <c r="I3194" s="223">
        <v>46707</v>
      </c>
      <c r="J3194" s="233">
        <v>99.860193995359978</v>
      </c>
      <c r="K3194" s="235">
        <v>99.981667053647811</v>
      </c>
      <c r="L3194" s="235">
        <v>99.981192783156132</v>
      </c>
      <c r="M3194" s="240">
        <v>100.77399419042486</v>
      </c>
      <c r="N3194" s="240">
        <v>101.40725137479028</v>
      </c>
      <c r="O3194" s="240"/>
      <c r="P3194" s="238"/>
    </row>
    <row r="3195" spans="9:16" x14ac:dyDescent="0.35">
      <c r="I3195" s="223">
        <v>46708</v>
      </c>
      <c r="J3195" s="233">
        <v>99.860220554251427</v>
      </c>
      <c r="K3195" s="235">
        <v>99.981670536350393</v>
      </c>
      <c r="L3195" s="235">
        <v>99.981196124285432</v>
      </c>
      <c r="M3195" s="240">
        <v>100.77360854309532</v>
      </c>
      <c r="N3195" s="240">
        <v>101.4070626339943</v>
      </c>
      <c r="O3195" s="240"/>
      <c r="P3195" s="238"/>
    </row>
    <row r="3196" spans="9:16" x14ac:dyDescent="0.35">
      <c r="I3196" s="223">
        <v>46709</v>
      </c>
      <c r="J3196" s="233">
        <v>99.860247113142876</v>
      </c>
      <c r="K3196" s="235">
        <v>99.981674019052974</v>
      </c>
      <c r="L3196" s="235">
        <v>99.981199465414733</v>
      </c>
      <c r="M3196" s="240">
        <v>100.77322289576578</v>
      </c>
      <c r="N3196" s="240">
        <v>101.40687389319834</v>
      </c>
      <c r="O3196" s="240"/>
      <c r="P3196" s="238"/>
    </row>
    <row r="3197" spans="9:16" x14ac:dyDescent="0.35">
      <c r="I3197" s="223">
        <v>46710</v>
      </c>
      <c r="J3197" s="233">
        <v>99.860273672034324</v>
      </c>
      <c r="K3197" s="235">
        <v>99.981677501755556</v>
      </c>
      <c r="L3197" s="235">
        <v>99.981202806544033</v>
      </c>
      <c r="M3197" s="240">
        <v>100.77283724843625</v>
      </c>
      <c r="N3197" s="240">
        <v>101.40668515240236</v>
      </c>
      <c r="O3197" s="240"/>
      <c r="P3197" s="238"/>
    </row>
    <row r="3198" spans="9:16" x14ac:dyDescent="0.35">
      <c r="I3198" s="223">
        <v>46711</v>
      </c>
      <c r="J3198" s="233">
        <v>99.860300230925773</v>
      </c>
      <c r="K3198" s="235">
        <v>99.981680984458137</v>
      </c>
      <c r="L3198" s="235">
        <v>99.981206147673333</v>
      </c>
      <c r="M3198" s="240">
        <v>100.77245160110671</v>
      </c>
      <c r="N3198" s="240">
        <v>101.4064964116064</v>
      </c>
      <c r="O3198" s="240"/>
      <c r="P3198" s="238"/>
    </row>
    <row r="3199" spans="9:16" x14ac:dyDescent="0.35">
      <c r="I3199" s="223">
        <v>46712</v>
      </c>
      <c r="J3199" s="233">
        <v>99.860326789817222</v>
      </c>
      <c r="K3199" s="235">
        <v>99.981684467160719</v>
      </c>
      <c r="L3199" s="235">
        <v>99.981209488802634</v>
      </c>
      <c r="M3199" s="240">
        <v>100.77206595377717</v>
      </c>
      <c r="N3199" s="240">
        <v>101.40630767081042</v>
      </c>
      <c r="O3199" s="240"/>
      <c r="P3199" s="238"/>
    </row>
    <row r="3200" spans="9:16" x14ac:dyDescent="0.35">
      <c r="I3200" s="223">
        <v>46713</v>
      </c>
      <c r="J3200" s="233">
        <v>99.860353348708671</v>
      </c>
      <c r="K3200" s="235">
        <v>99.9816879498633</v>
      </c>
      <c r="L3200" s="235">
        <v>99.981212829931934</v>
      </c>
      <c r="M3200" s="240">
        <v>100.77168030644764</v>
      </c>
      <c r="N3200" s="240">
        <v>101.40611893001446</v>
      </c>
      <c r="O3200" s="240"/>
      <c r="P3200" s="238"/>
    </row>
    <row r="3201" spans="9:16" x14ac:dyDescent="0.35">
      <c r="I3201" s="223">
        <v>46714</v>
      </c>
      <c r="J3201" s="233">
        <v>99.86037990760012</v>
      </c>
      <c r="K3201" s="235">
        <v>99.981691432565881</v>
      </c>
      <c r="L3201" s="235">
        <v>99.981216171061234</v>
      </c>
      <c r="M3201" s="240">
        <v>100.7712946591181</v>
      </c>
      <c r="N3201" s="240">
        <v>101.40593018921848</v>
      </c>
      <c r="O3201" s="240"/>
      <c r="P3201" s="238"/>
    </row>
    <row r="3202" spans="9:16" x14ac:dyDescent="0.35">
      <c r="I3202" s="223">
        <v>46715</v>
      </c>
      <c r="J3202" s="233">
        <v>99.860406466491568</v>
      </c>
      <c r="K3202" s="235">
        <v>99.981694915268463</v>
      </c>
      <c r="L3202" s="235">
        <v>99.981219512190535</v>
      </c>
      <c r="M3202" s="240">
        <v>100.77090901178856</v>
      </c>
      <c r="N3202" s="240">
        <v>101.40574144842252</v>
      </c>
      <c r="O3202" s="240"/>
      <c r="P3202" s="238"/>
    </row>
    <row r="3203" spans="9:16" x14ac:dyDescent="0.35">
      <c r="I3203" s="223">
        <v>46716</v>
      </c>
      <c r="J3203" s="233">
        <v>99.860433025383017</v>
      </c>
      <c r="K3203" s="235">
        <v>99.981698397971044</v>
      </c>
      <c r="L3203" s="235">
        <v>99.981222853319835</v>
      </c>
      <c r="M3203" s="240">
        <v>100.77052336445902</v>
      </c>
      <c r="N3203" s="240">
        <v>101.40555270762654</v>
      </c>
      <c r="O3203" s="240"/>
      <c r="P3203" s="238"/>
    </row>
    <row r="3204" spans="9:16" x14ac:dyDescent="0.35">
      <c r="I3204" s="223">
        <v>46717</v>
      </c>
      <c r="J3204" s="233">
        <v>99.860459584274466</v>
      </c>
      <c r="K3204" s="235">
        <v>99.981701880673626</v>
      </c>
      <c r="L3204" s="235">
        <v>99.981226194449135</v>
      </c>
      <c r="M3204" s="240">
        <v>100.77013771712949</v>
      </c>
      <c r="N3204" s="240">
        <v>101.40536396683058</v>
      </c>
      <c r="O3204" s="240"/>
      <c r="P3204" s="238"/>
    </row>
    <row r="3205" spans="9:16" x14ac:dyDescent="0.35">
      <c r="I3205" s="223">
        <v>46718</v>
      </c>
      <c r="J3205" s="233">
        <v>99.860486143165915</v>
      </c>
      <c r="K3205" s="235">
        <v>99.981705363376207</v>
      </c>
      <c r="L3205" s="235">
        <v>99.981229535578436</v>
      </c>
      <c r="M3205" s="240">
        <v>100.76975206979995</v>
      </c>
      <c r="N3205" s="240">
        <v>101.4051752260346</v>
      </c>
      <c r="O3205" s="240"/>
      <c r="P3205" s="238"/>
    </row>
    <row r="3206" spans="9:16" x14ac:dyDescent="0.35">
      <c r="I3206" s="223">
        <v>46719</v>
      </c>
      <c r="J3206" s="233">
        <v>99.860512702057363</v>
      </c>
      <c r="K3206" s="235">
        <v>99.981708846078789</v>
      </c>
      <c r="L3206" s="235">
        <v>99.981232876707736</v>
      </c>
      <c r="M3206" s="240">
        <v>100.76936642247041</v>
      </c>
      <c r="N3206" s="240">
        <v>101.40498648523864</v>
      </c>
      <c r="O3206" s="240"/>
      <c r="P3206" s="238"/>
    </row>
    <row r="3207" spans="9:16" x14ac:dyDescent="0.35">
      <c r="I3207" s="223">
        <v>46720</v>
      </c>
      <c r="J3207" s="233">
        <v>99.860539260948812</v>
      </c>
      <c r="K3207" s="235">
        <v>99.98171232878137</v>
      </c>
      <c r="L3207" s="235">
        <v>99.981236217837036</v>
      </c>
      <c r="M3207" s="240">
        <v>100.76898077514088</v>
      </c>
      <c r="N3207" s="240">
        <v>101.40479774444266</v>
      </c>
      <c r="O3207" s="240"/>
      <c r="P3207" s="238"/>
    </row>
    <row r="3208" spans="9:16" x14ac:dyDescent="0.35">
      <c r="I3208" s="223">
        <v>46721</v>
      </c>
      <c r="J3208" s="233">
        <v>99.860565819840261</v>
      </c>
      <c r="K3208" s="235">
        <v>99.981715811483951</v>
      </c>
      <c r="L3208" s="235">
        <v>99.981239558966337</v>
      </c>
      <c r="M3208" s="240">
        <v>100.76859512781134</v>
      </c>
      <c r="N3208" s="240">
        <v>101.4046090036467</v>
      </c>
      <c r="O3208" s="240"/>
      <c r="P3208" s="238"/>
    </row>
    <row r="3209" spans="9:16" x14ac:dyDescent="0.35">
      <c r="I3209" s="223">
        <v>46722</v>
      </c>
      <c r="J3209" s="233">
        <v>99.86059237873171</v>
      </c>
      <c r="K3209" s="235">
        <v>99.981719294186533</v>
      </c>
      <c r="L3209" s="235">
        <v>99.981242900095637</v>
      </c>
      <c r="M3209" s="240">
        <v>100.7682094804818</v>
      </c>
      <c r="N3209" s="240">
        <v>101.40442026285072</v>
      </c>
      <c r="O3209" s="240"/>
      <c r="P3209" s="238"/>
    </row>
    <row r="3210" spans="9:16" x14ac:dyDescent="0.35">
      <c r="I3210" s="223">
        <v>46723</v>
      </c>
      <c r="J3210" s="233">
        <v>99.860618937623158</v>
      </c>
      <c r="K3210" s="235">
        <v>99.981722776889114</v>
      </c>
      <c r="L3210" s="235">
        <v>99.981246241224937</v>
      </c>
      <c r="M3210" s="240">
        <v>100.76782383315226</v>
      </c>
      <c r="N3210" s="240">
        <v>101.40423152205476</v>
      </c>
      <c r="O3210" s="240"/>
      <c r="P3210" s="238"/>
    </row>
    <row r="3211" spans="9:16" x14ac:dyDescent="0.35">
      <c r="I3211" s="223">
        <v>46724</v>
      </c>
      <c r="J3211" s="233">
        <v>99.860645496514607</v>
      </c>
      <c r="K3211" s="235">
        <v>99.981726259591696</v>
      </c>
      <c r="L3211" s="235">
        <v>99.981249582354238</v>
      </c>
      <c r="M3211" s="240">
        <v>100.76743818582273</v>
      </c>
      <c r="N3211" s="240">
        <v>101.40404278125878</v>
      </c>
      <c r="O3211" s="240"/>
      <c r="P3211" s="238"/>
    </row>
    <row r="3212" spans="9:16" x14ac:dyDescent="0.35">
      <c r="I3212" s="223">
        <v>46725</v>
      </c>
      <c r="J3212" s="233">
        <v>99.860672055406056</v>
      </c>
      <c r="K3212" s="235">
        <v>99.981729742294277</v>
      </c>
      <c r="L3212" s="235">
        <v>99.981252923483538</v>
      </c>
      <c r="M3212" s="240">
        <v>100.76705253849319</v>
      </c>
      <c r="N3212" s="240">
        <v>101.40385404046282</v>
      </c>
      <c r="O3212" s="240"/>
      <c r="P3212" s="238"/>
    </row>
    <row r="3213" spans="9:16" x14ac:dyDescent="0.35">
      <c r="I3213" s="223">
        <v>46726</v>
      </c>
      <c r="J3213" s="233">
        <v>99.860698614297505</v>
      </c>
      <c r="K3213" s="235">
        <v>99.981733224996859</v>
      </c>
      <c r="L3213" s="235">
        <v>99.981256264612838</v>
      </c>
      <c r="M3213" s="240">
        <v>100.76666689116365</v>
      </c>
      <c r="N3213" s="240">
        <v>101.40366529966684</v>
      </c>
      <c r="O3213" s="240"/>
      <c r="P3213" s="238"/>
    </row>
    <row r="3214" spans="9:16" x14ac:dyDescent="0.35">
      <c r="I3214" s="223">
        <v>46727</v>
      </c>
      <c r="J3214" s="233">
        <v>99.860725173188953</v>
      </c>
      <c r="K3214" s="235">
        <v>99.98173670769944</v>
      </c>
      <c r="L3214" s="235">
        <v>99.981259605742139</v>
      </c>
      <c r="M3214" s="240">
        <v>100.76628124383411</v>
      </c>
      <c r="N3214" s="240">
        <v>101.40347655887088</v>
      </c>
      <c r="O3214" s="240"/>
      <c r="P3214" s="238"/>
    </row>
    <row r="3215" spans="9:16" x14ac:dyDescent="0.35">
      <c r="I3215" s="223">
        <v>46728</v>
      </c>
      <c r="J3215" s="233">
        <v>99.860751732080402</v>
      </c>
      <c r="K3215" s="235">
        <v>99.981740190402022</v>
      </c>
      <c r="L3215" s="235">
        <v>99.981262946871439</v>
      </c>
      <c r="M3215" s="240">
        <v>100.76589559650458</v>
      </c>
      <c r="N3215" s="240">
        <v>101.4032878180749</v>
      </c>
      <c r="O3215" s="240"/>
      <c r="P3215" s="238"/>
    </row>
    <row r="3216" spans="9:16" x14ac:dyDescent="0.35">
      <c r="I3216" s="223">
        <v>46729</v>
      </c>
      <c r="J3216" s="233">
        <v>99.860778290971851</v>
      </c>
      <c r="K3216" s="235">
        <v>99.981743673104603</v>
      </c>
      <c r="L3216" s="235">
        <v>99.981266288000739</v>
      </c>
      <c r="M3216" s="240">
        <v>100.76550994917504</v>
      </c>
      <c r="N3216" s="240">
        <v>101.40309907727894</v>
      </c>
      <c r="O3216" s="240"/>
      <c r="P3216" s="238"/>
    </row>
    <row r="3217" spans="9:16" x14ac:dyDescent="0.35">
      <c r="I3217" s="223">
        <v>46730</v>
      </c>
      <c r="J3217" s="233">
        <v>99.8608048498633</v>
      </c>
      <c r="K3217" s="235">
        <v>99.981747155807184</v>
      </c>
      <c r="L3217" s="235">
        <v>99.98126962913004</v>
      </c>
      <c r="M3217" s="240">
        <v>100.7651243018455</v>
      </c>
      <c r="N3217" s="240">
        <v>101.40291033648296</v>
      </c>
      <c r="O3217" s="240"/>
      <c r="P3217" s="238"/>
    </row>
    <row r="3218" spans="9:16" x14ac:dyDescent="0.35">
      <c r="I3218" s="223">
        <v>46731</v>
      </c>
      <c r="J3218" s="233">
        <v>99.860831408754748</v>
      </c>
      <c r="K3218" s="235">
        <v>99.981750638509766</v>
      </c>
      <c r="L3218" s="235">
        <v>99.98127297025934</v>
      </c>
      <c r="M3218" s="240">
        <v>100.76473865451597</v>
      </c>
      <c r="N3218" s="240">
        <v>101.402721595687</v>
      </c>
      <c r="O3218" s="240"/>
      <c r="P3218" s="238"/>
    </row>
    <row r="3219" spans="9:16" x14ac:dyDescent="0.35">
      <c r="I3219" s="223">
        <v>46732</v>
      </c>
      <c r="J3219" s="233">
        <v>99.860857967646197</v>
      </c>
      <c r="K3219" s="235">
        <v>99.981754121212347</v>
      </c>
      <c r="L3219" s="235">
        <v>99.98127631138864</v>
      </c>
      <c r="M3219" s="240">
        <v>100.76435300718643</v>
      </c>
      <c r="N3219" s="240">
        <v>101.40253285489102</v>
      </c>
      <c r="O3219" s="240"/>
      <c r="P3219" s="238"/>
    </row>
    <row r="3220" spans="9:16" x14ac:dyDescent="0.35">
      <c r="I3220" s="223">
        <v>46733</v>
      </c>
      <c r="J3220" s="233">
        <v>99.860884526537646</v>
      </c>
      <c r="K3220" s="235">
        <v>99.981757603914929</v>
      </c>
      <c r="L3220" s="235">
        <v>99.981279652517941</v>
      </c>
      <c r="M3220" s="240">
        <v>100.76396735985689</v>
      </c>
      <c r="N3220" s="240">
        <v>101.40234411409506</v>
      </c>
      <c r="O3220" s="240"/>
      <c r="P3220" s="238"/>
    </row>
    <row r="3221" spans="9:16" x14ac:dyDescent="0.35">
      <c r="I3221" s="223">
        <v>46734</v>
      </c>
      <c r="J3221" s="233">
        <v>99.860911085429095</v>
      </c>
      <c r="K3221" s="235">
        <v>99.98176108661751</v>
      </c>
      <c r="L3221" s="235">
        <v>99.981282993647241</v>
      </c>
      <c r="M3221" s="240">
        <v>100.76358171252735</v>
      </c>
      <c r="N3221" s="240">
        <v>101.40215537329908</v>
      </c>
      <c r="O3221" s="240"/>
      <c r="P3221" s="238"/>
    </row>
    <row r="3222" spans="9:16" x14ac:dyDescent="0.35">
      <c r="I3222" s="223">
        <v>46735</v>
      </c>
      <c r="J3222" s="233">
        <v>99.860937644320543</v>
      </c>
      <c r="K3222" s="235">
        <v>99.981764569320092</v>
      </c>
      <c r="L3222" s="235">
        <v>99.981286334776541</v>
      </c>
      <c r="M3222" s="240">
        <v>100.76319606519782</v>
      </c>
      <c r="N3222" s="240">
        <v>101.40196663250312</v>
      </c>
      <c r="O3222" s="240"/>
      <c r="P3222" s="238"/>
    </row>
    <row r="3223" spans="9:16" x14ac:dyDescent="0.35">
      <c r="I3223" s="223">
        <v>46736</v>
      </c>
      <c r="J3223" s="233">
        <v>99.860964203211992</v>
      </c>
      <c r="K3223" s="235">
        <v>99.981768052022673</v>
      </c>
      <c r="L3223" s="235">
        <v>99.981289675905842</v>
      </c>
      <c r="M3223" s="240">
        <v>100.76281041786828</v>
      </c>
      <c r="N3223" s="240">
        <v>101.40177789170714</v>
      </c>
      <c r="O3223" s="240"/>
      <c r="P3223" s="238"/>
    </row>
    <row r="3224" spans="9:16" x14ac:dyDescent="0.35">
      <c r="I3224" s="223">
        <v>46737</v>
      </c>
      <c r="J3224" s="233">
        <v>99.860990762103441</v>
      </c>
      <c r="K3224" s="235">
        <v>99.981771534725254</v>
      </c>
      <c r="L3224" s="235">
        <v>99.981293017035142</v>
      </c>
      <c r="M3224" s="240">
        <v>100.76242477053874</v>
      </c>
      <c r="N3224" s="240">
        <v>101.40158915091118</v>
      </c>
      <c r="O3224" s="240"/>
      <c r="P3224" s="238"/>
    </row>
    <row r="3225" spans="9:16" x14ac:dyDescent="0.35">
      <c r="I3225" s="223">
        <v>46738</v>
      </c>
      <c r="J3225" s="233">
        <v>99.86101732099489</v>
      </c>
      <c r="K3225" s="235">
        <v>99.981775017427836</v>
      </c>
      <c r="L3225" s="235">
        <v>99.981296358164442</v>
      </c>
      <c r="M3225" s="240">
        <v>100.76203912320921</v>
      </c>
      <c r="N3225" s="240">
        <v>101.4014004101152</v>
      </c>
      <c r="O3225" s="240"/>
      <c r="P3225" s="238"/>
    </row>
    <row r="3226" spans="9:16" x14ac:dyDescent="0.35">
      <c r="I3226" s="223">
        <v>46739</v>
      </c>
      <c r="J3226" s="233">
        <v>99.861043879886338</v>
      </c>
      <c r="K3226" s="235">
        <v>99.981778500130417</v>
      </c>
      <c r="L3226" s="235">
        <v>99.981299699293743</v>
      </c>
      <c r="M3226" s="240">
        <v>100.76165347587967</v>
      </c>
      <c r="N3226" s="240">
        <v>101.40121166931924</v>
      </c>
      <c r="O3226" s="240"/>
      <c r="P3226" s="238"/>
    </row>
    <row r="3227" spans="9:16" x14ac:dyDescent="0.35">
      <c r="I3227" s="223">
        <v>46740</v>
      </c>
      <c r="J3227" s="233">
        <v>99.861070438777787</v>
      </c>
      <c r="K3227" s="235">
        <v>99.981781982832999</v>
      </c>
      <c r="L3227" s="235">
        <v>99.981303040423043</v>
      </c>
      <c r="M3227" s="240">
        <v>100.76126782855013</v>
      </c>
      <c r="N3227" s="240">
        <v>101.40102292852326</v>
      </c>
      <c r="O3227" s="240"/>
      <c r="P3227" s="238"/>
    </row>
    <row r="3228" spans="9:16" x14ac:dyDescent="0.35">
      <c r="I3228" s="223">
        <v>46741</v>
      </c>
      <c r="J3228" s="233">
        <v>99.861096997669236</v>
      </c>
      <c r="K3228" s="235">
        <v>99.98178546553558</v>
      </c>
      <c r="L3228" s="235">
        <v>99.981306381552344</v>
      </c>
      <c r="M3228" s="240">
        <v>100.76088218122059</v>
      </c>
      <c r="N3228" s="240">
        <v>101.4008341877273</v>
      </c>
      <c r="O3228" s="240"/>
      <c r="P3228" s="238"/>
    </row>
    <row r="3229" spans="9:16" x14ac:dyDescent="0.35">
      <c r="I3229" s="223">
        <v>46742</v>
      </c>
      <c r="J3229" s="233">
        <v>99.861123556560685</v>
      </c>
      <c r="K3229" s="235">
        <v>99.981788948238162</v>
      </c>
      <c r="L3229" s="235">
        <v>99.981309722681644</v>
      </c>
      <c r="M3229" s="240">
        <v>100.76049653389106</v>
      </c>
      <c r="N3229" s="240">
        <v>101.40064544693132</v>
      </c>
      <c r="O3229" s="240"/>
      <c r="P3229" s="238"/>
    </row>
    <row r="3230" spans="9:16" x14ac:dyDescent="0.35">
      <c r="I3230" s="223">
        <v>46743</v>
      </c>
      <c r="J3230" s="233">
        <v>99.861150115452133</v>
      </c>
      <c r="K3230" s="235">
        <v>99.981792430940743</v>
      </c>
      <c r="L3230" s="235">
        <v>99.981313063810944</v>
      </c>
      <c r="M3230" s="240">
        <v>100.76011088656152</v>
      </c>
      <c r="N3230" s="240">
        <v>101.40045670613536</v>
      </c>
      <c r="O3230" s="240"/>
      <c r="P3230" s="238"/>
    </row>
    <row r="3231" spans="9:16" x14ac:dyDescent="0.35">
      <c r="I3231" s="223">
        <v>46744</v>
      </c>
      <c r="J3231" s="233">
        <v>99.861176674343582</v>
      </c>
      <c r="K3231" s="235">
        <v>99.981795913643325</v>
      </c>
      <c r="L3231" s="235">
        <v>99.981316404940245</v>
      </c>
      <c r="M3231" s="240">
        <v>100.75972523923198</v>
      </c>
      <c r="N3231" s="240">
        <v>101.40026796533938</v>
      </c>
      <c r="O3231" s="240"/>
      <c r="P3231" s="238"/>
    </row>
    <row r="3232" spans="9:16" x14ac:dyDescent="0.35">
      <c r="I3232" s="223">
        <v>46745</v>
      </c>
      <c r="J3232" s="233">
        <v>99.861203233235031</v>
      </c>
      <c r="K3232" s="235">
        <v>99.981799396345906</v>
      </c>
      <c r="L3232" s="235">
        <v>99.981319746069545</v>
      </c>
      <c r="M3232" s="240">
        <v>100.75933959190245</v>
      </c>
      <c r="N3232" s="240">
        <v>101.40007922454342</v>
      </c>
      <c r="O3232" s="240"/>
      <c r="P3232" s="238"/>
    </row>
    <row r="3233" spans="9:16" x14ac:dyDescent="0.35">
      <c r="I3233" s="223">
        <v>46746</v>
      </c>
      <c r="J3233" s="233">
        <v>99.86122979212648</v>
      </c>
      <c r="K3233" s="235">
        <v>99.981802879048487</v>
      </c>
      <c r="L3233" s="235">
        <v>99.981323087198845</v>
      </c>
      <c r="M3233" s="240">
        <v>100.75895394457291</v>
      </c>
      <c r="N3233" s="240">
        <v>101.39989048374744</v>
      </c>
      <c r="O3233" s="240"/>
      <c r="P3233" s="238"/>
    </row>
    <row r="3234" spans="9:16" x14ac:dyDescent="0.35">
      <c r="I3234" s="223">
        <v>46747</v>
      </c>
      <c r="J3234" s="233">
        <v>99.861256351017929</v>
      </c>
      <c r="K3234" s="235">
        <v>99.981806361751069</v>
      </c>
      <c r="L3234" s="235">
        <v>99.981326428328146</v>
      </c>
      <c r="M3234" s="240">
        <v>100.75856829724337</v>
      </c>
      <c r="N3234" s="240">
        <v>101.39970174295148</v>
      </c>
      <c r="O3234" s="240"/>
      <c r="P3234" s="238"/>
    </row>
    <row r="3235" spans="9:16" x14ac:dyDescent="0.35">
      <c r="I3235" s="223">
        <v>46748</v>
      </c>
      <c r="J3235" s="233">
        <v>99.861282909909377</v>
      </c>
      <c r="K3235" s="235">
        <v>99.98180984445365</v>
      </c>
      <c r="L3235" s="235">
        <v>99.981329769457446</v>
      </c>
      <c r="M3235" s="240">
        <v>100.75818264991383</v>
      </c>
      <c r="N3235" s="240">
        <v>101.3995130021555</v>
      </c>
      <c r="O3235" s="240"/>
      <c r="P3235" s="238"/>
    </row>
    <row r="3236" spans="9:16" x14ac:dyDescent="0.35">
      <c r="I3236" s="223">
        <v>46749</v>
      </c>
      <c r="J3236" s="233">
        <v>99.861309468800826</v>
      </c>
      <c r="K3236" s="235">
        <v>99.981813327156232</v>
      </c>
      <c r="L3236" s="235">
        <v>99.981333110586746</v>
      </c>
      <c r="M3236" s="240">
        <v>100.7577970025843</v>
      </c>
      <c r="N3236" s="240">
        <v>101.39932426135954</v>
      </c>
      <c r="O3236" s="240"/>
      <c r="P3236" s="238"/>
    </row>
    <row r="3237" spans="9:16" x14ac:dyDescent="0.35">
      <c r="I3237" s="223">
        <v>46750</v>
      </c>
      <c r="J3237" s="233">
        <v>99.861336027692275</v>
      </c>
      <c r="K3237" s="235">
        <v>99.981816809858813</v>
      </c>
      <c r="L3237" s="235">
        <v>99.981336451716047</v>
      </c>
      <c r="M3237" s="240">
        <v>100.75741135525476</v>
      </c>
      <c r="N3237" s="240">
        <v>101.39913552056356</v>
      </c>
      <c r="O3237" s="240"/>
      <c r="P3237" s="238"/>
    </row>
    <row r="3238" spans="9:16" x14ac:dyDescent="0.35">
      <c r="I3238" s="223">
        <v>46751</v>
      </c>
      <c r="J3238" s="233">
        <v>99.861362586583724</v>
      </c>
      <c r="K3238" s="235">
        <v>99.981820292561395</v>
      </c>
      <c r="L3238" s="235">
        <v>99.981339792845347</v>
      </c>
      <c r="M3238" s="240">
        <v>100.75702570792522</v>
      </c>
      <c r="N3238" s="240">
        <v>101.3989467797676</v>
      </c>
      <c r="O3238" s="240"/>
      <c r="P3238" s="238"/>
    </row>
    <row r="3239" spans="9:16" x14ac:dyDescent="0.35">
      <c r="I3239" s="223">
        <v>46752</v>
      </c>
      <c r="J3239" s="233">
        <v>99.861389145475172</v>
      </c>
      <c r="K3239" s="235">
        <v>99.981823775263976</v>
      </c>
      <c r="L3239" s="235">
        <v>99.981343133974647</v>
      </c>
      <c r="M3239" s="240">
        <v>100.75664006059569</v>
      </c>
      <c r="N3239" s="240">
        <v>101.39875803897162</v>
      </c>
      <c r="O3239" s="240"/>
      <c r="P3239" s="238"/>
    </row>
    <row r="3240" spans="9:16" x14ac:dyDescent="0.35">
      <c r="I3240" s="223">
        <v>46753</v>
      </c>
      <c r="J3240" s="233">
        <v>99.861415704366621</v>
      </c>
      <c r="K3240" s="235">
        <v>99.981827257966557</v>
      </c>
      <c r="L3240" s="235">
        <v>99.981346475103948</v>
      </c>
      <c r="M3240" s="240">
        <v>100.75625441326615</v>
      </c>
      <c r="N3240" s="240">
        <v>101.39856929817566</v>
      </c>
      <c r="O3240" s="240"/>
      <c r="P3240" s="238"/>
    </row>
    <row r="3241" spans="9:16" x14ac:dyDescent="0.35">
      <c r="I3241" s="223">
        <v>46754</v>
      </c>
      <c r="J3241" s="233">
        <v>99.86144226325807</v>
      </c>
      <c r="K3241" s="235">
        <v>99.981830740669139</v>
      </c>
      <c r="L3241" s="235">
        <v>99.981349816233248</v>
      </c>
      <c r="M3241" s="240">
        <v>100.75586876593661</v>
      </c>
      <c r="N3241" s="240">
        <v>101.39838055737968</v>
      </c>
      <c r="O3241" s="240"/>
      <c r="P3241" s="238"/>
    </row>
    <row r="3242" spans="9:16" x14ac:dyDescent="0.35">
      <c r="I3242" s="223">
        <v>46755</v>
      </c>
      <c r="J3242" s="233">
        <v>99.861468822149519</v>
      </c>
      <c r="K3242" s="235">
        <v>99.98183422337172</v>
      </c>
      <c r="L3242" s="235">
        <v>99.981353157362548</v>
      </c>
      <c r="M3242" s="240">
        <v>100.75548311860707</v>
      </c>
      <c r="N3242" s="240">
        <v>101.39819181658372</v>
      </c>
      <c r="O3242" s="240"/>
      <c r="P3242" s="238"/>
    </row>
    <row r="3243" spans="9:16" x14ac:dyDescent="0.35">
      <c r="I3243" s="223">
        <v>46756</v>
      </c>
      <c r="J3243" s="233">
        <v>99.861495381040967</v>
      </c>
      <c r="K3243" s="235">
        <v>99.981837706074302</v>
      </c>
      <c r="L3243" s="235">
        <v>99.981356498491849</v>
      </c>
      <c r="M3243" s="240">
        <v>100.75509747127754</v>
      </c>
      <c r="N3243" s="240">
        <v>101.39800307578774</v>
      </c>
      <c r="O3243" s="240"/>
      <c r="P3243" s="238"/>
    </row>
    <row r="3244" spans="9:16" x14ac:dyDescent="0.35">
      <c r="I3244" s="223">
        <v>46757</v>
      </c>
      <c r="J3244" s="233">
        <v>99.861521939932416</v>
      </c>
      <c r="K3244" s="235">
        <v>99.981841188776883</v>
      </c>
      <c r="L3244" s="235">
        <v>99.981359839621149</v>
      </c>
      <c r="M3244" s="240">
        <v>100.754711823948</v>
      </c>
      <c r="N3244" s="240">
        <v>101.39781433499178</v>
      </c>
      <c r="O3244" s="240"/>
      <c r="P3244" s="238"/>
    </row>
    <row r="3245" spans="9:16" x14ac:dyDescent="0.35">
      <c r="I3245" s="223">
        <v>46758</v>
      </c>
      <c r="J3245" s="233">
        <v>99.861548498823865</v>
      </c>
      <c r="K3245" s="235">
        <v>99.981844671479465</v>
      </c>
      <c r="L3245" s="235">
        <v>99.981363180750449</v>
      </c>
      <c r="M3245" s="240">
        <v>100.75432617661846</v>
      </c>
      <c r="N3245" s="240">
        <v>101.3976255941958</v>
      </c>
      <c r="O3245" s="240"/>
      <c r="P3245" s="238"/>
    </row>
    <row r="3246" spans="9:16" x14ac:dyDescent="0.35">
      <c r="I3246" s="223">
        <v>46759</v>
      </c>
      <c r="J3246" s="233">
        <v>99.861575057715314</v>
      </c>
      <c r="K3246" s="235">
        <v>99.981848154182046</v>
      </c>
      <c r="L3246" s="235">
        <v>99.98136652187975</v>
      </c>
      <c r="M3246" s="240">
        <v>100.75394052928893</v>
      </c>
      <c r="N3246" s="240">
        <v>101.39743685339984</v>
      </c>
      <c r="O3246" s="240"/>
      <c r="P3246" s="238"/>
    </row>
    <row r="3247" spans="9:16" x14ac:dyDescent="0.35">
      <c r="I3247" s="223">
        <v>46760</v>
      </c>
      <c r="J3247" s="233">
        <v>99.861601616606762</v>
      </c>
      <c r="K3247" s="235">
        <v>99.981851636884628</v>
      </c>
      <c r="L3247" s="235">
        <v>99.98136986300905</v>
      </c>
      <c r="M3247" s="240">
        <v>100.75355488195939</v>
      </c>
      <c r="N3247" s="240">
        <v>101.39724811260386</v>
      </c>
      <c r="O3247" s="240"/>
      <c r="P3247" s="238"/>
    </row>
    <row r="3248" spans="9:16" x14ac:dyDescent="0.35">
      <c r="I3248" s="223">
        <v>46761</v>
      </c>
      <c r="J3248" s="233">
        <v>99.861628175498211</v>
      </c>
      <c r="K3248" s="235">
        <v>99.981855119587209</v>
      </c>
      <c r="L3248" s="235">
        <v>99.98137320413835</v>
      </c>
      <c r="M3248" s="240">
        <v>100.75316923462985</v>
      </c>
      <c r="N3248" s="240">
        <v>101.3970593718079</v>
      </c>
      <c r="O3248" s="240"/>
      <c r="P3248" s="238"/>
    </row>
    <row r="3249" spans="9:16" x14ac:dyDescent="0.35">
      <c r="I3249" s="223">
        <v>46762</v>
      </c>
      <c r="J3249" s="233">
        <v>99.86165473438966</v>
      </c>
      <c r="K3249" s="235">
        <v>99.98185860228979</v>
      </c>
      <c r="L3249" s="235">
        <v>99.981376545267651</v>
      </c>
      <c r="M3249" s="240">
        <v>100.75278358730031</v>
      </c>
      <c r="N3249" s="240">
        <v>101.39687063101192</v>
      </c>
      <c r="O3249" s="240"/>
      <c r="P3249" s="238"/>
    </row>
    <row r="3250" spans="9:16" x14ac:dyDescent="0.35">
      <c r="I3250" s="223">
        <v>46763</v>
      </c>
      <c r="J3250" s="233">
        <v>99.861681293281109</v>
      </c>
      <c r="K3250" s="235">
        <v>99.981862084992372</v>
      </c>
      <c r="L3250" s="235">
        <v>99.981379886396951</v>
      </c>
      <c r="M3250" s="240">
        <v>100.75239793997078</v>
      </c>
      <c r="N3250" s="240">
        <v>101.39668189021596</v>
      </c>
      <c r="O3250" s="240"/>
      <c r="P3250" s="238"/>
    </row>
    <row r="3251" spans="9:16" x14ac:dyDescent="0.35">
      <c r="I3251" s="223">
        <v>46764</v>
      </c>
      <c r="J3251" s="233">
        <v>99.861707852172557</v>
      </c>
      <c r="K3251" s="235">
        <v>99.981865567694953</v>
      </c>
      <c r="L3251" s="235">
        <v>99.981383227526251</v>
      </c>
      <c r="M3251" s="240">
        <v>100.75201229264124</v>
      </c>
      <c r="N3251" s="240">
        <v>101.39649314941998</v>
      </c>
      <c r="O3251" s="240"/>
      <c r="P3251" s="238"/>
    </row>
    <row r="3252" spans="9:16" x14ac:dyDescent="0.35">
      <c r="I3252" s="223">
        <v>46765</v>
      </c>
      <c r="J3252" s="233">
        <v>99.861734411064006</v>
      </c>
      <c r="K3252" s="235">
        <v>99.981869050397535</v>
      </c>
      <c r="L3252" s="235">
        <v>99.981386568655552</v>
      </c>
      <c r="M3252" s="240">
        <v>100.7516266453117</v>
      </c>
      <c r="N3252" s="240">
        <v>101.39630440862402</v>
      </c>
      <c r="O3252" s="240"/>
      <c r="P3252" s="238"/>
    </row>
    <row r="3253" spans="9:16" x14ac:dyDescent="0.35">
      <c r="I3253" s="223">
        <v>46766</v>
      </c>
      <c r="J3253" s="233">
        <v>99.861760969955455</v>
      </c>
      <c r="K3253" s="235">
        <v>99.981872533100116</v>
      </c>
      <c r="L3253" s="235">
        <v>99.981389909784852</v>
      </c>
      <c r="M3253" s="240">
        <v>100.75124099798217</v>
      </c>
      <c r="N3253" s="240">
        <v>101.39611566782804</v>
      </c>
      <c r="O3253" s="240"/>
      <c r="P3253" s="238"/>
    </row>
    <row r="3254" spans="9:16" x14ac:dyDescent="0.35">
      <c r="I3254" s="223">
        <v>46767</v>
      </c>
      <c r="J3254" s="233">
        <v>99.861787528846904</v>
      </c>
      <c r="K3254" s="235">
        <v>99.981876015802698</v>
      </c>
      <c r="L3254" s="235">
        <v>99.981393250914152</v>
      </c>
      <c r="M3254" s="240">
        <v>100.75085535065263</v>
      </c>
      <c r="N3254" s="240">
        <v>101.39592692703208</v>
      </c>
      <c r="O3254" s="240"/>
      <c r="P3254" s="238"/>
    </row>
    <row r="3255" spans="9:16" x14ac:dyDescent="0.35">
      <c r="I3255" s="223">
        <v>46768</v>
      </c>
      <c r="J3255" s="233">
        <v>99.861814087738352</v>
      </c>
      <c r="K3255" s="235">
        <v>99.981879498505279</v>
      </c>
      <c r="L3255" s="235">
        <v>99.981396592043453</v>
      </c>
      <c r="M3255" s="240">
        <v>100.75046970332309</v>
      </c>
      <c r="N3255" s="240">
        <v>101.3957381862361</v>
      </c>
      <c r="O3255" s="240"/>
      <c r="P3255" s="238"/>
    </row>
    <row r="3256" spans="9:16" x14ac:dyDescent="0.35">
      <c r="I3256" s="223">
        <v>46769</v>
      </c>
      <c r="J3256" s="233">
        <v>99.861840646629801</v>
      </c>
      <c r="K3256" s="235">
        <v>99.98188298120786</v>
      </c>
      <c r="L3256" s="235">
        <v>99.981399933172753</v>
      </c>
      <c r="M3256" s="240">
        <v>100.75008405599355</v>
      </c>
      <c r="N3256" s="240">
        <v>101.39554944544014</v>
      </c>
      <c r="O3256" s="240"/>
      <c r="P3256" s="238"/>
    </row>
    <row r="3257" spans="9:16" x14ac:dyDescent="0.35">
      <c r="I3257" s="223">
        <v>46770</v>
      </c>
      <c r="J3257" s="233">
        <v>99.86186720552125</v>
      </c>
      <c r="K3257" s="235">
        <v>99.981886463910442</v>
      </c>
      <c r="L3257" s="235">
        <v>99.981403274302053</v>
      </c>
      <c r="M3257" s="240">
        <v>100.74969840866402</v>
      </c>
      <c r="N3257" s="240">
        <v>101.39536070464416</v>
      </c>
      <c r="O3257" s="240"/>
      <c r="P3257" s="238"/>
    </row>
    <row r="3258" spans="9:16" x14ac:dyDescent="0.35">
      <c r="I3258" s="223">
        <v>46771</v>
      </c>
      <c r="J3258" s="233">
        <v>99.861893764412699</v>
      </c>
      <c r="K3258" s="235">
        <v>99.981889946613023</v>
      </c>
      <c r="L3258" s="235">
        <v>99.981406615431354</v>
      </c>
      <c r="M3258" s="240">
        <v>100.74931276133448</v>
      </c>
      <c r="N3258" s="240">
        <v>101.3951719638482</v>
      </c>
      <c r="O3258" s="240"/>
      <c r="P3258" s="238"/>
    </row>
    <row r="3259" spans="9:16" x14ac:dyDescent="0.35">
      <c r="I3259" s="223">
        <v>46772</v>
      </c>
      <c r="J3259" s="233">
        <v>99.861920323304147</v>
      </c>
      <c r="K3259" s="235">
        <v>99.981893429315605</v>
      </c>
      <c r="L3259" s="235">
        <v>99.981409956560654</v>
      </c>
      <c r="M3259" s="240">
        <v>100.74892711400494</v>
      </c>
      <c r="N3259" s="240">
        <v>101.39498322305222</v>
      </c>
      <c r="O3259" s="240"/>
      <c r="P3259" s="238"/>
    </row>
    <row r="3260" spans="9:16" x14ac:dyDescent="0.35">
      <c r="I3260" s="223">
        <v>46773</v>
      </c>
      <c r="J3260" s="233">
        <v>99.861946882195596</v>
      </c>
      <c r="K3260" s="235">
        <v>99.981896912018186</v>
      </c>
      <c r="L3260" s="235">
        <v>99.981413297689954</v>
      </c>
      <c r="M3260" s="240">
        <v>100.74854146667541</v>
      </c>
      <c r="N3260" s="240">
        <v>101.39479448225626</v>
      </c>
      <c r="O3260" s="240"/>
      <c r="P3260" s="238"/>
    </row>
    <row r="3261" spans="9:16" x14ac:dyDescent="0.35">
      <c r="I3261" s="223">
        <v>46774</v>
      </c>
      <c r="J3261" s="233">
        <v>99.861973441087045</v>
      </c>
      <c r="K3261" s="235">
        <v>99.981900394720768</v>
      </c>
      <c r="L3261" s="235">
        <v>99.981416638819255</v>
      </c>
      <c r="M3261" s="240">
        <v>100.74815581934587</v>
      </c>
      <c r="N3261" s="240">
        <v>101.39460574146028</v>
      </c>
      <c r="O3261" s="240"/>
      <c r="P3261" s="238"/>
    </row>
    <row r="3262" spans="9:16" x14ac:dyDescent="0.35">
      <c r="I3262" s="223">
        <v>46775</v>
      </c>
      <c r="J3262" s="233">
        <v>99.861999999978494</v>
      </c>
      <c r="K3262" s="235">
        <v>99.981903877423349</v>
      </c>
      <c r="L3262" s="235">
        <v>99.981419979948555</v>
      </c>
      <c r="M3262" s="240">
        <v>100.74777017201633</v>
      </c>
      <c r="N3262" s="240">
        <v>101.39441700066432</v>
      </c>
      <c r="O3262" s="240"/>
      <c r="P3262" s="238"/>
    </row>
    <row r="3263" spans="9:16" x14ac:dyDescent="0.35">
      <c r="I3263" s="223">
        <v>46776</v>
      </c>
      <c r="J3263" s="233">
        <v>99.862026558869943</v>
      </c>
      <c r="K3263" s="235">
        <v>99.98190736012593</v>
      </c>
      <c r="L3263" s="235">
        <v>99.981423321077855</v>
      </c>
      <c r="M3263" s="240">
        <v>100.74738452468679</v>
      </c>
      <c r="N3263" s="240">
        <v>101.39422825986834</v>
      </c>
      <c r="O3263" s="240"/>
      <c r="P3263" s="238"/>
    </row>
    <row r="3264" spans="9:16" x14ac:dyDescent="0.35">
      <c r="I3264" s="223">
        <v>46777</v>
      </c>
      <c r="J3264" s="233">
        <v>99.862053117761391</v>
      </c>
      <c r="K3264" s="235">
        <v>99.981910842828512</v>
      </c>
      <c r="L3264" s="235">
        <v>99.981426662207156</v>
      </c>
      <c r="M3264" s="240">
        <v>100.74699887735726</v>
      </c>
      <c r="N3264" s="240">
        <v>101.39403951907238</v>
      </c>
      <c r="O3264" s="240"/>
      <c r="P3264" s="238"/>
    </row>
    <row r="3265" spans="9:16" x14ac:dyDescent="0.35">
      <c r="I3265" s="223">
        <v>46778</v>
      </c>
      <c r="J3265" s="233">
        <v>99.86207967665284</v>
      </c>
      <c r="K3265" s="235">
        <v>99.981914325531093</v>
      </c>
      <c r="L3265" s="235">
        <v>99.981430003336456</v>
      </c>
      <c r="M3265" s="240">
        <v>100.74661323002772</v>
      </c>
      <c r="N3265" s="240">
        <v>101.3938507782764</v>
      </c>
      <c r="O3265" s="240"/>
      <c r="P3265" s="238"/>
    </row>
    <row r="3266" spans="9:16" x14ac:dyDescent="0.35">
      <c r="I3266" s="223">
        <v>46779</v>
      </c>
      <c r="J3266" s="233">
        <v>99.862106235544289</v>
      </c>
      <c r="K3266" s="235">
        <v>99.981917808233675</v>
      </c>
      <c r="L3266" s="235">
        <v>99.981433344465756</v>
      </c>
      <c r="M3266" s="240">
        <v>100.74622758269818</v>
      </c>
      <c r="N3266" s="240">
        <v>101.39366203748044</v>
      </c>
      <c r="O3266" s="240"/>
      <c r="P3266" s="238"/>
    </row>
    <row r="3267" spans="9:16" x14ac:dyDescent="0.35">
      <c r="I3267" s="223">
        <v>46780</v>
      </c>
      <c r="J3267" s="233">
        <v>99.862132794435738</v>
      </c>
      <c r="K3267" s="235">
        <v>99.981921290936256</v>
      </c>
      <c r="L3267" s="235">
        <v>99.981436685595057</v>
      </c>
      <c r="M3267" s="240">
        <v>100.74584193536865</v>
      </c>
      <c r="N3267" s="240">
        <v>101.39347329668446</v>
      </c>
      <c r="O3267" s="240"/>
      <c r="P3267" s="238"/>
    </row>
    <row r="3268" spans="9:16" x14ac:dyDescent="0.35">
      <c r="I3268" s="223">
        <v>46781</v>
      </c>
      <c r="J3268" s="233">
        <v>99.862159353327186</v>
      </c>
      <c r="K3268" s="235">
        <v>99.981924773638838</v>
      </c>
      <c r="L3268" s="235">
        <v>99.981440026724357</v>
      </c>
      <c r="M3268" s="240">
        <v>100.74545628803911</v>
      </c>
      <c r="N3268" s="240">
        <v>101.3932845558885</v>
      </c>
      <c r="O3268" s="240"/>
      <c r="P3268" s="238"/>
    </row>
    <row r="3269" spans="9:16" x14ac:dyDescent="0.35">
      <c r="I3269" s="223">
        <v>46782</v>
      </c>
      <c r="J3269" s="233">
        <v>99.862185912218635</v>
      </c>
      <c r="K3269" s="235">
        <v>99.981928256341419</v>
      </c>
      <c r="L3269" s="235">
        <v>99.981443367853657</v>
      </c>
      <c r="M3269" s="240">
        <v>100.74507064070957</v>
      </c>
      <c r="N3269" s="240">
        <v>101.39309581509252</v>
      </c>
      <c r="O3269" s="240"/>
      <c r="P3269" s="238"/>
    </row>
    <row r="3270" spans="9:16" x14ac:dyDescent="0.35">
      <c r="I3270" s="223">
        <v>46783</v>
      </c>
      <c r="J3270" s="233">
        <v>99.862212471110084</v>
      </c>
      <c r="K3270" s="235">
        <v>99.981931739044001</v>
      </c>
      <c r="L3270" s="235">
        <v>99.981446708982958</v>
      </c>
      <c r="M3270" s="240">
        <v>100.74468499338003</v>
      </c>
      <c r="N3270" s="240">
        <v>101.39290707429656</v>
      </c>
      <c r="O3270" s="240"/>
      <c r="P3270" s="238"/>
    </row>
    <row r="3271" spans="9:16" x14ac:dyDescent="0.35">
      <c r="I3271" s="223">
        <v>46784</v>
      </c>
      <c r="J3271" s="233">
        <v>99.862239030001533</v>
      </c>
      <c r="K3271" s="235">
        <v>99.981935221746582</v>
      </c>
      <c r="L3271" s="235">
        <v>99.981450050112258</v>
      </c>
      <c r="M3271" s="240">
        <v>100.7442993460505</v>
      </c>
      <c r="N3271" s="240">
        <v>101.39271833350058</v>
      </c>
      <c r="O3271" s="240"/>
      <c r="P3271" s="238"/>
    </row>
    <row r="3272" spans="9:16" x14ac:dyDescent="0.35">
      <c r="I3272" s="223">
        <v>46785</v>
      </c>
      <c r="J3272" s="233">
        <v>99.862265588892981</v>
      </c>
      <c r="K3272" s="235">
        <v>99.981938704449163</v>
      </c>
      <c r="L3272" s="235">
        <v>99.981453391241558</v>
      </c>
      <c r="M3272" s="240">
        <v>100.74391369872096</v>
      </c>
      <c r="N3272" s="240">
        <v>101.39252959270462</v>
      </c>
      <c r="O3272" s="240"/>
      <c r="P3272" s="238"/>
    </row>
    <row r="3273" spans="9:16" x14ac:dyDescent="0.35">
      <c r="I3273" s="223">
        <v>46786</v>
      </c>
      <c r="J3273" s="233">
        <v>99.86229214778443</v>
      </c>
      <c r="K3273" s="235">
        <v>99.981942187151745</v>
      </c>
      <c r="L3273" s="235">
        <v>99.981456732370859</v>
      </c>
      <c r="M3273" s="240">
        <v>100.74352805139142</v>
      </c>
      <c r="N3273" s="240">
        <v>101.39234085190864</v>
      </c>
      <c r="O3273" s="240"/>
      <c r="P3273" s="238"/>
    </row>
    <row r="3274" spans="9:16" x14ac:dyDescent="0.35">
      <c r="I3274" s="223">
        <v>46787</v>
      </c>
      <c r="J3274" s="233">
        <v>99.862318706675879</v>
      </c>
      <c r="K3274" s="235">
        <v>99.981945669854326</v>
      </c>
      <c r="L3274" s="235">
        <v>99.981460073500159</v>
      </c>
      <c r="M3274" s="240">
        <v>100.74314240406189</v>
      </c>
      <c r="N3274" s="240">
        <v>101.39215211111268</v>
      </c>
      <c r="O3274" s="240"/>
      <c r="P3274" s="238"/>
    </row>
    <row r="3275" spans="9:16" x14ac:dyDescent="0.35">
      <c r="I3275" s="223">
        <v>46788</v>
      </c>
      <c r="J3275" s="233">
        <v>99.862345265567328</v>
      </c>
      <c r="K3275" s="235">
        <v>99.981949152556908</v>
      </c>
      <c r="L3275" s="235">
        <v>99.981463414629459</v>
      </c>
      <c r="M3275" s="240">
        <v>100.74275675673235</v>
      </c>
      <c r="N3275" s="240">
        <v>101.3919633703167</v>
      </c>
      <c r="O3275" s="240"/>
      <c r="P3275" s="238"/>
    </row>
    <row r="3276" spans="9:16" x14ac:dyDescent="0.35">
      <c r="I3276" s="223">
        <v>46789</v>
      </c>
      <c r="J3276" s="233">
        <v>99.862371824458776</v>
      </c>
      <c r="K3276" s="235">
        <v>99.981952635259489</v>
      </c>
      <c r="L3276" s="235">
        <v>99.98146675575876</v>
      </c>
      <c r="M3276" s="240">
        <v>100.74237110940281</v>
      </c>
      <c r="N3276" s="240">
        <v>101.39177462952074</v>
      </c>
      <c r="O3276" s="240"/>
      <c r="P3276" s="238"/>
    </row>
    <row r="3277" spans="9:16" x14ac:dyDescent="0.35">
      <c r="I3277" s="223">
        <v>46790</v>
      </c>
      <c r="J3277" s="233">
        <v>99.862398383350225</v>
      </c>
      <c r="K3277" s="235">
        <v>99.981956117962071</v>
      </c>
      <c r="L3277" s="235">
        <v>99.98147009688806</v>
      </c>
      <c r="M3277" s="240">
        <v>100.74198546207327</v>
      </c>
      <c r="N3277" s="240">
        <v>101.39158588872476</v>
      </c>
      <c r="O3277" s="240"/>
      <c r="P3277" s="238"/>
    </row>
    <row r="3278" spans="9:16" x14ac:dyDescent="0.35">
      <c r="I3278" s="223">
        <v>46791</v>
      </c>
      <c r="J3278" s="233">
        <v>99.862424942241674</v>
      </c>
      <c r="K3278" s="235">
        <v>99.981959600664652</v>
      </c>
      <c r="L3278" s="235">
        <v>99.98147343801736</v>
      </c>
      <c r="M3278" s="240">
        <v>100.74159981474374</v>
      </c>
      <c r="N3278" s="240">
        <v>101.3913971479288</v>
      </c>
      <c r="O3278" s="240"/>
      <c r="P3278" s="238"/>
    </row>
    <row r="3279" spans="9:16" x14ac:dyDescent="0.35">
      <c r="I3279" s="223">
        <v>46792</v>
      </c>
      <c r="J3279" s="233">
        <v>99.862451501133123</v>
      </c>
      <c r="K3279" s="235">
        <v>99.981963083367233</v>
      </c>
      <c r="L3279" s="235">
        <v>99.981476779146661</v>
      </c>
      <c r="M3279" s="240">
        <v>100.7412141674142</v>
      </c>
      <c r="N3279" s="240">
        <v>101.39120840713282</v>
      </c>
      <c r="O3279" s="240"/>
      <c r="P3279" s="238"/>
    </row>
    <row r="3280" spans="9:16" x14ac:dyDescent="0.35">
      <c r="I3280" s="223">
        <v>46793</v>
      </c>
      <c r="J3280" s="233">
        <v>99.862478060024571</v>
      </c>
      <c r="K3280" s="235">
        <v>99.981966566069815</v>
      </c>
      <c r="L3280" s="235">
        <v>99.981480120275961</v>
      </c>
      <c r="M3280" s="240">
        <v>100.74082852008466</v>
      </c>
      <c r="N3280" s="240">
        <v>101.39101966633686</v>
      </c>
      <c r="O3280" s="240"/>
      <c r="P3280" s="238"/>
    </row>
    <row r="3281" spans="9:16" x14ac:dyDescent="0.35">
      <c r="I3281" s="223">
        <v>46794</v>
      </c>
      <c r="J3281" s="233">
        <v>99.86250461891602</v>
      </c>
      <c r="K3281" s="235">
        <v>99.981970048772396</v>
      </c>
      <c r="L3281" s="235">
        <v>99.981483461405261</v>
      </c>
      <c r="M3281" s="240">
        <v>100.74044287275512</v>
      </c>
      <c r="N3281" s="240">
        <v>101.39083092554088</v>
      </c>
      <c r="O3281" s="240"/>
      <c r="P3281" s="238"/>
    </row>
    <row r="3282" spans="9:16" x14ac:dyDescent="0.35">
      <c r="I3282" s="223">
        <v>46795</v>
      </c>
      <c r="J3282" s="233">
        <v>99.862531177807469</v>
      </c>
      <c r="K3282" s="235">
        <v>99.981973531474978</v>
      </c>
      <c r="L3282" s="235">
        <v>99.981486802534562</v>
      </c>
      <c r="M3282" s="240">
        <v>100.74005722542559</v>
      </c>
      <c r="N3282" s="240">
        <v>101.39064218474492</v>
      </c>
      <c r="O3282" s="240"/>
      <c r="P3282" s="238"/>
    </row>
    <row r="3283" spans="9:16" x14ac:dyDescent="0.35">
      <c r="I3283" s="223">
        <v>46796</v>
      </c>
      <c r="J3283" s="233">
        <v>99.862557736698918</v>
      </c>
      <c r="K3283" s="235">
        <v>99.981977014177559</v>
      </c>
      <c r="L3283" s="235">
        <v>99.981490143663862</v>
      </c>
      <c r="M3283" s="240">
        <v>100.73967157809605</v>
      </c>
      <c r="N3283" s="240">
        <v>101.39045344394894</v>
      </c>
      <c r="O3283" s="240"/>
      <c r="P3283" s="238"/>
    </row>
    <row r="3284" spans="9:16" x14ac:dyDescent="0.35">
      <c r="I3284" s="223">
        <v>46797</v>
      </c>
      <c r="J3284" s="233">
        <v>99.862584295590366</v>
      </c>
      <c r="K3284" s="235">
        <v>99.981980496880141</v>
      </c>
      <c r="L3284" s="235">
        <v>99.981493484793162</v>
      </c>
      <c r="M3284" s="240">
        <v>100.73928593076651</v>
      </c>
      <c r="N3284" s="240">
        <v>101.39026470315298</v>
      </c>
      <c r="O3284" s="240"/>
      <c r="P3284" s="238"/>
    </row>
    <row r="3285" spans="9:16" x14ac:dyDescent="0.35">
      <c r="I3285" s="223">
        <v>46798</v>
      </c>
      <c r="J3285" s="233">
        <v>99.862610854481815</v>
      </c>
      <c r="K3285" s="235">
        <v>99.981983979582722</v>
      </c>
      <c r="L3285" s="235">
        <v>99.981496825922463</v>
      </c>
      <c r="M3285" s="240">
        <v>100.73890028343698</v>
      </c>
      <c r="N3285" s="240">
        <v>101.390075962357</v>
      </c>
      <c r="O3285" s="240"/>
      <c r="P3285" s="238"/>
    </row>
    <row r="3286" spans="9:16" x14ac:dyDescent="0.35">
      <c r="I3286" s="223">
        <v>46799</v>
      </c>
      <c r="J3286" s="233">
        <v>99.862637413373264</v>
      </c>
      <c r="K3286" s="235">
        <v>99.981987462285304</v>
      </c>
      <c r="L3286" s="235">
        <v>99.981500167051763</v>
      </c>
      <c r="M3286" s="240">
        <v>100.73851463610744</v>
      </c>
      <c r="N3286" s="240">
        <v>101.38988722156104</v>
      </c>
      <c r="O3286" s="240"/>
      <c r="P3286" s="238"/>
    </row>
    <row r="3287" spans="9:16" x14ac:dyDescent="0.35">
      <c r="I3287" s="223">
        <v>46800</v>
      </c>
      <c r="J3287" s="233">
        <v>99.862663972264713</v>
      </c>
      <c r="K3287" s="235">
        <v>99.981990944987885</v>
      </c>
      <c r="L3287" s="235">
        <v>99.981503508181063</v>
      </c>
      <c r="M3287" s="240">
        <v>100.7381289887779</v>
      </c>
      <c r="N3287" s="240">
        <v>101.38969848076506</v>
      </c>
      <c r="O3287" s="240"/>
      <c r="P3287" s="238"/>
    </row>
    <row r="3288" spans="9:16" x14ac:dyDescent="0.35">
      <c r="I3288" s="223">
        <v>46801</v>
      </c>
      <c r="J3288" s="233">
        <v>99.862690531156161</v>
      </c>
      <c r="K3288" s="235">
        <v>99.981994427690466</v>
      </c>
      <c r="L3288" s="235">
        <v>99.981506849310364</v>
      </c>
      <c r="M3288" s="240">
        <v>100.73774334144836</v>
      </c>
      <c r="N3288" s="240">
        <v>101.3895097399691</v>
      </c>
      <c r="O3288" s="240"/>
      <c r="P3288" s="238"/>
    </row>
    <row r="3289" spans="9:16" x14ac:dyDescent="0.35">
      <c r="I3289" s="223">
        <v>46802</v>
      </c>
      <c r="J3289" s="233">
        <v>99.86271709004761</v>
      </c>
      <c r="K3289" s="235">
        <v>99.981997910393048</v>
      </c>
      <c r="L3289" s="235">
        <v>99.981510190439664</v>
      </c>
      <c r="M3289" s="240">
        <v>100.73735769411883</v>
      </c>
      <c r="N3289" s="240">
        <v>101.38932099917312</v>
      </c>
      <c r="O3289" s="240"/>
      <c r="P3289" s="238"/>
    </row>
    <row r="3290" spans="9:16" x14ac:dyDescent="0.35">
      <c r="I3290" s="223">
        <v>46803</v>
      </c>
      <c r="J3290" s="233">
        <v>99.862743648939059</v>
      </c>
      <c r="K3290" s="235">
        <v>99.982001393095629</v>
      </c>
      <c r="L3290" s="235">
        <v>99.981513531568964</v>
      </c>
      <c r="M3290" s="240">
        <v>100.73697204678929</v>
      </c>
      <c r="N3290" s="240">
        <v>101.38913225837716</v>
      </c>
      <c r="O3290" s="240"/>
      <c r="P3290" s="238"/>
    </row>
    <row r="3291" spans="9:16" x14ac:dyDescent="0.35">
      <c r="I3291" s="223">
        <v>46804</v>
      </c>
      <c r="J3291" s="233">
        <v>99.862770207830508</v>
      </c>
      <c r="K3291" s="235">
        <v>99.982004875798211</v>
      </c>
      <c r="L3291" s="235">
        <v>99.981516872698265</v>
      </c>
      <c r="M3291" s="240">
        <v>100.73658639945975</v>
      </c>
      <c r="N3291" s="240">
        <v>101.38894351758118</v>
      </c>
      <c r="O3291" s="240"/>
      <c r="P3291" s="238"/>
    </row>
    <row r="3292" spans="9:16" x14ac:dyDescent="0.35">
      <c r="I3292" s="223">
        <v>46805</v>
      </c>
      <c r="J3292" s="233">
        <v>99.862796766721956</v>
      </c>
      <c r="K3292" s="235">
        <v>99.982008358500792</v>
      </c>
      <c r="L3292" s="235">
        <v>99.981520213827565</v>
      </c>
      <c r="M3292" s="240">
        <v>100.73620075213022</v>
      </c>
      <c r="N3292" s="240">
        <v>101.38875477678522</v>
      </c>
      <c r="O3292" s="240"/>
      <c r="P3292" s="238"/>
    </row>
    <row r="3293" spans="9:16" x14ac:dyDescent="0.35">
      <c r="I3293" s="223">
        <v>46806</v>
      </c>
      <c r="J3293" s="233">
        <v>99.862823325613405</v>
      </c>
      <c r="K3293" s="235">
        <v>99.982011841203374</v>
      </c>
      <c r="L3293" s="235">
        <v>99.981523554956865</v>
      </c>
      <c r="M3293" s="240">
        <v>100.73581510480068</v>
      </c>
      <c r="N3293" s="240">
        <v>101.38856603598924</v>
      </c>
      <c r="O3293" s="240"/>
      <c r="P3293" s="238"/>
    </row>
    <row r="3294" spans="9:16" x14ac:dyDescent="0.35">
      <c r="I3294" s="223">
        <v>46807</v>
      </c>
      <c r="J3294" s="233">
        <v>99.862849884504854</v>
      </c>
      <c r="K3294" s="235">
        <v>99.982015323905955</v>
      </c>
      <c r="L3294" s="235">
        <v>99.981526896086166</v>
      </c>
      <c r="M3294" s="240">
        <v>100.73542945747114</v>
      </c>
      <c r="N3294" s="240">
        <v>101.38837729519328</v>
      </c>
      <c r="O3294" s="240"/>
      <c r="P3294" s="238"/>
    </row>
    <row r="3295" spans="9:16" x14ac:dyDescent="0.35">
      <c r="I3295" s="223">
        <v>46808</v>
      </c>
      <c r="J3295" s="233">
        <v>99.862876443396303</v>
      </c>
      <c r="K3295" s="235">
        <v>99.982018806608536</v>
      </c>
      <c r="L3295" s="235">
        <v>99.981530237215466</v>
      </c>
      <c r="M3295" s="240">
        <v>100.7350438101416</v>
      </c>
      <c r="N3295" s="240">
        <v>101.3881885543973</v>
      </c>
      <c r="O3295" s="240"/>
      <c r="P3295" s="238"/>
    </row>
    <row r="3296" spans="9:16" x14ac:dyDescent="0.35">
      <c r="I3296" s="223">
        <v>46809</v>
      </c>
      <c r="J3296" s="233">
        <v>99.862903002287752</v>
      </c>
      <c r="K3296" s="235">
        <v>99.982022289311118</v>
      </c>
      <c r="L3296" s="235">
        <v>99.981533578344767</v>
      </c>
      <c r="M3296" s="240">
        <v>100.73465816281207</v>
      </c>
      <c r="N3296" s="240">
        <v>101.38799981360134</v>
      </c>
      <c r="O3296" s="240"/>
      <c r="P3296" s="238"/>
    </row>
    <row r="3297" spans="9:16" x14ac:dyDescent="0.35">
      <c r="I3297" s="223">
        <v>46810</v>
      </c>
      <c r="J3297" s="233">
        <v>99.8629295611792</v>
      </c>
      <c r="K3297" s="235">
        <v>99.982025772013699</v>
      </c>
      <c r="L3297" s="235">
        <v>99.981536919474067</v>
      </c>
      <c r="M3297" s="240">
        <v>100.73427251548253</v>
      </c>
      <c r="N3297" s="240">
        <v>101.38781107280536</v>
      </c>
      <c r="O3297" s="240"/>
      <c r="P3297" s="238"/>
    </row>
    <row r="3298" spans="9:16" x14ac:dyDescent="0.35">
      <c r="I3298" s="223">
        <v>46811</v>
      </c>
      <c r="J3298" s="233">
        <v>99.862956120070649</v>
      </c>
      <c r="K3298" s="235">
        <v>99.982029254716281</v>
      </c>
      <c r="L3298" s="235">
        <v>99.981540260603367</v>
      </c>
      <c r="M3298" s="240">
        <v>100.73388686815299</v>
      </c>
      <c r="N3298" s="240">
        <v>101.3876223320094</v>
      </c>
      <c r="O3298" s="240"/>
      <c r="P3298" s="238"/>
    </row>
    <row r="3299" spans="9:16" x14ac:dyDescent="0.35">
      <c r="I3299" s="223">
        <v>46812</v>
      </c>
      <c r="J3299" s="233">
        <v>99.862982678962098</v>
      </c>
      <c r="K3299" s="235">
        <v>99.982032737418862</v>
      </c>
      <c r="L3299" s="235">
        <v>99.981543601732668</v>
      </c>
      <c r="M3299" s="240">
        <v>100.73350122082346</v>
      </c>
      <c r="N3299" s="240">
        <v>101.38743359121342</v>
      </c>
      <c r="O3299" s="240"/>
      <c r="P3299" s="238"/>
    </row>
    <row r="3300" spans="9:16" x14ac:dyDescent="0.35">
      <c r="I3300" s="223">
        <v>46813</v>
      </c>
      <c r="J3300" s="233">
        <v>99.863009237853547</v>
      </c>
      <c r="K3300" s="235">
        <v>99.982036220121444</v>
      </c>
      <c r="L3300" s="235">
        <v>99.981546942861968</v>
      </c>
      <c r="M3300" s="240">
        <v>100.73311557349392</v>
      </c>
      <c r="N3300" s="240">
        <v>101.38724485041746</v>
      </c>
      <c r="O3300" s="240"/>
      <c r="P3300" s="238"/>
    </row>
    <row r="3301" spans="9:16" x14ac:dyDescent="0.35">
      <c r="I3301" s="223">
        <v>46814</v>
      </c>
      <c r="J3301" s="233">
        <v>99.863035796744995</v>
      </c>
      <c r="K3301" s="235">
        <v>99.982039702824025</v>
      </c>
      <c r="L3301" s="235">
        <v>99.981550283991268</v>
      </c>
      <c r="M3301" s="240">
        <v>100.73272992616438</v>
      </c>
      <c r="N3301" s="240">
        <v>101.38705610962148</v>
      </c>
      <c r="O3301" s="240"/>
      <c r="P3301" s="238"/>
    </row>
    <row r="3302" spans="9:16" x14ac:dyDescent="0.35">
      <c r="I3302" s="223">
        <v>46815</v>
      </c>
      <c r="J3302" s="233">
        <v>99.863062355636444</v>
      </c>
      <c r="K3302" s="235">
        <v>99.982043185526607</v>
      </c>
      <c r="L3302" s="235">
        <v>99.981553625120569</v>
      </c>
      <c r="M3302" s="240">
        <v>100.73234427883484</v>
      </c>
      <c r="N3302" s="240">
        <v>101.38686736882552</v>
      </c>
      <c r="O3302" s="240"/>
      <c r="P3302" s="238"/>
    </row>
    <row r="3303" spans="9:16" x14ac:dyDescent="0.35">
      <c r="I3303" s="223">
        <v>46816</v>
      </c>
      <c r="J3303" s="233">
        <v>99.863088914527893</v>
      </c>
      <c r="K3303" s="235">
        <v>99.982046668229188</v>
      </c>
      <c r="L3303" s="235">
        <v>99.981556966249869</v>
      </c>
      <c r="M3303" s="240">
        <v>100.73195863150531</v>
      </c>
      <c r="N3303" s="240">
        <v>101.38667862802954</v>
      </c>
      <c r="O3303" s="240"/>
      <c r="P3303" s="238"/>
    </row>
    <row r="3304" spans="9:16" x14ac:dyDescent="0.35">
      <c r="I3304" s="223">
        <v>46817</v>
      </c>
      <c r="J3304" s="233">
        <v>99.863115473419342</v>
      </c>
      <c r="K3304" s="235">
        <v>99.982050150931769</v>
      </c>
      <c r="L3304" s="235">
        <v>99.981560307379169</v>
      </c>
      <c r="M3304" s="240">
        <v>100.73157298417577</v>
      </c>
      <c r="N3304" s="240">
        <v>101.38648988723358</v>
      </c>
      <c r="O3304" s="240"/>
      <c r="P3304" s="238"/>
    </row>
    <row r="3305" spans="9:16" x14ac:dyDescent="0.35">
      <c r="I3305" s="223">
        <v>46818</v>
      </c>
      <c r="J3305" s="233">
        <v>99.86314203231079</v>
      </c>
      <c r="K3305" s="235">
        <v>99.982053633634351</v>
      </c>
      <c r="L3305" s="235">
        <v>99.98156364850847</v>
      </c>
      <c r="M3305" s="240">
        <v>100.73118733684623</v>
      </c>
      <c r="N3305" s="240">
        <v>101.3863011464376</v>
      </c>
      <c r="O3305" s="240"/>
      <c r="P3305" s="238"/>
    </row>
    <row r="3306" spans="9:16" x14ac:dyDescent="0.35">
      <c r="I3306" s="223">
        <v>46819</v>
      </c>
      <c r="J3306" s="233">
        <v>99.863168591202239</v>
      </c>
      <c r="K3306" s="235">
        <v>99.982057116336932</v>
      </c>
      <c r="L3306" s="235">
        <v>99.98156698963777</v>
      </c>
      <c r="M3306" s="240">
        <v>100.7308016895167</v>
      </c>
      <c r="N3306" s="240">
        <v>101.38611240564164</v>
      </c>
      <c r="O3306" s="240"/>
      <c r="P3306" s="238"/>
    </row>
    <row r="3307" spans="9:16" x14ac:dyDescent="0.35">
      <c r="I3307" s="223">
        <v>46820</v>
      </c>
      <c r="J3307" s="233">
        <v>99.863195150093688</v>
      </c>
      <c r="K3307" s="235">
        <v>99.982060599039514</v>
      </c>
      <c r="L3307" s="235">
        <v>99.98157033076707</v>
      </c>
      <c r="M3307" s="240">
        <v>100.73041604218716</v>
      </c>
      <c r="N3307" s="240">
        <v>101.38592366484566</v>
      </c>
      <c r="O3307" s="240"/>
      <c r="P3307" s="238"/>
    </row>
    <row r="3308" spans="9:16" x14ac:dyDescent="0.35">
      <c r="I3308" s="223">
        <v>46821</v>
      </c>
      <c r="J3308" s="233">
        <v>99.863221708985137</v>
      </c>
      <c r="K3308" s="235">
        <v>99.982064081742095</v>
      </c>
      <c r="L3308" s="235">
        <v>99.981573671896371</v>
      </c>
      <c r="M3308" s="240">
        <v>100.73003039485762</v>
      </c>
      <c r="N3308" s="240">
        <v>101.3857349240497</v>
      </c>
      <c r="O3308" s="240"/>
      <c r="P3308" s="238"/>
    </row>
    <row r="3309" spans="9:16" x14ac:dyDescent="0.35">
      <c r="I3309" s="223">
        <v>46822</v>
      </c>
      <c r="J3309" s="233">
        <v>99.863248267876585</v>
      </c>
      <c r="K3309" s="235">
        <v>99.982067564444677</v>
      </c>
      <c r="L3309" s="235">
        <v>99.981577013025671</v>
      </c>
      <c r="M3309" s="240">
        <v>100.72964474752808</v>
      </c>
      <c r="N3309" s="240">
        <v>101.38554618325372</v>
      </c>
      <c r="O3309" s="240"/>
      <c r="P3309" s="238"/>
    </row>
    <row r="3310" spans="9:16" x14ac:dyDescent="0.35">
      <c r="I3310" s="223">
        <v>46823</v>
      </c>
      <c r="J3310" s="233">
        <v>99.863274826768034</v>
      </c>
      <c r="K3310" s="235">
        <v>99.982071047147258</v>
      </c>
      <c r="L3310" s="235">
        <v>99.981580354154971</v>
      </c>
      <c r="M3310" s="240">
        <v>100.72925910019855</v>
      </c>
      <c r="N3310" s="240">
        <v>101.38535744245776</v>
      </c>
      <c r="O3310" s="240"/>
      <c r="P3310" s="238"/>
    </row>
    <row r="3311" spans="9:16" x14ac:dyDescent="0.35">
      <c r="I3311" s="223">
        <v>46824</v>
      </c>
      <c r="J3311" s="233">
        <v>99.863301385659483</v>
      </c>
      <c r="K3311" s="235">
        <v>99.982074529849839</v>
      </c>
      <c r="L3311" s="235">
        <v>99.981583695284272</v>
      </c>
      <c r="M3311" s="240">
        <v>100.72887345286901</v>
      </c>
      <c r="N3311" s="240">
        <v>101.38516870166178</v>
      </c>
      <c r="O3311" s="240"/>
      <c r="P3311" s="238"/>
    </row>
    <row r="3312" spans="9:16" x14ac:dyDescent="0.35">
      <c r="I3312" s="223">
        <v>46825</v>
      </c>
      <c r="J3312" s="233">
        <v>99.863327944550932</v>
      </c>
      <c r="K3312" s="235">
        <v>99.982078012552421</v>
      </c>
      <c r="L3312" s="235">
        <v>99.981587036413572</v>
      </c>
      <c r="M3312" s="240">
        <v>100.72848780553947</v>
      </c>
      <c r="N3312" s="240">
        <v>101.38497996086582</v>
      </c>
      <c r="O3312" s="240"/>
      <c r="P3312" s="238"/>
    </row>
    <row r="3313" spans="9:16" x14ac:dyDescent="0.35">
      <c r="I3313" s="223">
        <v>46826</v>
      </c>
      <c r="J3313" s="233">
        <v>99.86335450344238</v>
      </c>
      <c r="K3313" s="235">
        <v>99.982081495255002</v>
      </c>
      <c r="L3313" s="235">
        <v>99.981590377542872</v>
      </c>
      <c r="M3313" s="240">
        <v>100.72810215820994</v>
      </c>
      <c r="N3313" s="240">
        <v>101.38479122006984</v>
      </c>
      <c r="O3313" s="240"/>
      <c r="P3313" s="238"/>
    </row>
    <row r="3314" spans="9:16" x14ac:dyDescent="0.35">
      <c r="I3314" s="223">
        <v>46827</v>
      </c>
      <c r="J3314" s="233">
        <v>99.863381062333829</v>
      </c>
      <c r="K3314" s="235">
        <v>99.982084977957584</v>
      </c>
      <c r="L3314" s="235">
        <v>99.981593718672173</v>
      </c>
      <c r="M3314" s="240">
        <v>100.7277165108804</v>
      </c>
      <c r="N3314" s="240">
        <v>101.38460247927388</v>
      </c>
      <c r="O3314" s="240"/>
      <c r="P3314" s="238"/>
    </row>
    <row r="3315" spans="9:16" x14ac:dyDescent="0.35">
      <c r="I3315" s="223">
        <v>46828</v>
      </c>
      <c r="J3315" s="233">
        <v>99.863407621225278</v>
      </c>
      <c r="K3315" s="235">
        <v>99.982088460660165</v>
      </c>
      <c r="L3315" s="235">
        <v>99.981597059801473</v>
      </c>
      <c r="M3315" s="240">
        <v>100.72733086355086</v>
      </c>
      <c r="N3315" s="240">
        <v>101.3844137384779</v>
      </c>
      <c r="O3315" s="240"/>
      <c r="P3315" s="238"/>
    </row>
    <row r="3316" spans="9:16" x14ac:dyDescent="0.35">
      <c r="I3316" s="223">
        <v>46829</v>
      </c>
      <c r="J3316" s="233">
        <v>99.863434180116727</v>
      </c>
      <c r="K3316" s="235">
        <v>99.982091943362747</v>
      </c>
      <c r="L3316" s="235">
        <v>99.981600400930773</v>
      </c>
      <c r="M3316" s="240">
        <v>100.72694521622132</v>
      </c>
      <c r="N3316" s="240">
        <v>101.38422499768194</v>
      </c>
      <c r="O3316" s="240"/>
      <c r="P3316" s="238"/>
    </row>
    <row r="3317" spans="9:16" x14ac:dyDescent="0.35">
      <c r="I3317" s="223">
        <v>46830</v>
      </c>
      <c r="J3317" s="233">
        <v>99.863460739008175</v>
      </c>
      <c r="K3317" s="235">
        <v>99.982095426065328</v>
      </c>
      <c r="L3317" s="235">
        <v>99.981603742060074</v>
      </c>
      <c r="M3317" s="240">
        <v>100.72655956889179</v>
      </c>
      <c r="N3317" s="240">
        <v>101.38403625688596</v>
      </c>
      <c r="O3317" s="240"/>
      <c r="P3317" s="238"/>
    </row>
    <row r="3318" spans="9:16" x14ac:dyDescent="0.35">
      <c r="I3318" s="223">
        <v>46831</v>
      </c>
      <c r="J3318" s="233">
        <v>99.863487297899624</v>
      </c>
      <c r="K3318" s="235">
        <v>99.98209890876791</v>
      </c>
      <c r="L3318" s="235">
        <v>99.981607083189374</v>
      </c>
      <c r="M3318" s="240">
        <v>100.72617392156225</v>
      </c>
      <c r="N3318" s="240">
        <v>101.38384751609</v>
      </c>
      <c r="O3318" s="240"/>
      <c r="P3318" s="238"/>
    </row>
    <row r="3319" spans="9:16" x14ac:dyDescent="0.35">
      <c r="I3319" s="223">
        <v>46832</v>
      </c>
      <c r="J3319" s="233">
        <v>99.863513856791073</v>
      </c>
      <c r="K3319" s="235">
        <v>99.982102391470491</v>
      </c>
      <c r="L3319" s="235">
        <v>99.981610424318674</v>
      </c>
      <c r="M3319" s="240">
        <v>100.72578827423271</v>
      </c>
      <c r="N3319" s="240">
        <v>101.38365877529402</v>
      </c>
      <c r="O3319" s="240"/>
      <c r="P3319" s="238"/>
    </row>
    <row r="3320" spans="9:16" x14ac:dyDescent="0.35">
      <c r="I3320" s="223">
        <v>46833</v>
      </c>
      <c r="J3320" s="233">
        <v>99.863540415682522</v>
      </c>
      <c r="K3320" s="235">
        <v>99.982105874173072</v>
      </c>
      <c r="L3320" s="235">
        <v>99.981613765447975</v>
      </c>
      <c r="M3320" s="240">
        <v>100.72540262690318</v>
      </c>
      <c r="N3320" s="240">
        <v>101.38347003449806</v>
      </c>
      <c r="O3320" s="240"/>
      <c r="P3320" s="238"/>
    </row>
    <row r="3321" spans="9:16" x14ac:dyDescent="0.35">
      <c r="I3321" s="223">
        <v>46834</v>
      </c>
      <c r="J3321" s="233">
        <v>99.86356697457397</v>
      </c>
      <c r="K3321" s="235">
        <v>99.982109356875654</v>
      </c>
      <c r="L3321" s="235">
        <v>99.981617106577275</v>
      </c>
      <c r="M3321" s="240">
        <v>100.72501697957364</v>
      </c>
      <c r="N3321" s="240">
        <v>101.38328129370208</v>
      </c>
      <c r="O3321" s="240"/>
      <c r="P3321" s="238"/>
    </row>
    <row r="3322" spans="9:16" x14ac:dyDescent="0.35">
      <c r="I3322" s="223">
        <v>46835</v>
      </c>
      <c r="J3322" s="233">
        <v>99.863593533465419</v>
      </c>
      <c r="K3322" s="235">
        <v>99.982112839578235</v>
      </c>
      <c r="L3322" s="235">
        <v>99.981620447706575</v>
      </c>
      <c r="M3322" s="240">
        <v>100.7246313322441</v>
      </c>
      <c r="N3322" s="240">
        <v>101.38309255290612</v>
      </c>
      <c r="O3322" s="240"/>
      <c r="P3322" s="238"/>
    </row>
    <row r="3323" spans="9:16" x14ac:dyDescent="0.35">
      <c r="I3323" s="223">
        <v>46836</v>
      </c>
      <c r="J3323" s="233">
        <v>99.863620092356868</v>
      </c>
      <c r="K3323" s="235">
        <v>99.982116322280817</v>
      </c>
      <c r="L3323" s="235">
        <v>99.981623788835876</v>
      </c>
      <c r="M3323" s="240">
        <v>100.72424568491456</v>
      </c>
      <c r="N3323" s="240">
        <v>101.38290381211014</v>
      </c>
      <c r="O3323" s="240"/>
      <c r="P3323" s="238"/>
    </row>
    <row r="3324" spans="9:16" x14ac:dyDescent="0.35">
      <c r="I3324" s="223">
        <v>46837</v>
      </c>
      <c r="J3324" s="233">
        <v>99.863646651248317</v>
      </c>
      <c r="K3324" s="235">
        <v>99.982119804983398</v>
      </c>
      <c r="L3324" s="235">
        <v>99.981627129965176</v>
      </c>
      <c r="M3324" s="240">
        <v>100.72386003758503</v>
      </c>
      <c r="N3324" s="240">
        <v>101.38271507131418</v>
      </c>
      <c r="O3324" s="240"/>
      <c r="P3324" s="238"/>
    </row>
    <row r="3325" spans="9:16" x14ac:dyDescent="0.35">
      <c r="I3325" s="223">
        <v>46838</v>
      </c>
      <c r="J3325" s="233">
        <v>99.863673210139766</v>
      </c>
      <c r="K3325" s="235">
        <v>99.98212328768598</v>
      </c>
      <c r="L3325" s="235">
        <v>99.981630471094476</v>
      </c>
      <c r="M3325" s="240">
        <v>100.72347439025549</v>
      </c>
      <c r="N3325" s="240">
        <v>101.3825263305182</v>
      </c>
      <c r="O3325" s="240"/>
      <c r="P3325" s="238"/>
    </row>
    <row r="3326" spans="9:16" x14ac:dyDescent="0.35">
      <c r="I3326" s="223">
        <v>46839</v>
      </c>
      <c r="J3326" s="233">
        <v>99.863699769031214</v>
      </c>
      <c r="K3326" s="235">
        <v>99.982126770388561</v>
      </c>
      <c r="L3326" s="235">
        <v>99.981633812223777</v>
      </c>
      <c r="M3326" s="240">
        <v>100.72308874292595</v>
      </c>
      <c r="N3326" s="240">
        <v>101.38233758972224</v>
      </c>
      <c r="O3326" s="240"/>
      <c r="P3326" s="238"/>
    </row>
    <row r="3327" spans="9:16" x14ac:dyDescent="0.35">
      <c r="I3327" s="223">
        <v>46840</v>
      </c>
      <c r="J3327" s="233">
        <v>99.863726327922663</v>
      </c>
      <c r="K3327" s="235">
        <v>99.982130253091142</v>
      </c>
      <c r="L3327" s="235">
        <v>99.981637153353077</v>
      </c>
      <c r="M3327" s="240">
        <v>100.72270309559642</v>
      </c>
      <c r="N3327" s="240">
        <v>101.38214884892626</v>
      </c>
      <c r="O3327" s="240"/>
      <c r="P3327" s="238"/>
    </row>
    <row r="3328" spans="9:16" x14ac:dyDescent="0.35">
      <c r="I3328" s="223">
        <v>46841</v>
      </c>
      <c r="J3328" s="233">
        <v>99.863752886814112</v>
      </c>
      <c r="K3328" s="235">
        <v>99.982133735793724</v>
      </c>
      <c r="L3328" s="235">
        <v>99.981640494482377</v>
      </c>
      <c r="M3328" s="240">
        <v>100.72231744826688</v>
      </c>
      <c r="N3328" s="240">
        <v>101.3819601081303</v>
      </c>
      <c r="O3328" s="240"/>
      <c r="P3328" s="238"/>
    </row>
    <row r="3329" spans="9:16" x14ac:dyDescent="0.35">
      <c r="I3329" s="223">
        <v>46842</v>
      </c>
      <c r="J3329" s="233">
        <v>99.863779445705561</v>
      </c>
      <c r="K3329" s="235">
        <v>99.982137218496305</v>
      </c>
      <c r="L3329" s="235">
        <v>99.981643835611678</v>
      </c>
      <c r="M3329" s="240">
        <v>100.72193180093734</v>
      </c>
      <c r="N3329" s="240">
        <v>101.38177136733432</v>
      </c>
      <c r="O3329" s="240"/>
      <c r="P3329" s="238"/>
    </row>
    <row r="3330" spans="9:16" x14ac:dyDescent="0.35">
      <c r="I3330" s="223">
        <v>46843</v>
      </c>
      <c r="J3330" s="233">
        <v>99.863806004597009</v>
      </c>
      <c r="K3330" s="235">
        <v>99.982140701198887</v>
      </c>
      <c r="L3330" s="235">
        <v>99.981647176740978</v>
      </c>
      <c r="M3330" s="240">
        <v>100.7215461536078</v>
      </c>
      <c r="N3330" s="240">
        <v>101.38158262653836</v>
      </c>
      <c r="O3330" s="240"/>
      <c r="P3330" s="238"/>
    </row>
    <row r="3331" spans="9:16" x14ac:dyDescent="0.35">
      <c r="I3331" s="223">
        <v>46844</v>
      </c>
      <c r="J3331" s="233">
        <v>99.863832563488458</v>
      </c>
      <c r="K3331" s="235">
        <v>99.982144183901468</v>
      </c>
      <c r="L3331" s="235">
        <v>99.981650517870278</v>
      </c>
      <c r="M3331" s="240">
        <v>100.72116050627827</v>
      </c>
      <c r="N3331" s="240">
        <v>101.38139388574238</v>
      </c>
      <c r="O3331" s="240"/>
      <c r="P3331" s="238"/>
    </row>
    <row r="3332" spans="9:16" x14ac:dyDescent="0.35">
      <c r="I3332" s="223">
        <v>46845</v>
      </c>
      <c r="J3332" s="233">
        <v>99.863859122379907</v>
      </c>
      <c r="K3332" s="235">
        <v>99.98214766660405</v>
      </c>
      <c r="L3332" s="235">
        <v>99.981653858999579</v>
      </c>
      <c r="M3332" s="240">
        <v>100.72077485894873</v>
      </c>
      <c r="N3332" s="240">
        <v>101.38120514494642</v>
      </c>
      <c r="O3332" s="240"/>
      <c r="P3332" s="238"/>
    </row>
    <row r="3333" spans="9:16" x14ac:dyDescent="0.35">
      <c r="I3333" s="223">
        <v>46846</v>
      </c>
      <c r="J3333" s="233">
        <v>99.863885681271356</v>
      </c>
      <c r="K3333" s="235">
        <v>99.982151149306631</v>
      </c>
      <c r="L3333" s="235">
        <v>99.981657200128879</v>
      </c>
      <c r="M3333" s="240">
        <v>100.72038921161919</v>
      </c>
      <c r="N3333" s="240">
        <v>101.38101640415044</v>
      </c>
      <c r="O3333" s="240"/>
      <c r="P3333" s="238"/>
    </row>
    <row r="3334" spans="9:16" x14ac:dyDescent="0.35">
      <c r="I3334" s="223">
        <v>46847</v>
      </c>
      <c r="J3334" s="233">
        <v>99.863912240162804</v>
      </c>
      <c r="K3334" s="235">
        <v>99.982154632009212</v>
      </c>
      <c r="L3334" s="235">
        <v>99.981660541258179</v>
      </c>
      <c r="M3334" s="240">
        <v>100.72000356428966</v>
      </c>
      <c r="N3334" s="240">
        <v>101.38082766335448</v>
      </c>
      <c r="O3334" s="240"/>
      <c r="P3334" s="238"/>
    </row>
    <row r="3335" spans="9:16" x14ac:dyDescent="0.35">
      <c r="I3335" s="223">
        <v>46848</v>
      </c>
      <c r="J3335" s="233">
        <v>99.863938799054253</v>
      </c>
      <c r="K3335" s="235">
        <v>99.982158114711794</v>
      </c>
      <c r="L3335" s="235">
        <v>99.98166388238748</v>
      </c>
      <c r="M3335" s="240">
        <v>100.71961791696012</v>
      </c>
      <c r="N3335" s="240">
        <v>101.3806389225585</v>
      </c>
      <c r="O3335" s="240"/>
      <c r="P3335" s="238"/>
    </row>
    <row r="3336" spans="9:16" x14ac:dyDescent="0.35">
      <c r="I3336" s="223">
        <v>46849</v>
      </c>
      <c r="J3336" s="233">
        <v>99.863965357945702</v>
      </c>
      <c r="K3336" s="235">
        <v>99.982161597414375</v>
      </c>
      <c r="L3336" s="235">
        <v>99.98166722351678</v>
      </c>
      <c r="M3336" s="240">
        <v>100.71923226963058</v>
      </c>
      <c r="N3336" s="240">
        <v>101.38045018176254</v>
      </c>
      <c r="O3336" s="240"/>
      <c r="P3336" s="238"/>
    </row>
    <row r="3337" spans="9:16" x14ac:dyDescent="0.35">
      <c r="I3337" s="223">
        <v>46850</v>
      </c>
      <c r="J3337" s="233">
        <v>99.863991916837151</v>
      </c>
      <c r="K3337" s="235">
        <v>99.982165080116957</v>
      </c>
      <c r="L3337" s="235">
        <v>99.98167056464608</v>
      </c>
      <c r="M3337" s="240">
        <v>100.71884662230104</v>
      </c>
      <c r="N3337" s="240">
        <v>101.38026144096656</v>
      </c>
      <c r="O3337" s="240"/>
      <c r="P3337" s="238"/>
    </row>
    <row r="3338" spans="9:16" x14ac:dyDescent="0.35">
      <c r="I3338" s="223">
        <v>46851</v>
      </c>
      <c r="J3338" s="233">
        <v>99.864018475728599</v>
      </c>
      <c r="K3338" s="235">
        <v>99.982168562819538</v>
      </c>
      <c r="L3338" s="235">
        <v>99.981673905775381</v>
      </c>
      <c r="M3338" s="240">
        <v>100.71846097497151</v>
      </c>
      <c r="N3338" s="240">
        <v>101.3800727001706</v>
      </c>
      <c r="O3338" s="240"/>
      <c r="P3338" s="238"/>
    </row>
    <row r="3339" spans="9:16" x14ac:dyDescent="0.35">
      <c r="I3339" s="223">
        <v>46852</v>
      </c>
      <c r="J3339" s="233">
        <v>99.864045034620048</v>
      </c>
      <c r="K3339" s="235">
        <v>99.98217204552212</v>
      </c>
      <c r="L3339" s="235">
        <v>99.981677246904681</v>
      </c>
      <c r="M3339" s="240">
        <v>100.71807532764197</v>
      </c>
      <c r="N3339" s="240">
        <v>101.37988395937462</v>
      </c>
      <c r="O3339" s="240"/>
      <c r="P3339" s="238"/>
    </row>
    <row r="3340" spans="9:16" x14ac:dyDescent="0.35">
      <c r="I3340" s="223">
        <v>46853</v>
      </c>
      <c r="J3340" s="233">
        <v>99.864071593511497</v>
      </c>
      <c r="K3340" s="235">
        <v>99.982175528224701</v>
      </c>
      <c r="L3340" s="235">
        <v>99.981680588033981</v>
      </c>
      <c r="M3340" s="240">
        <v>100.71768968031243</v>
      </c>
      <c r="N3340" s="240">
        <v>101.37969521857866</v>
      </c>
      <c r="O3340" s="240"/>
      <c r="P3340" s="238"/>
    </row>
    <row r="3341" spans="9:16" x14ac:dyDescent="0.35">
      <c r="I3341" s="223">
        <v>46854</v>
      </c>
      <c r="J3341" s="233">
        <v>99.864098152402946</v>
      </c>
      <c r="K3341" s="235">
        <v>99.982179010927283</v>
      </c>
      <c r="L3341" s="235">
        <v>99.981683929163282</v>
      </c>
      <c r="M3341" s="240">
        <v>100.7173040329829</v>
      </c>
      <c r="N3341" s="240">
        <v>101.37950647778268</v>
      </c>
      <c r="O3341" s="240"/>
      <c r="P3341" s="238"/>
    </row>
    <row r="3342" spans="9:16" x14ac:dyDescent="0.35">
      <c r="I3342" s="223">
        <v>46855</v>
      </c>
      <c r="J3342" s="233">
        <v>99.864124711294394</v>
      </c>
      <c r="K3342" s="235">
        <v>99.982182493629864</v>
      </c>
      <c r="L3342" s="235">
        <v>99.981687270292582</v>
      </c>
      <c r="M3342" s="240">
        <v>100.71691838565336</v>
      </c>
      <c r="N3342" s="240">
        <v>101.37931773698672</v>
      </c>
      <c r="O3342" s="240"/>
      <c r="P3342" s="238"/>
    </row>
    <row r="3343" spans="9:16" x14ac:dyDescent="0.35">
      <c r="I3343" s="223">
        <v>46856</v>
      </c>
      <c r="J3343" s="233">
        <v>99.864151270185843</v>
      </c>
      <c r="K3343" s="235">
        <v>99.982185976332445</v>
      </c>
      <c r="L3343" s="235">
        <v>99.981690611421882</v>
      </c>
      <c r="M3343" s="240">
        <v>100.71653273832382</v>
      </c>
      <c r="N3343" s="240">
        <v>101.37912899619074</v>
      </c>
      <c r="O3343" s="240"/>
      <c r="P3343" s="238"/>
    </row>
    <row r="3344" spans="9:16" x14ac:dyDescent="0.35">
      <c r="I3344" s="223">
        <v>46857</v>
      </c>
      <c r="J3344" s="233">
        <v>99.864177829077292</v>
      </c>
      <c r="K3344" s="235">
        <v>99.982189459035027</v>
      </c>
      <c r="L3344" s="235">
        <v>99.981693952551183</v>
      </c>
      <c r="M3344" s="240">
        <v>100.71614709099428</v>
      </c>
      <c r="N3344" s="240">
        <v>101.37894025539478</v>
      </c>
      <c r="O3344" s="240"/>
      <c r="P3344" s="238"/>
    </row>
    <row r="3345" spans="9:16" x14ac:dyDescent="0.35">
      <c r="I3345" s="223">
        <v>46858</v>
      </c>
      <c r="J3345" s="233">
        <v>99.864204387968741</v>
      </c>
      <c r="K3345" s="235">
        <v>99.982192941737608</v>
      </c>
      <c r="L3345" s="235">
        <v>99.981697293680483</v>
      </c>
      <c r="M3345" s="240">
        <v>100.71576144366475</v>
      </c>
      <c r="N3345" s="240">
        <v>101.3787515145988</v>
      </c>
      <c r="O3345" s="240"/>
      <c r="P3345" s="238"/>
    </row>
    <row r="3346" spans="9:16" x14ac:dyDescent="0.35">
      <c r="I3346" s="223">
        <v>46859</v>
      </c>
      <c r="J3346" s="233">
        <v>99.864230946860189</v>
      </c>
      <c r="K3346" s="235">
        <v>99.98219642444019</v>
      </c>
      <c r="L3346" s="235">
        <v>99.981700634809783</v>
      </c>
      <c r="M3346" s="240">
        <v>100.71537579633521</v>
      </c>
      <c r="N3346" s="240">
        <v>101.37856277380284</v>
      </c>
      <c r="O3346" s="240"/>
      <c r="P3346" s="238"/>
    </row>
    <row r="3347" spans="9:16" x14ac:dyDescent="0.35">
      <c r="I3347" s="223">
        <v>46860</v>
      </c>
      <c r="J3347" s="233">
        <v>99.864257505751638</v>
      </c>
      <c r="K3347" s="235">
        <v>99.982199907142771</v>
      </c>
      <c r="L3347" s="235">
        <v>99.981703975939084</v>
      </c>
      <c r="M3347" s="240">
        <v>100.71499014900567</v>
      </c>
      <c r="N3347" s="240">
        <v>101.37837403300686</v>
      </c>
      <c r="O3347" s="240"/>
      <c r="P3347" s="238"/>
    </row>
    <row r="3348" spans="9:16" x14ac:dyDescent="0.35">
      <c r="I3348" s="223">
        <v>46861</v>
      </c>
      <c r="J3348" s="233">
        <v>99.864284064643087</v>
      </c>
      <c r="K3348" s="235">
        <v>99.982203389845353</v>
      </c>
      <c r="L3348" s="235">
        <v>99.981707317068384</v>
      </c>
      <c r="M3348" s="240">
        <v>100.71460450167613</v>
      </c>
      <c r="N3348" s="240">
        <v>101.3781852922109</v>
      </c>
      <c r="O3348" s="240"/>
      <c r="P3348" s="238"/>
    </row>
    <row r="3349" spans="9:16" x14ac:dyDescent="0.35">
      <c r="I3349" s="223">
        <v>46862</v>
      </c>
      <c r="J3349" s="233">
        <v>99.864310623534536</v>
      </c>
      <c r="K3349" s="235">
        <v>99.982206872547934</v>
      </c>
      <c r="L3349" s="235">
        <v>99.981710658197684</v>
      </c>
      <c r="M3349" s="240">
        <v>100.7142188543466</v>
      </c>
      <c r="N3349" s="240">
        <v>101.37799655141492</v>
      </c>
      <c r="O3349" s="240"/>
      <c r="P3349" s="238"/>
    </row>
    <row r="3350" spans="9:16" x14ac:dyDescent="0.35">
      <c r="I3350" s="223">
        <v>46863</v>
      </c>
      <c r="J3350" s="233">
        <v>99.864337182425984</v>
      </c>
      <c r="K3350" s="235">
        <v>99.982210355250515</v>
      </c>
      <c r="L3350" s="235">
        <v>99.981713999326985</v>
      </c>
      <c r="M3350" s="240">
        <v>100.71383320701706</v>
      </c>
      <c r="N3350" s="240">
        <v>101.37780781061896</v>
      </c>
      <c r="O3350" s="240"/>
      <c r="P3350" s="238"/>
    </row>
    <row r="3351" spans="9:16" x14ac:dyDescent="0.35">
      <c r="I3351" s="223">
        <v>46864</v>
      </c>
      <c r="J3351" s="233">
        <v>99.864363741317433</v>
      </c>
      <c r="K3351" s="235">
        <v>99.982213837953097</v>
      </c>
      <c r="L3351" s="235">
        <v>99.981717340456285</v>
      </c>
      <c r="M3351" s="240">
        <v>100.71344755968752</v>
      </c>
      <c r="N3351" s="240">
        <v>101.37761906982298</v>
      </c>
      <c r="O3351" s="240"/>
      <c r="P3351" s="238"/>
    </row>
    <row r="3352" spans="9:16" x14ac:dyDescent="0.35">
      <c r="I3352" s="223">
        <v>46865</v>
      </c>
      <c r="J3352" s="233">
        <v>99.864390300208882</v>
      </c>
      <c r="K3352" s="235">
        <v>99.982217320655678</v>
      </c>
      <c r="L3352" s="235">
        <v>99.981720681585585</v>
      </c>
      <c r="M3352" s="240">
        <v>100.71306191235799</v>
      </c>
      <c r="N3352" s="240">
        <v>101.37743032902702</v>
      </c>
      <c r="O3352" s="240"/>
      <c r="P3352" s="238"/>
    </row>
    <row r="3353" spans="9:16" x14ac:dyDescent="0.35">
      <c r="I3353" s="223">
        <v>46866</v>
      </c>
      <c r="J3353" s="233">
        <v>99.864416859100331</v>
      </c>
      <c r="K3353" s="235">
        <v>99.98222080335826</v>
      </c>
      <c r="L3353" s="235">
        <v>99.981724022714886</v>
      </c>
      <c r="M3353" s="240">
        <v>100.71267626502845</v>
      </c>
      <c r="N3353" s="240">
        <v>101.37724158823104</v>
      </c>
      <c r="O3353" s="240"/>
      <c r="P3353" s="238"/>
    </row>
    <row r="3354" spans="9:16" x14ac:dyDescent="0.35">
      <c r="I3354" s="223">
        <v>46867</v>
      </c>
      <c r="J3354" s="233">
        <v>99.864443417991779</v>
      </c>
      <c r="K3354" s="235">
        <v>99.982224286060841</v>
      </c>
      <c r="L3354" s="235">
        <v>99.981727363844186</v>
      </c>
      <c r="M3354" s="240">
        <v>100.71229061769891</v>
      </c>
      <c r="N3354" s="240">
        <v>101.37705284743508</v>
      </c>
      <c r="O3354" s="240"/>
      <c r="P3354" s="238"/>
    </row>
    <row r="3355" spans="9:16" x14ac:dyDescent="0.35">
      <c r="I3355" s="223">
        <v>46868</v>
      </c>
      <c r="J3355" s="233">
        <v>99.864469976883228</v>
      </c>
      <c r="K3355" s="235">
        <v>99.982227768763423</v>
      </c>
      <c r="L3355" s="235">
        <v>99.981730704973486</v>
      </c>
      <c r="M3355" s="240">
        <v>100.71190497036937</v>
      </c>
      <c r="N3355" s="240">
        <v>101.3768641066391</v>
      </c>
      <c r="O3355" s="240"/>
      <c r="P3355" s="238"/>
    </row>
    <row r="3356" spans="9:16" x14ac:dyDescent="0.35">
      <c r="I3356" s="223">
        <v>46869</v>
      </c>
      <c r="J3356" s="233">
        <v>99.864496535774677</v>
      </c>
      <c r="K3356" s="235">
        <v>99.982231251466004</v>
      </c>
      <c r="L3356" s="235">
        <v>99.981734046102787</v>
      </c>
      <c r="M3356" s="240">
        <v>100.71151932303984</v>
      </c>
      <c r="N3356" s="240">
        <v>101.37667536584314</v>
      </c>
      <c r="O3356" s="240"/>
      <c r="P3356" s="238"/>
    </row>
    <row r="3357" spans="9:16" x14ac:dyDescent="0.35">
      <c r="I3357" s="223">
        <v>46870</v>
      </c>
      <c r="J3357" s="233">
        <v>99.864523094666126</v>
      </c>
      <c r="K3357" s="235">
        <v>99.982234734168586</v>
      </c>
      <c r="L3357" s="235">
        <v>99.981737387232087</v>
      </c>
      <c r="M3357" s="240">
        <v>100.7111336757103</v>
      </c>
      <c r="N3357" s="240">
        <v>101.37648662504716</v>
      </c>
      <c r="O3357" s="240"/>
      <c r="P3357" s="238"/>
    </row>
    <row r="3358" spans="9:16" x14ac:dyDescent="0.35">
      <c r="I3358" s="223">
        <v>46871</v>
      </c>
      <c r="J3358" s="233">
        <v>99.864549653557575</v>
      </c>
      <c r="K3358" s="235">
        <v>99.982238216871167</v>
      </c>
      <c r="L3358" s="235">
        <v>99.981740728361387</v>
      </c>
      <c r="M3358" s="240">
        <v>100.71074802838076</v>
      </c>
      <c r="N3358" s="240">
        <v>101.3762978842512</v>
      </c>
      <c r="O3358" s="240"/>
      <c r="P3358" s="238"/>
    </row>
    <row r="3359" spans="9:16" x14ac:dyDescent="0.35">
      <c r="I3359" s="223">
        <v>46872</v>
      </c>
      <c r="J3359" s="233">
        <v>99.864576212449023</v>
      </c>
      <c r="K3359" s="235">
        <v>99.982241699573748</v>
      </c>
      <c r="L3359" s="235">
        <v>99.981744069490688</v>
      </c>
      <c r="M3359" s="240">
        <v>100.71036238105123</v>
      </c>
      <c r="N3359" s="240">
        <v>101.37610914345522</v>
      </c>
      <c r="O3359" s="240"/>
      <c r="P3359" s="238"/>
    </row>
    <row r="3360" spans="9:16" x14ac:dyDescent="0.35">
      <c r="I3360" s="223">
        <v>46873</v>
      </c>
      <c r="J3360" s="233">
        <v>99.864602771340472</v>
      </c>
      <c r="K3360" s="235">
        <v>99.98224518227633</v>
      </c>
      <c r="L3360" s="235">
        <v>99.981747410619988</v>
      </c>
      <c r="M3360" s="240">
        <v>100.70997673372169</v>
      </c>
      <c r="N3360" s="240">
        <v>101.37592040265926</v>
      </c>
      <c r="O3360" s="240"/>
      <c r="P3360" s="238"/>
    </row>
    <row r="3361" spans="9:16" x14ac:dyDescent="0.35">
      <c r="I3361" s="223">
        <v>46874</v>
      </c>
      <c r="J3361" s="233">
        <v>99.864629330231921</v>
      </c>
      <c r="K3361" s="235">
        <v>99.982248664978911</v>
      </c>
      <c r="L3361" s="235">
        <v>99.981750751749288</v>
      </c>
      <c r="M3361" s="240">
        <v>100.70959108639215</v>
      </c>
      <c r="N3361" s="240">
        <v>101.37573166186328</v>
      </c>
      <c r="O3361" s="240"/>
      <c r="P3361" s="238"/>
    </row>
    <row r="3362" spans="9:16" x14ac:dyDescent="0.35">
      <c r="I3362" s="223">
        <v>46875</v>
      </c>
      <c r="J3362" s="233">
        <v>99.86465588912337</v>
      </c>
      <c r="K3362" s="235">
        <v>99.982252147681493</v>
      </c>
      <c r="L3362" s="235">
        <v>99.981754092878589</v>
      </c>
      <c r="M3362" s="240">
        <v>100.70920543906261</v>
      </c>
      <c r="N3362" s="240">
        <v>101.37554292106732</v>
      </c>
      <c r="O3362" s="240"/>
      <c r="P3362" s="238"/>
    </row>
    <row r="3363" spans="9:16" x14ac:dyDescent="0.35">
      <c r="I3363" s="223">
        <v>46876</v>
      </c>
      <c r="J3363" s="233">
        <v>99.864682448014818</v>
      </c>
      <c r="K3363" s="235">
        <v>99.982255630384074</v>
      </c>
      <c r="L3363" s="235">
        <v>99.981757434007889</v>
      </c>
      <c r="M3363" s="240">
        <v>100.70881979173308</v>
      </c>
      <c r="N3363" s="240">
        <v>101.37535418027134</v>
      </c>
      <c r="O3363" s="240"/>
      <c r="P3363" s="238"/>
    </row>
    <row r="3364" spans="9:16" x14ac:dyDescent="0.35">
      <c r="I3364" s="223">
        <v>46877</v>
      </c>
      <c r="J3364" s="233">
        <v>99.864709006906267</v>
      </c>
      <c r="K3364" s="235">
        <v>99.982259113086656</v>
      </c>
      <c r="L3364" s="235">
        <v>99.98176077513719</v>
      </c>
      <c r="M3364" s="240">
        <v>100.70843414440354</v>
      </c>
      <c r="N3364" s="240">
        <v>101.37516543947538</v>
      </c>
      <c r="O3364" s="240"/>
      <c r="P3364" s="238"/>
    </row>
    <row r="3365" spans="9:16" x14ac:dyDescent="0.35">
      <c r="I3365" s="223">
        <v>46878</v>
      </c>
      <c r="J3365" s="233">
        <v>99.864735565797716</v>
      </c>
      <c r="K3365" s="235">
        <v>99.982262595789237</v>
      </c>
      <c r="L3365" s="235">
        <v>99.98176411626649</v>
      </c>
      <c r="M3365" s="240">
        <v>100.708048497074</v>
      </c>
      <c r="N3365" s="240">
        <v>101.3749766986794</v>
      </c>
      <c r="O3365" s="240"/>
      <c r="P3365" s="238"/>
    </row>
    <row r="3366" spans="9:16" x14ac:dyDescent="0.35">
      <c r="I3366" s="223">
        <v>46879</v>
      </c>
      <c r="J3366" s="233">
        <v>99.864762124689165</v>
      </c>
      <c r="K3366" s="235">
        <v>99.982266078491818</v>
      </c>
      <c r="L3366" s="235">
        <v>99.98176745739579</v>
      </c>
      <c r="M3366" s="240">
        <v>100.70766284974447</v>
      </c>
      <c r="N3366" s="240">
        <v>101.37478795788344</v>
      </c>
      <c r="O3366" s="240"/>
      <c r="P3366" s="238"/>
    </row>
    <row r="3367" spans="9:16" x14ac:dyDescent="0.35">
      <c r="I3367" s="223">
        <v>46880</v>
      </c>
      <c r="J3367" s="233">
        <v>99.864788683580613</v>
      </c>
      <c r="K3367" s="235">
        <v>99.9822695611944</v>
      </c>
      <c r="L3367" s="235">
        <v>99.981770798525091</v>
      </c>
      <c r="M3367" s="240">
        <v>100.70727720241493</v>
      </c>
      <c r="N3367" s="240">
        <v>101.37459921708746</v>
      </c>
      <c r="O3367" s="240"/>
      <c r="P3367" s="238"/>
    </row>
    <row r="3368" spans="9:16" x14ac:dyDescent="0.35">
      <c r="I3368" s="223">
        <v>46881</v>
      </c>
      <c r="J3368" s="233">
        <v>99.864815242472062</v>
      </c>
      <c r="K3368" s="235">
        <v>99.982273043896981</v>
      </c>
      <c r="L3368" s="235">
        <v>99.981774139654391</v>
      </c>
      <c r="M3368" s="240">
        <v>100.70689155508539</v>
      </c>
      <c r="N3368" s="240">
        <v>101.3744104762915</v>
      </c>
      <c r="O3368" s="240"/>
      <c r="P3368" s="238"/>
    </row>
    <row r="3369" spans="9:16" x14ac:dyDescent="0.35">
      <c r="I3369" s="223">
        <v>46882</v>
      </c>
      <c r="J3369" s="233">
        <v>99.864841801363511</v>
      </c>
      <c r="K3369" s="235">
        <v>99.982276526599563</v>
      </c>
      <c r="L3369" s="235">
        <v>99.981777480783691</v>
      </c>
      <c r="M3369" s="240">
        <v>100.70650590775585</v>
      </c>
      <c r="N3369" s="240">
        <v>101.37422173549552</v>
      </c>
      <c r="O3369" s="240"/>
      <c r="P3369" s="238"/>
    </row>
    <row r="3370" spans="9:16" x14ac:dyDescent="0.35">
      <c r="I3370" s="223">
        <v>46883</v>
      </c>
      <c r="J3370" s="233">
        <v>99.86486836025496</v>
      </c>
      <c r="K3370" s="235">
        <v>99.982280009302144</v>
      </c>
      <c r="L3370" s="235">
        <v>99.981780821912992</v>
      </c>
      <c r="M3370" s="240">
        <v>100.70612026042632</v>
      </c>
      <c r="N3370" s="240">
        <v>101.37403299469956</v>
      </c>
      <c r="O3370" s="240"/>
      <c r="P3370" s="238"/>
    </row>
    <row r="3371" spans="9:16" x14ac:dyDescent="0.35">
      <c r="I3371" s="223">
        <v>46884</v>
      </c>
      <c r="J3371" s="233">
        <v>99.864894919146408</v>
      </c>
      <c r="K3371" s="235">
        <v>99.982283492004726</v>
      </c>
      <c r="L3371" s="235">
        <v>99.981784163042292</v>
      </c>
      <c r="M3371" s="240">
        <v>100.70573461309678</v>
      </c>
      <c r="N3371" s="240">
        <v>101.37384425390358</v>
      </c>
      <c r="O3371" s="240"/>
      <c r="P3371" s="238"/>
    </row>
    <row r="3372" spans="9:16" x14ac:dyDescent="0.35">
      <c r="I3372" s="223">
        <v>46885</v>
      </c>
      <c r="J3372" s="233">
        <v>99.864921478037857</v>
      </c>
      <c r="K3372" s="235">
        <v>99.982286974707307</v>
      </c>
      <c r="L3372" s="235">
        <v>99.981787504171592</v>
      </c>
      <c r="M3372" s="240">
        <v>100.70534896576724</v>
      </c>
      <c r="N3372" s="240">
        <v>101.37365551310762</v>
      </c>
      <c r="O3372" s="240"/>
      <c r="P3372" s="238"/>
    </row>
    <row r="3373" spans="9:16" x14ac:dyDescent="0.35">
      <c r="I3373" s="223">
        <v>46886</v>
      </c>
      <c r="J3373" s="233">
        <v>99.864948036929306</v>
      </c>
      <c r="K3373" s="235">
        <v>99.982290457409889</v>
      </c>
      <c r="L3373" s="235">
        <v>99.981790845300893</v>
      </c>
      <c r="M3373" s="240">
        <v>100.70496331843771</v>
      </c>
      <c r="N3373" s="240">
        <v>101.37346677231164</v>
      </c>
      <c r="O3373" s="240"/>
      <c r="P3373" s="238"/>
    </row>
    <row r="3374" spans="9:16" x14ac:dyDescent="0.35">
      <c r="I3374" s="223">
        <v>46887</v>
      </c>
      <c r="J3374" s="233">
        <v>99.864974595820755</v>
      </c>
      <c r="K3374" s="235">
        <v>99.98229394011247</v>
      </c>
      <c r="L3374" s="235">
        <v>99.981794186430193</v>
      </c>
      <c r="M3374" s="240">
        <v>100.70457767110817</v>
      </c>
      <c r="N3374" s="240">
        <v>101.37327803151568</v>
      </c>
      <c r="O3374" s="240"/>
      <c r="P3374" s="238"/>
    </row>
    <row r="3375" spans="9:16" x14ac:dyDescent="0.35">
      <c r="I3375" s="223">
        <v>46888</v>
      </c>
      <c r="J3375" s="233">
        <v>99.865001154712203</v>
      </c>
      <c r="K3375" s="235">
        <v>99.982297422815051</v>
      </c>
      <c r="L3375" s="235">
        <v>99.981797527559493</v>
      </c>
      <c r="M3375" s="240">
        <v>100.70419202377863</v>
      </c>
      <c r="N3375" s="240">
        <v>101.3730892907197</v>
      </c>
      <c r="O3375" s="240"/>
      <c r="P3375" s="238"/>
    </row>
    <row r="3376" spans="9:16" x14ac:dyDescent="0.35">
      <c r="I3376" s="223">
        <v>46889</v>
      </c>
      <c r="J3376" s="233">
        <v>99.865027713603652</v>
      </c>
      <c r="K3376" s="235">
        <v>99.982300905517633</v>
      </c>
      <c r="L3376" s="235">
        <v>99.981800868688794</v>
      </c>
      <c r="M3376" s="240">
        <v>100.70380637644909</v>
      </c>
      <c r="N3376" s="240">
        <v>101.37290054992374</v>
      </c>
      <c r="O3376" s="240"/>
      <c r="P3376" s="238"/>
    </row>
    <row r="3377" spans="9:16" x14ac:dyDescent="0.35">
      <c r="I3377" s="223">
        <v>46890</v>
      </c>
      <c r="J3377" s="233">
        <v>99.865054272495101</v>
      </c>
      <c r="K3377" s="235">
        <v>99.982304388220214</v>
      </c>
      <c r="L3377" s="235">
        <v>99.981804209818094</v>
      </c>
      <c r="M3377" s="240">
        <v>100.70342072911956</v>
      </c>
      <c r="N3377" s="240">
        <v>101.37271180912776</v>
      </c>
      <c r="O3377" s="240"/>
      <c r="P3377" s="238"/>
    </row>
    <row r="3378" spans="9:16" x14ac:dyDescent="0.35">
      <c r="I3378" s="223">
        <v>46891</v>
      </c>
      <c r="J3378" s="233">
        <v>99.86508083138655</v>
      </c>
      <c r="K3378" s="235">
        <v>99.982307870922796</v>
      </c>
      <c r="L3378" s="235">
        <v>99.981807550947394</v>
      </c>
      <c r="M3378" s="240">
        <v>100.70303508179002</v>
      </c>
      <c r="N3378" s="240">
        <v>101.3725230683318</v>
      </c>
      <c r="O3378" s="240"/>
      <c r="P3378" s="238"/>
    </row>
    <row r="3379" spans="9:16" x14ac:dyDescent="0.35">
      <c r="I3379" s="223">
        <v>46892</v>
      </c>
      <c r="J3379" s="233">
        <v>99.865107390277998</v>
      </c>
      <c r="K3379" s="235">
        <v>99.982311353625377</v>
      </c>
      <c r="L3379" s="235">
        <v>99.981810892076695</v>
      </c>
      <c r="M3379" s="240">
        <v>100.70264943446048</v>
      </c>
      <c r="N3379" s="240">
        <v>101.37233432753582</v>
      </c>
      <c r="O3379" s="240"/>
      <c r="P3379" s="238"/>
    </row>
    <row r="3380" spans="9:16" x14ac:dyDescent="0.35">
      <c r="I3380" s="223">
        <v>46893</v>
      </c>
      <c r="J3380" s="233">
        <v>99.865133949169447</v>
      </c>
      <c r="K3380" s="235">
        <v>99.982314836327959</v>
      </c>
      <c r="L3380" s="235">
        <v>99.981814233205995</v>
      </c>
      <c r="M3380" s="240">
        <v>100.70226378713095</v>
      </c>
      <c r="N3380" s="240">
        <v>101.37214558673986</v>
      </c>
      <c r="O3380" s="240"/>
      <c r="P3380" s="238"/>
    </row>
    <row r="3381" spans="9:16" x14ac:dyDescent="0.35">
      <c r="I3381" s="223">
        <v>46894</v>
      </c>
      <c r="J3381" s="233">
        <v>99.865160508060896</v>
      </c>
      <c r="K3381" s="235">
        <v>99.98231831903054</v>
      </c>
      <c r="L3381" s="235">
        <v>99.981817574335295</v>
      </c>
      <c r="M3381" s="240">
        <v>100.70187813980141</v>
      </c>
      <c r="N3381" s="240">
        <v>101.37195684594388</v>
      </c>
      <c r="O3381" s="240"/>
      <c r="P3381" s="238"/>
    </row>
    <row r="3382" spans="9:16" x14ac:dyDescent="0.35">
      <c r="I3382" s="223">
        <v>46895</v>
      </c>
      <c r="J3382" s="233">
        <v>99.865187066952345</v>
      </c>
      <c r="K3382" s="235">
        <v>99.982321801733121</v>
      </c>
      <c r="L3382" s="235">
        <v>99.981820915464596</v>
      </c>
      <c r="M3382" s="240">
        <v>100.70149249247187</v>
      </c>
      <c r="N3382" s="240">
        <v>101.37176810514792</v>
      </c>
      <c r="O3382" s="240"/>
      <c r="P3382" s="238"/>
    </row>
    <row r="3383" spans="9:16" x14ac:dyDescent="0.35">
      <c r="I3383" s="223">
        <v>46896</v>
      </c>
      <c r="J3383" s="233">
        <v>99.865213625843793</v>
      </c>
      <c r="K3383" s="235">
        <v>99.982325284435703</v>
      </c>
      <c r="L3383" s="235">
        <v>99.981824256593896</v>
      </c>
      <c r="M3383" s="240">
        <v>100.70110684514233</v>
      </c>
      <c r="N3383" s="240">
        <v>101.37157936435194</v>
      </c>
      <c r="O3383" s="240"/>
      <c r="P3383" s="238"/>
    </row>
    <row r="3384" spans="9:16" x14ac:dyDescent="0.35">
      <c r="I3384" s="223">
        <v>46897</v>
      </c>
      <c r="J3384" s="233">
        <v>99.865240184735242</v>
      </c>
      <c r="K3384" s="235">
        <v>99.982328767138284</v>
      </c>
      <c r="L3384" s="235">
        <v>99.981827597723196</v>
      </c>
      <c r="M3384" s="240">
        <v>100.7007211978128</v>
      </c>
      <c r="N3384" s="240">
        <v>101.37139062355598</v>
      </c>
      <c r="O3384" s="240"/>
      <c r="P3384" s="238"/>
    </row>
    <row r="3385" spans="9:16" x14ac:dyDescent="0.35">
      <c r="I3385" s="223">
        <v>46898</v>
      </c>
      <c r="J3385" s="233">
        <v>99.865266743626691</v>
      </c>
      <c r="K3385" s="235">
        <v>99.982332249840866</v>
      </c>
      <c r="L3385" s="235">
        <v>99.981830938852497</v>
      </c>
      <c r="M3385" s="240">
        <v>100.70033555048326</v>
      </c>
      <c r="N3385" s="240">
        <v>101.37120188276</v>
      </c>
      <c r="O3385" s="240"/>
      <c r="P3385" s="238"/>
    </row>
    <row r="3386" spans="9:16" x14ac:dyDescent="0.35">
      <c r="I3386" s="223">
        <v>46899</v>
      </c>
      <c r="J3386" s="233">
        <v>99.86529330251814</v>
      </c>
      <c r="K3386" s="235">
        <v>99.982335732543447</v>
      </c>
      <c r="L3386" s="235">
        <v>99.981834279981797</v>
      </c>
      <c r="M3386" s="240">
        <v>100.69994990315372</v>
      </c>
      <c r="N3386" s="240">
        <v>101.37101314196404</v>
      </c>
      <c r="O3386" s="240"/>
      <c r="P3386" s="238"/>
    </row>
    <row r="3387" spans="9:16" x14ac:dyDescent="0.35">
      <c r="I3387" s="223">
        <v>46900</v>
      </c>
      <c r="J3387" s="233">
        <v>99.865319861409588</v>
      </c>
      <c r="K3387" s="235">
        <v>99.982339215246029</v>
      </c>
      <c r="L3387" s="235">
        <v>99.981837621111097</v>
      </c>
      <c r="M3387" s="240">
        <v>100.69956425582419</v>
      </c>
      <c r="N3387" s="240">
        <v>101.37082440116806</v>
      </c>
      <c r="O3387" s="240"/>
      <c r="P3387" s="238"/>
    </row>
    <row r="3388" spans="9:16" x14ac:dyDescent="0.35">
      <c r="I3388" s="223">
        <v>46901</v>
      </c>
      <c r="J3388" s="233">
        <v>99.865346420301037</v>
      </c>
      <c r="K3388" s="235">
        <v>99.98234269794861</v>
      </c>
      <c r="L3388" s="235">
        <v>99.981840962240398</v>
      </c>
      <c r="M3388" s="240">
        <v>100.69917860849465</v>
      </c>
      <c r="N3388" s="240">
        <v>101.3706356603721</v>
      </c>
      <c r="O3388" s="240"/>
      <c r="P3388" s="238"/>
    </row>
    <row r="3389" spans="9:16" x14ac:dyDescent="0.35">
      <c r="I3389" s="223">
        <v>46902</v>
      </c>
      <c r="J3389" s="233">
        <v>99.865372979192486</v>
      </c>
      <c r="K3389" s="235">
        <v>99.982346180651192</v>
      </c>
      <c r="L3389" s="235">
        <v>99.981844303369698</v>
      </c>
      <c r="M3389" s="240">
        <v>100.69879296116511</v>
      </c>
      <c r="N3389" s="240">
        <v>101.37044691957612</v>
      </c>
      <c r="O3389" s="240"/>
      <c r="P3389" s="238"/>
    </row>
    <row r="3390" spans="9:16" x14ac:dyDescent="0.35">
      <c r="I3390" s="223">
        <v>46903</v>
      </c>
      <c r="J3390" s="233">
        <v>99.865399538083935</v>
      </c>
      <c r="K3390" s="235">
        <v>99.982349663353773</v>
      </c>
      <c r="L3390" s="235">
        <v>99.981847644498998</v>
      </c>
      <c r="M3390" s="240">
        <v>100.69840731383557</v>
      </c>
      <c r="N3390" s="240">
        <v>101.37025817878016</v>
      </c>
      <c r="O3390" s="240"/>
      <c r="P3390" s="238"/>
    </row>
    <row r="3391" spans="9:16" x14ac:dyDescent="0.35">
      <c r="I3391" s="223">
        <v>46904</v>
      </c>
      <c r="J3391" s="233">
        <v>99.865426096975384</v>
      </c>
      <c r="K3391" s="235">
        <v>99.982353146056354</v>
      </c>
      <c r="L3391" s="235">
        <v>99.981850985628299</v>
      </c>
      <c r="M3391" s="240">
        <v>100.69802166650604</v>
      </c>
      <c r="N3391" s="240">
        <v>101.37006943798418</v>
      </c>
      <c r="O3391" s="240"/>
      <c r="P3391" s="238"/>
    </row>
    <row r="3392" spans="9:16" x14ac:dyDescent="0.35">
      <c r="I3392" s="223">
        <v>46905</v>
      </c>
      <c r="J3392" s="233">
        <v>99.865452655866832</v>
      </c>
      <c r="K3392" s="235">
        <v>99.982356628758936</v>
      </c>
      <c r="L3392" s="235">
        <v>99.981854326757599</v>
      </c>
      <c r="M3392" s="240">
        <v>100.6976360191765</v>
      </c>
      <c r="N3392" s="240">
        <v>101.36988069718822</v>
      </c>
      <c r="O3392" s="240"/>
      <c r="P3392" s="238"/>
    </row>
    <row r="3393" spans="9:16" x14ac:dyDescent="0.35">
      <c r="I3393" s="223">
        <v>46906</v>
      </c>
      <c r="J3393" s="233">
        <v>99.865479214758281</v>
      </c>
      <c r="K3393" s="235">
        <v>99.982360111461517</v>
      </c>
      <c r="L3393" s="235">
        <v>99.981857667886899</v>
      </c>
      <c r="M3393" s="240">
        <v>100.69725037184696</v>
      </c>
      <c r="N3393" s="240">
        <v>101.36969195639224</v>
      </c>
      <c r="O3393" s="240"/>
      <c r="P3393" s="238"/>
    </row>
    <row r="3394" spans="9:16" x14ac:dyDescent="0.35">
      <c r="I3394" s="223">
        <v>46907</v>
      </c>
      <c r="J3394" s="233">
        <v>99.86550577364973</v>
      </c>
      <c r="K3394" s="235">
        <v>99.982363594164099</v>
      </c>
      <c r="L3394" s="235">
        <v>99.9818610090162</v>
      </c>
      <c r="M3394" s="240">
        <v>100.69686472451743</v>
      </c>
      <c r="N3394" s="240">
        <v>101.36950321559628</v>
      </c>
      <c r="O3394" s="240"/>
      <c r="P3394" s="238"/>
    </row>
    <row r="3395" spans="9:16" x14ac:dyDescent="0.35">
      <c r="I3395" s="223">
        <v>46908</v>
      </c>
      <c r="J3395" s="233">
        <v>99.865532332541179</v>
      </c>
      <c r="K3395" s="235">
        <v>99.98236707686668</v>
      </c>
      <c r="L3395" s="235">
        <v>99.9818643501455</v>
      </c>
      <c r="M3395" s="240">
        <v>100.69647907718789</v>
      </c>
      <c r="N3395" s="240">
        <v>101.3693144748003</v>
      </c>
      <c r="O3395" s="240"/>
      <c r="P3395" s="238"/>
    </row>
    <row r="3396" spans="9:16" x14ac:dyDescent="0.35">
      <c r="I3396" s="223">
        <v>46909</v>
      </c>
      <c r="J3396" s="233">
        <v>99.865558891432627</v>
      </c>
      <c r="K3396" s="235">
        <v>99.982370559569262</v>
      </c>
      <c r="L3396" s="235">
        <v>99.9818676912748</v>
      </c>
      <c r="M3396" s="240">
        <v>100.69609342985835</v>
      </c>
      <c r="N3396" s="240">
        <v>101.36912573400434</v>
      </c>
      <c r="O3396" s="240"/>
      <c r="P3396" s="238"/>
    </row>
    <row r="3397" spans="9:16" x14ac:dyDescent="0.35">
      <c r="I3397" s="223">
        <v>46910</v>
      </c>
      <c r="J3397" s="233">
        <v>99.865585450324076</v>
      </c>
      <c r="K3397" s="235">
        <v>99.982374042271843</v>
      </c>
      <c r="L3397" s="235">
        <v>99.981871032404101</v>
      </c>
      <c r="M3397" s="240">
        <v>100.69570778252881</v>
      </c>
      <c r="N3397" s="240">
        <v>101.36893699320837</v>
      </c>
      <c r="O3397" s="240"/>
      <c r="P3397" s="238"/>
    </row>
    <row r="3398" spans="9:16" x14ac:dyDescent="0.35">
      <c r="I3398" s="223">
        <v>46911</v>
      </c>
      <c r="J3398" s="233">
        <v>99.865612009215525</v>
      </c>
      <c r="K3398" s="235">
        <v>99.982377524974424</v>
      </c>
      <c r="L3398" s="235">
        <v>99.981874373533401</v>
      </c>
      <c r="M3398" s="240">
        <v>100.69532213519928</v>
      </c>
      <c r="N3398" s="240">
        <v>101.3687482524124</v>
      </c>
      <c r="O3398" s="240"/>
      <c r="P3398" s="238"/>
    </row>
    <row r="3399" spans="9:16" x14ac:dyDescent="0.35">
      <c r="I3399" s="223">
        <v>46912</v>
      </c>
      <c r="J3399" s="233">
        <v>99.865638568106974</v>
      </c>
      <c r="K3399" s="235">
        <v>99.982381007677006</v>
      </c>
      <c r="L3399" s="235">
        <v>99.981877714662701</v>
      </c>
      <c r="M3399" s="240">
        <v>100.69493648786974</v>
      </c>
      <c r="N3399" s="240">
        <v>101.36855951161643</v>
      </c>
      <c r="O3399" s="240"/>
      <c r="P3399" s="238"/>
    </row>
    <row r="3400" spans="9:16" x14ac:dyDescent="0.35">
      <c r="I3400" s="223">
        <v>46913</v>
      </c>
      <c r="J3400" s="233">
        <v>99.865665126998422</v>
      </c>
      <c r="K3400" s="235">
        <v>99.982384490379587</v>
      </c>
      <c r="L3400" s="235">
        <v>99.981881055792002</v>
      </c>
      <c r="M3400" s="240">
        <v>100.6945508405402</v>
      </c>
      <c r="N3400" s="240">
        <v>101.36837077082046</v>
      </c>
      <c r="O3400" s="240"/>
      <c r="P3400" s="238"/>
    </row>
    <row r="3401" spans="9:16" x14ac:dyDescent="0.35">
      <c r="I3401" s="223">
        <v>46914</v>
      </c>
      <c r="J3401" s="233">
        <v>99.865691685889871</v>
      </c>
      <c r="K3401" s="235">
        <v>99.982387973082169</v>
      </c>
      <c r="L3401" s="235">
        <v>99.981884396921302</v>
      </c>
      <c r="M3401" s="240">
        <v>100.69416519321067</v>
      </c>
      <c r="N3401" s="240">
        <v>101.36818203002449</v>
      </c>
      <c r="O3401" s="240"/>
      <c r="P3401" s="238"/>
    </row>
    <row r="3402" spans="9:16" x14ac:dyDescent="0.35">
      <c r="I3402" s="223">
        <v>46915</v>
      </c>
      <c r="J3402" s="233">
        <v>99.86571824478132</v>
      </c>
      <c r="K3402" s="235">
        <v>99.98239145578475</v>
      </c>
      <c r="L3402" s="235">
        <v>99.981887738050602</v>
      </c>
      <c r="M3402" s="240">
        <v>100.69377954588113</v>
      </c>
      <c r="N3402" s="240">
        <v>101.36799328922852</v>
      </c>
      <c r="O3402" s="240"/>
      <c r="P3402" s="238"/>
    </row>
    <row r="3403" spans="9:16" x14ac:dyDescent="0.35">
      <c r="I3403" s="223">
        <v>46916</v>
      </c>
      <c r="J3403" s="233">
        <v>99.865744803672769</v>
      </c>
      <c r="K3403" s="235">
        <v>99.982394938487332</v>
      </c>
      <c r="L3403" s="235">
        <v>99.981891079179903</v>
      </c>
      <c r="M3403" s="240">
        <v>100.69339389855159</v>
      </c>
      <c r="N3403" s="240">
        <v>101.36780454843255</v>
      </c>
      <c r="O3403" s="240"/>
      <c r="P3403" s="238"/>
    </row>
    <row r="3404" spans="9:16" x14ac:dyDescent="0.35">
      <c r="I3404" s="223">
        <v>46917</v>
      </c>
      <c r="J3404" s="233">
        <v>99.865771362564217</v>
      </c>
      <c r="K3404" s="235">
        <v>99.982398421189913</v>
      </c>
      <c r="L3404" s="235">
        <v>99.981894420309203</v>
      </c>
      <c r="M3404" s="240">
        <v>100.69300825122205</v>
      </c>
      <c r="N3404" s="240">
        <v>101.36761580763658</v>
      </c>
      <c r="O3404" s="240"/>
      <c r="P3404" s="238"/>
    </row>
    <row r="3405" spans="9:16" x14ac:dyDescent="0.35">
      <c r="I3405" s="223">
        <v>46918</v>
      </c>
      <c r="J3405" s="233">
        <v>99.865797921455666</v>
      </c>
      <c r="K3405" s="235">
        <v>99.982401903892494</v>
      </c>
      <c r="L3405" s="235">
        <v>99.981897761438503</v>
      </c>
      <c r="M3405" s="240">
        <v>100.69262260389252</v>
      </c>
      <c r="N3405" s="240">
        <v>101.36742706684061</v>
      </c>
      <c r="O3405" s="240"/>
      <c r="P3405" s="238"/>
    </row>
    <row r="3406" spans="9:16" x14ac:dyDescent="0.35">
      <c r="I3406" s="223">
        <v>46919</v>
      </c>
      <c r="J3406" s="233">
        <v>99.865824480347115</v>
      </c>
      <c r="K3406" s="235">
        <v>99.982405386595076</v>
      </c>
      <c r="L3406" s="235">
        <v>99.981901102567804</v>
      </c>
      <c r="M3406" s="240">
        <v>100.69223695656298</v>
      </c>
      <c r="N3406" s="240">
        <v>101.36723832604464</v>
      </c>
      <c r="O3406" s="240"/>
      <c r="P3406" s="238"/>
    </row>
    <row r="3407" spans="9:16" x14ac:dyDescent="0.35">
      <c r="I3407" s="223">
        <v>46920</v>
      </c>
      <c r="J3407" s="233">
        <v>99.865851039238564</v>
      </c>
      <c r="K3407" s="235">
        <v>99.982408869297657</v>
      </c>
      <c r="L3407" s="235">
        <v>99.981904443697104</v>
      </c>
      <c r="M3407" s="240">
        <v>100.69185130923344</v>
      </c>
      <c r="N3407" s="240">
        <v>101.36704958524867</v>
      </c>
      <c r="O3407" s="240"/>
      <c r="P3407" s="238"/>
    </row>
    <row r="3408" spans="9:16" x14ac:dyDescent="0.35">
      <c r="I3408" s="223">
        <v>46921</v>
      </c>
      <c r="J3408" s="233">
        <v>99.865877598130012</v>
      </c>
      <c r="K3408" s="235">
        <v>99.982412352000239</v>
      </c>
      <c r="L3408" s="235">
        <v>99.981907784826404</v>
      </c>
      <c r="M3408" s="240">
        <v>100.69146566190391</v>
      </c>
      <c r="N3408" s="240">
        <v>101.3668608444527</v>
      </c>
      <c r="O3408" s="240"/>
      <c r="P3408" s="238"/>
    </row>
    <row r="3409" spans="9:16" x14ac:dyDescent="0.35">
      <c r="I3409" s="223">
        <v>46922</v>
      </c>
      <c r="J3409" s="233">
        <v>99.865904157021461</v>
      </c>
      <c r="K3409" s="235">
        <v>99.98241583470282</v>
      </c>
      <c r="L3409" s="235">
        <v>99.981911125955705</v>
      </c>
      <c r="M3409" s="240">
        <v>100.69108001457437</v>
      </c>
      <c r="N3409" s="240">
        <v>101.36667210365673</v>
      </c>
      <c r="O3409" s="240"/>
      <c r="P3409" s="238"/>
    </row>
    <row r="3410" spans="9:16" x14ac:dyDescent="0.35">
      <c r="I3410" s="223">
        <v>46923</v>
      </c>
      <c r="J3410" s="233">
        <v>99.86593071591291</v>
      </c>
      <c r="K3410" s="235">
        <v>99.982419317405402</v>
      </c>
      <c r="L3410" s="235">
        <v>99.981914467085005</v>
      </c>
      <c r="M3410" s="240">
        <v>100.69069436724483</v>
      </c>
      <c r="N3410" s="240">
        <v>101.36648336286076</v>
      </c>
      <c r="O3410" s="240"/>
      <c r="P3410" s="238"/>
    </row>
    <row r="3411" spans="9:16" x14ac:dyDescent="0.35">
      <c r="I3411" s="223">
        <v>46924</v>
      </c>
      <c r="J3411" s="233">
        <v>99.865957274804359</v>
      </c>
      <c r="K3411" s="235">
        <v>99.982422800107983</v>
      </c>
      <c r="L3411" s="235">
        <v>99.981917808214305</v>
      </c>
      <c r="M3411" s="240">
        <v>100.69030871991529</v>
      </c>
      <c r="N3411" s="240">
        <v>101.36629462206479</v>
      </c>
      <c r="O3411" s="240"/>
      <c r="P3411" s="238"/>
    </row>
    <row r="3412" spans="9:16" x14ac:dyDescent="0.35">
      <c r="I3412" s="223">
        <v>46925</v>
      </c>
      <c r="J3412" s="233">
        <v>99.865983833695807</v>
      </c>
      <c r="K3412" s="235">
        <v>99.982426282810565</v>
      </c>
      <c r="L3412" s="235">
        <v>99.981921149343606</v>
      </c>
      <c r="M3412" s="240">
        <v>100.68992307258576</v>
      </c>
      <c r="N3412" s="240">
        <v>101.36610588126882</v>
      </c>
      <c r="O3412" s="240"/>
      <c r="P3412" s="238"/>
    </row>
    <row r="3413" spans="9:16" x14ac:dyDescent="0.35">
      <c r="I3413" s="223">
        <v>46926</v>
      </c>
      <c r="J3413" s="233">
        <v>99.866010392587256</v>
      </c>
      <c r="K3413" s="235">
        <v>99.982429765513146</v>
      </c>
      <c r="L3413" s="235">
        <v>99.981924490472906</v>
      </c>
      <c r="M3413" s="240">
        <v>100.68953742525622</v>
      </c>
      <c r="N3413" s="240">
        <v>101.36591714047285</v>
      </c>
      <c r="O3413" s="240"/>
      <c r="P3413" s="238"/>
    </row>
    <row r="3414" spans="9:16" x14ac:dyDescent="0.35">
      <c r="I3414" s="223">
        <v>46927</v>
      </c>
      <c r="J3414" s="233">
        <v>99.866036951478705</v>
      </c>
      <c r="K3414" s="235">
        <v>99.982433248215727</v>
      </c>
      <c r="L3414" s="235">
        <v>99.981927831602206</v>
      </c>
      <c r="M3414" s="240">
        <v>100.68915177792668</v>
      </c>
      <c r="N3414" s="240">
        <v>101.36572839967688</v>
      </c>
      <c r="O3414" s="240"/>
      <c r="P3414" s="238"/>
    </row>
    <row r="3415" spans="9:16" x14ac:dyDescent="0.35">
      <c r="I3415" s="223">
        <v>46928</v>
      </c>
      <c r="J3415" s="233">
        <v>99.866063510370154</v>
      </c>
      <c r="K3415" s="235">
        <v>99.982436730918309</v>
      </c>
      <c r="L3415" s="235">
        <v>99.981931172731507</v>
      </c>
      <c r="M3415" s="240">
        <v>100.68876613059714</v>
      </c>
      <c r="N3415" s="240">
        <v>101.36553965888091</v>
      </c>
      <c r="O3415" s="240"/>
      <c r="P3415" s="238"/>
    </row>
    <row r="3416" spans="9:16" x14ac:dyDescent="0.35">
      <c r="I3416" s="223">
        <v>46929</v>
      </c>
      <c r="J3416" s="233">
        <v>99.866090069261602</v>
      </c>
      <c r="K3416" s="235">
        <v>99.98244021362089</v>
      </c>
      <c r="L3416" s="235">
        <v>99.981934513860807</v>
      </c>
      <c r="M3416" s="240">
        <v>100.68838048326761</v>
      </c>
      <c r="N3416" s="240">
        <v>101.36535091808494</v>
      </c>
      <c r="O3416" s="240"/>
      <c r="P3416" s="238"/>
    </row>
    <row r="3417" spans="9:16" x14ac:dyDescent="0.35">
      <c r="I3417" s="223">
        <v>46930</v>
      </c>
      <c r="J3417" s="233">
        <v>99.866116628153051</v>
      </c>
      <c r="K3417" s="235">
        <v>99.982443696323472</v>
      </c>
      <c r="L3417" s="235">
        <v>99.981937854990107</v>
      </c>
      <c r="M3417" s="240">
        <v>100.68799483593807</v>
      </c>
      <c r="N3417" s="240">
        <v>101.36516217728897</v>
      </c>
      <c r="O3417" s="240"/>
      <c r="P3417" s="238"/>
    </row>
    <row r="3418" spans="9:16" x14ac:dyDescent="0.35">
      <c r="I3418" s="223">
        <v>46931</v>
      </c>
      <c r="J3418" s="233">
        <v>99.8661431870445</v>
      </c>
      <c r="K3418" s="235">
        <v>99.982447179026053</v>
      </c>
      <c r="L3418" s="235">
        <v>99.981941196119408</v>
      </c>
      <c r="M3418" s="240">
        <v>100.68760918860853</v>
      </c>
      <c r="N3418" s="240">
        <v>101.364973436493</v>
      </c>
      <c r="O3418" s="240"/>
      <c r="P3418" s="238"/>
    </row>
    <row r="3419" spans="9:16" x14ac:dyDescent="0.35">
      <c r="I3419" s="223">
        <v>46932</v>
      </c>
      <c r="J3419" s="233">
        <v>99.866169745935949</v>
      </c>
      <c r="K3419" s="235">
        <v>99.982450661728635</v>
      </c>
      <c r="L3419" s="235">
        <v>99.981944537248708</v>
      </c>
      <c r="M3419" s="240">
        <v>100.687223541279</v>
      </c>
      <c r="N3419" s="240">
        <v>101.36478469569703</v>
      </c>
      <c r="O3419" s="240"/>
      <c r="P3419" s="238"/>
    </row>
    <row r="3420" spans="9:16" x14ac:dyDescent="0.35">
      <c r="I3420" s="223">
        <v>46933</v>
      </c>
      <c r="J3420" s="233">
        <v>99.866196304827398</v>
      </c>
      <c r="K3420" s="235">
        <v>99.982454144431216</v>
      </c>
      <c r="L3420" s="235">
        <v>99.981947878378008</v>
      </c>
      <c r="M3420" s="240">
        <v>100.68683789394946</v>
      </c>
      <c r="N3420" s="240">
        <v>101.36459595490106</v>
      </c>
      <c r="O3420" s="240"/>
      <c r="P3420" s="238"/>
    </row>
    <row r="3421" spans="9:16" x14ac:dyDescent="0.35">
      <c r="I3421" s="223">
        <v>46934</v>
      </c>
      <c r="J3421" s="233">
        <v>99.866222863718846</v>
      </c>
      <c r="K3421" s="235">
        <v>99.982457627133797</v>
      </c>
      <c r="L3421" s="235">
        <v>99.981951219507309</v>
      </c>
      <c r="M3421" s="240">
        <v>100.68645224661992</v>
      </c>
      <c r="N3421" s="240">
        <v>101.36440721410509</v>
      </c>
      <c r="O3421" s="240"/>
      <c r="P3421" s="238"/>
    </row>
    <row r="3422" spans="9:16" x14ac:dyDescent="0.35">
      <c r="I3422" s="223">
        <v>46935</v>
      </c>
      <c r="J3422" s="233">
        <v>99.866249422610295</v>
      </c>
      <c r="K3422" s="235">
        <v>99.982461109836379</v>
      </c>
      <c r="L3422" s="235">
        <v>99.981954560636609</v>
      </c>
      <c r="M3422" s="240">
        <v>100.68606659929038</v>
      </c>
      <c r="N3422" s="240">
        <v>101.36421847330912</v>
      </c>
      <c r="O3422" s="240"/>
      <c r="P3422" s="238"/>
    </row>
    <row r="3423" spans="9:16" x14ac:dyDescent="0.35">
      <c r="I3423" s="223">
        <v>46936</v>
      </c>
      <c r="J3423" s="233">
        <v>99.866275981501744</v>
      </c>
      <c r="K3423" s="235">
        <v>99.98246459253896</v>
      </c>
      <c r="L3423" s="235">
        <v>99.981957901765909</v>
      </c>
      <c r="M3423" s="240">
        <v>100.68568095196085</v>
      </c>
      <c r="N3423" s="240">
        <v>101.36402973251315</v>
      </c>
      <c r="O3423" s="240"/>
      <c r="P3423" s="238"/>
    </row>
    <row r="3424" spans="9:16" x14ac:dyDescent="0.35">
      <c r="I3424" s="223">
        <v>46937</v>
      </c>
      <c r="J3424" s="233">
        <v>99.866302540393193</v>
      </c>
      <c r="K3424" s="235">
        <v>99.982468075241542</v>
      </c>
      <c r="L3424" s="235">
        <v>99.98196124289521</v>
      </c>
      <c r="M3424" s="240">
        <v>100.68529530463131</v>
      </c>
      <c r="N3424" s="240">
        <v>101.36384099171718</v>
      </c>
      <c r="O3424" s="240"/>
      <c r="P3424" s="238"/>
    </row>
    <row r="3425" spans="9:16" x14ac:dyDescent="0.35">
      <c r="I3425" s="223">
        <v>46938</v>
      </c>
      <c r="J3425" s="233">
        <v>99.866329099284641</v>
      </c>
      <c r="K3425" s="235">
        <v>99.982471557944123</v>
      </c>
      <c r="L3425" s="235">
        <v>99.98196458402451</v>
      </c>
      <c r="M3425" s="240">
        <v>100.68490965730177</v>
      </c>
      <c r="N3425" s="240">
        <v>101.36365225092121</v>
      </c>
      <c r="O3425" s="240"/>
      <c r="P3425" s="238"/>
    </row>
    <row r="3426" spans="9:16" x14ac:dyDescent="0.35">
      <c r="I3426" s="223">
        <v>46939</v>
      </c>
      <c r="J3426" s="233">
        <v>99.86635565817609</v>
      </c>
      <c r="K3426" s="235">
        <v>99.982475040646705</v>
      </c>
      <c r="L3426" s="235">
        <v>99.98196792515381</v>
      </c>
      <c r="M3426" s="240">
        <v>100.68452400997224</v>
      </c>
      <c r="N3426" s="240">
        <v>101.36346351012524</v>
      </c>
      <c r="O3426" s="240"/>
      <c r="P3426" s="238"/>
    </row>
    <row r="3427" spans="9:16" x14ac:dyDescent="0.35">
      <c r="I3427" s="223">
        <v>46940</v>
      </c>
      <c r="J3427" s="233">
        <v>99.866382217067539</v>
      </c>
      <c r="K3427" s="235">
        <v>99.982478523349286</v>
      </c>
      <c r="L3427" s="235">
        <v>99.981971266283111</v>
      </c>
      <c r="M3427" s="240">
        <v>100.6841383626427</v>
      </c>
      <c r="N3427" s="240">
        <v>101.36327476932927</v>
      </c>
      <c r="O3427" s="240"/>
      <c r="P3427" s="238"/>
    </row>
    <row r="3428" spans="9:16" x14ac:dyDescent="0.35">
      <c r="I3428" s="223">
        <v>46941</v>
      </c>
      <c r="J3428" s="233">
        <v>99.866408775958988</v>
      </c>
      <c r="K3428" s="235">
        <v>99.982482006051868</v>
      </c>
      <c r="L3428" s="235">
        <v>99.981974607412411</v>
      </c>
      <c r="M3428" s="240">
        <v>100.68375271531316</v>
      </c>
      <c r="N3428" s="240">
        <v>101.3630860285333</v>
      </c>
      <c r="O3428" s="240"/>
      <c r="P3428" s="238"/>
    </row>
    <row r="3429" spans="9:16" x14ac:dyDescent="0.35">
      <c r="I3429" s="223">
        <v>46942</v>
      </c>
      <c r="J3429" s="233">
        <v>99.866435334850436</v>
      </c>
      <c r="K3429" s="235">
        <v>99.982485488754449</v>
      </c>
      <c r="L3429" s="235">
        <v>99.981977948541711</v>
      </c>
      <c r="M3429" s="240">
        <v>100.68336706798362</v>
      </c>
      <c r="N3429" s="240">
        <v>101.36289728773733</v>
      </c>
      <c r="O3429" s="240"/>
      <c r="P3429" s="238"/>
    </row>
    <row r="3430" spans="9:16" x14ac:dyDescent="0.35">
      <c r="I3430" s="223">
        <v>46943</v>
      </c>
      <c r="J3430" s="233">
        <v>99.866461893741885</v>
      </c>
      <c r="K3430" s="235">
        <v>99.98248897145703</v>
      </c>
      <c r="L3430" s="235">
        <v>99.981981289671012</v>
      </c>
      <c r="M3430" s="240">
        <v>100.68298142065409</v>
      </c>
      <c r="N3430" s="240">
        <v>101.36270854694136</v>
      </c>
      <c r="O3430" s="240"/>
      <c r="P3430" s="238"/>
    </row>
    <row r="3431" spans="9:16" x14ac:dyDescent="0.35">
      <c r="I3431" s="223">
        <v>46944</v>
      </c>
      <c r="J3431" s="233">
        <v>99.866488452633334</v>
      </c>
      <c r="K3431" s="235">
        <v>99.982492454159612</v>
      </c>
      <c r="L3431" s="235">
        <v>99.981984630800312</v>
      </c>
      <c r="M3431" s="240">
        <v>100.68259577332455</v>
      </c>
      <c r="N3431" s="240">
        <v>101.36251980614539</v>
      </c>
      <c r="O3431" s="240"/>
      <c r="P3431" s="238"/>
    </row>
    <row r="3432" spans="9:16" x14ac:dyDescent="0.35">
      <c r="I3432" s="223">
        <v>46945</v>
      </c>
      <c r="J3432" s="233">
        <v>99.866515011524783</v>
      </c>
      <c r="K3432" s="235">
        <v>99.982495936862193</v>
      </c>
      <c r="L3432" s="235">
        <v>99.981987971929613</v>
      </c>
      <c r="M3432" s="240">
        <v>100.68221012599501</v>
      </c>
      <c r="N3432" s="240">
        <v>101.36233106534942</v>
      </c>
      <c r="O3432" s="240"/>
      <c r="P3432" s="238"/>
    </row>
    <row r="3433" spans="9:16" x14ac:dyDescent="0.35">
      <c r="I3433" s="223">
        <v>46946</v>
      </c>
      <c r="J3433" s="233">
        <v>99.866541570416231</v>
      </c>
      <c r="K3433" s="235">
        <v>99.982499419564775</v>
      </c>
      <c r="L3433" s="235">
        <v>99.981991313058913</v>
      </c>
      <c r="M3433" s="240">
        <v>100.68182447866548</v>
      </c>
      <c r="N3433" s="240">
        <v>101.36214232455345</v>
      </c>
      <c r="O3433" s="240"/>
      <c r="P3433" s="238"/>
    </row>
    <row r="3434" spans="9:16" x14ac:dyDescent="0.35">
      <c r="I3434" s="223">
        <v>46947</v>
      </c>
      <c r="J3434" s="233">
        <v>99.86656812930768</v>
      </c>
      <c r="K3434" s="235">
        <v>99.982502902267356</v>
      </c>
      <c r="L3434" s="235">
        <v>99.981994654188213</v>
      </c>
      <c r="M3434" s="240">
        <v>100.68143883133594</v>
      </c>
      <c r="N3434" s="240">
        <v>101.36195358375748</v>
      </c>
      <c r="O3434" s="240"/>
      <c r="P3434" s="238"/>
    </row>
    <row r="3435" spans="9:16" x14ac:dyDescent="0.35">
      <c r="I3435" s="223">
        <v>46948</v>
      </c>
      <c r="J3435" s="233">
        <v>99.866594688199129</v>
      </c>
      <c r="K3435" s="235">
        <v>99.982506384969938</v>
      </c>
      <c r="L3435" s="235">
        <v>99.981997995317514</v>
      </c>
      <c r="M3435" s="240">
        <v>100.6810531840064</v>
      </c>
      <c r="N3435" s="240">
        <v>101.36176484296151</v>
      </c>
      <c r="O3435" s="240"/>
      <c r="P3435" s="238"/>
    </row>
    <row r="3436" spans="9:16" x14ac:dyDescent="0.35">
      <c r="I3436" s="223">
        <v>46949</v>
      </c>
      <c r="J3436" s="233">
        <v>99.866621247090578</v>
      </c>
      <c r="K3436" s="235">
        <v>99.982509867672519</v>
      </c>
      <c r="L3436" s="235">
        <v>99.982001336446814</v>
      </c>
      <c r="M3436" s="240">
        <v>100.68066753667686</v>
      </c>
      <c r="N3436" s="240">
        <v>101.36157610216554</v>
      </c>
      <c r="O3436" s="240"/>
      <c r="P3436" s="238"/>
    </row>
    <row r="3437" spans="9:16" x14ac:dyDescent="0.35">
      <c r="I3437" s="223">
        <v>46950</v>
      </c>
      <c r="J3437" s="233">
        <v>99.866647805982026</v>
      </c>
      <c r="K3437" s="235">
        <v>99.9825133503751</v>
      </c>
      <c r="L3437" s="235">
        <v>99.982004677576114</v>
      </c>
      <c r="M3437" s="240">
        <v>100.68028188934733</v>
      </c>
      <c r="N3437" s="240">
        <v>101.36138736136957</v>
      </c>
      <c r="O3437" s="240"/>
      <c r="P3437" s="238"/>
    </row>
    <row r="3438" spans="9:16" x14ac:dyDescent="0.35">
      <c r="I3438" s="223">
        <v>46951</v>
      </c>
      <c r="J3438" s="233">
        <v>99.866674364873475</v>
      </c>
      <c r="K3438" s="235">
        <v>99.982516833077682</v>
      </c>
      <c r="L3438" s="235">
        <v>99.982008018705415</v>
      </c>
      <c r="M3438" s="240">
        <v>100.67989624201779</v>
      </c>
      <c r="N3438" s="240">
        <v>101.3611986205736</v>
      </c>
      <c r="O3438" s="240"/>
      <c r="P3438" s="238"/>
    </row>
    <row r="3439" spans="9:16" x14ac:dyDescent="0.35">
      <c r="I3439" s="223">
        <v>46952</v>
      </c>
      <c r="J3439" s="233">
        <v>99.866700923764924</v>
      </c>
      <c r="K3439" s="235">
        <v>99.982520315780263</v>
      </c>
      <c r="L3439" s="235">
        <v>99.982011359834715</v>
      </c>
      <c r="M3439" s="240">
        <v>100.67951059468825</v>
      </c>
      <c r="N3439" s="240">
        <v>101.36100987977763</v>
      </c>
      <c r="O3439" s="240"/>
      <c r="P3439" s="238"/>
    </row>
    <row r="3440" spans="9:16" x14ac:dyDescent="0.35">
      <c r="I3440" s="223">
        <v>46953</v>
      </c>
      <c r="J3440" s="233">
        <v>99.866727482656373</v>
      </c>
      <c r="K3440" s="235">
        <v>99.982523798482845</v>
      </c>
      <c r="L3440" s="235">
        <v>99.982014700964015</v>
      </c>
      <c r="M3440" s="240">
        <v>100.67912494735872</v>
      </c>
      <c r="N3440" s="240">
        <v>101.36082113898166</v>
      </c>
      <c r="O3440" s="240"/>
      <c r="P3440" s="238"/>
    </row>
    <row r="3441" spans="9:16" x14ac:dyDescent="0.35">
      <c r="I3441" s="223">
        <v>46954</v>
      </c>
      <c r="J3441" s="233">
        <v>99.866754041547821</v>
      </c>
      <c r="K3441" s="235">
        <v>99.982527281185426</v>
      </c>
      <c r="L3441" s="235">
        <v>99.982018042093316</v>
      </c>
      <c r="M3441" s="240">
        <v>100.67873930002918</v>
      </c>
      <c r="N3441" s="240">
        <v>101.36063239818569</v>
      </c>
      <c r="O3441" s="240"/>
      <c r="P3441" s="238"/>
    </row>
    <row r="3442" spans="9:16" x14ac:dyDescent="0.35">
      <c r="I3442" s="223">
        <v>46955</v>
      </c>
      <c r="J3442" s="233">
        <v>99.86678060043927</v>
      </c>
      <c r="K3442" s="235">
        <v>99.982530763888008</v>
      </c>
      <c r="L3442" s="235">
        <v>99.982021383222616</v>
      </c>
      <c r="M3442" s="240">
        <v>100.67835365269964</v>
      </c>
      <c r="N3442" s="240">
        <v>101.36044365738972</v>
      </c>
      <c r="O3442" s="240"/>
      <c r="P3442" s="238"/>
    </row>
    <row r="3443" spans="9:16" x14ac:dyDescent="0.35">
      <c r="I3443" s="223">
        <v>46956</v>
      </c>
      <c r="J3443" s="233">
        <v>99.866807159330719</v>
      </c>
      <c r="K3443" s="235">
        <v>99.982534246590589</v>
      </c>
      <c r="L3443" s="235">
        <v>99.982024724351916</v>
      </c>
      <c r="M3443" s="240">
        <v>100.6779680053701</v>
      </c>
      <c r="N3443" s="240">
        <v>101.36025491659375</v>
      </c>
      <c r="O3443" s="240"/>
      <c r="P3443" s="238"/>
    </row>
    <row r="3444" spans="9:16" x14ac:dyDescent="0.35">
      <c r="I3444" s="223">
        <v>46957</v>
      </c>
      <c r="J3444" s="233">
        <v>99.866833718222168</v>
      </c>
      <c r="K3444" s="235">
        <v>99.982537729293171</v>
      </c>
      <c r="L3444" s="235">
        <v>99.982028065481217</v>
      </c>
      <c r="M3444" s="240">
        <v>100.67758235804057</v>
      </c>
      <c r="N3444" s="240">
        <v>101.36006617579778</v>
      </c>
      <c r="O3444" s="240"/>
      <c r="P3444" s="238"/>
    </row>
    <row r="3445" spans="9:16" x14ac:dyDescent="0.35">
      <c r="I3445" s="223">
        <v>46958</v>
      </c>
      <c r="J3445" s="233">
        <v>99.866860277113616</v>
      </c>
      <c r="K3445" s="235">
        <v>99.982541211995752</v>
      </c>
      <c r="L3445" s="235">
        <v>99.982031406610517</v>
      </c>
      <c r="M3445" s="240">
        <v>100.67719671071103</v>
      </c>
      <c r="N3445" s="240">
        <v>101.35987743500181</v>
      </c>
      <c r="O3445" s="240"/>
      <c r="P3445" s="238"/>
    </row>
    <row r="3446" spans="9:16" x14ac:dyDescent="0.35">
      <c r="I3446" s="223">
        <v>46959</v>
      </c>
      <c r="J3446" s="233">
        <v>99.866886836005065</v>
      </c>
      <c r="K3446" s="235">
        <v>99.982544694698333</v>
      </c>
      <c r="L3446" s="235">
        <v>99.982034747739817</v>
      </c>
      <c r="M3446" s="240">
        <v>100.67681106338149</v>
      </c>
      <c r="N3446" s="240">
        <v>101.35968869420584</v>
      </c>
      <c r="O3446" s="240"/>
      <c r="P3446" s="238"/>
    </row>
    <row r="3447" spans="9:16" x14ac:dyDescent="0.35">
      <c r="I3447" s="223">
        <v>46960</v>
      </c>
      <c r="J3447" s="233">
        <v>99.866913394896514</v>
      </c>
      <c r="K3447" s="235">
        <v>99.982548177400915</v>
      </c>
      <c r="L3447" s="235">
        <v>99.982038088869118</v>
      </c>
      <c r="M3447" s="240">
        <v>100.67642541605196</v>
      </c>
      <c r="N3447" s="240">
        <v>101.35949995340987</v>
      </c>
      <c r="O3447" s="240"/>
      <c r="P3447" s="238"/>
    </row>
    <row r="3448" spans="9:16" x14ac:dyDescent="0.35">
      <c r="I3448" s="223">
        <v>46961</v>
      </c>
      <c r="J3448" s="233">
        <v>99.866939953787963</v>
      </c>
      <c r="K3448" s="235">
        <v>99.982551660103496</v>
      </c>
      <c r="L3448" s="235">
        <v>99.982041429998418</v>
      </c>
      <c r="M3448" s="240">
        <v>100.67603976872242</v>
      </c>
      <c r="N3448" s="240">
        <v>101.3593112126139</v>
      </c>
      <c r="O3448" s="240"/>
      <c r="P3448" s="238"/>
    </row>
    <row r="3449" spans="9:16" x14ac:dyDescent="0.35">
      <c r="I3449" s="223">
        <v>46962</v>
      </c>
      <c r="J3449" s="233">
        <v>99.866966512679411</v>
      </c>
      <c r="K3449" s="235">
        <v>99.982555142806078</v>
      </c>
      <c r="L3449" s="235">
        <v>99.982044771127718</v>
      </c>
      <c r="M3449" s="240">
        <v>100.67565412139288</v>
      </c>
      <c r="N3449" s="240">
        <v>101.35912247181793</v>
      </c>
      <c r="O3449" s="240"/>
      <c r="P3449" s="238"/>
    </row>
    <row r="3450" spans="9:16" x14ac:dyDescent="0.35">
      <c r="I3450" s="223">
        <v>46963</v>
      </c>
      <c r="J3450" s="233">
        <v>99.86699307157086</v>
      </c>
      <c r="K3450" s="235">
        <v>99.982558625508659</v>
      </c>
      <c r="L3450" s="235">
        <v>99.982048112257019</v>
      </c>
      <c r="M3450" s="240">
        <v>100.67526847406334</v>
      </c>
      <c r="N3450" s="240">
        <v>101.35893373102196</v>
      </c>
      <c r="O3450" s="240"/>
      <c r="P3450" s="238"/>
    </row>
    <row r="3451" spans="9:16" x14ac:dyDescent="0.35">
      <c r="I3451" s="223">
        <v>46964</v>
      </c>
      <c r="J3451" s="233">
        <v>99.867019630462309</v>
      </c>
      <c r="K3451" s="235">
        <v>99.982562108211241</v>
      </c>
      <c r="L3451" s="235">
        <v>99.982051453386319</v>
      </c>
      <c r="M3451" s="240">
        <v>100.67488282673381</v>
      </c>
      <c r="N3451" s="240">
        <v>101.35874499022599</v>
      </c>
      <c r="O3451" s="240"/>
      <c r="P3451" s="238"/>
    </row>
    <row r="3452" spans="9:16" x14ac:dyDescent="0.35">
      <c r="I3452" s="223">
        <v>46965</v>
      </c>
      <c r="J3452" s="233">
        <v>99.867046189353758</v>
      </c>
      <c r="K3452" s="235">
        <v>99.982565590913822</v>
      </c>
      <c r="L3452" s="235">
        <v>99.982054794515619</v>
      </c>
      <c r="M3452" s="240">
        <v>100.67449717940427</v>
      </c>
      <c r="N3452" s="240">
        <v>101.35855624943002</v>
      </c>
      <c r="O3452" s="240"/>
      <c r="P3452" s="238"/>
    </row>
    <row r="3453" spans="9:16" x14ac:dyDescent="0.35">
      <c r="I3453" s="223">
        <v>46966</v>
      </c>
      <c r="J3453" s="233">
        <v>99.867072748245207</v>
      </c>
      <c r="K3453" s="235">
        <v>99.982569073616403</v>
      </c>
      <c r="L3453" s="235">
        <v>99.98205813564492</v>
      </c>
      <c r="M3453" s="240">
        <v>100.67411153207473</v>
      </c>
      <c r="N3453" s="240">
        <v>101.35836750863405</v>
      </c>
      <c r="O3453" s="240"/>
      <c r="P3453" s="238"/>
    </row>
    <row r="3454" spans="9:16" x14ac:dyDescent="0.35">
      <c r="I3454" s="223">
        <v>46967</v>
      </c>
      <c r="J3454" s="233">
        <v>99.867099307136655</v>
      </c>
      <c r="K3454" s="235">
        <v>99.982572556318985</v>
      </c>
      <c r="L3454" s="235">
        <v>99.98206147677422</v>
      </c>
      <c r="M3454" s="240">
        <v>100.6737258847452</v>
      </c>
      <c r="N3454" s="240">
        <v>101.35817876783808</v>
      </c>
      <c r="O3454" s="240"/>
      <c r="P3454" s="238"/>
    </row>
    <row r="3455" spans="9:16" x14ac:dyDescent="0.35">
      <c r="I3455" s="223">
        <v>46968</v>
      </c>
      <c r="J3455" s="233">
        <v>99.867125866028104</v>
      </c>
      <c r="K3455" s="235">
        <v>99.982576039021566</v>
      </c>
      <c r="L3455" s="235">
        <v>99.98206481790352</v>
      </c>
      <c r="M3455" s="240">
        <v>100.67334023741566</v>
      </c>
      <c r="N3455" s="240">
        <v>101.35799002704211</v>
      </c>
      <c r="O3455" s="240"/>
      <c r="P3455" s="238"/>
    </row>
    <row r="3456" spans="9:16" x14ac:dyDescent="0.35">
      <c r="I3456" s="223">
        <v>46969</v>
      </c>
      <c r="J3456" s="233">
        <v>99.867152424919553</v>
      </c>
      <c r="K3456" s="235">
        <v>99.982579521724148</v>
      </c>
      <c r="L3456" s="235">
        <v>99.982068159032821</v>
      </c>
      <c r="M3456" s="240">
        <v>100.67295459008612</v>
      </c>
      <c r="N3456" s="240">
        <v>101.35780128624614</v>
      </c>
      <c r="O3456" s="240"/>
      <c r="P3456" s="238"/>
    </row>
    <row r="3457" spans="9:16" x14ac:dyDescent="0.35">
      <c r="I3457" s="223">
        <v>46970</v>
      </c>
      <c r="J3457" s="233">
        <v>99.867178983811002</v>
      </c>
      <c r="K3457" s="235">
        <v>99.982583004426729</v>
      </c>
      <c r="L3457" s="235">
        <v>99.982071500162121</v>
      </c>
      <c r="M3457" s="240">
        <v>100.67256894275658</v>
      </c>
      <c r="N3457" s="240">
        <v>101.35761254545017</v>
      </c>
      <c r="O3457" s="240"/>
      <c r="P3457" s="238"/>
    </row>
    <row r="3458" spans="9:16" x14ac:dyDescent="0.35">
      <c r="I3458" s="223">
        <v>46971</v>
      </c>
      <c r="J3458" s="233">
        <v>99.86720554270245</v>
      </c>
      <c r="K3458" s="235">
        <v>99.982586487129311</v>
      </c>
      <c r="L3458" s="235">
        <v>99.982074841291421</v>
      </c>
      <c r="M3458" s="240">
        <v>100.67218329542705</v>
      </c>
      <c r="N3458" s="240">
        <v>101.3574238046542</v>
      </c>
      <c r="O3458" s="240"/>
      <c r="P3458" s="238"/>
    </row>
    <row r="3459" spans="9:16" x14ac:dyDescent="0.35">
      <c r="I3459" s="223">
        <v>46972</v>
      </c>
      <c r="J3459" s="233">
        <v>99.867232101593899</v>
      </c>
      <c r="K3459" s="235">
        <v>99.982589969831892</v>
      </c>
      <c r="L3459" s="235">
        <v>99.982078182420722</v>
      </c>
      <c r="M3459" s="240">
        <v>100.67179764809751</v>
      </c>
      <c r="N3459" s="240">
        <v>101.35723506385823</v>
      </c>
      <c r="O3459" s="240"/>
      <c r="P3459" s="238"/>
    </row>
    <row r="3460" spans="9:16" x14ac:dyDescent="0.35">
      <c r="I3460" s="223">
        <v>46973</v>
      </c>
      <c r="J3460" s="233">
        <v>99.867258660485348</v>
      </c>
      <c r="K3460" s="235">
        <v>99.982593452534473</v>
      </c>
      <c r="L3460" s="235">
        <v>99.982081523550022</v>
      </c>
      <c r="M3460" s="240">
        <v>100.67141200076797</v>
      </c>
      <c r="N3460" s="240">
        <v>101.35704632306226</v>
      </c>
      <c r="O3460" s="240"/>
      <c r="P3460" s="238"/>
    </row>
    <row r="3461" spans="9:16" x14ac:dyDescent="0.35">
      <c r="I3461" s="223">
        <v>46974</v>
      </c>
      <c r="J3461" s="233">
        <v>99.867285219376797</v>
      </c>
      <c r="K3461" s="235">
        <v>99.982596935237055</v>
      </c>
      <c r="L3461" s="235">
        <v>99.982084864679322</v>
      </c>
      <c r="M3461" s="240">
        <v>100.67102635343844</v>
      </c>
      <c r="N3461" s="240">
        <v>101.35685758226629</v>
      </c>
      <c r="O3461" s="240"/>
      <c r="P3461" s="238"/>
    </row>
    <row r="3462" spans="9:16" x14ac:dyDescent="0.35">
      <c r="I3462" s="223">
        <v>46975</v>
      </c>
      <c r="J3462" s="233">
        <v>99.867311778268245</v>
      </c>
      <c r="K3462" s="235">
        <v>99.982600417939636</v>
      </c>
      <c r="L3462" s="235">
        <v>99.982088205808623</v>
      </c>
      <c r="M3462" s="240">
        <v>100.6706407061089</v>
      </c>
      <c r="N3462" s="240">
        <v>101.35666884147032</v>
      </c>
      <c r="O3462" s="240"/>
      <c r="P3462" s="238"/>
    </row>
    <row r="3463" spans="9:16" x14ac:dyDescent="0.35">
      <c r="I3463" s="223">
        <v>46976</v>
      </c>
      <c r="J3463" s="233">
        <v>99.867338337159694</v>
      </c>
      <c r="K3463" s="235">
        <v>99.982603900642218</v>
      </c>
      <c r="L3463" s="235">
        <v>99.982091546937923</v>
      </c>
      <c r="M3463" s="240">
        <v>100.67025505877936</v>
      </c>
      <c r="N3463" s="240">
        <v>101.35648010067435</v>
      </c>
      <c r="O3463" s="240"/>
      <c r="P3463" s="238"/>
    </row>
    <row r="3464" spans="9:16" x14ac:dyDescent="0.35">
      <c r="I3464" s="223">
        <v>46977</v>
      </c>
      <c r="J3464" s="233">
        <v>99.867364896051143</v>
      </c>
      <c r="K3464" s="235">
        <v>99.982607383344799</v>
      </c>
      <c r="L3464" s="235">
        <v>99.982094888067223</v>
      </c>
      <c r="M3464" s="240">
        <v>100.66986941144982</v>
      </c>
      <c r="N3464" s="240">
        <v>101.35629135987838</v>
      </c>
      <c r="O3464" s="240"/>
      <c r="P3464" s="238"/>
    </row>
    <row r="3465" spans="9:16" x14ac:dyDescent="0.35">
      <c r="I3465" s="223">
        <v>46978</v>
      </c>
      <c r="J3465" s="233">
        <v>99.867391454942592</v>
      </c>
      <c r="K3465" s="235">
        <v>99.982610866047381</v>
      </c>
      <c r="L3465" s="235">
        <v>99.982098229196524</v>
      </c>
      <c r="M3465" s="240">
        <v>100.66948376412029</v>
      </c>
      <c r="N3465" s="240">
        <v>101.35610261908241</v>
      </c>
      <c r="O3465" s="240"/>
      <c r="P3465" s="238"/>
    </row>
    <row r="3466" spans="9:16" x14ac:dyDescent="0.35">
      <c r="I3466" s="223">
        <v>46979</v>
      </c>
      <c r="J3466" s="233">
        <v>99.86741801383404</v>
      </c>
      <c r="K3466" s="235">
        <v>99.982614348749962</v>
      </c>
      <c r="L3466" s="235">
        <v>99.982101570325824</v>
      </c>
      <c r="M3466" s="240">
        <v>100.66909811679075</v>
      </c>
      <c r="N3466" s="240">
        <v>101.35591387828644</v>
      </c>
      <c r="O3466" s="240"/>
      <c r="P3466" s="238"/>
    </row>
    <row r="3467" spans="9:16" x14ac:dyDescent="0.35">
      <c r="I3467" s="223">
        <v>46980</v>
      </c>
      <c r="J3467" s="233">
        <v>99.867444572725489</v>
      </c>
      <c r="K3467" s="235">
        <v>99.982617831452544</v>
      </c>
      <c r="L3467" s="235">
        <v>99.982104911455124</v>
      </c>
      <c r="M3467" s="240">
        <v>100.66871246946121</v>
      </c>
      <c r="N3467" s="240">
        <v>101.35572513749047</v>
      </c>
      <c r="O3467" s="240"/>
      <c r="P3467" s="238"/>
    </row>
    <row r="3468" spans="9:16" x14ac:dyDescent="0.35">
      <c r="I3468" s="223">
        <v>46981</v>
      </c>
      <c r="J3468" s="233">
        <v>99.867471131616938</v>
      </c>
      <c r="K3468" s="235">
        <v>99.982621314155125</v>
      </c>
      <c r="L3468" s="235">
        <v>99.982108252584425</v>
      </c>
      <c r="M3468" s="240">
        <v>100.66832682213168</v>
      </c>
      <c r="N3468" s="240">
        <v>101.3555363966945</v>
      </c>
      <c r="O3468" s="240"/>
      <c r="P3468" s="238"/>
    </row>
    <row r="3469" spans="9:16" x14ac:dyDescent="0.35">
      <c r="I3469" s="223">
        <v>46982</v>
      </c>
      <c r="J3469" s="233">
        <v>99.867497690508387</v>
      </c>
      <c r="K3469" s="235">
        <v>99.982624796857706</v>
      </c>
      <c r="L3469" s="235">
        <v>99.982111593713725</v>
      </c>
      <c r="M3469" s="240">
        <v>100.66794117480214</v>
      </c>
      <c r="N3469" s="240">
        <v>101.35534765589853</v>
      </c>
      <c r="O3469" s="240"/>
      <c r="P3469" s="238"/>
    </row>
    <row r="3470" spans="9:16" x14ac:dyDescent="0.35">
      <c r="I3470" s="223">
        <v>46983</v>
      </c>
      <c r="J3470" s="233">
        <v>99.867524249399835</v>
      </c>
      <c r="K3470" s="235">
        <v>99.982628279560288</v>
      </c>
      <c r="L3470" s="235">
        <v>99.982114934843025</v>
      </c>
      <c r="M3470" s="240">
        <v>100.6675555274726</v>
      </c>
      <c r="N3470" s="240">
        <v>101.35515891510256</v>
      </c>
      <c r="O3470" s="240"/>
      <c r="P3470" s="238"/>
    </row>
    <row r="3471" spans="9:16" x14ac:dyDescent="0.35">
      <c r="I3471" s="223">
        <v>46984</v>
      </c>
      <c r="J3471" s="233">
        <v>99.867550808291284</v>
      </c>
      <c r="K3471" s="235">
        <v>99.982631762262869</v>
      </c>
      <c r="L3471" s="235">
        <v>99.982118275972326</v>
      </c>
      <c r="M3471" s="240">
        <v>100.66716988014306</v>
      </c>
      <c r="N3471" s="240">
        <v>101.35497017430659</v>
      </c>
      <c r="O3471" s="240"/>
      <c r="P3471" s="238"/>
    </row>
    <row r="3472" spans="9:16" x14ac:dyDescent="0.35">
      <c r="I3472" s="223">
        <v>46985</v>
      </c>
      <c r="J3472" s="233">
        <v>99.867577367182733</v>
      </c>
      <c r="K3472" s="235">
        <v>99.982635244965451</v>
      </c>
      <c r="L3472" s="235">
        <v>99.982121617101626</v>
      </c>
      <c r="M3472" s="240">
        <v>100.66678423281353</v>
      </c>
      <c r="N3472" s="240">
        <v>101.35478143351062</v>
      </c>
      <c r="O3472" s="240"/>
      <c r="P3472" s="238"/>
    </row>
    <row r="3473" spans="9:16" x14ac:dyDescent="0.35">
      <c r="I3473" s="223">
        <v>46986</v>
      </c>
      <c r="J3473" s="233">
        <v>99.867603926074182</v>
      </c>
      <c r="K3473" s="235">
        <v>99.982638727668032</v>
      </c>
      <c r="L3473" s="235">
        <v>99.982124958230926</v>
      </c>
      <c r="M3473" s="240">
        <v>100.66639858548399</v>
      </c>
      <c r="N3473" s="240">
        <v>101.35459269271465</v>
      </c>
      <c r="O3473" s="240"/>
      <c r="P3473" s="238"/>
    </row>
    <row r="3474" spans="9:16" x14ac:dyDescent="0.35">
      <c r="I3474" s="223">
        <v>46987</v>
      </c>
      <c r="J3474" s="233">
        <v>99.86763048496563</v>
      </c>
      <c r="K3474" s="235">
        <v>99.982642210370614</v>
      </c>
      <c r="L3474" s="235">
        <v>99.982128299360227</v>
      </c>
      <c r="M3474" s="240">
        <v>100.66601293815445</v>
      </c>
      <c r="N3474" s="240">
        <v>101.35440395191868</v>
      </c>
      <c r="O3474" s="240"/>
      <c r="P3474" s="238"/>
    </row>
    <row r="3475" spans="9:16" x14ac:dyDescent="0.35">
      <c r="I3475" s="223">
        <v>46988</v>
      </c>
      <c r="J3475" s="233">
        <v>99.867657043857079</v>
      </c>
      <c r="K3475" s="235">
        <v>99.982645693073195</v>
      </c>
      <c r="L3475" s="235">
        <v>99.982131640489527</v>
      </c>
      <c r="M3475" s="240">
        <v>100.66562729082492</v>
      </c>
      <c r="N3475" s="240">
        <v>101.35421521112271</v>
      </c>
      <c r="O3475" s="240"/>
      <c r="P3475" s="238"/>
    </row>
    <row r="3476" spans="9:16" x14ac:dyDescent="0.35">
      <c r="I3476" s="223">
        <v>46989</v>
      </c>
      <c r="J3476" s="233">
        <v>99.867683602748528</v>
      </c>
      <c r="K3476" s="235">
        <v>99.982649175775776</v>
      </c>
      <c r="L3476" s="235">
        <v>99.982134981618827</v>
      </c>
      <c r="M3476" s="240">
        <v>100.66524164349538</v>
      </c>
      <c r="N3476" s="240">
        <v>101.35402647032674</v>
      </c>
      <c r="O3476" s="240"/>
      <c r="P3476" s="238"/>
    </row>
    <row r="3477" spans="9:16" x14ac:dyDescent="0.35">
      <c r="I3477" s="223">
        <v>46990</v>
      </c>
      <c r="J3477" s="233">
        <v>99.867710161639977</v>
      </c>
      <c r="K3477" s="235">
        <v>99.982652658478358</v>
      </c>
      <c r="L3477" s="235">
        <v>99.982138322748128</v>
      </c>
      <c r="M3477" s="240">
        <v>100.66485599616584</v>
      </c>
      <c r="N3477" s="240">
        <v>101.35383772953077</v>
      </c>
      <c r="O3477" s="240"/>
      <c r="P3477" s="238"/>
    </row>
    <row r="3478" spans="9:16" x14ac:dyDescent="0.35">
      <c r="I3478" s="223">
        <v>46991</v>
      </c>
      <c r="J3478" s="233">
        <v>99.867736720531425</v>
      </c>
      <c r="K3478" s="235">
        <v>99.982656141180939</v>
      </c>
      <c r="L3478" s="235">
        <v>99.982141663877428</v>
      </c>
      <c r="M3478" s="240">
        <v>100.6644703488363</v>
      </c>
      <c r="N3478" s="240">
        <v>101.3536489887348</v>
      </c>
      <c r="O3478" s="240"/>
      <c r="P3478" s="238"/>
    </row>
    <row r="3479" spans="9:16" x14ac:dyDescent="0.35">
      <c r="I3479" s="223">
        <v>46992</v>
      </c>
      <c r="J3479" s="233">
        <v>99.867763279422874</v>
      </c>
      <c r="K3479" s="235">
        <v>99.982659623883521</v>
      </c>
      <c r="L3479" s="235">
        <v>99.982145005006728</v>
      </c>
      <c r="M3479" s="240">
        <v>100.66408470150677</v>
      </c>
      <c r="N3479" s="240">
        <v>101.35346024793883</v>
      </c>
      <c r="O3479" s="240"/>
      <c r="P3479" s="238"/>
    </row>
    <row r="3480" spans="9:16" x14ac:dyDescent="0.35">
      <c r="I3480" s="223">
        <v>46993</v>
      </c>
      <c r="J3480" s="233">
        <v>99.867789838314323</v>
      </c>
      <c r="K3480" s="235">
        <v>99.982663106586102</v>
      </c>
      <c r="L3480" s="235">
        <v>99.982148346136029</v>
      </c>
      <c r="M3480" s="240">
        <v>100.66369905417723</v>
      </c>
      <c r="N3480" s="240">
        <v>101.35327150714286</v>
      </c>
      <c r="O3480" s="240"/>
      <c r="P3480" s="238"/>
    </row>
    <row r="3481" spans="9:16" x14ac:dyDescent="0.35">
      <c r="I3481" s="223">
        <v>46994</v>
      </c>
      <c r="J3481" s="233">
        <v>99.867816397205772</v>
      </c>
      <c r="K3481" s="235">
        <v>99.982666589288684</v>
      </c>
      <c r="L3481" s="235">
        <v>99.982151687265329</v>
      </c>
      <c r="M3481" s="240">
        <v>100.66331340684769</v>
      </c>
      <c r="N3481" s="240">
        <v>101.35308276634689</v>
      </c>
      <c r="O3481" s="240"/>
      <c r="P3481" s="238"/>
    </row>
    <row r="3482" spans="9:16" x14ac:dyDescent="0.35">
      <c r="I3482" s="223">
        <v>46995</v>
      </c>
      <c r="J3482" s="233">
        <v>99.867842956097221</v>
      </c>
      <c r="K3482" s="235">
        <v>99.982670071991265</v>
      </c>
      <c r="L3482" s="235">
        <v>99.982155028394629</v>
      </c>
      <c r="M3482" s="240">
        <v>100.66292775951815</v>
      </c>
      <c r="N3482" s="240">
        <v>101.35289402555092</v>
      </c>
      <c r="O3482" s="240"/>
      <c r="P3482" s="238"/>
    </row>
    <row r="3483" spans="9:16" x14ac:dyDescent="0.35">
      <c r="I3483" s="223">
        <v>46996</v>
      </c>
      <c r="J3483" s="233">
        <v>99.867869514988669</v>
      </c>
      <c r="K3483" s="235">
        <v>99.982673554693847</v>
      </c>
      <c r="L3483" s="235">
        <v>99.98215836952393</v>
      </c>
      <c r="M3483" s="240">
        <v>100.66254211218862</v>
      </c>
      <c r="N3483" s="240">
        <v>101.35270528475495</v>
      </c>
      <c r="O3483" s="240"/>
      <c r="P3483" s="238"/>
    </row>
    <row r="3484" spans="9:16" x14ac:dyDescent="0.35">
      <c r="I3484" s="223">
        <v>46997</v>
      </c>
      <c r="J3484" s="233">
        <v>99.867896073880118</v>
      </c>
      <c r="K3484" s="235">
        <v>99.982677037396428</v>
      </c>
      <c r="L3484" s="235">
        <v>99.98216171065323</v>
      </c>
      <c r="M3484" s="240">
        <v>100.66215646485908</v>
      </c>
      <c r="N3484" s="240">
        <v>101.35251654395898</v>
      </c>
      <c r="O3484" s="240"/>
      <c r="P3484" s="238"/>
    </row>
    <row r="3485" spans="9:16" x14ac:dyDescent="0.35">
      <c r="I3485" s="223">
        <v>46998</v>
      </c>
      <c r="J3485" s="233">
        <v>99.867922632771567</v>
      </c>
      <c r="K3485" s="235">
        <v>99.982680520099009</v>
      </c>
      <c r="L3485" s="235">
        <v>99.98216505178253</v>
      </c>
      <c r="M3485" s="240">
        <v>100.66177081752954</v>
      </c>
      <c r="N3485" s="240">
        <v>101.35232780316301</v>
      </c>
      <c r="O3485" s="240"/>
      <c r="P3485" s="238"/>
    </row>
    <row r="3486" spans="9:16" x14ac:dyDescent="0.35">
      <c r="I3486" s="223">
        <v>46999</v>
      </c>
      <c r="J3486" s="233">
        <v>99.867949191663016</v>
      </c>
      <c r="K3486" s="235">
        <v>99.982684002801591</v>
      </c>
      <c r="L3486" s="235">
        <v>99.982168392911831</v>
      </c>
      <c r="M3486" s="240">
        <v>100.66138517020001</v>
      </c>
      <c r="N3486" s="240">
        <v>101.35213906236704</v>
      </c>
      <c r="O3486" s="240"/>
      <c r="P3486" s="238"/>
    </row>
    <row r="3487" spans="9:16" x14ac:dyDescent="0.35">
      <c r="I3487" s="223">
        <v>47000</v>
      </c>
      <c r="J3487" s="233">
        <v>99.867975750554464</v>
      </c>
      <c r="K3487" s="235">
        <v>99.982687485504172</v>
      </c>
      <c r="L3487" s="235">
        <v>99.982171734041131</v>
      </c>
      <c r="M3487" s="240">
        <v>100.66099952287047</v>
      </c>
      <c r="N3487" s="240">
        <v>101.35195032157107</v>
      </c>
      <c r="O3487" s="240"/>
      <c r="P3487" s="238"/>
    </row>
    <row r="3488" spans="9:16" x14ac:dyDescent="0.35">
      <c r="I3488" s="223">
        <v>47001</v>
      </c>
      <c r="J3488" s="233">
        <v>99.868002309445913</v>
      </c>
      <c r="K3488" s="235">
        <v>99.982690968206754</v>
      </c>
      <c r="L3488" s="235">
        <v>99.982175075170431</v>
      </c>
      <c r="M3488" s="240">
        <v>100.66061387554093</v>
      </c>
      <c r="N3488" s="240">
        <v>101.3517615807751</v>
      </c>
      <c r="O3488" s="240"/>
      <c r="P3488" s="238"/>
    </row>
    <row r="3489" spans="9:16" x14ac:dyDescent="0.35">
      <c r="I3489" s="223">
        <v>47002</v>
      </c>
      <c r="J3489" s="233">
        <v>99.868028868337362</v>
      </c>
      <c r="K3489" s="235">
        <v>99.982694450909335</v>
      </c>
      <c r="L3489" s="235">
        <v>99.982178416299732</v>
      </c>
      <c r="M3489" s="240">
        <v>100.66022822821139</v>
      </c>
      <c r="N3489" s="240">
        <v>101.35157283997913</v>
      </c>
      <c r="O3489" s="240"/>
      <c r="P3489" s="238"/>
    </row>
    <row r="3490" spans="9:16" x14ac:dyDescent="0.35">
      <c r="I3490" s="223">
        <v>47003</v>
      </c>
      <c r="J3490" s="233">
        <v>99.868055427228811</v>
      </c>
      <c r="K3490" s="235">
        <v>99.982697933611917</v>
      </c>
      <c r="L3490" s="235">
        <v>99.982181757429032</v>
      </c>
      <c r="M3490" s="240">
        <v>100.65984258088186</v>
      </c>
      <c r="N3490" s="240">
        <v>101.35138409918316</v>
      </c>
      <c r="O3490" s="240"/>
      <c r="P3490" s="238"/>
    </row>
    <row r="3491" spans="9:16" x14ac:dyDescent="0.35">
      <c r="I3491" s="223">
        <v>47004</v>
      </c>
      <c r="J3491" s="233">
        <v>99.868081986120259</v>
      </c>
      <c r="K3491" s="235">
        <v>99.982701416314498</v>
      </c>
      <c r="L3491" s="235">
        <v>99.982185098558332</v>
      </c>
      <c r="M3491" s="240">
        <v>100.65945693355232</v>
      </c>
      <c r="N3491" s="240">
        <v>101.35119535838719</v>
      </c>
      <c r="O3491" s="240"/>
      <c r="P3491" s="238"/>
    </row>
    <row r="3492" spans="9:16" x14ac:dyDescent="0.35">
      <c r="I3492" s="223">
        <v>47005</v>
      </c>
      <c r="J3492" s="233">
        <v>99.868108545011708</v>
      </c>
      <c r="K3492" s="235">
        <v>99.982704899017079</v>
      </c>
      <c r="L3492" s="235">
        <v>99.982188439687633</v>
      </c>
      <c r="M3492" s="240">
        <v>100.65907128622278</v>
      </c>
      <c r="N3492" s="240">
        <v>101.35100661759122</v>
      </c>
      <c r="O3492" s="240"/>
      <c r="P3492" s="238"/>
    </row>
    <row r="3493" spans="9:16" x14ac:dyDescent="0.35">
      <c r="I3493" s="223">
        <v>47006</v>
      </c>
      <c r="J3493" s="233">
        <v>99.868135103903157</v>
      </c>
      <c r="K3493" s="235">
        <v>99.982708381719661</v>
      </c>
      <c r="L3493" s="235">
        <v>99.982191780816933</v>
      </c>
      <c r="M3493" s="240">
        <v>100.65868563889325</v>
      </c>
      <c r="N3493" s="240">
        <v>101.35081787679525</v>
      </c>
      <c r="O3493" s="240"/>
      <c r="P3493" s="238"/>
    </row>
    <row r="3494" spans="9:16" x14ac:dyDescent="0.35">
      <c r="I3494" s="223">
        <v>47007</v>
      </c>
      <c r="J3494" s="233">
        <v>99.868161662794606</v>
      </c>
      <c r="K3494" s="235">
        <v>99.982711864422242</v>
      </c>
      <c r="L3494" s="235">
        <v>99.982195121946233</v>
      </c>
      <c r="M3494" s="240">
        <v>100.65829999156371</v>
      </c>
      <c r="N3494" s="240">
        <v>101.35062913599928</v>
      </c>
      <c r="O3494" s="240"/>
      <c r="P3494" s="238"/>
    </row>
    <row r="3495" spans="9:16" x14ac:dyDescent="0.35">
      <c r="I3495" s="223">
        <v>47008</v>
      </c>
      <c r="J3495" s="233">
        <v>99.868188221686054</v>
      </c>
      <c r="K3495" s="235">
        <v>99.982715347124824</v>
      </c>
      <c r="L3495" s="235">
        <v>99.982198463075534</v>
      </c>
      <c r="M3495" s="240">
        <v>100.65791434423417</v>
      </c>
      <c r="N3495" s="240">
        <v>101.35044039520331</v>
      </c>
      <c r="O3495" s="240"/>
      <c r="P3495" s="238"/>
    </row>
    <row r="3496" spans="9:16" x14ac:dyDescent="0.35">
      <c r="I3496" s="223">
        <v>47009</v>
      </c>
      <c r="J3496" s="233">
        <v>99.868214780577503</v>
      </c>
      <c r="K3496" s="235">
        <v>99.982718829827405</v>
      </c>
      <c r="L3496" s="235">
        <v>99.982201804204834</v>
      </c>
      <c r="M3496" s="240">
        <v>100.65752869690463</v>
      </c>
      <c r="N3496" s="240">
        <v>101.35025165440734</v>
      </c>
      <c r="O3496" s="240"/>
      <c r="P3496" s="238"/>
    </row>
    <row r="3497" spans="9:16" x14ac:dyDescent="0.35">
      <c r="I3497" s="223">
        <v>47010</v>
      </c>
      <c r="J3497" s="233">
        <v>99.868241339468952</v>
      </c>
      <c r="K3497" s="235">
        <v>99.982722312529987</v>
      </c>
      <c r="L3497" s="235">
        <v>99.982205145334134</v>
      </c>
      <c r="M3497" s="240">
        <v>100.6571430495751</v>
      </c>
      <c r="N3497" s="240">
        <v>101.35006291361137</v>
      </c>
      <c r="O3497" s="240"/>
      <c r="P3497" s="238"/>
    </row>
    <row r="3498" spans="9:16" x14ac:dyDescent="0.35">
      <c r="I3498" s="223">
        <v>47011</v>
      </c>
      <c r="J3498" s="233">
        <v>99.868267898360401</v>
      </c>
      <c r="K3498" s="235">
        <v>99.982725795232568</v>
      </c>
      <c r="L3498" s="235">
        <v>99.982208486463435</v>
      </c>
      <c r="M3498" s="240">
        <v>100.65675740224556</v>
      </c>
      <c r="N3498" s="240">
        <v>101.3498741728154</v>
      </c>
      <c r="O3498" s="240"/>
      <c r="P3498" s="238"/>
    </row>
    <row r="3499" spans="9:16" x14ac:dyDescent="0.35">
      <c r="I3499" s="223">
        <v>47012</v>
      </c>
      <c r="J3499" s="233">
        <v>99.868294457251849</v>
      </c>
      <c r="K3499" s="235">
        <v>99.98272927793515</v>
      </c>
      <c r="L3499" s="235">
        <v>99.982211827592735</v>
      </c>
      <c r="M3499" s="240">
        <v>100.65637175491602</v>
      </c>
      <c r="N3499" s="240">
        <v>101.34968543201943</v>
      </c>
      <c r="O3499" s="240"/>
      <c r="P3499" s="238"/>
    </row>
    <row r="3500" spans="9:16" x14ac:dyDescent="0.35">
      <c r="I3500" s="223">
        <v>47013</v>
      </c>
      <c r="J3500" s="233">
        <v>99.868321016143298</v>
      </c>
      <c r="K3500" s="235">
        <v>99.982732760637731</v>
      </c>
      <c r="L3500" s="235">
        <v>99.982215168722036</v>
      </c>
      <c r="M3500" s="240">
        <v>100.65598610758649</v>
      </c>
      <c r="N3500" s="240">
        <v>101.34949669122346</v>
      </c>
      <c r="O3500" s="240"/>
      <c r="P3500" s="238"/>
    </row>
    <row r="3501" spans="9:16" x14ac:dyDescent="0.35">
      <c r="I3501" s="223">
        <v>47014</v>
      </c>
      <c r="J3501" s="233">
        <v>99.868347575034747</v>
      </c>
      <c r="K3501" s="235">
        <v>99.982736243340312</v>
      </c>
      <c r="L3501" s="235">
        <v>99.982218509851336</v>
      </c>
      <c r="M3501" s="240">
        <v>100.65560046025695</v>
      </c>
      <c r="N3501" s="240">
        <v>101.34930795042749</v>
      </c>
      <c r="O3501" s="240"/>
      <c r="P3501" s="238"/>
    </row>
    <row r="3502" spans="9:16" x14ac:dyDescent="0.35">
      <c r="I3502" s="223">
        <v>47015</v>
      </c>
      <c r="J3502" s="233">
        <v>99.868374133926196</v>
      </c>
      <c r="K3502" s="235">
        <v>99.982739726042894</v>
      </c>
      <c r="L3502" s="235">
        <v>99.982221850980636</v>
      </c>
      <c r="M3502" s="240">
        <v>100.65521481292741</v>
      </c>
      <c r="N3502" s="240">
        <v>101.34911920963152</v>
      </c>
      <c r="O3502" s="240"/>
      <c r="P3502" s="238"/>
    </row>
    <row r="3503" spans="9:16" x14ac:dyDescent="0.35">
      <c r="I3503" s="223">
        <v>47016</v>
      </c>
      <c r="J3503" s="233">
        <v>99.868400692817644</v>
      </c>
      <c r="K3503" s="235">
        <v>99.982743208745475</v>
      </c>
      <c r="L3503" s="235">
        <v>99.982225192109937</v>
      </c>
      <c r="M3503" s="240">
        <v>100.65482916559787</v>
      </c>
      <c r="N3503" s="240">
        <v>101.34893046883555</v>
      </c>
      <c r="O3503" s="240"/>
      <c r="P3503" s="238"/>
    </row>
    <row r="3504" spans="9:16" x14ac:dyDescent="0.35">
      <c r="I3504" s="223">
        <v>47017</v>
      </c>
      <c r="J3504" s="233">
        <v>99.868427251709093</v>
      </c>
      <c r="K3504" s="235">
        <v>99.982746691448057</v>
      </c>
      <c r="L3504" s="235">
        <v>99.982228533239237</v>
      </c>
      <c r="M3504" s="240">
        <v>100.65444351826834</v>
      </c>
      <c r="N3504" s="240">
        <v>101.34874172803958</v>
      </c>
      <c r="O3504" s="240"/>
      <c r="P3504" s="238"/>
    </row>
    <row r="3505" spans="9:16" x14ac:dyDescent="0.35">
      <c r="I3505" s="223">
        <v>47018</v>
      </c>
      <c r="J3505" s="233">
        <v>99.868453810600542</v>
      </c>
      <c r="K3505" s="235">
        <v>99.982750174150638</v>
      </c>
      <c r="L3505" s="235">
        <v>99.982231874368537</v>
      </c>
      <c r="M3505" s="240">
        <v>100.6540578709388</v>
      </c>
      <c r="N3505" s="240">
        <v>101.34855298724361</v>
      </c>
      <c r="O3505" s="240"/>
      <c r="P3505" s="238"/>
    </row>
    <row r="3506" spans="9:16" x14ac:dyDescent="0.35">
      <c r="I3506" s="223">
        <v>47019</v>
      </c>
      <c r="J3506" s="233">
        <v>99.868480369491991</v>
      </c>
      <c r="K3506" s="235">
        <v>99.98275365685322</v>
      </c>
      <c r="L3506" s="235">
        <v>99.982235215497838</v>
      </c>
      <c r="M3506" s="240">
        <v>100.65367222360926</v>
      </c>
      <c r="N3506" s="240">
        <v>101.34836424644764</v>
      </c>
      <c r="O3506" s="240"/>
      <c r="P3506" s="238"/>
    </row>
    <row r="3507" spans="9:16" x14ac:dyDescent="0.35">
      <c r="I3507" s="223">
        <v>47020</v>
      </c>
      <c r="J3507" s="233">
        <v>99.868506928383439</v>
      </c>
      <c r="K3507" s="235">
        <v>99.982757139555801</v>
      </c>
      <c r="L3507" s="235">
        <v>99.982238556627138</v>
      </c>
      <c r="M3507" s="240">
        <v>100.65328657627973</v>
      </c>
      <c r="N3507" s="240">
        <v>101.34817550565167</v>
      </c>
      <c r="O3507" s="240"/>
      <c r="P3507" s="238"/>
    </row>
    <row r="3508" spans="9:16" x14ac:dyDescent="0.35">
      <c r="I3508" s="223">
        <v>47021</v>
      </c>
      <c r="J3508" s="233">
        <v>99.868533487274888</v>
      </c>
      <c r="K3508" s="235">
        <v>99.982760622258382</v>
      </c>
      <c r="L3508" s="235">
        <v>99.982241897756438</v>
      </c>
      <c r="M3508" s="240">
        <v>100.65290092895019</v>
      </c>
      <c r="N3508" s="240">
        <v>101.3479867648557</v>
      </c>
      <c r="O3508" s="240"/>
      <c r="P3508" s="238"/>
    </row>
    <row r="3509" spans="9:16" x14ac:dyDescent="0.35">
      <c r="I3509" s="223">
        <v>47022</v>
      </c>
      <c r="J3509" s="233">
        <v>99.868560046166337</v>
      </c>
      <c r="K3509" s="235">
        <v>99.982764104960964</v>
      </c>
      <c r="L3509" s="235">
        <v>99.982245238885739</v>
      </c>
      <c r="M3509" s="240">
        <v>100.65251528162065</v>
      </c>
      <c r="N3509" s="240">
        <v>101.34779802405973</v>
      </c>
      <c r="O3509" s="240"/>
      <c r="P3509" s="238"/>
    </row>
    <row r="3510" spans="9:16" x14ac:dyDescent="0.35">
      <c r="I3510" s="223">
        <v>47023</v>
      </c>
      <c r="J3510" s="233">
        <v>99.868586605057786</v>
      </c>
      <c r="K3510" s="235">
        <v>99.982767587663545</v>
      </c>
      <c r="L3510" s="235">
        <v>99.982248580015039</v>
      </c>
      <c r="M3510" s="240">
        <v>100.65212963429111</v>
      </c>
      <c r="N3510" s="240">
        <v>101.34760928326376</v>
      </c>
      <c r="O3510" s="240"/>
      <c r="P3510" s="238"/>
    </row>
    <row r="3511" spans="9:16" x14ac:dyDescent="0.35">
      <c r="I3511" s="223">
        <v>47024</v>
      </c>
      <c r="J3511" s="233">
        <v>99.868613163949234</v>
      </c>
      <c r="K3511" s="235">
        <v>99.982771070366127</v>
      </c>
      <c r="L3511" s="235">
        <v>99.982251921144339</v>
      </c>
      <c r="M3511" s="240">
        <v>100.65174398696158</v>
      </c>
      <c r="N3511" s="240">
        <v>101.34742054246779</v>
      </c>
      <c r="O3511" s="240"/>
      <c r="P3511" s="238"/>
    </row>
    <row r="3512" spans="9:16" x14ac:dyDescent="0.35">
      <c r="I3512" s="223">
        <v>47025</v>
      </c>
      <c r="J3512" s="233">
        <v>99.868639722840683</v>
      </c>
      <c r="K3512" s="235">
        <v>99.982774553068708</v>
      </c>
      <c r="L3512" s="235">
        <v>99.98225526227364</v>
      </c>
      <c r="M3512" s="240">
        <v>100.65135833963204</v>
      </c>
      <c r="N3512" s="240">
        <v>101.34723180167182</v>
      </c>
      <c r="O3512" s="240"/>
      <c r="P3512" s="238"/>
    </row>
    <row r="3513" spans="9:16" x14ac:dyDescent="0.35">
      <c r="I3513" s="223">
        <v>47026</v>
      </c>
      <c r="J3513" s="233">
        <v>99.868666281732132</v>
      </c>
      <c r="K3513" s="235">
        <v>99.98277803577129</v>
      </c>
      <c r="L3513" s="235">
        <v>99.98225860340294</v>
      </c>
      <c r="M3513" s="240">
        <v>100.6509726923025</v>
      </c>
      <c r="N3513" s="240">
        <v>101.34704306087585</v>
      </c>
      <c r="O3513" s="240"/>
      <c r="P3513" s="238"/>
    </row>
    <row r="3514" spans="9:16" x14ac:dyDescent="0.35">
      <c r="I3514" s="223">
        <v>47027</v>
      </c>
      <c r="J3514" s="233">
        <v>99.868692840623581</v>
      </c>
      <c r="K3514" s="235">
        <v>99.982781518473871</v>
      </c>
      <c r="L3514" s="235">
        <v>99.98226194453224</v>
      </c>
      <c r="M3514" s="240">
        <v>100.65058704497297</v>
      </c>
      <c r="N3514" s="240">
        <v>101.34685432007988</v>
      </c>
      <c r="O3514" s="240"/>
      <c r="P3514" s="238"/>
    </row>
    <row r="3515" spans="9:16" x14ac:dyDescent="0.35">
      <c r="I3515" s="223">
        <v>47028</v>
      </c>
      <c r="J3515" s="233">
        <v>99.86871939951503</v>
      </c>
      <c r="K3515" s="235">
        <v>99.982785001176453</v>
      </c>
      <c r="L3515" s="235">
        <v>99.982265285661541</v>
      </c>
      <c r="M3515" s="240">
        <v>100.65020139764343</v>
      </c>
      <c r="N3515" s="240">
        <v>101.34666557928391</v>
      </c>
      <c r="O3515" s="240"/>
      <c r="P3515" s="238"/>
    </row>
    <row r="3516" spans="9:16" x14ac:dyDescent="0.35">
      <c r="I3516" s="223">
        <v>47029</v>
      </c>
      <c r="J3516" s="233">
        <v>99.868745958406478</v>
      </c>
      <c r="K3516" s="235">
        <v>99.982788483879034</v>
      </c>
      <c r="L3516" s="235">
        <v>99.982268626790841</v>
      </c>
      <c r="M3516" s="240">
        <v>100.64981575031389</v>
      </c>
      <c r="N3516" s="240">
        <v>101.34647683848794</v>
      </c>
      <c r="O3516" s="240"/>
      <c r="P3516" s="238"/>
    </row>
    <row r="3517" spans="9:16" x14ac:dyDescent="0.35">
      <c r="I3517" s="223">
        <v>47030</v>
      </c>
      <c r="J3517" s="233">
        <v>99.868772517297927</v>
      </c>
      <c r="K3517" s="235">
        <v>99.982791966581615</v>
      </c>
      <c r="L3517" s="235">
        <v>99.982271967920141</v>
      </c>
      <c r="M3517" s="240">
        <v>100.64943010298435</v>
      </c>
      <c r="N3517" s="240">
        <v>101.34628809769197</v>
      </c>
      <c r="O3517" s="240"/>
      <c r="P3517" s="238"/>
    </row>
    <row r="3518" spans="9:16" x14ac:dyDescent="0.35">
      <c r="I3518" s="223">
        <v>47031</v>
      </c>
      <c r="J3518" s="233">
        <v>99.868799076189376</v>
      </c>
      <c r="K3518" s="235">
        <v>99.982795449284197</v>
      </c>
      <c r="L3518" s="235">
        <v>99.982275309049442</v>
      </c>
      <c r="M3518" s="240">
        <v>100.64904445565482</v>
      </c>
      <c r="N3518" s="240">
        <v>101.346099356896</v>
      </c>
      <c r="O3518" s="240"/>
      <c r="P3518" s="238"/>
    </row>
    <row r="3519" spans="9:16" x14ac:dyDescent="0.35">
      <c r="I3519" s="223">
        <v>47032</v>
      </c>
      <c r="J3519" s="233">
        <v>99.868825635080825</v>
      </c>
      <c r="K3519" s="235">
        <v>99.982798931986778</v>
      </c>
      <c r="L3519" s="235">
        <v>99.982278650178742</v>
      </c>
      <c r="M3519" s="240">
        <v>100.64865880832528</v>
      </c>
      <c r="N3519" s="240">
        <v>101.34591061610003</v>
      </c>
      <c r="O3519" s="240"/>
      <c r="P3519" s="238"/>
    </row>
    <row r="3520" spans="9:16" x14ac:dyDescent="0.35">
      <c r="I3520" s="223">
        <v>47033</v>
      </c>
      <c r="J3520" s="233">
        <v>99.868852193972273</v>
      </c>
      <c r="K3520" s="235">
        <v>99.98280241468936</v>
      </c>
      <c r="L3520" s="235">
        <v>99.982281991308042</v>
      </c>
      <c r="M3520" s="240">
        <v>100.64827316099574</v>
      </c>
      <c r="N3520" s="240">
        <v>101.34572187530406</v>
      </c>
      <c r="O3520" s="240"/>
      <c r="P3520" s="238"/>
    </row>
    <row r="3521" spans="9:16" x14ac:dyDescent="0.35">
      <c r="I3521" s="223">
        <v>47034</v>
      </c>
      <c r="J3521" s="233">
        <v>99.868878752863722</v>
      </c>
      <c r="K3521" s="235">
        <v>99.982805897391941</v>
      </c>
      <c r="L3521" s="235">
        <v>99.982285332437343</v>
      </c>
      <c r="M3521" s="240">
        <v>100.64788751366621</v>
      </c>
      <c r="N3521" s="240">
        <v>101.34553313450809</v>
      </c>
      <c r="O3521" s="240"/>
      <c r="P3521" s="238"/>
    </row>
    <row r="3522" spans="9:16" x14ac:dyDescent="0.35">
      <c r="I3522" s="223">
        <v>47035</v>
      </c>
      <c r="J3522" s="233">
        <v>99.868905311755171</v>
      </c>
      <c r="K3522" s="235">
        <v>99.982809380094523</v>
      </c>
      <c r="L3522" s="235">
        <v>99.982288673566643</v>
      </c>
      <c r="M3522" s="240">
        <v>100.64750186633667</v>
      </c>
      <c r="N3522" s="240">
        <v>101.34534439371212</v>
      </c>
      <c r="O3522" s="240"/>
      <c r="P3522" s="238"/>
    </row>
    <row r="3523" spans="9:16" x14ac:dyDescent="0.35">
      <c r="I3523" s="223">
        <v>47036</v>
      </c>
      <c r="J3523" s="233">
        <v>99.86893187064662</v>
      </c>
      <c r="K3523" s="235">
        <v>99.982812862797104</v>
      </c>
      <c r="L3523" s="235">
        <v>99.982292014695943</v>
      </c>
      <c r="M3523" s="240">
        <v>100.64711621900713</v>
      </c>
      <c r="N3523" s="240">
        <v>101.34515565291615</v>
      </c>
      <c r="O3523" s="240"/>
      <c r="P3523" s="238"/>
    </row>
    <row r="3524" spans="9:16" x14ac:dyDescent="0.35">
      <c r="I3524" s="223">
        <v>47037</v>
      </c>
      <c r="J3524" s="233">
        <v>99.868958429538068</v>
      </c>
      <c r="K3524" s="235">
        <v>99.982816345499685</v>
      </c>
      <c r="L3524" s="235">
        <v>99.982295355825244</v>
      </c>
      <c r="M3524" s="240">
        <v>100.64673057167759</v>
      </c>
      <c r="N3524" s="240">
        <v>101.34496691212019</v>
      </c>
      <c r="O3524" s="240"/>
      <c r="P3524" s="238"/>
    </row>
    <row r="3525" spans="9:16" x14ac:dyDescent="0.35">
      <c r="I3525" s="223">
        <v>47038</v>
      </c>
      <c r="J3525" s="233">
        <v>99.868984988429517</v>
      </c>
      <c r="K3525" s="235">
        <v>99.982819828202267</v>
      </c>
      <c r="L3525" s="235">
        <v>99.982298696954544</v>
      </c>
      <c r="M3525" s="240">
        <v>100.64634492434806</v>
      </c>
      <c r="N3525" s="240">
        <v>101.34477817132421</v>
      </c>
      <c r="O3525" s="240"/>
      <c r="P3525" s="238"/>
    </row>
    <row r="3526" spans="9:16" x14ac:dyDescent="0.35">
      <c r="I3526" s="223">
        <v>47039</v>
      </c>
      <c r="J3526" s="233">
        <v>99.869011547320966</v>
      </c>
      <c r="K3526" s="235">
        <v>99.982823310904848</v>
      </c>
      <c r="L3526" s="235">
        <v>99.982302038083844</v>
      </c>
      <c r="M3526" s="240">
        <v>100.64595927701852</v>
      </c>
      <c r="N3526" s="240">
        <v>101.34458943052825</v>
      </c>
      <c r="O3526" s="240"/>
      <c r="P3526" s="238"/>
    </row>
    <row r="3527" spans="9:16" x14ac:dyDescent="0.35">
      <c r="I3527" s="223">
        <v>47040</v>
      </c>
      <c r="J3527" s="233">
        <v>99.869038106212415</v>
      </c>
      <c r="K3527" s="235">
        <v>99.98282679360743</v>
      </c>
      <c r="L3527" s="235">
        <v>99.982305379213145</v>
      </c>
      <c r="M3527" s="240">
        <v>100.64557362968898</v>
      </c>
      <c r="N3527" s="240">
        <v>101.34440068973227</v>
      </c>
      <c r="O3527" s="240"/>
      <c r="P3527" s="238"/>
    </row>
    <row r="3528" spans="9:16" x14ac:dyDescent="0.35">
      <c r="I3528" s="223">
        <v>47041</v>
      </c>
      <c r="J3528" s="233">
        <v>99.869064665103863</v>
      </c>
      <c r="K3528" s="235">
        <v>99.982830276310011</v>
      </c>
      <c r="L3528" s="235">
        <v>99.982308720342445</v>
      </c>
      <c r="M3528" s="240">
        <v>100.64518798235945</v>
      </c>
      <c r="N3528" s="240">
        <v>101.34421194893631</v>
      </c>
      <c r="O3528" s="240"/>
      <c r="P3528" s="238"/>
    </row>
    <row r="3529" spans="9:16" x14ac:dyDescent="0.35">
      <c r="I3529" s="223">
        <v>47042</v>
      </c>
      <c r="J3529" s="233">
        <v>99.869091223995312</v>
      </c>
      <c r="K3529" s="235">
        <v>99.982833759012593</v>
      </c>
      <c r="L3529" s="235">
        <v>99.982312061471745</v>
      </c>
      <c r="M3529" s="240">
        <v>100.64480233502991</v>
      </c>
      <c r="N3529" s="240">
        <v>101.34402320814033</v>
      </c>
      <c r="O3529" s="240"/>
      <c r="P3529" s="238"/>
    </row>
    <row r="3530" spans="9:16" x14ac:dyDescent="0.35">
      <c r="I3530" s="223">
        <v>47043</v>
      </c>
      <c r="J3530" s="233">
        <v>99.869117782886761</v>
      </c>
      <c r="K3530" s="235">
        <v>99.982837241715174</v>
      </c>
      <c r="L3530" s="235">
        <v>99.982315402601046</v>
      </c>
      <c r="M3530" s="240">
        <v>100.64441668770037</v>
      </c>
      <c r="N3530" s="240">
        <v>101.34383446734437</v>
      </c>
      <c r="O3530" s="240"/>
      <c r="P3530" s="238"/>
    </row>
    <row r="3531" spans="9:16" x14ac:dyDescent="0.35">
      <c r="I3531" s="223">
        <v>47044</v>
      </c>
      <c r="J3531" s="233">
        <v>99.86914434177821</v>
      </c>
      <c r="K3531" s="235">
        <v>99.982840724417755</v>
      </c>
      <c r="L3531" s="235">
        <v>99.982318743730346</v>
      </c>
      <c r="M3531" s="240">
        <v>100.64403104037083</v>
      </c>
      <c r="N3531" s="240">
        <v>101.34364572654839</v>
      </c>
      <c r="O3531" s="240"/>
      <c r="P3531" s="238"/>
    </row>
    <row r="3532" spans="9:16" x14ac:dyDescent="0.35">
      <c r="I3532" s="223">
        <v>47045</v>
      </c>
      <c r="J3532" s="233">
        <v>99.869170900669658</v>
      </c>
      <c r="K3532" s="235">
        <v>99.982844207120337</v>
      </c>
      <c r="L3532" s="235">
        <v>99.982322084859646</v>
      </c>
      <c r="M3532" s="240">
        <v>100.6436453930413</v>
      </c>
      <c r="N3532" s="240">
        <v>101.34345698575243</v>
      </c>
      <c r="O3532" s="240"/>
      <c r="P3532" s="238"/>
    </row>
    <row r="3533" spans="9:16" x14ac:dyDescent="0.35">
      <c r="I3533" s="223">
        <v>47046</v>
      </c>
      <c r="J3533" s="233">
        <v>99.869197459561107</v>
      </c>
      <c r="K3533" s="235">
        <v>99.982847689822918</v>
      </c>
      <c r="L3533" s="235">
        <v>99.982325425988947</v>
      </c>
      <c r="M3533" s="240">
        <v>100.64325974571176</v>
      </c>
      <c r="N3533" s="240">
        <v>101.34326824495645</v>
      </c>
      <c r="O3533" s="240"/>
      <c r="P3533" s="238"/>
    </row>
    <row r="3534" spans="9:16" x14ac:dyDescent="0.35">
      <c r="I3534" s="223">
        <v>47047</v>
      </c>
      <c r="J3534" s="233">
        <v>99.869224018452556</v>
      </c>
      <c r="K3534" s="235">
        <v>99.9828511725255</v>
      </c>
      <c r="L3534" s="235">
        <v>99.982328767118247</v>
      </c>
      <c r="M3534" s="240">
        <v>100.64287409838222</v>
      </c>
      <c r="N3534" s="240">
        <v>101.34307950416049</v>
      </c>
      <c r="O3534" s="240"/>
      <c r="P3534" s="238"/>
    </row>
    <row r="3535" spans="9:16" x14ac:dyDescent="0.35">
      <c r="I3535" s="223">
        <v>47048</v>
      </c>
      <c r="J3535" s="233">
        <v>99.869250577344005</v>
      </c>
      <c r="K3535" s="235">
        <v>99.982854655228081</v>
      </c>
      <c r="L3535" s="235">
        <v>99.982332108247547</v>
      </c>
      <c r="M3535" s="240">
        <v>100.64248845105269</v>
      </c>
      <c r="N3535" s="240">
        <v>101.34289076336451</v>
      </c>
      <c r="O3535" s="240"/>
      <c r="P3535" s="238"/>
    </row>
    <row r="3536" spans="9:16" x14ac:dyDescent="0.35">
      <c r="I3536" s="223">
        <v>47049</v>
      </c>
      <c r="J3536" s="233">
        <v>99.869277136235453</v>
      </c>
      <c r="K3536" s="235">
        <v>99.982858137930663</v>
      </c>
      <c r="L3536" s="235">
        <v>99.982335449376848</v>
      </c>
      <c r="M3536" s="240">
        <v>100.64210280372315</v>
      </c>
      <c r="N3536" s="240">
        <v>101.34270202256855</v>
      </c>
      <c r="O3536" s="240"/>
      <c r="P3536" s="238"/>
    </row>
    <row r="3537" spans="9:16" x14ac:dyDescent="0.35">
      <c r="I3537" s="223">
        <v>47050</v>
      </c>
      <c r="J3537" s="233">
        <v>99.869303695126902</v>
      </c>
      <c r="K3537" s="235">
        <v>99.982861620633244</v>
      </c>
      <c r="L3537" s="235">
        <v>99.982338790506148</v>
      </c>
      <c r="M3537" s="240">
        <v>100.64171715639361</v>
      </c>
      <c r="N3537" s="240">
        <v>101.34251328177257</v>
      </c>
      <c r="O3537" s="240"/>
      <c r="P3537" s="238"/>
    </row>
    <row r="3538" spans="9:16" x14ac:dyDescent="0.35">
      <c r="I3538" s="223">
        <v>47051</v>
      </c>
      <c r="J3538" s="233">
        <v>99.869330254018351</v>
      </c>
      <c r="K3538" s="235">
        <v>99.982865103335826</v>
      </c>
      <c r="L3538" s="235">
        <v>99.982342131635448</v>
      </c>
      <c r="M3538" s="240">
        <v>100.64133150906407</v>
      </c>
      <c r="N3538" s="240">
        <v>101.34232454097661</v>
      </c>
      <c r="O3538" s="240"/>
      <c r="P3538" s="238"/>
    </row>
    <row r="3539" spans="9:16" x14ac:dyDescent="0.35">
      <c r="I3539" s="223">
        <v>47052</v>
      </c>
      <c r="J3539" s="233">
        <v>99.8693568129098</v>
      </c>
      <c r="K3539" s="235">
        <v>99.982868586038407</v>
      </c>
      <c r="L3539" s="235">
        <v>99.982345472764749</v>
      </c>
      <c r="M3539" s="240">
        <v>100.64094586173454</v>
      </c>
      <c r="N3539" s="240">
        <v>101.34213580018063</v>
      </c>
      <c r="O3539" s="240"/>
      <c r="P3539" s="238"/>
    </row>
    <row r="3540" spans="9:16" x14ac:dyDescent="0.35">
      <c r="I3540" s="223">
        <v>47053</v>
      </c>
      <c r="J3540" s="233">
        <v>99.869383371801248</v>
      </c>
      <c r="K3540" s="235">
        <v>99.982872068740988</v>
      </c>
      <c r="L3540" s="235">
        <v>99.982348813894049</v>
      </c>
      <c r="M3540" s="240">
        <v>100.640560214405</v>
      </c>
      <c r="N3540" s="240">
        <v>101.34194705938467</v>
      </c>
      <c r="O3540" s="240"/>
      <c r="P3540" s="238"/>
    </row>
    <row r="3541" spans="9:16" x14ac:dyDescent="0.35">
      <c r="I3541" s="223">
        <v>47054</v>
      </c>
      <c r="J3541" s="233">
        <v>99.869409930692697</v>
      </c>
      <c r="K3541" s="235">
        <v>99.98287555144357</v>
      </c>
      <c r="L3541" s="235">
        <v>99.982352155023349</v>
      </c>
      <c r="M3541" s="240">
        <v>100.64017456707546</v>
      </c>
      <c r="N3541" s="240">
        <v>101.34175831858869</v>
      </c>
      <c r="O3541" s="240"/>
      <c r="P3541" s="238"/>
    </row>
    <row r="3542" spans="9:16" x14ac:dyDescent="0.35">
      <c r="I3542" s="223">
        <v>47055</v>
      </c>
      <c r="J3542" s="233">
        <v>99.869436489584146</v>
      </c>
      <c r="K3542" s="235">
        <v>99.982879034146151</v>
      </c>
      <c r="L3542" s="235">
        <v>99.98235549615265</v>
      </c>
      <c r="M3542" s="240">
        <v>100.63978891974592</v>
      </c>
      <c r="N3542" s="240">
        <v>101.34156957779273</v>
      </c>
      <c r="O3542" s="240"/>
      <c r="P3542" s="238"/>
    </row>
    <row r="3543" spans="9:16" x14ac:dyDescent="0.35">
      <c r="I3543" s="223">
        <v>47056</v>
      </c>
      <c r="J3543" s="233">
        <v>99.869463048475595</v>
      </c>
      <c r="K3543" s="235">
        <v>99.982882516848733</v>
      </c>
      <c r="L3543" s="235">
        <v>99.98235883728195</v>
      </c>
      <c r="M3543" s="240">
        <v>100.63940327241639</v>
      </c>
      <c r="N3543" s="240">
        <v>101.34138083699675</v>
      </c>
      <c r="O3543" s="240"/>
      <c r="P3543" s="238"/>
    </row>
    <row r="3544" spans="9:16" x14ac:dyDescent="0.35">
      <c r="I3544" s="223">
        <v>47057</v>
      </c>
      <c r="J3544" s="233">
        <v>99.869489607367044</v>
      </c>
      <c r="K3544" s="235">
        <v>99.982885999551314</v>
      </c>
      <c r="L3544" s="235">
        <v>99.98236217841125</v>
      </c>
      <c r="M3544" s="240">
        <v>100.63901762508685</v>
      </c>
      <c r="N3544" s="240">
        <v>101.34119209620079</v>
      </c>
      <c r="O3544" s="240"/>
      <c r="P3544" s="238"/>
    </row>
    <row r="3545" spans="9:16" x14ac:dyDescent="0.35">
      <c r="I3545" s="223">
        <v>47058</v>
      </c>
      <c r="J3545" s="233">
        <v>99.869516166258492</v>
      </c>
      <c r="K3545" s="235">
        <v>99.982889482253896</v>
      </c>
      <c r="L3545" s="235">
        <v>99.982365519540551</v>
      </c>
      <c r="M3545" s="240">
        <v>100.63863197775731</v>
      </c>
      <c r="N3545" s="240">
        <v>101.34100335540481</v>
      </c>
      <c r="O3545" s="240"/>
      <c r="P3545" s="238"/>
    </row>
    <row r="3546" spans="9:16" x14ac:dyDescent="0.35">
      <c r="I3546" s="223">
        <v>47059</v>
      </c>
      <c r="J3546" s="233">
        <v>99.869542725149941</v>
      </c>
      <c r="K3546" s="235">
        <v>99.982892964956477</v>
      </c>
      <c r="L3546" s="235">
        <v>99.982368860669851</v>
      </c>
      <c r="M3546" s="240">
        <v>100.63824633042778</v>
      </c>
      <c r="N3546" s="240">
        <v>101.34081461460885</v>
      </c>
      <c r="O3546" s="240"/>
      <c r="P3546" s="238"/>
    </row>
    <row r="3547" spans="9:16" x14ac:dyDescent="0.35">
      <c r="I3547" s="223">
        <v>47060</v>
      </c>
      <c r="J3547" s="233">
        <v>99.86956928404139</v>
      </c>
      <c r="K3547" s="235">
        <v>99.982896447659058</v>
      </c>
      <c r="L3547" s="235">
        <v>99.982372201799151</v>
      </c>
      <c r="M3547" s="240">
        <v>100.63786068309824</v>
      </c>
      <c r="N3547" s="240">
        <v>101.34062587381287</v>
      </c>
      <c r="O3547" s="240"/>
      <c r="P3547" s="238"/>
    </row>
    <row r="3548" spans="9:16" x14ac:dyDescent="0.35">
      <c r="I3548" s="223">
        <v>47061</v>
      </c>
      <c r="J3548" s="233">
        <v>99.869595842932839</v>
      </c>
      <c r="K3548" s="235">
        <v>99.98289993036164</v>
      </c>
      <c r="L3548" s="235">
        <v>99.982375542928452</v>
      </c>
      <c r="M3548" s="240">
        <v>100.6374750357687</v>
      </c>
      <c r="N3548" s="240">
        <v>101.34043713301691</v>
      </c>
      <c r="O3548" s="240"/>
      <c r="P3548" s="238"/>
    </row>
    <row r="3549" spans="9:16" x14ac:dyDescent="0.35">
      <c r="I3549" s="223">
        <v>47062</v>
      </c>
      <c r="J3549" s="233">
        <v>99.869622401824287</v>
      </c>
      <c r="K3549" s="235">
        <v>99.982903413064221</v>
      </c>
      <c r="L3549" s="235">
        <v>99.982378884057752</v>
      </c>
      <c r="M3549" s="240">
        <v>100.63708938843916</v>
      </c>
      <c r="N3549" s="240">
        <v>101.34024839222093</v>
      </c>
      <c r="O3549" s="240"/>
      <c r="P3549" s="238"/>
    </row>
    <row r="3550" spans="9:16" x14ac:dyDescent="0.35">
      <c r="I3550" s="223">
        <v>47063</v>
      </c>
      <c r="J3550" s="233">
        <v>99.869648960715736</v>
      </c>
      <c r="K3550" s="235">
        <v>99.982906895766803</v>
      </c>
      <c r="L3550" s="235">
        <v>99.982382225187052</v>
      </c>
      <c r="M3550" s="240">
        <v>100.63670374110963</v>
      </c>
      <c r="N3550" s="240">
        <v>101.34005965142497</v>
      </c>
      <c r="O3550" s="240"/>
      <c r="P3550" s="238"/>
    </row>
    <row r="3551" spans="9:16" x14ac:dyDescent="0.35">
      <c r="I3551" s="223">
        <v>47064</v>
      </c>
      <c r="J3551" s="233">
        <v>99.869675519607185</v>
      </c>
      <c r="K3551" s="235">
        <v>99.982910378469384</v>
      </c>
      <c r="L3551" s="235">
        <v>99.982385566316353</v>
      </c>
      <c r="M3551" s="240">
        <v>100.63631809378009</v>
      </c>
      <c r="N3551" s="240">
        <v>101.33987091062899</v>
      </c>
      <c r="O3551" s="240"/>
      <c r="P3551" s="238"/>
    </row>
    <row r="3552" spans="9:16" x14ac:dyDescent="0.35">
      <c r="I3552" s="223">
        <v>47065</v>
      </c>
      <c r="J3552" s="233">
        <v>99.869702078498634</v>
      </c>
      <c r="K3552" s="235">
        <v>99.982913861171966</v>
      </c>
      <c r="L3552" s="235">
        <v>99.982388907445653</v>
      </c>
      <c r="M3552" s="240">
        <v>100.63593244645055</v>
      </c>
      <c r="N3552" s="240">
        <v>101.33968216983303</v>
      </c>
      <c r="O3552" s="240"/>
      <c r="P3552" s="238"/>
    </row>
    <row r="3553" spans="9:16" x14ac:dyDescent="0.35">
      <c r="I3553" s="223">
        <v>47066</v>
      </c>
      <c r="J3553" s="233">
        <v>99.869728637390082</v>
      </c>
      <c r="K3553" s="235">
        <v>99.982917343874547</v>
      </c>
      <c r="L3553" s="235">
        <v>99.982392248574953</v>
      </c>
      <c r="M3553" s="240">
        <v>100.63554679912102</v>
      </c>
      <c r="N3553" s="240">
        <v>101.33949342903705</v>
      </c>
      <c r="O3553" s="240"/>
      <c r="P3553" s="238"/>
    </row>
    <row r="3554" spans="9:16" x14ac:dyDescent="0.35">
      <c r="I3554" s="223">
        <v>47067</v>
      </c>
      <c r="J3554" s="233">
        <v>99.869755196281531</v>
      </c>
      <c r="K3554" s="235">
        <v>99.982920826577129</v>
      </c>
      <c r="L3554" s="235">
        <v>99.982395589704254</v>
      </c>
      <c r="M3554" s="240">
        <v>100.63516115179148</v>
      </c>
      <c r="N3554" s="240">
        <v>101.33930468824109</v>
      </c>
      <c r="O3554" s="240"/>
      <c r="P3554" s="238"/>
    </row>
    <row r="3555" spans="9:16" x14ac:dyDescent="0.35">
      <c r="I3555" s="223">
        <v>47068</v>
      </c>
      <c r="J3555" s="233">
        <v>99.86978175517298</v>
      </c>
      <c r="K3555" s="235">
        <v>99.98292430927971</v>
      </c>
      <c r="L3555" s="235">
        <v>99.982398930833554</v>
      </c>
      <c r="M3555" s="240">
        <v>100.63477550446194</v>
      </c>
      <c r="N3555" s="240">
        <v>101.33911594744511</v>
      </c>
      <c r="O3555" s="240"/>
      <c r="P3555" s="238"/>
    </row>
    <row r="3556" spans="9:16" x14ac:dyDescent="0.35">
      <c r="I3556" s="223">
        <v>47069</v>
      </c>
      <c r="J3556" s="233">
        <v>99.869808314064429</v>
      </c>
      <c r="K3556" s="235">
        <v>99.982927791982291</v>
      </c>
      <c r="L3556" s="235">
        <v>99.982402271962854</v>
      </c>
      <c r="M3556" s="240">
        <v>100.6343898571324</v>
      </c>
      <c r="N3556" s="240">
        <v>101.33892720664915</v>
      </c>
      <c r="O3556" s="240"/>
      <c r="P3556" s="238"/>
    </row>
    <row r="3557" spans="9:16" x14ac:dyDescent="0.35">
      <c r="I3557" s="223">
        <v>47070</v>
      </c>
      <c r="J3557" s="233">
        <v>99.869834872955877</v>
      </c>
      <c r="K3557" s="235">
        <v>99.982931274684873</v>
      </c>
      <c r="L3557" s="235">
        <v>99.982405613092155</v>
      </c>
      <c r="M3557" s="240">
        <v>100.63400420980287</v>
      </c>
      <c r="N3557" s="240">
        <v>101.33873846585317</v>
      </c>
      <c r="O3557" s="240"/>
      <c r="P3557" s="238"/>
    </row>
    <row r="3558" spans="9:16" x14ac:dyDescent="0.35">
      <c r="I3558" s="223">
        <v>47071</v>
      </c>
      <c r="J3558" s="233">
        <v>99.869861431847326</v>
      </c>
      <c r="K3558" s="235">
        <v>99.982934757387454</v>
      </c>
      <c r="L3558" s="235">
        <v>99.982408954221455</v>
      </c>
      <c r="M3558" s="240">
        <v>100.63361856247333</v>
      </c>
      <c r="N3558" s="240">
        <v>101.33854972505721</v>
      </c>
      <c r="O3558" s="240"/>
      <c r="P3558" s="238"/>
    </row>
    <row r="3559" spans="9:16" x14ac:dyDescent="0.35">
      <c r="I3559" s="223">
        <v>47072</v>
      </c>
      <c r="J3559" s="233">
        <v>99.869887990738775</v>
      </c>
      <c r="K3559" s="235">
        <v>99.982938240090036</v>
      </c>
      <c r="L3559" s="235">
        <v>99.982412295350755</v>
      </c>
      <c r="M3559" s="240">
        <v>100.63323291514379</v>
      </c>
      <c r="N3559" s="240">
        <v>101.33836098426123</v>
      </c>
      <c r="O3559" s="240"/>
      <c r="P3559" s="238"/>
    </row>
    <row r="3560" spans="9:16" x14ac:dyDescent="0.35">
      <c r="I3560" s="223">
        <v>47073</v>
      </c>
      <c r="J3560" s="233">
        <v>99.869914549630224</v>
      </c>
      <c r="K3560" s="235">
        <v>99.982941722792617</v>
      </c>
      <c r="L3560" s="235">
        <v>99.982415636480056</v>
      </c>
      <c r="M3560" s="240">
        <v>100.63284726781426</v>
      </c>
      <c r="N3560" s="240">
        <v>101.33817224346527</v>
      </c>
      <c r="O3560" s="240"/>
      <c r="P3560" s="238"/>
    </row>
    <row r="3561" spans="9:16" x14ac:dyDescent="0.35">
      <c r="I3561" s="223">
        <v>47074</v>
      </c>
      <c r="J3561" s="233">
        <v>99.869941108521672</v>
      </c>
      <c r="K3561" s="235">
        <v>99.982945205495199</v>
      </c>
      <c r="L3561" s="235">
        <v>99.982418977609356</v>
      </c>
      <c r="M3561" s="240">
        <v>100.63246162048472</v>
      </c>
      <c r="N3561" s="240">
        <v>101.33798350266929</v>
      </c>
      <c r="O3561" s="240"/>
      <c r="P3561" s="238"/>
    </row>
    <row r="3562" spans="9:16" x14ac:dyDescent="0.35">
      <c r="I3562" s="223">
        <v>47075</v>
      </c>
      <c r="J3562" s="233">
        <v>99.869967667413121</v>
      </c>
      <c r="K3562" s="235">
        <v>99.98294868819778</v>
      </c>
      <c r="L3562" s="235">
        <v>99.982422318738656</v>
      </c>
      <c r="M3562" s="240">
        <v>100.63207597315518</v>
      </c>
      <c r="N3562" s="240">
        <v>101.33779476187333</v>
      </c>
      <c r="O3562" s="240"/>
      <c r="P3562" s="238"/>
    </row>
    <row r="3563" spans="9:16" x14ac:dyDescent="0.35">
      <c r="I3563" s="223">
        <v>47076</v>
      </c>
      <c r="J3563" s="233">
        <v>99.86999422630457</v>
      </c>
      <c r="K3563" s="235">
        <v>99.982952170900361</v>
      </c>
      <c r="L3563" s="235">
        <v>99.982425659867957</v>
      </c>
      <c r="M3563" s="240">
        <v>100.63169032582564</v>
      </c>
      <c r="N3563" s="240">
        <v>101.33760602107735</v>
      </c>
      <c r="O3563" s="240"/>
      <c r="P3563" s="238"/>
    </row>
    <row r="3564" spans="9:16" x14ac:dyDescent="0.35">
      <c r="I3564" s="223">
        <v>47077</v>
      </c>
      <c r="J3564" s="233">
        <v>99.870020785196019</v>
      </c>
      <c r="K3564" s="235">
        <v>99.982955653602943</v>
      </c>
      <c r="L3564" s="235">
        <v>99.982429000997257</v>
      </c>
      <c r="M3564" s="240">
        <v>100.63130467849611</v>
      </c>
      <c r="N3564" s="240">
        <v>101.33741728028139</v>
      </c>
      <c r="O3564" s="240"/>
      <c r="P3564" s="238"/>
    </row>
    <row r="3565" spans="9:16" x14ac:dyDescent="0.35">
      <c r="I3565" s="223">
        <v>47078</v>
      </c>
      <c r="J3565" s="233">
        <v>99.870047344087467</v>
      </c>
      <c r="K3565" s="235">
        <v>99.982959136305524</v>
      </c>
      <c r="L3565" s="235">
        <v>99.982432342126558</v>
      </c>
      <c r="M3565" s="240">
        <v>100.63091903116657</v>
      </c>
      <c r="N3565" s="240">
        <v>101.33722853948541</v>
      </c>
      <c r="O3565" s="240"/>
      <c r="P3565" s="238"/>
    </row>
    <row r="3566" spans="9:16" x14ac:dyDescent="0.35">
      <c r="I3566" s="223">
        <v>47079</v>
      </c>
      <c r="J3566" s="233">
        <v>99.870073902978916</v>
      </c>
      <c r="K3566" s="235">
        <v>99.982962619008106</v>
      </c>
      <c r="L3566" s="235">
        <v>99.982435683255858</v>
      </c>
      <c r="M3566" s="240">
        <v>100.63053338383703</v>
      </c>
      <c r="N3566" s="240">
        <v>101.33703979868945</v>
      </c>
      <c r="O3566" s="240"/>
      <c r="P3566" s="238"/>
    </row>
    <row r="3567" spans="9:16" x14ac:dyDescent="0.35">
      <c r="I3567" s="223">
        <v>47080</v>
      </c>
      <c r="J3567" s="233">
        <v>99.870100461870365</v>
      </c>
      <c r="K3567" s="235">
        <v>99.982966101710687</v>
      </c>
      <c r="L3567" s="235">
        <v>99.982439024385158</v>
      </c>
      <c r="M3567" s="240">
        <v>100.6301477365075</v>
      </c>
      <c r="N3567" s="240">
        <v>101.33685105789347</v>
      </c>
      <c r="O3567" s="240"/>
      <c r="P3567" s="238"/>
    </row>
    <row r="3568" spans="9:16" x14ac:dyDescent="0.35">
      <c r="I3568" s="223">
        <v>47081</v>
      </c>
      <c r="J3568" s="233">
        <v>99.870127020761814</v>
      </c>
      <c r="K3568" s="235">
        <v>99.982969584413269</v>
      </c>
      <c r="L3568" s="235">
        <v>99.982442365514459</v>
      </c>
      <c r="M3568" s="240">
        <v>100.62976208917796</v>
      </c>
      <c r="N3568" s="240">
        <v>101.33666231709751</v>
      </c>
      <c r="O3568" s="240"/>
      <c r="P3568" s="238"/>
    </row>
    <row r="3569" spans="9:16" x14ac:dyDescent="0.35">
      <c r="I3569" s="223">
        <v>47082</v>
      </c>
      <c r="J3569" s="233">
        <v>99.870153579653262</v>
      </c>
      <c r="K3569" s="235">
        <v>99.98297306711585</v>
      </c>
      <c r="L3569" s="235">
        <v>99.982445706643759</v>
      </c>
      <c r="M3569" s="240">
        <v>100.62937644184842</v>
      </c>
      <c r="N3569" s="240">
        <v>101.33647357630153</v>
      </c>
      <c r="O3569" s="240"/>
      <c r="P3569" s="238"/>
    </row>
    <row r="3570" spans="9:16" x14ac:dyDescent="0.35">
      <c r="I3570" s="223">
        <v>47083</v>
      </c>
      <c r="J3570" s="233">
        <v>99.870180138544711</v>
      </c>
      <c r="K3570" s="235">
        <v>99.982976549818432</v>
      </c>
      <c r="L3570" s="235">
        <v>99.982449047773059</v>
      </c>
      <c r="M3570" s="240">
        <v>100.62899079451888</v>
      </c>
      <c r="N3570" s="240">
        <v>101.33628483550557</v>
      </c>
      <c r="O3570" s="240"/>
      <c r="P3570" s="238"/>
    </row>
    <row r="3571" spans="9:16" x14ac:dyDescent="0.35">
      <c r="I3571" s="223">
        <v>47084</v>
      </c>
      <c r="J3571" s="233">
        <v>99.87020669743616</v>
      </c>
      <c r="K3571" s="235">
        <v>99.982980032521013</v>
      </c>
      <c r="L3571" s="235">
        <v>99.98245238890236</v>
      </c>
      <c r="M3571" s="240">
        <v>100.62860514718935</v>
      </c>
      <c r="N3571" s="240">
        <v>101.33609609470959</v>
      </c>
      <c r="O3571" s="240"/>
      <c r="P3571" s="238"/>
    </row>
    <row r="3572" spans="9:16" x14ac:dyDescent="0.35">
      <c r="I3572" s="223">
        <v>47085</v>
      </c>
      <c r="J3572" s="233">
        <v>99.870233256327609</v>
      </c>
      <c r="K3572" s="235">
        <v>99.982983515223594</v>
      </c>
      <c r="L3572" s="235">
        <v>99.98245573003166</v>
      </c>
      <c r="M3572" s="240">
        <v>100.62821949985981</v>
      </c>
      <c r="N3572" s="240">
        <v>101.33590735391363</v>
      </c>
      <c r="O3572" s="240"/>
      <c r="P3572" s="238"/>
    </row>
    <row r="3573" spans="9:16" x14ac:dyDescent="0.35">
      <c r="I3573" s="223">
        <v>47086</v>
      </c>
      <c r="J3573" s="233">
        <v>99.870259815219057</v>
      </c>
      <c r="K3573" s="235">
        <v>99.982986997926176</v>
      </c>
      <c r="L3573" s="235">
        <v>99.98245907116096</v>
      </c>
      <c r="M3573" s="240">
        <v>100.62783385253027</v>
      </c>
      <c r="N3573" s="240">
        <v>101.33571861311765</v>
      </c>
      <c r="O3573" s="240"/>
      <c r="P3573" s="238"/>
    </row>
    <row r="3574" spans="9:16" x14ac:dyDescent="0.35">
      <c r="I3574" s="223">
        <v>47087</v>
      </c>
      <c r="J3574" s="233">
        <v>99.870286374110506</v>
      </c>
      <c r="K3574" s="235">
        <v>99.982990480628757</v>
      </c>
      <c r="L3574" s="235">
        <v>99.982462412290261</v>
      </c>
      <c r="M3574" s="240">
        <v>100.62744820520074</v>
      </c>
      <c r="N3574" s="240">
        <v>101.33552987232169</v>
      </c>
      <c r="O3574" s="240"/>
      <c r="P3574" s="238"/>
    </row>
    <row r="3575" spans="9:16" x14ac:dyDescent="0.35">
      <c r="I3575" s="223">
        <v>47088</v>
      </c>
      <c r="J3575" s="233">
        <v>99.870312933001955</v>
      </c>
      <c r="K3575" s="235">
        <v>99.982993963331339</v>
      </c>
      <c r="L3575" s="235">
        <v>99.982465753419561</v>
      </c>
      <c r="M3575" s="240">
        <v>100.6270625578712</v>
      </c>
      <c r="N3575" s="240">
        <v>101.33534113152571</v>
      </c>
      <c r="O3575" s="240"/>
      <c r="P3575" s="238"/>
    </row>
    <row r="3576" spans="9:16" x14ac:dyDescent="0.35">
      <c r="I3576" s="223">
        <v>47089</v>
      </c>
      <c r="J3576" s="233">
        <v>99.870339491893404</v>
      </c>
      <c r="K3576" s="235">
        <v>99.98299744603392</v>
      </c>
      <c r="L3576" s="235">
        <v>99.982469094548861</v>
      </c>
      <c r="M3576" s="240">
        <v>100.62667691054166</v>
      </c>
      <c r="N3576" s="240">
        <v>101.33515239072975</v>
      </c>
      <c r="O3576" s="240"/>
      <c r="P3576" s="238"/>
    </row>
    <row r="3577" spans="9:16" x14ac:dyDescent="0.35">
      <c r="I3577" s="223">
        <v>47090</v>
      </c>
      <c r="J3577" s="233">
        <v>99.870366050784853</v>
      </c>
      <c r="K3577" s="235">
        <v>99.983000928736502</v>
      </c>
      <c r="L3577" s="235">
        <v>99.982472435678162</v>
      </c>
      <c r="M3577" s="240">
        <v>100.62629126321212</v>
      </c>
      <c r="N3577" s="240">
        <v>101.33496364993377</v>
      </c>
      <c r="O3577" s="240"/>
      <c r="P3577" s="238"/>
    </row>
    <row r="3578" spans="9:16" x14ac:dyDescent="0.35">
      <c r="I3578" s="223">
        <v>47091</v>
      </c>
      <c r="J3578" s="233">
        <v>99.870392609676301</v>
      </c>
      <c r="K3578" s="235">
        <v>99.983004411439083</v>
      </c>
      <c r="L3578" s="235">
        <v>99.982475776807462</v>
      </c>
      <c r="M3578" s="240">
        <v>100.62590561588259</v>
      </c>
      <c r="N3578" s="240">
        <v>101.33477490913781</v>
      </c>
      <c r="O3578" s="240"/>
      <c r="P3578" s="238"/>
    </row>
    <row r="3579" spans="9:16" x14ac:dyDescent="0.35">
      <c r="I3579" s="223">
        <v>47092</v>
      </c>
      <c r="J3579" s="233">
        <v>99.87041916856775</v>
      </c>
      <c r="K3579" s="235">
        <v>99.983007894141664</v>
      </c>
      <c r="L3579" s="235">
        <v>99.982479117936762</v>
      </c>
      <c r="M3579" s="240">
        <v>100.62551996855305</v>
      </c>
      <c r="N3579" s="240">
        <v>101.33458616834183</v>
      </c>
      <c r="O3579" s="240"/>
      <c r="P3579" s="238"/>
    </row>
    <row r="3580" spans="9:16" x14ac:dyDescent="0.35">
      <c r="I3580" s="223">
        <v>47093</v>
      </c>
      <c r="J3580" s="233">
        <v>99.870445727459199</v>
      </c>
      <c r="K3580" s="235">
        <v>99.983011376844246</v>
      </c>
      <c r="L3580" s="235">
        <v>99.982482459066063</v>
      </c>
      <c r="M3580" s="240">
        <v>100.62513432122351</v>
      </c>
      <c r="N3580" s="240">
        <v>101.33439742754587</v>
      </c>
      <c r="O3580" s="240"/>
      <c r="P3580" s="238"/>
    </row>
    <row r="3581" spans="9:16" x14ac:dyDescent="0.35">
      <c r="I3581" s="223">
        <v>47094</v>
      </c>
      <c r="J3581" s="233">
        <v>99.870472286350648</v>
      </c>
      <c r="K3581" s="235">
        <v>99.983014859546827</v>
      </c>
      <c r="L3581" s="235">
        <v>99.982485800195363</v>
      </c>
      <c r="M3581" s="240">
        <v>100.62474867389398</v>
      </c>
      <c r="N3581" s="240">
        <v>101.33420868674989</v>
      </c>
      <c r="O3581" s="240"/>
      <c r="P3581" s="238"/>
    </row>
    <row r="3582" spans="9:16" x14ac:dyDescent="0.35">
      <c r="I3582" s="223">
        <v>47095</v>
      </c>
      <c r="J3582" s="233">
        <v>99.870498845242096</v>
      </c>
      <c r="K3582" s="235">
        <v>99.983018342249409</v>
      </c>
      <c r="L3582" s="235">
        <v>99.982489141324663</v>
      </c>
      <c r="M3582" s="240">
        <v>100.62436302656444</v>
      </c>
      <c r="N3582" s="240">
        <v>101.33401994595393</v>
      </c>
      <c r="O3582" s="240"/>
      <c r="P3582" s="238"/>
    </row>
    <row r="3583" spans="9:16" x14ac:dyDescent="0.35">
      <c r="I3583" s="223">
        <v>47096</v>
      </c>
      <c r="J3583" s="233">
        <v>99.870525404133545</v>
      </c>
      <c r="K3583" s="235">
        <v>99.98302182495199</v>
      </c>
      <c r="L3583" s="235">
        <v>99.982492482453964</v>
      </c>
      <c r="M3583" s="240">
        <v>100.6239773792349</v>
      </c>
      <c r="N3583" s="240">
        <v>101.33383120515795</v>
      </c>
      <c r="O3583" s="240"/>
      <c r="P3583" s="238"/>
    </row>
    <row r="3584" spans="9:16" x14ac:dyDescent="0.35">
      <c r="I3584" s="223">
        <v>47097</v>
      </c>
      <c r="J3584" s="233">
        <v>99.870551963024994</v>
      </c>
      <c r="K3584" s="235">
        <v>99.983025307654572</v>
      </c>
      <c r="L3584" s="235">
        <v>99.982495823583264</v>
      </c>
      <c r="M3584" s="240">
        <v>100.62359173190536</v>
      </c>
      <c r="N3584" s="240">
        <v>101.33364246436199</v>
      </c>
      <c r="O3584" s="240"/>
      <c r="P3584" s="238"/>
    </row>
    <row r="3585" spans="9:16" x14ac:dyDescent="0.35">
      <c r="I3585" s="223">
        <v>47098</v>
      </c>
      <c r="J3585" s="233">
        <v>99.870578521916443</v>
      </c>
      <c r="K3585" s="235">
        <v>99.983028790357153</v>
      </c>
      <c r="L3585" s="235">
        <v>99.982499164712564</v>
      </c>
      <c r="M3585" s="240">
        <v>100.62320608457583</v>
      </c>
      <c r="N3585" s="240">
        <v>101.33345372356601</v>
      </c>
      <c r="O3585" s="240"/>
      <c r="P3585" s="238"/>
    </row>
    <row r="3586" spans="9:16" x14ac:dyDescent="0.35">
      <c r="I3586" s="223">
        <v>47099</v>
      </c>
      <c r="J3586" s="233">
        <v>99.870605080807891</v>
      </c>
      <c r="K3586" s="235">
        <v>99.983032273059735</v>
      </c>
      <c r="L3586" s="235">
        <v>99.982502505841865</v>
      </c>
      <c r="M3586" s="240">
        <v>100.62282043724629</v>
      </c>
      <c r="N3586" s="240">
        <v>101.33326498277005</v>
      </c>
      <c r="O3586" s="240"/>
      <c r="P3586" s="238"/>
    </row>
    <row r="3587" spans="9:16" x14ac:dyDescent="0.35">
      <c r="I3587" s="223">
        <v>47100</v>
      </c>
      <c r="J3587" s="233">
        <v>99.87063163969934</v>
      </c>
      <c r="K3587" s="235">
        <v>99.983035755762316</v>
      </c>
      <c r="L3587" s="235">
        <v>99.982505846971165</v>
      </c>
      <c r="M3587" s="240">
        <v>100.62243478991675</v>
      </c>
      <c r="N3587" s="240">
        <v>101.33307624197407</v>
      </c>
      <c r="O3587" s="240"/>
      <c r="P3587" s="238"/>
    </row>
    <row r="3588" spans="9:16" x14ac:dyDescent="0.35">
      <c r="I3588" s="223">
        <v>47101</v>
      </c>
      <c r="J3588" s="233">
        <v>99.870658198590789</v>
      </c>
      <c r="K3588" s="235">
        <v>99.983039238464897</v>
      </c>
      <c r="L3588" s="235">
        <v>99.982509188100465</v>
      </c>
      <c r="M3588" s="240">
        <v>100.62204914258722</v>
      </c>
      <c r="N3588" s="240">
        <v>101.33288750117811</v>
      </c>
      <c r="O3588" s="240"/>
      <c r="P3588" s="238"/>
    </row>
    <row r="3589" spans="9:16" x14ac:dyDescent="0.35">
      <c r="I3589" s="223">
        <v>47102</v>
      </c>
      <c r="J3589" s="233">
        <v>99.870684757482238</v>
      </c>
      <c r="K3589" s="235">
        <v>99.983042721167479</v>
      </c>
      <c r="L3589" s="235">
        <v>99.982512529229766</v>
      </c>
      <c r="M3589" s="240">
        <v>100.62166349525768</v>
      </c>
      <c r="N3589" s="240">
        <v>101.33269876038213</v>
      </c>
      <c r="O3589" s="240"/>
      <c r="P3589" s="238"/>
    </row>
    <row r="3590" spans="9:16" x14ac:dyDescent="0.35">
      <c r="I3590" s="223">
        <v>47103</v>
      </c>
      <c r="J3590" s="233">
        <v>99.870711316373686</v>
      </c>
      <c r="K3590" s="235">
        <v>99.98304620387006</v>
      </c>
      <c r="L3590" s="235">
        <v>99.982515870359066</v>
      </c>
      <c r="M3590" s="240">
        <v>100.62127784792814</v>
      </c>
      <c r="N3590" s="240">
        <v>101.33251001958617</v>
      </c>
      <c r="O3590" s="240"/>
      <c r="P3590" s="238"/>
    </row>
    <row r="3591" spans="9:16" x14ac:dyDescent="0.35">
      <c r="I3591" s="223">
        <v>47104</v>
      </c>
      <c r="J3591" s="233">
        <v>99.870737875265135</v>
      </c>
      <c r="K3591" s="235">
        <v>99.983049686572642</v>
      </c>
      <c r="L3591" s="235">
        <v>99.982519211488366</v>
      </c>
      <c r="M3591" s="240">
        <v>100.6208922005986</v>
      </c>
      <c r="N3591" s="240">
        <v>101.33232127879019</v>
      </c>
      <c r="O3591" s="240"/>
      <c r="P3591" s="238"/>
    </row>
    <row r="3592" spans="9:16" x14ac:dyDescent="0.35">
      <c r="I3592" s="223">
        <v>47105</v>
      </c>
      <c r="J3592" s="233">
        <v>99.870764434156584</v>
      </c>
      <c r="K3592" s="235">
        <v>99.983053169275223</v>
      </c>
      <c r="L3592" s="235">
        <v>99.982522552617667</v>
      </c>
      <c r="M3592" s="240">
        <v>100.62050655326907</v>
      </c>
      <c r="N3592" s="240">
        <v>101.33213253799423</v>
      </c>
      <c r="O3592" s="240"/>
      <c r="P3592" s="238"/>
    </row>
    <row r="3593" spans="9:16" x14ac:dyDescent="0.35">
      <c r="I3593" s="223">
        <v>47106</v>
      </c>
      <c r="J3593" s="233">
        <v>99.870790993048033</v>
      </c>
      <c r="K3593" s="235">
        <v>99.983056651977805</v>
      </c>
      <c r="L3593" s="235">
        <v>99.982525893746967</v>
      </c>
      <c r="M3593" s="240">
        <v>100.62012090593953</v>
      </c>
      <c r="N3593" s="240">
        <v>101.33194379719825</v>
      </c>
      <c r="O3593" s="240"/>
      <c r="P3593" s="238"/>
    </row>
    <row r="3594" spans="9:16" x14ac:dyDescent="0.35">
      <c r="I3594" s="223">
        <v>47107</v>
      </c>
      <c r="J3594" s="233">
        <v>99.870817551939481</v>
      </c>
      <c r="K3594" s="235">
        <v>99.983060134680386</v>
      </c>
      <c r="L3594" s="235">
        <v>99.982529234876267</v>
      </c>
      <c r="M3594" s="240">
        <v>100.61973525860999</v>
      </c>
      <c r="N3594" s="240">
        <v>101.33175505640229</v>
      </c>
      <c r="O3594" s="240"/>
      <c r="P3594" s="238"/>
    </row>
    <row r="3595" spans="9:16" x14ac:dyDescent="0.35">
      <c r="I3595" s="223">
        <v>47108</v>
      </c>
      <c r="J3595" s="233">
        <v>99.87084411083093</v>
      </c>
      <c r="K3595" s="235">
        <v>99.983063617382967</v>
      </c>
      <c r="L3595" s="235">
        <v>99.982532576005568</v>
      </c>
      <c r="M3595" s="240">
        <v>100.61934961128046</v>
      </c>
      <c r="N3595" s="240">
        <v>101.33156631560631</v>
      </c>
      <c r="O3595" s="240"/>
      <c r="P3595" s="238"/>
    </row>
    <row r="3596" spans="9:16" x14ac:dyDescent="0.35">
      <c r="I3596" s="223">
        <v>47109</v>
      </c>
      <c r="J3596" s="233">
        <v>99.870870669722379</v>
      </c>
      <c r="K3596" s="235">
        <v>99.983067100085549</v>
      </c>
      <c r="L3596" s="235">
        <v>99.982535917134868</v>
      </c>
      <c r="M3596" s="240">
        <v>100.61896396395092</v>
      </c>
      <c r="N3596" s="240">
        <v>101.33137757481035</v>
      </c>
      <c r="O3596" s="240"/>
      <c r="P3596" s="238"/>
    </row>
    <row r="3597" spans="9:16" x14ac:dyDescent="0.35">
      <c r="I3597" s="223">
        <v>47110</v>
      </c>
      <c r="J3597" s="233">
        <v>99.870897228613828</v>
      </c>
      <c r="K3597" s="235">
        <v>99.98307058278813</v>
      </c>
      <c r="L3597" s="235">
        <v>99.982539258264168</v>
      </c>
      <c r="M3597" s="240">
        <v>100.61857831662138</v>
      </c>
      <c r="N3597" s="240">
        <v>101.33118883401437</v>
      </c>
      <c r="O3597" s="240"/>
      <c r="P3597" s="238"/>
    </row>
    <row r="3598" spans="9:16" x14ac:dyDescent="0.35">
      <c r="I3598" s="223">
        <v>47111</v>
      </c>
      <c r="J3598" s="233">
        <v>99.870923787505276</v>
      </c>
      <c r="K3598" s="235">
        <v>99.983074065490712</v>
      </c>
      <c r="L3598" s="235">
        <v>99.982542599393469</v>
      </c>
      <c r="M3598" s="240">
        <v>100.61819266929184</v>
      </c>
      <c r="N3598" s="240">
        <v>101.33100009321841</v>
      </c>
      <c r="O3598" s="240"/>
      <c r="P3598" s="238"/>
    </row>
    <row r="3599" spans="9:16" x14ac:dyDescent="0.35">
      <c r="I3599" s="223">
        <v>47112</v>
      </c>
      <c r="J3599" s="233">
        <v>99.870950346396725</v>
      </c>
      <c r="K3599" s="235">
        <v>99.983077548193293</v>
      </c>
      <c r="L3599" s="235">
        <v>99.982545940522769</v>
      </c>
      <c r="M3599" s="240">
        <v>100.61780702196231</v>
      </c>
      <c r="N3599" s="240">
        <v>101.33081135242243</v>
      </c>
      <c r="O3599" s="240"/>
      <c r="P3599" s="238"/>
    </row>
    <row r="3600" spans="9:16" x14ac:dyDescent="0.35">
      <c r="I3600" s="223">
        <v>47113</v>
      </c>
      <c r="J3600" s="233">
        <v>99.870976905288174</v>
      </c>
      <c r="K3600" s="235">
        <v>99.983081030895875</v>
      </c>
      <c r="L3600" s="235">
        <v>99.982549281652069</v>
      </c>
      <c r="M3600" s="240">
        <v>100.61742137463277</v>
      </c>
      <c r="N3600" s="240">
        <v>101.33062261162647</v>
      </c>
      <c r="O3600" s="240"/>
      <c r="P3600" s="238"/>
    </row>
    <row r="3601" spans="9:16" x14ac:dyDescent="0.35">
      <c r="I3601" s="223">
        <v>47114</v>
      </c>
      <c r="J3601" s="233">
        <v>99.871003464179623</v>
      </c>
      <c r="K3601" s="235">
        <v>99.983084513598456</v>
      </c>
      <c r="L3601" s="235">
        <v>99.98255262278137</v>
      </c>
      <c r="M3601" s="240">
        <v>100.61703572730323</v>
      </c>
      <c r="N3601" s="240">
        <v>101.33043387083049</v>
      </c>
      <c r="O3601" s="240"/>
      <c r="P3601" s="238"/>
    </row>
    <row r="3602" spans="9:16" x14ac:dyDescent="0.35">
      <c r="I3602" s="223">
        <v>47115</v>
      </c>
      <c r="J3602" s="233">
        <v>99.871030023071071</v>
      </c>
      <c r="K3602" s="235">
        <v>99.983087996301037</v>
      </c>
      <c r="L3602" s="235">
        <v>99.98255596391067</v>
      </c>
      <c r="M3602" s="240">
        <v>100.6166500799737</v>
      </c>
      <c r="N3602" s="240">
        <v>101.33024513003453</v>
      </c>
      <c r="O3602" s="240"/>
      <c r="P3602" s="238"/>
    </row>
    <row r="3603" spans="9:16" x14ac:dyDescent="0.35">
      <c r="I3603" s="223">
        <v>47116</v>
      </c>
      <c r="J3603" s="233">
        <v>99.87105658196252</v>
      </c>
      <c r="K3603" s="235">
        <v>99.983091479003619</v>
      </c>
      <c r="L3603" s="235">
        <v>99.98255930503997</v>
      </c>
      <c r="M3603" s="240">
        <v>100.61626443264416</v>
      </c>
      <c r="N3603" s="240">
        <v>101.33005638923855</v>
      </c>
      <c r="O3603" s="240"/>
      <c r="P3603" s="238"/>
    </row>
    <row r="3604" spans="9:16" x14ac:dyDescent="0.35">
      <c r="I3604" s="223">
        <v>47117</v>
      </c>
      <c r="J3604" s="233">
        <v>99.871083140853969</v>
      </c>
      <c r="K3604" s="235">
        <v>99.9830949617062</v>
      </c>
      <c r="L3604" s="235">
        <v>99.982562646169271</v>
      </c>
      <c r="M3604" s="240">
        <v>100.61587878531462</v>
      </c>
      <c r="N3604" s="240">
        <v>101.32986764844259</v>
      </c>
      <c r="O3604" s="240"/>
      <c r="P3604" s="238"/>
    </row>
    <row r="3605" spans="9:16" x14ac:dyDescent="0.35">
      <c r="I3605" s="223">
        <v>47118</v>
      </c>
      <c r="J3605" s="233">
        <v>99.871109699745418</v>
      </c>
      <c r="K3605" s="235">
        <v>99.983098444408782</v>
      </c>
      <c r="L3605" s="235">
        <v>99.982565987298571</v>
      </c>
      <c r="M3605" s="240">
        <v>100.61549313798508</v>
      </c>
      <c r="N3605" s="240">
        <v>101.32967890764661</v>
      </c>
      <c r="O3605" s="240"/>
      <c r="P3605" s="238"/>
    </row>
    <row r="3606" spans="9:16" x14ac:dyDescent="0.35">
      <c r="I3606" s="223">
        <v>47119</v>
      </c>
      <c r="J3606" s="233">
        <v>99.871136258636867</v>
      </c>
      <c r="K3606" s="235">
        <v>99.983101927111363</v>
      </c>
      <c r="L3606" s="235">
        <v>99.982569328427871</v>
      </c>
      <c r="M3606" s="240">
        <v>100.61510749065555</v>
      </c>
      <c r="N3606" s="240">
        <v>101.32949016685065</v>
      </c>
      <c r="O3606" s="240"/>
      <c r="P3606" s="238"/>
    </row>
    <row r="3607" spans="9:16" x14ac:dyDescent="0.35">
      <c r="I3607" s="223">
        <v>47120</v>
      </c>
      <c r="J3607" s="233">
        <v>99.871162817528315</v>
      </c>
      <c r="K3607" s="235">
        <v>99.983105409813945</v>
      </c>
      <c r="L3607" s="235">
        <v>99.982572669557172</v>
      </c>
      <c r="M3607" s="240">
        <v>100.61472184332601</v>
      </c>
      <c r="N3607" s="240">
        <v>101.32930142605467</v>
      </c>
      <c r="O3607" s="240"/>
      <c r="P3607" s="238"/>
    </row>
    <row r="3608" spans="9:16" x14ac:dyDescent="0.35">
      <c r="I3608" s="223">
        <v>47121</v>
      </c>
      <c r="J3608" s="233">
        <v>99.871189376419764</v>
      </c>
      <c r="K3608" s="235">
        <v>99.983108892516526</v>
      </c>
      <c r="L3608" s="235">
        <v>99.982576010686472</v>
      </c>
      <c r="M3608" s="240">
        <v>100.61433619599647</v>
      </c>
      <c r="N3608" s="240">
        <v>101.32911268525871</v>
      </c>
      <c r="O3608" s="240"/>
      <c r="P3608" s="238"/>
    </row>
    <row r="3609" spans="9:16" x14ac:dyDescent="0.35">
      <c r="I3609" s="223">
        <v>47122</v>
      </c>
      <c r="J3609" s="233">
        <v>99.871215935311213</v>
      </c>
      <c r="K3609" s="235">
        <v>99.983112375219108</v>
      </c>
      <c r="L3609" s="235">
        <v>99.982579351815772</v>
      </c>
      <c r="M3609" s="240">
        <v>100.61395054866693</v>
      </c>
      <c r="N3609" s="240">
        <v>101.32892394446273</v>
      </c>
      <c r="O3609" s="240"/>
      <c r="P3609" s="238"/>
    </row>
    <row r="3610" spans="9:16" x14ac:dyDescent="0.35">
      <c r="I3610" s="223">
        <v>47123</v>
      </c>
      <c r="J3610" s="233">
        <v>99.871242494202662</v>
      </c>
      <c r="K3610" s="235">
        <v>99.983115857921689</v>
      </c>
      <c r="L3610" s="235">
        <v>99.982582692945073</v>
      </c>
      <c r="M3610" s="240">
        <v>100.6135649013374</v>
      </c>
      <c r="N3610" s="240">
        <v>101.32873520366677</v>
      </c>
      <c r="O3610" s="240"/>
      <c r="P3610" s="238"/>
    </row>
    <row r="3611" spans="9:16" x14ac:dyDescent="0.35">
      <c r="I3611" s="223">
        <v>47124</v>
      </c>
      <c r="J3611" s="233">
        <v>99.87126905309411</v>
      </c>
      <c r="K3611" s="235">
        <v>99.98311934062427</v>
      </c>
      <c r="L3611" s="235">
        <v>99.982586034074373</v>
      </c>
      <c r="M3611" s="240">
        <v>100.61317925400786</v>
      </c>
      <c r="N3611" s="240">
        <v>101.32854646287079</v>
      </c>
      <c r="O3611" s="240"/>
      <c r="P3611" s="238"/>
    </row>
    <row r="3612" spans="9:16" x14ac:dyDescent="0.35">
      <c r="I3612" s="223">
        <v>47125</v>
      </c>
      <c r="J3612" s="233">
        <v>99.871295611985559</v>
      </c>
      <c r="K3612" s="235">
        <v>99.983122823326852</v>
      </c>
      <c r="L3612" s="235">
        <v>99.982589375203673</v>
      </c>
      <c r="M3612" s="240">
        <v>100.61279360667832</v>
      </c>
      <c r="N3612" s="240">
        <v>101.32835772207483</v>
      </c>
      <c r="O3612" s="240"/>
      <c r="P3612" s="238"/>
    </row>
    <row r="3613" spans="9:16" x14ac:dyDescent="0.35">
      <c r="I3613" s="223">
        <v>47126</v>
      </c>
      <c r="J3613" s="233">
        <v>99.871322170877008</v>
      </c>
      <c r="K3613" s="235">
        <v>99.983126306029433</v>
      </c>
      <c r="L3613" s="235">
        <v>99.982592716332974</v>
      </c>
      <c r="M3613" s="240">
        <v>100.61240795934879</v>
      </c>
      <c r="N3613" s="240">
        <v>101.32816898127885</v>
      </c>
      <c r="O3613" s="240"/>
      <c r="P3613" s="238"/>
    </row>
    <row r="3614" spans="9:16" x14ac:dyDescent="0.35">
      <c r="I3614" s="223">
        <v>47127</v>
      </c>
      <c r="J3614" s="233">
        <v>99.871348729768457</v>
      </c>
      <c r="K3614" s="235">
        <v>99.983129788732015</v>
      </c>
      <c r="L3614" s="235">
        <v>99.982596057462274</v>
      </c>
      <c r="M3614" s="240">
        <v>100.61202231201925</v>
      </c>
      <c r="N3614" s="240">
        <v>101.32798024048289</v>
      </c>
      <c r="O3614" s="240"/>
      <c r="P3614" s="238"/>
    </row>
    <row r="3615" spans="9:16" x14ac:dyDescent="0.35">
      <c r="I3615" s="223">
        <v>47128</v>
      </c>
      <c r="J3615" s="233">
        <v>99.871375288659905</v>
      </c>
      <c r="K3615" s="235">
        <v>99.983133271434596</v>
      </c>
      <c r="L3615" s="235">
        <v>99.982599398591574</v>
      </c>
      <c r="M3615" s="240">
        <v>100.61163666468971</v>
      </c>
      <c r="N3615" s="240">
        <v>101.32779149968691</v>
      </c>
      <c r="O3615" s="240"/>
      <c r="P3615" s="238"/>
    </row>
    <row r="3616" spans="9:16" x14ac:dyDescent="0.35">
      <c r="I3616" s="223">
        <v>47129</v>
      </c>
      <c r="J3616" s="233">
        <v>99.871401847551354</v>
      </c>
      <c r="K3616" s="235">
        <v>99.983136754137178</v>
      </c>
      <c r="L3616" s="235">
        <v>99.982602739720875</v>
      </c>
      <c r="M3616" s="240">
        <v>100.61125101736017</v>
      </c>
      <c r="N3616" s="240">
        <v>101.32760275889095</v>
      </c>
      <c r="O3616" s="240"/>
      <c r="P3616" s="238"/>
    </row>
    <row r="3617" spans="9:16" x14ac:dyDescent="0.35">
      <c r="I3617" s="223">
        <v>47130</v>
      </c>
      <c r="J3617" s="233">
        <v>99.871428406442803</v>
      </c>
      <c r="K3617" s="235">
        <v>99.983140236839759</v>
      </c>
      <c r="L3617" s="235">
        <v>99.982606080850175</v>
      </c>
      <c r="M3617" s="240">
        <v>100.61086537003064</v>
      </c>
      <c r="N3617" s="240">
        <v>101.32741401809497</v>
      </c>
      <c r="O3617" s="240"/>
      <c r="P3617" s="238"/>
    </row>
    <row r="3618" spans="9:16" x14ac:dyDescent="0.35">
      <c r="I3618" s="223">
        <v>47131</v>
      </c>
      <c r="J3618" s="233">
        <v>99.871454965334252</v>
      </c>
      <c r="K3618" s="235">
        <v>99.98314371954234</v>
      </c>
      <c r="L3618" s="235">
        <v>99.982609421979475</v>
      </c>
      <c r="M3618" s="240">
        <v>100.6104797227011</v>
      </c>
      <c r="N3618" s="240">
        <v>101.32722527729901</v>
      </c>
      <c r="O3618" s="240"/>
      <c r="P3618" s="238"/>
    </row>
    <row r="3619" spans="9:16" x14ac:dyDescent="0.35">
      <c r="I3619" s="223">
        <v>47132</v>
      </c>
      <c r="J3619" s="233">
        <v>99.8714815242257</v>
      </c>
      <c r="K3619" s="235">
        <v>99.983147202244922</v>
      </c>
      <c r="L3619" s="235">
        <v>99.982612763108776</v>
      </c>
      <c r="M3619" s="240">
        <v>100.61009407537156</v>
      </c>
      <c r="N3619" s="240">
        <v>101.32703653650303</v>
      </c>
      <c r="O3619" s="240"/>
      <c r="P3619" s="238"/>
    </row>
    <row r="3620" spans="9:16" x14ac:dyDescent="0.35">
      <c r="I3620" s="223">
        <v>47133</v>
      </c>
      <c r="J3620" s="233">
        <v>99.871508083117149</v>
      </c>
      <c r="K3620" s="235">
        <v>99.983150684947503</v>
      </c>
      <c r="L3620" s="235">
        <v>99.982616104238076</v>
      </c>
      <c r="M3620" s="240">
        <v>100.60970842804203</v>
      </c>
      <c r="N3620" s="240">
        <v>101.32684779570707</v>
      </c>
      <c r="O3620" s="240"/>
      <c r="P3620" s="238"/>
    </row>
    <row r="3621" spans="9:16" x14ac:dyDescent="0.35">
      <c r="I3621" s="223">
        <v>47134</v>
      </c>
      <c r="J3621" s="233">
        <v>99.871534642008598</v>
      </c>
      <c r="K3621" s="235">
        <v>99.983154167650085</v>
      </c>
      <c r="L3621" s="235">
        <v>99.982619445367376</v>
      </c>
      <c r="M3621" s="240">
        <v>100.60932278071249</v>
      </c>
      <c r="N3621" s="240">
        <v>101.32665905491109</v>
      </c>
      <c r="O3621" s="240"/>
      <c r="P3621" s="238"/>
    </row>
    <row r="3622" spans="9:16" x14ac:dyDescent="0.35">
      <c r="I3622" s="223">
        <v>47135</v>
      </c>
      <c r="J3622" s="233">
        <v>99.871561200900047</v>
      </c>
      <c r="K3622" s="235">
        <v>99.983157650352666</v>
      </c>
      <c r="L3622" s="235">
        <v>99.982622786496677</v>
      </c>
      <c r="M3622" s="240">
        <v>100.60893713338295</v>
      </c>
      <c r="N3622" s="240">
        <v>101.32647031411513</v>
      </c>
      <c r="O3622" s="240"/>
      <c r="P3622" s="238"/>
    </row>
    <row r="3623" spans="9:16" x14ac:dyDescent="0.35">
      <c r="I3623" s="223">
        <v>47136</v>
      </c>
      <c r="J3623" s="233">
        <v>99.871587759791495</v>
      </c>
      <c r="K3623" s="235">
        <v>99.983161133055248</v>
      </c>
      <c r="L3623" s="235">
        <v>99.982626127625977</v>
      </c>
      <c r="M3623" s="240">
        <v>100.60855148605341</v>
      </c>
      <c r="N3623" s="240">
        <v>101.32628157331915</v>
      </c>
      <c r="O3623" s="240"/>
      <c r="P3623" s="238"/>
    </row>
    <row r="3624" spans="9:16" x14ac:dyDescent="0.35">
      <c r="I3624" s="223">
        <v>47137</v>
      </c>
      <c r="J3624" s="233">
        <v>99.871614318682944</v>
      </c>
      <c r="K3624" s="235">
        <v>99.983164615757829</v>
      </c>
      <c r="L3624" s="235">
        <v>99.982629468755277</v>
      </c>
      <c r="M3624" s="240">
        <v>100.60816583872388</v>
      </c>
      <c r="N3624" s="240">
        <v>101.32609283252319</v>
      </c>
      <c r="O3624" s="240"/>
      <c r="P3624" s="238"/>
    </row>
    <row r="3625" spans="9:16" x14ac:dyDescent="0.35">
      <c r="I3625" s="223">
        <v>47138</v>
      </c>
      <c r="J3625" s="233">
        <v>99.871640877574393</v>
      </c>
      <c r="K3625" s="235">
        <v>99.983168098460411</v>
      </c>
      <c r="L3625" s="235">
        <v>99.982632809884578</v>
      </c>
      <c r="M3625" s="240">
        <v>100.60778019139434</v>
      </c>
      <c r="N3625" s="240">
        <v>101.32590409172721</v>
      </c>
      <c r="O3625" s="240"/>
      <c r="P3625" s="238"/>
    </row>
    <row r="3626" spans="9:16" x14ac:dyDescent="0.35">
      <c r="I3626" s="223">
        <v>47139</v>
      </c>
      <c r="J3626" s="233">
        <v>99.871667436465842</v>
      </c>
      <c r="K3626" s="235">
        <v>99.983171581162992</v>
      </c>
      <c r="L3626" s="235">
        <v>99.982636151013878</v>
      </c>
      <c r="M3626" s="240">
        <v>100.6073945440648</v>
      </c>
      <c r="N3626" s="240">
        <v>101.32571535093125</v>
      </c>
      <c r="O3626" s="240"/>
      <c r="P3626" s="238"/>
    </row>
    <row r="3627" spans="9:16" x14ac:dyDescent="0.35">
      <c r="I3627" s="223">
        <v>47140</v>
      </c>
      <c r="J3627" s="233">
        <v>99.87169399535729</v>
      </c>
      <c r="K3627" s="235">
        <v>99.983175063865573</v>
      </c>
      <c r="L3627" s="235">
        <v>99.982639492143178</v>
      </c>
      <c r="M3627" s="240">
        <v>100.60700889673527</v>
      </c>
      <c r="N3627" s="240">
        <v>101.32552661013527</v>
      </c>
      <c r="O3627" s="240"/>
      <c r="P3627" s="238"/>
    </row>
    <row r="3628" spans="9:16" x14ac:dyDescent="0.35">
      <c r="I3628" s="223">
        <v>47141</v>
      </c>
      <c r="J3628" s="233">
        <v>99.871720554248739</v>
      </c>
      <c r="K3628" s="235">
        <v>99.983178546568155</v>
      </c>
      <c r="L3628" s="235">
        <v>99.982642833272479</v>
      </c>
      <c r="M3628" s="240">
        <v>100.60662324940573</v>
      </c>
      <c r="N3628" s="240">
        <v>101.32533786933931</v>
      </c>
      <c r="O3628" s="240"/>
      <c r="P3628" s="238"/>
    </row>
    <row r="3629" spans="9:16" x14ac:dyDescent="0.35">
      <c r="I3629" s="223">
        <v>47142</v>
      </c>
      <c r="J3629" s="233">
        <v>99.871747113140188</v>
      </c>
      <c r="K3629" s="235">
        <v>99.983182029270736</v>
      </c>
      <c r="L3629" s="235">
        <v>99.982646174401779</v>
      </c>
      <c r="M3629" s="240">
        <v>100.60623760207619</v>
      </c>
      <c r="N3629" s="240">
        <v>101.32514912854333</v>
      </c>
      <c r="O3629" s="240"/>
      <c r="P3629" s="238"/>
    </row>
    <row r="3630" spans="9:16" x14ac:dyDescent="0.35">
      <c r="I3630" s="223">
        <v>47143</v>
      </c>
      <c r="J3630" s="233">
        <v>99.871773672031637</v>
      </c>
      <c r="K3630" s="235">
        <v>99.983185511973318</v>
      </c>
      <c r="L3630" s="235">
        <v>99.982649515531079</v>
      </c>
      <c r="M3630" s="240">
        <v>100.60585195474665</v>
      </c>
      <c r="N3630" s="240">
        <v>101.32496038774737</v>
      </c>
      <c r="O3630" s="240"/>
      <c r="P3630" s="238"/>
    </row>
    <row r="3631" spans="9:16" x14ac:dyDescent="0.35">
      <c r="I3631" s="223">
        <v>47144</v>
      </c>
      <c r="J3631" s="233">
        <v>99.871800230923085</v>
      </c>
      <c r="K3631" s="235">
        <v>99.983188994675899</v>
      </c>
      <c r="L3631" s="235">
        <v>99.98265285666038</v>
      </c>
      <c r="M3631" s="240">
        <v>100.60546630741712</v>
      </c>
      <c r="N3631" s="240">
        <v>101.32477164695139</v>
      </c>
      <c r="O3631" s="240"/>
      <c r="P3631" s="238"/>
    </row>
    <row r="3632" spans="9:16" x14ac:dyDescent="0.35">
      <c r="I3632" s="223">
        <v>47145</v>
      </c>
      <c r="J3632" s="233">
        <v>99.871826789814534</v>
      </c>
      <c r="K3632" s="235">
        <v>99.983192477378481</v>
      </c>
      <c r="L3632" s="235">
        <v>99.98265619778968</v>
      </c>
      <c r="M3632" s="240">
        <v>100.60508066008758</v>
      </c>
      <c r="N3632" s="240">
        <v>101.32458290615543</v>
      </c>
      <c r="O3632" s="240"/>
      <c r="P3632" s="238"/>
    </row>
    <row r="3633" spans="9:16" x14ac:dyDescent="0.35">
      <c r="I3633" s="223">
        <v>47146</v>
      </c>
      <c r="J3633" s="233">
        <v>99.871853348705983</v>
      </c>
      <c r="K3633" s="235">
        <v>99.983195960081062</v>
      </c>
      <c r="L3633" s="235">
        <v>99.982659538918981</v>
      </c>
      <c r="M3633" s="240">
        <v>100.60469501275804</v>
      </c>
      <c r="N3633" s="240">
        <v>101.32439416535945</v>
      </c>
      <c r="O3633" s="240"/>
      <c r="P3633" s="238"/>
    </row>
    <row r="3634" spans="9:16" x14ac:dyDescent="0.35">
      <c r="I3634" s="223">
        <v>47147</v>
      </c>
      <c r="J3634" s="233">
        <v>99.871879907597432</v>
      </c>
      <c r="K3634" s="235">
        <v>99.983199442783643</v>
      </c>
      <c r="L3634" s="235">
        <v>99.982662880048281</v>
      </c>
      <c r="M3634" s="240">
        <v>100.60430936542851</v>
      </c>
      <c r="N3634" s="240">
        <v>101.32420542456349</v>
      </c>
      <c r="O3634" s="240"/>
      <c r="P3634" s="238"/>
    </row>
    <row r="3635" spans="9:16" x14ac:dyDescent="0.35">
      <c r="I3635" s="223">
        <v>47148</v>
      </c>
      <c r="J3635" s="233">
        <v>99.87190646648888</v>
      </c>
      <c r="K3635" s="235">
        <v>99.983202925486225</v>
      </c>
      <c r="L3635" s="235">
        <v>99.982666221177581</v>
      </c>
      <c r="M3635" s="240">
        <v>100.60392371809897</v>
      </c>
      <c r="N3635" s="240">
        <v>101.32401668376751</v>
      </c>
      <c r="O3635" s="240"/>
      <c r="P3635" s="238"/>
    </row>
    <row r="3636" spans="9:16" x14ac:dyDescent="0.35">
      <c r="I3636" s="223">
        <v>47149</v>
      </c>
      <c r="J3636" s="233">
        <v>99.871933025380329</v>
      </c>
      <c r="K3636" s="235">
        <v>99.983206408188806</v>
      </c>
      <c r="L3636" s="235">
        <v>99.982669562306882</v>
      </c>
      <c r="M3636" s="240">
        <v>100.60353807076943</v>
      </c>
      <c r="N3636" s="240">
        <v>101.32382794297155</v>
      </c>
      <c r="O3636" s="240"/>
      <c r="P3636" s="238"/>
    </row>
    <row r="3637" spans="9:16" x14ac:dyDescent="0.35">
      <c r="I3637" s="223">
        <v>47150</v>
      </c>
      <c r="J3637" s="233">
        <v>99.871959584271778</v>
      </c>
      <c r="K3637" s="235">
        <v>99.983209890891388</v>
      </c>
      <c r="L3637" s="235">
        <v>99.982672903436182</v>
      </c>
      <c r="M3637" s="240">
        <v>100.60315242343989</v>
      </c>
      <c r="N3637" s="240">
        <v>101.32363920217557</v>
      </c>
      <c r="O3637" s="240"/>
      <c r="P3637" s="238"/>
    </row>
    <row r="3638" spans="9:16" x14ac:dyDescent="0.35">
      <c r="I3638" s="223">
        <v>47151</v>
      </c>
      <c r="J3638" s="233">
        <v>99.871986143163227</v>
      </c>
      <c r="K3638" s="235">
        <v>99.983213373593969</v>
      </c>
      <c r="L3638" s="235">
        <v>99.982676244565482</v>
      </c>
      <c r="M3638" s="240">
        <v>100.60276677611036</v>
      </c>
      <c r="N3638" s="240">
        <v>101.32345046137961</v>
      </c>
      <c r="O3638" s="240"/>
      <c r="P3638" s="238"/>
    </row>
    <row r="3639" spans="9:16" x14ac:dyDescent="0.35">
      <c r="I3639" s="223">
        <v>47152</v>
      </c>
      <c r="J3639" s="233">
        <v>99.872012702054676</v>
      </c>
      <c r="K3639" s="235">
        <v>99.983216856296551</v>
      </c>
      <c r="L3639" s="235">
        <v>99.982679585694783</v>
      </c>
      <c r="M3639" s="240">
        <v>100.60238112878082</v>
      </c>
      <c r="N3639" s="240">
        <v>101.32326172058363</v>
      </c>
      <c r="O3639" s="240"/>
      <c r="P3639" s="238"/>
    </row>
    <row r="3640" spans="9:16" x14ac:dyDescent="0.35">
      <c r="I3640" s="223">
        <v>47153</v>
      </c>
      <c r="J3640" s="233">
        <v>99.872039260946124</v>
      </c>
      <c r="K3640" s="235">
        <v>99.983220338999132</v>
      </c>
      <c r="L3640" s="235">
        <v>99.982682926824083</v>
      </c>
      <c r="M3640" s="240">
        <v>100.60199548145128</v>
      </c>
      <c r="N3640" s="240">
        <v>101.32307297978767</v>
      </c>
      <c r="O3640" s="240"/>
      <c r="P3640" s="238"/>
    </row>
    <row r="3641" spans="9:16" x14ac:dyDescent="0.35">
      <c r="I3641" s="223">
        <v>47154</v>
      </c>
      <c r="J3641" s="233">
        <v>99.872065819837573</v>
      </c>
      <c r="K3641" s="235">
        <v>99.983223821701714</v>
      </c>
      <c r="L3641" s="235">
        <v>99.982686267953383</v>
      </c>
      <c r="M3641" s="240">
        <v>100.60160983412175</v>
      </c>
      <c r="N3641" s="240">
        <v>101.32288423899169</v>
      </c>
      <c r="O3641" s="240"/>
      <c r="P3641" s="238"/>
    </row>
    <row r="3642" spans="9:16" x14ac:dyDescent="0.35">
      <c r="I3642" s="223">
        <v>47155</v>
      </c>
      <c r="J3642" s="233">
        <v>99.872092378729022</v>
      </c>
      <c r="K3642" s="235">
        <v>99.983227304404295</v>
      </c>
      <c r="L3642" s="235">
        <v>99.982689609082684</v>
      </c>
      <c r="M3642" s="240">
        <v>100.60122418679221</v>
      </c>
      <c r="N3642" s="240">
        <v>101.32269549819573</v>
      </c>
      <c r="O3642" s="240"/>
      <c r="P3642" s="238"/>
    </row>
    <row r="3643" spans="9:16" x14ac:dyDescent="0.35">
      <c r="I3643" s="223">
        <v>47156</v>
      </c>
      <c r="J3643" s="233">
        <v>99.872118937620471</v>
      </c>
      <c r="K3643" s="235">
        <v>99.983230787106876</v>
      </c>
      <c r="L3643" s="235">
        <v>99.982692950211984</v>
      </c>
      <c r="M3643" s="240">
        <v>100.60083853946267</v>
      </c>
      <c r="N3643" s="240">
        <v>101.32250675739975</v>
      </c>
      <c r="O3643" s="240"/>
      <c r="P3643" s="238"/>
    </row>
    <row r="3644" spans="9:16" x14ac:dyDescent="0.35">
      <c r="I3644" s="223">
        <v>47157</v>
      </c>
      <c r="J3644" s="233">
        <v>99.872145496511919</v>
      </c>
      <c r="K3644" s="235">
        <v>99.983234269809458</v>
      </c>
      <c r="L3644" s="235">
        <v>99.982696291341284</v>
      </c>
      <c r="M3644" s="240">
        <v>100.60045289213313</v>
      </c>
      <c r="N3644" s="240">
        <v>101.32231801660379</v>
      </c>
      <c r="O3644" s="240"/>
      <c r="P3644" s="238"/>
    </row>
    <row r="3645" spans="9:16" x14ac:dyDescent="0.35">
      <c r="I3645" s="223">
        <v>47158</v>
      </c>
      <c r="J3645" s="233">
        <v>99.872172055403368</v>
      </c>
      <c r="K3645" s="235">
        <v>99.983237752512039</v>
      </c>
      <c r="L3645" s="235">
        <v>99.982699632470585</v>
      </c>
      <c r="M3645" s="240">
        <v>100.6000672448036</v>
      </c>
      <c r="N3645" s="240">
        <v>101.32212927580781</v>
      </c>
      <c r="O3645" s="240"/>
      <c r="P3645" s="238"/>
    </row>
    <row r="3646" spans="9:16" x14ac:dyDescent="0.35">
      <c r="I3646" s="223">
        <v>47159</v>
      </c>
      <c r="J3646" s="233">
        <v>99.872198614294817</v>
      </c>
      <c r="K3646" s="235">
        <v>99.983241235214621</v>
      </c>
      <c r="L3646" s="235">
        <v>99.982702973599885</v>
      </c>
      <c r="M3646" s="240">
        <v>100.59968159747406</v>
      </c>
      <c r="N3646" s="240">
        <v>101.32194053501185</v>
      </c>
      <c r="O3646" s="240"/>
      <c r="P3646" s="238"/>
    </row>
    <row r="3647" spans="9:16" x14ac:dyDescent="0.35">
      <c r="I3647" s="223">
        <v>47160</v>
      </c>
      <c r="J3647" s="233">
        <v>99.872225173186266</v>
      </c>
      <c r="K3647" s="235">
        <v>99.983244717917202</v>
      </c>
      <c r="L3647" s="235">
        <v>99.982706314729185</v>
      </c>
      <c r="M3647" s="240">
        <v>100.59929595014452</v>
      </c>
      <c r="N3647" s="240">
        <v>101.32175179421587</v>
      </c>
      <c r="O3647" s="240"/>
      <c r="P3647" s="238"/>
    </row>
    <row r="3648" spans="9:16" x14ac:dyDescent="0.35">
      <c r="I3648" s="223">
        <v>47161</v>
      </c>
      <c r="J3648" s="233">
        <v>99.872251732077714</v>
      </c>
      <c r="K3648" s="235">
        <v>99.983248200619784</v>
      </c>
      <c r="L3648" s="235">
        <v>99.982709655858486</v>
      </c>
      <c r="M3648" s="240">
        <v>100.59891030281499</v>
      </c>
      <c r="N3648" s="240">
        <v>101.32156305341991</v>
      </c>
      <c r="O3648" s="240"/>
      <c r="P3648" s="238"/>
    </row>
    <row r="3649" spans="9:16" x14ac:dyDescent="0.35">
      <c r="I3649" s="223">
        <v>47162</v>
      </c>
      <c r="J3649" s="233">
        <v>99.872278290969163</v>
      </c>
      <c r="K3649" s="235">
        <v>99.983251683322365</v>
      </c>
      <c r="L3649" s="235">
        <v>99.982712996987786</v>
      </c>
      <c r="M3649" s="240">
        <v>100.59852465548545</v>
      </c>
      <c r="N3649" s="240">
        <v>101.32137431262393</v>
      </c>
      <c r="O3649" s="240"/>
      <c r="P3649" s="238"/>
    </row>
    <row r="3650" spans="9:16" x14ac:dyDescent="0.35">
      <c r="I3650" s="223">
        <v>47163</v>
      </c>
      <c r="J3650" s="233">
        <v>99.872304849860612</v>
      </c>
      <c r="K3650" s="235">
        <v>99.983255166024946</v>
      </c>
      <c r="L3650" s="235">
        <v>99.982716338117086</v>
      </c>
      <c r="M3650" s="240">
        <v>100.59813900815591</v>
      </c>
      <c r="N3650" s="240">
        <v>101.32118557182797</v>
      </c>
      <c r="O3650" s="240"/>
      <c r="P3650" s="238"/>
    </row>
    <row r="3651" spans="9:16" x14ac:dyDescent="0.35">
      <c r="I3651" s="223">
        <v>47164</v>
      </c>
      <c r="J3651" s="233">
        <v>99.872331408752061</v>
      </c>
      <c r="K3651" s="235">
        <v>99.983258648727528</v>
      </c>
      <c r="L3651" s="235">
        <v>99.982719679246387</v>
      </c>
      <c r="M3651" s="240">
        <v>100.59775336082637</v>
      </c>
      <c r="N3651" s="240">
        <v>101.32099683103199</v>
      </c>
      <c r="O3651" s="240"/>
      <c r="P3651" s="238"/>
    </row>
    <row r="3652" spans="9:16" x14ac:dyDescent="0.35">
      <c r="I3652" s="223">
        <v>47165</v>
      </c>
      <c r="J3652" s="233">
        <v>99.872357967643509</v>
      </c>
      <c r="K3652" s="235">
        <v>99.983262131430109</v>
      </c>
      <c r="L3652" s="235">
        <v>99.982723020375687</v>
      </c>
      <c r="M3652" s="240">
        <v>100.59736771349684</v>
      </c>
      <c r="N3652" s="240">
        <v>101.32080809023603</v>
      </c>
      <c r="O3652" s="240"/>
      <c r="P3652" s="238"/>
    </row>
    <row r="3653" spans="9:16" x14ac:dyDescent="0.35">
      <c r="I3653" s="223">
        <v>47166</v>
      </c>
      <c r="J3653" s="233">
        <v>99.872384526534958</v>
      </c>
      <c r="K3653" s="235">
        <v>99.983265614132691</v>
      </c>
      <c r="L3653" s="235">
        <v>99.982726361504987</v>
      </c>
      <c r="M3653" s="240">
        <v>100.5969820661673</v>
      </c>
      <c r="N3653" s="240">
        <v>101.32061934944005</v>
      </c>
      <c r="O3653" s="240"/>
      <c r="P3653" s="238"/>
    </row>
    <row r="3654" spans="9:16" x14ac:dyDescent="0.35">
      <c r="I3654" s="223">
        <v>47167</v>
      </c>
      <c r="J3654" s="233">
        <v>99.872411085426407</v>
      </c>
      <c r="K3654" s="235">
        <v>99.983269096835272</v>
      </c>
      <c r="L3654" s="235">
        <v>99.982729702634288</v>
      </c>
      <c r="M3654" s="240">
        <v>100.59659641883776</v>
      </c>
      <c r="N3654" s="240">
        <v>101.32043060864409</v>
      </c>
      <c r="O3654" s="240"/>
      <c r="P3654" s="238"/>
    </row>
    <row r="3655" spans="9:16" x14ac:dyDescent="0.35">
      <c r="I3655" s="223">
        <v>47168</v>
      </c>
      <c r="J3655" s="233">
        <v>99.872437644317856</v>
      </c>
      <c r="K3655" s="235">
        <v>99.983272579537854</v>
      </c>
      <c r="L3655" s="235">
        <v>99.982733043763588</v>
      </c>
      <c r="M3655" s="240">
        <v>100.59621077150823</v>
      </c>
      <c r="N3655" s="240">
        <v>101.32024186784811</v>
      </c>
      <c r="O3655" s="240"/>
      <c r="P3655" s="238"/>
    </row>
    <row r="3656" spans="9:16" x14ac:dyDescent="0.35">
      <c r="I3656" s="223">
        <v>47169</v>
      </c>
      <c r="J3656" s="233">
        <v>99.872464203209304</v>
      </c>
      <c r="K3656" s="235">
        <v>99.983276062240435</v>
      </c>
      <c r="L3656" s="235">
        <v>99.982736384892888</v>
      </c>
      <c r="M3656" s="240">
        <v>100.59582512417869</v>
      </c>
      <c r="N3656" s="240">
        <v>101.32005312705215</v>
      </c>
      <c r="O3656" s="240"/>
      <c r="P3656" s="238"/>
    </row>
    <row r="3657" spans="9:16" x14ac:dyDescent="0.35">
      <c r="I3657" s="223">
        <v>47170</v>
      </c>
      <c r="J3657" s="233">
        <v>99.872490762100753</v>
      </c>
      <c r="K3657" s="235">
        <v>99.983279544943017</v>
      </c>
      <c r="L3657" s="235">
        <v>99.982739726022189</v>
      </c>
      <c r="M3657" s="240">
        <v>100.59543947684915</v>
      </c>
      <c r="N3657" s="240">
        <v>101.31986438625617</v>
      </c>
      <c r="O3657" s="240"/>
      <c r="P3657" s="238"/>
    </row>
    <row r="3658" spans="9:16" x14ac:dyDescent="0.35">
      <c r="I3658" s="223">
        <v>47171</v>
      </c>
      <c r="J3658" s="233">
        <v>99.872517320992202</v>
      </c>
      <c r="K3658" s="235">
        <v>99.983283027645598</v>
      </c>
      <c r="L3658" s="235">
        <v>99.982743067151489</v>
      </c>
      <c r="M3658" s="240">
        <v>100.59505382951961</v>
      </c>
      <c r="N3658" s="240">
        <v>101.31967564546021</v>
      </c>
      <c r="O3658" s="240"/>
      <c r="P3658" s="238"/>
    </row>
    <row r="3659" spans="9:16" x14ac:dyDescent="0.35">
      <c r="I3659" s="223">
        <v>47172</v>
      </c>
      <c r="J3659" s="233">
        <v>99.872543879883651</v>
      </c>
      <c r="K3659" s="235">
        <v>99.983286510348179</v>
      </c>
      <c r="L3659" s="235">
        <v>99.982746408280789</v>
      </c>
      <c r="M3659" s="240">
        <v>100.59466818219008</v>
      </c>
      <c r="N3659" s="240">
        <v>101.31948690466423</v>
      </c>
      <c r="O3659" s="240"/>
      <c r="P3659" s="238"/>
    </row>
    <row r="3660" spans="9:16" x14ac:dyDescent="0.35">
      <c r="I3660" s="223">
        <v>47173</v>
      </c>
      <c r="J3660" s="233">
        <v>99.872570438775099</v>
      </c>
      <c r="K3660" s="235">
        <v>99.983289993050761</v>
      </c>
      <c r="L3660" s="235">
        <v>99.98274974941009</v>
      </c>
      <c r="M3660" s="240">
        <v>100.59428253486054</v>
      </c>
      <c r="N3660" s="240">
        <v>101.31929816386827</v>
      </c>
      <c r="O3660" s="240"/>
      <c r="P3660" s="238"/>
    </row>
    <row r="3661" spans="9:16" x14ac:dyDescent="0.35">
      <c r="I3661" s="223">
        <v>47174</v>
      </c>
      <c r="J3661" s="233">
        <v>99.872596997666548</v>
      </c>
      <c r="K3661" s="235">
        <v>99.983293475753342</v>
      </c>
      <c r="L3661" s="235">
        <v>99.98275309053939</v>
      </c>
      <c r="M3661" s="240">
        <v>100.593896887531</v>
      </c>
      <c r="N3661" s="240">
        <v>101.31910942307229</v>
      </c>
      <c r="O3661" s="240"/>
      <c r="P3661" s="238"/>
    </row>
    <row r="3662" spans="9:16" x14ac:dyDescent="0.35">
      <c r="I3662" s="223">
        <v>47175</v>
      </c>
      <c r="J3662" s="233">
        <v>99.872623556557997</v>
      </c>
      <c r="K3662" s="235">
        <v>99.983296958455924</v>
      </c>
      <c r="L3662" s="235">
        <v>99.98275643166869</v>
      </c>
      <c r="M3662" s="240">
        <v>100.59351124020147</v>
      </c>
      <c r="N3662" s="240">
        <v>101.31892068227633</v>
      </c>
      <c r="O3662" s="240"/>
      <c r="P3662" s="238"/>
    </row>
    <row r="3663" spans="9:16" x14ac:dyDescent="0.35">
      <c r="I3663" s="223">
        <v>47176</v>
      </c>
      <c r="J3663" s="233">
        <v>99.872650115449446</v>
      </c>
      <c r="K3663" s="235">
        <v>99.983300441158505</v>
      </c>
      <c r="L3663" s="235">
        <v>99.982759772797991</v>
      </c>
      <c r="M3663" s="240">
        <v>100.59312559287193</v>
      </c>
      <c r="N3663" s="240">
        <v>101.31873194148035</v>
      </c>
      <c r="O3663" s="240"/>
      <c r="P3663" s="238"/>
    </row>
    <row r="3664" spans="9:16" x14ac:dyDescent="0.35">
      <c r="I3664" s="223">
        <v>47177</v>
      </c>
      <c r="J3664" s="233">
        <v>99.872676674340894</v>
      </c>
      <c r="K3664" s="235">
        <v>99.983303923861087</v>
      </c>
      <c r="L3664" s="235">
        <v>99.982763113927291</v>
      </c>
      <c r="M3664" s="240">
        <v>100.59273994554239</v>
      </c>
      <c r="N3664" s="240">
        <v>101.31854320068439</v>
      </c>
      <c r="O3664" s="240"/>
      <c r="P3664" s="238"/>
    </row>
    <row r="3665" spans="9:16" x14ac:dyDescent="0.35">
      <c r="I3665" s="223">
        <v>47178</v>
      </c>
      <c r="J3665" s="233">
        <v>99.872703233232343</v>
      </c>
      <c r="K3665" s="235">
        <v>99.983307406563668</v>
      </c>
      <c r="L3665" s="235">
        <v>99.982766455056591</v>
      </c>
      <c r="M3665" s="240">
        <v>100.59235429821285</v>
      </c>
      <c r="N3665" s="240">
        <v>101.31835445988841</v>
      </c>
      <c r="O3665" s="240"/>
      <c r="P3665" s="238"/>
    </row>
    <row r="3666" spans="9:16" x14ac:dyDescent="0.35">
      <c r="I3666" s="223">
        <v>47179</v>
      </c>
      <c r="J3666" s="233">
        <v>99.872729792123792</v>
      </c>
      <c r="K3666" s="235">
        <v>99.983310889266249</v>
      </c>
      <c r="L3666" s="235">
        <v>99.982769796185892</v>
      </c>
      <c r="M3666" s="240">
        <v>100.59196865088332</v>
      </c>
      <c r="N3666" s="240">
        <v>101.31816571909245</v>
      </c>
      <c r="O3666" s="240"/>
      <c r="P3666" s="238"/>
    </row>
    <row r="3667" spans="9:16" x14ac:dyDescent="0.35">
      <c r="I3667" s="223">
        <v>47180</v>
      </c>
      <c r="J3667" s="233">
        <v>99.872756351015241</v>
      </c>
      <c r="K3667" s="235">
        <v>99.983314371968831</v>
      </c>
      <c r="L3667" s="235">
        <v>99.982773137315192</v>
      </c>
      <c r="M3667" s="240">
        <v>100.59158300355378</v>
      </c>
      <c r="N3667" s="240">
        <v>101.31797697829647</v>
      </c>
      <c r="O3667" s="240"/>
      <c r="P3667" s="238"/>
    </row>
    <row r="3668" spans="9:16" x14ac:dyDescent="0.35">
      <c r="I3668" s="223">
        <v>47181</v>
      </c>
      <c r="J3668" s="233">
        <v>99.872782909906689</v>
      </c>
      <c r="K3668" s="235">
        <v>99.983317854671412</v>
      </c>
      <c r="L3668" s="235">
        <v>99.982776478444492</v>
      </c>
      <c r="M3668" s="240">
        <v>100.59119735622424</v>
      </c>
      <c r="N3668" s="240">
        <v>101.31778823750051</v>
      </c>
      <c r="O3668" s="240"/>
      <c r="P3668" s="238"/>
    </row>
    <row r="3669" spans="9:16" x14ac:dyDescent="0.35">
      <c r="I3669" s="223">
        <v>47182</v>
      </c>
      <c r="J3669" s="233">
        <v>99.872809468798138</v>
      </c>
      <c r="K3669" s="235">
        <v>99.983321337373994</v>
      </c>
      <c r="L3669" s="235">
        <v>99.982779819573793</v>
      </c>
      <c r="M3669" s="240">
        <v>100.59081170889471</v>
      </c>
      <c r="N3669" s="240">
        <v>101.31759949670453</v>
      </c>
      <c r="O3669" s="240"/>
      <c r="P3669" s="238"/>
    </row>
    <row r="3670" spans="9:16" x14ac:dyDescent="0.35">
      <c r="I3670" s="223">
        <v>47183</v>
      </c>
      <c r="J3670" s="233">
        <v>99.872836027689587</v>
      </c>
      <c r="K3670" s="235">
        <v>99.983324820076575</v>
      </c>
      <c r="L3670" s="235">
        <v>99.982783160703093</v>
      </c>
      <c r="M3670" s="240">
        <v>100.59042606156517</v>
      </c>
      <c r="N3670" s="240">
        <v>101.31741075590857</v>
      </c>
      <c r="O3670" s="240"/>
      <c r="P3670" s="238"/>
    </row>
    <row r="3671" spans="9:16" x14ac:dyDescent="0.35">
      <c r="I3671" s="223">
        <v>47184</v>
      </c>
      <c r="J3671" s="233">
        <v>99.872862586581036</v>
      </c>
      <c r="K3671" s="235">
        <v>99.983328302779157</v>
      </c>
      <c r="L3671" s="235">
        <v>99.982786501832393</v>
      </c>
      <c r="M3671" s="240">
        <v>100.59004041423563</v>
      </c>
      <c r="N3671" s="240">
        <v>101.31722201511259</v>
      </c>
      <c r="O3671" s="240"/>
      <c r="P3671" s="238"/>
    </row>
    <row r="3672" spans="9:16" x14ac:dyDescent="0.35">
      <c r="I3672" s="223">
        <v>47185</v>
      </c>
      <c r="J3672" s="233">
        <v>99.872889145472485</v>
      </c>
      <c r="K3672" s="235">
        <v>99.983331785481738</v>
      </c>
      <c r="L3672" s="235">
        <v>99.982789842961694</v>
      </c>
      <c r="M3672" s="240">
        <v>100.58965476690609</v>
      </c>
      <c r="N3672" s="240">
        <v>101.31703327431663</v>
      </c>
      <c r="O3672" s="240"/>
      <c r="P3672" s="238"/>
    </row>
    <row r="3673" spans="9:16" x14ac:dyDescent="0.35">
      <c r="I3673" s="223">
        <v>47186</v>
      </c>
      <c r="J3673" s="233">
        <v>99.872915704363933</v>
      </c>
      <c r="K3673" s="235">
        <v>99.983335268184319</v>
      </c>
      <c r="L3673" s="235">
        <v>99.982793184090994</v>
      </c>
      <c r="M3673" s="240">
        <v>100.58926911957656</v>
      </c>
      <c r="N3673" s="240">
        <v>101.31684453352065</v>
      </c>
      <c r="O3673" s="240"/>
      <c r="P3673" s="238"/>
    </row>
    <row r="3674" spans="9:16" x14ac:dyDescent="0.35">
      <c r="I3674" s="223">
        <v>47187</v>
      </c>
      <c r="J3674" s="233">
        <v>99.872942263255382</v>
      </c>
      <c r="K3674" s="235">
        <v>99.983338750886901</v>
      </c>
      <c r="L3674" s="235">
        <v>99.982796525220294</v>
      </c>
      <c r="M3674" s="240">
        <v>100.58888347224702</v>
      </c>
      <c r="N3674" s="240">
        <v>101.31665579272469</v>
      </c>
      <c r="O3674" s="240"/>
      <c r="P3674" s="238"/>
    </row>
    <row r="3675" spans="9:16" x14ac:dyDescent="0.35">
      <c r="I3675" s="223">
        <v>47188</v>
      </c>
      <c r="J3675" s="233">
        <v>99.872968822146831</v>
      </c>
      <c r="K3675" s="235">
        <v>99.983342233589482</v>
      </c>
      <c r="L3675" s="235">
        <v>99.982799866349595</v>
      </c>
      <c r="M3675" s="240">
        <v>100.58849782491748</v>
      </c>
      <c r="N3675" s="240">
        <v>101.31646705192871</v>
      </c>
      <c r="O3675" s="240"/>
      <c r="P3675" s="238"/>
    </row>
    <row r="3676" spans="9:16" x14ac:dyDescent="0.35">
      <c r="I3676" s="223">
        <v>47189</v>
      </c>
      <c r="J3676" s="233">
        <v>99.87299538103828</v>
      </c>
      <c r="K3676" s="235">
        <v>99.983345716292064</v>
      </c>
      <c r="L3676" s="235">
        <v>99.982803207478895</v>
      </c>
      <c r="M3676" s="240">
        <v>100.58811217758794</v>
      </c>
      <c r="N3676" s="240">
        <v>101.31627831113275</v>
      </c>
      <c r="O3676" s="240"/>
      <c r="P3676" s="238"/>
    </row>
    <row r="3677" spans="9:16" x14ac:dyDescent="0.35">
      <c r="I3677" s="223">
        <v>47190</v>
      </c>
      <c r="J3677" s="233">
        <v>99.873021939929728</v>
      </c>
      <c r="K3677" s="235">
        <v>99.983349198994645</v>
      </c>
      <c r="L3677" s="235">
        <v>99.982806548608195</v>
      </c>
      <c r="M3677" s="240">
        <v>100.58772653025841</v>
      </c>
      <c r="N3677" s="240">
        <v>101.31608957033677</v>
      </c>
      <c r="O3677" s="240"/>
      <c r="P3677" s="238"/>
    </row>
    <row r="3678" spans="9:16" x14ac:dyDescent="0.35">
      <c r="I3678" s="223">
        <v>47191</v>
      </c>
      <c r="J3678" s="233">
        <v>99.873048498821177</v>
      </c>
      <c r="K3678" s="235">
        <v>99.983352681697227</v>
      </c>
      <c r="L3678" s="235">
        <v>99.982809889737496</v>
      </c>
      <c r="M3678" s="240">
        <v>100.58734088292887</v>
      </c>
      <c r="N3678" s="240">
        <v>101.31590082954081</v>
      </c>
      <c r="O3678" s="240"/>
      <c r="P3678" s="238"/>
    </row>
    <row r="3679" spans="9:16" x14ac:dyDescent="0.35">
      <c r="I3679" s="223">
        <v>47192</v>
      </c>
      <c r="J3679" s="233">
        <v>99.873075057712626</v>
      </c>
      <c r="K3679" s="235">
        <v>99.983356164399808</v>
      </c>
      <c r="L3679" s="235">
        <v>99.982813230866796</v>
      </c>
      <c r="M3679" s="240">
        <v>100.58695523559933</v>
      </c>
      <c r="N3679" s="240">
        <v>101.31571208874483</v>
      </c>
      <c r="O3679" s="240"/>
      <c r="P3679" s="238"/>
    </row>
    <row r="3680" spans="9:16" x14ac:dyDescent="0.35">
      <c r="I3680" s="223">
        <v>47193</v>
      </c>
      <c r="J3680" s="233">
        <v>99.873101616604075</v>
      </c>
      <c r="K3680" s="235">
        <v>99.98335964710239</v>
      </c>
      <c r="L3680" s="235">
        <v>99.982816571996096</v>
      </c>
      <c r="M3680" s="240">
        <v>100.5865695882698</v>
      </c>
      <c r="N3680" s="240">
        <v>101.31552334794887</v>
      </c>
      <c r="O3680" s="240"/>
      <c r="P3680" s="238"/>
    </row>
    <row r="3681" spans="9:16" x14ac:dyDescent="0.35">
      <c r="I3681" s="223">
        <v>47194</v>
      </c>
      <c r="J3681" s="233">
        <v>99.873128175495523</v>
      </c>
      <c r="K3681" s="235">
        <v>99.983363129804971</v>
      </c>
      <c r="L3681" s="235">
        <v>99.982819913125397</v>
      </c>
      <c r="M3681" s="240">
        <v>100.58618394094026</v>
      </c>
      <c r="N3681" s="240">
        <v>101.31533460715289</v>
      </c>
      <c r="O3681" s="240"/>
      <c r="P3681" s="238"/>
    </row>
    <row r="3682" spans="9:16" x14ac:dyDescent="0.35">
      <c r="I3682" s="223">
        <v>47195</v>
      </c>
      <c r="J3682" s="233">
        <v>99.873154734386972</v>
      </c>
      <c r="K3682" s="235">
        <v>99.983366612507552</v>
      </c>
      <c r="L3682" s="235">
        <v>99.982823254254697</v>
      </c>
      <c r="M3682" s="240">
        <v>100.58579829361072</v>
      </c>
      <c r="N3682" s="240">
        <v>101.31514586635693</v>
      </c>
      <c r="O3682" s="240"/>
      <c r="P3682" s="238"/>
    </row>
    <row r="3683" spans="9:16" x14ac:dyDescent="0.35">
      <c r="I3683" s="223">
        <v>47196</v>
      </c>
      <c r="J3683" s="233">
        <v>99.873181293278421</v>
      </c>
      <c r="K3683" s="235">
        <v>99.983370095210134</v>
      </c>
      <c r="L3683" s="235">
        <v>99.982826595383997</v>
      </c>
      <c r="M3683" s="240">
        <v>100.58541264628118</v>
      </c>
      <c r="N3683" s="240">
        <v>101.31495712556095</v>
      </c>
      <c r="O3683" s="240"/>
      <c r="P3683" s="238"/>
    </row>
    <row r="3684" spans="9:16" x14ac:dyDescent="0.35">
      <c r="I3684" s="223">
        <v>47197</v>
      </c>
      <c r="J3684" s="233">
        <v>99.87320785216987</v>
      </c>
      <c r="K3684" s="235">
        <v>99.983373577912715</v>
      </c>
      <c r="L3684" s="235">
        <v>99.982829936513298</v>
      </c>
      <c r="M3684" s="240">
        <v>100.58502699895165</v>
      </c>
      <c r="N3684" s="240">
        <v>101.31476838476499</v>
      </c>
      <c r="O3684" s="240"/>
      <c r="P3684" s="238"/>
    </row>
    <row r="3685" spans="9:16" x14ac:dyDescent="0.35">
      <c r="I3685" s="223">
        <v>47198</v>
      </c>
      <c r="J3685" s="233">
        <v>99.873234411061318</v>
      </c>
      <c r="K3685" s="235">
        <v>99.983377060615297</v>
      </c>
      <c r="L3685" s="235">
        <v>99.982833277642598</v>
      </c>
      <c r="M3685" s="240">
        <v>100.58464135162211</v>
      </c>
      <c r="N3685" s="240">
        <v>101.31457964396901</v>
      </c>
      <c r="O3685" s="240"/>
      <c r="P3685" s="238"/>
    </row>
    <row r="3686" spans="9:16" x14ac:dyDescent="0.35">
      <c r="I3686" s="223">
        <v>47199</v>
      </c>
      <c r="J3686" s="233">
        <v>99.873260969952767</v>
      </c>
      <c r="K3686" s="235">
        <v>99.983380543317878</v>
      </c>
      <c r="L3686" s="235">
        <v>99.982836618771898</v>
      </c>
      <c r="M3686" s="240">
        <v>100.58425570429257</v>
      </c>
      <c r="N3686" s="240">
        <v>101.31439090317305</v>
      </c>
      <c r="O3686" s="240"/>
      <c r="P3686" s="238"/>
    </row>
    <row r="3687" spans="9:16" x14ac:dyDescent="0.35">
      <c r="I3687" s="223">
        <v>47200</v>
      </c>
      <c r="J3687" s="233">
        <v>99.873287528844216</v>
      </c>
      <c r="K3687" s="235">
        <v>99.98338402602046</v>
      </c>
      <c r="L3687" s="235">
        <v>99.982839959901199</v>
      </c>
      <c r="M3687" s="240">
        <v>100.58387005696304</v>
      </c>
      <c r="N3687" s="240">
        <v>101.31420216237707</v>
      </c>
      <c r="O3687" s="240"/>
      <c r="P3687" s="238"/>
    </row>
    <row r="3688" spans="9:16" x14ac:dyDescent="0.35">
      <c r="I3688" s="223">
        <v>47201</v>
      </c>
      <c r="J3688" s="233">
        <v>99.873314087735665</v>
      </c>
      <c r="K3688" s="235">
        <v>99.983387508723041</v>
      </c>
      <c r="L3688" s="235">
        <v>99.982843301030499</v>
      </c>
      <c r="M3688" s="240">
        <v>100.5834844096335</v>
      </c>
      <c r="N3688" s="240">
        <v>101.31401342158111</v>
      </c>
      <c r="O3688" s="240"/>
      <c r="P3688" s="238"/>
    </row>
    <row r="3689" spans="9:16" x14ac:dyDescent="0.35">
      <c r="I3689" s="223">
        <v>47202</v>
      </c>
      <c r="J3689" s="233">
        <v>99.873340646627113</v>
      </c>
      <c r="K3689" s="235">
        <v>99.983390991425622</v>
      </c>
      <c r="L3689" s="235">
        <v>99.982846642159799</v>
      </c>
      <c r="M3689" s="240">
        <v>100.58309876230396</v>
      </c>
      <c r="N3689" s="240">
        <v>101.31382468078513</v>
      </c>
      <c r="O3689" s="240"/>
      <c r="P3689" s="238"/>
    </row>
    <row r="3690" spans="9:16" x14ac:dyDescent="0.35">
      <c r="I3690" s="223">
        <v>47203</v>
      </c>
      <c r="J3690" s="233">
        <v>99.873367205518562</v>
      </c>
      <c r="K3690" s="235">
        <v>99.983394474128204</v>
      </c>
      <c r="L3690" s="235">
        <v>99.9828499832891</v>
      </c>
      <c r="M3690" s="240">
        <v>100.58271311497442</v>
      </c>
      <c r="N3690" s="240">
        <v>101.31363593998917</v>
      </c>
      <c r="O3690" s="240"/>
      <c r="P3690" s="238"/>
    </row>
    <row r="3691" spans="9:16" x14ac:dyDescent="0.35">
      <c r="I3691" s="223">
        <v>47204</v>
      </c>
      <c r="J3691" s="233">
        <v>99.873393764410011</v>
      </c>
      <c r="K3691" s="235">
        <v>99.983397956830785</v>
      </c>
      <c r="L3691" s="235">
        <v>99.9828533244184</v>
      </c>
      <c r="M3691" s="240">
        <v>100.58232746764489</v>
      </c>
      <c r="N3691" s="240">
        <v>101.31344719919319</v>
      </c>
      <c r="O3691" s="240"/>
      <c r="P3691" s="238"/>
    </row>
    <row r="3692" spans="9:16" x14ac:dyDescent="0.35">
      <c r="I3692" s="223">
        <v>47205</v>
      </c>
      <c r="J3692" s="233">
        <v>99.87342032330146</v>
      </c>
      <c r="K3692" s="235">
        <v>99.983401439533367</v>
      </c>
      <c r="L3692" s="235">
        <v>99.9828566655477</v>
      </c>
      <c r="M3692" s="240">
        <v>100.58194182031535</v>
      </c>
      <c r="N3692" s="240">
        <v>101.31325845839723</v>
      </c>
      <c r="O3692" s="240"/>
      <c r="P3692" s="238"/>
    </row>
    <row r="3693" spans="9:16" x14ac:dyDescent="0.35">
      <c r="I3693" s="223">
        <v>47206</v>
      </c>
      <c r="J3693" s="233">
        <v>99.873446882192908</v>
      </c>
      <c r="K3693" s="235">
        <v>99.983404922235948</v>
      </c>
      <c r="L3693" s="235">
        <v>99.982860006677001</v>
      </c>
      <c r="M3693" s="240">
        <v>100.58155617298581</v>
      </c>
      <c r="N3693" s="240">
        <v>101.31306971760125</v>
      </c>
      <c r="O3693" s="240"/>
      <c r="P3693" s="238"/>
    </row>
    <row r="3694" spans="9:16" x14ac:dyDescent="0.35">
      <c r="I3694" s="223">
        <v>47207</v>
      </c>
      <c r="J3694" s="233">
        <v>99.873473441084357</v>
      </c>
      <c r="K3694" s="235">
        <v>99.98340840493853</v>
      </c>
      <c r="L3694" s="235">
        <v>99.982863347806301</v>
      </c>
      <c r="M3694" s="240">
        <v>100.58117052565628</v>
      </c>
      <c r="N3694" s="240">
        <v>101.31288097680529</v>
      </c>
      <c r="O3694" s="240"/>
      <c r="P3694" s="238"/>
    </row>
    <row r="3695" spans="9:16" x14ac:dyDescent="0.35">
      <c r="I3695" s="223">
        <v>47208</v>
      </c>
      <c r="J3695" s="233">
        <v>99.873499999975806</v>
      </c>
      <c r="K3695" s="235">
        <v>99.983411887641111</v>
      </c>
      <c r="L3695" s="235">
        <v>99.982866688935601</v>
      </c>
      <c r="M3695" s="240">
        <v>100.58078487832674</v>
      </c>
      <c r="N3695" s="240">
        <v>101.31269223600931</v>
      </c>
      <c r="O3695" s="240"/>
      <c r="P3695" s="238"/>
    </row>
    <row r="3696" spans="9:16" x14ac:dyDescent="0.35">
      <c r="I3696" s="223">
        <v>47209</v>
      </c>
      <c r="J3696" s="233">
        <v>99.873526558867255</v>
      </c>
      <c r="K3696" s="235">
        <v>99.983415370343693</v>
      </c>
      <c r="L3696" s="235">
        <v>99.982870030064902</v>
      </c>
      <c r="M3696" s="240">
        <v>100.5803992309972</v>
      </c>
      <c r="N3696" s="240">
        <v>101.31250349521335</v>
      </c>
      <c r="O3696" s="240"/>
      <c r="P3696" s="238"/>
    </row>
    <row r="3697" spans="9:16" x14ac:dyDescent="0.35">
      <c r="I3697" s="223">
        <v>47210</v>
      </c>
      <c r="J3697" s="233">
        <v>99.873553117758703</v>
      </c>
      <c r="K3697" s="235">
        <v>99.983418853046274</v>
      </c>
      <c r="L3697" s="235">
        <v>99.982873371194202</v>
      </c>
      <c r="M3697" s="240">
        <v>100.58001358366766</v>
      </c>
      <c r="N3697" s="240">
        <v>101.31231475441737</v>
      </c>
      <c r="O3697" s="240"/>
      <c r="P3697" s="238"/>
    </row>
    <row r="3698" spans="9:16" x14ac:dyDescent="0.35">
      <c r="I3698" s="223">
        <v>47211</v>
      </c>
      <c r="J3698" s="233">
        <v>99.873579676650152</v>
      </c>
      <c r="K3698" s="235">
        <v>99.983422335748855</v>
      </c>
      <c r="L3698" s="235">
        <v>99.982876712323502</v>
      </c>
      <c r="M3698" s="240">
        <v>100.57962793633813</v>
      </c>
      <c r="N3698" s="240">
        <v>101.31212601362141</v>
      </c>
      <c r="O3698" s="240"/>
      <c r="P3698" s="238"/>
    </row>
    <row r="3699" spans="9:16" x14ac:dyDescent="0.35">
      <c r="I3699" s="223">
        <v>47212</v>
      </c>
      <c r="J3699" s="233">
        <v>99.873606235541601</v>
      </c>
      <c r="K3699" s="235">
        <v>99.983425818451437</v>
      </c>
      <c r="L3699" s="235">
        <v>99.982880053452803</v>
      </c>
      <c r="M3699" s="240">
        <v>100.57924228900859</v>
      </c>
      <c r="N3699" s="240">
        <v>101.31193727282543</v>
      </c>
      <c r="O3699" s="240"/>
      <c r="P3699" s="238"/>
    </row>
    <row r="3700" spans="9:16" x14ac:dyDescent="0.35">
      <c r="I3700" s="223">
        <v>47213</v>
      </c>
      <c r="J3700" s="233">
        <v>99.87363279443305</v>
      </c>
      <c r="K3700" s="235">
        <v>99.983429301154018</v>
      </c>
      <c r="L3700" s="235">
        <v>99.982883394582103</v>
      </c>
      <c r="M3700" s="240">
        <v>100.57885664167905</v>
      </c>
      <c r="N3700" s="240">
        <v>101.31174853202947</v>
      </c>
      <c r="O3700" s="240"/>
      <c r="P3700" s="238"/>
    </row>
    <row r="3701" spans="9:16" x14ac:dyDescent="0.35">
      <c r="I3701" s="223">
        <v>47214</v>
      </c>
      <c r="J3701" s="233">
        <v>99.873659353324499</v>
      </c>
      <c r="K3701" s="235">
        <v>99.9834327838566</v>
      </c>
      <c r="L3701" s="235">
        <v>99.982886735711404</v>
      </c>
      <c r="M3701" s="240">
        <v>100.57847099434952</v>
      </c>
      <c r="N3701" s="240">
        <v>101.31155979123349</v>
      </c>
      <c r="O3701" s="240"/>
      <c r="P3701" s="238"/>
    </row>
    <row r="3702" spans="9:16" x14ac:dyDescent="0.35">
      <c r="I3702" s="223">
        <v>47215</v>
      </c>
      <c r="J3702" s="233">
        <v>99.873685912215947</v>
      </c>
      <c r="K3702" s="235">
        <v>99.983436266559181</v>
      </c>
      <c r="L3702" s="235">
        <v>99.982890076840704</v>
      </c>
      <c r="M3702" s="240">
        <v>100.57808534701998</v>
      </c>
      <c r="N3702" s="240">
        <v>101.31137105043753</v>
      </c>
      <c r="O3702" s="240"/>
      <c r="P3702" s="238"/>
    </row>
    <row r="3703" spans="9:16" x14ac:dyDescent="0.35">
      <c r="I3703" s="223">
        <v>47216</v>
      </c>
      <c r="J3703" s="233">
        <v>99.873712471107396</v>
      </c>
      <c r="K3703" s="235">
        <v>99.983439749261763</v>
      </c>
      <c r="L3703" s="235">
        <v>99.982893417970004</v>
      </c>
      <c r="M3703" s="240">
        <v>100.57769969969044</v>
      </c>
      <c r="N3703" s="240">
        <v>101.31118230964155</v>
      </c>
      <c r="O3703" s="240"/>
      <c r="P3703" s="238"/>
    </row>
    <row r="3704" spans="9:16" x14ac:dyDescent="0.35">
      <c r="I3704" s="223">
        <v>47217</v>
      </c>
      <c r="J3704" s="233">
        <v>99.873739029998845</v>
      </c>
      <c r="K3704" s="235">
        <v>99.983443231964344</v>
      </c>
      <c r="L3704" s="235">
        <v>99.982896759099305</v>
      </c>
      <c r="M3704" s="240">
        <v>100.5773140523609</v>
      </c>
      <c r="N3704" s="240">
        <v>101.31099356884559</v>
      </c>
      <c r="O3704" s="240"/>
      <c r="P3704" s="238"/>
    </row>
    <row r="3705" spans="9:16" x14ac:dyDescent="0.35">
      <c r="I3705" s="223">
        <v>47218</v>
      </c>
      <c r="J3705" s="233">
        <v>99.873765588890294</v>
      </c>
      <c r="K3705" s="235">
        <v>99.983446714666925</v>
      </c>
      <c r="L3705" s="235">
        <v>99.982900100228605</v>
      </c>
      <c r="M3705" s="240">
        <v>100.57692840503137</v>
      </c>
      <c r="N3705" s="240">
        <v>101.31080482804961</v>
      </c>
      <c r="O3705" s="240"/>
      <c r="P3705" s="238"/>
    </row>
    <row r="3706" spans="9:16" x14ac:dyDescent="0.35">
      <c r="I3706" s="223">
        <v>47219</v>
      </c>
      <c r="J3706" s="233">
        <v>99.873792147781742</v>
      </c>
      <c r="K3706" s="235">
        <v>99.983450197369507</v>
      </c>
      <c r="L3706" s="235">
        <v>99.982903441357905</v>
      </c>
      <c r="M3706" s="240">
        <v>100.57654275770183</v>
      </c>
      <c r="N3706" s="240">
        <v>101.31061608725365</v>
      </c>
      <c r="O3706" s="240"/>
      <c r="P3706" s="238"/>
    </row>
    <row r="3707" spans="9:16" x14ac:dyDescent="0.35">
      <c r="I3707" s="223">
        <v>47220</v>
      </c>
      <c r="J3707" s="233">
        <v>99.873818706673191</v>
      </c>
      <c r="K3707" s="235">
        <v>99.983453680072088</v>
      </c>
      <c r="L3707" s="235">
        <v>99.982906782487206</v>
      </c>
      <c r="M3707" s="240">
        <v>100.57615711037229</v>
      </c>
      <c r="N3707" s="240">
        <v>101.31042734645767</v>
      </c>
      <c r="O3707" s="240"/>
      <c r="P3707" s="238"/>
    </row>
    <row r="3708" spans="9:16" x14ac:dyDescent="0.35">
      <c r="I3708" s="223">
        <v>47221</v>
      </c>
      <c r="J3708" s="233">
        <v>99.87384526556464</v>
      </c>
      <c r="K3708" s="235">
        <v>99.98345716277467</v>
      </c>
      <c r="L3708" s="235">
        <v>99.982910123616506</v>
      </c>
      <c r="M3708" s="240">
        <v>100.57577146304276</v>
      </c>
      <c r="N3708" s="240">
        <v>101.31023860566171</v>
      </c>
      <c r="O3708" s="240"/>
      <c r="P3708" s="238"/>
    </row>
    <row r="3709" spans="9:16" x14ac:dyDescent="0.35">
      <c r="I3709" s="223">
        <v>47222</v>
      </c>
      <c r="J3709" s="233">
        <v>99.873871824456089</v>
      </c>
      <c r="K3709" s="235">
        <v>99.983460645477251</v>
      </c>
      <c r="L3709" s="235">
        <v>99.982913464745806</v>
      </c>
      <c r="M3709" s="240">
        <v>100.57538581571322</v>
      </c>
      <c r="N3709" s="240">
        <v>101.31004986486573</v>
      </c>
      <c r="O3709" s="240"/>
      <c r="P3709" s="238"/>
    </row>
    <row r="3710" spans="9:16" x14ac:dyDescent="0.35">
      <c r="I3710" s="223">
        <v>47223</v>
      </c>
      <c r="J3710" s="233">
        <v>99.873898383347537</v>
      </c>
      <c r="K3710" s="235">
        <v>99.983464128179833</v>
      </c>
      <c r="L3710" s="235">
        <v>99.982916805875107</v>
      </c>
      <c r="M3710" s="240">
        <v>100.57500016838368</v>
      </c>
      <c r="N3710" s="240">
        <v>101.30986112406977</v>
      </c>
      <c r="O3710" s="240"/>
      <c r="P3710" s="238"/>
    </row>
    <row r="3711" spans="9:16" x14ac:dyDescent="0.35">
      <c r="I3711" s="223">
        <v>47224</v>
      </c>
      <c r="J3711" s="233">
        <v>99.873924942238986</v>
      </c>
      <c r="K3711" s="235">
        <v>99.983467610882414</v>
      </c>
      <c r="L3711" s="235">
        <v>99.982920147004407</v>
      </c>
      <c r="M3711" s="240">
        <v>100.57461452105414</v>
      </c>
      <c r="N3711" s="240">
        <v>101.30967238327379</v>
      </c>
      <c r="O3711" s="240"/>
      <c r="P3711" s="238"/>
    </row>
    <row r="3712" spans="9:16" x14ac:dyDescent="0.35">
      <c r="I3712" s="223">
        <v>47225</v>
      </c>
      <c r="J3712" s="233">
        <v>99.873951501130435</v>
      </c>
      <c r="K3712" s="235">
        <v>99.983471093584996</v>
      </c>
      <c r="L3712" s="235">
        <v>99.982923488133707</v>
      </c>
      <c r="M3712" s="240">
        <v>100.57422887372461</v>
      </c>
      <c r="N3712" s="240">
        <v>101.30948364247783</v>
      </c>
      <c r="O3712" s="240"/>
      <c r="P3712" s="238"/>
    </row>
    <row r="3713" spans="9:16" x14ac:dyDescent="0.35">
      <c r="I3713" s="223">
        <v>47226</v>
      </c>
      <c r="J3713" s="233">
        <v>99.873978060021884</v>
      </c>
      <c r="K3713" s="235">
        <v>99.983474576287577</v>
      </c>
      <c r="L3713" s="235">
        <v>99.982926829263008</v>
      </c>
      <c r="M3713" s="240">
        <v>100.57384322639507</v>
      </c>
      <c r="N3713" s="240">
        <v>101.30929490168185</v>
      </c>
      <c r="O3713" s="240"/>
      <c r="P3713" s="238"/>
    </row>
    <row r="3714" spans="9:16" x14ac:dyDescent="0.35">
      <c r="I3714" s="223">
        <v>47227</v>
      </c>
      <c r="J3714" s="233">
        <v>99.874004618913332</v>
      </c>
      <c r="K3714" s="235">
        <v>99.983478058990158</v>
      </c>
      <c r="L3714" s="235">
        <v>99.982930170392308</v>
      </c>
      <c r="M3714" s="240">
        <v>100.57345757906553</v>
      </c>
      <c r="N3714" s="240">
        <v>101.30910616088589</v>
      </c>
      <c r="O3714" s="240"/>
      <c r="P3714" s="238"/>
    </row>
    <row r="3715" spans="9:16" x14ac:dyDescent="0.35">
      <c r="I3715" s="223">
        <v>47228</v>
      </c>
      <c r="J3715" s="233">
        <v>99.874031177804781</v>
      </c>
      <c r="K3715" s="235">
        <v>99.98348154169274</v>
      </c>
      <c r="L3715" s="235">
        <v>99.982933511521608</v>
      </c>
      <c r="M3715" s="240">
        <v>100.573071931736</v>
      </c>
      <c r="N3715" s="240">
        <v>101.30891742008991</v>
      </c>
      <c r="O3715" s="240"/>
      <c r="P3715" s="238"/>
    </row>
    <row r="3716" spans="9:16" x14ac:dyDescent="0.35">
      <c r="I3716" s="223">
        <v>47229</v>
      </c>
      <c r="J3716" s="233">
        <v>99.87405773669623</v>
      </c>
      <c r="K3716" s="235">
        <v>99.983485024395321</v>
      </c>
      <c r="L3716" s="235">
        <v>99.982936852650909</v>
      </c>
      <c r="M3716" s="240">
        <v>100.57268628440646</v>
      </c>
      <c r="N3716" s="240">
        <v>101.30872867929395</v>
      </c>
      <c r="O3716" s="240"/>
      <c r="P3716" s="238"/>
    </row>
    <row r="3717" spans="9:16" x14ac:dyDescent="0.35">
      <c r="I3717" s="223">
        <v>47230</v>
      </c>
      <c r="J3717" s="233">
        <v>99.874084295587679</v>
      </c>
      <c r="K3717" s="235">
        <v>99.983488507097903</v>
      </c>
      <c r="L3717" s="235">
        <v>99.982940193780209</v>
      </c>
      <c r="M3717" s="240">
        <v>100.57230063707692</v>
      </c>
      <c r="N3717" s="240">
        <v>101.30853993849797</v>
      </c>
      <c r="O3717" s="240"/>
      <c r="P3717" s="238"/>
    </row>
    <row r="3718" spans="9:16" x14ac:dyDescent="0.35">
      <c r="I3718" s="223">
        <v>47231</v>
      </c>
      <c r="J3718" s="233">
        <v>99.874110854479127</v>
      </c>
      <c r="K3718" s="235">
        <v>99.983491989800484</v>
      </c>
      <c r="L3718" s="235">
        <v>99.982943534909509</v>
      </c>
      <c r="M3718" s="240">
        <v>100.57191498974738</v>
      </c>
      <c r="N3718" s="240">
        <v>101.30835119770201</v>
      </c>
      <c r="O3718" s="240"/>
      <c r="P3718" s="238"/>
    </row>
    <row r="3719" spans="9:16" x14ac:dyDescent="0.35">
      <c r="I3719" s="223">
        <v>47232</v>
      </c>
      <c r="J3719" s="233">
        <v>99.874137413370576</v>
      </c>
      <c r="K3719" s="235">
        <v>99.983495472503066</v>
      </c>
      <c r="L3719" s="235">
        <v>99.98294687603881</v>
      </c>
      <c r="M3719" s="240">
        <v>100.57152934241785</v>
      </c>
      <c r="N3719" s="240">
        <v>101.30816245690603</v>
      </c>
      <c r="O3719" s="240"/>
      <c r="P3719" s="238"/>
    </row>
    <row r="3720" spans="9:16" x14ac:dyDescent="0.35">
      <c r="I3720" s="223">
        <v>47233</v>
      </c>
      <c r="J3720" s="233">
        <v>99.874163972262025</v>
      </c>
      <c r="K3720" s="235">
        <v>99.983498955205647</v>
      </c>
      <c r="L3720" s="235">
        <v>99.98295021716811</v>
      </c>
      <c r="M3720" s="240">
        <v>100.57114369508831</v>
      </c>
      <c r="N3720" s="240">
        <v>101.30797371611007</v>
      </c>
      <c r="O3720" s="240"/>
      <c r="P3720" s="238"/>
    </row>
    <row r="3721" spans="9:16" x14ac:dyDescent="0.35">
      <c r="I3721" s="223">
        <v>47234</v>
      </c>
      <c r="J3721" s="233">
        <v>99.874190531153474</v>
      </c>
      <c r="K3721" s="235">
        <v>99.983502437908228</v>
      </c>
      <c r="L3721" s="235">
        <v>99.98295355829741</v>
      </c>
      <c r="M3721" s="240">
        <v>100.57075804775877</v>
      </c>
      <c r="N3721" s="240">
        <v>101.30778497531409</v>
      </c>
      <c r="O3721" s="240"/>
      <c r="P3721" s="238"/>
    </row>
    <row r="3722" spans="9:16" x14ac:dyDescent="0.35">
      <c r="I3722" s="223">
        <v>47235</v>
      </c>
      <c r="J3722" s="233">
        <v>99.874217090044922</v>
      </c>
      <c r="K3722" s="235">
        <v>99.98350592061081</v>
      </c>
      <c r="L3722" s="235">
        <v>99.982956899426711</v>
      </c>
      <c r="M3722" s="240">
        <v>100.57037240042924</v>
      </c>
      <c r="N3722" s="240">
        <v>101.30759623451813</v>
      </c>
      <c r="O3722" s="240"/>
      <c r="P3722" s="238"/>
    </row>
    <row r="3723" spans="9:16" x14ac:dyDescent="0.35">
      <c r="I3723" s="223">
        <v>47236</v>
      </c>
      <c r="J3723" s="233">
        <v>99.874243648936371</v>
      </c>
      <c r="K3723" s="235">
        <v>99.983509403313391</v>
      </c>
      <c r="L3723" s="235">
        <v>99.982960240556011</v>
      </c>
      <c r="M3723" s="240">
        <v>100.5699867530997</v>
      </c>
      <c r="N3723" s="240">
        <v>101.30740749372215</v>
      </c>
      <c r="O3723" s="240"/>
      <c r="P3723" s="238"/>
    </row>
    <row r="3724" spans="9:16" x14ac:dyDescent="0.35">
      <c r="I3724" s="223">
        <v>47237</v>
      </c>
      <c r="J3724" s="233">
        <v>99.87427020782782</v>
      </c>
      <c r="K3724" s="235">
        <v>99.983512886015973</v>
      </c>
      <c r="L3724" s="235">
        <v>99.982963581685311</v>
      </c>
      <c r="M3724" s="240">
        <v>100.56960110577016</v>
      </c>
      <c r="N3724" s="240">
        <v>101.30721875292619</v>
      </c>
      <c r="O3724" s="240"/>
      <c r="P3724" s="238"/>
    </row>
    <row r="3725" spans="9:16" x14ac:dyDescent="0.35">
      <c r="I3725" s="223">
        <v>47238</v>
      </c>
      <c r="J3725" s="233">
        <v>99.874296766719269</v>
      </c>
      <c r="K3725" s="235">
        <v>99.983516368718554</v>
      </c>
      <c r="L3725" s="235">
        <v>99.982966922814612</v>
      </c>
      <c r="M3725" s="240">
        <v>100.56921545844062</v>
      </c>
      <c r="N3725" s="240">
        <v>101.30703001213021</v>
      </c>
      <c r="O3725" s="240"/>
      <c r="P3725" s="238"/>
    </row>
    <row r="3726" spans="9:16" x14ac:dyDescent="0.35">
      <c r="I3726" s="223">
        <v>47239</v>
      </c>
      <c r="J3726" s="233">
        <v>99.874323325610717</v>
      </c>
      <c r="K3726" s="235">
        <v>99.983519851421136</v>
      </c>
      <c r="L3726" s="235">
        <v>99.982970263943912</v>
      </c>
      <c r="M3726" s="240">
        <v>100.56882981111109</v>
      </c>
      <c r="N3726" s="240">
        <v>101.30684127133425</v>
      </c>
      <c r="O3726" s="240"/>
      <c r="P3726" s="238"/>
    </row>
    <row r="3727" spans="9:16" x14ac:dyDescent="0.35">
      <c r="I3727" s="223">
        <v>47240</v>
      </c>
      <c r="J3727" s="233">
        <v>99.874349884502166</v>
      </c>
      <c r="K3727" s="235">
        <v>99.983523334123717</v>
      </c>
      <c r="L3727" s="235">
        <v>99.982973605073212</v>
      </c>
      <c r="M3727" s="240">
        <v>100.56844416378155</v>
      </c>
      <c r="N3727" s="240">
        <v>101.30665253053827</v>
      </c>
      <c r="O3727" s="240"/>
      <c r="P3727" s="238"/>
    </row>
    <row r="3728" spans="9:16" x14ac:dyDescent="0.35">
      <c r="I3728" s="223">
        <v>47241</v>
      </c>
      <c r="J3728" s="233">
        <v>99.874376443393615</v>
      </c>
      <c r="K3728" s="235">
        <v>99.983526816826299</v>
      </c>
      <c r="L3728" s="235">
        <v>99.982976946202513</v>
      </c>
      <c r="M3728" s="240">
        <v>100.56805851645201</v>
      </c>
      <c r="N3728" s="240">
        <v>101.30646378974231</v>
      </c>
      <c r="O3728" s="240"/>
      <c r="P3728" s="238"/>
    </row>
    <row r="3729" spans="9:16" x14ac:dyDescent="0.35">
      <c r="I3729" s="223">
        <v>47242</v>
      </c>
      <c r="J3729" s="233">
        <v>99.874403002285064</v>
      </c>
      <c r="K3729" s="235">
        <v>99.98353029952888</v>
      </c>
      <c r="L3729" s="235">
        <v>99.982980287331813</v>
      </c>
      <c r="M3729" s="240">
        <v>100.56767286912248</v>
      </c>
      <c r="N3729" s="240">
        <v>101.30627504894633</v>
      </c>
      <c r="O3729" s="240"/>
      <c r="P3729" s="238"/>
    </row>
    <row r="3730" spans="9:16" x14ac:dyDescent="0.35">
      <c r="I3730" s="223">
        <v>47243</v>
      </c>
      <c r="J3730" s="233">
        <v>99.874429561176512</v>
      </c>
      <c r="K3730" s="235">
        <v>99.983533782231461</v>
      </c>
      <c r="L3730" s="235">
        <v>99.982983628461113</v>
      </c>
      <c r="M3730" s="240">
        <v>100.56728722179294</v>
      </c>
      <c r="N3730" s="240">
        <v>101.30608630815037</v>
      </c>
      <c r="O3730" s="240"/>
      <c r="P3730" s="238"/>
    </row>
    <row r="3731" spans="9:16" x14ac:dyDescent="0.35">
      <c r="I3731" s="223">
        <v>47244</v>
      </c>
      <c r="J3731" s="233">
        <v>99.874456120067961</v>
      </c>
      <c r="K3731" s="235">
        <v>99.983537264934043</v>
      </c>
      <c r="L3731" s="235">
        <v>99.982986969590414</v>
      </c>
      <c r="M3731" s="240">
        <v>100.5669015744634</v>
      </c>
      <c r="N3731" s="240">
        <v>101.30589756735439</v>
      </c>
      <c r="O3731" s="240"/>
      <c r="P3731" s="238"/>
    </row>
    <row r="3732" spans="9:16" x14ac:dyDescent="0.35">
      <c r="I3732" s="223">
        <v>47245</v>
      </c>
      <c r="J3732" s="233">
        <v>99.87448267895941</v>
      </c>
      <c r="K3732" s="235">
        <v>99.983540747636624</v>
      </c>
      <c r="L3732" s="235">
        <v>99.982990310719714</v>
      </c>
      <c r="M3732" s="240">
        <v>100.56651592713386</v>
      </c>
      <c r="N3732" s="240">
        <v>101.30570882655843</v>
      </c>
      <c r="O3732" s="240"/>
      <c r="P3732" s="238"/>
    </row>
    <row r="3733" spans="9:16" x14ac:dyDescent="0.35">
      <c r="I3733" s="223">
        <v>47246</v>
      </c>
      <c r="J3733" s="233">
        <v>99.874509237850859</v>
      </c>
      <c r="K3733" s="235">
        <v>99.983544230339206</v>
      </c>
      <c r="L3733" s="235">
        <v>99.982993651849014</v>
      </c>
      <c r="M3733" s="240">
        <v>100.56613027980433</v>
      </c>
      <c r="N3733" s="240">
        <v>101.30552008576245</v>
      </c>
      <c r="O3733" s="240"/>
      <c r="P3733" s="238"/>
    </row>
    <row r="3734" spans="9:16" x14ac:dyDescent="0.35">
      <c r="I3734" s="223">
        <v>47247</v>
      </c>
      <c r="J3734" s="233">
        <v>99.874535796742308</v>
      </c>
      <c r="K3734" s="235">
        <v>99.983547713041787</v>
      </c>
      <c r="L3734" s="235">
        <v>99.982996992978315</v>
      </c>
      <c r="M3734" s="240">
        <v>100.56574463247479</v>
      </c>
      <c r="N3734" s="240">
        <v>101.30533134496649</v>
      </c>
      <c r="O3734" s="240"/>
      <c r="P3734" s="238"/>
    </row>
    <row r="3735" spans="9:16" x14ac:dyDescent="0.35">
      <c r="I3735" s="223">
        <v>47248</v>
      </c>
      <c r="J3735" s="233">
        <v>99.874562355633756</v>
      </c>
      <c r="K3735" s="235">
        <v>99.983551195744369</v>
      </c>
      <c r="L3735" s="235">
        <v>99.983000334107615</v>
      </c>
      <c r="M3735" s="240">
        <v>100.56535898514525</v>
      </c>
      <c r="N3735" s="240">
        <v>101.30514260417051</v>
      </c>
      <c r="O3735" s="240"/>
      <c r="P3735" s="238"/>
    </row>
    <row r="3736" spans="9:16" x14ac:dyDescent="0.35">
      <c r="I3736" s="223">
        <v>47249</v>
      </c>
      <c r="J3736" s="233">
        <v>99.874588914525205</v>
      </c>
      <c r="K3736" s="235">
        <v>99.98355467844695</v>
      </c>
      <c r="L3736" s="235">
        <v>99.983003675236915</v>
      </c>
      <c r="M3736" s="240">
        <v>100.56497333781572</v>
      </c>
      <c r="N3736" s="240">
        <v>101.30495386337455</v>
      </c>
      <c r="O3736" s="240"/>
      <c r="P3736" s="238"/>
    </row>
    <row r="3737" spans="9:16" x14ac:dyDescent="0.35">
      <c r="I3737" s="223">
        <v>47250</v>
      </c>
      <c r="J3737" s="233">
        <v>99.874615473416654</v>
      </c>
      <c r="K3737" s="235">
        <v>99.983558161149531</v>
      </c>
      <c r="L3737" s="235">
        <v>99.983007016366216</v>
      </c>
      <c r="M3737" s="240">
        <v>100.56458769048618</v>
      </c>
      <c r="N3737" s="240">
        <v>101.30476512257857</v>
      </c>
      <c r="O3737" s="240"/>
      <c r="P3737" s="238"/>
    </row>
    <row r="3738" spans="9:16" x14ac:dyDescent="0.35">
      <c r="I3738" s="223">
        <v>47251</v>
      </c>
      <c r="J3738" s="233">
        <v>99.874642032308103</v>
      </c>
      <c r="K3738" s="235">
        <v>99.983561643852113</v>
      </c>
      <c r="L3738" s="235">
        <v>99.983010357495516</v>
      </c>
      <c r="M3738" s="240">
        <v>100.56420204315664</v>
      </c>
      <c r="N3738" s="240">
        <v>101.30457638178261</v>
      </c>
      <c r="O3738" s="240"/>
      <c r="P3738" s="238"/>
    </row>
    <row r="3739" spans="9:16" x14ac:dyDescent="0.35">
      <c r="I3739" s="223">
        <v>47252</v>
      </c>
      <c r="J3739" s="233">
        <v>99.874668591199551</v>
      </c>
      <c r="K3739" s="235">
        <v>99.983565126554694</v>
      </c>
      <c r="L3739" s="235">
        <v>99.983013698624816</v>
      </c>
      <c r="M3739" s="240">
        <v>100.5638163958271</v>
      </c>
      <c r="N3739" s="240">
        <v>101.30438764098663</v>
      </c>
      <c r="O3739" s="240"/>
      <c r="P3739" s="238"/>
    </row>
    <row r="3740" spans="9:16" x14ac:dyDescent="0.35">
      <c r="I3740" s="223">
        <v>47253</v>
      </c>
      <c r="J3740" s="233">
        <v>99.874695150091</v>
      </c>
      <c r="K3740" s="235">
        <v>99.983568609257276</v>
      </c>
      <c r="L3740" s="235">
        <v>99.983017039754117</v>
      </c>
      <c r="M3740" s="240">
        <v>100.56343074849757</v>
      </c>
      <c r="N3740" s="240">
        <v>101.30419890019067</v>
      </c>
      <c r="O3740" s="240"/>
      <c r="P3740" s="238"/>
    </row>
    <row r="3741" spans="9:16" x14ac:dyDescent="0.35">
      <c r="I3741" s="223">
        <v>47254</v>
      </c>
      <c r="J3741" s="233">
        <v>99.874721708982449</v>
      </c>
      <c r="K3741" s="235">
        <v>99.983572091959857</v>
      </c>
      <c r="L3741" s="235">
        <v>99.983020380883417</v>
      </c>
      <c r="M3741" s="240">
        <v>100.56304510116803</v>
      </c>
      <c r="N3741" s="240">
        <v>101.30401015939469</v>
      </c>
      <c r="O3741" s="240"/>
      <c r="P3741" s="238"/>
    </row>
    <row r="3742" spans="9:16" x14ac:dyDescent="0.35">
      <c r="I3742" s="223">
        <v>47255</v>
      </c>
      <c r="J3742" s="233">
        <v>99.874748267873898</v>
      </c>
      <c r="K3742" s="235">
        <v>99.983575574662439</v>
      </c>
      <c r="L3742" s="235">
        <v>99.983023722012717</v>
      </c>
      <c r="M3742" s="240">
        <v>100.56265945383849</v>
      </c>
      <c r="N3742" s="240">
        <v>101.30382141859873</v>
      </c>
      <c r="O3742" s="240"/>
      <c r="P3742" s="238"/>
    </row>
    <row r="3743" spans="9:16" x14ac:dyDescent="0.35">
      <c r="I3743" s="223">
        <v>47256</v>
      </c>
      <c r="J3743" s="233">
        <v>99.874774826765346</v>
      </c>
      <c r="K3743" s="235">
        <v>99.98357905736502</v>
      </c>
      <c r="L3743" s="235">
        <v>99.983027063142018</v>
      </c>
      <c r="M3743" s="240">
        <v>100.56227380650895</v>
      </c>
      <c r="N3743" s="240">
        <v>101.30363267780275</v>
      </c>
      <c r="O3743" s="240"/>
      <c r="P3743" s="238"/>
    </row>
    <row r="3744" spans="9:16" x14ac:dyDescent="0.35">
      <c r="I3744" s="223">
        <v>47257</v>
      </c>
      <c r="J3744" s="233">
        <v>99.874801385656795</v>
      </c>
      <c r="K3744" s="235">
        <v>99.983582540067601</v>
      </c>
      <c r="L3744" s="235">
        <v>99.983030404271318</v>
      </c>
      <c r="M3744" s="240">
        <v>100.56188815917942</v>
      </c>
      <c r="N3744" s="240">
        <v>101.30344393700679</v>
      </c>
      <c r="O3744" s="240"/>
      <c r="P3744" s="238"/>
    </row>
    <row r="3745" spans="9:16" x14ac:dyDescent="0.35">
      <c r="I3745" s="223">
        <v>47258</v>
      </c>
      <c r="J3745" s="233">
        <v>99.874827944548244</v>
      </c>
      <c r="K3745" s="235">
        <v>99.983586022770183</v>
      </c>
      <c r="L3745" s="235">
        <v>99.983033745400618</v>
      </c>
      <c r="M3745" s="240">
        <v>100.56150251184988</v>
      </c>
      <c r="N3745" s="240">
        <v>101.30325519621081</v>
      </c>
      <c r="O3745" s="240"/>
      <c r="P3745" s="238"/>
    </row>
    <row r="3746" spans="9:16" x14ac:dyDescent="0.35">
      <c r="I3746" s="223">
        <v>47259</v>
      </c>
      <c r="J3746" s="233">
        <v>99.874854503439693</v>
      </c>
      <c r="K3746" s="235">
        <v>99.983589505472764</v>
      </c>
      <c r="L3746" s="235">
        <v>99.983037086529919</v>
      </c>
      <c r="M3746" s="240">
        <v>100.56111686452034</v>
      </c>
      <c r="N3746" s="240">
        <v>101.30306645541485</v>
      </c>
      <c r="O3746" s="240"/>
      <c r="P3746" s="238"/>
    </row>
    <row r="3747" spans="9:16" x14ac:dyDescent="0.35">
      <c r="I3747" s="223">
        <v>47260</v>
      </c>
      <c r="J3747" s="233">
        <v>99.874881062331141</v>
      </c>
      <c r="K3747" s="235">
        <v>99.983592988175346</v>
      </c>
      <c r="L3747" s="235">
        <v>99.983040427659219</v>
      </c>
      <c r="M3747" s="240">
        <v>100.56073121719081</v>
      </c>
      <c r="N3747" s="240">
        <v>101.30287771461887</v>
      </c>
      <c r="O3747" s="240"/>
      <c r="P3747" s="238"/>
    </row>
    <row r="3748" spans="9:16" x14ac:dyDescent="0.35">
      <c r="I3748" s="223">
        <v>47261</v>
      </c>
      <c r="J3748" s="233">
        <v>99.87490762122259</v>
      </c>
      <c r="K3748" s="235">
        <v>99.983596470877927</v>
      </c>
      <c r="L3748" s="235">
        <v>99.983043768788519</v>
      </c>
      <c r="M3748" s="240">
        <v>100.56034556986127</v>
      </c>
      <c r="N3748" s="240">
        <v>101.30268897382291</v>
      </c>
      <c r="O3748" s="240"/>
      <c r="P3748" s="238"/>
    </row>
    <row r="3749" spans="9:16" x14ac:dyDescent="0.35">
      <c r="I3749" s="223">
        <v>47262</v>
      </c>
      <c r="J3749" s="233">
        <v>99.874934180114039</v>
      </c>
      <c r="K3749" s="235">
        <v>99.983599953580509</v>
      </c>
      <c r="L3749" s="235">
        <v>99.98304710991782</v>
      </c>
      <c r="M3749" s="240">
        <v>100.55995992253173</v>
      </c>
      <c r="N3749" s="240">
        <v>101.30250023302693</v>
      </c>
      <c r="O3749" s="240"/>
      <c r="P3749" s="238"/>
    </row>
    <row r="3750" spans="9:16" x14ac:dyDescent="0.35">
      <c r="I3750" s="223">
        <v>47263</v>
      </c>
      <c r="J3750" s="233">
        <v>99.874960739005488</v>
      </c>
      <c r="K3750" s="235">
        <v>99.98360343628309</v>
      </c>
      <c r="L3750" s="235">
        <v>99.98305045104712</v>
      </c>
      <c r="M3750" s="240">
        <v>100.55957427520219</v>
      </c>
      <c r="N3750" s="240">
        <v>101.30231149223097</v>
      </c>
      <c r="O3750" s="240"/>
      <c r="P3750" s="238"/>
    </row>
    <row r="3751" spans="9:16" x14ac:dyDescent="0.35">
      <c r="I3751" s="223">
        <v>47264</v>
      </c>
      <c r="J3751" s="233">
        <v>99.874987297896936</v>
      </c>
      <c r="K3751" s="235">
        <v>99.983606918985672</v>
      </c>
      <c r="L3751" s="235">
        <v>99.98305379217642</v>
      </c>
      <c r="M3751" s="240">
        <v>100.55918862787266</v>
      </c>
      <c r="N3751" s="240">
        <v>101.30212275143499</v>
      </c>
      <c r="O3751" s="240"/>
      <c r="P3751" s="238"/>
    </row>
    <row r="3752" spans="9:16" x14ac:dyDescent="0.35">
      <c r="I3752" s="223">
        <v>47265</v>
      </c>
      <c r="J3752" s="233">
        <v>99.875013856788385</v>
      </c>
      <c r="K3752" s="235">
        <v>99.983610401688253</v>
      </c>
      <c r="L3752" s="235">
        <v>99.983057133305721</v>
      </c>
      <c r="M3752" s="240">
        <v>100.55880298054312</v>
      </c>
      <c r="N3752" s="240">
        <v>101.30193401063903</v>
      </c>
      <c r="O3752" s="240"/>
      <c r="P3752" s="238"/>
    </row>
    <row r="3753" spans="9:16" x14ac:dyDescent="0.35">
      <c r="I3753" s="223">
        <v>47266</v>
      </c>
      <c r="J3753" s="233">
        <v>99.875040415679834</v>
      </c>
      <c r="K3753" s="235">
        <v>99.983613884390834</v>
      </c>
      <c r="L3753" s="235">
        <v>99.983060474435021</v>
      </c>
      <c r="M3753" s="240">
        <v>100.55841733321358</v>
      </c>
      <c r="N3753" s="240">
        <v>101.30174526984305</v>
      </c>
      <c r="O3753" s="240"/>
      <c r="P3753" s="238"/>
    </row>
    <row r="3754" spans="9:16" x14ac:dyDescent="0.35">
      <c r="I3754" s="223">
        <v>47267</v>
      </c>
      <c r="J3754" s="233">
        <v>99.875066974571283</v>
      </c>
      <c r="K3754" s="235">
        <v>99.983617367093416</v>
      </c>
      <c r="L3754" s="235">
        <v>99.983063815564321</v>
      </c>
      <c r="M3754" s="240">
        <v>100.55803168588405</v>
      </c>
      <c r="N3754" s="240">
        <v>101.30155652904709</v>
      </c>
      <c r="O3754" s="240"/>
      <c r="P3754" s="238"/>
    </row>
    <row r="3755" spans="9:16" x14ac:dyDescent="0.35">
      <c r="I3755" s="223">
        <v>47268</v>
      </c>
      <c r="J3755" s="233">
        <v>99.875093533462731</v>
      </c>
      <c r="K3755" s="235">
        <v>99.983620849795997</v>
      </c>
      <c r="L3755" s="235">
        <v>99.983067156693622</v>
      </c>
      <c r="M3755" s="240">
        <v>100.55764603855451</v>
      </c>
      <c r="N3755" s="240">
        <v>101.30136778825111</v>
      </c>
      <c r="O3755" s="240"/>
      <c r="P3755" s="238"/>
    </row>
    <row r="3756" spans="9:16" x14ac:dyDescent="0.35">
      <c r="I3756" s="223">
        <v>47269</v>
      </c>
      <c r="J3756" s="233">
        <v>99.87512009235418</v>
      </c>
      <c r="K3756" s="235">
        <v>99.983624332498579</v>
      </c>
      <c r="L3756" s="235">
        <v>99.983070497822922</v>
      </c>
      <c r="M3756" s="240">
        <v>100.55726039122497</v>
      </c>
      <c r="N3756" s="240">
        <v>101.30117904745515</v>
      </c>
      <c r="O3756" s="240"/>
      <c r="P3756" s="238"/>
    </row>
    <row r="3757" spans="9:16" x14ac:dyDescent="0.35">
      <c r="I3757" s="223">
        <v>47270</v>
      </c>
      <c r="J3757" s="233">
        <v>99.875146651245629</v>
      </c>
      <c r="K3757" s="235">
        <v>99.98362781520116</v>
      </c>
      <c r="L3757" s="235">
        <v>99.983073838952222</v>
      </c>
      <c r="M3757" s="240">
        <v>100.55687474389543</v>
      </c>
      <c r="N3757" s="240">
        <v>101.30099030665917</v>
      </c>
      <c r="O3757" s="240"/>
      <c r="P3757" s="238"/>
    </row>
    <row r="3758" spans="9:16" x14ac:dyDescent="0.35">
      <c r="I3758" s="223">
        <v>47271</v>
      </c>
      <c r="J3758" s="233">
        <v>99.875173210137078</v>
      </c>
      <c r="K3758" s="235">
        <v>99.983631297903742</v>
      </c>
      <c r="L3758" s="235">
        <v>99.983077180081523</v>
      </c>
      <c r="M3758" s="240">
        <v>100.5564890965659</v>
      </c>
      <c r="N3758" s="240">
        <v>101.30080156586321</v>
      </c>
      <c r="O3758" s="240"/>
      <c r="P3758" s="238"/>
    </row>
    <row r="3759" spans="9:16" x14ac:dyDescent="0.35">
      <c r="I3759" s="223">
        <v>47272</v>
      </c>
      <c r="J3759" s="233">
        <v>99.875199769028526</v>
      </c>
      <c r="K3759" s="235">
        <v>99.983634780606323</v>
      </c>
      <c r="L3759" s="235">
        <v>99.983080521210823</v>
      </c>
      <c r="M3759" s="240">
        <v>100.55610344923636</v>
      </c>
      <c r="N3759" s="240">
        <v>101.30061282506723</v>
      </c>
      <c r="O3759" s="240"/>
      <c r="P3759" s="238"/>
    </row>
    <row r="3760" spans="9:16" x14ac:dyDescent="0.35">
      <c r="I3760" s="223">
        <v>47273</v>
      </c>
      <c r="J3760" s="233">
        <v>99.875226327919975</v>
      </c>
      <c r="K3760" s="235">
        <v>99.983638263308904</v>
      </c>
      <c r="L3760" s="235">
        <v>99.983083862340123</v>
      </c>
      <c r="M3760" s="240">
        <v>100.55571780190682</v>
      </c>
      <c r="N3760" s="240">
        <v>101.30042408427127</v>
      </c>
      <c r="O3760" s="240"/>
      <c r="P3760" s="238"/>
    </row>
    <row r="3761" spans="9:16" x14ac:dyDescent="0.35">
      <c r="I3761" s="223">
        <v>47274</v>
      </c>
      <c r="J3761" s="233">
        <v>99.875252886811424</v>
      </c>
      <c r="K3761" s="235">
        <v>99.983641746011486</v>
      </c>
      <c r="L3761" s="235">
        <v>99.983087203469424</v>
      </c>
      <c r="M3761" s="240">
        <v>100.55533215457729</v>
      </c>
      <c r="N3761" s="240">
        <v>101.30023534347529</v>
      </c>
      <c r="O3761" s="240"/>
      <c r="P3761" s="238"/>
    </row>
    <row r="3762" spans="9:16" x14ac:dyDescent="0.35">
      <c r="I3762" s="223">
        <v>47275</v>
      </c>
      <c r="J3762" s="233">
        <v>99.875279445702873</v>
      </c>
      <c r="K3762" s="235">
        <v>99.983645228714067</v>
      </c>
      <c r="L3762" s="235">
        <v>99.983090544598724</v>
      </c>
      <c r="M3762" s="240">
        <v>100.55494650724775</v>
      </c>
      <c r="N3762" s="240">
        <v>101.30004660267933</v>
      </c>
      <c r="O3762" s="240"/>
      <c r="P3762" s="238"/>
    </row>
    <row r="3763" spans="9:16" x14ac:dyDescent="0.35">
      <c r="I3763" s="223">
        <v>47276</v>
      </c>
      <c r="J3763" s="233">
        <v>99.875306004594322</v>
      </c>
      <c r="K3763" s="235">
        <v>99.983648711416649</v>
      </c>
      <c r="L3763" s="235">
        <v>99.983093885728024</v>
      </c>
      <c r="M3763" s="240">
        <v>100.55456085991821</v>
      </c>
      <c r="N3763" s="240">
        <v>101.29985786188335</v>
      </c>
      <c r="O3763" s="240"/>
      <c r="P3763" s="238"/>
    </row>
    <row r="3764" spans="9:16" x14ac:dyDescent="0.35">
      <c r="I3764" s="223">
        <v>47277</v>
      </c>
      <c r="J3764" s="233">
        <v>99.87533256348577</v>
      </c>
      <c r="K3764" s="235">
        <v>99.98365219411923</v>
      </c>
      <c r="L3764" s="235">
        <v>99.983097226857325</v>
      </c>
      <c r="M3764" s="240">
        <v>100.55417521258867</v>
      </c>
      <c r="N3764" s="240">
        <v>101.29966912108739</v>
      </c>
      <c r="O3764" s="240"/>
      <c r="P3764" s="238"/>
    </row>
    <row r="3765" spans="9:16" x14ac:dyDescent="0.35">
      <c r="I3765" s="223">
        <v>47278</v>
      </c>
      <c r="J3765" s="233">
        <v>99.875359122377219</v>
      </c>
      <c r="K3765" s="235">
        <v>99.983655676821812</v>
      </c>
      <c r="L3765" s="235">
        <v>99.983100567986625</v>
      </c>
      <c r="M3765" s="240">
        <v>100.55378956525914</v>
      </c>
      <c r="N3765" s="240">
        <v>101.29948038029141</v>
      </c>
      <c r="O3765" s="240"/>
      <c r="P3765" s="238"/>
    </row>
    <row r="3766" spans="9:16" x14ac:dyDescent="0.35">
      <c r="I3766" s="223">
        <v>47279</v>
      </c>
      <c r="J3766" s="233">
        <v>99.875385681268668</v>
      </c>
      <c r="K3766" s="235">
        <v>99.983659159524393</v>
      </c>
      <c r="L3766" s="235">
        <v>99.983103909115925</v>
      </c>
      <c r="M3766" s="240">
        <v>100.5534039179296</v>
      </c>
      <c r="N3766" s="240">
        <v>101.29929163949545</v>
      </c>
      <c r="O3766" s="240"/>
      <c r="P3766" s="238"/>
    </row>
    <row r="3767" spans="9:16" x14ac:dyDescent="0.35">
      <c r="I3767" s="223">
        <v>47280</v>
      </c>
      <c r="J3767" s="233">
        <v>99.875412240160117</v>
      </c>
      <c r="K3767" s="235">
        <v>99.983662642226975</v>
      </c>
      <c r="L3767" s="235">
        <v>99.983107250245226</v>
      </c>
      <c r="M3767" s="240">
        <v>100.55301827060006</v>
      </c>
      <c r="N3767" s="240">
        <v>101.29910289869947</v>
      </c>
      <c r="O3767" s="240"/>
      <c r="P3767" s="238"/>
    </row>
    <row r="3768" spans="9:16" x14ac:dyDescent="0.35">
      <c r="I3768" s="223">
        <v>47281</v>
      </c>
      <c r="J3768" s="233">
        <v>99.875438799051565</v>
      </c>
      <c r="K3768" s="235">
        <v>99.983666124929556</v>
      </c>
      <c r="L3768" s="235">
        <v>99.983110591374526</v>
      </c>
      <c r="M3768" s="240">
        <v>100.55263262327053</v>
      </c>
      <c r="N3768" s="240">
        <v>101.29891415790351</v>
      </c>
      <c r="O3768" s="240"/>
      <c r="P3768" s="238"/>
    </row>
    <row r="3769" spans="9:16" x14ac:dyDescent="0.35">
      <c r="I3769" s="223">
        <v>47282</v>
      </c>
      <c r="J3769" s="233">
        <v>99.875465357943014</v>
      </c>
      <c r="K3769" s="235">
        <v>99.983669607632137</v>
      </c>
      <c r="L3769" s="235">
        <v>99.983113932503827</v>
      </c>
      <c r="M3769" s="240">
        <v>100.55224697594099</v>
      </c>
      <c r="N3769" s="240">
        <v>101.29872541710753</v>
      </c>
      <c r="O3769" s="240"/>
      <c r="P3769" s="238"/>
    </row>
    <row r="3770" spans="9:16" x14ac:dyDescent="0.35">
      <c r="I3770" s="223">
        <v>47283</v>
      </c>
      <c r="J3770" s="233">
        <v>99.875491916834463</v>
      </c>
      <c r="K3770" s="235">
        <v>99.983673090334719</v>
      </c>
      <c r="L3770" s="235">
        <v>99.983117273633127</v>
      </c>
      <c r="M3770" s="240">
        <v>100.55186132861145</v>
      </c>
      <c r="N3770" s="240">
        <v>101.29853667631157</v>
      </c>
      <c r="O3770" s="240"/>
      <c r="P3770" s="238"/>
    </row>
    <row r="3771" spans="9:16" x14ac:dyDescent="0.35">
      <c r="I3771" s="223">
        <v>47284</v>
      </c>
      <c r="J3771" s="233">
        <v>99.875518475725912</v>
      </c>
      <c r="K3771" s="235">
        <v>99.9836765730373</v>
      </c>
      <c r="L3771" s="235">
        <v>99.983120614762427</v>
      </c>
      <c r="M3771" s="240">
        <v>100.55147568128191</v>
      </c>
      <c r="N3771" s="240">
        <v>101.29834793551559</v>
      </c>
      <c r="O3771" s="240"/>
      <c r="P3771" s="238"/>
    </row>
    <row r="3772" spans="9:16" x14ac:dyDescent="0.35">
      <c r="I3772" s="223">
        <v>47285</v>
      </c>
      <c r="J3772" s="233">
        <v>99.87554503461736</v>
      </c>
      <c r="K3772" s="235">
        <v>99.983680055739882</v>
      </c>
      <c r="L3772" s="235">
        <v>99.983123955891728</v>
      </c>
      <c r="M3772" s="240">
        <v>100.55109003395238</v>
      </c>
      <c r="N3772" s="240">
        <v>101.29815919471963</v>
      </c>
      <c r="O3772" s="240"/>
      <c r="P3772" s="238"/>
    </row>
    <row r="3773" spans="9:16" x14ac:dyDescent="0.35">
      <c r="I3773" s="223">
        <v>47286</v>
      </c>
      <c r="J3773" s="233">
        <v>99.875571593508809</v>
      </c>
      <c r="K3773" s="235">
        <v>99.983683538442463</v>
      </c>
      <c r="L3773" s="235">
        <v>99.983127297021028</v>
      </c>
      <c r="M3773" s="240">
        <v>100.55070438662284</v>
      </c>
      <c r="N3773" s="240">
        <v>101.29797045392365</v>
      </c>
      <c r="O3773" s="240"/>
      <c r="P3773" s="238"/>
    </row>
    <row r="3774" spans="9:16" x14ac:dyDescent="0.35">
      <c r="I3774" s="223">
        <v>47287</v>
      </c>
      <c r="J3774" s="233">
        <v>99.875598152400258</v>
      </c>
      <c r="K3774" s="235">
        <v>99.983687021145045</v>
      </c>
      <c r="L3774" s="235">
        <v>99.983130638150328</v>
      </c>
      <c r="M3774" s="240">
        <v>100.5503187392933</v>
      </c>
      <c r="N3774" s="240">
        <v>101.29778171312769</v>
      </c>
      <c r="O3774" s="240"/>
      <c r="P3774" s="238"/>
    </row>
    <row r="3775" spans="9:16" x14ac:dyDescent="0.35">
      <c r="I3775" s="223">
        <v>47288</v>
      </c>
      <c r="J3775" s="233">
        <v>99.875624711291707</v>
      </c>
      <c r="K3775" s="235">
        <v>99.983690503847626</v>
      </c>
      <c r="L3775" s="235">
        <v>99.983133979279629</v>
      </c>
      <c r="M3775" s="240">
        <v>100.54993309196377</v>
      </c>
      <c r="N3775" s="240">
        <v>101.29759297233171</v>
      </c>
      <c r="O3775" s="240"/>
      <c r="P3775" s="238"/>
    </row>
    <row r="3776" spans="9:16" x14ac:dyDescent="0.35">
      <c r="I3776" s="223">
        <v>47289</v>
      </c>
      <c r="J3776" s="233">
        <v>99.875651270183155</v>
      </c>
      <c r="K3776" s="235">
        <v>99.983693986550207</v>
      </c>
      <c r="L3776" s="235">
        <v>99.983137320408929</v>
      </c>
      <c r="M3776" s="240">
        <v>100.54954744463423</v>
      </c>
      <c r="N3776" s="240">
        <v>101.29740423153575</v>
      </c>
      <c r="O3776" s="240"/>
      <c r="P3776" s="238"/>
    </row>
    <row r="3777" spans="9:16" x14ac:dyDescent="0.35">
      <c r="I3777" s="223">
        <v>47290</v>
      </c>
      <c r="J3777" s="233">
        <v>99.875677829074604</v>
      </c>
      <c r="K3777" s="235">
        <v>99.983697469252789</v>
      </c>
      <c r="L3777" s="235">
        <v>99.983140661538229</v>
      </c>
      <c r="M3777" s="240">
        <v>100.54916179730469</v>
      </c>
      <c r="N3777" s="240">
        <v>101.29721549073977</v>
      </c>
      <c r="O3777" s="240"/>
      <c r="P3777" s="238"/>
    </row>
    <row r="3778" spans="9:16" x14ac:dyDescent="0.35">
      <c r="I3778" s="223">
        <v>47291</v>
      </c>
      <c r="J3778" s="233">
        <v>99.875704387966053</v>
      </c>
      <c r="K3778" s="235">
        <v>99.98370095195537</v>
      </c>
      <c r="L3778" s="235">
        <v>99.98314400266753</v>
      </c>
      <c r="M3778" s="240">
        <v>100.54877614997515</v>
      </c>
      <c r="N3778" s="240">
        <v>101.29702674994381</v>
      </c>
      <c r="O3778" s="240"/>
      <c r="P3778" s="238"/>
    </row>
    <row r="3779" spans="9:16" x14ac:dyDescent="0.35">
      <c r="I3779" s="223">
        <v>47292</v>
      </c>
      <c r="J3779" s="233">
        <v>99.875730946857502</v>
      </c>
      <c r="K3779" s="235">
        <v>99.983704434657952</v>
      </c>
      <c r="L3779" s="235">
        <v>99.98314734379683</v>
      </c>
      <c r="M3779" s="240">
        <v>100.54839050264562</v>
      </c>
      <c r="N3779" s="240">
        <v>101.29683800914783</v>
      </c>
      <c r="O3779" s="240"/>
      <c r="P3779" s="238"/>
    </row>
    <row r="3780" spans="9:16" x14ac:dyDescent="0.35">
      <c r="I3780" s="223">
        <v>47293</v>
      </c>
      <c r="J3780" s="233">
        <v>99.87575750574895</v>
      </c>
      <c r="K3780" s="235">
        <v>99.983707917360533</v>
      </c>
      <c r="L3780" s="235">
        <v>99.98315068492613</v>
      </c>
      <c r="M3780" s="240">
        <v>100.54800485531608</v>
      </c>
      <c r="N3780" s="240">
        <v>101.29664926835187</v>
      </c>
      <c r="O3780" s="240"/>
      <c r="P3780" s="238"/>
    </row>
    <row r="3781" spans="9:16" x14ac:dyDescent="0.35">
      <c r="I3781" s="223">
        <v>47294</v>
      </c>
      <c r="J3781" s="233">
        <v>99.875784064640399</v>
      </c>
      <c r="K3781" s="235">
        <v>99.983711400063115</v>
      </c>
      <c r="L3781" s="235">
        <v>99.983154026055431</v>
      </c>
      <c r="M3781" s="240">
        <v>100.54761920798654</v>
      </c>
      <c r="N3781" s="240">
        <v>101.29646052755589</v>
      </c>
      <c r="O3781" s="240"/>
      <c r="P3781" s="238"/>
    </row>
    <row r="3782" spans="9:16" x14ac:dyDescent="0.35">
      <c r="I3782" s="223">
        <v>47295</v>
      </c>
      <c r="J3782" s="233">
        <v>99.875810623531848</v>
      </c>
      <c r="K3782" s="235">
        <v>99.983714882765696</v>
      </c>
      <c r="L3782" s="235">
        <v>99.983157367184731</v>
      </c>
      <c r="M3782" s="240">
        <v>100.54723356065701</v>
      </c>
      <c r="N3782" s="240">
        <v>101.29627178675993</v>
      </c>
      <c r="O3782" s="240"/>
      <c r="P3782" s="238"/>
    </row>
    <row r="3783" spans="9:16" x14ac:dyDescent="0.35">
      <c r="I3783" s="223">
        <v>47296</v>
      </c>
      <c r="J3783" s="233">
        <v>99.875837182423297</v>
      </c>
      <c r="K3783" s="235">
        <v>99.983718365468278</v>
      </c>
      <c r="L3783" s="235">
        <v>99.983160708314031</v>
      </c>
      <c r="M3783" s="240">
        <v>100.54684791332747</v>
      </c>
      <c r="N3783" s="240">
        <v>101.29608304596395</v>
      </c>
      <c r="O3783" s="240"/>
      <c r="P3783" s="238"/>
    </row>
    <row r="3784" spans="9:16" x14ac:dyDescent="0.35">
      <c r="I3784" s="223">
        <v>47297</v>
      </c>
      <c r="J3784" s="233">
        <v>99.875863741314745</v>
      </c>
      <c r="K3784" s="235">
        <v>99.983721848170859</v>
      </c>
      <c r="L3784" s="235">
        <v>99.983164049443332</v>
      </c>
      <c r="M3784" s="240">
        <v>100.54646226599793</v>
      </c>
      <c r="N3784" s="240">
        <v>101.29589430516799</v>
      </c>
      <c r="O3784" s="240"/>
      <c r="P3784" s="238"/>
    </row>
    <row r="3785" spans="9:16" x14ac:dyDescent="0.35">
      <c r="I3785" s="223">
        <v>47298</v>
      </c>
      <c r="J3785" s="233">
        <v>99.875890300206194</v>
      </c>
      <c r="K3785" s="235">
        <v>99.98372533087344</v>
      </c>
      <c r="L3785" s="235">
        <v>99.983167390572632</v>
      </c>
      <c r="M3785" s="240">
        <v>100.54607661866839</v>
      </c>
      <c r="N3785" s="240">
        <v>101.29570556437201</v>
      </c>
      <c r="O3785" s="240"/>
      <c r="P3785" s="238"/>
    </row>
    <row r="3786" spans="9:16" x14ac:dyDescent="0.35">
      <c r="I3786" s="223">
        <v>47299</v>
      </c>
      <c r="J3786" s="233">
        <v>99.875916859097643</v>
      </c>
      <c r="K3786" s="235">
        <v>99.983728813576022</v>
      </c>
      <c r="L3786" s="235">
        <v>99.983170731701932</v>
      </c>
      <c r="M3786" s="240">
        <v>100.54569097133886</v>
      </c>
      <c r="N3786" s="240">
        <v>101.29551682357605</v>
      </c>
      <c r="O3786" s="240"/>
      <c r="P3786" s="238"/>
    </row>
    <row r="3787" spans="9:16" x14ac:dyDescent="0.35">
      <c r="I3787" s="223">
        <v>47300</v>
      </c>
      <c r="J3787" s="233">
        <v>99.875943417989092</v>
      </c>
      <c r="K3787" s="235">
        <v>99.983732296278603</v>
      </c>
      <c r="L3787" s="235">
        <v>99.983174072831233</v>
      </c>
      <c r="M3787" s="240">
        <v>100.54530532400932</v>
      </c>
      <c r="N3787" s="240">
        <v>101.29532808278007</v>
      </c>
      <c r="O3787" s="240"/>
      <c r="P3787" s="238"/>
    </row>
    <row r="3788" spans="9:16" x14ac:dyDescent="0.35">
      <c r="I3788" s="223">
        <v>47301</v>
      </c>
      <c r="J3788" s="233">
        <v>99.87596997688054</v>
      </c>
      <c r="K3788" s="235">
        <v>99.983735778981185</v>
      </c>
      <c r="L3788" s="235">
        <v>99.983177413960533</v>
      </c>
      <c r="M3788" s="240">
        <v>100.54491967667978</v>
      </c>
      <c r="N3788" s="240">
        <v>101.29513934198411</v>
      </c>
      <c r="O3788" s="240"/>
      <c r="P3788" s="238"/>
    </row>
    <row r="3789" spans="9:16" x14ac:dyDescent="0.35">
      <c r="I3789" s="223">
        <v>47302</v>
      </c>
      <c r="J3789" s="233">
        <v>99.875996535771989</v>
      </c>
      <c r="K3789" s="235">
        <v>99.983739261683766</v>
      </c>
      <c r="L3789" s="235">
        <v>99.983180755089833</v>
      </c>
      <c r="M3789" s="240">
        <v>100.54453402935025</v>
      </c>
      <c r="N3789" s="240">
        <v>101.29495060118813</v>
      </c>
      <c r="O3789" s="240"/>
      <c r="P3789" s="238"/>
    </row>
    <row r="3790" spans="9:16" x14ac:dyDescent="0.35">
      <c r="I3790" s="223">
        <v>47303</v>
      </c>
      <c r="J3790" s="233">
        <v>99.876023094663438</v>
      </c>
      <c r="K3790" s="235">
        <v>99.983742744386348</v>
      </c>
      <c r="L3790" s="235">
        <v>99.983184096219134</v>
      </c>
      <c r="M3790" s="240">
        <v>100.54414838202071</v>
      </c>
      <c r="N3790" s="240">
        <v>101.29476186039217</v>
      </c>
      <c r="O3790" s="240"/>
      <c r="P3790" s="238"/>
    </row>
    <row r="3791" spans="9:16" x14ac:dyDescent="0.35">
      <c r="I3791" s="223">
        <v>47304</v>
      </c>
      <c r="J3791" s="233">
        <v>99.876049653554887</v>
      </c>
      <c r="K3791" s="235">
        <v>99.983746227088929</v>
      </c>
      <c r="L3791" s="235">
        <v>99.983187437348434</v>
      </c>
      <c r="M3791" s="240">
        <v>100.54376273469117</v>
      </c>
      <c r="N3791" s="240">
        <v>101.29457311959619</v>
      </c>
      <c r="O3791" s="240"/>
      <c r="P3791" s="238"/>
    </row>
    <row r="3792" spans="9:16" x14ac:dyDescent="0.35">
      <c r="I3792" s="223">
        <v>47305</v>
      </c>
      <c r="J3792" s="233">
        <v>99.876076212446335</v>
      </c>
      <c r="K3792" s="235">
        <v>99.98374970979151</v>
      </c>
      <c r="L3792" s="235">
        <v>99.983190778477734</v>
      </c>
      <c r="M3792" s="240">
        <v>100.54337708736163</v>
      </c>
      <c r="N3792" s="240">
        <v>101.29438437880023</v>
      </c>
      <c r="O3792" s="240"/>
      <c r="P3792" s="238"/>
    </row>
    <row r="3793" spans="9:16" x14ac:dyDescent="0.35">
      <c r="I3793" s="223">
        <v>47306</v>
      </c>
      <c r="J3793" s="233">
        <v>99.876102771337784</v>
      </c>
      <c r="K3793" s="235">
        <v>99.983753192494092</v>
      </c>
      <c r="L3793" s="235">
        <v>99.983194119607035</v>
      </c>
      <c r="M3793" s="240">
        <v>100.5429914400321</v>
      </c>
      <c r="N3793" s="240">
        <v>101.29419563800425</v>
      </c>
      <c r="O3793" s="240"/>
      <c r="P3793" s="238"/>
    </row>
    <row r="3794" spans="9:16" x14ac:dyDescent="0.35">
      <c r="I3794" s="223">
        <v>47307</v>
      </c>
      <c r="J3794" s="233">
        <v>99.876129330229233</v>
      </c>
      <c r="K3794" s="235">
        <v>99.983756675196673</v>
      </c>
      <c r="L3794" s="235">
        <v>99.983197460736335</v>
      </c>
      <c r="M3794" s="240">
        <v>100.54260579270256</v>
      </c>
      <c r="N3794" s="240">
        <v>101.29400689720829</v>
      </c>
      <c r="O3794" s="240"/>
      <c r="P3794" s="238"/>
    </row>
    <row r="3795" spans="9:16" x14ac:dyDescent="0.35">
      <c r="I3795" s="223">
        <v>47308</v>
      </c>
      <c r="J3795" s="233">
        <v>99.876155889120682</v>
      </c>
      <c r="K3795" s="235">
        <v>99.983760157899255</v>
      </c>
      <c r="L3795" s="235">
        <v>99.983200801865635</v>
      </c>
      <c r="M3795" s="240">
        <v>100.54222014537302</v>
      </c>
      <c r="N3795" s="240">
        <v>101.29381815641231</v>
      </c>
      <c r="O3795" s="240"/>
      <c r="P3795" s="238"/>
    </row>
    <row r="3796" spans="9:16" x14ac:dyDescent="0.35">
      <c r="I3796" s="223">
        <v>47309</v>
      </c>
      <c r="J3796" s="233">
        <v>99.876182448012131</v>
      </c>
      <c r="K3796" s="235">
        <v>99.983763640601836</v>
      </c>
      <c r="L3796" s="235">
        <v>99.983204142994936</v>
      </c>
      <c r="M3796" s="240">
        <v>100.54183449804349</v>
      </c>
      <c r="N3796" s="240">
        <v>101.29362941561635</v>
      </c>
      <c r="O3796" s="240"/>
      <c r="P3796" s="238"/>
    </row>
    <row r="3797" spans="9:16" x14ac:dyDescent="0.35">
      <c r="I3797" s="223">
        <v>47310</v>
      </c>
      <c r="J3797" s="233">
        <v>99.876209006903579</v>
      </c>
      <c r="K3797" s="235">
        <v>99.983767123304418</v>
      </c>
      <c r="L3797" s="235">
        <v>99.983207484124236</v>
      </c>
      <c r="M3797" s="240">
        <v>100.54144885071395</v>
      </c>
      <c r="N3797" s="240">
        <v>101.29344067482037</v>
      </c>
      <c r="O3797" s="240"/>
      <c r="P3797" s="238"/>
    </row>
    <row r="3798" spans="9:16" x14ac:dyDescent="0.35">
      <c r="I3798" s="223">
        <v>47311</v>
      </c>
      <c r="J3798" s="233">
        <v>99.876235565795028</v>
      </c>
      <c r="K3798" s="235">
        <v>99.983770606006999</v>
      </c>
      <c r="L3798" s="235">
        <v>99.983210825253536</v>
      </c>
      <c r="M3798" s="240">
        <v>100.54106320338441</v>
      </c>
      <c r="N3798" s="240">
        <v>101.29325193402441</v>
      </c>
      <c r="O3798" s="240"/>
      <c r="P3798" s="238"/>
    </row>
    <row r="3799" spans="9:16" x14ac:dyDescent="0.35">
      <c r="I3799" s="223">
        <v>47312</v>
      </c>
      <c r="J3799" s="233">
        <v>99.876262124686477</v>
      </c>
      <c r="K3799" s="235">
        <v>99.98377408870958</v>
      </c>
      <c r="L3799" s="235">
        <v>99.983214166382837</v>
      </c>
      <c r="M3799" s="240">
        <v>100.54067755605487</v>
      </c>
      <c r="N3799" s="240">
        <v>101.29306319322843</v>
      </c>
      <c r="O3799" s="240"/>
      <c r="P3799" s="238"/>
    </row>
    <row r="3800" spans="9:16" x14ac:dyDescent="0.35">
      <c r="I3800" s="223">
        <v>47313</v>
      </c>
      <c r="J3800" s="233">
        <v>99.876288683577926</v>
      </c>
      <c r="K3800" s="235">
        <v>99.983777571412162</v>
      </c>
      <c r="L3800" s="235">
        <v>99.983217507512137</v>
      </c>
      <c r="M3800" s="240">
        <v>100.54029190872534</v>
      </c>
      <c r="N3800" s="240">
        <v>101.29287445243247</v>
      </c>
      <c r="O3800" s="240"/>
      <c r="P3800" s="238"/>
    </row>
    <row r="3801" spans="9:16" x14ac:dyDescent="0.35">
      <c r="I3801" s="223">
        <v>47314</v>
      </c>
      <c r="J3801" s="233">
        <v>99.876315242469374</v>
      </c>
      <c r="K3801" s="235">
        <v>99.983781054114743</v>
      </c>
      <c r="L3801" s="235">
        <v>99.983220848641437</v>
      </c>
      <c r="M3801" s="240">
        <v>100.5399062613958</v>
      </c>
      <c r="N3801" s="240">
        <v>101.29268571163649</v>
      </c>
      <c r="O3801" s="240"/>
      <c r="P3801" s="238"/>
    </row>
    <row r="3802" spans="9:16" x14ac:dyDescent="0.35">
      <c r="I3802" s="223">
        <v>47315</v>
      </c>
      <c r="J3802" s="233">
        <v>99.876341801360823</v>
      </c>
      <c r="K3802" s="235">
        <v>99.983784536817325</v>
      </c>
      <c r="L3802" s="235">
        <v>99.983224189770738</v>
      </c>
      <c r="M3802" s="240">
        <v>100.53952061406626</v>
      </c>
      <c r="N3802" s="240">
        <v>101.29249697084053</v>
      </c>
      <c r="O3802" s="240"/>
      <c r="P3802" s="238"/>
    </row>
    <row r="3803" spans="9:16" x14ac:dyDescent="0.35">
      <c r="I3803" s="223">
        <v>47316</v>
      </c>
      <c r="J3803" s="233">
        <v>99.876368360252272</v>
      </c>
      <c r="K3803" s="235">
        <v>99.983788019519906</v>
      </c>
      <c r="L3803" s="235">
        <v>99.983227530900038</v>
      </c>
      <c r="M3803" s="240">
        <v>100.53913496673673</v>
      </c>
      <c r="N3803" s="240">
        <v>101.29230823004455</v>
      </c>
      <c r="O3803" s="240"/>
      <c r="P3803" s="238"/>
    </row>
    <row r="3804" spans="9:16" x14ac:dyDescent="0.35">
      <c r="I3804" s="223">
        <v>47317</v>
      </c>
      <c r="J3804" s="233">
        <v>99.876394919143721</v>
      </c>
      <c r="K3804" s="235">
        <v>99.983791502222488</v>
      </c>
      <c r="L3804" s="235">
        <v>99.983230872029338</v>
      </c>
      <c r="M3804" s="240">
        <v>100.53874931940719</v>
      </c>
      <c r="N3804" s="240">
        <v>101.29211948924859</v>
      </c>
      <c r="O3804" s="240"/>
      <c r="P3804" s="238"/>
    </row>
    <row r="3805" spans="9:16" x14ac:dyDescent="0.35">
      <c r="I3805" s="223">
        <v>47318</v>
      </c>
      <c r="J3805" s="233">
        <v>99.876421478035169</v>
      </c>
      <c r="K3805" s="235">
        <v>99.983794984925069</v>
      </c>
      <c r="L3805" s="235">
        <v>99.983234213158639</v>
      </c>
      <c r="M3805" s="240">
        <v>100.53836367207765</v>
      </c>
      <c r="N3805" s="240">
        <v>101.29193074845261</v>
      </c>
      <c r="O3805" s="240"/>
      <c r="P3805" s="238"/>
    </row>
    <row r="3806" spans="9:16" x14ac:dyDescent="0.35">
      <c r="I3806" s="223">
        <v>47319</v>
      </c>
      <c r="J3806" s="233">
        <v>99.876448036926618</v>
      </c>
      <c r="K3806" s="235">
        <v>99.983798467627651</v>
      </c>
      <c r="L3806" s="235">
        <v>99.983237554287939</v>
      </c>
      <c r="M3806" s="240">
        <v>100.53797802474811</v>
      </c>
      <c r="N3806" s="240">
        <v>101.29174200765665</v>
      </c>
      <c r="O3806" s="240"/>
      <c r="P3806" s="238"/>
    </row>
    <row r="3807" spans="9:16" x14ac:dyDescent="0.35">
      <c r="I3807" s="223">
        <v>47320</v>
      </c>
      <c r="J3807" s="233">
        <v>99.876474595818067</v>
      </c>
      <c r="K3807" s="235">
        <v>99.983801950330232</v>
      </c>
      <c r="L3807" s="235">
        <v>99.983240895417239</v>
      </c>
      <c r="M3807" s="240">
        <v>100.53759237741858</v>
      </c>
      <c r="N3807" s="240">
        <v>101.29155326686067</v>
      </c>
      <c r="O3807" s="240"/>
      <c r="P3807" s="238"/>
    </row>
    <row r="3808" spans="9:16" x14ac:dyDescent="0.35">
      <c r="I3808" s="223">
        <v>47321</v>
      </c>
      <c r="J3808" s="233">
        <v>99.876501154709516</v>
      </c>
      <c r="K3808" s="235">
        <v>99.983805433032813</v>
      </c>
      <c r="L3808" s="235">
        <v>99.98324423654654</v>
      </c>
      <c r="M3808" s="240">
        <v>100.53720673008904</v>
      </c>
      <c r="N3808" s="240">
        <v>101.29136452606471</v>
      </c>
      <c r="O3808" s="240"/>
      <c r="P3808" s="238"/>
    </row>
    <row r="3809" spans="9:16" x14ac:dyDescent="0.35">
      <c r="I3809" s="223">
        <v>47322</v>
      </c>
      <c r="J3809" s="233">
        <v>99.876527713600964</v>
      </c>
      <c r="K3809" s="235">
        <v>99.983808915735395</v>
      </c>
      <c r="L3809" s="235">
        <v>99.98324757767584</v>
      </c>
      <c r="M3809" s="240">
        <v>100.5368210827595</v>
      </c>
      <c r="N3809" s="240">
        <v>101.29117578526873</v>
      </c>
      <c r="O3809" s="240"/>
      <c r="P3809" s="238"/>
    </row>
    <row r="3810" spans="9:16" x14ac:dyDescent="0.35">
      <c r="I3810" s="223">
        <v>47323</v>
      </c>
      <c r="J3810" s="233">
        <v>99.876554272492413</v>
      </c>
      <c r="K3810" s="235">
        <v>99.983812398437976</v>
      </c>
      <c r="L3810" s="235">
        <v>99.98325091880514</v>
      </c>
      <c r="M3810" s="240">
        <v>100.53643543542996</v>
      </c>
      <c r="N3810" s="240">
        <v>101.29098704447277</v>
      </c>
      <c r="O3810" s="240"/>
      <c r="P3810" s="238"/>
    </row>
    <row r="3811" spans="9:16" x14ac:dyDescent="0.35">
      <c r="I3811" s="223">
        <v>47324</v>
      </c>
      <c r="J3811" s="233">
        <v>99.876580831383862</v>
      </c>
      <c r="K3811" s="235">
        <v>99.983815881140558</v>
      </c>
      <c r="L3811" s="235">
        <v>99.983254259934441</v>
      </c>
      <c r="M3811" s="240">
        <v>100.53604978810043</v>
      </c>
      <c r="N3811" s="240">
        <v>101.29079830367679</v>
      </c>
      <c r="O3811" s="240"/>
      <c r="P3811" s="238"/>
    </row>
    <row r="3812" spans="9:16" x14ac:dyDescent="0.35">
      <c r="I3812" s="223">
        <v>47325</v>
      </c>
      <c r="J3812" s="233">
        <v>99.876607390275311</v>
      </c>
      <c r="K3812" s="235">
        <v>99.983819363843139</v>
      </c>
      <c r="L3812" s="235">
        <v>99.983257601063741</v>
      </c>
      <c r="M3812" s="240">
        <v>100.53566414077089</v>
      </c>
      <c r="N3812" s="240">
        <v>101.29060956288083</v>
      </c>
      <c r="O3812" s="240"/>
      <c r="P3812" s="238"/>
    </row>
    <row r="3813" spans="9:16" x14ac:dyDescent="0.35">
      <c r="I3813" s="223">
        <v>47326</v>
      </c>
      <c r="J3813" s="233">
        <v>99.876633949166759</v>
      </c>
      <c r="K3813" s="235">
        <v>99.983822846545721</v>
      </c>
      <c r="L3813" s="235">
        <v>99.983260942193041</v>
      </c>
      <c r="M3813" s="240">
        <v>100.53527849344135</v>
      </c>
      <c r="N3813" s="240">
        <v>101.29042082208485</v>
      </c>
      <c r="O3813" s="240"/>
      <c r="P3813" s="238"/>
    </row>
    <row r="3814" spans="9:16" x14ac:dyDescent="0.35">
      <c r="I3814" s="223">
        <v>47327</v>
      </c>
      <c r="J3814" s="233">
        <v>99.876660508058208</v>
      </c>
      <c r="K3814" s="235">
        <v>99.983826329248302</v>
      </c>
      <c r="L3814" s="235">
        <v>99.983264283322342</v>
      </c>
      <c r="M3814" s="240">
        <v>100.53489284611182</v>
      </c>
      <c r="N3814" s="240">
        <v>101.29023208128889</v>
      </c>
      <c r="O3814" s="240"/>
      <c r="P3814" s="238"/>
    </row>
    <row r="3815" spans="9:16" x14ac:dyDescent="0.35">
      <c r="I3815" s="223">
        <v>47328</v>
      </c>
      <c r="J3815" s="233">
        <v>99.876687066949657</v>
      </c>
      <c r="K3815" s="235">
        <v>99.983829811950883</v>
      </c>
      <c r="L3815" s="235">
        <v>99.983267624451642</v>
      </c>
      <c r="M3815" s="240">
        <v>100.53450719878228</v>
      </c>
      <c r="N3815" s="240">
        <v>101.29004334049291</v>
      </c>
      <c r="O3815" s="240"/>
      <c r="P3815" s="238"/>
    </row>
    <row r="3816" spans="9:16" x14ac:dyDescent="0.35">
      <c r="I3816" s="223">
        <v>47329</v>
      </c>
      <c r="J3816" s="233">
        <v>99.876713625841106</v>
      </c>
      <c r="K3816" s="235">
        <v>99.983833294653465</v>
      </c>
      <c r="L3816" s="235">
        <v>99.983270965580942</v>
      </c>
      <c r="M3816" s="240">
        <v>100.53412155145274</v>
      </c>
      <c r="N3816" s="240">
        <v>101.28985459969695</v>
      </c>
      <c r="O3816" s="240"/>
      <c r="P3816" s="238"/>
    </row>
    <row r="3817" spans="9:16" x14ac:dyDescent="0.35">
      <c r="I3817" s="223">
        <v>47330</v>
      </c>
      <c r="J3817" s="233">
        <v>99.876740184732554</v>
      </c>
      <c r="K3817" s="235">
        <v>99.983836777356046</v>
      </c>
      <c r="L3817" s="235">
        <v>99.983274306710243</v>
      </c>
      <c r="M3817" s="240">
        <v>100.5337359041232</v>
      </c>
      <c r="N3817" s="240">
        <v>101.28966585890097</v>
      </c>
      <c r="O3817" s="240"/>
      <c r="P3817" s="238"/>
    </row>
    <row r="3818" spans="9:16" x14ac:dyDescent="0.35">
      <c r="I3818" s="223">
        <v>47331</v>
      </c>
      <c r="J3818" s="233">
        <v>99.876766743624003</v>
      </c>
      <c r="K3818" s="235">
        <v>99.983840260058628</v>
      </c>
      <c r="L3818" s="235">
        <v>99.983277647839543</v>
      </c>
      <c r="M3818" s="240">
        <v>100.53335025679367</v>
      </c>
      <c r="N3818" s="240">
        <v>101.28947711810501</v>
      </c>
      <c r="O3818" s="240"/>
      <c r="P3818" s="238"/>
    </row>
    <row r="3819" spans="9:16" x14ac:dyDescent="0.35">
      <c r="I3819" s="223">
        <v>47332</v>
      </c>
      <c r="J3819" s="233">
        <v>99.876793302515452</v>
      </c>
      <c r="K3819" s="235">
        <v>99.983843742761209</v>
      </c>
      <c r="L3819" s="235">
        <v>99.983280988968843</v>
      </c>
      <c r="M3819" s="240">
        <v>100.53296460946413</v>
      </c>
      <c r="N3819" s="240">
        <v>101.28928837730903</v>
      </c>
      <c r="O3819" s="240"/>
      <c r="P3819" s="238"/>
    </row>
    <row r="3820" spans="9:16" x14ac:dyDescent="0.35">
      <c r="I3820" s="223">
        <v>47333</v>
      </c>
      <c r="J3820" s="233">
        <v>99.876819861406901</v>
      </c>
      <c r="K3820" s="235">
        <v>99.983847225463791</v>
      </c>
      <c r="L3820" s="235">
        <v>99.983284330098144</v>
      </c>
      <c r="M3820" s="240">
        <v>100.53257896213459</v>
      </c>
      <c r="N3820" s="240">
        <v>101.28909963651307</v>
      </c>
      <c r="O3820" s="240"/>
      <c r="P3820" s="238"/>
    </row>
    <row r="3821" spans="9:16" x14ac:dyDescent="0.35">
      <c r="I3821" s="223">
        <v>47334</v>
      </c>
      <c r="J3821" s="233">
        <v>99.876846420298349</v>
      </c>
      <c r="K3821" s="235">
        <v>99.983850708166372</v>
      </c>
      <c r="L3821" s="235">
        <v>99.983287671227444</v>
      </c>
      <c r="M3821" s="240">
        <v>100.53219331480506</v>
      </c>
      <c r="N3821" s="240">
        <v>101.28891089571709</v>
      </c>
      <c r="O3821" s="240"/>
      <c r="P3821" s="238"/>
    </row>
    <row r="3822" spans="9:16" x14ac:dyDescent="0.35">
      <c r="I3822" s="223">
        <v>47335</v>
      </c>
      <c r="J3822" s="233">
        <v>99.876872979189798</v>
      </c>
      <c r="K3822" s="235">
        <v>99.983854190868954</v>
      </c>
      <c r="L3822" s="235">
        <v>99.983291012356744</v>
      </c>
      <c r="M3822" s="240">
        <v>100.53180766747552</v>
      </c>
      <c r="N3822" s="240">
        <v>101.28872215492113</v>
      </c>
      <c r="O3822" s="240"/>
      <c r="P3822" s="238"/>
    </row>
    <row r="3823" spans="9:16" x14ac:dyDescent="0.35">
      <c r="I3823" s="223">
        <v>47336</v>
      </c>
      <c r="J3823" s="233">
        <v>99.876899538081247</v>
      </c>
      <c r="K3823" s="235">
        <v>99.983857673571535</v>
      </c>
      <c r="L3823" s="235">
        <v>99.983294353486045</v>
      </c>
      <c r="M3823" s="240">
        <v>100.53142202014598</v>
      </c>
      <c r="N3823" s="240">
        <v>101.28853341412515</v>
      </c>
      <c r="O3823" s="240"/>
      <c r="P3823" s="238"/>
    </row>
    <row r="3824" spans="9:16" x14ac:dyDescent="0.35">
      <c r="I3824" s="223">
        <v>47337</v>
      </c>
      <c r="J3824" s="233">
        <v>99.876926096972696</v>
      </c>
      <c r="K3824" s="235">
        <v>99.983861156274116</v>
      </c>
      <c r="L3824" s="235">
        <v>99.983297694615345</v>
      </c>
      <c r="M3824" s="240">
        <v>100.53103637281644</v>
      </c>
      <c r="N3824" s="240">
        <v>101.28834467332919</v>
      </c>
      <c r="O3824" s="240"/>
      <c r="P3824" s="238"/>
    </row>
    <row r="3825" spans="9:16" x14ac:dyDescent="0.35">
      <c r="I3825" s="223">
        <v>47338</v>
      </c>
      <c r="J3825" s="233">
        <v>99.876952655864145</v>
      </c>
      <c r="K3825" s="235">
        <v>99.983864638976698</v>
      </c>
      <c r="L3825" s="235">
        <v>99.983301035744645</v>
      </c>
      <c r="M3825" s="240">
        <v>100.53065072548691</v>
      </c>
      <c r="N3825" s="240">
        <v>101.28815593253321</v>
      </c>
      <c r="O3825" s="240"/>
      <c r="P3825" s="238"/>
    </row>
    <row r="3826" spans="9:16" x14ac:dyDescent="0.35">
      <c r="I3826" s="223">
        <v>47339</v>
      </c>
      <c r="J3826" s="233">
        <v>99.876979214755593</v>
      </c>
      <c r="K3826" s="235">
        <v>99.983868121679279</v>
      </c>
      <c r="L3826" s="235">
        <v>99.983304376873946</v>
      </c>
      <c r="M3826" s="240">
        <v>100.53026507815737</v>
      </c>
      <c r="N3826" s="240">
        <v>101.28796719173725</v>
      </c>
      <c r="O3826" s="240"/>
      <c r="P3826" s="238"/>
    </row>
    <row r="3827" spans="9:16" x14ac:dyDescent="0.35">
      <c r="I3827" s="223">
        <v>47340</v>
      </c>
      <c r="J3827" s="233">
        <v>99.877005773647042</v>
      </c>
      <c r="K3827" s="235">
        <v>99.983871604381861</v>
      </c>
      <c r="L3827" s="235">
        <v>99.983307718003246</v>
      </c>
      <c r="M3827" s="240">
        <v>100.52987943082783</v>
      </c>
      <c r="N3827" s="240">
        <v>101.28777845094127</v>
      </c>
      <c r="O3827" s="240"/>
      <c r="P3827" s="238"/>
    </row>
    <row r="3828" spans="9:16" x14ac:dyDescent="0.35">
      <c r="I3828" s="223">
        <v>47341</v>
      </c>
      <c r="J3828" s="233">
        <v>99.877032332538491</v>
      </c>
      <c r="K3828" s="235">
        <v>99.983875087084442</v>
      </c>
      <c r="L3828" s="235">
        <v>99.983311059132546</v>
      </c>
      <c r="M3828" s="240">
        <v>100.5294937834983</v>
      </c>
      <c r="N3828" s="240">
        <v>101.28758971014531</v>
      </c>
      <c r="O3828" s="240"/>
      <c r="P3828" s="238"/>
    </row>
    <row r="3829" spans="9:16" x14ac:dyDescent="0.35">
      <c r="I3829" s="223">
        <v>47342</v>
      </c>
      <c r="J3829" s="233">
        <v>99.87705889142994</v>
      </c>
      <c r="K3829" s="235">
        <v>99.983878569787024</v>
      </c>
      <c r="L3829" s="235">
        <v>99.983314400261847</v>
      </c>
      <c r="M3829" s="240">
        <v>100.52910813616876</v>
      </c>
      <c r="N3829" s="240">
        <v>101.28740096934933</v>
      </c>
      <c r="O3829" s="240"/>
      <c r="P3829" s="238"/>
    </row>
    <row r="3830" spans="9:16" x14ac:dyDescent="0.35">
      <c r="I3830" s="223">
        <v>47343</v>
      </c>
      <c r="J3830" s="233">
        <v>99.877085450321388</v>
      </c>
      <c r="K3830" s="235">
        <v>99.983882052489605</v>
      </c>
      <c r="L3830" s="235">
        <v>99.983317741391147</v>
      </c>
      <c r="M3830" s="240">
        <v>100.52872248883922</v>
      </c>
      <c r="N3830" s="240">
        <v>101.28721222855337</v>
      </c>
      <c r="O3830" s="240"/>
      <c r="P3830" s="238"/>
    </row>
    <row r="3831" spans="9:16" x14ac:dyDescent="0.35">
      <c r="I3831" s="223">
        <v>47344</v>
      </c>
      <c r="J3831" s="233">
        <v>99.877112009212837</v>
      </c>
      <c r="K3831" s="235">
        <v>99.983885535192186</v>
      </c>
      <c r="L3831" s="235">
        <v>99.983321082520447</v>
      </c>
      <c r="M3831" s="240">
        <v>100.52833684150968</v>
      </c>
      <c r="N3831" s="240">
        <v>101.28702348775739</v>
      </c>
      <c r="O3831" s="240"/>
      <c r="P3831" s="238"/>
    </row>
    <row r="3832" spans="9:16" x14ac:dyDescent="0.35">
      <c r="I3832" s="223">
        <v>47345</v>
      </c>
      <c r="J3832" s="233">
        <v>99.877138568104286</v>
      </c>
      <c r="K3832" s="235">
        <v>99.983889017894768</v>
      </c>
      <c r="L3832" s="235">
        <v>99.983324423649748</v>
      </c>
      <c r="M3832" s="240">
        <v>100.52795119418015</v>
      </c>
      <c r="N3832" s="240">
        <v>101.28683474696143</v>
      </c>
      <c r="O3832" s="240"/>
      <c r="P3832" s="238"/>
    </row>
    <row r="3833" spans="9:16" x14ac:dyDescent="0.35">
      <c r="I3833" s="223">
        <v>47346</v>
      </c>
      <c r="J3833" s="233">
        <v>99.877165126995735</v>
      </c>
      <c r="K3833" s="235">
        <v>99.983892500597349</v>
      </c>
      <c r="L3833" s="235">
        <v>99.983327764779048</v>
      </c>
      <c r="M3833" s="240">
        <v>100.52756554685061</v>
      </c>
      <c r="N3833" s="240">
        <v>101.28664600616545</v>
      </c>
      <c r="O3833" s="240"/>
      <c r="P3833" s="238"/>
    </row>
    <row r="3834" spans="9:16" x14ac:dyDescent="0.35">
      <c r="I3834" s="223">
        <v>47347</v>
      </c>
      <c r="J3834" s="233">
        <v>99.877191685887183</v>
      </c>
      <c r="K3834" s="235">
        <v>99.983895983299931</v>
      </c>
      <c r="L3834" s="235">
        <v>99.983331105908348</v>
      </c>
      <c r="M3834" s="240">
        <v>100.52717989952107</v>
      </c>
      <c r="N3834" s="240">
        <v>101.28645726536949</v>
      </c>
      <c r="O3834" s="240"/>
      <c r="P3834" s="238"/>
    </row>
    <row r="3835" spans="9:16" x14ac:dyDescent="0.35">
      <c r="I3835" s="223">
        <v>47348</v>
      </c>
      <c r="J3835" s="233">
        <v>99.877218244778632</v>
      </c>
      <c r="K3835" s="235">
        <v>99.983899466002512</v>
      </c>
      <c r="L3835" s="235">
        <v>99.983334447037649</v>
      </c>
      <c r="M3835" s="240">
        <v>100.52679425219154</v>
      </c>
      <c r="N3835" s="240">
        <v>101.28626852457352</v>
      </c>
      <c r="O3835" s="240"/>
      <c r="P3835" s="238"/>
    </row>
    <row r="3836" spans="9:16" x14ac:dyDescent="0.35">
      <c r="I3836" s="223">
        <v>47349</v>
      </c>
      <c r="J3836" s="233">
        <v>99.877244803670081</v>
      </c>
      <c r="K3836" s="235">
        <v>99.983902948705094</v>
      </c>
      <c r="L3836" s="235">
        <v>99.983337788166949</v>
      </c>
      <c r="M3836" s="240">
        <v>100.526408604862</v>
      </c>
      <c r="N3836" s="240">
        <v>101.28607978377755</v>
      </c>
      <c r="O3836" s="240"/>
      <c r="P3836" s="238"/>
    </row>
    <row r="3837" spans="9:16" x14ac:dyDescent="0.35">
      <c r="I3837" s="223">
        <v>47350</v>
      </c>
      <c r="J3837" s="233">
        <v>99.87727136256153</v>
      </c>
      <c r="K3837" s="235">
        <v>99.983906431407675</v>
      </c>
      <c r="L3837" s="235">
        <v>99.98334112929625</v>
      </c>
      <c r="M3837" s="240">
        <v>100.52602295753246</v>
      </c>
      <c r="N3837" s="240">
        <v>101.28589104298158</v>
      </c>
      <c r="O3837" s="240"/>
      <c r="P3837" s="238"/>
    </row>
    <row r="3838" spans="9:16" x14ac:dyDescent="0.35">
      <c r="I3838" s="223">
        <v>47351</v>
      </c>
      <c r="J3838" s="233">
        <v>99.877297921452978</v>
      </c>
      <c r="K3838" s="235">
        <v>99.983909914110257</v>
      </c>
      <c r="L3838" s="235">
        <v>99.98334447042555</v>
      </c>
      <c r="M3838" s="240">
        <v>100.52563731020292</v>
      </c>
      <c r="N3838" s="240">
        <v>101.28570230218561</v>
      </c>
      <c r="O3838" s="240"/>
      <c r="P3838" s="238"/>
    </row>
    <row r="3839" spans="9:16" x14ac:dyDescent="0.35">
      <c r="I3839" s="223">
        <v>47352</v>
      </c>
      <c r="J3839" s="233">
        <v>99.877324480344427</v>
      </c>
      <c r="K3839" s="235">
        <v>99.983913396812838</v>
      </c>
      <c r="L3839" s="235">
        <v>99.98334781155485</v>
      </c>
      <c r="M3839" s="240">
        <v>100.52525166287339</v>
      </c>
      <c r="N3839" s="240">
        <v>101.28551356138964</v>
      </c>
      <c r="O3839" s="240"/>
      <c r="P3839" s="238"/>
    </row>
    <row r="3840" spans="9:16" x14ac:dyDescent="0.35">
      <c r="I3840" s="223">
        <v>47353</v>
      </c>
      <c r="J3840" s="233">
        <v>99.877351039235876</v>
      </c>
      <c r="K3840" s="235">
        <v>99.983916879515419</v>
      </c>
      <c r="L3840" s="235">
        <v>99.983351152684151</v>
      </c>
      <c r="M3840" s="240">
        <v>100.52486601554385</v>
      </c>
      <c r="N3840" s="240">
        <v>101.28532482059367</v>
      </c>
      <c r="O3840" s="240"/>
      <c r="P3840" s="238"/>
    </row>
    <row r="3841" spans="9:16" x14ac:dyDescent="0.35">
      <c r="I3841" s="223">
        <v>47354</v>
      </c>
      <c r="J3841" s="233">
        <v>99.877377598127325</v>
      </c>
      <c r="K3841" s="235">
        <v>99.983920362218001</v>
      </c>
      <c r="L3841" s="235">
        <v>99.983354493813451</v>
      </c>
      <c r="M3841" s="240">
        <v>100.52448036821431</v>
      </c>
      <c r="N3841" s="240">
        <v>101.2851360797977</v>
      </c>
      <c r="O3841" s="240"/>
      <c r="P3841" s="238"/>
    </row>
    <row r="3842" spans="9:16" x14ac:dyDescent="0.35">
      <c r="I3842" s="223">
        <v>47355</v>
      </c>
      <c r="J3842" s="233">
        <v>99.877404157018773</v>
      </c>
      <c r="K3842" s="235">
        <v>99.983923844920582</v>
      </c>
      <c r="L3842" s="235">
        <v>99.983357834942751</v>
      </c>
      <c r="M3842" s="240">
        <v>100.52409472088478</v>
      </c>
      <c r="N3842" s="240">
        <v>101.28494733900173</v>
      </c>
      <c r="O3842" s="240"/>
      <c r="P3842" s="238"/>
    </row>
    <row r="3843" spans="9:16" x14ac:dyDescent="0.35">
      <c r="I3843" s="223">
        <v>47356</v>
      </c>
      <c r="J3843" s="233">
        <v>99.877430715910222</v>
      </c>
      <c r="K3843" s="235">
        <v>99.983927327623164</v>
      </c>
      <c r="L3843" s="235">
        <v>99.983361176072052</v>
      </c>
      <c r="M3843" s="240">
        <v>100.52370907355524</v>
      </c>
      <c r="N3843" s="240">
        <v>101.28475859820576</v>
      </c>
      <c r="O3843" s="240"/>
      <c r="P3843" s="238"/>
    </row>
    <row r="3844" spans="9:16" x14ac:dyDescent="0.35">
      <c r="I3844" s="223">
        <v>47357</v>
      </c>
      <c r="J3844" s="233">
        <v>99.877457274801671</v>
      </c>
      <c r="K3844" s="235">
        <v>99.983930810325745</v>
      </c>
      <c r="L3844" s="235">
        <v>99.983364517201352</v>
      </c>
      <c r="M3844" s="240">
        <v>100.5233234262257</v>
      </c>
      <c r="N3844" s="240">
        <v>101.28456985740979</v>
      </c>
      <c r="O3844" s="240"/>
      <c r="P3844" s="238"/>
    </row>
    <row r="3845" spans="9:16" x14ac:dyDescent="0.35">
      <c r="I3845" s="223">
        <v>47358</v>
      </c>
      <c r="J3845" s="233">
        <v>99.87748383369312</v>
      </c>
      <c r="K3845" s="235">
        <v>99.983934293028327</v>
      </c>
      <c r="L3845" s="235">
        <v>99.983367858330652</v>
      </c>
      <c r="M3845" s="240">
        <v>100.52293777889616</v>
      </c>
      <c r="N3845" s="240">
        <v>101.28438111661382</v>
      </c>
      <c r="O3845" s="240"/>
      <c r="P3845" s="238"/>
    </row>
    <row r="3846" spans="9:16" x14ac:dyDescent="0.35">
      <c r="I3846" s="223">
        <v>47359</v>
      </c>
      <c r="J3846" s="233">
        <v>99.877510392584568</v>
      </c>
      <c r="K3846" s="235">
        <v>99.983937775730908</v>
      </c>
      <c r="L3846" s="235">
        <v>99.983371199459953</v>
      </c>
      <c r="M3846" s="240">
        <v>100.52255213156663</v>
      </c>
      <c r="N3846" s="240">
        <v>101.28419237581785</v>
      </c>
      <c r="O3846" s="240"/>
      <c r="P3846" s="238"/>
    </row>
    <row r="3847" spans="9:16" x14ac:dyDescent="0.35">
      <c r="I3847" s="223">
        <v>47360</v>
      </c>
      <c r="J3847" s="233">
        <v>99.877536951476017</v>
      </c>
      <c r="K3847" s="235">
        <v>99.983941258433489</v>
      </c>
      <c r="L3847" s="235">
        <v>99.983374540589253</v>
      </c>
      <c r="M3847" s="240">
        <v>100.52216648423709</v>
      </c>
      <c r="N3847" s="240">
        <v>101.28400363502188</v>
      </c>
      <c r="O3847" s="240"/>
      <c r="P3847" s="238"/>
    </row>
    <row r="3848" spans="9:16" x14ac:dyDescent="0.35">
      <c r="I3848" s="223">
        <v>47361</v>
      </c>
      <c r="J3848" s="233">
        <v>99.877563510367466</v>
      </c>
      <c r="K3848" s="235">
        <v>99.983944741136071</v>
      </c>
      <c r="L3848" s="235">
        <v>99.983377881718553</v>
      </c>
      <c r="M3848" s="240">
        <v>100.52178083690755</v>
      </c>
      <c r="N3848" s="240">
        <v>101.28381489422591</v>
      </c>
      <c r="O3848" s="240"/>
      <c r="P3848" s="238"/>
    </row>
    <row r="3849" spans="9:16" x14ac:dyDescent="0.35">
      <c r="I3849" s="223">
        <v>47362</v>
      </c>
      <c r="J3849" s="233">
        <v>99.877590069258915</v>
      </c>
      <c r="K3849" s="235">
        <v>99.983948223838652</v>
      </c>
      <c r="L3849" s="235">
        <v>99.983381222847854</v>
      </c>
      <c r="M3849" s="240">
        <v>100.52139518957802</v>
      </c>
      <c r="N3849" s="240">
        <v>101.28362615342994</v>
      </c>
      <c r="O3849" s="240"/>
      <c r="P3849" s="238"/>
    </row>
    <row r="3850" spans="9:16" x14ac:dyDescent="0.35">
      <c r="I3850" s="223">
        <v>47363</v>
      </c>
      <c r="J3850" s="233">
        <v>99.877616628150363</v>
      </c>
      <c r="K3850" s="235">
        <v>99.983951706541234</v>
      </c>
      <c r="L3850" s="235">
        <v>99.983384563977154</v>
      </c>
      <c r="M3850" s="240">
        <v>100.52100954224848</v>
      </c>
      <c r="N3850" s="240">
        <v>101.28343741263397</v>
      </c>
      <c r="O3850" s="240"/>
      <c r="P3850" s="238"/>
    </row>
    <row r="3851" spans="9:16" x14ac:dyDescent="0.35">
      <c r="I3851" s="223">
        <v>47364</v>
      </c>
      <c r="J3851" s="233">
        <v>99.877643187041812</v>
      </c>
      <c r="K3851" s="235">
        <v>99.983955189243815</v>
      </c>
      <c r="L3851" s="235">
        <v>99.983387905106454</v>
      </c>
      <c r="M3851" s="240">
        <v>100.52062389491894</v>
      </c>
      <c r="N3851" s="240">
        <v>101.283248671838</v>
      </c>
      <c r="O3851" s="240"/>
      <c r="P3851" s="238"/>
    </row>
    <row r="3852" spans="9:16" x14ac:dyDescent="0.35">
      <c r="I3852" s="223">
        <v>47365</v>
      </c>
      <c r="J3852" s="233">
        <v>99.877669745933261</v>
      </c>
      <c r="K3852" s="235">
        <v>99.983958671946397</v>
      </c>
      <c r="L3852" s="235">
        <v>99.983391246235755</v>
      </c>
      <c r="M3852" s="240">
        <v>100.5202382475894</v>
      </c>
      <c r="N3852" s="240">
        <v>101.28305993104203</v>
      </c>
      <c r="O3852" s="240"/>
      <c r="P3852" s="238"/>
    </row>
    <row r="3853" spans="9:16" x14ac:dyDescent="0.35">
      <c r="I3853" s="223">
        <v>47366</v>
      </c>
      <c r="J3853" s="233">
        <v>99.87769630482471</v>
      </c>
      <c r="K3853" s="235">
        <v>99.983962154648978</v>
      </c>
      <c r="L3853" s="235">
        <v>99.983394587365055</v>
      </c>
      <c r="M3853" s="240">
        <v>100.51985260025987</v>
      </c>
      <c r="N3853" s="240">
        <v>101.28287119024606</v>
      </c>
      <c r="O3853" s="240"/>
      <c r="P3853" s="238"/>
    </row>
    <row r="3854" spans="9:16" x14ac:dyDescent="0.35">
      <c r="I3854" s="223">
        <v>47367</v>
      </c>
      <c r="J3854" s="233">
        <v>99.877722863716158</v>
      </c>
      <c r="K3854" s="235">
        <v>99.98396563735156</v>
      </c>
      <c r="L3854" s="235">
        <v>99.983397928494355</v>
      </c>
      <c r="M3854" s="240">
        <v>100.51946695293033</v>
      </c>
      <c r="N3854" s="240">
        <v>101.28268244945009</v>
      </c>
      <c r="O3854" s="240"/>
      <c r="P3854" s="238"/>
    </row>
    <row r="3855" spans="9:16" x14ac:dyDescent="0.35">
      <c r="I3855" s="223">
        <v>47368</v>
      </c>
      <c r="J3855" s="233">
        <v>99.877749422607607</v>
      </c>
      <c r="K3855" s="235">
        <v>99.983969120054141</v>
      </c>
      <c r="L3855" s="235">
        <v>99.983401269623656</v>
      </c>
      <c r="M3855" s="240">
        <v>100.51908130560079</v>
      </c>
      <c r="N3855" s="240">
        <v>101.28249370865412</v>
      </c>
      <c r="O3855" s="240"/>
      <c r="P3855" s="238"/>
    </row>
    <row r="3856" spans="9:16" x14ac:dyDescent="0.35">
      <c r="I3856" s="223">
        <v>47369</v>
      </c>
      <c r="J3856" s="233">
        <v>99.877775981499056</v>
      </c>
      <c r="K3856" s="235">
        <v>99.983972602756722</v>
      </c>
      <c r="L3856" s="235">
        <v>99.983404610752956</v>
      </c>
      <c r="M3856" s="240">
        <v>100.51869565827126</v>
      </c>
      <c r="N3856" s="240">
        <v>101.28230496785815</v>
      </c>
      <c r="O3856" s="240"/>
      <c r="P3856" s="238"/>
    </row>
    <row r="3857" spans="9:16" x14ac:dyDescent="0.35">
      <c r="I3857" s="223">
        <v>47370</v>
      </c>
      <c r="J3857" s="233">
        <v>99.877802540390505</v>
      </c>
      <c r="K3857" s="235">
        <v>99.983976085459304</v>
      </c>
      <c r="L3857" s="235">
        <v>99.983407951882256</v>
      </c>
      <c r="M3857" s="240">
        <v>100.51831001094172</v>
      </c>
      <c r="N3857" s="240">
        <v>101.28211622706218</v>
      </c>
      <c r="O3857" s="240"/>
      <c r="P3857" s="238"/>
    </row>
    <row r="3858" spans="9:16" x14ac:dyDescent="0.35">
      <c r="I3858" s="223">
        <v>47371</v>
      </c>
      <c r="J3858" s="233">
        <v>99.877829099281954</v>
      </c>
      <c r="K3858" s="235">
        <v>99.983979568161885</v>
      </c>
      <c r="L3858" s="235">
        <v>99.983411293011557</v>
      </c>
      <c r="M3858" s="240">
        <v>100.51792436361218</v>
      </c>
      <c r="N3858" s="240">
        <v>101.28192748626621</v>
      </c>
      <c r="O3858" s="240"/>
      <c r="P3858" s="238"/>
    </row>
    <row r="3859" spans="9:16" x14ac:dyDescent="0.35">
      <c r="I3859" s="223">
        <v>47372</v>
      </c>
      <c r="J3859" s="233">
        <v>99.877855658173402</v>
      </c>
      <c r="K3859" s="235">
        <v>99.983983050864467</v>
      </c>
      <c r="L3859" s="235">
        <v>99.983414634140857</v>
      </c>
      <c r="M3859" s="240">
        <v>100.51753871628264</v>
      </c>
      <c r="N3859" s="240">
        <v>101.28173874547024</v>
      </c>
      <c r="O3859" s="240"/>
      <c r="P3859" s="238"/>
    </row>
    <row r="3860" spans="9:16" x14ac:dyDescent="0.35">
      <c r="I3860" s="223">
        <v>47373</v>
      </c>
      <c r="J3860" s="233">
        <v>99.877882217064851</v>
      </c>
      <c r="K3860" s="235">
        <v>99.983986533567048</v>
      </c>
      <c r="L3860" s="235">
        <v>99.983417975270157</v>
      </c>
      <c r="M3860" s="240">
        <v>100.51715306895311</v>
      </c>
      <c r="N3860" s="240">
        <v>101.28155000467427</v>
      </c>
      <c r="O3860" s="240"/>
      <c r="P3860" s="238"/>
    </row>
    <row r="3861" spans="9:16" x14ac:dyDescent="0.35">
      <c r="I3861" s="223">
        <v>47374</v>
      </c>
      <c r="J3861" s="233">
        <v>99.8779087759563</v>
      </c>
      <c r="K3861" s="235">
        <v>99.98399001626963</v>
      </c>
      <c r="L3861" s="235">
        <v>99.983421316399458</v>
      </c>
      <c r="M3861" s="240">
        <v>100.51676742162357</v>
      </c>
      <c r="N3861" s="240">
        <v>101.2813612638783</v>
      </c>
      <c r="O3861" s="240"/>
      <c r="P3861" s="238"/>
    </row>
    <row r="3862" spans="9:16" x14ac:dyDescent="0.35">
      <c r="I3862" s="223">
        <v>47375</v>
      </c>
      <c r="J3862" s="233">
        <v>99.877935334847749</v>
      </c>
      <c r="K3862" s="235">
        <v>99.983993498972211</v>
      </c>
      <c r="L3862" s="235">
        <v>99.983424657528758</v>
      </c>
      <c r="M3862" s="240">
        <v>100.51638177429403</v>
      </c>
      <c r="N3862" s="240">
        <v>101.28117252308233</v>
      </c>
      <c r="O3862" s="240"/>
      <c r="P3862" s="238"/>
    </row>
    <row r="3863" spans="9:16" x14ac:dyDescent="0.35">
      <c r="I3863" s="223">
        <v>47376</v>
      </c>
      <c r="J3863" s="233">
        <v>99.877961893739197</v>
      </c>
      <c r="K3863" s="235">
        <v>99.983996981674792</v>
      </c>
      <c r="L3863" s="235">
        <v>99.983427998658058</v>
      </c>
      <c r="M3863" s="240">
        <v>100.5159961269645</v>
      </c>
      <c r="N3863" s="240">
        <v>101.28098378228636</v>
      </c>
      <c r="O3863" s="240"/>
      <c r="P3863" s="238"/>
    </row>
    <row r="3864" spans="9:16" x14ac:dyDescent="0.35">
      <c r="I3864" s="223">
        <v>47377</v>
      </c>
      <c r="J3864" s="233">
        <v>99.877988452630646</v>
      </c>
      <c r="K3864" s="235">
        <v>99.984000464377374</v>
      </c>
      <c r="L3864" s="235">
        <v>99.983431339787359</v>
      </c>
      <c r="M3864" s="240">
        <v>100.51561047963496</v>
      </c>
      <c r="N3864" s="240">
        <v>101.28079504149039</v>
      </c>
      <c r="O3864" s="240"/>
      <c r="P3864" s="238"/>
    </row>
    <row r="3865" spans="9:16" x14ac:dyDescent="0.35">
      <c r="I3865" s="223">
        <v>47378</v>
      </c>
      <c r="J3865" s="233">
        <v>99.878015011522095</v>
      </c>
      <c r="K3865" s="235">
        <v>99.984003947079955</v>
      </c>
      <c r="L3865" s="235">
        <v>99.983434680916659</v>
      </c>
      <c r="M3865" s="240">
        <v>100.51522483230542</v>
      </c>
      <c r="N3865" s="240">
        <v>101.28060630069442</v>
      </c>
      <c r="O3865" s="240"/>
      <c r="P3865" s="238"/>
    </row>
    <row r="3866" spans="9:16" x14ac:dyDescent="0.35">
      <c r="I3866" s="223">
        <v>47379</v>
      </c>
      <c r="J3866" s="233">
        <v>99.878041570413544</v>
      </c>
      <c r="K3866" s="235">
        <v>99.984007429782537</v>
      </c>
      <c r="L3866" s="235">
        <v>99.983438022045959</v>
      </c>
      <c r="M3866" s="240">
        <v>100.51483918497588</v>
      </c>
      <c r="N3866" s="240">
        <v>101.28041755989845</v>
      </c>
      <c r="O3866" s="240"/>
      <c r="P3866" s="238"/>
    </row>
    <row r="3867" spans="9:16" x14ac:dyDescent="0.35">
      <c r="I3867" s="223">
        <v>47380</v>
      </c>
      <c r="J3867" s="233">
        <v>99.878068129304992</v>
      </c>
      <c r="K3867" s="235">
        <v>99.984010912485118</v>
      </c>
      <c r="L3867" s="235">
        <v>99.98344136317526</v>
      </c>
      <c r="M3867" s="240">
        <v>100.51445353764635</v>
      </c>
      <c r="N3867" s="240">
        <v>101.28022881910248</v>
      </c>
      <c r="O3867" s="240"/>
      <c r="P3867" s="238"/>
    </row>
    <row r="3868" spans="9:16" x14ac:dyDescent="0.35">
      <c r="I3868" s="223">
        <v>47381</v>
      </c>
      <c r="J3868" s="233">
        <v>99.878094688196441</v>
      </c>
      <c r="K3868" s="235">
        <v>99.9840143951877</v>
      </c>
      <c r="L3868" s="235">
        <v>99.98344470430456</v>
      </c>
      <c r="M3868" s="240">
        <v>100.51406789031681</v>
      </c>
      <c r="N3868" s="240">
        <v>101.28004007830651</v>
      </c>
      <c r="O3868" s="240"/>
      <c r="P3868" s="238"/>
    </row>
    <row r="3869" spans="9:16" x14ac:dyDescent="0.35">
      <c r="I3869" s="223">
        <v>47382</v>
      </c>
      <c r="J3869" s="233">
        <v>99.87812124708789</v>
      </c>
      <c r="K3869" s="235">
        <v>99.984017877890281</v>
      </c>
      <c r="L3869" s="235">
        <v>99.98344804543386</v>
      </c>
      <c r="M3869" s="240">
        <v>100.51368224298727</v>
      </c>
      <c r="N3869" s="240">
        <v>101.27985133751054</v>
      </c>
      <c r="O3869" s="240"/>
      <c r="P3869" s="238"/>
    </row>
    <row r="3870" spans="9:16" x14ac:dyDescent="0.35">
      <c r="I3870" s="223">
        <v>47383</v>
      </c>
      <c r="J3870" s="233">
        <v>99.878147805979339</v>
      </c>
      <c r="K3870" s="235">
        <v>99.984021360592862</v>
      </c>
      <c r="L3870" s="235">
        <v>99.983451386563161</v>
      </c>
      <c r="M3870" s="240">
        <v>100.51329659565774</v>
      </c>
      <c r="N3870" s="240">
        <v>101.27966259671457</v>
      </c>
      <c r="O3870" s="240"/>
      <c r="P3870" s="238"/>
    </row>
    <row r="3871" spans="9:16" x14ac:dyDescent="0.35">
      <c r="I3871" s="223">
        <v>47384</v>
      </c>
      <c r="J3871" s="233">
        <v>99.878174364870787</v>
      </c>
      <c r="K3871" s="235">
        <v>99.984024843295444</v>
      </c>
      <c r="L3871" s="235">
        <v>99.983454727692461</v>
      </c>
      <c r="M3871" s="240">
        <v>100.5129109483282</v>
      </c>
      <c r="N3871" s="240">
        <v>101.2794738559186</v>
      </c>
      <c r="O3871" s="240"/>
      <c r="P3871" s="238"/>
    </row>
    <row r="3872" spans="9:16" x14ac:dyDescent="0.35">
      <c r="I3872" s="223">
        <v>47385</v>
      </c>
      <c r="J3872" s="233">
        <v>99.878200923762236</v>
      </c>
      <c r="K3872" s="235">
        <v>99.984028325998025</v>
      </c>
      <c r="L3872" s="235">
        <v>99.983458068821761</v>
      </c>
      <c r="M3872" s="240">
        <v>100.51252530099866</v>
      </c>
      <c r="N3872" s="240">
        <v>101.27928511512263</v>
      </c>
      <c r="O3872" s="240"/>
      <c r="P3872" s="238"/>
    </row>
    <row r="3873" spans="9:16" x14ac:dyDescent="0.35">
      <c r="I3873" s="223">
        <v>47386</v>
      </c>
      <c r="J3873" s="233">
        <v>99.878227482653685</v>
      </c>
      <c r="K3873" s="235">
        <v>99.984031808700607</v>
      </c>
      <c r="L3873" s="235">
        <v>99.983461409951062</v>
      </c>
      <c r="M3873" s="240">
        <v>100.51213965366912</v>
      </c>
      <c r="N3873" s="240">
        <v>101.27909637432666</v>
      </c>
      <c r="O3873" s="240"/>
      <c r="P3873" s="238"/>
    </row>
    <row r="3874" spans="9:16" x14ac:dyDescent="0.35">
      <c r="I3874" s="223">
        <v>47387</v>
      </c>
      <c r="J3874" s="233">
        <v>99.878254041545134</v>
      </c>
      <c r="K3874" s="235">
        <v>99.984035291403188</v>
      </c>
      <c r="L3874" s="235">
        <v>99.983464751080362</v>
      </c>
      <c r="M3874" s="240">
        <v>100.51175400633959</v>
      </c>
      <c r="N3874" s="240">
        <v>101.27890763353069</v>
      </c>
      <c r="O3874" s="240"/>
      <c r="P3874" s="238"/>
    </row>
    <row r="3875" spans="9:16" x14ac:dyDescent="0.35">
      <c r="I3875" s="223">
        <v>47388</v>
      </c>
      <c r="J3875" s="233">
        <v>99.878280600436582</v>
      </c>
      <c r="K3875" s="235">
        <v>99.98403877410577</v>
      </c>
      <c r="L3875" s="235">
        <v>99.983468092209662</v>
      </c>
      <c r="M3875" s="240">
        <v>100.51136835901005</v>
      </c>
      <c r="N3875" s="240">
        <v>101.27871889273472</v>
      </c>
      <c r="O3875" s="240"/>
      <c r="P3875" s="238"/>
    </row>
    <row r="3876" spans="9:16" x14ac:dyDescent="0.35">
      <c r="I3876" s="223">
        <v>47389</v>
      </c>
      <c r="J3876" s="233">
        <v>99.878307159328031</v>
      </c>
      <c r="K3876" s="235">
        <v>99.984042256808351</v>
      </c>
      <c r="L3876" s="235">
        <v>99.983471433338963</v>
      </c>
      <c r="M3876" s="240">
        <v>100.51098271168051</v>
      </c>
      <c r="N3876" s="240">
        <v>101.27853015193875</v>
      </c>
      <c r="O3876" s="240"/>
      <c r="P3876" s="238"/>
    </row>
    <row r="3877" spans="9:16" x14ac:dyDescent="0.35">
      <c r="I3877" s="223">
        <v>47390</v>
      </c>
      <c r="J3877" s="233">
        <v>99.87833371821948</v>
      </c>
      <c r="K3877" s="235">
        <v>99.984045739510933</v>
      </c>
      <c r="L3877" s="235">
        <v>99.983474774468263</v>
      </c>
      <c r="M3877" s="240">
        <v>100.51059706435097</v>
      </c>
      <c r="N3877" s="240">
        <v>101.27834141114278</v>
      </c>
      <c r="O3877" s="240"/>
      <c r="P3877" s="238"/>
    </row>
    <row r="3878" spans="9:16" x14ac:dyDescent="0.35">
      <c r="I3878" s="223">
        <v>47391</v>
      </c>
      <c r="J3878" s="233">
        <v>99.878360277110929</v>
      </c>
      <c r="K3878" s="235">
        <v>99.984049222213514</v>
      </c>
      <c r="L3878" s="235">
        <v>99.983478115597563</v>
      </c>
      <c r="M3878" s="240">
        <v>100.51021141702144</v>
      </c>
      <c r="N3878" s="240">
        <v>101.27815267034681</v>
      </c>
      <c r="O3878" s="240"/>
      <c r="P3878" s="238"/>
    </row>
    <row r="3879" spans="9:16" x14ac:dyDescent="0.35">
      <c r="I3879" s="223">
        <v>47392</v>
      </c>
      <c r="J3879" s="233">
        <v>99.878386836002377</v>
      </c>
      <c r="K3879" s="235">
        <v>99.984052704916095</v>
      </c>
      <c r="L3879" s="235">
        <v>99.983481456726864</v>
      </c>
      <c r="M3879" s="240">
        <v>100.5098257696919</v>
      </c>
      <c r="N3879" s="240">
        <v>101.27796392955084</v>
      </c>
      <c r="O3879" s="240"/>
      <c r="P3879" s="238"/>
    </row>
    <row r="3880" spans="9:16" x14ac:dyDescent="0.35">
      <c r="I3880" s="223">
        <v>47393</v>
      </c>
      <c r="J3880" s="233">
        <v>99.878413394893826</v>
      </c>
      <c r="K3880" s="235">
        <v>99.984056187618677</v>
      </c>
      <c r="L3880" s="235">
        <v>99.983484797856164</v>
      </c>
      <c r="M3880" s="240">
        <v>100.50944012236236</v>
      </c>
      <c r="N3880" s="240">
        <v>101.27777518875487</v>
      </c>
      <c r="O3880" s="240"/>
      <c r="P3880" s="238"/>
    </row>
    <row r="3881" spans="9:16" x14ac:dyDescent="0.35">
      <c r="I3881" s="223">
        <v>47394</v>
      </c>
      <c r="J3881" s="233">
        <v>99.878439953785275</v>
      </c>
      <c r="K3881" s="235">
        <v>99.984059670321258</v>
      </c>
      <c r="L3881" s="235">
        <v>99.983488138985464</v>
      </c>
      <c r="M3881" s="240">
        <v>100.50905447503283</v>
      </c>
      <c r="N3881" s="240">
        <v>101.2775864479589</v>
      </c>
      <c r="O3881" s="240"/>
      <c r="P3881" s="238"/>
    </row>
    <row r="3882" spans="9:16" x14ac:dyDescent="0.35">
      <c r="I3882" s="223">
        <v>47395</v>
      </c>
      <c r="J3882" s="233">
        <v>99.878466512676724</v>
      </c>
      <c r="K3882" s="235">
        <v>99.98406315302384</v>
      </c>
      <c r="L3882" s="235">
        <v>99.983491480114765</v>
      </c>
      <c r="M3882" s="240">
        <v>100.50866882770329</v>
      </c>
      <c r="N3882" s="240">
        <v>101.27739770716293</v>
      </c>
      <c r="O3882" s="240"/>
      <c r="P3882" s="238"/>
    </row>
    <row r="3883" spans="9:16" x14ac:dyDescent="0.35">
      <c r="I3883" s="223">
        <v>47396</v>
      </c>
      <c r="J3883" s="233">
        <v>99.878493071568172</v>
      </c>
      <c r="K3883" s="235">
        <v>99.984066635726421</v>
      </c>
      <c r="L3883" s="235">
        <v>99.983494821244065</v>
      </c>
      <c r="M3883" s="240">
        <v>100.50828318037375</v>
      </c>
      <c r="N3883" s="240">
        <v>101.27720896636696</v>
      </c>
      <c r="O3883" s="240"/>
      <c r="P3883" s="238"/>
    </row>
    <row r="3884" spans="9:16" x14ac:dyDescent="0.35">
      <c r="I3884" s="223">
        <v>47397</v>
      </c>
      <c r="J3884" s="233">
        <v>99.878519630459621</v>
      </c>
      <c r="K3884" s="235">
        <v>99.984070118429003</v>
      </c>
      <c r="L3884" s="235">
        <v>99.983498162373365</v>
      </c>
      <c r="M3884" s="240">
        <v>100.50789753304421</v>
      </c>
      <c r="N3884" s="240">
        <v>101.27702022557099</v>
      </c>
      <c r="O3884" s="240"/>
      <c r="P3884" s="238"/>
    </row>
    <row r="3885" spans="9:16" x14ac:dyDescent="0.35">
      <c r="I3885" s="223">
        <v>47398</v>
      </c>
      <c r="J3885" s="233">
        <v>99.87854618935107</v>
      </c>
      <c r="K3885" s="235">
        <v>99.984073601131584</v>
      </c>
      <c r="L3885" s="235">
        <v>99.983501503502666</v>
      </c>
      <c r="M3885" s="240">
        <v>100.50751188571468</v>
      </c>
      <c r="N3885" s="240">
        <v>101.27683148477502</v>
      </c>
      <c r="O3885" s="240"/>
      <c r="P3885" s="238"/>
    </row>
    <row r="3886" spans="9:16" x14ac:dyDescent="0.35">
      <c r="I3886" s="223">
        <v>47399</v>
      </c>
      <c r="J3886" s="233">
        <v>99.878572748242519</v>
      </c>
      <c r="K3886" s="235">
        <v>99.984077083834165</v>
      </c>
      <c r="L3886" s="235">
        <v>99.983504844631966</v>
      </c>
      <c r="M3886" s="240">
        <v>100.50712623838514</v>
      </c>
      <c r="N3886" s="240">
        <v>101.27664274397905</v>
      </c>
      <c r="O3886" s="240"/>
      <c r="P3886" s="238"/>
    </row>
    <row r="3887" spans="9:16" x14ac:dyDescent="0.35">
      <c r="I3887" s="223">
        <v>47400</v>
      </c>
      <c r="J3887" s="233">
        <v>99.878599307133967</v>
      </c>
      <c r="K3887" s="235">
        <v>99.984080566536747</v>
      </c>
      <c r="L3887" s="235">
        <v>99.983508185761266</v>
      </c>
      <c r="M3887" s="240">
        <v>100.5067405910556</v>
      </c>
      <c r="N3887" s="240">
        <v>101.27645400318308</v>
      </c>
      <c r="O3887" s="240"/>
      <c r="P3887" s="238"/>
    </row>
    <row r="3888" spans="9:16" x14ac:dyDescent="0.35">
      <c r="I3888" s="223">
        <v>47401</v>
      </c>
      <c r="J3888" s="233">
        <v>99.878625866025416</v>
      </c>
      <c r="K3888" s="235">
        <v>99.984084049239328</v>
      </c>
      <c r="L3888" s="235">
        <v>99.983511526890567</v>
      </c>
      <c r="M3888" s="240">
        <v>100.50635494372607</v>
      </c>
      <c r="N3888" s="240">
        <v>101.27626526238711</v>
      </c>
      <c r="O3888" s="240"/>
      <c r="P3888" s="238"/>
    </row>
    <row r="3889" spans="9:16" x14ac:dyDescent="0.35">
      <c r="I3889" s="223">
        <v>47402</v>
      </c>
      <c r="J3889" s="233">
        <v>99.878652424916865</v>
      </c>
      <c r="K3889" s="235">
        <v>99.98408753194191</v>
      </c>
      <c r="L3889" s="235">
        <v>99.983514868019867</v>
      </c>
      <c r="M3889" s="240">
        <v>100.50596929639653</v>
      </c>
      <c r="N3889" s="240">
        <v>101.27607652159114</v>
      </c>
      <c r="O3889" s="240"/>
      <c r="P3889" s="238"/>
    </row>
    <row r="3890" spans="9:16" x14ac:dyDescent="0.35">
      <c r="I3890" s="223">
        <v>47403</v>
      </c>
      <c r="J3890" s="233">
        <v>99.878678983808314</v>
      </c>
      <c r="K3890" s="235">
        <v>99.984091014644491</v>
      </c>
      <c r="L3890" s="235">
        <v>99.983518209149167</v>
      </c>
      <c r="M3890" s="240">
        <v>100.50558364906699</v>
      </c>
      <c r="N3890" s="240">
        <v>101.27588778079517</v>
      </c>
      <c r="O3890" s="240"/>
      <c r="P3890" s="238"/>
    </row>
    <row r="3891" spans="9:16" x14ac:dyDescent="0.35">
      <c r="I3891" s="223">
        <v>47404</v>
      </c>
      <c r="J3891" s="233">
        <v>99.878705542699763</v>
      </c>
      <c r="K3891" s="235">
        <v>99.984094497347073</v>
      </c>
      <c r="L3891" s="235">
        <v>99.983521550278468</v>
      </c>
      <c r="M3891" s="240">
        <v>100.50519800173745</v>
      </c>
      <c r="N3891" s="240">
        <v>101.2756990399992</v>
      </c>
      <c r="O3891" s="240"/>
      <c r="P3891" s="238"/>
    </row>
    <row r="3892" spans="9:16" x14ac:dyDescent="0.35">
      <c r="I3892" s="223">
        <v>47405</v>
      </c>
      <c r="J3892" s="233">
        <v>99.878732101591211</v>
      </c>
      <c r="K3892" s="235">
        <v>99.984097980049654</v>
      </c>
      <c r="L3892" s="235">
        <v>99.983524891407768</v>
      </c>
      <c r="M3892" s="240">
        <v>100.50481235440792</v>
      </c>
      <c r="N3892" s="240">
        <v>101.27551029920323</v>
      </c>
      <c r="O3892" s="240"/>
      <c r="P3892" s="238"/>
    </row>
    <row r="3893" spans="9:16" x14ac:dyDescent="0.35">
      <c r="I3893" s="223">
        <v>47406</v>
      </c>
      <c r="J3893" s="233">
        <v>99.87875866048266</v>
      </c>
      <c r="K3893" s="235">
        <v>99.984101462752236</v>
      </c>
      <c r="L3893" s="235">
        <v>99.983528232537068</v>
      </c>
      <c r="M3893" s="240">
        <v>100.50442670707838</v>
      </c>
      <c r="N3893" s="240">
        <v>101.27532155840726</v>
      </c>
      <c r="O3893" s="240"/>
      <c r="P3893" s="238"/>
    </row>
    <row r="3894" spans="9:16" x14ac:dyDescent="0.35">
      <c r="I3894" s="223">
        <v>47407</v>
      </c>
      <c r="J3894" s="233">
        <v>99.878785219374109</v>
      </c>
      <c r="K3894" s="235">
        <v>99.984104945454817</v>
      </c>
      <c r="L3894" s="235">
        <v>99.983531573666369</v>
      </c>
      <c r="M3894" s="240">
        <v>100.50404105974884</v>
      </c>
      <c r="N3894" s="240">
        <v>101.27513281761129</v>
      </c>
      <c r="O3894" s="240"/>
      <c r="P3894" s="238"/>
    </row>
    <row r="3895" spans="9:16" x14ac:dyDescent="0.35">
      <c r="I3895" s="223">
        <v>47408</v>
      </c>
      <c r="J3895" s="233">
        <v>99.878811778265558</v>
      </c>
      <c r="K3895" s="235">
        <v>99.984108428157398</v>
      </c>
      <c r="L3895" s="235">
        <v>99.983534914795669</v>
      </c>
      <c r="M3895" s="240">
        <v>100.50365541241931</v>
      </c>
      <c r="N3895" s="240">
        <v>101.27494407681532</v>
      </c>
      <c r="O3895" s="240"/>
      <c r="P3895" s="238"/>
    </row>
    <row r="3896" spans="9:16" x14ac:dyDescent="0.35">
      <c r="I3896" s="223">
        <v>47409</v>
      </c>
      <c r="J3896" s="233">
        <v>99.878838337157006</v>
      </c>
      <c r="K3896" s="235">
        <v>99.98411191085998</v>
      </c>
      <c r="L3896" s="235">
        <v>99.983538255924969</v>
      </c>
      <c r="M3896" s="240">
        <v>100.50326976508977</v>
      </c>
      <c r="N3896" s="240">
        <v>101.27475533601935</v>
      </c>
      <c r="O3896" s="240"/>
      <c r="P3896" s="238"/>
    </row>
    <row r="3897" spans="9:16" x14ac:dyDescent="0.35">
      <c r="I3897" s="223">
        <v>47410</v>
      </c>
      <c r="J3897" s="233">
        <v>99.878864896048455</v>
      </c>
      <c r="K3897" s="235">
        <v>99.984115393562561</v>
      </c>
      <c r="L3897" s="235">
        <v>99.98354159705427</v>
      </c>
      <c r="M3897" s="240">
        <v>100.50288411776023</v>
      </c>
      <c r="N3897" s="240">
        <v>101.27456659522338</v>
      </c>
      <c r="O3897" s="240"/>
      <c r="P3897" s="238"/>
    </row>
    <row r="3898" spans="9:16" x14ac:dyDescent="0.35">
      <c r="I3898" s="223">
        <v>47411</v>
      </c>
      <c r="J3898" s="233">
        <v>99.878891454939904</v>
      </c>
      <c r="K3898" s="235">
        <v>99.984118876265143</v>
      </c>
      <c r="L3898" s="235">
        <v>99.98354493818357</v>
      </c>
      <c r="M3898" s="240">
        <v>100.50249847043069</v>
      </c>
      <c r="N3898" s="240">
        <v>101.27437785442741</v>
      </c>
      <c r="O3898" s="240"/>
      <c r="P3898" s="238"/>
    </row>
    <row r="3899" spans="9:16" x14ac:dyDescent="0.35">
      <c r="I3899" s="223">
        <v>47412</v>
      </c>
      <c r="J3899" s="233">
        <v>99.878918013831353</v>
      </c>
      <c r="K3899" s="235">
        <v>99.984122358967724</v>
      </c>
      <c r="L3899" s="235">
        <v>99.98354827931287</v>
      </c>
      <c r="M3899" s="240">
        <v>100.50211282310116</v>
      </c>
      <c r="N3899" s="240">
        <v>101.27418911363144</v>
      </c>
      <c r="O3899" s="240"/>
      <c r="P3899" s="238"/>
    </row>
    <row r="3900" spans="9:16" x14ac:dyDescent="0.35">
      <c r="I3900" s="223">
        <v>47413</v>
      </c>
      <c r="J3900" s="233">
        <v>99.878944572722801</v>
      </c>
      <c r="K3900" s="235">
        <v>99.984125841670306</v>
      </c>
      <c r="L3900" s="235">
        <v>99.983551620442171</v>
      </c>
      <c r="M3900" s="240">
        <v>100.50172717577162</v>
      </c>
      <c r="N3900" s="240">
        <v>101.27400037283547</v>
      </c>
      <c r="O3900" s="240"/>
      <c r="P3900" s="238"/>
    </row>
    <row r="3901" spans="9:16" x14ac:dyDescent="0.35">
      <c r="I3901" s="223">
        <v>47414</v>
      </c>
      <c r="J3901" s="233">
        <v>99.87897113161425</v>
      </c>
      <c r="K3901" s="235">
        <v>99.984129324372887</v>
      </c>
      <c r="L3901" s="235">
        <v>99.983554961571471</v>
      </c>
      <c r="M3901" s="240">
        <v>100.50134152844208</v>
      </c>
      <c r="N3901" s="240">
        <v>101.2738116320395</v>
      </c>
      <c r="O3901" s="240"/>
      <c r="P3901" s="238"/>
    </row>
    <row r="3902" spans="9:16" x14ac:dyDescent="0.35">
      <c r="I3902" s="223">
        <v>47415</v>
      </c>
      <c r="J3902" s="233">
        <v>99.878997690505699</v>
      </c>
      <c r="K3902" s="235">
        <v>99.984132807075468</v>
      </c>
      <c r="L3902" s="235">
        <v>99.983558302700771</v>
      </c>
      <c r="M3902" s="240">
        <v>100.50095588111255</v>
      </c>
      <c r="N3902" s="240">
        <v>101.27362289124353</v>
      </c>
      <c r="O3902" s="240"/>
      <c r="P3902" s="238"/>
    </row>
    <row r="3903" spans="9:16" x14ac:dyDescent="0.35">
      <c r="I3903" s="223">
        <v>47416</v>
      </c>
      <c r="J3903" s="233">
        <v>99.879024249397148</v>
      </c>
      <c r="K3903" s="235">
        <v>99.98413628977805</v>
      </c>
      <c r="L3903" s="235">
        <v>99.983561643830072</v>
      </c>
      <c r="M3903" s="240">
        <v>100.50057023378301</v>
      </c>
      <c r="N3903" s="240">
        <v>101.27343415044756</v>
      </c>
      <c r="O3903" s="240"/>
      <c r="P3903" s="238"/>
    </row>
    <row r="3904" spans="9:16" x14ac:dyDescent="0.35">
      <c r="I3904" s="223">
        <v>47417</v>
      </c>
      <c r="J3904" s="233">
        <v>99.879050808288596</v>
      </c>
      <c r="K3904" s="235">
        <v>99.984139772480631</v>
      </c>
      <c r="L3904" s="235">
        <v>99.983564984959372</v>
      </c>
      <c r="M3904" s="240">
        <v>100.50018458645347</v>
      </c>
      <c r="N3904" s="240">
        <v>101.27324540965159</v>
      </c>
      <c r="O3904" s="240"/>
      <c r="P3904" s="238"/>
    </row>
    <row r="3905" spans="9:16" x14ac:dyDescent="0.35">
      <c r="I3905" s="223">
        <v>47418</v>
      </c>
      <c r="J3905" s="233">
        <v>99.879077367180045</v>
      </c>
      <c r="K3905" s="235">
        <v>99.984143255183213</v>
      </c>
      <c r="L3905" s="235">
        <v>99.983568326088673</v>
      </c>
      <c r="M3905" s="240">
        <v>100.49979893912393</v>
      </c>
      <c r="N3905" s="240">
        <v>101.27305666885562</v>
      </c>
      <c r="O3905" s="240"/>
      <c r="P3905" s="238"/>
    </row>
    <row r="3906" spans="9:16" x14ac:dyDescent="0.35">
      <c r="I3906" s="223">
        <v>47419</v>
      </c>
      <c r="J3906" s="233">
        <v>99.879103926071494</v>
      </c>
      <c r="K3906" s="235">
        <v>99.984146737885794</v>
      </c>
      <c r="L3906" s="235">
        <v>99.983571667217973</v>
      </c>
      <c r="M3906" s="240">
        <v>100.4994132917944</v>
      </c>
      <c r="N3906" s="240">
        <v>101.27286792805965</v>
      </c>
      <c r="O3906" s="240"/>
      <c r="P3906" s="238"/>
    </row>
    <row r="3907" spans="9:16" x14ac:dyDescent="0.35">
      <c r="I3907" s="223">
        <v>47420</v>
      </c>
      <c r="J3907" s="233">
        <v>99.879130484962943</v>
      </c>
      <c r="K3907" s="235">
        <v>99.984150220588376</v>
      </c>
      <c r="L3907" s="235">
        <v>99.983575008347273</v>
      </c>
      <c r="M3907" s="240">
        <v>100.49902764446486</v>
      </c>
      <c r="N3907" s="240">
        <v>101.27267918726368</v>
      </c>
      <c r="O3907" s="240"/>
      <c r="P3907" s="238"/>
    </row>
    <row r="3908" spans="9:16" x14ac:dyDescent="0.35">
      <c r="I3908" s="223">
        <v>47421</v>
      </c>
      <c r="J3908" s="233">
        <v>99.879157043854391</v>
      </c>
      <c r="K3908" s="235">
        <v>99.984153703290957</v>
      </c>
      <c r="L3908" s="235">
        <v>99.983578349476574</v>
      </c>
      <c r="M3908" s="240">
        <v>100.49864199713532</v>
      </c>
      <c r="N3908" s="240">
        <v>101.27249044646771</v>
      </c>
      <c r="O3908" s="240"/>
      <c r="P3908" s="238"/>
    </row>
    <row r="3909" spans="9:16" x14ac:dyDescent="0.35">
      <c r="I3909" s="223">
        <v>47422</v>
      </c>
      <c r="J3909" s="233">
        <v>99.87918360274584</v>
      </c>
      <c r="K3909" s="235">
        <v>99.984157185993539</v>
      </c>
      <c r="L3909" s="235">
        <v>99.983581690605874</v>
      </c>
      <c r="M3909" s="240">
        <v>100.49825634980579</v>
      </c>
      <c r="N3909" s="240">
        <v>101.27230170567174</v>
      </c>
      <c r="O3909" s="240"/>
      <c r="P3909" s="238"/>
    </row>
    <row r="3910" spans="9:16" x14ac:dyDescent="0.35">
      <c r="I3910" s="223">
        <v>47423</v>
      </c>
      <c r="J3910" s="233">
        <v>99.879210161637289</v>
      </c>
      <c r="K3910" s="235">
        <v>99.98416066869612</v>
      </c>
      <c r="L3910" s="235">
        <v>99.983585031735174</v>
      </c>
      <c r="M3910" s="240">
        <v>100.49787070247625</v>
      </c>
      <c r="N3910" s="240">
        <v>101.27211296487577</v>
      </c>
      <c r="O3910" s="240"/>
      <c r="P3910" s="238"/>
    </row>
    <row r="3911" spans="9:16" x14ac:dyDescent="0.35">
      <c r="I3911" s="223">
        <v>47424</v>
      </c>
      <c r="J3911" s="233">
        <v>99.879236720528738</v>
      </c>
      <c r="K3911" s="235">
        <v>99.984164151398701</v>
      </c>
      <c r="L3911" s="235">
        <v>99.983588372864475</v>
      </c>
      <c r="M3911" s="240">
        <v>100.49748505514671</v>
      </c>
      <c r="N3911" s="240">
        <v>101.2719242240798</v>
      </c>
      <c r="O3911" s="240"/>
      <c r="P3911" s="238"/>
    </row>
    <row r="3912" spans="9:16" x14ac:dyDescent="0.35">
      <c r="I3912" s="223">
        <v>47425</v>
      </c>
      <c r="J3912" s="233">
        <v>99.879263279420186</v>
      </c>
      <c r="K3912" s="235">
        <v>99.984167634101283</v>
      </c>
      <c r="L3912" s="235">
        <v>99.983591713993775</v>
      </c>
      <c r="M3912" s="240">
        <v>100.49709940781717</v>
      </c>
      <c r="N3912" s="240">
        <v>101.27173548328383</v>
      </c>
      <c r="O3912" s="240"/>
      <c r="P3912" s="238"/>
    </row>
    <row r="3913" spans="9:16" x14ac:dyDescent="0.35">
      <c r="I3913" s="223">
        <v>47426</v>
      </c>
      <c r="J3913" s="233">
        <v>99.879289838311635</v>
      </c>
      <c r="K3913" s="235">
        <v>99.984171116803864</v>
      </c>
      <c r="L3913" s="235">
        <v>99.983595055123075</v>
      </c>
      <c r="M3913" s="240">
        <v>100.49671376048764</v>
      </c>
      <c r="N3913" s="240">
        <v>101.27154674248786</v>
      </c>
      <c r="O3913" s="240"/>
      <c r="P3913" s="238"/>
    </row>
    <row r="3914" spans="9:16" x14ac:dyDescent="0.35">
      <c r="I3914" s="223">
        <v>47427</v>
      </c>
      <c r="J3914" s="233">
        <v>99.879316397203084</v>
      </c>
      <c r="K3914" s="235">
        <v>99.984174599506446</v>
      </c>
      <c r="L3914" s="235">
        <v>99.983598396252376</v>
      </c>
      <c r="M3914" s="240">
        <v>100.4963281131581</v>
      </c>
      <c r="N3914" s="240">
        <v>101.27135800169189</v>
      </c>
      <c r="O3914" s="240"/>
      <c r="P3914" s="238"/>
    </row>
    <row r="3915" spans="9:16" x14ac:dyDescent="0.35">
      <c r="I3915" s="223">
        <v>47428</v>
      </c>
      <c r="J3915" s="233">
        <v>99.879342956094533</v>
      </c>
      <c r="K3915" s="235">
        <v>99.984178082209027</v>
      </c>
      <c r="L3915" s="235">
        <v>99.983601737381676</v>
      </c>
      <c r="M3915" s="240">
        <v>100.49594246582856</v>
      </c>
      <c r="N3915" s="240">
        <v>101.27116926089592</v>
      </c>
      <c r="O3915" s="240"/>
      <c r="P3915" s="238"/>
    </row>
    <row r="3916" spans="9:16" x14ac:dyDescent="0.35">
      <c r="I3916" s="223">
        <v>47429</v>
      </c>
      <c r="J3916" s="233">
        <v>99.879369514985981</v>
      </c>
      <c r="K3916" s="235">
        <v>99.984181564911609</v>
      </c>
      <c r="L3916" s="235">
        <v>99.983605078510976</v>
      </c>
      <c r="M3916" s="240">
        <v>100.49555681849903</v>
      </c>
      <c r="N3916" s="240">
        <v>101.27098052009995</v>
      </c>
      <c r="O3916" s="240"/>
      <c r="P3916" s="238"/>
    </row>
    <row r="3917" spans="9:16" x14ac:dyDescent="0.35">
      <c r="I3917" s="223">
        <v>47430</v>
      </c>
      <c r="J3917" s="233">
        <v>99.87939607387743</v>
      </c>
      <c r="K3917" s="235">
        <v>99.98418504761419</v>
      </c>
      <c r="L3917" s="235">
        <v>99.983608419640277</v>
      </c>
      <c r="M3917" s="240">
        <v>100.49517117116949</v>
      </c>
      <c r="N3917" s="240">
        <v>101.27079177930398</v>
      </c>
      <c r="O3917" s="240"/>
      <c r="P3917" s="238"/>
    </row>
    <row r="3918" spans="9:16" x14ac:dyDescent="0.35">
      <c r="I3918" s="223">
        <v>47431</v>
      </c>
      <c r="J3918" s="233">
        <v>99.879422632768879</v>
      </c>
      <c r="K3918" s="235">
        <v>99.984188530316771</v>
      </c>
      <c r="L3918" s="235">
        <v>99.983611760769577</v>
      </c>
      <c r="M3918" s="240">
        <v>100.49478552383995</v>
      </c>
      <c r="N3918" s="240">
        <v>101.27060303850801</v>
      </c>
      <c r="O3918" s="240"/>
      <c r="P3918" s="238"/>
    </row>
    <row r="3919" spans="9:16" x14ac:dyDescent="0.35">
      <c r="I3919" s="223">
        <v>47432</v>
      </c>
      <c r="J3919" s="233">
        <v>99.879449191660328</v>
      </c>
      <c r="K3919" s="235">
        <v>99.984192013019353</v>
      </c>
      <c r="L3919" s="235">
        <v>99.983615101898877</v>
      </c>
      <c r="M3919" s="240">
        <v>100.49439987651041</v>
      </c>
      <c r="N3919" s="240">
        <v>101.27041429771204</v>
      </c>
      <c r="O3919" s="240"/>
      <c r="P3919" s="238"/>
    </row>
    <row r="3920" spans="9:16" x14ac:dyDescent="0.35">
      <c r="I3920" s="223">
        <v>47433</v>
      </c>
      <c r="J3920" s="233">
        <v>99.879475750551777</v>
      </c>
      <c r="K3920" s="235">
        <v>99.984195495721934</v>
      </c>
      <c r="L3920" s="235">
        <v>99.983618443028178</v>
      </c>
      <c r="M3920" s="240">
        <v>100.49401422918088</v>
      </c>
      <c r="N3920" s="240">
        <v>101.27022555691607</v>
      </c>
      <c r="O3920" s="240"/>
      <c r="P3920" s="238"/>
    </row>
    <row r="3921" spans="9:16" x14ac:dyDescent="0.35">
      <c r="I3921" s="223">
        <v>47434</v>
      </c>
      <c r="J3921" s="233">
        <v>99.879502309443225</v>
      </c>
      <c r="K3921" s="235">
        <v>99.984198978424516</v>
      </c>
      <c r="L3921" s="235">
        <v>99.983621784157478</v>
      </c>
      <c r="M3921" s="240">
        <v>100.49362858185134</v>
      </c>
      <c r="N3921" s="240">
        <v>101.2700368161201</v>
      </c>
      <c r="O3921" s="240"/>
      <c r="P3921" s="238"/>
    </row>
    <row r="3922" spans="9:16" x14ac:dyDescent="0.35">
      <c r="I3922" s="223">
        <v>47435</v>
      </c>
      <c r="J3922" s="233">
        <v>99.879528868334674</v>
      </c>
      <c r="K3922" s="235">
        <v>99.984202461127097</v>
      </c>
      <c r="L3922" s="235">
        <v>99.983625125286778</v>
      </c>
      <c r="M3922" s="240">
        <v>100.4932429345218</v>
      </c>
      <c r="N3922" s="240">
        <v>101.26984807532413</v>
      </c>
      <c r="O3922" s="240"/>
      <c r="P3922" s="238"/>
    </row>
    <row r="3923" spans="9:16" x14ac:dyDescent="0.35">
      <c r="I3923" s="223">
        <v>47436</v>
      </c>
      <c r="J3923" s="233">
        <v>99.879555427226123</v>
      </c>
      <c r="K3923" s="235">
        <v>99.984205943829679</v>
      </c>
      <c r="L3923" s="235">
        <v>99.983628466416079</v>
      </c>
      <c r="M3923" s="240">
        <v>100.49285728719227</v>
      </c>
      <c r="N3923" s="240">
        <v>101.26965933452816</v>
      </c>
      <c r="O3923" s="240"/>
      <c r="P3923" s="238"/>
    </row>
    <row r="3924" spans="9:16" x14ac:dyDescent="0.35">
      <c r="I3924" s="223">
        <v>47437</v>
      </c>
      <c r="J3924" s="233">
        <v>99.879581986117572</v>
      </c>
      <c r="K3924" s="235">
        <v>99.98420942653226</v>
      </c>
      <c r="L3924" s="235">
        <v>99.983631807545379</v>
      </c>
      <c r="M3924" s="240">
        <v>100.49247163986273</v>
      </c>
      <c r="N3924" s="240">
        <v>101.26947059373219</v>
      </c>
      <c r="O3924" s="240"/>
      <c r="P3924" s="238"/>
    </row>
    <row r="3925" spans="9:16" x14ac:dyDescent="0.35">
      <c r="I3925" s="223">
        <v>47438</v>
      </c>
      <c r="J3925" s="233">
        <v>99.87960854500902</v>
      </c>
      <c r="K3925" s="235">
        <v>99.984212909234842</v>
      </c>
      <c r="L3925" s="235">
        <v>99.983635148674679</v>
      </c>
      <c r="M3925" s="240">
        <v>100.49208599253319</v>
      </c>
      <c r="N3925" s="240">
        <v>101.26928185293622</v>
      </c>
      <c r="O3925" s="240"/>
      <c r="P3925" s="238"/>
    </row>
    <row r="3926" spans="9:16" x14ac:dyDescent="0.35">
      <c r="I3926" s="223">
        <v>47439</v>
      </c>
      <c r="J3926" s="233">
        <v>99.879635103900469</v>
      </c>
      <c r="K3926" s="235">
        <v>99.984216391937423</v>
      </c>
      <c r="L3926" s="235">
        <v>99.98363848980398</v>
      </c>
      <c r="M3926" s="240">
        <v>100.49170034520365</v>
      </c>
      <c r="N3926" s="240">
        <v>101.26909311214025</v>
      </c>
      <c r="O3926" s="240"/>
      <c r="P3926" s="238"/>
    </row>
    <row r="3927" spans="9:16" x14ac:dyDescent="0.35">
      <c r="I3927" s="223">
        <v>47440</v>
      </c>
      <c r="J3927" s="233">
        <v>99.879661662791918</v>
      </c>
      <c r="K3927" s="235">
        <v>99.984219874640004</v>
      </c>
      <c r="L3927" s="235">
        <v>99.98364183093328</v>
      </c>
      <c r="M3927" s="240">
        <v>100.49131469787412</v>
      </c>
      <c r="N3927" s="240">
        <v>101.26890437134428</v>
      </c>
      <c r="O3927" s="240"/>
      <c r="P3927" s="238"/>
    </row>
    <row r="3928" spans="9:16" x14ac:dyDescent="0.35">
      <c r="I3928" s="223">
        <v>47441</v>
      </c>
      <c r="J3928" s="233">
        <v>99.879688221683367</v>
      </c>
      <c r="K3928" s="235">
        <v>99.984223357342586</v>
      </c>
      <c r="L3928" s="235">
        <v>99.98364517206258</v>
      </c>
      <c r="M3928" s="240">
        <v>100.49092905054458</v>
      </c>
      <c r="N3928" s="240">
        <v>101.26871563054831</v>
      </c>
      <c r="O3928" s="240"/>
      <c r="P3928" s="238"/>
    </row>
    <row r="3929" spans="9:16" x14ac:dyDescent="0.35">
      <c r="I3929" s="223">
        <v>47442</v>
      </c>
      <c r="J3929" s="233">
        <v>99.879714780574815</v>
      </c>
      <c r="K3929" s="235">
        <v>99.984226840045167</v>
      </c>
      <c r="L3929" s="235">
        <v>99.983648513191881</v>
      </c>
      <c r="M3929" s="240">
        <v>100.49054340321504</v>
      </c>
      <c r="N3929" s="240">
        <v>101.26852688975234</v>
      </c>
      <c r="O3929" s="240"/>
      <c r="P3929" s="238"/>
    </row>
    <row r="3930" spans="9:16" x14ac:dyDescent="0.35">
      <c r="I3930" s="223">
        <v>47443</v>
      </c>
      <c r="J3930" s="233">
        <v>99.879741339466264</v>
      </c>
      <c r="K3930" s="235">
        <v>99.984230322747749</v>
      </c>
      <c r="L3930" s="235">
        <v>99.983651854321181</v>
      </c>
      <c r="M3930" s="240">
        <v>100.49015775588551</v>
      </c>
      <c r="N3930" s="240">
        <v>101.26833814895637</v>
      </c>
      <c r="O3930" s="240"/>
      <c r="P3930" s="238"/>
    </row>
    <row r="3931" spans="9:16" x14ac:dyDescent="0.35">
      <c r="I3931" s="223">
        <v>47444</v>
      </c>
      <c r="J3931" s="233">
        <v>99.879767898357713</v>
      </c>
      <c r="K3931" s="235">
        <v>99.98423380545033</v>
      </c>
      <c r="L3931" s="235">
        <v>99.983655195450481</v>
      </c>
      <c r="M3931" s="240">
        <v>100.48977210855597</v>
      </c>
      <c r="N3931" s="240">
        <v>101.2681494081604</v>
      </c>
      <c r="O3931" s="240"/>
      <c r="P3931" s="238"/>
    </row>
    <row r="3932" spans="9:16" x14ac:dyDescent="0.35">
      <c r="I3932" s="223">
        <v>47445</v>
      </c>
      <c r="J3932" s="233">
        <v>99.879794457249162</v>
      </c>
      <c r="K3932" s="235">
        <v>99.984237288152912</v>
      </c>
      <c r="L3932" s="235">
        <v>99.983658536579782</v>
      </c>
      <c r="M3932" s="240">
        <v>100.48938646122643</v>
      </c>
      <c r="N3932" s="240">
        <v>101.26796066736443</v>
      </c>
      <c r="O3932" s="240"/>
      <c r="P3932" s="238"/>
    </row>
    <row r="3933" spans="9:16" x14ac:dyDescent="0.35">
      <c r="I3933" s="223">
        <v>47446</v>
      </c>
      <c r="J3933" s="233">
        <v>99.87982101614061</v>
      </c>
      <c r="K3933" s="235">
        <v>99.984240770855493</v>
      </c>
      <c r="L3933" s="235">
        <v>99.983661877709082</v>
      </c>
      <c r="M3933" s="240">
        <v>100.48900081389689</v>
      </c>
      <c r="N3933" s="240">
        <v>101.26777192656846</v>
      </c>
      <c r="O3933" s="240"/>
      <c r="P3933" s="238"/>
    </row>
    <row r="3934" spans="9:16" x14ac:dyDescent="0.35">
      <c r="I3934" s="223">
        <v>47447</v>
      </c>
      <c r="J3934" s="233">
        <v>99.879847575032059</v>
      </c>
      <c r="K3934" s="235">
        <v>99.984244253558074</v>
      </c>
      <c r="L3934" s="235">
        <v>99.983665218838382</v>
      </c>
      <c r="M3934" s="240">
        <v>100.48861516656736</v>
      </c>
      <c r="N3934" s="240">
        <v>101.26758318577249</v>
      </c>
      <c r="O3934" s="240"/>
      <c r="P3934" s="238"/>
    </row>
    <row r="3935" spans="9:16" x14ac:dyDescent="0.35">
      <c r="I3935" s="223">
        <v>47448</v>
      </c>
      <c r="J3935" s="233">
        <v>99.879874133923508</v>
      </c>
      <c r="K3935" s="235">
        <v>99.984247736260656</v>
      </c>
      <c r="L3935" s="235">
        <v>99.983668559967683</v>
      </c>
      <c r="M3935" s="240">
        <v>100.48822951923782</v>
      </c>
      <c r="N3935" s="240">
        <v>101.26739444497652</v>
      </c>
      <c r="O3935" s="240"/>
      <c r="P3935" s="238"/>
    </row>
    <row r="3936" spans="9:16" x14ac:dyDescent="0.35">
      <c r="I3936" s="223">
        <v>47449</v>
      </c>
      <c r="J3936" s="233">
        <v>99.879900692814957</v>
      </c>
      <c r="K3936" s="235">
        <v>99.984251218963237</v>
      </c>
      <c r="L3936" s="235">
        <v>99.983671901096983</v>
      </c>
      <c r="M3936" s="240">
        <v>100.48784387190828</v>
      </c>
      <c r="N3936" s="240">
        <v>101.26720570418055</v>
      </c>
      <c r="O3936" s="240"/>
      <c r="P3936" s="238"/>
    </row>
    <row r="3937" spans="9:16" x14ac:dyDescent="0.35">
      <c r="I3937" s="223">
        <v>47450</v>
      </c>
      <c r="J3937" s="233">
        <v>99.879927251706405</v>
      </c>
      <c r="K3937" s="235">
        <v>99.984254701665819</v>
      </c>
      <c r="L3937" s="235">
        <v>99.983675242226283</v>
      </c>
      <c r="M3937" s="240">
        <v>100.48745822457875</v>
      </c>
      <c r="N3937" s="240">
        <v>101.26701696338458</v>
      </c>
      <c r="O3937" s="240"/>
      <c r="P3937" s="238"/>
    </row>
    <row r="3938" spans="9:16" x14ac:dyDescent="0.35">
      <c r="I3938" s="223">
        <v>47451</v>
      </c>
      <c r="J3938" s="233">
        <v>99.879953810597854</v>
      </c>
      <c r="K3938" s="235">
        <v>99.9842581843684</v>
      </c>
      <c r="L3938" s="235">
        <v>99.983678583355584</v>
      </c>
      <c r="M3938" s="240">
        <v>100.48707257724921</v>
      </c>
      <c r="N3938" s="240">
        <v>101.26682822258861</v>
      </c>
      <c r="O3938" s="240"/>
      <c r="P3938" s="238"/>
    </row>
    <row r="3939" spans="9:16" x14ac:dyDescent="0.35">
      <c r="I3939" s="223">
        <v>47452</v>
      </c>
      <c r="J3939" s="233">
        <v>99.879980369489303</v>
      </c>
      <c r="K3939" s="235">
        <v>99.984261667070982</v>
      </c>
      <c r="L3939" s="235">
        <v>99.983681924484884</v>
      </c>
      <c r="M3939" s="240">
        <v>100.48668692991967</v>
      </c>
      <c r="N3939" s="240">
        <v>101.26663948179264</v>
      </c>
      <c r="O3939" s="240"/>
      <c r="P3939" s="238"/>
    </row>
    <row r="3940" spans="9:16" x14ac:dyDescent="0.35">
      <c r="I3940" s="223">
        <v>47453</v>
      </c>
      <c r="J3940" s="233">
        <v>99.880006928380752</v>
      </c>
      <c r="K3940" s="235">
        <v>99.984265149773563</v>
      </c>
      <c r="L3940" s="235">
        <v>99.983685265614184</v>
      </c>
      <c r="M3940" s="240">
        <v>100.48630128259013</v>
      </c>
      <c r="N3940" s="240">
        <v>101.26645074099667</v>
      </c>
      <c r="O3940" s="240"/>
      <c r="P3940" s="238"/>
    </row>
    <row r="3941" spans="9:16" x14ac:dyDescent="0.35">
      <c r="I3941" s="223">
        <v>47454</v>
      </c>
      <c r="J3941" s="233">
        <v>99.8800334872722</v>
      </c>
      <c r="K3941" s="235">
        <v>99.984268632476144</v>
      </c>
      <c r="L3941" s="235">
        <v>99.983688606743485</v>
      </c>
      <c r="M3941" s="240">
        <v>100.4859156352606</v>
      </c>
      <c r="N3941" s="240">
        <v>101.2662620002007</v>
      </c>
      <c r="O3941" s="240"/>
      <c r="P3941" s="238"/>
    </row>
    <row r="3942" spans="9:16" x14ac:dyDescent="0.35">
      <c r="I3942" s="223">
        <v>47455</v>
      </c>
      <c r="J3942" s="233">
        <v>99.880060046163649</v>
      </c>
      <c r="K3942" s="235">
        <v>99.984272115178726</v>
      </c>
      <c r="L3942" s="235">
        <v>99.983691947872785</v>
      </c>
      <c r="M3942" s="240">
        <v>100.48552998793106</v>
      </c>
      <c r="N3942" s="240">
        <v>101.26607325940473</v>
      </c>
      <c r="O3942" s="240"/>
      <c r="P3942" s="238"/>
    </row>
    <row r="3943" spans="9:16" x14ac:dyDescent="0.35">
      <c r="I3943" s="223">
        <v>47456</v>
      </c>
      <c r="J3943" s="233">
        <v>99.880086605055098</v>
      </c>
      <c r="K3943" s="235">
        <v>99.984275597881307</v>
      </c>
      <c r="L3943" s="235">
        <v>99.983695289002085</v>
      </c>
      <c r="M3943" s="240">
        <v>100.48514434060152</v>
      </c>
      <c r="N3943" s="240">
        <v>101.26588451860876</v>
      </c>
      <c r="O3943" s="240"/>
      <c r="P3943" s="238"/>
    </row>
    <row r="3944" spans="9:16" x14ac:dyDescent="0.35">
      <c r="I3944" s="223">
        <v>47457</v>
      </c>
      <c r="J3944" s="233">
        <v>99.880113163946547</v>
      </c>
      <c r="K3944" s="235">
        <v>99.984279080583889</v>
      </c>
      <c r="L3944" s="235">
        <v>99.983698630131386</v>
      </c>
      <c r="M3944" s="240">
        <v>100.48475869327198</v>
      </c>
      <c r="N3944" s="240">
        <v>101.26569577781279</v>
      </c>
      <c r="O3944" s="240"/>
      <c r="P3944" s="238"/>
    </row>
    <row r="3945" spans="9:16" x14ac:dyDescent="0.35">
      <c r="I3945" s="223">
        <v>47458</v>
      </c>
      <c r="J3945" s="233">
        <v>99.880139722837995</v>
      </c>
      <c r="K3945" s="235">
        <v>99.98428256328647</v>
      </c>
      <c r="L3945" s="235">
        <v>99.983701971260686</v>
      </c>
      <c r="M3945" s="240">
        <v>100.48437304594245</v>
      </c>
      <c r="N3945" s="240">
        <v>101.26550703701682</v>
      </c>
      <c r="O3945" s="240"/>
      <c r="P3945" s="238"/>
    </row>
    <row r="3946" spans="9:16" x14ac:dyDescent="0.35">
      <c r="I3946" s="223">
        <v>47459</v>
      </c>
      <c r="J3946" s="233">
        <v>99.880166281729444</v>
      </c>
      <c r="K3946" s="235">
        <v>99.984286045989052</v>
      </c>
      <c r="L3946" s="235">
        <v>99.983705312389986</v>
      </c>
      <c r="M3946" s="240">
        <v>100.48398739861291</v>
      </c>
      <c r="N3946" s="240">
        <v>101.26531829622085</v>
      </c>
      <c r="O3946" s="240"/>
      <c r="P3946" s="238"/>
    </row>
    <row r="3947" spans="9:16" x14ac:dyDescent="0.35">
      <c r="I3947" s="223">
        <v>47460</v>
      </c>
      <c r="J3947" s="233">
        <v>99.880192840620893</v>
      </c>
      <c r="K3947" s="235">
        <v>99.984289528691633</v>
      </c>
      <c r="L3947" s="235">
        <v>99.983708653519287</v>
      </c>
      <c r="M3947" s="240">
        <v>100.48360175128337</v>
      </c>
      <c r="N3947" s="240">
        <v>101.26512955542488</v>
      </c>
      <c r="O3947" s="240"/>
      <c r="P3947" s="238"/>
    </row>
    <row r="3948" spans="9:16" x14ac:dyDescent="0.35">
      <c r="I3948" s="223">
        <v>47461</v>
      </c>
      <c r="J3948" s="233">
        <v>99.880219399512342</v>
      </c>
      <c r="K3948" s="235">
        <v>99.984293011394215</v>
      </c>
      <c r="L3948" s="235">
        <v>99.983711994648587</v>
      </c>
      <c r="M3948" s="240">
        <v>100.48321610395384</v>
      </c>
      <c r="N3948" s="240">
        <v>101.26494081462891</v>
      </c>
      <c r="O3948" s="240"/>
      <c r="P3948" s="238"/>
    </row>
    <row r="3949" spans="9:16" x14ac:dyDescent="0.35">
      <c r="I3949" s="223">
        <v>47462</v>
      </c>
      <c r="J3949" s="233">
        <v>99.88024595840379</v>
      </c>
      <c r="K3949" s="235">
        <v>99.984296494096796</v>
      </c>
      <c r="L3949" s="235">
        <v>99.983715335777887</v>
      </c>
      <c r="M3949" s="240">
        <v>100.4828304566243</v>
      </c>
      <c r="N3949" s="240">
        <v>101.26475207383294</v>
      </c>
      <c r="O3949" s="240"/>
      <c r="P3949" s="238"/>
    </row>
    <row r="3950" spans="9:16" x14ac:dyDescent="0.35">
      <c r="I3950" s="223">
        <v>47463</v>
      </c>
      <c r="J3950" s="233">
        <v>99.880272517295239</v>
      </c>
      <c r="K3950" s="235">
        <v>99.984299976799377</v>
      </c>
      <c r="L3950" s="235">
        <v>99.983718676907188</v>
      </c>
      <c r="M3950" s="240">
        <v>100.48244480929476</v>
      </c>
      <c r="N3950" s="240">
        <v>101.26456333303697</v>
      </c>
      <c r="O3950" s="240"/>
      <c r="P3950" s="238"/>
    </row>
    <row r="3951" spans="9:16" x14ac:dyDescent="0.35">
      <c r="I3951" s="223">
        <v>47464</v>
      </c>
      <c r="J3951" s="233">
        <v>99.880299076186688</v>
      </c>
      <c r="K3951" s="235">
        <v>99.984303459501959</v>
      </c>
      <c r="L3951" s="235">
        <v>99.983722018036488</v>
      </c>
      <c r="M3951" s="240">
        <v>100.48205916196522</v>
      </c>
      <c r="N3951" s="240">
        <v>101.264374592241</v>
      </c>
      <c r="O3951" s="240"/>
      <c r="P3951" s="238"/>
    </row>
    <row r="3952" spans="9:16" x14ac:dyDescent="0.35">
      <c r="I3952" s="223">
        <v>47465</v>
      </c>
      <c r="J3952" s="233">
        <v>99.880325635078137</v>
      </c>
      <c r="K3952" s="235">
        <v>99.98430694220454</v>
      </c>
      <c r="L3952" s="235">
        <v>99.983725359165788</v>
      </c>
      <c r="M3952" s="240">
        <v>100.48167351463569</v>
      </c>
      <c r="N3952" s="240">
        <v>101.26418585144503</v>
      </c>
      <c r="O3952" s="240"/>
      <c r="P3952" s="238"/>
    </row>
    <row r="3953" spans="9:16" x14ac:dyDescent="0.35">
      <c r="I3953" s="223">
        <v>47466</v>
      </c>
      <c r="J3953" s="233">
        <v>99.880352193969586</v>
      </c>
      <c r="K3953" s="235">
        <v>99.984310424907122</v>
      </c>
      <c r="L3953" s="235">
        <v>99.983728700295089</v>
      </c>
      <c r="M3953" s="240">
        <v>100.48128786730615</v>
      </c>
      <c r="N3953" s="240">
        <v>101.26399711064906</v>
      </c>
      <c r="O3953" s="240"/>
      <c r="P3953" s="238"/>
    </row>
    <row r="3954" spans="9:16" x14ac:dyDescent="0.35">
      <c r="I3954" s="223">
        <v>47467</v>
      </c>
      <c r="J3954" s="233">
        <v>99.880378752861034</v>
      </c>
      <c r="K3954" s="235">
        <v>99.984313907609703</v>
      </c>
      <c r="L3954" s="235">
        <v>99.983732041424389</v>
      </c>
      <c r="M3954" s="240">
        <v>100.48090221997661</v>
      </c>
      <c r="N3954" s="240">
        <v>101.26380836985309</v>
      </c>
      <c r="O3954" s="240"/>
      <c r="P3954" s="238"/>
    </row>
    <row r="3955" spans="9:16" x14ac:dyDescent="0.35">
      <c r="I3955" s="223">
        <v>47468</v>
      </c>
      <c r="J3955" s="233">
        <v>99.880405311752483</v>
      </c>
      <c r="K3955" s="235">
        <v>99.984317390312285</v>
      </c>
      <c r="L3955" s="235">
        <v>99.983735382553689</v>
      </c>
      <c r="M3955" s="240">
        <v>100.48051657264708</v>
      </c>
      <c r="N3955" s="240">
        <v>101.26361962905712</v>
      </c>
      <c r="O3955" s="240"/>
      <c r="P3955" s="238"/>
    </row>
    <row r="3956" spans="9:16" x14ac:dyDescent="0.35">
      <c r="I3956" s="223">
        <v>47469</v>
      </c>
      <c r="J3956" s="233">
        <v>99.880431870643932</v>
      </c>
      <c r="K3956" s="235">
        <v>99.984320873014866</v>
      </c>
      <c r="L3956" s="235">
        <v>99.98373872368299</v>
      </c>
      <c r="M3956" s="240">
        <v>100.48013092531754</v>
      </c>
      <c r="N3956" s="240">
        <v>101.26343088826115</v>
      </c>
      <c r="O3956" s="240"/>
      <c r="P3956" s="238"/>
    </row>
    <row r="3957" spans="9:16" x14ac:dyDescent="0.35">
      <c r="I3957" s="223">
        <v>47470</v>
      </c>
      <c r="J3957" s="233">
        <v>99.880458429535381</v>
      </c>
      <c r="K3957" s="235">
        <v>99.984324355717447</v>
      </c>
      <c r="L3957" s="235">
        <v>99.98374206481229</v>
      </c>
      <c r="M3957" s="240">
        <v>100.479745277988</v>
      </c>
      <c r="N3957" s="240">
        <v>101.26324214746518</v>
      </c>
      <c r="O3957" s="240"/>
      <c r="P3957" s="238"/>
    </row>
    <row r="3958" spans="9:16" x14ac:dyDescent="0.35">
      <c r="I3958" s="223">
        <v>47471</v>
      </c>
      <c r="J3958" s="233">
        <v>99.880484988426829</v>
      </c>
      <c r="K3958" s="235">
        <v>99.984327838420029</v>
      </c>
      <c r="L3958" s="235">
        <v>99.98374540594159</v>
      </c>
      <c r="M3958" s="240">
        <v>100.47935963065846</v>
      </c>
      <c r="N3958" s="240">
        <v>101.26305340666921</v>
      </c>
      <c r="O3958" s="240"/>
      <c r="P3958" s="238"/>
    </row>
    <row r="3959" spans="9:16" x14ac:dyDescent="0.35">
      <c r="I3959" s="223">
        <v>47472</v>
      </c>
      <c r="J3959" s="233">
        <v>99.880511547318278</v>
      </c>
      <c r="K3959" s="235">
        <v>99.98433132112261</v>
      </c>
      <c r="L3959" s="235">
        <v>99.983748747070891</v>
      </c>
      <c r="M3959" s="240">
        <v>100.47897398332893</v>
      </c>
      <c r="N3959" s="240">
        <v>101.26286466587324</v>
      </c>
      <c r="O3959" s="240"/>
      <c r="P3959" s="238"/>
    </row>
    <row r="3960" spans="9:16" x14ac:dyDescent="0.35">
      <c r="I3960" s="223">
        <v>47473</v>
      </c>
      <c r="J3960" s="233">
        <v>99.880538106209727</v>
      </c>
      <c r="K3960" s="235">
        <v>99.984334803825192</v>
      </c>
      <c r="L3960" s="235">
        <v>99.983752088200191</v>
      </c>
      <c r="M3960" s="240">
        <v>100.47858833599939</v>
      </c>
      <c r="N3960" s="240">
        <v>101.26267592507727</v>
      </c>
      <c r="O3960" s="240"/>
      <c r="P3960" s="238"/>
    </row>
    <row r="3961" spans="9:16" x14ac:dyDescent="0.35">
      <c r="I3961" s="223">
        <v>47474</v>
      </c>
      <c r="J3961" s="233">
        <v>99.880564665101176</v>
      </c>
      <c r="K3961" s="235">
        <v>99.984338286527773</v>
      </c>
      <c r="L3961" s="235">
        <v>99.983755429329491</v>
      </c>
      <c r="M3961" s="240">
        <v>100.47820268866985</v>
      </c>
      <c r="N3961" s="240">
        <v>101.2624871842813</v>
      </c>
      <c r="O3961" s="240"/>
      <c r="P3961" s="238"/>
    </row>
    <row r="3962" spans="9:16" x14ac:dyDescent="0.35">
      <c r="I3962" s="223">
        <v>47475</v>
      </c>
      <c r="J3962" s="233">
        <v>99.880591223992624</v>
      </c>
      <c r="K3962" s="235">
        <v>99.984341769230355</v>
      </c>
      <c r="L3962" s="235">
        <v>99.983758770458792</v>
      </c>
      <c r="M3962" s="240">
        <v>100.47781704134032</v>
      </c>
      <c r="N3962" s="240">
        <v>101.26229844348534</v>
      </c>
      <c r="O3962" s="240"/>
      <c r="P3962" s="238"/>
    </row>
    <row r="3963" spans="9:16" x14ac:dyDescent="0.35">
      <c r="I3963" s="223">
        <v>47476</v>
      </c>
      <c r="J3963" s="233">
        <v>99.880617782884073</v>
      </c>
      <c r="K3963" s="235">
        <v>99.984345251932936</v>
      </c>
      <c r="L3963" s="235">
        <v>99.983762111588092</v>
      </c>
      <c r="M3963" s="240">
        <v>100.47743139401078</v>
      </c>
      <c r="N3963" s="240">
        <v>101.26210970268936</v>
      </c>
      <c r="O3963" s="240"/>
      <c r="P3963" s="238"/>
    </row>
    <row r="3964" spans="9:16" x14ac:dyDescent="0.35">
      <c r="I3964" s="223">
        <v>47477</v>
      </c>
      <c r="J3964" s="233">
        <v>99.880644341775522</v>
      </c>
      <c r="K3964" s="235">
        <v>99.984348734635518</v>
      </c>
      <c r="L3964" s="235">
        <v>99.983765452717392</v>
      </c>
      <c r="M3964" s="240">
        <v>100.47704574668124</v>
      </c>
      <c r="N3964" s="240">
        <v>101.2619209618934</v>
      </c>
      <c r="O3964" s="240"/>
      <c r="P3964" s="238"/>
    </row>
    <row r="3965" spans="9:16" x14ac:dyDescent="0.35">
      <c r="I3965" s="223">
        <v>47478</v>
      </c>
      <c r="J3965" s="233">
        <v>99.880670900666971</v>
      </c>
      <c r="K3965" s="235">
        <v>99.984352217338099</v>
      </c>
      <c r="L3965" s="235">
        <v>99.983768793846693</v>
      </c>
      <c r="M3965" s="240">
        <v>100.4766600993517</v>
      </c>
      <c r="N3965" s="240">
        <v>101.26173222109742</v>
      </c>
      <c r="O3965" s="240"/>
      <c r="P3965" s="238"/>
    </row>
    <row r="3966" spans="9:16" x14ac:dyDescent="0.35">
      <c r="I3966" s="223">
        <v>47479</v>
      </c>
      <c r="J3966" s="233">
        <v>99.880697459558419</v>
      </c>
      <c r="K3966" s="235">
        <v>99.98435570004068</v>
      </c>
      <c r="L3966" s="235">
        <v>99.983772134975993</v>
      </c>
      <c r="M3966" s="240">
        <v>100.47627445202217</v>
      </c>
      <c r="N3966" s="240">
        <v>101.26154348030146</v>
      </c>
      <c r="O3966" s="240"/>
      <c r="P3966" s="238"/>
    </row>
    <row r="3967" spans="9:16" x14ac:dyDescent="0.35">
      <c r="I3967" s="223">
        <v>47480</v>
      </c>
      <c r="J3967" s="233">
        <v>99.880724018449868</v>
      </c>
      <c r="K3967" s="235">
        <v>99.984359182743262</v>
      </c>
      <c r="L3967" s="235">
        <v>99.983775476105293</v>
      </c>
      <c r="M3967" s="240">
        <v>100.47588880469263</v>
      </c>
      <c r="N3967" s="240">
        <v>101.26135473950548</v>
      </c>
      <c r="O3967" s="240"/>
      <c r="P3967" s="238"/>
    </row>
    <row r="3968" spans="9:16" x14ac:dyDescent="0.35">
      <c r="I3968" s="223">
        <v>47481</v>
      </c>
      <c r="J3968" s="233">
        <v>99.880750577341317</v>
      </c>
      <c r="K3968" s="235">
        <v>99.984362665445843</v>
      </c>
      <c r="L3968" s="235">
        <v>99.983778817234594</v>
      </c>
      <c r="M3968" s="240">
        <v>100.47550315736309</v>
      </c>
      <c r="N3968" s="240">
        <v>101.26116599870952</v>
      </c>
      <c r="O3968" s="240"/>
      <c r="P3968" s="238"/>
    </row>
    <row r="3969" spans="9:16" x14ac:dyDescent="0.35">
      <c r="I3969" s="223">
        <v>47482</v>
      </c>
      <c r="J3969" s="233">
        <v>99.880777136232766</v>
      </c>
      <c r="K3969" s="235">
        <v>99.984366148148425</v>
      </c>
      <c r="L3969" s="235">
        <v>99.983782158363894</v>
      </c>
      <c r="M3969" s="240">
        <v>100.47511751003356</v>
      </c>
      <c r="N3969" s="240">
        <v>101.26097725791354</v>
      </c>
      <c r="O3969" s="240"/>
      <c r="P3969" s="238"/>
    </row>
    <row r="3970" spans="9:16" x14ac:dyDescent="0.35">
      <c r="I3970" s="223">
        <v>47483</v>
      </c>
      <c r="J3970" s="233">
        <v>99.880803695124214</v>
      </c>
      <c r="K3970" s="235">
        <v>99.984369630851006</v>
      </c>
      <c r="L3970" s="235">
        <v>99.983785499493194</v>
      </c>
      <c r="M3970" s="240">
        <v>100.47473186270402</v>
      </c>
      <c r="N3970" s="240">
        <v>101.26078851711758</v>
      </c>
      <c r="O3970" s="240"/>
      <c r="P3970" s="238"/>
    </row>
    <row r="3971" spans="9:16" x14ac:dyDescent="0.35">
      <c r="I3971" s="223">
        <v>47484</v>
      </c>
      <c r="J3971" s="233">
        <v>99.880830254015663</v>
      </c>
      <c r="K3971" s="235">
        <v>99.984373113553588</v>
      </c>
      <c r="L3971" s="235">
        <v>99.983788840622495</v>
      </c>
      <c r="M3971" s="240">
        <v>100.47434621537448</v>
      </c>
      <c r="N3971" s="240">
        <v>101.2605997763216</v>
      </c>
      <c r="O3971" s="240"/>
      <c r="P3971" s="238"/>
    </row>
    <row r="3972" spans="9:16" x14ac:dyDescent="0.35">
      <c r="I3972" s="223">
        <v>47485</v>
      </c>
      <c r="J3972" s="233">
        <v>99.880856812907112</v>
      </c>
      <c r="K3972" s="235">
        <v>99.984376596256169</v>
      </c>
      <c r="L3972" s="235">
        <v>99.983792181751795</v>
      </c>
      <c r="M3972" s="240">
        <v>100.47396056804494</v>
      </c>
      <c r="N3972" s="240">
        <v>101.26041103552564</v>
      </c>
      <c r="O3972" s="240"/>
      <c r="P3972" s="238"/>
    </row>
    <row r="3973" spans="9:16" x14ac:dyDescent="0.35">
      <c r="I3973" s="223">
        <v>47486</v>
      </c>
      <c r="J3973" s="233">
        <v>99.880883371798561</v>
      </c>
      <c r="K3973" s="235">
        <v>99.98438007895875</v>
      </c>
      <c r="L3973" s="235">
        <v>99.983795522881096</v>
      </c>
      <c r="M3973" s="240">
        <v>100.47357492071541</v>
      </c>
      <c r="N3973" s="240">
        <v>101.26022229472966</v>
      </c>
      <c r="O3973" s="240"/>
      <c r="P3973" s="238"/>
    </row>
    <row r="3974" spans="9:16" x14ac:dyDescent="0.35">
      <c r="I3974" s="223">
        <v>47487</v>
      </c>
      <c r="J3974" s="233">
        <v>99.880909930690009</v>
      </c>
      <c r="K3974" s="235">
        <v>99.984383561661332</v>
      </c>
      <c r="L3974" s="235">
        <v>99.983798864010396</v>
      </c>
      <c r="M3974" s="240">
        <v>100.47318927338587</v>
      </c>
      <c r="N3974" s="240">
        <v>101.2600335539337</v>
      </c>
      <c r="O3974" s="240"/>
      <c r="P3974" s="238"/>
    </row>
    <row r="3975" spans="9:16" x14ac:dyDescent="0.35">
      <c r="I3975" s="223">
        <v>47488</v>
      </c>
      <c r="J3975" s="233">
        <v>99.880936489581458</v>
      </c>
      <c r="K3975" s="235">
        <v>99.984387044363913</v>
      </c>
      <c r="L3975" s="235">
        <v>99.983802205139696</v>
      </c>
      <c r="M3975" s="240">
        <v>100.47280362605633</v>
      </c>
      <c r="N3975" s="240">
        <v>101.25984481313772</v>
      </c>
      <c r="O3975" s="240"/>
      <c r="P3975" s="238"/>
    </row>
    <row r="3976" spans="9:16" x14ac:dyDescent="0.35">
      <c r="I3976" s="223">
        <v>47489</v>
      </c>
      <c r="J3976" s="233">
        <v>99.880963048472907</v>
      </c>
      <c r="K3976" s="235">
        <v>99.984390527066495</v>
      </c>
      <c r="L3976" s="235">
        <v>99.983805546268997</v>
      </c>
      <c r="M3976" s="240">
        <v>100.4724179787268</v>
      </c>
      <c r="N3976" s="240">
        <v>101.25965607234176</v>
      </c>
      <c r="O3976" s="240"/>
      <c r="P3976" s="238"/>
    </row>
    <row r="3977" spans="9:16" x14ac:dyDescent="0.35">
      <c r="I3977" s="223">
        <v>47490</v>
      </c>
      <c r="J3977" s="233">
        <v>99.880989607364356</v>
      </c>
      <c r="K3977" s="235">
        <v>99.984394009769076</v>
      </c>
      <c r="L3977" s="235">
        <v>99.983808887398297</v>
      </c>
      <c r="M3977" s="240">
        <v>100.47203233139726</v>
      </c>
      <c r="N3977" s="240">
        <v>101.25946733154578</v>
      </c>
      <c r="O3977" s="240"/>
      <c r="P3977" s="238"/>
    </row>
    <row r="3978" spans="9:16" x14ac:dyDescent="0.35">
      <c r="I3978" s="223">
        <v>47491</v>
      </c>
      <c r="J3978" s="233">
        <v>99.881016166255804</v>
      </c>
      <c r="K3978" s="235">
        <v>99.984397492471658</v>
      </c>
      <c r="L3978" s="235">
        <v>99.983812228527597</v>
      </c>
      <c r="M3978" s="240">
        <v>100.47164668406772</v>
      </c>
      <c r="N3978" s="240">
        <v>101.25927859074982</v>
      </c>
      <c r="O3978" s="240"/>
      <c r="P3978" s="238"/>
    </row>
    <row r="3979" spans="9:16" x14ac:dyDescent="0.35">
      <c r="I3979" s="223">
        <v>47492</v>
      </c>
      <c r="J3979" s="233">
        <v>99.881042725147253</v>
      </c>
      <c r="K3979" s="235">
        <v>99.984400975174239</v>
      </c>
      <c r="L3979" s="235">
        <v>99.983815569656898</v>
      </c>
      <c r="M3979" s="240">
        <v>100.47126103673818</v>
      </c>
      <c r="N3979" s="240">
        <v>101.25908984995384</v>
      </c>
      <c r="O3979" s="240"/>
      <c r="P3979" s="238"/>
    </row>
    <row r="3980" spans="9:16" x14ac:dyDescent="0.35">
      <c r="I3980" s="223">
        <v>47493</v>
      </c>
      <c r="J3980" s="233">
        <v>99.881069284038702</v>
      </c>
      <c r="K3980" s="235">
        <v>99.984404457876821</v>
      </c>
      <c r="L3980" s="235">
        <v>99.983818910786198</v>
      </c>
      <c r="M3980" s="240">
        <v>100.47087538940865</v>
      </c>
      <c r="N3980" s="240">
        <v>101.25890110915788</v>
      </c>
      <c r="O3980" s="240"/>
      <c r="P3980" s="238"/>
    </row>
    <row r="3981" spans="9:16" x14ac:dyDescent="0.35">
      <c r="I3981" s="223">
        <v>47494</v>
      </c>
      <c r="J3981" s="233">
        <v>99.881095842930151</v>
      </c>
      <c r="K3981" s="235">
        <v>99.984407940579402</v>
      </c>
      <c r="L3981" s="235">
        <v>99.983822251915498</v>
      </c>
      <c r="M3981" s="240">
        <v>100.47048974207911</v>
      </c>
      <c r="N3981" s="240">
        <v>101.2587123683619</v>
      </c>
      <c r="O3981" s="240"/>
      <c r="P3981" s="238"/>
    </row>
    <row r="3982" spans="9:16" x14ac:dyDescent="0.35">
      <c r="I3982" s="223">
        <v>47495</v>
      </c>
      <c r="J3982" s="233">
        <v>99.8811224018216</v>
      </c>
      <c r="K3982" s="235">
        <v>99.984411423281983</v>
      </c>
      <c r="L3982" s="235">
        <v>99.983825593044799</v>
      </c>
      <c r="M3982" s="240">
        <v>100.47010409474957</v>
      </c>
      <c r="N3982" s="240">
        <v>101.25852362756594</v>
      </c>
      <c r="O3982" s="240"/>
      <c r="P3982" s="238"/>
    </row>
    <row r="3983" spans="9:16" x14ac:dyDescent="0.35">
      <c r="I3983" s="223">
        <v>47496</v>
      </c>
      <c r="J3983" s="233">
        <v>99.881148960713048</v>
      </c>
      <c r="K3983" s="235">
        <v>99.984414905984565</v>
      </c>
      <c r="L3983" s="235">
        <v>99.983828934174099</v>
      </c>
      <c r="M3983" s="240">
        <v>100.46971844742004</v>
      </c>
      <c r="N3983" s="240">
        <v>101.25833488676996</v>
      </c>
      <c r="O3983" s="240"/>
      <c r="P3983" s="238"/>
    </row>
    <row r="3984" spans="9:16" x14ac:dyDescent="0.35">
      <c r="I3984" s="223">
        <v>47497</v>
      </c>
      <c r="J3984" s="233">
        <v>99.881175519604497</v>
      </c>
      <c r="K3984" s="235">
        <v>99.984418388687146</v>
      </c>
      <c r="L3984" s="235">
        <v>99.983832275303399</v>
      </c>
      <c r="M3984" s="240">
        <v>100.4693328000905</v>
      </c>
      <c r="N3984" s="240">
        <v>101.258146145974</v>
      </c>
      <c r="O3984" s="240"/>
      <c r="P3984" s="238"/>
    </row>
    <row r="3985" spans="9:16" x14ac:dyDescent="0.35">
      <c r="I3985" s="223">
        <v>47498</v>
      </c>
      <c r="J3985" s="233">
        <v>99.881202078495946</v>
      </c>
      <c r="K3985" s="235">
        <v>99.984421871389728</v>
      </c>
      <c r="L3985" s="235">
        <v>99.9838356164327</v>
      </c>
      <c r="M3985" s="240">
        <v>100.46894715276096</v>
      </c>
      <c r="N3985" s="240">
        <v>101.25795740517802</v>
      </c>
      <c r="O3985" s="240"/>
      <c r="P3985" s="238"/>
    </row>
    <row r="3986" spans="9:16" x14ac:dyDescent="0.35">
      <c r="I3986" s="223">
        <v>47499</v>
      </c>
      <c r="J3986" s="233">
        <v>99.881228637387395</v>
      </c>
      <c r="K3986" s="235">
        <v>99.984425354092309</v>
      </c>
      <c r="L3986" s="235">
        <v>99.983838957562</v>
      </c>
      <c r="M3986" s="240">
        <v>100.46856150543142</v>
      </c>
      <c r="N3986" s="240">
        <v>101.25776866438206</v>
      </c>
      <c r="O3986" s="240"/>
      <c r="P3986" s="238"/>
    </row>
    <row r="3987" spans="9:16" x14ac:dyDescent="0.35">
      <c r="I3987" s="223">
        <v>47500</v>
      </c>
      <c r="J3987" s="233">
        <v>99.881255196278843</v>
      </c>
      <c r="K3987" s="235">
        <v>99.984428836794891</v>
      </c>
      <c r="L3987" s="235">
        <v>99.9838422986913</v>
      </c>
      <c r="M3987" s="240">
        <v>100.46817585810189</v>
      </c>
      <c r="N3987" s="240">
        <v>101.25757992358608</v>
      </c>
      <c r="O3987" s="240"/>
      <c r="P3987" s="238"/>
    </row>
    <row r="3988" spans="9:16" x14ac:dyDescent="0.35">
      <c r="I3988" s="223">
        <v>47501</v>
      </c>
      <c r="J3988" s="233">
        <v>99.881281755170292</v>
      </c>
      <c r="K3988" s="235">
        <v>99.984432319497472</v>
      </c>
      <c r="L3988" s="235">
        <v>99.983845639820601</v>
      </c>
      <c r="M3988" s="240">
        <v>100.46779021077235</v>
      </c>
      <c r="N3988" s="240">
        <v>101.25739118279012</v>
      </c>
      <c r="O3988" s="240"/>
      <c r="P3988" s="238"/>
    </row>
    <row r="3989" spans="9:16" x14ac:dyDescent="0.35">
      <c r="I3989" s="223">
        <v>47502</v>
      </c>
      <c r="J3989" s="233">
        <v>99.881308314061741</v>
      </c>
      <c r="K3989" s="235">
        <v>99.984435802200053</v>
      </c>
      <c r="L3989" s="235">
        <v>99.983848980949901</v>
      </c>
      <c r="M3989" s="240">
        <v>100.46740456344281</v>
      </c>
      <c r="N3989" s="240">
        <v>101.25720244199414</v>
      </c>
      <c r="O3989" s="240"/>
      <c r="P3989" s="238"/>
    </row>
    <row r="3990" spans="9:16" x14ac:dyDescent="0.35">
      <c r="I3990" s="223">
        <v>47503</v>
      </c>
      <c r="J3990" s="233">
        <v>99.88133487295319</v>
      </c>
      <c r="K3990" s="235">
        <v>99.984439284902635</v>
      </c>
      <c r="L3990" s="235">
        <v>99.983852322079201</v>
      </c>
      <c r="M3990" s="240">
        <v>100.46701891611328</v>
      </c>
      <c r="N3990" s="240">
        <v>101.25701370119818</v>
      </c>
      <c r="O3990" s="240"/>
      <c r="P3990" s="238"/>
    </row>
    <row r="3991" spans="9:16" x14ac:dyDescent="0.35">
      <c r="I3991" s="223">
        <v>47504</v>
      </c>
      <c r="J3991" s="233">
        <v>99.881361431844638</v>
      </c>
      <c r="K3991" s="235">
        <v>99.984442767605216</v>
      </c>
      <c r="L3991" s="235">
        <v>99.983855663208502</v>
      </c>
      <c r="M3991" s="240">
        <v>100.46663326878374</v>
      </c>
      <c r="N3991" s="240">
        <v>101.2568249604022</v>
      </c>
      <c r="O3991" s="240"/>
      <c r="P3991" s="238"/>
    </row>
    <row r="3992" spans="9:16" x14ac:dyDescent="0.35">
      <c r="I3992" s="223">
        <v>47505</v>
      </c>
      <c r="J3992" s="233">
        <v>99.881387990736087</v>
      </c>
      <c r="K3992" s="235">
        <v>99.984446250307798</v>
      </c>
      <c r="L3992" s="235">
        <v>99.983859004337802</v>
      </c>
      <c r="M3992" s="240">
        <v>100.4662476214542</v>
      </c>
      <c r="N3992" s="240">
        <v>101.25663621960624</v>
      </c>
      <c r="O3992" s="240"/>
      <c r="P3992" s="238"/>
    </row>
    <row r="3993" spans="9:16" x14ac:dyDescent="0.35">
      <c r="I3993" s="223">
        <v>47506</v>
      </c>
      <c r="J3993" s="233">
        <v>99.881414549627536</v>
      </c>
      <c r="K3993" s="235">
        <v>99.984449733010379</v>
      </c>
      <c r="L3993" s="235">
        <v>99.983862345467102</v>
      </c>
      <c r="M3993" s="240">
        <v>100.46586197412466</v>
      </c>
      <c r="N3993" s="240">
        <v>101.25644747881026</v>
      </c>
      <c r="O3993" s="240"/>
      <c r="P3993" s="238"/>
    </row>
    <row r="3994" spans="9:16" x14ac:dyDescent="0.35">
      <c r="I3994" s="223">
        <v>47507</v>
      </c>
      <c r="J3994" s="233">
        <v>99.881441108518985</v>
      </c>
      <c r="K3994" s="235">
        <v>99.984453215712961</v>
      </c>
      <c r="L3994" s="235">
        <v>99.983865686596403</v>
      </c>
      <c r="M3994" s="240">
        <v>100.46547632679513</v>
      </c>
      <c r="N3994" s="240">
        <v>101.2562587380143</v>
      </c>
      <c r="O3994" s="240"/>
      <c r="P3994" s="238"/>
    </row>
    <row r="3995" spans="9:16" x14ac:dyDescent="0.35">
      <c r="I3995" s="223">
        <v>47508</v>
      </c>
      <c r="J3995" s="233">
        <v>99.881467667410433</v>
      </c>
      <c r="K3995" s="235">
        <v>99.984456698415542</v>
      </c>
      <c r="L3995" s="235">
        <v>99.983869027725703</v>
      </c>
      <c r="M3995" s="240">
        <v>100.46509067946559</v>
      </c>
      <c r="N3995" s="240">
        <v>101.25606999721832</v>
      </c>
      <c r="O3995" s="240"/>
      <c r="P3995" s="238"/>
    </row>
    <row r="3996" spans="9:16" x14ac:dyDescent="0.35">
      <c r="I3996" s="223">
        <v>47509</v>
      </c>
      <c r="J3996" s="233">
        <v>99.881494226301882</v>
      </c>
      <c r="K3996" s="235">
        <v>99.984460181118124</v>
      </c>
      <c r="L3996" s="235">
        <v>99.983872368855003</v>
      </c>
      <c r="M3996" s="240">
        <v>100.46470503213605</v>
      </c>
      <c r="N3996" s="240">
        <v>101.25588125642236</v>
      </c>
      <c r="O3996" s="240"/>
      <c r="P3996" s="238"/>
    </row>
    <row r="3997" spans="9:16" x14ac:dyDescent="0.35">
      <c r="I3997" s="223">
        <v>47510</v>
      </c>
      <c r="J3997" s="233">
        <v>99.881520785193331</v>
      </c>
      <c r="K3997" s="235">
        <v>99.984463663820705</v>
      </c>
      <c r="L3997" s="235">
        <v>99.983875709984304</v>
      </c>
      <c r="M3997" s="240">
        <v>100.46431938480652</v>
      </c>
      <c r="N3997" s="240">
        <v>101.25569251562638</v>
      </c>
      <c r="O3997" s="240"/>
      <c r="P3997" s="238"/>
    </row>
    <row r="3998" spans="9:16" x14ac:dyDescent="0.35">
      <c r="I3998" s="223">
        <v>47511</v>
      </c>
      <c r="J3998" s="233">
        <v>99.88154734408478</v>
      </c>
      <c r="K3998" s="235">
        <v>99.984467146523286</v>
      </c>
      <c r="L3998" s="235">
        <v>99.983879051113604</v>
      </c>
      <c r="M3998" s="240">
        <v>100.46393373747698</v>
      </c>
      <c r="N3998" s="240">
        <v>101.25550377483042</v>
      </c>
      <c r="O3998" s="240"/>
      <c r="P3998" s="238"/>
    </row>
    <row r="3999" spans="9:16" x14ac:dyDescent="0.35">
      <c r="I3999" s="223">
        <v>47512</v>
      </c>
      <c r="J3999" s="233">
        <v>99.881573902976228</v>
      </c>
      <c r="K3999" s="235">
        <v>99.984470629225868</v>
      </c>
      <c r="L3999" s="235">
        <v>99.983882392242904</v>
      </c>
      <c r="M3999" s="240">
        <v>100.46354809014744</v>
      </c>
      <c r="N3999" s="240">
        <v>101.25531503403444</v>
      </c>
      <c r="O3999" s="240"/>
      <c r="P3999" s="238"/>
    </row>
    <row r="4000" spans="9:16" x14ac:dyDescent="0.35">
      <c r="I4000" s="223">
        <v>47513</v>
      </c>
      <c r="J4000" s="233">
        <v>99.881600461867677</v>
      </c>
      <c r="K4000" s="235">
        <v>99.984474111928449</v>
      </c>
      <c r="L4000" s="235">
        <v>99.983885733372205</v>
      </c>
      <c r="M4000" s="240">
        <v>100.4631624428179</v>
      </c>
      <c r="N4000" s="240">
        <v>101.25512629323848</v>
      </c>
      <c r="O4000" s="240"/>
      <c r="P4000" s="238"/>
    </row>
    <row r="4001" spans="9:16" x14ac:dyDescent="0.35">
      <c r="I4001" s="223">
        <v>47514</v>
      </c>
      <c r="J4001" s="233">
        <v>99.881627020759126</v>
      </c>
      <c r="K4001" s="235">
        <v>99.984477594631031</v>
      </c>
      <c r="L4001" s="235">
        <v>99.983889074501505</v>
      </c>
      <c r="M4001" s="240">
        <v>100.46277679548837</v>
      </c>
      <c r="N4001" s="240">
        <v>101.2549375524425</v>
      </c>
      <c r="O4001" s="240"/>
      <c r="P4001" s="238"/>
    </row>
    <row r="4002" spans="9:16" x14ac:dyDescent="0.35">
      <c r="I4002" s="223">
        <v>47515</v>
      </c>
      <c r="J4002" s="233">
        <v>99.881653579650575</v>
      </c>
      <c r="K4002" s="235">
        <v>99.984481077333612</v>
      </c>
      <c r="L4002" s="235">
        <v>99.983892415630805</v>
      </c>
      <c r="M4002" s="240">
        <v>100.46239114815883</v>
      </c>
      <c r="N4002" s="240">
        <v>101.25474881164654</v>
      </c>
      <c r="O4002" s="240"/>
      <c r="P4002" s="238"/>
    </row>
    <row r="4003" spans="9:16" x14ac:dyDescent="0.35">
      <c r="I4003" s="223">
        <v>47516</v>
      </c>
      <c r="J4003" s="233">
        <v>99.881680138542023</v>
      </c>
      <c r="K4003" s="235">
        <v>99.984484560036194</v>
      </c>
      <c r="L4003" s="235">
        <v>99.983895756760106</v>
      </c>
      <c r="M4003" s="240">
        <v>100.46200550082929</v>
      </c>
      <c r="N4003" s="240">
        <v>101.25456007085056</v>
      </c>
      <c r="O4003" s="240"/>
      <c r="P4003" s="238"/>
    </row>
    <row r="4004" spans="9:16" x14ac:dyDescent="0.35">
      <c r="I4004" s="223">
        <v>47517</v>
      </c>
      <c r="J4004" s="233">
        <v>99.881706697433472</v>
      </c>
      <c r="K4004" s="235">
        <v>99.984488042738775</v>
      </c>
      <c r="L4004" s="235">
        <v>99.983899097889406</v>
      </c>
      <c r="M4004" s="240">
        <v>100.46161985349976</v>
      </c>
      <c r="N4004" s="240">
        <v>101.2543713300546</v>
      </c>
      <c r="O4004" s="240"/>
      <c r="P4004" s="238"/>
    </row>
    <row r="4005" spans="9:16" x14ac:dyDescent="0.35">
      <c r="I4005" s="223">
        <v>47518</v>
      </c>
      <c r="J4005" s="233">
        <v>99.881733256324921</v>
      </c>
      <c r="K4005" s="235">
        <v>99.984491525441356</v>
      </c>
      <c r="L4005" s="235">
        <v>99.983902439018706</v>
      </c>
      <c r="M4005" s="240">
        <v>100.46123420617022</v>
      </c>
      <c r="N4005" s="240">
        <v>101.25418258925862</v>
      </c>
      <c r="O4005" s="240"/>
      <c r="P4005" s="238"/>
    </row>
    <row r="4006" spans="9:16" x14ac:dyDescent="0.35">
      <c r="I4006" s="223">
        <v>47519</v>
      </c>
      <c r="J4006" s="233">
        <v>99.88175981521637</v>
      </c>
      <c r="K4006" s="235">
        <v>99.984495008143938</v>
      </c>
      <c r="L4006" s="235">
        <v>99.983905780148007</v>
      </c>
      <c r="M4006" s="240">
        <v>100.46084855884068</v>
      </c>
      <c r="N4006" s="240">
        <v>101.25399384846266</v>
      </c>
      <c r="O4006" s="240"/>
      <c r="P4006" s="238"/>
    </row>
    <row r="4007" spans="9:16" x14ac:dyDescent="0.35">
      <c r="I4007" s="223">
        <v>47520</v>
      </c>
      <c r="J4007" s="233">
        <v>99.881786374107818</v>
      </c>
      <c r="K4007" s="235">
        <v>99.984498490846519</v>
      </c>
      <c r="L4007" s="235">
        <v>99.983909121277307</v>
      </c>
      <c r="M4007" s="240">
        <v>100.46046291151114</v>
      </c>
      <c r="N4007" s="240">
        <v>101.25380510766668</v>
      </c>
      <c r="O4007" s="240"/>
      <c r="P4007" s="238"/>
    </row>
    <row r="4008" spans="9:16" x14ac:dyDescent="0.35">
      <c r="I4008" s="223">
        <v>47521</v>
      </c>
      <c r="J4008" s="233">
        <v>99.881812932999267</v>
      </c>
      <c r="K4008" s="235">
        <v>99.984501973549101</v>
      </c>
      <c r="L4008" s="235">
        <v>99.983912462406607</v>
      </c>
      <c r="M4008" s="240">
        <v>100.46007726418161</v>
      </c>
      <c r="N4008" s="240">
        <v>101.25361636687072</v>
      </c>
      <c r="O4008" s="240"/>
      <c r="P4008" s="238"/>
    </row>
    <row r="4009" spans="9:16" x14ac:dyDescent="0.35">
      <c r="I4009" s="223">
        <v>47522</v>
      </c>
      <c r="J4009" s="233">
        <v>99.881839491890716</v>
      </c>
      <c r="K4009" s="235">
        <v>99.984505456251682</v>
      </c>
      <c r="L4009" s="235">
        <v>99.983915803535908</v>
      </c>
      <c r="M4009" s="240">
        <v>100.45969161685207</v>
      </c>
      <c r="N4009" s="240">
        <v>101.25342762607474</v>
      </c>
      <c r="O4009" s="240"/>
      <c r="P4009" s="238"/>
    </row>
    <row r="4010" spans="9:16" x14ac:dyDescent="0.35">
      <c r="I4010" s="223">
        <v>47523</v>
      </c>
      <c r="J4010" s="233">
        <v>99.881866050782165</v>
      </c>
      <c r="K4010" s="235">
        <v>99.984508938954264</v>
      </c>
      <c r="L4010" s="235">
        <v>99.983919144665208</v>
      </c>
      <c r="M4010" s="240">
        <v>100.45930596952253</v>
      </c>
      <c r="N4010" s="240">
        <v>101.25323888527878</v>
      </c>
      <c r="O4010" s="240"/>
      <c r="P4010" s="238"/>
    </row>
    <row r="4011" spans="9:16" x14ac:dyDescent="0.35">
      <c r="I4011" s="223">
        <v>47524</v>
      </c>
      <c r="J4011" s="233">
        <v>99.881892609673613</v>
      </c>
      <c r="K4011" s="235">
        <v>99.984512421656845</v>
      </c>
      <c r="L4011" s="235">
        <v>99.983922485794508</v>
      </c>
      <c r="M4011" s="240">
        <v>100.45892032219299</v>
      </c>
      <c r="N4011" s="240">
        <v>101.2530501444828</v>
      </c>
      <c r="O4011" s="240"/>
      <c r="P4011" s="238"/>
    </row>
    <row r="4012" spans="9:16" x14ac:dyDescent="0.35">
      <c r="I4012" s="223">
        <v>47525</v>
      </c>
      <c r="J4012" s="233">
        <v>99.881919168565062</v>
      </c>
      <c r="K4012" s="235">
        <v>99.984515904359426</v>
      </c>
      <c r="L4012" s="235">
        <v>99.983925826923809</v>
      </c>
      <c r="M4012" s="240">
        <v>100.45853467486346</v>
      </c>
      <c r="N4012" s="240">
        <v>101.25286140368684</v>
      </c>
      <c r="O4012" s="240"/>
      <c r="P4012" s="238"/>
    </row>
    <row r="4013" spans="9:16" x14ac:dyDescent="0.35">
      <c r="I4013" s="223">
        <v>47526</v>
      </c>
      <c r="J4013" s="233">
        <v>99.881945727456511</v>
      </c>
      <c r="K4013" s="235">
        <v>99.984519387062008</v>
      </c>
      <c r="L4013" s="235">
        <v>99.983929168053109</v>
      </c>
      <c r="M4013" s="240">
        <v>100.45814902753392</v>
      </c>
      <c r="N4013" s="240">
        <v>101.25267266289086</v>
      </c>
      <c r="O4013" s="240"/>
      <c r="P4013" s="238"/>
    </row>
    <row r="4014" spans="9:16" x14ac:dyDescent="0.35">
      <c r="I4014" s="223">
        <v>47527</v>
      </c>
      <c r="J4014" s="233">
        <v>99.88197228634796</v>
      </c>
      <c r="K4014" s="235">
        <v>99.984522869764589</v>
      </c>
      <c r="L4014" s="235">
        <v>99.983932509182409</v>
      </c>
      <c r="M4014" s="240">
        <v>100.45776338020438</v>
      </c>
      <c r="N4014" s="240">
        <v>101.2524839220949</v>
      </c>
      <c r="O4014" s="240"/>
      <c r="P4014" s="238"/>
    </row>
    <row r="4015" spans="9:16" x14ac:dyDescent="0.35">
      <c r="I4015" s="223">
        <v>47528</v>
      </c>
      <c r="J4015" s="233">
        <v>99.881998845239409</v>
      </c>
      <c r="K4015" s="235">
        <v>99.984526352467171</v>
      </c>
      <c r="L4015" s="235">
        <v>99.98393585031171</v>
      </c>
      <c r="M4015" s="240">
        <v>100.45737773287485</v>
      </c>
      <c r="N4015" s="240">
        <v>101.25229518129892</v>
      </c>
      <c r="O4015" s="240"/>
      <c r="P4015" s="238"/>
    </row>
    <row r="4016" spans="9:16" x14ac:dyDescent="0.35">
      <c r="I4016" s="223">
        <v>47529</v>
      </c>
      <c r="J4016" s="233">
        <v>99.882025404130857</v>
      </c>
      <c r="K4016" s="235">
        <v>99.984529835169752</v>
      </c>
      <c r="L4016" s="235">
        <v>99.98393919144101</v>
      </c>
      <c r="M4016" s="240">
        <v>100.45699208554531</v>
      </c>
      <c r="N4016" s="240">
        <v>101.25210644050296</v>
      </c>
      <c r="O4016" s="240"/>
      <c r="P4016" s="238"/>
    </row>
    <row r="4017" spans="9:16" x14ac:dyDescent="0.35">
      <c r="I4017" s="223">
        <v>47530</v>
      </c>
      <c r="J4017" s="233">
        <v>99.882051963022306</v>
      </c>
      <c r="K4017" s="235">
        <v>99.984533317872334</v>
      </c>
      <c r="L4017" s="235">
        <v>99.98394253257031</v>
      </c>
      <c r="M4017" s="240">
        <v>100.45660643821577</v>
      </c>
      <c r="N4017" s="240">
        <v>101.25191769970698</v>
      </c>
      <c r="O4017" s="240"/>
      <c r="P4017" s="238"/>
    </row>
    <row r="4018" spans="9:16" x14ac:dyDescent="0.35">
      <c r="I4018" s="223">
        <v>47531</v>
      </c>
      <c r="J4018" s="233">
        <v>99.882078521913755</v>
      </c>
      <c r="K4018" s="235">
        <v>99.984536800574915</v>
      </c>
      <c r="L4018" s="235">
        <v>99.983945873699611</v>
      </c>
      <c r="M4018" s="240">
        <v>100.45622079088623</v>
      </c>
      <c r="N4018" s="240">
        <v>101.25172895891102</v>
      </c>
      <c r="O4018" s="240"/>
      <c r="P4018" s="238"/>
    </row>
    <row r="4019" spans="9:16" x14ac:dyDescent="0.35">
      <c r="I4019" s="223">
        <v>47532</v>
      </c>
      <c r="J4019" s="233">
        <v>99.882105080805204</v>
      </c>
      <c r="K4019" s="235">
        <v>99.984540283277497</v>
      </c>
      <c r="L4019" s="235">
        <v>99.983949214828911</v>
      </c>
      <c r="M4019" s="240">
        <v>100.4558351435567</v>
      </c>
      <c r="N4019" s="240">
        <v>101.25154021811504</v>
      </c>
      <c r="O4019" s="240"/>
      <c r="P4019" s="238"/>
    </row>
    <row r="4020" spans="9:16" x14ac:dyDescent="0.35">
      <c r="I4020" s="223">
        <v>47533</v>
      </c>
      <c r="J4020" s="233">
        <v>99.882131639696652</v>
      </c>
      <c r="K4020" s="235">
        <v>99.984543765980078</v>
      </c>
      <c r="L4020" s="235">
        <v>99.983952555958211</v>
      </c>
      <c r="M4020" s="240">
        <v>100.45544949622716</v>
      </c>
      <c r="N4020" s="240">
        <v>101.25135147731908</v>
      </c>
      <c r="O4020" s="240"/>
      <c r="P4020" s="238"/>
    </row>
    <row r="4021" spans="9:16" x14ac:dyDescent="0.35">
      <c r="I4021" s="223">
        <v>47534</v>
      </c>
      <c r="J4021" s="233">
        <v>99.882158198588101</v>
      </c>
      <c r="K4021" s="235">
        <v>99.984547248682659</v>
      </c>
      <c r="L4021" s="235">
        <v>99.983955897087512</v>
      </c>
      <c r="M4021" s="240">
        <v>100.45506384889762</v>
      </c>
      <c r="N4021" s="240">
        <v>101.2511627365231</v>
      </c>
      <c r="O4021" s="240"/>
      <c r="P4021" s="238"/>
    </row>
    <row r="4022" spans="9:16" x14ac:dyDescent="0.35">
      <c r="I4022" s="223">
        <v>47535</v>
      </c>
      <c r="J4022" s="233">
        <v>99.88218475747955</v>
      </c>
      <c r="K4022" s="235">
        <v>99.984550731385241</v>
      </c>
      <c r="L4022" s="235">
        <v>99.983959238216812</v>
      </c>
      <c r="M4022" s="240">
        <v>100.45467820156809</v>
      </c>
      <c r="N4022" s="240">
        <v>101.25097399572714</v>
      </c>
      <c r="O4022" s="240"/>
      <c r="P4022" s="238"/>
    </row>
    <row r="4023" spans="9:16" x14ac:dyDescent="0.35">
      <c r="I4023" s="223">
        <v>47536</v>
      </c>
      <c r="J4023" s="233">
        <v>99.882211316370999</v>
      </c>
      <c r="K4023" s="235">
        <v>99.984554214087822</v>
      </c>
      <c r="L4023" s="235">
        <v>99.983962579346112</v>
      </c>
      <c r="M4023" s="240">
        <v>100.45429255423855</v>
      </c>
      <c r="N4023" s="240">
        <v>101.25078525493116</v>
      </c>
      <c r="O4023" s="240"/>
      <c r="P4023" s="238"/>
    </row>
    <row r="4024" spans="9:16" x14ac:dyDescent="0.35">
      <c r="I4024" s="223">
        <v>47537</v>
      </c>
      <c r="J4024" s="233">
        <v>99.882237875262447</v>
      </c>
      <c r="K4024" s="235">
        <v>99.984557696790404</v>
      </c>
      <c r="L4024" s="235">
        <v>99.983965920475413</v>
      </c>
      <c r="M4024" s="240">
        <v>100.45390690690901</v>
      </c>
      <c r="N4024" s="240">
        <v>101.2505965141352</v>
      </c>
      <c r="O4024" s="240"/>
      <c r="P4024" s="238"/>
    </row>
    <row r="4025" spans="9:16" x14ac:dyDescent="0.35">
      <c r="I4025" s="223">
        <v>47538</v>
      </c>
      <c r="J4025" s="233">
        <v>99.882264434153896</v>
      </c>
      <c r="K4025" s="235">
        <v>99.984561179492985</v>
      </c>
      <c r="L4025" s="235">
        <v>99.983969261604713</v>
      </c>
      <c r="M4025" s="240">
        <v>100.45352125957947</v>
      </c>
      <c r="N4025" s="240">
        <v>101.25040777333922</v>
      </c>
      <c r="O4025" s="240"/>
      <c r="P4025" s="238"/>
    </row>
    <row r="4026" spans="9:16" x14ac:dyDescent="0.35">
      <c r="I4026" s="223">
        <v>47539</v>
      </c>
      <c r="J4026" s="233">
        <v>99.882290993045345</v>
      </c>
      <c r="K4026" s="235">
        <v>99.984564662195567</v>
      </c>
      <c r="L4026" s="235">
        <v>99.983972602734013</v>
      </c>
      <c r="M4026" s="240">
        <v>100.45313561224994</v>
      </c>
      <c r="N4026" s="240">
        <v>101.25021903254326</v>
      </c>
      <c r="O4026" s="240"/>
      <c r="P4026" s="238"/>
    </row>
    <row r="4027" spans="9:16" x14ac:dyDescent="0.35">
      <c r="I4027" s="223">
        <v>47540</v>
      </c>
      <c r="J4027" s="233">
        <v>99.882317551936794</v>
      </c>
      <c r="K4027" s="235">
        <v>99.984568144898148</v>
      </c>
      <c r="L4027" s="235">
        <v>99.983975943863314</v>
      </c>
      <c r="M4027" s="240">
        <v>100.4527499649204</v>
      </c>
      <c r="N4027" s="240">
        <v>101.25003029174728</v>
      </c>
      <c r="O4027" s="240"/>
      <c r="P4027" s="238"/>
    </row>
    <row r="4028" spans="9:16" x14ac:dyDescent="0.35">
      <c r="I4028" s="223">
        <v>47541</v>
      </c>
      <c r="J4028" s="233">
        <v>99.882344110828242</v>
      </c>
      <c r="K4028" s="235">
        <v>99.984571627600729</v>
      </c>
      <c r="L4028" s="235">
        <v>99.983979284992614</v>
      </c>
      <c r="M4028" s="240">
        <v>100.45236431759086</v>
      </c>
      <c r="N4028" s="240">
        <v>101.24984155095132</v>
      </c>
      <c r="O4028" s="240"/>
      <c r="P4028" s="238"/>
    </row>
    <row r="4029" spans="9:16" x14ac:dyDescent="0.35">
      <c r="I4029" s="223">
        <v>47542</v>
      </c>
      <c r="J4029" s="233">
        <v>99.882370669719691</v>
      </c>
      <c r="K4029" s="235">
        <v>99.984575110303311</v>
      </c>
      <c r="L4029" s="235">
        <v>99.983982626121914</v>
      </c>
      <c r="M4029" s="240">
        <v>100.45197867026133</v>
      </c>
      <c r="N4029" s="240">
        <v>101.24965281015534</v>
      </c>
      <c r="O4029" s="240"/>
      <c r="P4029" s="238"/>
    </row>
    <row r="4030" spans="9:16" x14ac:dyDescent="0.35">
      <c r="I4030" s="223">
        <v>47543</v>
      </c>
      <c r="J4030" s="233">
        <v>99.88239722861114</v>
      </c>
      <c r="K4030" s="235">
        <v>99.984578593005892</v>
      </c>
      <c r="L4030" s="235">
        <v>99.983985967251215</v>
      </c>
      <c r="M4030" s="240">
        <v>100.45159302293179</v>
      </c>
      <c r="N4030" s="240">
        <v>101.24946406935938</v>
      </c>
      <c r="O4030" s="240"/>
      <c r="P4030" s="238"/>
    </row>
    <row r="4031" spans="9:16" x14ac:dyDescent="0.35">
      <c r="I4031" s="223">
        <v>47544</v>
      </c>
      <c r="J4031" s="233">
        <v>99.882423787502589</v>
      </c>
      <c r="K4031" s="235">
        <v>99.984582075708474</v>
      </c>
      <c r="L4031" s="235">
        <v>99.983989308380515</v>
      </c>
      <c r="M4031" s="240">
        <v>100.45120737560225</v>
      </c>
      <c r="N4031" s="240">
        <v>101.2492753285634</v>
      </c>
      <c r="O4031" s="240"/>
      <c r="P4031" s="238"/>
    </row>
    <row r="4032" spans="9:16" x14ac:dyDescent="0.35">
      <c r="I4032" s="223">
        <v>47545</v>
      </c>
      <c r="J4032" s="233">
        <v>99.882450346394037</v>
      </c>
      <c r="K4032" s="235">
        <v>99.984585558411055</v>
      </c>
      <c r="L4032" s="235">
        <v>99.983992649509815</v>
      </c>
      <c r="M4032" s="240">
        <v>100.45082172827271</v>
      </c>
      <c r="N4032" s="240">
        <v>101.24908658776744</v>
      </c>
      <c r="O4032" s="240"/>
      <c r="P4032" s="238"/>
    </row>
    <row r="4033" spans="9:16" x14ac:dyDescent="0.35">
      <c r="I4033" s="223">
        <v>47546</v>
      </c>
      <c r="J4033" s="233">
        <v>99.882476905285486</v>
      </c>
      <c r="K4033" s="235">
        <v>99.984589041113637</v>
      </c>
      <c r="L4033" s="235">
        <v>99.983995990639116</v>
      </c>
      <c r="M4033" s="240">
        <v>100.45043608094318</v>
      </c>
      <c r="N4033" s="240">
        <v>101.24889784697146</v>
      </c>
      <c r="O4033" s="240"/>
      <c r="P4033" s="238"/>
    </row>
    <row r="4034" spans="9:16" x14ac:dyDescent="0.35">
      <c r="I4034" s="223">
        <v>47547</v>
      </c>
      <c r="J4034" s="233">
        <v>99.882503464176935</v>
      </c>
      <c r="K4034" s="235">
        <v>99.984592523816218</v>
      </c>
      <c r="L4034" s="235">
        <v>99.983999331768416</v>
      </c>
      <c r="M4034" s="240">
        <v>100.45005043361364</v>
      </c>
      <c r="N4034" s="240">
        <v>101.2487091061755</v>
      </c>
      <c r="O4034" s="240"/>
      <c r="P4034" s="238"/>
    </row>
    <row r="4035" spans="9:16" x14ac:dyDescent="0.35">
      <c r="I4035" s="223">
        <v>47548</v>
      </c>
      <c r="J4035" s="233">
        <v>99.882530023068384</v>
      </c>
      <c r="K4035" s="235">
        <v>99.9845960065188</v>
      </c>
      <c r="L4035" s="235">
        <v>99.984002672897716</v>
      </c>
      <c r="M4035" s="240">
        <v>100.4496647862841</v>
      </c>
      <c r="N4035" s="240">
        <v>101.24852036537952</v>
      </c>
      <c r="O4035" s="240"/>
      <c r="P4035" s="238"/>
    </row>
    <row r="4036" spans="9:16" x14ac:dyDescent="0.35">
      <c r="I4036" s="223">
        <v>47549</v>
      </c>
      <c r="J4036" s="233">
        <v>99.882556581959832</v>
      </c>
      <c r="K4036" s="235">
        <v>99.984599489221381</v>
      </c>
      <c r="L4036" s="235">
        <v>99.984006014027017</v>
      </c>
      <c r="M4036" s="240">
        <v>100.44927913895457</v>
      </c>
      <c r="N4036" s="240">
        <v>101.24833162458356</v>
      </c>
      <c r="O4036" s="240"/>
      <c r="P4036" s="238"/>
    </row>
    <row r="4037" spans="9:16" x14ac:dyDescent="0.35">
      <c r="I4037" s="223">
        <v>47550</v>
      </c>
      <c r="J4037" s="233">
        <v>99.882583140851281</v>
      </c>
      <c r="K4037" s="235">
        <v>99.984602971923962</v>
      </c>
      <c r="L4037" s="235">
        <v>99.984009355156317</v>
      </c>
      <c r="M4037" s="240">
        <v>100.44889349162503</v>
      </c>
      <c r="N4037" s="240">
        <v>101.24814288378758</v>
      </c>
      <c r="O4037" s="240"/>
      <c r="P4037" s="238"/>
    </row>
    <row r="4038" spans="9:16" x14ac:dyDescent="0.35">
      <c r="I4038" s="223">
        <v>47551</v>
      </c>
      <c r="J4038" s="233">
        <v>99.88260969974273</v>
      </c>
      <c r="K4038" s="235">
        <v>99.984606454626544</v>
      </c>
      <c r="L4038" s="235">
        <v>99.984012696285617</v>
      </c>
      <c r="M4038" s="240">
        <v>100.44850784429549</v>
      </c>
      <c r="N4038" s="240">
        <v>101.24795414299162</v>
      </c>
      <c r="O4038" s="240"/>
      <c r="P4038" s="238"/>
    </row>
    <row r="4039" spans="9:16" x14ac:dyDescent="0.35">
      <c r="I4039" s="223">
        <v>47552</v>
      </c>
      <c r="J4039" s="233">
        <v>99.882636258634179</v>
      </c>
      <c r="K4039" s="235">
        <v>99.984609937329125</v>
      </c>
      <c r="L4039" s="235">
        <v>99.984016037414918</v>
      </c>
      <c r="M4039" s="240">
        <v>100.44812219696595</v>
      </c>
      <c r="N4039" s="240">
        <v>101.24776540219564</v>
      </c>
      <c r="O4039" s="240"/>
      <c r="P4039" s="238"/>
    </row>
    <row r="4040" spans="9:16" x14ac:dyDescent="0.35">
      <c r="I4040" s="223">
        <v>47553</v>
      </c>
      <c r="J4040" s="233">
        <v>99.882662817525627</v>
      </c>
      <c r="K4040" s="235">
        <v>99.984613420031707</v>
      </c>
      <c r="L4040" s="235">
        <v>99.984019378544218</v>
      </c>
      <c r="M4040" s="240">
        <v>100.44773654963642</v>
      </c>
      <c r="N4040" s="240">
        <v>101.24757666139968</v>
      </c>
      <c r="O4040" s="240"/>
      <c r="P4040" s="238"/>
    </row>
    <row r="4041" spans="9:16" x14ac:dyDescent="0.35">
      <c r="I4041" s="223">
        <v>47554</v>
      </c>
      <c r="J4041" s="233">
        <v>99.882689376417076</v>
      </c>
      <c r="K4041" s="235">
        <v>99.984616902734288</v>
      </c>
      <c r="L4041" s="235">
        <v>99.984022719673519</v>
      </c>
      <c r="M4041" s="240">
        <v>100.44735090230688</v>
      </c>
      <c r="N4041" s="240">
        <v>101.2473879206037</v>
      </c>
      <c r="O4041" s="240"/>
      <c r="P4041" s="238"/>
    </row>
    <row r="4042" spans="9:16" x14ac:dyDescent="0.35">
      <c r="I4042" s="223">
        <v>47555</v>
      </c>
      <c r="J4042" s="233">
        <v>99.882715935308525</v>
      </c>
      <c r="K4042" s="235">
        <v>99.98462038543687</v>
      </c>
      <c r="L4042" s="235">
        <v>99.984026060802819</v>
      </c>
      <c r="M4042" s="240">
        <v>100.44696525497734</v>
      </c>
      <c r="N4042" s="240">
        <v>101.24719917980774</v>
      </c>
      <c r="O4042" s="240"/>
      <c r="P4042" s="238"/>
    </row>
    <row r="4043" spans="9:16" x14ac:dyDescent="0.35">
      <c r="I4043" s="223">
        <v>47556</v>
      </c>
      <c r="J4043" s="233">
        <v>99.882742494199974</v>
      </c>
      <c r="K4043" s="235">
        <v>99.984623868139451</v>
      </c>
      <c r="L4043" s="235">
        <v>99.984029401932119</v>
      </c>
      <c r="M4043" s="240">
        <v>100.44657960764781</v>
      </c>
      <c r="N4043" s="240">
        <v>101.24701043901176</v>
      </c>
      <c r="O4043" s="240"/>
      <c r="P4043" s="238"/>
    </row>
    <row r="4044" spans="9:16" x14ac:dyDescent="0.35">
      <c r="I4044" s="223">
        <v>47557</v>
      </c>
      <c r="J4044" s="233">
        <v>99.882769053091423</v>
      </c>
      <c r="K4044" s="235">
        <v>99.984627350842032</v>
      </c>
      <c r="L4044" s="235">
        <v>99.98403274306142</v>
      </c>
      <c r="M4044" s="240">
        <v>100.44619396031827</v>
      </c>
      <c r="N4044" s="240">
        <v>101.2468216982158</v>
      </c>
      <c r="O4044" s="240"/>
      <c r="P4044" s="238"/>
    </row>
    <row r="4045" spans="9:16" x14ac:dyDescent="0.35">
      <c r="I4045" s="223">
        <v>47558</v>
      </c>
      <c r="J4045" s="233">
        <v>99.882795611982871</v>
      </c>
      <c r="K4045" s="235">
        <v>99.984630833544614</v>
      </c>
      <c r="L4045" s="235">
        <v>99.98403608419072</v>
      </c>
      <c r="M4045" s="240">
        <v>100.44580831298873</v>
      </c>
      <c r="N4045" s="240">
        <v>101.24663295741982</v>
      </c>
      <c r="O4045" s="240"/>
      <c r="P4045" s="238"/>
    </row>
    <row r="4046" spans="9:16" x14ac:dyDescent="0.35">
      <c r="I4046" s="223">
        <v>47559</v>
      </c>
      <c r="J4046" s="233">
        <v>99.88282217087432</v>
      </c>
      <c r="K4046" s="235">
        <v>99.984634316247195</v>
      </c>
      <c r="L4046" s="235">
        <v>99.98403942532002</v>
      </c>
      <c r="M4046" s="240">
        <v>100.44542266565919</v>
      </c>
      <c r="N4046" s="240">
        <v>101.24644421662386</v>
      </c>
      <c r="O4046" s="240"/>
      <c r="P4046" s="238"/>
    </row>
    <row r="4047" spans="9:16" x14ac:dyDescent="0.35">
      <c r="I4047" s="223">
        <v>47560</v>
      </c>
      <c r="J4047" s="233">
        <v>99.882848729765769</v>
      </c>
      <c r="K4047" s="235">
        <v>99.984637798949777</v>
      </c>
      <c r="L4047" s="235">
        <v>99.984042766449321</v>
      </c>
      <c r="M4047" s="240">
        <v>100.44503701832966</v>
      </c>
      <c r="N4047" s="240">
        <v>101.24625547582788</v>
      </c>
      <c r="O4047" s="240"/>
      <c r="P4047" s="238"/>
    </row>
    <row r="4048" spans="9:16" x14ac:dyDescent="0.35">
      <c r="I4048" s="223">
        <v>47561</v>
      </c>
      <c r="J4048" s="233">
        <v>99.882875288657218</v>
      </c>
      <c r="K4048" s="235">
        <v>99.984641281652358</v>
      </c>
      <c r="L4048" s="235">
        <v>99.984046107578621</v>
      </c>
      <c r="M4048" s="240">
        <v>100.44465137100012</v>
      </c>
      <c r="N4048" s="240">
        <v>101.24606673503192</v>
      </c>
      <c r="O4048" s="240"/>
      <c r="P4048" s="238"/>
    </row>
    <row r="4049" spans="9:16" x14ac:dyDescent="0.35">
      <c r="I4049" s="223">
        <v>47562</v>
      </c>
      <c r="J4049" s="233">
        <v>99.882901847548666</v>
      </c>
      <c r="K4049" s="235">
        <v>99.98464476435494</v>
      </c>
      <c r="L4049" s="235">
        <v>99.984049448707921</v>
      </c>
      <c r="M4049" s="240">
        <v>100.44426572367058</v>
      </c>
      <c r="N4049" s="240">
        <v>101.24587799423594</v>
      </c>
      <c r="O4049" s="240"/>
      <c r="P4049" s="238"/>
    </row>
    <row r="4050" spans="9:16" x14ac:dyDescent="0.35">
      <c r="I4050" s="223">
        <v>47563</v>
      </c>
      <c r="J4050" s="233">
        <v>99.882928406440115</v>
      </c>
      <c r="K4050" s="235">
        <v>99.984648247057521</v>
      </c>
      <c r="L4050" s="235">
        <v>99.984052789837222</v>
      </c>
      <c r="M4050" s="240">
        <v>100.44388007634105</v>
      </c>
      <c r="N4050" s="240">
        <v>101.24568925343998</v>
      </c>
      <c r="O4050" s="240"/>
      <c r="P4050" s="238"/>
    </row>
    <row r="4051" spans="9:16" x14ac:dyDescent="0.35">
      <c r="I4051" s="223">
        <v>47564</v>
      </c>
      <c r="J4051" s="233">
        <v>99.882954965331564</v>
      </c>
      <c r="K4051" s="235">
        <v>99.984651729760103</v>
      </c>
      <c r="L4051" s="235">
        <v>99.984056130966522</v>
      </c>
      <c r="M4051" s="240">
        <v>100.44349442901151</v>
      </c>
      <c r="N4051" s="240">
        <v>101.245500512644</v>
      </c>
      <c r="O4051" s="240"/>
      <c r="P4051" s="238"/>
    </row>
    <row r="4052" spans="9:16" x14ac:dyDescent="0.35">
      <c r="I4052" s="223">
        <v>47565</v>
      </c>
      <c r="J4052" s="233">
        <v>99.882981524223013</v>
      </c>
      <c r="K4052" s="235">
        <v>99.984655212462684</v>
      </c>
      <c r="L4052" s="235">
        <v>99.984059472095822</v>
      </c>
      <c r="M4052" s="240">
        <v>100.44310878168197</v>
      </c>
      <c r="N4052" s="240">
        <v>101.24531177184804</v>
      </c>
      <c r="O4052" s="240"/>
      <c r="P4052" s="238"/>
    </row>
    <row r="4053" spans="9:16" x14ac:dyDescent="0.35">
      <c r="I4053" s="223">
        <v>47566</v>
      </c>
      <c r="J4053" s="233">
        <v>99.883008083114461</v>
      </c>
      <c r="K4053" s="235">
        <v>99.984658695165265</v>
      </c>
      <c r="L4053" s="235">
        <v>99.984062813225123</v>
      </c>
      <c r="M4053" s="240">
        <v>100.44272313435243</v>
      </c>
      <c r="N4053" s="240">
        <v>101.24512303105206</v>
      </c>
      <c r="O4053" s="240"/>
      <c r="P4053" s="238"/>
    </row>
    <row r="4054" spans="9:16" x14ac:dyDescent="0.35">
      <c r="I4054" s="223">
        <v>47567</v>
      </c>
      <c r="J4054" s="233">
        <v>99.88303464200591</v>
      </c>
      <c r="K4054" s="235">
        <v>99.984662177867847</v>
      </c>
      <c r="L4054" s="235">
        <v>99.984066154354423</v>
      </c>
      <c r="M4054" s="240">
        <v>100.4423374870229</v>
      </c>
      <c r="N4054" s="240">
        <v>101.2449342902561</v>
      </c>
      <c r="O4054" s="240"/>
      <c r="P4054" s="238"/>
    </row>
    <row r="4055" spans="9:16" x14ac:dyDescent="0.35">
      <c r="I4055" s="223">
        <v>47568</v>
      </c>
      <c r="J4055" s="233">
        <v>99.883061200897359</v>
      </c>
      <c r="K4055" s="235">
        <v>99.984665660570428</v>
      </c>
      <c r="L4055" s="235">
        <v>99.984069495483723</v>
      </c>
      <c r="M4055" s="240">
        <v>100.44195183969336</v>
      </c>
      <c r="N4055" s="240">
        <v>101.24474554946012</v>
      </c>
      <c r="O4055" s="240"/>
      <c r="P4055" s="238"/>
    </row>
    <row r="4056" spans="9:16" x14ac:dyDescent="0.35">
      <c r="I4056" s="223">
        <v>47569</v>
      </c>
      <c r="J4056" s="233">
        <v>99.883087759788808</v>
      </c>
      <c r="K4056" s="235">
        <v>99.98466914327301</v>
      </c>
      <c r="L4056" s="235">
        <v>99.984072836613024</v>
      </c>
      <c r="M4056" s="240">
        <v>100.44156619236382</v>
      </c>
      <c r="N4056" s="240">
        <v>101.24455680866416</v>
      </c>
      <c r="O4056" s="240"/>
      <c r="P4056" s="238"/>
    </row>
    <row r="4057" spans="9:16" x14ac:dyDescent="0.35">
      <c r="I4057" s="223">
        <v>47570</v>
      </c>
      <c r="J4057" s="233">
        <v>99.883114318680256</v>
      </c>
      <c r="K4057" s="235">
        <v>99.984672625975591</v>
      </c>
      <c r="L4057" s="235">
        <v>99.984076177742324</v>
      </c>
      <c r="M4057" s="240">
        <v>100.44118054503429</v>
      </c>
      <c r="N4057" s="240">
        <v>101.24436806786818</v>
      </c>
      <c r="O4057" s="240"/>
      <c r="P4057" s="238"/>
    </row>
    <row r="4058" spans="9:16" x14ac:dyDescent="0.35">
      <c r="I4058" s="223">
        <v>47571</v>
      </c>
      <c r="J4058" s="233">
        <v>99.883140877571705</v>
      </c>
      <c r="K4058" s="235">
        <v>99.984676108678173</v>
      </c>
      <c r="L4058" s="235">
        <v>99.984079518871624</v>
      </c>
      <c r="M4058" s="240">
        <v>100.44079489770475</v>
      </c>
      <c r="N4058" s="240">
        <v>101.24417932707222</v>
      </c>
      <c r="O4058" s="240"/>
      <c r="P4058" s="238"/>
    </row>
    <row r="4059" spans="9:16" x14ac:dyDescent="0.35">
      <c r="I4059" s="223">
        <v>47572</v>
      </c>
      <c r="J4059" s="233">
        <v>99.883167436463154</v>
      </c>
      <c r="K4059" s="235">
        <v>99.984679591380754</v>
      </c>
      <c r="L4059" s="235">
        <v>99.984082860000925</v>
      </c>
      <c r="M4059" s="240">
        <v>100.44040925037521</v>
      </c>
      <c r="N4059" s="240">
        <v>101.24399058627624</v>
      </c>
      <c r="O4059" s="240"/>
      <c r="P4059" s="238"/>
    </row>
    <row r="4060" spans="9:16" x14ac:dyDescent="0.35">
      <c r="I4060" s="223">
        <v>47573</v>
      </c>
      <c r="J4060" s="233">
        <v>99.883193995354603</v>
      </c>
      <c r="K4060" s="235">
        <v>99.984683074083335</v>
      </c>
      <c r="L4060" s="235">
        <v>99.984086201130225</v>
      </c>
      <c r="M4060" s="240">
        <v>100.44002360304567</v>
      </c>
      <c r="N4060" s="240">
        <v>101.24380184548028</v>
      </c>
      <c r="O4060" s="240"/>
      <c r="P4060" s="238"/>
    </row>
    <row r="4061" spans="9:16" x14ac:dyDescent="0.35">
      <c r="I4061" s="223">
        <v>47574</v>
      </c>
      <c r="J4061" s="233">
        <v>99.883220554246051</v>
      </c>
      <c r="K4061" s="235">
        <v>99.984686556785917</v>
      </c>
      <c r="L4061" s="235">
        <v>99.984089542259525</v>
      </c>
      <c r="M4061" s="240">
        <v>100.43963795571614</v>
      </c>
      <c r="N4061" s="240">
        <v>101.2436131046843</v>
      </c>
      <c r="O4061" s="240"/>
      <c r="P4061" s="238"/>
    </row>
    <row r="4062" spans="9:16" x14ac:dyDescent="0.35">
      <c r="I4062" s="223">
        <v>47575</v>
      </c>
      <c r="J4062" s="233">
        <v>99.8832471131375</v>
      </c>
      <c r="K4062" s="235">
        <v>99.984690039488498</v>
      </c>
      <c r="L4062" s="235">
        <v>99.984092883388826</v>
      </c>
      <c r="M4062" s="240">
        <v>100.4392523083866</v>
      </c>
      <c r="N4062" s="240">
        <v>101.24342436388834</v>
      </c>
      <c r="O4062" s="240"/>
      <c r="P4062" s="238"/>
    </row>
    <row r="4063" spans="9:16" x14ac:dyDescent="0.35">
      <c r="I4063" s="223">
        <v>47576</v>
      </c>
      <c r="J4063" s="233">
        <v>99.883273672028949</v>
      </c>
      <c r="K4063" s="235">
        <v>99.98469352219108</v>
      </c>
      <c r="L4063" s="235">
        <v>99.984096224518126</v>
      </c>
      <c r="M4063" s="240">
        <v>100.43886666105706</v>
      </c>
      <c r="N4063" s="240">
        <v>101.24323562309236</v>
      </c>
      <c r="O4063" s="240"/>
      <c r="P4063" s="238"/>
    </row>
    <row r="4064" spans="9:16" x14ac:dyDescent="0.35">
      <c r="I4064" s="223">
        <v>47577</v>
      </c>
      <c r="J4064" s="233">
        <v>99.883300230920398</v>
      </c>
      <c r="K4064" s="235">
        <v>99.984697004893661</v>
      </c>
      <c r="L4064" s="235">
        <v>99.984099565647426</v>
      </c>
      <c r="M4064" s="240">
        <v>100.43848101372753</v>
      </c>
      <c r="N4064" s="240">
        <v>101.2430468822964</v>
      </c>
      <c r="O4064" s="240"/>
      <c r="P4064" s="238"/>
    </row>
    <row r="4065" spans="9:16" x14ac:dyDescent="0.35">
      <c r="I4065" s="223">
        <v>47578</v>
      </c>
      <c r="J4065" s="233">
        <v>99.883326789811846</v>
      </c>
      <c r="K4065" s="235">
        <v>99.984700487596243</v>
      </c>
      <c r="L4065" s="235">
        <v>99.984102906776727</v>
      </c>
      <c r="M4065" s="240">
        <v>100.43809536639799</v>
      </c>
      <c r="N4065" s="240">
        <v>101.24285814150042</v>
      </c>
      <c r="O4065" s="240"/>
      <c r="P4065" s="238"/>
    </row>
    <row r="4066" spans="9:16" x14ac:dyDescent="0.35">
      <c r="I4066" s="223">
        <v>47579</v>
      </c>
      <c r="J4066" s="233">
        <v>99.883353348703295</v>
      </c>
      <c r="K4066" s="235">
        <v>99.984703970298824</v>
      </c>
      <c r="L4066" s="235">
        <v>99.984106247906027</v>
      </c>
      <c r="M4066" s="240">
        <v>100.43770971906845</v>
      </c>
      <c r="N4066" s="240">
        <v>101.24266940070446</v>
      </c>
      <c r="O4066" s="240"/>
      <c r="P4066" s="238"/>
    </row>
    <row r="4067" spans="9:16" x14ac:dyDescent="0.35">
      <c r="I4067" s="223">
        <v>47580</v>
      </c>
      <c r="J4067" s="233">
        <v>99.883379907594744</v>
      </c>
      <c r="K4067" s="235">
        <v>99.984707453001405</v>
      </c>
      <c r="L4067" s="235">
        <v>99.984109589035327</v>
      </c>
      <c r="M4067" s="240">
        <v>100.43732407173891</v>
      </c>
      <c r="N4067" s="240">
        <v>101.24248065990848</v>
      </c>
      <c r="O4067" s="240"/>
      <c r="P4067" s="238"/>
    </row>
    <row r="4068" spans="9:16" x14ac:dyDescent="0.35">
      <c r="I4068" s="223">
        <v>47581</v>
      </c>
      <c r="J4068" s="233">
        <v>99.883406466486193</v>
      </c>
      <c r="K4068" s="235">
        <v>99.984710935703987</v>
      </c>
      <c r="L4068" s="235">
        <v>99.984112930164628</v>
      </c>
      <c r="M4068" s="240">
        <v>100.43693842440938</v>
      </c>
      <c r="N4068" s="240">
        <v>101.24229191911252</v>
      </c>
      <c r="O4068" s="240"/>
      <c r="P4068" s="238"/>
    </row>
    <row r="4069" spans="9:16" x14ac:dyDescent="0.35">
      <c r="I4069" s="223">
        <v>47582</v>
      </c>
      <c r="J4069" s="233">
        <v>99.883433025377641</v>
      </c>
      <c r="K4069" s="235">
        <v>99.984714418406568</v>
      </c>
      <c r="L4069" s="235">
        <v>99.984116271293928</v>
      </c>
      <c r="M4069" s="240">
        <v>100.43655277707984</v>
      </c>
      <c r="N4069" s="240">
        <v>101.24210317831654</v>
      </c>
      <c r="O4069" s="240"/>
      <c r="P4069" s="238"/>
    </row>
    <row r="4070" spans="9:16" x14ac:dyDescent="0.35">
      <c r="I4070" s="223">
        <v>47583</v>
      </c>
      <c r="J4070" s="233">
        <v>99.88345958426909</v>
      </c>
      <c r="K4070" s="235">
        <v>99.98471790110915</v>
      </c>
      <c r="L4070" s="235">
        <v>99.984119612423228</v>
      </c>
      <c r="M4070" s="240">
        <v>100.4361671297503</v>
      </c>
      <c r="N4070" s="240">
        <v>101.24191443752058</v>
      </c>
      <c r="O4070" s="240"/>
      <c r="P4070" s="238"/>
    </row>
    <row r="4071" spans="9:16" x14ac:dyDescent="0.35">
      <c r="I4071" s="223">
        <v>47584</v>
      </c>
      <c r="J4071" s="233">
        <v>99.883486143160539</v>
      </c>
      <c r="K4071" s="235">
        <v>99.984721383811731</v>
      </c>
      <c r="L4071" s="235">
        <v>99.984122953552529</v>
      </c>
      <c r="M4071" s="240">
        <v>100.43578148242077</v>
      </c>
      <c r="N4071" s="240">
        <v>101.2417256967246</v>
      </c>
      <c r="O4071" s="240"/>
      <c r="P4071" s="238"/>
    </row>
    <row r="4072" spans="9:16" x14ac:dyDescent="0.35">
      <c r="I4072" s="223">
        <v>47585</v>
      </c>
      <c r="J4072" s="233">
        <v>99.883512702051988</v>
      </c>
      <c r="K4072" s="235">
        <v>99.984724866514313</v>
      </c>
      <c r="L4072" s="235">
        <v>99.984126294681829</v>
      </c>
      <c r="M4072" s="240">
        <v>100.43539583509123</v>
      </c>
      <c r="N4072" s="240">
        <v>101.24153695592864</v>
      </c>
      <c r="O4072" s="240"/>
      <c r="P4072" s="238"/>
    </row>
    <row r="4073" spans="9:16" x14ac:dyDescent="0.35">
      <c r="I4073" s="223">
        <v>47586</v>
      </c>
      <c r="J4073" s="233">
        <v>99.883539260943436</v>
      </c>
      <c r="K4073" s="235">
        <v>99.984728349216894</v>
      </c>
      <c r="L4073" s="235">
        <v>99.984129635811129</v>
      </c>
      <c r="M4073" s="240">
        <v>100.43501018776169</v>
      </c>
      <c r="N4073" s="240">
        <v>101.24134821513266</v>
      </c>
      <c r="O4073" s="240"/>
      <c r="P4073" s="238"/>
    </row>
    <row r="4074" spans="9:16" x14ac:dyDescent="0.35">
      <c r="I4074" s="223">
        <v>47587</v>
      </c>
      <c r="J4074" s="233">
        <v>99.883565819834885</v>
      </c>
      <c r="K4074" s="235">
        <v>99.984731831919476</v>
      </c>
      <c r="L4074" s="235">
        <v>99.98413297694043</v>
      </c>
      <c r="M4074" s="240">
        <v>100.43462454043215</v>
      </c>
      <c r="N4074" s="240">
        <v>101.2411594743367</v>
      </c>
      <c r="O4074" s="240"/>
      <c r="P4074" s="238"/>
    </row>
    <row r="4075" spans="9:16" x14ac:dyDescent="0.35">
      <c r="I4075" s="223">
        <v>47588</v>
      </c>
      <c r="J4075" s="233">
        <v>99.883592378726334</v>
      </c>
      <c r="K4075" s="235">
        <v>99.984735314622057</v>
      </c>
      <c r="L4075" s="235">
        <v>99.98413631806973</v>
      </c>
      <c r="M4075" s="240">
        <v>100.43423889310262</v>
      </c>
      <c r="N4075" s="240">
        <v>101.24097073354072</v>
      </c>
      <c r="O4075" s="240"/>
      <c r="P4075" s="238"/>
    </row>
    <row r="4076" spans="9:16" x14ac:dyDescent="0.35">
      <c r="I4076" s="223">
        <v>47589</v>
      </c>
      <c r="J4076" s="233">
        <v>99.883618937617783</v>
      </c>
      <c r="K4076" s="235">
        <v>99.984738797324638</v>
      </c>
      <c r="L4076" s="235">
        <v>99.98413965919903</v>
      </c>
      <c r="M4076" s="240">
        <v>100.43385324577308</v>
      </c>
      <c r="N4076" s="240">
        <v>101.24078199274476</v>
      </c>
      <c r="O4076" s="240"/>
      <c r="P4076" s="238"/>
    </row>
    <row r="4077" spans="9:16" x14ac:dyDescent="0.35">
      <c r="I4077" s="223">
        <v>47590</v>
      </c>
      <c r="J4077" s="233">
        <v>99.883645496509232</v>
      </c>
      <c r="K4077" s="235">
        <v>99.98474228002722</v>
      </c>
      <c r="L4077" s="235">
        <v>99.984143000328331</v>
      </c>
      <c r="M4077" s="240">
        <v>100.43346759844354</v>
      </c>
      <c r="N4077" s="240">
        <v>101.24059325194878</v>
      </c>
      <c r="O4077" s="240"/>
      <c r="P4077" s="238"/>
    </row>
    <row r="4078" spans="9:16" x14ac:dyDescent="0.35">
      <c r="I4078" s="223">
        <v>47591</v>
      </c>
      <c r="J4078" s="233">
        <v>99.88367205540068</v>
      </c>
      <c r="K4078" s="235">
        <v>99.984745762729801</v>
      </c>
      <c r="L4078" s="235">
        <v>99.984146341457631</v>
      </c>
      <c r="M4078" s="240">
        <v>100.433081951114</v>
      </c>
      <c r="N4078" s="240">
        <v>101.24040451115282</v>
      </c>
      <c r="O4078" s="240"/>
      <c r="P4078" s="238"/>
    </row>
    <row r="4079" spans="9:16" x14ac:dyDescent="0.35">
      <c r="I4079" s="223">
        <v>47592</v>
      </c>
      <c r="J4079" s="233">
        <v>99.883698614292129</v>
      </c>
      <c r="K4079" s="235">
        <v>99.984749245432383</v>
      </c>
      <c r="L4079" s="235">
        <v>99.984149682586931</v>
      </c>
      <c r="M4079" s="240">
        <v>100.43269630378447</v>
      </c>
      <c r="N4079" s="240">
        <v>101.24021577035684</v>
      </c>
      <c r="O4079" s="240"/>
      <c r="P4079" s="238"/>
    </row>
    <row r="4080" spans="9:16" x14ac:dyDescent="0.35">
      <c r="I4080" s="223">
        <v>47593</v>
      </c>
      <c r="J4080" s="233">
        <v>99.883725173183578</v>
      </c>
      <c r="K4080" s="235">
        <v>99.984752728134964</v>
      </c>
      <c r="L4080" s="235">
        <v>99.984153023716232</v>
      </c>
      <c r="M4080" s="240">
        <v>100.43231065645493</v>
      </c>
      <c r="N4080" s="240">
        <v>101.24002702956088</v>
      </c>
      <c r="O4080" s="240"/>
      <c r="P4080" s="238"/>
    </row>
    <row r="4081" spans="9:16" x14ac:dyDescent="0.35">
      <c r="I4081" s="223">
        <v>47594</v>
      </c>
      <c r="J4081" s="233">
        <v>99.883751732075027</v>
      </c>
      <c r="K4081" s="235">
        <v>99.984756210837546</v>
      </c>
      <c r="L4081" s="235">
        <v>99.984156364845532</v>
      </c>
      <c r="M4081" s="240">
        <v>100.43192500912539</v>
      </c>
      <c r="N4081" s="240">
        <v>101.2398382887649</v>
      </c>
      <c r="O4081" s="240"/>
      <c r="P4081" s="238"/>
    </row>
    <row r="4082" spans="9:16" x14ac:dyDescent="0.35">
      <c r="I4082" s="223">
        <v>47595</v>
      </c>
      <c r="J4082" s="233">
        <v>99.883778290966475</v>
      </c>
      <c r="K4082" s="235">
        <v>99.984759693540127</v>
      </c>
      <c r="L4082" s="235">
        <v>99.984159705974832</v>
      </c>
      <c r="M4082" s="240">
        <v>100.43153936179586</v>
      </c>
      <c r="N4082" s="240">
        <v>101.23964954796894</v>
      </c>
      <c r="O4082" s="240"/>
      <c r="P4082" s="238"/>
    </row>
    <row r="4083" spans="9:16" x14ac:dyDescent="0.35">
      <c r="I4083" s="223">
        <v>47596</v>
      </c>
      <c r="J4083" s="233">
        <v>99.883804849857924</v>
      </c>
      <c r="K4083" s="235">
        <v>99.984763176242708</v>
      </c>
      <c r="L4083" s="235">
        <v>99.984163047104133</v>
      </c>
      <c r="M4083" s="240">
        <v>100.43115371446632</v>
      </c>
      <c r="N4083" s="240">
        <v>101.23946080717296</v>
      </c>
      <c r="O4083" s="240"/>
      <c r="P4083" s="238"/>
    </row>
    <row r="4084" spans="9:16" x14ac:dyDescent="0.35">
      <c r="I4084" s="223">
        <v>47597</v>
      </c>
      <c r="J4084" s="233">
        <v>99.883831408749373</v>
      </c>
      <c r="K4084" s="235">
        <v>99.98476665894529</v>
      </c>
      <c r="L4084" s="235">
        <v>99.984166388233433</v>
      </c>
      <c r="M4084" s="240">
        <v>100.43076806713678</v>
      </c>
      <c r="N4084" s="240">
        <v>101.239272066377</v>
      </c>
      <c r="O4084" s="240"/>
      <c r="P4084" s="238"/>
    </row>
    <row r="4085" spans="9:16" x14ac:dyDescent="0.35">
      <c r="I4085" s="223">
        <v>47598</v>
      </c>
      <c r="J4085" s="233">
        <v>99.883857967640822</v>
      </c>
      <c r="K4085" s="235">
        <v>99.984770141647871</v>
      </c>
      <c r="L4085" s="235">
        <v>99.984169729362733</v>
      </c>
      <c r="M4085" s="240">
        <v>100.43038241980724</v>
      </c>
      <c r="N4085" s="240">
        <v>101.23908332558102</v>
      </c>
      <c r="O4085" s="240"/>
      <c r="P4085" s="238"/>
    </row>
    <row r="4086" spans="9:16" x14ac:dyDescent="0.35">
      <c r="I4086" s="223">
        <v>47599</v>
      </c>
      <c r="J4086" s="233">
        <v>99.88388452653227</v>
      </c>
      <c r="K4086" s="235">
        <v>99.984773624350453</v>
      </c>
      <c r="L4086" s="235">
        <v>99.984173070492034</v>
      </c>
      <c r="M4086" s="240">
        <v>100.42999677247771</v>
      </c>
      <c r="N4086" s="240">
        <v>101.23889458478506</v>
      </c>
      <c r="O4086" s="240"/>
      <c r="P4086" s="238"/>
    </row>
    <row r="4087" spans="9:16" x14ac:dyDescent="0.35">
      <c r="I4087" s="223">
        <v>47600</v>
      </c>
      <c r="J4087" s="233">
        <v>99.883911085423719</v>
      </c>
      <c r="K4087" s="235">
        <v>99.984777107053034</v>
      </c>
      <c r="L4087" s="235">
        <v>99.984176411621334</v>
      </c>
      <c r="M4087" s="240">
        <v>100.42961112514817</v>
      </c>
      <c r="N4087" s="240">
        <v>101.23870584398908</v>
      </c>
      <c r="O4087" s="240"/>
      <c r="P4087" s="238"/>
    </row>
    <row r="4088" spans="9:16" x14ac:dyDescent="0.35">
      <c r="I4088" s="223">
        <v>47601</v>
      </c>
      <c r="J4088" s="233">
        <v>99.883937644315168</v>
      </c>
      <c r="K4088" s="235">
        <v>99.984780589755616</v>
      </c>
      <c r="L4088" s="235">
        <v>99.984179752750634</v>
      </c>
      <c r="M4088" s="240">
        <v>100.42922547781863</v>
      </c>
      <c r="N4088" s="240">
        <v>101.23851710319312</v>
      </c>
      <c r="O4088" s="240"/>
      <c r="P4088" s="238"/>
    </row>
    <row r="4089" spans="9:16" x14ac:dyDescent="0.35">
      <c r="I4089" s="223">
        <v>47602</v>
      </c>
      <c r="J4089" s="233">
        <v>99.883964203206617</v>
      </c>
      <c r="K4089" s="235">
        <v>99.984784072458197</v>
      </c>
      <c r="L4089" s="235">
        <v>99.984183093879935</v>
      </c>
      <c r="M4089" s="240">
        <v>100.4288398304891</v>
      </c>
      <c r="N4089" s="240">
        <v>101.23832836239714</v>
      </c>
      <c r="O4089" s="240"/>
      <c r="P4089" s="238"/>
    </row>
    <row r="4090" spans="9:16" x14ac:dyDescent="0.35">
      <c r="I4090" s="223">
        <v>47603</v>
      </c>
      <c r="J4090" s="233">
        <v>99.883990762098065</v>
      </c>
      <c r="K4090" s="235">
        <v>99.984787555160779</v>
      </c>
      <c r="L4090" s="235">
        <v>99.984186435009235</v>
      </c>
      <c r="M4090" s="240">
        <v>100.42845418315956</v>
      </c>
      <c r="N4090" s="240">
        <v>101.23813962160118</v>
      </c>
      <c r="O4090" s="240"/>
      <c r="P4090" s="238"/>
    </row>
    <row r="4091" spans="9:16" x14ac:dyDescent="0.35">
      <c r="I4091" s="223">
        <v>47604</v>
      </c>
      <c r="J4091" s="233">
        <v>99.884017320989514</v>
      </c>
      <c r="K4091" s="235">
        <v>99.98479103786336</v>
      </c>
      <c r="L4091" s="235">
        <v>99.984189776138535</v>
      </c>
      <c r="M4091" s="240">
        <v>100.42806853583002</v>
      </c>
      <c r="N4091" s="240">
        <v>101.2379508808052</v>
      </c>
      <c r="O4091" s="240"/>
      <c r="P4091" s="238"/>
    </row>
    <row r="4092" spans="9:16" x14ac:dyDescent="0.35">
      <c r="I4092" s="223">
        <v>47605</v>
      </c>
      <c r="J4092" s="233">
        <v>99.884043879880963</v>
      </c>
      <c r="K4092" s="235">
        <v>99.984794520565941</v>
      </c>
      <c r="L4092" s="235">
        <v>99.984193117267836</v>
      </c>
      <c r="M4092" s="240">
        <v>100.42768288850048</v>
      </c>
      <c r="N4092" s="240">
        <v>101.23776214000924</v>
      </c>
      <c r="O4092" s="240"/>
      <c r="P4092" s="238"/>
    </row>
    <row r="4093" spans="9:16" x14ac:dyDescent="0.35">
      <c r="I4093" s="223">
        <v>47606</v>
      </c>
      <c r="J4093" s="233">
        <v>99.884070438772412</v>
      </c>
      <c r="K4093" s="235">
        <v>99.984798003268523</v>
      </c>
      <c r="L4093" s="235">
        <v>99.984196458397136</v>
      </c>
      <c r="M4093" s="240">
        <v>100.42729724117095</v>
      </c>
      <c r="N4093" s="240">
        <v>101.23757339921326</v>
      </c>
      <c r="O4093" s="240"/>
      <c r="P4093" s="238"/>
    </row>
    <row r="4094" spans="9:16" x14ac:dyDescent="0.35">
      <c r="I4094" s="223">
        <v>47607</v>
      </c>
      <c r="J4094" s="233">
        <v>99.88409699766386</v>
      </c>
      <c r="K4094" s="235">
        <v>99.984801485971104</v>
      </c>
      <c r="L4094" s="235">
        <v>99.984199799526436</v>
      </c>
      <c r="M4094" s="240">
        <v>100.42691159384141</v>
      </c>
      <c r="N4094" s="240">
        <v>101.2373846584173</v>
      </c>
      <c r="O4094" s="240"/>
      <c r="P4094" s="238"/>
    </row>
    <row r="4095" spans="9:16" x14ac:dyDescent="0.35">
      <c r="I4095" s="223">
        <v>47608</v>
      </c>
      <c r="J4095" s="233">
        <v>99.884123556555309</v>
      </c>
      <c r="K4095" s="235">
        <v>99.984804968673686</v>
      </c>
      <c r="L4095" s="235">
        <v>99.984203140655737</v>
      </c>
      <c r="M4095" s="240">
        <v>100.42652594651187</v>
      </c>
      <c r="N4095" s="240">
        <v>101.23719591762132</v>
      </c>
      <c r="O4095" s="240"/>
      <c r="P4095" s="238"/>
    </row>
    <row r="4096" spans="9:16" x14ac:dyDescent="0.35">
      <c r="I4096" s="223">
        <v>47609</v>
      </c>
      <c r="J4096" s="233">
        <v>99.884150115446758</v>
      </c>
      <c r="K4096" s="235">
        <v>99.984808451376267</v>
      </c>
      <c r="L4096" s="235">
        <v>99.984206481785037</v>
      </c>
      <c r="M4096" s="240">
        <v>100.42614029918234</v>
      </c>
      <c r="N4096" s="240">
        <v>101.23700717682536</v>
      </c>
      <c r="O4096" s="240"/>
      <c r="P4096" s="238"/>
    </row>
    <row r="4097" spans="9:16" x14ac:dyDescent="0.35">
      <c r="I4097" s="223">
        <v>47610</v>
      </c>
      <c r="J4097" s="233">
        <v>99.884176674338207</v>
      </c>
      <c r="K4097" s="235">
        <v>99.984811934078849</v>
      </c>
      <c r="L4097" s="235">
        <v>99.984209822914337</v>
      </c>
      <c r="M4097" s="240">
        <v>100.4257546518528</v>
      </c>
      <c r="N4097" s="240">
        <v>101.23681843602938</v>
      </c>
      <c r="O4097" s="240"/>
      <c r="P4097" s="238"/>
    </row>
    <row r="4098" spans="9:16" x14ac:dyDescent="0.35">
      <c r="I4098" s="223">
        <v>47611</v>
      </c>
      <c r="J4098" s="233">
        <v>99.884203233229655</v>
      </c>
      <c r="K4098" s="235">
        <v>99.98481541678143</v>
      </c>
      <c r="L4098" s="235">
        <v>99.984213164043638</v>
      </c>
      <c r="M4098" s="240">
        <v>100.42536900452326</v>
      </c>
      <c r="N4098" s="240">
        <v>101.23662969523342</v>
      </c>
      <c r="O4098" s="240"/>
      <c r="P4098" s="238"/>
    </row>
    <row r="4099" spans="9:16" x14ac:dyDescent="0.35">
      <c r="I4099" s="223">
        <v>47612</v>
      </c>
      <c r="J4099" s="233">
        <v>99.884229792121104</v>
      </c>
      <c r="K4099" s="235">
        <v>99.984818899484011</v>
      </c>
      <c r="L4099" s="235">
        <v>99.984216505172938</v>
      </c>
      <c r="M4099" s="240">
        <v>100.42498335719372</v>
      </c>
      <c r="N4099" s="240">
        <v>101.23644095443744</v>
      </c>
      <c r="O4099" s="240"/>
      <c r="P4099" s="238"/>
    </row>
    <row r="4100" spans="9:16" x14ac:dyDescent="0.35">
      <c r="I4100" s="223">
        <v>47613</v>
      </c>
      <c r="J4100" s="233">
        <v>99.884256351012553</v>
      </c>
      <c r="K4100" s="235">
        <v>99.984822382186593</v>
      </c>
      <c r="L4100" s="235">
        <v>99.984219846302238</v>
      </c>
      <c r="M4100" s="240">
        <v>100.42459770986419</v>
      </c>
      <c r="N4100" s="240">
        <v>101.23625221364148</v>
      </c>
      <c r="O4100" s="240"/>
      <c r="P4100" s="238"/>
    </row>
    <row r="4101" spans="9:16" x14ac:dyDescent="0.35">
      <c r="I4101" s="223">
        <v>47614</v>
      </c>
      <c r="J4101" s="233">
        <v>99.884282909904002</v>
      </c>
      <c r="K4101" s="235">
        <v>99.984825864889174</v>
      </c>
      <c r="L4101" s="235">
        <v>99.984223187431539</v>
      </c>
      <c r="M4101" s="240">
        <v>100.42421206253465</v>
      </c>
      <c r="N4101" s="240">
        <v>101.2360634728455</v>
      </c>
      <c r="O4101" s="240"/>
      <c r="P4101" s="238"/>
    </row>
    <row r="4102" spans="9:16" x14ac:dyDescent="0.35">
      <c r="I4102" s="223">
        <v>47615</v>
      </c>
      <c r="J4102" s="233">
        <v>99.88430946879545</v>
      </c>
      <c r="K4102" s="235">
        <v>99.984829347591756</v>
      </c>
      <c r="L4102" s="235">
        <v>99.984226528560839</v>
      </c>
      <c r="M4102" s="240">
        <v>100.42382641520511</v>
      </c>
      <c r="N4102" s="240">
        <v>101.23587473204954</v>
      </c>
      <c r="O4102" s="240"/>
      <c r="P4102" s="238"/>
    </row>
    <row r="4103" spans="9:16" x14ac:dyDescent="0.35">
      <c r="I4103" s="223">
        <v>47616</v>
      </c>
      <c r="J4103" s="233">
        <v>99.884336027686899</v>
      </c>
      <c r="K4103" s="235">
        <v>99.984832830294337</v>
      </c>
      <c r="L4103" s="235">
        <v>99.984229869690139</v>
      </c>
      <c r="M4103" s="240">
        <v>100.42344076787558</v>
      </c>
      <c r="N4103" s="240">
        <v>101.23568599125356</v>
      </c>
      <c r="O4103" s="240"/>
      <c r="P4103" s="238"/>
    </row>
    <row r="4104" spans="9:16" x14ac:dyDescent="0.35">
      <c r="I4104" s="223">
        <v>47617</v>
      </c>
      <c r="J4104" s="233">
        <v>99.884362586578348</v>
      </c>
      <c r="K4104" s="235">
        <v>99.984836312996919</v>
      </c>
      <c r="L4104" s="235">
        <v>99.98423321081944</v>
      </c>
      <c r="M4104" s="240">
        <v>100.42305512054604</v>
      </c>
      <c r="N4104" s="240">
        <v>101.2354972504576</v>
      </c>
      <c r="O4104" s="240"/>
      <c r="P4104" s="238"/>
    </row>
    <row r="4105" spans="9:16" x14ac:dyDescent="0.35">
      <c r="I4105" s="223">
        <v>47618</v>
      </c>
      <c r="J4105" s="233">
        <v>99.884389145469797</v>
      </c>
      <c r="K4105" s="235">
        <v>99.9848397956995</v>
      </c>
      <c r="L4105" s="235">
        <v>99.98423655194874</v>
      </c>
      <c r="M4105" s="240">
        <v>100.4226694732165</v>
      </c>
      <c r="N4105" s="240">
        <v>101.23530850966162</v>
      </c>
      <c r="O4105" s="240"/>
      <c r="P4105" s="238"/>
    </row>
    <row r="4106" spans="9:16" x14ac:dyDescent="0.35">
      <c r="I4106" s="223">
        <v>47619</v>
      </c>
      <c r="J4106" s="233">
        <v>99.884415704361246</v>
      </c>
      <c r="K4106" s="235">
        <v>99.984843278402082</v>
      </c>
      <c r="L4106" s="235">
        <v>99.98423989307804</v>
      </c>
      <c r="M4106" s="240">
        <v>100.42228382588696</v>
      </c>
      <c r="N4106" s="240">
        <v>101.23511976886566</v>
      </c>
      <c r="O4106" s="240"/>
      <c r="P4106" s="238"/>
    </row>
    <row r="4107" spans="9:16" x14ac:dyDescent="0.35">
      <c r="I4107" s="223">
        <v>47620</v>
      </c>
      <c r="J4107" s="233">
        <v>99.884442263252694</v>
      </c>
      <c r="K4107" s="235">
        <v>99.984846761104663</v>
      </c>
      <c r="L4107" s="235">
        <v>99.984243234207341</v>
      </c>
      <c r="M4107" s="240">
        <v>100.42189817855743</v>
      </c>
      <c r="N4107" s="240">
        <v>101.23493102806968</v>
      </c>
      <c r="O4107" s="240"/>
      <c r="P4107" s="238"/>
    </row>
    <row r="4108" spans="9:16" x14ac:dyDescent="0.35">
      <c r="I4108" s="223">
        <v>47621</v>
      </c>
      <c r="J4108" s="233">
        <v>99.884468822144143</v>
      </c>
      <c r="K4108" s="235">
        <v>99.984850243807244</v>
      </c>
      <c r="L4108" s="235">
        <v>99.984246575336641</v>
      </c>
      <c r="M4108" s="240">
        <v>100.42151253122789</v>
      </c>
      <c r="N4108" s="240">
        <v>101.23474228727372</v>
      </c>
      <c r="O4108" s="240"/>
      <c r="P4108" s="238"/>
    </row>
    <row r="4109" spans="9:16" x14ac:dyDescent="0.35">
      <c r="I4109" s="223">
        <v>47622</v>
      </c>
      <c r="J4109" s="233">
        <v>99.884495381035592</v>
      </c>
      <c r="K4109" s="235">
        <v>99.984853726509826</v>
      </c>
      <c r="L4109" s="235">
        <v>99.984249916465942</v>
      </c>
      <c r="M4109" s="240">
        <v>100.42112688389835</v>
      </c>
      <c r="N4109" s="240">
        <v>101.23455354647774</v>
      </c>
      <c r="O4109" s="240"/>
      <c r="P4109" s="238"/>
    </row>
    <row r="4110" spans="9:16" x14ac:dyDescent="0.35">
      <c r="I4110" s="223">
        <v>47623</v>
      </c>
      <c r="J4110" s="233">
        <v>99.884521939927041</v>
      </c>
      <c r="K4110" s="235">
        <v>99.984857209212407</v>
      </c>
      <c r="L4110" s="235">
        <v>99.984253257595242</v>
      </c>
      <c r="M4110" s="240">
        <v>100.42074123656882</v>
      </c>
      <c r="N4110" s="240">
        <v>101.23436480568178</v>
      </c>
      <c r="O4110" s="240"/>
      <c r="P4110" s="238"/>
    </row>
    <row r="4111" spans="9:16" x14ac:dyDescent="0.35">
      <c r="I4111" s="223">
        <v>47624</v>
      </c>
      <c r="J4111" s="233">
        <v>99.884548498818489</v>
      </c>
      <c r="K4111" s="235">
        <v>99.984860691914989</v>
      </c>
      <c r="L4111" s="235">
        <v>99.984256598724542</v>
      </c>
      <c r="M4111" s="240">
        <v>100.42035558923928</v>
      </c>
      <c r="N4111" s="240">
        <v>101.2341760648858</v>
      </c>
      <c r="O4111" s="240"/>
      <c r="P4111" s="238"/>
    </row>
    <row r="4112" spans="9:16" x14ac:dyDescent="0.35">
      <c r="I4112" s="223">
        <v>47625</v>
      </c>
      <c r="J4112" s="233">
        <v>99.884575057709938</v>
      </c>
      <c r="K4112" s="235">
        <v>99.98486417461757</v>
      </c>
      <c r="L4112" s="235">
        <v>99.984259939853843</v>
      </c>
      <c r="M4112" s="240">
        <v>100.41996994190974</v>
      </c>
      <c r="N4112" s="240">
        <v>101.23398732408984</v>
      </c>
      <c r="O4112" s="240"/>
      <c r="P4112" s="238"/>
    </row>
    <row r="4113" spans="9:16" x14ac:dyDescent="0.35">
      <c r="I4113" s="223">
        <v>47626</v>
      </c>
      <c r="J4113" s="233">
        <v>99.884601616601387</v>
      </c>
      <c r="K4113" s="235">
        <v>99.984867657320152</v>
      </c>
      <c r="L4113" s="235">
        <v>99.984263280983143</v>
      </c>
      <c r="M4113" s="240">
        <v>100.4195842945802</v>
      </c>
      <c r="N4113" s="240">
        <v>101.23379858329386</v>
      </c>
      <c r="O4113" s="240"/>
      <c r="P4113" s="238"/>
    </row>
    <row r="4114" spans="9:16" x14ac:dyDescent="0.35">
      <c r="I4114" s="223">
        <v>47627</v>
      </c>
      <c r="J4114" s="233">
        <v>99.884628175492836</v>
      </c>
      <c r="K4114" s="235">
        <v>99.984871140022733</v>
      </c>
      <c r="L4114" s="235">
        <v>99.984266622112443</v>
      </c>
      <c r="M4114" s="240">
        <v>100.41919864725067</v>
      </c>
      <c r="N4114" s="240">
        <v>101.2336098424979</v>
      </c>
      <c r="O4114" s="240"/>
      <c r="P4114" s="238"/>
    </row>
    <row r="4115" spans="9:16" x14ac:dyDescent="0.35">
      <c r="I4115" s="223">
        <v>47628</v>
      </c>
      <c r="J4115" s="233">
        <v>99.884654734384284</v>
      </c>
      <c r="K4115" s="235">
        <v>99.984874622725314</v>
      </c>
      <c r="L4115" s="235">
        <v>99.984269963241744</v>
      </c>
      <c r="M4115" s="240">
        <v>100.41881299992113</v>
      </c>
      <c r="N4115" s="240">
        <v>101.23342110170192</v>
      </c>
      <c r="O4115" s="240"/>
      <c r="P4115" s="238"/>
    </row>
    <row r="4116" spans="9:16" x14ac:dyDescent="0.35">
      <c r="I4116" s="223">
        <v>47629</v>
      </c>
      <c r="J4116" s="233">
        <v>99.884681293275733</v>
      </c>
      <c r="K4116" s="235">
        <v>99.984878105427896</v>
      </c>
      <c r="L4116" s="235">
        <v>99.984273304371044</v>
      </c>
      <c r="M4116" s="240">
        <v>100.41842735259159</v>
      </c>
      <c r="N4116" s="240">
        <v>101.23323236090596</v>
      </c>
      <c r="O4116" s="240"/>
      <c r="P4116" s="238"/>
    </row>
    <row r="4117" spans="9:16" x14ac:dyDescent="0.35">
      <c r="I4117" s="223">
        <v>47630</v>
      </c>
      <c r="J4117" s="233">
        <v>99.884707852167182</v>
      </c>
      <c r="K4117" s="235">
        <v>99.984881588130477</v>
      </c>
      <c r="L4117" s="235">
        <v>99.984276645500344</v>
      </c>
      <c r="M4117" s="240">
        <v>100.41804170526206</v>
      </c>
      <c r="N4117" s="240">
        <v>101.23304362010998</v>
      </c>
      <c r="O4117" s="240"/>
      <c r="P4117" s="238"/>
    </row>
    <row r="4118" spans="9:16" x14ac:dyDescent="0.35">
      <c r="I4118" s="223">
        <v>47631</v>
      </c>
      <c r="J4118" s="233">
        <v>99.884734411058631</v>
      </c>
      <c r="K4118" s="235">
        <v>99.984885070833059</v>
      </c>
      <c r="L4118" s="235">
        <v>99.984279986629645</v>
      </c>
      <c r="M4118" s="240">
        <v>100.41765605793252</v>
      </c>
      <c r="N4118" s="240">
        <v>101.23285487931402</v>
      </c>
      <c r="O4118" s="240"/>
      <c r="P4118" s="238"/>
    </row>
    <row r="4119" spans="9:16" x14ac:dyDescent="0.35">
      <c r="I4119" s="223">
        <v>47632</v>
      </c>
      <c r="J4119" s="233">
        <v>99.884760969950079</v>
      </c>
      <c r="K4119" s="235">
        <v>99.98488855353564</v>
      </c>
      <c r="L4119" s="235">
        <v>99.984283327758945</v>
      </c>
      <c r="M4119" s="240">
        <v>100.41727041060298</v>
      </c>
      <c r="N4119" s="240">
        <v>101.23266613851804</v>
      </c>
      <c r="O4119" s="240"/>
      <c r="P4119" s="238"/>
    </row>
    <row r="4120" spans="9:16" x14ac:dyDescent="0.35">
      <c r="I4120" s="223">
        <v>47633</v>
      </c>
      <c r="J4120" s="233">
        <v>99.884787528841528</v>
      </c>
      <c r="K4120" s="235">
        <v>99.984892036238222</v>
      </c>
      <c r="L4120" s="235">
        <v>99.984286668888245</v>
      </c>
      <c r="M4120" s="240">
        <v>100.41688476327344</v>
      </c>
      <c r="N4120" s="240">
        <v>101.23247739772208</v>
      </c>
      <c r="O4120" s="240"/>
      <c r="P4120" s="238"/>
    </row>
    <row r="4121" spans="9:16" x14ac:dyDescent="0.35">
      <c r="I4121" s="223">
        <v>47634</v>
      </c>
      <c r="J4121" s="233">
        <v>99.884814087732977</v>
      </c>
      <c r="K4121" s="235">
        <v>99.984895518940803</v>
      </c>
      <c r="L4121" s="235">
        <v>99.984290010017546</v>
      </c>
      <c r="M4121" s="240">
        <v>100.41649911594391</v>
      </c>
      <c r="N4121" s="240">
        <v>101.2322886569261</v>
      </c>
      <c r="O4121" s="240"/>
      <c r="P4121" s="238"/>
    </row>
    <row r="4122" spans="9:16" x14ac:dyDescent="0.35">
      <c r="I4122" s="223">
        <v>47635</v>
      </c>
      <c r="J4122" s="233">
        <v>99.884840646624426</v>
      </c>
      <c r="K4122" s="235">
        <v>99.984899001643385</v>
      </c>
      <c r="L4122" s="235">
        <v>99.984293351146846</v>
      </c>
      <c r="M4122" s="240">
        <v>100.41611346861437</v>
      </c>
      <c r="N4122" s="240">
        <v>101.23209991613014</v>
      </c>
      <c r="O4122" s="240"/>
      <c r="P4122" s="238"/>
    </row>
    <row r="4123" spans="9:16" x14ac:dyDescent="0.35">
      <c r="I4123" s="223">
        <v>47636</v>
      </c>
      <c r="J4123" s="233">
        <v>99.884867205515874</v>
      </c>
      <c r="K4123" s="235">
        <v>99.984902484345966</v>
      </c>
      <c r="L4123" s="235">
        <v>99.984296692276146</v>
      </c>
      <c r="M4123" s="240">
        <v>100.41572782128483</v>
      </c>
      <c r="N4123" s="240">
        <v>101.23191117533416</v>
      </c>
      <c r="O4123" s="240"/>
      <c r="P4123" s="238"/>
    </row>
    <row r="4124" spans="9:16" x14ac:dyDescent="0.35">
      <c r="I4124" s="223">
        <v>47637</v>
      </c>
      <c r="J4124" s="233">
        <v>99.884893764407323</v>
      </c>
      <c r="K4124" s="235">
        <v>99.984905967048547</v>
      </c>
      <c r="L4124" s="235">
        <v>99.984300033405447</v>
      </c>
      <c r="M4124" s="240">
        <v>100.4153421739553</v>
      </c>
      <c r="N4124" s="240">
        <v>101.2317224345382</v>
      </c>
      <c r="O4124" s="240"/>
      <c r="P4124" s="238"/>
    </row>
    <row r="4125" spans="9:16" x14ac:dyDescent="0.35">
      <c r="I4125" s="223">
        <v>47638</v>
      </c>
      <c r="J4125" s="233">
        <v>99.884920323298772</v>
      </c>
      <c r="K4125" s="235">
        <v>99.984909449751129</v>
      </c>
      <c r="L4125" s="235">
        <v>99.984303374534747</v>
      </c>
      <c r="M4125" s="240">
        <v>100.41495652662576</v>
      </c>
      <c r="N4125" s="240">
        <v>101.23153369374222</v>
      </c>
      <c r="O4125" s="240"/>
      <c r="P4125" s="238"/>
    </row>
    <row r="4126" spans="9:16" x14ac:dyDescent="0.35">
      <c r="I4126" s="223">
        <v>47639</v>
      </c>
      <c r="J4126" s="233">
        <v>99.884946882190221</v>
      </c>
      <c r="K4126" s="235">
        <v>99.98491293245371</v>
      </c>
      <c r="L4126" s="235">
        <v>99.984306715664047</v>
      </c>
      <c r="M4126" s="240">
        <v>100.41457087929622</v>
      </c>
      <c r="N4126" s="240">
        <v>101.23134495294626</v>
      </c>
      <c r="O4126" s="240"/>
      <c r="P4126" s="238"/>
    </row>
    <row r="4127" spans="9:16" x14ac:dyDescent="0.35">
      <c r="I4127" s="223">
        <v>47640</v>
      </c>
      <c r="J4127" s="233">
        <v>99.884973441081669</v>
      </c>
      <c r="K4127" s="235">
        <v>99.984916415156292</v>
      </c>
      <c r="L4127" s="235">
        <v>99.984310056793348</v>
      </c>
      <c r="M4127" s="240">
        <v>100.41418523196668</v>
      </c>
      <c r="N4127" s="240">
        <v>101.23115621215028</v>
      </c>
      <c r="O4127" s="240"/>
      <c r="P4127" s="238"/>
    </row>
    <row r="4128" spans="9:16" x14ac:dyDescent="0.35">
      <c r="I4128" s="223">
        <v>47641</v>
      </c>
      <c r="J4128" s="233">
        <v>99.884999999973118</v>
      </c>
      <c r="K4128" s="235">
        <v>99.984919897858873</v>
      </c>
      <c r="L4128" s="235">
        <v>99.984313397922648</v>
      </c>
      <c r="M4128" s="240">
        <v>100.41379958463715</v>
      </c>
      <c r="N4128" s="240">
        <v>101.23096747135432</v>
      </c>
      <c r="O4128" s="240"/>
      <c r="P4128" s="238"/>
    </row>
    <row r="4129" spans="9:16" x14ac:dyDescent="0.35">
      <c r="I4129" s="223">
        <v>47642</v>
      </c>
      <c r="J4129" s="233">
        <v>99.885026558864567</v>
      </c>
      <c r="K4129" s="235">
        <v>99.984923380561455</v>
      </c>
      <c r="L4129" s="235">
        <v>99.984316739051948</v>
      </c>
      <c r="M4129" s="240">
        <v>100.41341393730761</v>
      </c>
      <c r="N4129" s="240">
        <v>101.23077873055834</v>
      </c>
      <c r="O4129" s="240"/>
      <c r="P4129" s="238"/>
    </row>
    <row r="4130" spans="9:16" x14ac:dyDescent="0.35">
      <c r="I4130" s="223">
        <v>47643</v>
      </c>
      <c r="J4130" s="233">
        <v>99.885053117756016</v>
      </c>
      <c r="K4130" s="235">
        <v>99.984926863264036</v>
      </c>
      <c r="L4130" s="235">
        <v>99.984320080181249</v>
      </c>
      <c r="M4130" s="240">
        <v>100.41302828997807</v>
      </c>
      <c r="N4130" s="240">
        <v>101.23058998976238</v>
      </c>
      <c r="O4130" s="240"/>
      <c r="P4130" s="238"/>
    </row>
    <row r="4131" spans="9:16" x14ac:dyDescent="0.35">
      <c r="I4131" s="223">
        <v>47644</v>
      </c>
      <c r="J4131" s="233">
        <v>99.885079676647464</v>
      </c>
      <c r="K4131" s="235">
        <v>99.984930345966617</v>
      </c>
      <c r="L4131" s="235">
        <v>99.984323421310549</v>
      </c>
      <c r="M4131" s="240">
        <v>100.41264264264854</v>
      </c>
      <c r="N4131" s="240">
        <v>101.2304012489664</v>
      </c>
      <c r="O4131" s="240"/>
      <c r="P4131" s="238"/>
    </row>
    <row r="4132" spans="9:16" x14ac:dyDescent="0.35">
      <c r="I4132" s="223">
        <v>47645</v>
      </c>
      <c r="J4132" s="233">
        <v>99.885106235538913</v>
      </c>
      <c r="K4132" s="235">
        <v>99.984933828669199</v>
      </c>
      <c r="L4132" s="235">
        <v>99.984326762439849</v>
      </c>
      <c r="M4132" s="240">
        <v>100.412256995319</v>
      </c>
      <c r="N4132" s="240">
        <v>101.23021250817044</v>
      </c>
      <c r="O4132" s="240"/>
      <c r="P4132" s="238"/>
    </row>
    <row r="4133" spans="9:16" x14ac:dyDescent="0.35">
      <c r="I4133" s="223">
        <v>47646</v>
      </c>
      <c r="J4133" s="233">
        <v>99.885132794430362</v>
      </c>
      <c r="K4133" s="235">
        <v>99.98493731137178</v>
      </c>
      <c r="L4133" s="235">
        <v>99.98433010356915</v>
      </c>
      <c r="M4133" s="240">
        <v>100.41187134798946</v>
      </c>
      <c r="N4133" s="240">
        <v>101.23002376737446</v>
      </c>
      <c r="O4133" s="240"/>
      <c r="P4133" s="238"/>
    </row>
    <row r="4134" spans="9:16" x14ac:dyDescent="0.35">
      <c r="I4134" s="223">
        <v>47647</v>
      </c>
      <c r="J4134" s="233">
        <v>99.885159353321811</v>
      </c>
      <c r="K4134" s="235">
        <v>99.984940794074362</v>
      </c>
      <c r="L4134" s="235">
        <v>99.98433344469845</v>
      </c>
      <c r="M4134" s="240">
        <v>100.41148570065992</v>
      </c>
      <c r="N4134" s="240">
        <v>101.2298350265785</v>
      </c>
      <c r="O4134" s="240"/>
      <c r="P4134" s="238"/>
    </row>
    <row r="4135" spans="9:16" x14ac:dyDescent="0.35">
      <c r="I4135" s="223">
        <v>47648</v>
      </c>
      <c r="J4135" s="233">
        <v>99.885185912213259</v>
      </c>
      <c r="K4135" s="235">
        <v>99.984944276776943</v>
      </c>
      <c r="L4135" s="235">
        <v>99.98433678582775</v>
      </c>
      <c r="M4135" s="240">
        <v>100.41110005333039</v>
      </c>
      <c r="N4135" s="240">
        <v>101.22964628578252</v>
      </c>
      <c r="O4135" s="240"/>
      <c r="P4135" s="238"/>
    </row>
    <row r="4136" spans="9:16" x14ac:dyDescent="0.35">
      <c r="I4136" s="223">
        <v>47649</v>
      </c>
      <c r="J4136" s="233">
        <v>99.885212471104708</v>
      </c>
      <c r="K4136" s="235">
        <v>99.984947759479525</v>
      </c>
      <c r="L4136" s="235">
        <v>99.984340126957051</v>
      </c>
      <c r="M4136" s="240">
        <v>100.41071440600085</v>
      </c>
      <c r="N4136" s="240">
        <v>101.22945754498656</v>
      </c>
      <c r="O4136" s="240"/>
      <c r="P4136" s="238"/>
    </row>
    <row r="4137" spans="9:16" x14ac:dyDescent="0.35">
      <c r="I4137" s="223">
        <v>47650</v>
      </c>
      <c r="J4137" s="233">
        <v>99.885239029996157</v>
      </c>
      <c r="K4137" s="235">
        <v>99.984951242182106</v>
      </c>
      <c r="L4137" s="235">
        <v>99.984343468086351</v>
      </c>
      <c r="M4137" s="240">
        <v>100.41032875867131</v>
      </c>
      <c r="N4137" s="240">
        <v>101.22926880419058</v>
      </c>
      <c r="O4137" s="240"/>
      <c r="P4137" s="238"/>
    </row>
    <row r="4138" spans="9:16" x14ac:dyDescent="0.35">
      <c r="I4138" s="223">
        <v>47651</v>
      </c>
      <c r="J4138" s="233">
        <v>99.885265588887606</v>
      </c>
      <c r="K4138" s="235">
        <v>99.984954724884687</v>
      </c>
      <c r="L4138" s="235">
        <v>99.984346809215651</v>
      </c>
      <c r="M4138" s="240">
        <v>100.40994311134178</v>
      </c>
      <c r="N4138" s="240">
        <v>101.22908006339462</v>
      </c>
      <c r="O4138" s="240"/>
      <c r="P4138" s="238"/>
    </row>
    <row r="4139" spans="9:16" x14ac:dyDescent="0.35">
      <c r="I4139" s="223">
        <v>47652</v>
      </c>
      <c r="J4139" s="233">
        <v>99.885292147779055</v>
      </c>
      <c r="K4139" s="235">
        <v>99.984958207587269</v>
      </c>
      <c r="L4139" s="235">
        <v>99.984350150344952</v>
      </c>
      <c r="M4139" s="240">
        <v>100.40955746401224</v>
      </c>
      <c r="N4139" s="240">
        <v>101.22889132259864</v>
      </c>
      <c r="O4139" s="240"/>
      <c r="P4139" s="238"/>
    </row>
    <row r="4140" spans="9:16" x14ac:dyDescent="0.35">
      <c r="I4140" s="223">
        <v>47653</v>
      </c>
      <c r="J4140" s="233">
        <v>99.885318706670503</v>
      </c>
      <c r="K4140" s="235">
        <v>99.98496169028985</v>
      </c>
      <c r="L4140" s="235">
        <v>99.984353491474252</v>
      </c>
      <c r="M4140" s="240">
        <v>100.4091718166827</v>
      </c>
      <c r="N4140" s="240">
        <v>101.22870258180268</v>
      </c>
      <c r="O4140" s="240"/>
      <c r="P4140" s="238"/>
    </row>
    <row r="4141" spans="9:16" x14ac:dyDescent="0.35">
      <c r="I4141" s="223">
        <v>47654</v>
      </c>
      <c r="J4141" s="233">
        <v>99.885345265561952</v>
      </c>
      <c r="K4141" s="235">
        <v>99.984965172992432</v>
      </c>
      <c r="L4141" s="235">
        <v>99.984356832603552</v>
      </c>
      <c r="M4141" s="240">
        <v>100.40878616935316</v>
      </c>
      <c r="N4141" s="240">
        <v>101.2285138410067</v>
      </c>
      <c r="O4141" s="240"/>
      <c r="P4141" s="238"/>
    </row>
    <row r="4142" spans="9:16" x14ac:dyDescent="0.35">
      <c r="I4142" s="223">
        <v>47655</v>
      </c>
      <c r="J4142" s="233">
        <v>99.885371824453401</v>
      </c>
      <c r="K4142" s="235">
        <v>99.984968655695013</v>
      </c>
      <c r="L4142" s="235">
        <v>99.984360173732853</v>
      </c>
      <c r="M4142" s="240">
        <v>100.40840052202363</v>
      </c>
      <c r="N4142" s="240">
        <v>101.22832510021074</v>
      </c>
      <c r="O4142" s="240"/>
      <c r="P4142" s="238"/>
    </row>
    <row r="4143" spans="9:16" x14ac:dyDescent="0.35">
      <c r="I4143" s="223">
        <v>47656</v>
      </c>
      <c r="J4143" s="233">
        <v>99.88539838334485</v>
      </c>
      <c r="K4143" s="235">
        <v>99.984972138397595</v>
      </c>
      <c r="L4143" s="235">
        <v>99.984363514862153</v>
      </c>
      <c r="M4143" s="240">
        <v>100.40801487469409</v>
      </c>
      <c r="N4143" s="240">
        <v>101.22813635941476</v>
      </c>
      <c r="O4143" s="240"/>
      <c r="P4143" s="238"/>
    </row>
    <row r="4144" spans="9:16" x14ac:dyDescent="0.35">
      <c r="I4144" s="223">
        <v>47657</v>
      </c>
      <c r="J4144" s="233">
        <v>99.885424942236298</v>
      </c>
      <c r="K4144" s="235">
        <v>99.984975621100176</v>
      </c>
      <c r="L4144" s="235">
        <v>99.984366855991453</v>
      </c>
      <c r="M4144" s="240">
        <v>100.40762922736455</v>
      </c>
      <c r="N4144" s="240">
        <v>101.2279476186188</v>
      </c>
      <c r="O4144" s="240"/>
      <c r="P4144" s="238"/>
    </row>
    <row r="4145" spans="9:16" x14ac:dyDescent="0.35">
      <c r="I4145" s="223">
        <v>47658</v>
      </c>
      <c r="J4145" s="233">
        <v>99.885451501127747</v>
      </c>
      <c r="K4145" s="235">
        <v>99.984979103802758</v>
      </c>
      <c r="L4145" s="235">
        <v>99.984370197120754</v>
      </c>
      <c r="M4145" s="240">
        <v>100.40724358003501</v>
      </c>
      <c r="N4145" s="240">
        <v>101.22775887782282</v>
      </c>
      <c r="O4145" s="240"/>
      <c r="P4145" s="238"/>
    </row>
    <row r="4146" spans="9:16" x14ac:dyDescent="0.35">
      <c r="I4146" s="223">
        <v>47659</v>
      </c>
      <c r="J4146" s="233">
        <v>99.885478060019196</v>
      </c>
      <c r="K4146" s="235">
        <v>99.984982586505339</v>
      </c>
      <c r="L4146" s="235">
        <v>99.984373538250054</v>
      </c>
      <c r="M4146" s="240">
        <v>100.40685793270548</v>
      </c>
      <c r="N4146" s="240">
        <v>101.22757013702686</v>
      </c>
      <c r="O4146" s="240"/>
      <c r="P4146" s="238"/>
    </row>
    <row r="4147" spans="9:16" x14ac:dyDescent="0.35">
      <c r="I4147" s="223">
        <v>47660</v>
      </c>
      <c r="J4147" s="233">
        <v>99.885504618910645</v>
      </c>
      <c r="K4147" s="235">
        <v>99.98498606920792</v>
      </c>
      <c r="L4147" s="235">
        <v>99.984376879379354</v>
      </c>
      <c r="M4147" s="240">
        <v>100.40647228537594</v>
      </c>
      <c r="N4147" s="240">
        <v>101.22738139623088</v>
      </c>
      <c r="O4147" s="240"/>
      <c r="P4147" s="238"/>
    </row>
    <row r="4148" spans="9:16" x14ac:dyDescent="0.35">
      <c r="I4148" s="223">
        <v>47661</v>
      </c>
      <c r="J4148" s="233">
        <v>99.885531177802093</v>
      </c>
      <c r="K4148" s="235">
        <v>99.984989551910502</v>
      </c>
      <c r="L4148" s="235">
        <v>99.984380220508655</v>
      </c>
      <c r="M4148" s="240">
        <v>100.4060866380464</v>
      </c>
      <c r="N4148" s="240">
        <v>101.22719265543492</v>
      </c>
      <c r="O4148" s="240"/>
      <c r="P4148" s="238"/>
    </row>
    <row r="4149" spans="9:16" x14ac:dyDescent="0.35">
      <c r="I4149" s="223">
        <v>47662</v>
      </c>
      <c r="J4149" s="233">
        <v>99.885557736693542</v>
      </c>
      <c r="K4149" s="235">
        <v>99.984993034613083</v>
      </c>
      <c r="L4149" s="235">
        <v>99.984383561637955</v>
      </c>
      <c r="M4149" s="240">
        <v>100.40570099071687</v>
      </c>
      <c r="N4149" s="240">
        <v>101.22700391463894</v>
      </c>
      <c r="O4149" s="240"/>
      <c r="P4149" s="238"/>
    </row>
    <row r="4150" spans="9:16" x14ac:dyDescent="0.35">
      <c r="I4150" s="223">
        <v>47663</v>
      </c>
      <c r="J4150" s="233">
        <v>99.885584295584991</v>
      </c>
      <c r="K4150" s="235">
        <v>99.984996517315665</v>
      </c>
      <c r="L4150" s="235">
        <v>99.984386902767255</v>
      </c>
      <c r="M4150" s="240">
        <v>100.40531534338733</v>
      </c>
      <c r="N4150" s="240">
        <v>101.22681517384298</v>
      </c>
      <c r="O4150" s="240"/>
      <c r="P4150" s="238"/>
    </row>
    <row r="4151" spans="9:16" x14ac:dyDescent="0.35">
      <c r="I4151" s="223">
        <v>47664</v>
      </c>
      <c r="J4151" s="233">
        <v>99.88561085447644</v>
      </c>
      <c r="K4151" s="235">
        <v>99.985000000018246</v>
      </c>
      <c r="L4151" s="235">
        <v>99.984390243896556</v>
      </c>
      <c r="M4151" s="240">
        <v>100.40492969605779</v>
      </c>
      <c r="N4151" s="240">
        <v>101.226626433047</v>
      </c>
      <c r="O4151" s="240"/>
      <c r="P4151" s="238"/>
    </row>
    <row r="4152" spans="9:16" x14ac:dyDescent="0.35">
      <c r="I4152" s="223">
        <v>47665</v>
      </c>
      <c r="J4152" s="233">
        <v>99.885637413367888</v>
      </c>
      <c r="K4152" s="235">
        <v>99.985003482720828</v>
      </c>
      <c r="L4152" s="235">
        <v>99.984393585025856</v>
      </c>
      <c r="M4152" s="240">
        <v>100.40454404872825</v>
      </c>
      <c r="N4152" s="240">
        <v>101.22643769225104</v>
      </c>
      <c r="O4152" s="240"/>
      <c r="P4152" s="238"/>
    </row>
    <row r="4153" spans="9:16" x14ac:dyDescent="0.35">
      <c r="I4153" s="223">
        <v>47666</v>
      </c>
      <c r="J4153" s="233">
        <v>99.885663972259337</v>
      </c>
      <c r="K4153" s="235">
        <v>99.985006965423409</v>
      </c>
      <c r="L4153" s="235">
        <v>99.984396926155156</v>
      </c>
      <c r="M4153" s="240">
        <v>100.40415840139872</v>
      </c>
      <c r="N4153" s="240">
        <v>101.22624895145506</v>
      </c>
      <c r="O4153" s="240"/>
      <c r="P4153" s="238"/>
    </row>
    <row r="4154" spans="9:16" x14ac:dyDescent="0.35">
      <c r="I4154" s="223">
        <v>47667</v>
      </c>
      <c r="J4154" s="233">
        <v>99.885690531150786</v>
      </c>
      <c r="K4154" s="235">
        <v>99.98501044812599</v>
      </c>
      <c r="L4154" s="235">
        <v>99.984400267284457</v>
      </c>
      <c r="M4154" s="240">
        <v>100.40377275406918</v>
      </c>
      <c r="N4154" s="240">
        <v>101.2260602106591</v>
      </c>
      <c r="O4154" s="240"/>
      <c r="P4154" s="238"/>
    </row>
    <row r="4155" spans="9:16" x14ac:dyDescent="0.35">
      <c r="I4155" s="223">
        <v>47668</v>
      </c>
      <c r="J4155" s="233">
        <v>99.885717090042235</v>
      </c>
      <c r="K4155" s="235">
        <v>99.985013930828572</v>
      </c>
      <c r="L4155" s="235">
        <v>99.984403608413757</v>
      </c>
      <c r="M4155" s="240">
        <v>100.40338710673964</v>
      </c>
      <c r="N4155" s="240">
        <v>101.22587146986312</v>
      </c>
      <c r="O4155" s="240"/>
      <c r="P4155" s="238"/>
    </row>
    <row r="4156" spans="9:16" x14ac:dyDescent="0.35">
      <c r="I4156" s="223">
        <v>47669</v>
      </c>
      <c r="J4156" s="233">
        <v>99.885743648933683</v>
      </c>
      <c r="K4156" s="235">
        <v>99.985017413531153</v>
      </c>
      <c r="L4156" s="235">
        <v>99.984406949543057</v>
      </c>
      <c r="M4156" s="240">
        <v>100.40300145941011</v>
      </c>
      <c r="N4156" s="240">
        <v>101.22568272906716</v>
      </c>
      <c r="O4156" s="240"/>
      <c r="P4156" s="238"/>
    </row>
    <row r="4157" spans="9:16" x14ac:dyDescent="0.35">
      <c r="I4157" s="223">
        <v>47670</v>
      </c>
      <c r="J4157" s="233">
        <v>99.885770207825132</v>
      </c>
      <c r="K4157" s="235">
        <v>99.985020896233735</v>
      </c>
      <c r="L4157" s="235">
        <v>99.984410290672358</v>
      </c>
      <c r="M4157" s="240">
        <v>100.40261581208057</v>
      </c>
      <c r="N4157" s="240">
        <v>101.22549398827118</v>
      </c>
      <c r="O4157" s="240"/>
      <c r="P4157" s="238"/>
    </row>
    <row r="4158" spans="9:16" x14ac:dyDescent="0.35">
      <c r="I4158" s="223">
        <v>47671</v>
      </c>
      <c r="J4158" s="233">
        <v>99.885796766716581</v>
      </c>
      <c r="K4158" s="235">
        <v>99.985024378936316</v>
      </c>
      <c r="L4158" s="235">
        <v>99.984413631801658</v>
      </c>
      <c r="M4158" s="240">
        <v>100.40223016475103</v>
      </c>
      <c r="N4158" s="240">
        <v>101.22530524747522</v>
      </c>
      <c r="O4158" s="240"/>
      <c r="P4158" s="238"/>
    </row>
    <row r="4159" spans="9:16" x14ac:dyDescent="0.35">
      <c r="I4159" s="223">
        <v>47672</v>
      </c>
      <c r="J4159" s="233">
        <v>99.88582332560803</v>
      </c>
      <c r="K4159" s="235">
        <v>99.985027861638898</v>
      </c>
      <c r="L4159" s="235">
        <v>99.984416972930958</v>
      </c>
      <c r="M4159" s="240">
        <v>100.40184451742149</v>
      </c>
      <c r="N4159" s="240">
        <v>101.22511650667924</v>
      </c>
      <c r="O4159" s="240"/>
      <c r="P4159" s="238"/>
    </row>
    <row r="4160" spans="9:16" x14ac:dyDescent="0.35">
      <c r="I4160" s="223">
        <v>47673</v>
      </c>
      <c r="J4160" s="233">
        <v>99.885849884499478</v>
      </c>
      <c r="K4160" s="235">
        <v>99.985031344341479</v>
      </c>
      <c r="L4160" s="235">
        <v>99.984420314060259</v>
      </c>
      <c r="M4160" s="240">
        <v>100.40145887009196</v>
      </c>
      <c r="N4160" s="240">
        <v>101.22492776588328</v>
      </c>
      <c r="O4160" s="240"/>
      <c r="P4160" s="238"/>
    </row>
    <row r="4161" spans="9:16" x14ac:dyDescent="0.35">
      <c r="I4161" s="223">
        <v>47674</v>
      </c>
      <c r="J4161" s="233">
        <v>99.885876443390927</v>
      </c>
      <c r="K4161" s="235">
        <v>99.985034827044061</v>
      </c>
      <c r="L4161" s="235">
        <v>99.984423655189559</v>
      </c>
      <c r="M4161" s="240">
        <v>100.40107322276242</v>
      </c>
      <c r="N4161" s="240">
        <v>101.2247390250873</v>
      </c>
      <c r="O4161" s="240"/>
      <c r="P4161" s="238"/>
    </row>
    <row r="4162" spans="9:16" x14ac:dyDescent="0.35">
      <c r="I4162" s="223">
        <v>47675</v>
      </c>
      <c r="J4162" s="233">
        <v>99.885903002282376</v>
      </c>
      <c r="K4162" s="235">
        <v>99.985038309746642</v>
      </c>
      <c r="L4162" s="235">
        <v>99.984426996318859</v>
      </c>
      <c r="M4162" s="240">
        <v>100.40068757543288</v>
      </c>
      <c r="N4162" s="240">
        <v>101.22455028429134</v>
      </c>
      <c r="O4162" s="240"/>
      <c r="P4162" s="238"/>
    </row>
    <row r="4163" spans="9:16" x14ac:dyDescent="0.35">
      <c r="I4163" s="223">
        <v>47676</v>
      </c>
      <c r="J4163" s="233">
        <v>99.885929561173825</v>
      </c>
      <c r="K4163" s="235">
        <v>99.985041792449223</v>
      </c>
      <c r="L4163" s="235">
        <v>99.98443033744816</v>
      </c>
      <c r="M4163" s="240">
        <v>100.40030192810335</v>
      </c>
      <c r="N4163" s="240">
        <v>101.22436154349536</v>
      </c>
      <c r="O4163" s="240"/>
      <c r="P4163" s="238"/>
    </row>
    <row r="4164" spans="9:16" x14ac:dyDescent="0.35">
      <c r="I4164" s="223">
        <v>47677</v>
      </c>
      <c r="J4164" s="233">
        <v>99.885956120065273</v>
      </c>
      <c r="K4164" s="235">
        <v>99.985045275151805</v>
      </c>
      <c r="L4164" s="235">
        <v>99.98443367857746</v>
      </c>
      <c r="M4164" s="240">
        <v>100.39991628077381</v>
      </c>
      <c r="N4164" s="240">
        <v>101.2241728026994</v>
      </c>
      <c r="O4164" s="240"/>
      <c r="P4164" s="238"/>
    </row>
    <row r="4165" spans="9:16" x14ac:dyDescent="0.35">
      <c r="I4165" s="223">
        <v>47678</v>
      </c>
      <c r="J4165" s="233">
        <v>99.885982678956722</v>
      </c>
      <c r="K4165" s="235">
        <v>99.985048757854386</v>
      </c>
      <c r="L4165" s="235">
        <v>99.98443701970676</v>
      </c>
      <c r="M4165" s="240">
        <v>100.39953063344427</v>
      </c>
      <c r="N4165" s="240">
        <v>101.22398406190342</v>
      </c>
      <c r="O4165" s="240"/>
      <c r="P4165" s="238"/>
    </row>
    <row r="4166" spans="9:16" x14ac:dyDescent="0.35">
      <c r="I4166" s="223">
        <v>47679</v>
      </c>
      <c r="J4166" s="233">
        <v>99.886009237848171</v>
      </c>
      <c r="K4166" s="235">
        <v>99.985052240556968</v>
      </c>
      <c r="L4166" s="235">
        <v>99.984440360836061</v>
      </c>
      <c r="M4166" s="240">
        <v>100.39914498611473</v>
      </c>
      <c r="N4166" s="240">
        <v>101.22379532110746</v>
      </c>
      <c r="O4166" s="240"/>
      <c r="P4166" s="238"/>
    </row>
    <row r="4167" spans="9:16" x14ac:dyDescent="0.35">
      <c r="I4167" s="223">
        <v>47680</v>
      </c>
      <c r="J4167" s="233">
        <v>99.88603579673962</v>
      </c>
      <c r="K4167" s="235">
        <v>99.985055723259549</v>
      </c>
      <c r="L4167" s="235">
        <v>99.984443701965361</v>
      </c>
      <c r="M4167" s="240">
        <v>100.3987593387852</v>
      </c>
      <c r="N4167" s="240">
        <v>101.22360658031148</v>
      </c>
      <c r="O4167" s="240"/>
      <c r="P4167" s="238"/>
    </row>
    <row r="4168" spans="9:16" x14ac:dyDescent="0.35">
      <c r="I4168" s="223">
        <v>47681</v>
      </c>
      <c r="J4168" s="233">
        <v>99.886062355631068</v>
      </c>
      <c r="K4168" s="235">
        <v>99.985059205962131</v>
      </c>
      <c r="L4168" s="235">
        <v>99.984447043094661</v>
      </c>
      <c r="M4168" s="240">
        <v>100.39837369145566</v>
      </c>
      <c r="N4168" s="240">
        <v>101.22341783951552</v>
      </c>
      <c r="O4168" s="240"/>
      <c r="P4168" s="238"/>
    </row>
    <row r="4169" spans="9:16" x14ac:dyDescent="0.35">
      <c r="I4169" s="223">
        <v>47682</v>
      </c>
      <c r="J4169" s="233">
        <v>99.886088914522517</v>
      </c>
      <c r="K4169" s="235">
        <v>99.985062688664712</v>
      </c>
      <c r="L4169" s="235">
        <v>99.984450384223962</v>
      </c>
      <c r="M4169" s="240">
        <v>100.39798804412612</v>
      </c>
      <c r="N4169" s="240">
        <v>101.22322909871954</v>
      </c>
      <c r="O4169" s="240"/>
      <c r="P4169" s="238"/>
    </row>
    <row r="4170" spans="9:16" x14ac:dyDescent="0.35">
      <c r="I4170" s="223">
        <v>47683</v>
      </c>
      <c r="J4170" s="233">
        <v>99.886115473413966</v>
      </c>
      <c r="K4170" s="235">
        <v>99.985066171367293</v>
      </c>
      <c r="L4170" s="235">
        <v>99.984453725353262</v>
      </c>
      <c r="M4170" s="240">
        <v>100.39760239679659</v>
      </c>
      <c r="N4170" s="240">
        <v>101.22304035792358</v>
      </c>
      <c r="O4170" s="240"/>
      <c r="P4170" s="238"/>
    </row>
    <row r="4171" spans="9:16" x14ac:dyDescent="0.35">
      <c r="I4171" s="223">
        <v>47684</v>
      </c>
      <c r="J4171" s="233">
        <v>99.886142032305415</v>
      </c>
      <c r="K4171" s="235">
        <v>99.985069654069875</v>
      </c>
      <c r="L4171" s="235">
        <v>99.984457066482562</v>
      </c>
      <c r="M4171" s="240">
        <v>100.39721674946705</v>
      </c>
      <c r="N4171" s="240">
        <v>101.2228516171276</v>
      </c>
      <c r="O4171" s="240"/>
      <c r="P4171" s="238"/>
    </row>
    <row r="4172" spans="9:16" x14ac:dyDescent="0.35">
      <c r="I4172" s="223">
        <v>47685</v>
      </c>
      <c r="J4172" s="233">
        <v>99.886168591196864</v>
      </c>
      <c r="K4172" s="235">
        <v>99.985073136772456</v>
      </c>
      <c r="L4172" s="235">
        <v>99.984460407611863</v>
      </c>
      <c r="M4172" s="240">
        <v>100.39683110213751</v>
      </c>
      <c r="N4172" s="240">
        <v>101.22266287633164</v>
      </c>
      <c r="O4172" s="240"/>
      <c r="P4172" s="238"/>
    </row>
    <row r="4173" spans="9:16" x14ac:dyDescent="0.35">
      <c r="I4173" s="223">
        <v>47686</v>
      </c>
      <c r="J4173" s="233">
        <v>99.886195150088312</v>
      </c>
      <c r="K4173" s="235">
        <v>99.985076619475038</v>
      </c>
      <c r="L4173" s="235">
        <v>99.984463748741163</v>
      </c>
      <c r="M4173" s="240">
        <v>100.39644545480797</v>
      </c>
      <c r="N4173" s="240">
        <v>101.22247413553566</v>
      </c>
      <c r="O4173" s="240"/>
      <c r="P4173" s="238"/>
    </row>
    <row r="4174" spans="9:16" x14ac:dyDescent="0.35">
      <c r="I4174" s="223">
        <v>47687</v>
      </c>
      <c r="J4174" s="233">
        <v>99.886221708979761</v>
      </c>
      <c r="K4174" s="235">
        <v>99.985080102177619</v>
      </c>
      <c r="L4174" s="235">
        <v>99.984467089870463</v>
      </c>
      <c r="M4174" s="240">
        <v>100.39605980747844</v>
      </c>
      <c r="N4174" s="240">
        <v>101.2222853947397</v>
      </c>
      <c r="O4174" s="240"/>
      <c r="P4174" s="238"/>
    </row>
    <row r="4175" spans="9:16" x14ac:dyDescent="0.35">
      <c r="I4175" s="223">
        <v>47688</v>
      </c>
      <c r="J4175" s="233">
        <v>99.88624826787121</v>
      </c>
      <c r="K4175" s="235">
        <v>99.985083584880201</v>
      </c>
      <c r="L4175" s="235">
        <v>99.984470430999764</v>
      </c>
      <c r="M4175" s="240">
        <v>100.3956741601489</v>
      </c>
      <c r="N4175" s="240">
        <v>101.22209665394372</v>
      </c>
      <c r="O4175" s="240"/>
      <c r="P4175" s="238"/>
    </row>
    <row r="4176" spans="9:16" x14ac:dyDescent="0.35">
      <c r="I4176" s="223">
        <v>47689</v>
      </c>
      <c r="J4176" s="233">
        <v>99.886274826762659</v>
      </c>
      <c r="K4176" s="235">
        <v>99.985087067582782</v>
      </c>
      <c r="L4176" s="235">
        <v>99.984473772129064</v>
      </c>
      <c r="M4176" s="240">
        <v>100.39528851281936</v>
      </c>
      <c r="N4176" s="240">
        <v>101.22190791314776</v>
      </c>
      <c r="O4176" s="240"/>
      <c r="P4176" s="238"/>
    </row>
    <row r="4177" spans="9:16" x14ac:dyDescent="0.35">
      <c r="I4177" s="223">
        <v>47690</v>
      </c>
      <c r="J4177" s="233">
        <v>99.886301385654107</v>
      </c>
      <c r="K4177" s="235">
        <v>99.985090550285364</v>
      </c>
      <c r="L4177" s="235">
        <v>99.984477113258365</v>
      </c>
      <c r="M4177" s="240">
        <v>100.39490286548983</v>
      </c>
      <c r="N4177" s="240">
        <v>101.22171917235178</v>
      </c>
      <c r="O4177" s="240"/>
      <c r="P4177" s="238"/>
    </row>
    <row r="4178" spans="9:16" x14ac:dyDescent="0.35">
      <c r="I4178" s="223">
        <v>47691</v>
      </c>
      <c r="J4178" s="233">
        <v>99.886327944545556</v>
      </c>
      <c r="K4178" s="235">
        <v>99.985094032987945</v>
      </c>
      <c r="L4178" s="235">
        <v>99.984480454387665</v>
      </c>
      <c r="M4178" s="240">
        <v>100.39451721816029</v>
      </c>
      <c r="N4178" s="240">
        <v>101.22153043155582</v>
      </c>
      <c r="O4178" s="240"/>
      <c r="P4178" s="238"/>
    </row>
    <row r="4179" spans="9:16" x14ac:dyDescent="0.35">
      <c r="I4179" s="223">
        <v>47692</v>
      </c>
      <c r="J4179" s="233">
        <v>99.886354503437005</v>
      </c>
      <c r="K4179" s="235">
        <v>99.985097515690526</v>
      </c>
      <c r="L4179" s="235">
        <v>99.984483795516965</v>
      </c>
      <c r="M4179" s="240">
        <v>100.39413157083075</v>
      </c>
      <c r="N4179" s="240">
        <v>101.22134169075984</v>
      </c>
      <c r="O4179" s="240"/>
      <c r="P4179" s="238"/>
    </row>
    <row r="4180" spans="9:16" x14ac:dyDescent="0.35">
      <c r="I4180" s="223">
        <v>47693</v>
      </c>
      <c r="J4180" s="233">
        <v>99.886381062328454</v>
      </c>
      <c r="K4180" s="235">
        <v>99.985100998393108</v>
      </c>
      <c r="L4180" s="235">
        <v>99.984487136646266</v>
      </c>
      <c r="M4180" s="240">
        <v>100.39374592350121</v>
      </c>
      <c r="N4180" s="240">
        <v>101.22115294996388</v>
      </c>
      <c r="O4180" s="240"/>
      <c r="P4180" s="238"/>
    </row>
    <row r="4181" spans="9:16" x14ac:dyDescent="0.35">
      <c r="I4181" s="223">
        <v>47694</v>
      </c>
      <c r="J4181" s="233">
        <v>99.886407621219902</v>
      </c>
      <c r="K4181" s="235">
        <v>99.985104481095689</v>
      </c>
      <c r="L4181" s="235">
        <v>99.984490477775566</v>
      </c>
      <c r="M4181" s="240">
        <v>100.39336027617168</v>
      </c>
      <c r="N4181" s="240">
        <v>101.2209642091679</v>
      </c>
      <c r="O4181" s="240"/>
      <c r="P4181" s="238"/>
    </row>
    <row r="4182" spans="9:16" x14ac:dyDescent="0.35">
      <c r="I4182" s="223">
        <v>47695</v>
      </c>
      <c r="J4182" s="233">
        <v>99.886434180111351</v>
      </c>
      <c r="K4182" s="235">
        <v>99.985107963798271</v>
      </c>
      <c r="L4182" s="235">
        <v>99.984493818904866</v>
      </c>
      <c r="M4182" s="240">
        <v>100.39297462884214</v>
      </c>
      <c r="N4182" s="240">
        <v>101.22077546837194</v>
      </c>
      <c r="O4182" s="240"/>
      <c r="P4182" s="238"/>
    </row>
    <row r="4183" spans="9:16" x14ac:dyDescent="0.35">
      <c r="I4183" s="223">
        <v>47696</v>
      </c>
      <c r="J4183" s="233">
        <v>99.8864607390028</v>
      </c>
      <c r="K4183" s="235">
        <v>99.985111446500852</v>
      </c>
      <c r="L4183" s="235">
        <v>99.984497160034167</v>
      </c>
      <c r="M4183" s="240">
        <v>100.3925889815126</v>
      </c>
      <c r="N4183" s="240">
        <v>101.22058672757596</v>
      </c>
      <c r="O4183" s="240"/>
      <c r="P4183" s="238"/>
    </row>
    <row r="4184" spans="9:16" x14ac:dyDescent="0.35">
      <c r="I4184" s="223">
        <v>47697</v>
      </c>
      <c r="J4184" s="233">
        <v>99.886487297894249</v>
      </c>
      <c r="K4184" s="235">
        <v>99.985114929203434</v>
      </c>
      <c r="L4184" s="235">
        <v>99.984500501163467</v>
      </c>
      <c r="M4184" s="240">
        <v>100.39220333418307</v>
      </c>
      <c r="N4184" s="240">
        <v>101.22039798678</v>
      </c>
      <c r="O4184" s="240"/>
      <c r="P4184" s="238"/>
    </row>
    <row r="4185" spans="9:16" x14ac:dyDescent="0.35">
      <c r="I4185" s="223">
        <v>47698</v>
      </c>
      <c r="J4185" s="233">
        <v>99.886513856785697</v>
      </c>
      <c r="K4185" s="235">
        <v>99.985118411906015</v>
      </c>
      <c r="L4185" s="235">
        <v>99.984503842292767</v>
      </c>
      <c r="M4185" s="240">
        <v>100.39181768685353</v>
      </c>
      <c r="N4185" s="240">
        <v>101.22020924598402</v>
      </c>
      <c r="O4185" s="240"/>
      <c r="P4185" s="238"/>
    </row>
    <row r="4186" spans="9:16" x14ac:dyDescent="0.35">
      <c r="I4186" s="223">
        <v>47699</v>
      </c>
      <c r="J4186" s="233">
        <v>99.886540415677146</v>
      </c>
      <c r="K4186" s="235">
        <v>99.985121894608596</v>
      </c>
      <c r="L4186" s="235">
        <v>99.984507183422068</v>
      </c>
      <c r="M4186" s="240">
        <v>100.39143203952399</v>
      </c>
      <c r="N4186" s="240">
        <v>101.22002050518806</v>
      </c>
      <c r="O4186" s="240"/>
      <c r="P4186" s="238"/>
    </row>
    <row r="4187" spans="9:16" x14ac:dyDescent="0.35">
      <c r="I4187" s="223">
        <v>47700</v>
      </c>
      <c r="J4187" s="233">
        <v>99.886566974568595</v>
      </c>
      <c r="K4187" s="235">
        <v>99.985125377311178</v>
      </c>
      <c r="L4187" s="235">
        <v>99.984510524551368</v>
      </c>
      <c r="M4187" s="240">
        <v>100.39104639219445</v>
      </c>
      <c r="N4187" s="240">
        <v>101.21983176439208</v>
      </c>
      <c r="O4187" s="240"/>
      <c r="P4187" s="238"/>
    </row>
    <row r="4188" spans="9:16" x14ac:dyDescent="0.35">
      <c r="I4188" s="223">
        <v>47701</v>
      </c>
      <c r="J4188" s="233">
        <v>99.886593533460044</v>
      </c>
      <c r="K4188" s="235">
        <v>99.985128860013759</v>
      </c>
      <c r="L4188" s="235">
        <v>99.984513865680668</v>
      </c>
      <c r="M4188" s="240">
        <v>100.39066074486492</v>
      </c>
      <c r="N4188" s="240">
        <v>101.21964302359612</v>
      </c>
      <c r="O4188" s="240"/>
      <c r="P4188" s="238"/>
    </row>
    <row r="4189" spans="9:16" x14ac:dyDescent="0.35">
      <c r="I4189" s="223">
        <v>47702</v>
      </c>
      <c r="J4189" s="233">
        <v>99.886620092351492</v>
      </c>
      <c r="K4189" s="235">
        <v>99.985132342716341</v>
      </c>
      <c r="L4189" s="235">
        <v>99.984517206809969</v>
      </c>
      <c r="M4189" s="240">
        <v>100.39027509753538</v>
      </c>
      <c r="N4189" s="240">
        <v>101.21945428280014</v>
      </c>
      <c r="O4189" s="240"/>
      <c r="P4189" s="238"/>
    </row>
    <row r="4190" spans="9:16" x14ac:dyDescent="0.35">
      <c r="I4190" s="223">
        <v>47703</v>
      </c>
      <c r="J4190" s="233">
        <v>99.886646651242941</v>
      </c>
      <c r="K4190" s="235">
        <v>99.985135825418922</v>
      </c>
      <c r="L4190" s="235">
        <v>99.984520547939269</v>
      </c>
      <c r="M4190" s="240">
        <v>100.38988945020584</v>
      </c>
      <c r="N4190" s="240">
        <v>101.21926554200418</v>
      </c>
      <c r="O4190" s="240"/>
      <c r="P4190" s="238"/>
    </row>
    <row r="4191" spans="9:16" x14ac:dyDescent="0.35">
      <c r="I4191" s="223">
        <v>47704</v>
      </c>
      <c r="J4191" s="233">
        <v>99.88667321013439</v>
      </c>
      <c r="K4191" s="235">
        <v>99.985139308121504</v>
      </c>
      <c r="L4191" s="235">
        <v>99.984523889068569</v>
      </c>
      <c r="M4191" s="240">
        <v>100.38950380287631</v>
      </c>
      <c r="N4191" s="240">
        <v>101.2190768012082</v>
      </c>
      <c r="O4191" s="240"/>
      <c r="P4191" s="238"/>
    </row>
    <row r="4192" spans="9:16" x14ac:dyDescent="0.35">
      <c r="I4192" s="223">
        <v>47705</v>
      </c>
      <c r="J4192" s="233">
        <v>99.886699769025839</v>
      </c>
      <c r="K4192" s="235">
        <v>99.985142790824085</v>
      </c>
      <c r="L4192" s="235">
        <v>99.98452723019787</v>
      </c>
      <c r="M4192" s="240">
        <v>100.38911815554677</v>
      </c>
      <c r="N4192" s="240">
        <v>101.21888806041224</v>
      </c>
      <c r="O4192" s="240"/>
      <c r="P4192" s="238"/>
    </row>
    <row r="4193" spans="9:16" x14ac:dyDescent="0.35">
      <c r="I4193" s="223">
        <v>47706</v>
      </c>
      <c r="J4193" s="233">
        <v>99.886726327917287</v>
      </c>
      <c r="K4193" s="235">
        <v>99.985146273526667</v>
      </c>
      <c r="L4193" s="235">
        <v>99.98453057132717</v>
      </c>
      <c r="M4193" s="240">
        <v>100.38873250821723</v>
      </c>
      <c r="N4193" s="240">
        <v>101.21869931961626</v>
      </c>
      <c r="O4193" s="240"/>
      <c r="P4193" s="238"/>
    </row>
    <row r="4194" spans="9:16" x14ac:dyDescent="0.35">
      <c r="I4194" s="223">
        <v>47707</v>
      </c>
      <c r="J4194" s="233">
        <v>99.886752886808736</v>
      </c>
      <c r="K4194" s="235">
        <v>99.985149756229248</v>
      </c>
      <c r="L4194" s="235">
        <v>99.98453391245647</v>
      </c>
      <c r="M4194" s="240">
        <v>100.38834686088769</v>
      </c>
      <c r="N4194" s="240">
        <v>101.2185105788203</v>
      </c>
      <c r="O4194" s="240"/>
      <c r="P4194" s="238"/>
    </row>
    <row r="4195" spans="9:16" x14ac:dyDescent="0.35">
      <c r="I4195" s="223">
        <v>47708</v>
      </c>
      <c r="J4195" s="233">
        <v>99.886779445700185</v>
      </c>
      <c r="K4195" s="235">
        <v>99.985153238931829</v>
      </c>
      <c r="L4195" s="235">
        <v>99.984537253585771</v>
      </c>
      <c r="M4195" s="240">
        <v>100.38796121355816</v>
      </c>
      <c r="N4195" s="240">
        <v>101.21832183802432</v>
      </c>
      <c r="O4195" s="240"/>
      <c r="P4195" s="238"/>
    </row>
    <row r="4196" spans="9:16" x14ac:dyDescent="0.35">
      <c r="I4196" s="223">
        <v>47709</v>
      </c>
      <c r="J4196" s="233">
        <v>99.886806004591634</v>
      </c>
      <c r="K4196" s="235">
        <v>99.985156721634411</v>
      </c>
      <c r="L4196" s="235">
        <v>99.984540594715071</v>
      </c>
      <c r="M4196" s="240">
        <v>100.38757556622862</v>
      </c>
      <c r="N4196" s="240">
        <v>101.21813309722836</v>
      </c>
      <c r="O4196" s="240"/>
      <c r="P4196" s="238"/>
    </row>
    <row r="4197" spans="9:16" x14ac:dyDescent="0.35">
      <c r="I4197" s="223">
        <v>47710</v>
      </c>
      <c r="J4197" s="233">
        <v>99.886832563483082</v>
      </c>
      <c r="K4197" s="235">
        <v>99.985160204336992</v>
      </c>
      <c r="L4197" s="235">
        <v>99.984543935844371</v>
      </c>
      <c r="M4197" s="240">
        <v>100.38718991889908</v>
      </c>
      <c r="N4197" s="240">
        <v>101.21794435643238</v>
      </c>
      <c r="O4197" s="240"/>
      <c r="P4197" s="238"/>
    </row>
    <row r="4198" spans="9:16" x14ac:dyDescent="0.35">
      <c r="I4198" s="223">
        <v>47711</v>
      </c>
      <c r="J4198" s="233">
        <v>99.886859122374531</v>
      </c>
      <c r="K4198" s="235">
        <v>99.985163687039574</v>
      </c>
      <c r="L4198" s="235">
        <v>99.984547276973672</v>
      </c>
      <c r="M4198" s="240">
        <v>100.38680427156955</v>
      </c>
      <c r="N4198" s="240">
        <v>101.21775561563642</v>
      </c>
      <c r="O4198" s="240"/>
      <c r="P4198" s="238"/>
    </row>
    <row r="4199" spans="9:16" x14ac:dyDescent="0.35">
      <c r="I4199" s="223">
        <v>47712</v>
      </c>
      <c r="J4199" s="233">
        <v>99.88688568126598</v>
      </c>
      <c r="K4199" s="235">
        <v>99.985167169742155</v>
      </c>
      <c r="L4199" s="235">
        <v>99.984550618102972</v>
      </c>
      <c r="M4199" s="240">
        <v>100.38641862424001</v>
      </c>
      <c r="N4199" s="240">
        <v>101.21756687484044</v>
      </c>
      <c r="O4199" s="240"/>
      <c r="P4199" s="238"/>
    </row>
    <row r="4200" spans="9:16" x14ac:dyDescent="0.35">
      <c r="I4200" s="223">
        <v>47713</v>
      </c>
      <c r="J4200" s="233">
        <v>99.886912240157429</v>
      </c>
      <c r="K4200" s="235">
        <v>99.985170652444737</v>
      </c>
      <c r="L4200" s="235">
        <v>99.984553959232272</v>
      </c>
      <c r="M4200" s="240">
        <v>100.38603297691047</v>
      </c>
      <c r="N4200" s="240">
        <v>101.21737813404448</v>
      </c>
      <c r="O4200" s="240"/>
      <c r="P4200" s="238"/>
    </row>
    <row r="4201" spans="9:16" x14ac:dyDescent="0.35">
      <c r="I4201" s="223">
        <v>47714</v>
      </c>
      <c r="J4201" s="233">
        <v>99.886938799048878</v>
      </c>
      <c r="K4201" s="235">
        <v>99.985174135147318</v>
      </c>
      <c r="L4201" s="235">
        <v>99.984557300361573</v>
      </c>
      <c r="M4201" s="240">
        <v>100.38564732958093</v>
      </c>
      <c r="N4201" s="240">
        <v>101.2171893932485</v>
      </c>
      <c r="O4201" s="240"/>
      <c r="P4201" s="238"/>
    </row>
    <row r="4202" spans="9:16" x14ac:dyDescent="0.35">
      <c r="I4202" s="223">
        <v>47715</v>
      </c>
      <c r="J4202" s="233">
        <v>99.886965357940326</v>
      </c>
      <c r="K4202" s="235">
        <v>99.985177617849899</v>
      </c>
      <c r="L4202" s="235">
        <v>99.984560641490873</v>
      </c>
      <c r="M4202" s="240">
        <v>100.3852616822514</v>
      </c>
      <c r="N4202" s="240">
        <v>101.21700065245254</v>
      </c>
      <c r="O4202" s="240"/>
      <c r="P4202" s="238"/>
    </row>
    <row r="4203" spans="9:16" x14ac:dyDescent="0.35">
      <c r="I4203" s="223">
        <v>47716</v>
      </c>
      <c r="J4203" s="233">
        <v>99.886991916831775</v>
      </c>
      <c r="K4203" s="235">
        <v>99.985181100552481</v>
      </c>
      <c r="L4203" s="235">
        <v>99.984563982620173</v>
      </c>
      <c r="M4203" s="240">
        <v>100.38487603492186</v>
      </c>
      <c r="N4203" s="240">
        <v>101.21681191165656</v>
      </c>
      <c r="O4203" s="240"/>
      <c r="P4203" s="238"/>
    </row>
    <row r="4204" spans="9:16" x14ac:dyDescent="0.35">
      <c r="I4204" s="223">
        <v>47717</v>
      </c>
      <c r="J4204" s="233">
        <v>99.887018475723224</v>
      </c>
      <c r="K4204" s="235">
        <v>99.985184583255062</v>
      </c>
      <c r="L4204" s="235">
        <v>99.984567323749474</v>
      </c>
      <c r="M4204" s="240">
        <v>100.38449038759232</v>
      </c>
      <c r="N4204" s="240">
        <v>101.2166231708606</v>
      </c>
      <c r="O4204" s="240"/>
      <c r="P4204" s="238"/>
    </row>
    <row r="4205" spans="9:16" x14ac:dyDescent="0.35">
      <c r="I4205" s="223">
        <v>47718</v>
      </c>
      <c r="J4205" s="233">
        <v>99.887045034614673</v>
      </c>
      <c r="K4205" s="235">
        <v>99.985188065957644</v>
      </c>
      <c r="L4205" s="235">
        <v>99.984570664878774</v>
      </c>
      <c r="M4205" s="240">
        <v>100.38410474026279</v>
      </c>
      <c r="N4205" s="240">
        <v>101.21643443006462</v>
      </c>
      <c r="O4205" s="240"/>
      <c r="P4205" s="238"/>
    </row>
    <row r="4206" spans="9:16" x14ac:dyDescent="0.35">
      <c r="I4206" s="223">
        <v>47719</v>
      </c>
      <c r="J4206" s="233">
        <v>99.887071593506121</v>
      </c>
      <c r="K4206" s="235">
        <v>99.985191548660225</v>
      </c>
      <c r="L4206" s="235">
        <v>99.984574006008074</v>
      </c>
      <c r="M4206" s="240">
        <v>100.38371909293325</v>
      </c>
      <c r="N4206" s="240">
        <v>101.21624568926866</v>
      </c>
      <c r="O4206" s="240"/>
      <c r="P4206" s="238"/>
    </row>
    <row r="4207" spans="9:16" x14ac:dyDescent="0.35">
      <c r="I4207" s="223">
        <v>47720</v>
      </c>
      <c r="J4207" s="233">
        <v>99.88709815239757</v>
      </c>
      <c r="K4207" s="235">
        <v>99.985195031362807</v>
      </c>
      <c r="L4207" s="235">
        <v>99.984577347137375</v>
      </c>
      <c r="M4207" s="240">
        <v>100.38333344560371</v>
      </c>
      <c r="N4207" s="240">
        <v>101.21605694847268</v>
      </c>
      <c r="O4207" s="240"/>
      <c r="P4207" s="238"/>
    </row>
    <row r="4208" spans="9:16" x14ac:dyDescent="0.35">
      <c r="I4208" s="223">
        <v>47721</v>
      </c>
      <c r="J4208" s="233">
        <v>99.887124711289019</v>
      </c>
      <c r="K4208" s="235">
        <v>99.985198514065388</v>
      </c>
      <c r="L4208" s="235">
        <v>99.984580688266675</v>
      </c>
      <c r="M4208" s="240">
        <v>100.38294779827417</v>
      </c>
      <c r="N4208" s="240">
        <v>101.21586820767672</v>
      </c>
      <c r="O4208" s="240"/>
      <c r="P4208" s="238"/>
    </row>
    <row r="4209" spans="9:16" x14ac:dyDescent="0.35">
      <c r="I4209" s="223">
        <v>47722</v>
      </c>
      <c r="J4209" s="233">
        <v>99.887151270180468</v>
      </c>
      <c r="K4209" s="235">
        <v>99.985201996767969</v>
      </c>
      <c r="L4209" s="235">
        <v>99.984584029395975</v>
      </c>
      <c r="M4209" s="240">
        <v>100.38256215094464</v>
      </c>
      <c r="N4209" s="240">
        <v>101.21567946688074</v>
      </c>
      <c r="O4209" s="240"/>
      <c r="P4209" s="238"/>
    </row>
    <row r="4210" spans="9:16" x14ac:dyDescent="0.35">
      <c r="I4210" s="223">
        <v>47723</v>
      </c>
      <c r="J4210" s="233">
        <v>99.887177829071916</v>
      </c>
      <c r="K4210" s="235">
        <v>99.985205479470551</v>
      </c>
      <c r="L4210" s="235">
        <v>99.984587370525276</v>
      </c>
      <c r="M4210" s="240">
        <v>100.3821765036151</v>
      </c>
      <c r="N4210" s="240">
        <v>101.21549072608478</v>
      </c>
      <c r="O4210" s="240"/>
      <c r="P4210" s="238"/>
    </row>
    <row r="4211" spans="9:16" x14ac:dyDescent="0.35">
      <c r="I4211" s="223">
        <v>47724</v>
      </c>
      <c r="J4211" s="233">
        <v>99.887204387963365</v>
      </c>
      <c r="K4211" s="235">
        <v>99.985208962173132</v>
      </c>
      <c r="L4211" s="235">
        <v>99.984590711654576</v>
      </c>
      <c r="M4211" s="240">
        <v>100.38179085628556</v>
      </c>
      <c r="N4211" s="240">
        <v>101.2153019852888</v>
      </c>
      <c r="O4211" s="240"/>
      <c r="P4211" s="238"/>
    </row>
    <row r="4212" spans="9:16" x14ac:dyDescent="0.35">
      <c r="I4212" s="223">
        <v>47725</v>
      </c>
      <c r="J4212" s="233">
        <v>99.887230946854814</v>
      </c>
      <c r="K4212" s="235">
        <v>99.985212444875714</v>
      </c>
      <c r="L4212" s="235">
        <v>99.984594052783876</v>
      </c>
      <c r="M4212" s="240">
        <v>100.38140520895602</v>
      </c>
      <c r="N4212" s="240">
        <v>101.21511324449284</v>
      </c>
      <c r="O4212" s="240"/>
      <c r="P4212" s="238"/>
    </row>
    <row r="4213" spans="9:16" x14ac:dyDescent="0.35">
      <c r="I4213" s="223">
        <v>47726</v>
      </c>
      <c r="J4213" s="233">
        <v>99.887257505746263</v>
      </c>
      <c r="K4213" s="235">
        <v>99.985215927578295</v>
      </c>
      <c r="L4213" s="235">
        <v>99.984597393913177</v>
      </c>
      <c r="M4213" s="240">
        <v>100.38101956162649</v>
      </c>
      <c r="N4213" s="240">
        <v>101.21492450369686</v>
      </c>
      <c r="O4213" s="240"/>
      <c r="P4213" s="238"/>
    </row>
    <row r="4214" spans="9:16" x14ac:dyDescent="0.35">
      <c r="I4214" s="223">
        <v>47727</v>
      </c>
      <c r="J4214" s="233">
        <v>99.887284064637711</v>
      </c>
      <c r="K4214" s="235">
        <v>99.985219410280877</v>
      </c>
      <c r="L4214" s="235">
        <v>99.984600735042477</v>
      </c>
      <c r="M4214" s="240">
        <v>100.38063391429695</v>
      </c>
      <c r="N4214" s="240">
        <v>101.2147357629009</v>
      </c>
      <c r="O4214" s="240"/>
      <c r="P4214" s="238"/>
    </row>
    <row r="4215" spans="9:16" x14ac:dyDescent="0.35">
      <c r="I4215" s="223">
        <v>47728</v>
      </c>
      <c r="J4215" s="233">
        <v>99.88731062352916</v>
      </c>
      <c r="K4215" s="235">
        <v>99.985222892983458</v>
      </c>
      <c r="L4215" s="235">
        <v>99.984604076171777</v>
      </c>
      <c r="M4215" s="240">
        <v>100.38024826696741</v>
      </c>
      <c r="N4215" s="240">
        <v>101.21454702210492</v>
      </c>
      <c r="O4215" s="240"/>
      <c r="P4215" s="238"/>
    </row>
    <row r="4216" spans="9:16" x14ac:dyDescent="0.35">
      <c r="I4216" s="223">
        <v>47729</v>
      </c>
      <c r="J4216" s="233">
        <v>99.887337182420609</v>
      </c>
      <c r="K4216" s="235">
        <v>99.98522637568604</v>
      </c>
      <c r="L4216" s="235">
        <v>99.984607417301078</v>
      </c>
      <c r="M4216" s="240">
        <v>100.37986261963788</v>
      </c>
      <c r="N4216" s="240">
        <v>101.21435828130896</v>
      </c>
      <c r="O4216" s="240"/>
      <c r="P4216" s="238"/>
    </row>
    <row r="4217" spans="9:16" x14ac:dyDescent="0.35">
      <c r="I4217" s="223">
        <v>47730</v>
      </c>
      <c r="J4217" s="233">
        <v>99.887363741312058</v>
      </c>
      <c r="K4217" s="235">
        <v>99.985229858388621</v>
      </c>
      <c r="L4217" s="235">
        <v>99.984610758430378</v>
      </c>
      <c r="M4217" s="240">
        <v>100.37947697230834</v>
      </c>
      <c r="N4217" s="240">
        <v>101.21416954051298</v>
      </c>
      <c r="O4217" s="240"/>
      <c r="P4217" s="238"/>
    </row>
    <row r="4218" spans="9:16" x14ac:dyDescent="0.35">
      <c r="I4218" s="223">
        <v>47731</v>
      </c>
      <c r="J4218" s="233">
        <v>99.887390300203506</v>
      </c>
      <c r="K4218" s="235">
        <v>99.985233341091202</v>
      </c>
      <c r="L4218" s="235">
        <v>99.984614099559678</v>
      </c>
      <c r="M4218" s="240">
        <v>100.3790913249788</v>
      </c>
      <c r="N4218" s="240">
        <v>101.21398079971702</v>
      </c>
      <c r="O4218" s="240"/>
      <c r="P4218" s="238"/>
    </row>
    <row r="4219" spans="9:16" x14ac:dyDescent="0.35">
      <c r="I4219" s="223">
        <v>47732</v>
      </c>
      <c r="J4219" s="233">
        <v>99.887416859094955</v>
      </c>
      <c r="K4219" s="235">
        <v>99.985236823793784</v>
      </c>
      <c r="L4219" s="235">
        <v>99.984617440688979</v>
      </c>
      <c r="M4219" s="240">
        <v>100.37870567764926</v>
      </c>
      <c r="N4219" s="240">
        <v>101.21379205892104</v>
      </c>
      <c r="O4219" s="240"/>
      <c r="P4219" s="238"/>
    </row>
    <row r="4220" spans="9:16" x14ac:dyDescent="0.35">
      <c r="I4220" s="223">
        <v>47733</v>
      </c>
      <c r="J4220" s="233">
        <v>99.887443417986404</v>
      </c>
      <c r="K4220" s="235">
        <v>99.985240306496365</v>
      </c>
      <c r="L4220" s="235">
        <v>99.984620781818279</v>
      </c>
      <c r="M4220" s="240">
        <v>100.37832003031973</v>
      </c>
      <c r="N4220" s="240">
        <v>101.21360331812508</v>
      </c>
      <c r="O4220" s="240"/>
      <c r="P4220" s="238"/>
    </row>
    <row r="4221" spans="9:16" x14ac:dyDescent="0.35">
      <c r="I4221" s="223">
        <v>47734</v>
      </c>
      <c r="J4221" s="233">
        <v>99.887469976877853</v>
      </c>
      <c r="K4221" s="235">
        <v>99.985243789198947</v>
      </c>
      <c r="L4221" s="235">
        <v>99.984624122947579</v>
      </c>
      <c r="M4221" s="240">
        <v>100.37793438299019</v>
      </c>
      <c r="N4221" s="240">
        <v>101.2134145773291</v>
      </c>
      <c r="O4221" s="240"/>
      <c r="P4221" s="238"/>
    </row>
    <row r="4222" spans="9:16" x14ac:dyDescent="0.35">
      <c r="I4222" s="223">
        <v>47735</v>
      </c>
      <c r="J4222" s="233">
        <v>99.887496535769301</v>
      </c>
      <c r="K4222" s="235">
        <v>99.985247271901528</v>
      </c>
      <c r="L4222" s="235">
        <v>99.98462746407688</v>
      </c>
      <c r="M4222" s="240">
        <v>100.37754873566065</v>
      </c>
      <c r="N4222" s="240">
        <v>101.21322583653314</v>
      </c>
      <c r="O4222" s="240"/>
      <c r="P4222" s="238"/>
    </row>
    <row r="4223" spans="9:16" x14ac:dyDescent="0.35">
      <c r="I4223" s="223">
        <v>47736</v>
      </c>
      <c r="J4223" s="233">
        <v>99.88752309466075</v>
      </c>
      <c r="K4223" s="235">
        <v>99.98525075460411</v>
      </c>
      <c r="L4223" s="235">
        <v>99.98463080520618</v>
      </c>
      <c r="M4223" s="240">
        <v>100.37716308833112</v>
      </c>
      <c r="N4223" s="240">
        <v>101.21303709573716</v>
      </c>
      <c r="O4223" s="240"/>
      <c r="P4223" s="238"/>
    </row>
    <row r="4224" spans="9:16" x14ac:dyDescent="0.35">
      <c r="I4224" s="223">
        <v>47737</v>
      </c>
      <c r="J4224" s="233">
        <v>99.887549653552199</v>
      </c>
      <c r="K4224" s="235">
        <v>99.985254237306691</v>
      </c>
      <c r="L4224" s="235">
        <v>99.98463414633548</v>
      </c>
      <c r="M4224" s="240">
        <v>100.37677744100158</v>
      </c>
      <c r="N4224" s="240">
        <v>101.2128483549412</v>
      </c>
      <c r="O4224" s="240"/>
      <c r="P4224" s="238"/>
    </row>
    <row r="4225" spans="9:16" x14ac:dyDescent="0.35">
      <c r="I4225" s="223">
        <v>47738</v>
      </c>
      <c r="J4225" s="233">
        <v>99.887576212443648</v>
      </c>
      <c r="K4225" s="235">
        <v>99.985257720009272</v>
      </c>
      <c r="L4225" s="235">
        <v>99.984637487464781</v>
      </c>
      <c r="M4225" s="240">
        <v>100.37639179367204</v>
      </c>
      <c r="N4225" s="240">
        <v>101.21265961414522</v>
      </c>
      <c r="O4225" s="240"/>
      <c r="P4225" s="238"/>
    </row>
    <row r="4226" spans="9:16" x14ac:dyDescent="0.35">
      <c r="I4226" s="223">
        <v>47739</v>
      </c>
      <c r="J4226" s="233">
        <v>99.887602771335096</v>
      </c>
      <c r="K4226" s="235">
        <v>99.985261202711854</v>
      </c>
      <c r="L4226" s="235">
        <v>99.984640828594081</v>
      </c>
      <c r="M4226" s="240">
        <v>100.3760061463425</v>
      </c>
      <c r="N4226" s="240">
        <v>101.21247087334926</v>
      </c>
      <c r="O4226" s="240"/>
      <c r="P4226" s="238"/>
    </row>
    <row r="4227" spans="9:16" x14ac:dyDescent="0.35">
      <c r="I4227" s="223">
        <v>47740</v>
      </c>
      <c r="J4227" s="233">
        <v>99.887629330226545</v>
      </c>
      <c r="K4227" s="235">
        <v>99.985264685414435</v>
      </c>
      <c r="L4227" s="235">
        <v>99.984644169723381</v>
      </c>
      <c r="M4227" s="240">
        <v>100.37562049901297</v>
      </c>
      <c r="N4227" s="240">
        <v>101.21228213255328</v>
      </c>
      <c r="O4227" s="240"/>
      <c r="P4227" s="238"/>
    </row>
    <row r="4228" spans="9:16" x14ac:dyDescent="0.35">
      <c r="I4228" s="223">
        <v>47741</v>
      </c>
      <c r="J4228" s="233">
        <v>99.887655889117994</v>
      </c>
      <c r="K4228" s="235">
        <v>99.985268168117017</v>
      </c>
      <c r="L4228" s="235">
        <v>99.984647510852682</v>
      </c>
      <c r="M4228" s="240">
        <v>100.37523485168343</v>
      </c>
      <c r="N4228" s="240">
        <v>101.21209339175732</v>
      </c>
      <c r="O4228" s="240"/>
      <c r="P4228" s="238"/>
    </row>
    <row r="4229" spans="9:16" x14ac:dyDescent="0.35">
      <c r="I4229" s="223">
        <v>47742</v>
      </c>
      <c r="J4229" s="233">
        <v>99.887682448009443</v>
      </c>
      <c r="K4229" s="235">
        <v>99.985271650819598</v>
      </c>
      <c r="L4229" s="235">
        <v>99.984650851981982</v>
      </c>
      <c r="M4229" s="240">
        <v>100.37484920435389</v>
      </c>
      <c r="N4229" s="240">
        <v>101.21190465096134</v>
      </c>
      <c r="O4229" s="240"/>
      <c r="P4229" s="238"/>
    </row>
    <row r="4230" spans="9:16" x14ac:dyDescent="0.35">
      <c r="I4230" s="223">
        <v>47743</v>
      </c>
      <c r="J4230" s="233">
        <v>99.887709006900891</v>
      </c>
      <c r="K4230" s="235">
        <v>99.98527513352218</v>
      </c>
      <c r="L4230" s="235">
        <v>99.984654193111282</v>
      </c>
      <c r="M4230" s="240">
        <v>100.37446355702436</v>
      </c>
      <c r="N4230" s="240">
        <v>101.21171591016538</v>
      </c>
      <c r="O4230" s="240"/>
      <c r="P4230" s="238"/>
    </row>
    <row r="4231" spans="9:16" x14ac:dyDescent="0.35">
      <c r="I4231" s="223">
        <v>47744</v>
      </c>
      <c r="J4231" s="233">
        <v>99.88773556579234</v>
      </c>
      <c r="K4231" s="235">
        <v>99.985278616224761</v>
      </c>
      <c r="L4231" s="235">
        <v>99.984657534240583</v>
      </c>
      <c r="M4231" s="240">
        <v>100.37407790969482</v>
      </c>
      <c r="N4231" s="240">
        <v>101.2115271693694</v>
      </c>
      <c r="O4231" s="240"/>
      <c r="P4231" s="238"/>
    </row>
    <row r="4232" spans="9:16" x14ac:dyDescent="0.35">
      <c r="I4232" s="223">
        <v>47745</v>
      </c>
      <c r="J4232" s="233">
        <v>99.887762124683789</v>
      </c>
      <c r="K4232" s="235">
        <v>99.985282098927343</v>
      </c>
      <c r="L4232" s="235">
        <v>99.984660875369883</v>
      </c>
      <c r="M4232" s="240">
        <v>100.37369226236528</v>
      </c>
      <c r="N4232" s="240">
        <v>101.21133842857344</v>
      </c>
      <c r="O4232" s="240"/>
      <c r="P4232" s="238"/>
    </row>
    <row r="4233" spans="9:16" x14ac:dyDescent="0.35">
      <c r="I4233" s="223">
        <v>47746</v>
      </c>
      <c r="J4233" s="233">
        <v>99.887788683575238</v>
      </c>
      <c r="K4233" s="235">
        <v>99.985285581629924</v>
      </c>
      <c r="L4233" s="235">
        <v>99.984664216499183</v>
      </c>
      <c r="M4233" s="240">
        <v>100.37330661503574</v>
      </c>
      <c r="N4233" s="240">
        <v>101.21114968777746</v>
      </c>
      <c r="O4233" s="240"/>
      <c r="P4233" s="238"/>
    </row>
    <row r="4234" spans="9:16" x14ac:dyDescent="0.35">
      <c r="I4234" s="223">
        <v>47747</v>
      </c>
      <c r="J4234" s="233">
        <v>99.887815242466687</v>
      </c>
      <c r="K4234" s="235">
        <v>99.985289064332505</v>
      </c>
      <c r="L4234" s="235">
        <v>99.984667557628484</v>
      </c>
      <c r="M4234" s="240">
        <v>100.37292096770621</v>
      </c>
      <c r="N4234" s="240">
        <v>101.2109609469815</v>
      </c>
      <c r="O4234" s="240"/>
      <c r="P4234" s="238"/>
    </row>
    <row r="4235" spans="9:16" x14ac:dyDescent="0.35">
      <c r="I4235" s="223">
        <v>47748</v>
      </c>
      <c r="J4235" s="233">
        <v>99.887841801358135</v>
      </c>
      <c r="K4235" s="235">
        <v>99.985292547035087</v>
      </c>
      <c r="L4235" s="235">
        <v>99.984670898757784</v>
      </c>
      <c r="M4235" s="240">
        <v>100.37253532037667</v>
      </c>
      <c r="N4235" s="240">
        <v>101.21077220618552</v>
      </c>
      <c r="O4235" s="240"/>
      <c r="P4235" s="238"/>
    </row>
    <row r="4236" spans="9:16" x14ac:dyDescent="0.35">
      <c r="I4236" s="223">
        <v>47749</v>
      </c>
      <c r="J4236" s="233">
        <v>99.887868360249584</v>
      </c>
      <c r="K4236" s="235">
        <v>99.985296029737668</v>
      </c>
      <c r="L4236" s="235">
        <v>99.984674239887084</v>
      </c>
      <c r="M4236" s="240">
        <v>100.37214967304713</v>
      </c>
      <c r="N4236" s="240">
        <v>101.21058346538956</v>
      </c>
      <c r="O4236" s="240"/>
      <c r="P4236" s="238"/>
    </row>
    <row r="4237" spans="9:16" x14ac:dyDescent="0.35">
      <c r="I4237" s="223">
        <v>47750</v>
      </c>
      <c r="J4237" s="233">
        <v>99.887894919141033</v>
      </c>
      <c r="K4237" s="235">
        <v>99.98529951244025</v>
      </c>
      <c r="L4237" s="235">
        <v>99.984677581016385</v>
      </c>
      <c r="M4237" s="240">
        <v>100.3717640257176</v>
      </c>
      <c r="N4237" s="240">
        <v>101.21039472459358</v>
      </c>
      <c r="O4237" s="240"/>
      <c r="P4237" s="238"/>
    </row>
    <row r="4238" spans="9:16" x14ac:dyDescent="0.35">
      <c r="I4238" s="223">
        <v>47751</v>
      </c>
      <c r="J4238" s="233">
        <v>99.887921478032482</v>
      </c>
      <c r="K4238" s="235">
        <v>99.985302995142831</v>
      </c>
      <c r="L4238" s="235">
        <v>99.984680922145685</v>
      </c>
      <c r="M4238" s="240">
        <v>100.37137837838806</v>
      </c>
      <c r="N4238" s="240">
        <v>101.21020598379762</v>
      </c>
      <c r="O4238" s="240"/>
      <c r="P4238" s="238"/>
    </row>
    <row r="4239" spans="9:16" x14ac:dyDescent="0.35">
      <c r="I4239" s="223">
        <v>47752</v>
      </c>
      <c r="J4239" s="233">
        <v>99.88794803692393</v>
      </c>
      <c r="K4239" s="235">
        <v>99.985306477845413</v>
      </c>
      <c r="L4239" s="235">
        <v>99.984684263274985</v>
      </c>
      <c r="M4239" s="240">
        <v>100.37099273105852</v>
      </c>
      <c r="N4239" s="240">
        <v>101.21001724300164</v>
      </c>
      <c r="O4239" s="240"/>
      <c r="P4239" s="238"/>
    </row>
    <row r="4240" spans="9:16" x14ac:dyDescent="0.35">
      <c r="I4240" s="223">
        <v>47753</v>
      </c>
      <c r="J4240" s="233">
        <v>99.887974595815379</v>
      </c>
      <c r="K4240" s="235">
        <v>99.985309960547994</v>
      </c>
      <c r="L4240" s="235">
        <v>99.984687604404286</v>
      </c>
      <c r="M4240" s="240">
        <v>100.37060708372898</v>
      </c>
      <c r="N4240" s="240">
        <v>101.20982850220568</v>
      </c>
      <c r="O4240" s="240"/>
      <c r="P4240" s="238"/>
    </row>
    <row r="4241" spans="9:16" x14ac:dyDescent="0.35">
      <c r="I4241" s="223">
        <v>47754</v>
      </c>
      <c r="J4241" s="233">
        <v>99.888001154706828</v>
      </c>
      <c r="K4241" s="235">
        <v>99.985313443250575</v>
      </c>
      <c r="L4241" s="235">
        <v>99.984690945533586</v>
      </c>
      <c r="M4241" s="240">
        <v>100.37022143639945</v>
      </c>
      <c r="N4241" s="240">
        <v>101.2096397614097</v>
      </c>
      <c r="O4241" s="240"/>
      <c r="P4241" s="238"/>
    </row>
    <row r="4242" spans="9:16" x14ac:dyDescent="0.35">
      <c r="I4242" s="223">
        <v>47755</v>
      </c>
      <c r="J4242" s="233">
        <v>99.888027713598277</v>
      </c>
      <c r="K4242" s="235">
        <v>99.985316925953157</v>
      </c>
      <c r="L4242" s="235">
        <v>99.984694286662886</v>
      </c>
      <c r="M4242" s="240">
        <v>100.36983578906991</v>
      </c>
      <c r="N4242" s="240">
        <v>101.20945102061374</v>
      </c>
      <c r="O4242" s="240"/>
      <c r="P4242" s="238"/>
    </row>
    <row r="4243" spans="9:16" x14ac:dyDescent="0.35">
      <c r="I4243" s="223">
        <v>47756</v>
      </c>
      <c r="J4243" s="233">
        <v>99.888054272489725</v>
      </c>
      <c r="K4243" s="235">
        <v>99.985320408655738</v>
      </c>
      <c r="L4243" s="235">
        <v>99.984697627792187</v>
      </c>
      <c r="M4243" s="240">
        <v>100.36945014174037</v>
      </c>
      <c r="N4243" s="240">
        <v>101.20926227981776</v>
      </c>
      <c r="O4243" s="240"/>
      <c r="P4243" s="238"/>
    </row>
    <row r="4244" spans="9:16" x14ac:dyDescent="0.35">
      <c r="I4244" s="223">
        <v>47757</v>
      </c>
      <c r="J4244" s="233">
        <v>99.888080831381174</v>
      </c>
      <c r="K4244" s="235">
        <v>99.98532389135832</v>
      </c>
      <c r="L4244" s="235">
        <v>99.984700968921487</v>
      </c>
      <c r="M4244" s="240">
        <v>100.36906449441084</v>
      </c>
      <c r="N4244" s="240">
        <v>101.2090735390218</v>
      </c>
      <c r="O4244" s="240"/>
      <c r="P4244" s="238"/>
    </row>
    <row r="4245" spans="9:16" x14ac:dyDescent="0.35">
      <c r="I4245" s="223">
        <v>47758</v>
      </c>
      <c r="J4245" s="233">
        <v>99.888107390272623</v>
      </c>
      <c r="K4245" s="235">
        <v>99.985327374060901</v>
      </c>
      <c r="L4245" s="235">
        <v>99.984704310050788</v>
      </c>
      <c r="M4245" s="240">
        <v>100.3686788470813</v>
      </c>
      <c r="N4245" s="240">
        <v>101.20888479822582</v>
      </c>
      <c r="O4245" s="240"/>
      <c r="P4245" s="238"/>
    </row>
    <row r="4246" spans="9:16" x14ac:dyDescent="0.35">
      <c r="I4246" s="223">
        <v>47759</v>
      </c>
      <c r="J4246" s="233">
        <v>99.888133949164072</v>
      </c>
      <c r="K4246" s="235">
        <v>99.985330856763483</v>
      </c>
      <c r="L4246" s="235">
        <v>99.984707651180088</v>
      </c>
      <c r="M4246" s="240">
        <v>100.36829319975176</v>
      </c>
      <c r="N4246" s="240">
        <v>101.20869605742986</v>
      </c>
      <c r="O4246" s="240"/>
      <c r="P4246" s="238"/>
    </row>
    <row r="4247" spans="9:16" x14ac:dyDescent="0.35">
      <c r="I4247" s="223">
        <v>47760</v>
      </c>
      <c r="J4247" s="233">
        <v>99.88816050805552</v>
      </c>
      <c r="K4247" s="235">
        <v>99.985334339466064</v>
      </c>
      <c r="L4247" s="235">
        <v>99.984710992309388</v>
      </c>
      <c r="M4247" s="240">
        <v>100.36790755242222</v>
      </c>
      <c r="N4247" s="240">
        <v>101.20850731663388</v>
      </c>
      <c r="O4247" s="240"/>
      <c r="P4247" s="238"/>
    </row>
    <row r="4248" spans="9:16" x14ac:dyDescent="0.35">
      <c r="I4248" s="223">
        <v>47761</v>
      </c>
      <c r="J4248" s="233">
        <v>99.888187066946969</v>
      </c>
      <c r="K4248" s="235">
        <v>99.985337822168646</v>
      </c>
      <c r="L4248" s="235">
        <v>99.984714333438689</v>
      </c>
      <c r="M4248" s="240">
        <v>100.36752190509269</v>
      </c>
      <c r="N4248" s="240">
        <v>101.20831857583792</v>
      </c>
      <c r="O4248" s="240"/>
      <c r="P4248" s="238"/>
    </row>
    <row r="4249" spans="9:16" x14ac:dyDescent="0.35">
      <c r="I4249" s="223">
        <v>47762</v>
      </c>
      <c r="J4249" s="233">
        <v>99.888213625838418</v>
      </c>
      <c r="K4249" s="235">
        <v>99.985341304871227</v>
      </c>
      <c r="L4249" s="235">
        <v>99.984717674567989</v>
      </c>
      <c r="M4249" s="240">
        <v>100.36713625776315</v>
      </c>
      <c r="N4249" s="240">
        <v>101.20812983504194</v>
      </c>
      <c r="O4249" s="240"/>
      <c r="P4249" s="238"/>
    </row>
    <row r="4250" spans="9:16" x14ac:dyDescent="0.35">
      <c r="I4250" s="223">
        <v>47763</v>
      </c>
      <c r="J4250" s="233">
        <v>99.888240184729867</v>
      </c>
      <c r="K4250" s="235">
        <v>99.985344787573808</v>
      </c>
      <c r="L4250" s="235">
        <v>99.984721015697289</v>
      </c>
      <c r="M4250" s="240">
        <v>100.36675061043361</v>
      </c>
      <c r="N4250" s="240">
        <v>101.20794109424598</v>
      </c>
      <c r="O4250" s="240"/>
      <c r="P4250" s="238"/>
    </row>
    <row r="4251" spans="9:16" x14ac:dyDescent="0.35">
      <c r="I4251" s="223">
        <v>47764</v>
      </c>
      <c r="J4251" s="233">
        <v>99.888266743621315</v>
      </c>
      <c r="K4251" s="235">
        <v>99.98534827027639</v>
      </c>
      <c r="L4251" s="235">
        <v>99.98472435682659</v>
      </c>
      <c r="M4251" s="240">
        <v>100.36636496310408</v>
      </c>
      <c r="N4251" s="240">
        <v>101.20775235345</v>
      </c>
      <c r="O4251" s="240"/>
      <c r="P4251" s="238"/>
    </row>
    <row r="4252" spans="9:16" x14ac:dyDescent="0.35">
      <c r="I4252" s="223">
        <v>47765</v>
      </c>
      <c r="J4252" s="233">
        <v>99.888293302512764</v>
      </c>
      <c r="K4252" s="235">
        <v>99.985351752978971</v>
      </c>
      <c r="L4252" s="235">
        <v>99.98472769795589</v>
      </c>
      <c r="M4252" s="240">
        <v>100.36597931577454</v>
      </c>
      <c r="N4252" s="240">
        <v>101.20756361265404</v>
      </c>
      <c r="O4252" s="240"/>
      <c r="P4252" s="238"/>
    </row>
    <row r="4253" spans="9:16" x14ac:dyDescent="0.35">
      <c r="I4253" s="223">
        <v>47766</v>
      </c>
      <c r="J4253" s="233">
        <v>99.888319861404213</v>
      </c>
      <c r="K4253" s="235">
        <v>99.985355235681553</v>
      </c>
      <c r="L4253" s="235">
        <v>99.98473103908519</v>
      </c>
      <c r="M4253" s="240">
        <v>100.365593668445</v>
      </c>
      <c r="N4253" s="240">
        <v>101.20737487185806</v>
      </c>
      <c r="O4253" s="240"/>
      <c r="P4253" s="238"/>
    </row>
    <row r="4254" spans="9:16" x14ac:dyDescent="0.35">
      <c r="I4254" s="223">
        <v>47767</v>
      </c>
      <c r="J4254" s="233">
        <v>99.888346420295662</v>
      </c>
      <c r="K4254" s="235">
        <v>99.985358718384134</v>
      </c>
      <c r="L4254" s="235">
        <v>99.984734380214491</v>
      </c>
      <c r="M4254" s="240">
        <v>100.36520802111546</v>
      </c>
      <c r="N4254" s="240">
        <v>101.2071861310621</v>
      </c>
      <c r="O4254" s="240"/>
      <c r="P4254" s="238"/>
    </row>
    <row r="4255" spans="9:16" x14ac:dyDescent="0.35">
      <c r="I4255" s="223">
        <v>47768</v>
      </c>
      <c r="J4255" s="233">
        <v>99.88837297918711</v>
      </c>
      <c r="K4255" s="235">
        <v>99.985362201086716</v>
      </c>
      <c r="L4255" s="235">
        <v>99.984737721343791</v>
      </c>
      <c r="M4255" s="240">
        <v>100.36482237378593</v>
      </c>
      <c r="N4255" s="240">
        <v>101.20699739026612</v>
      </c>
      <c r="O4255" s="240"/>
      <c r="P4255" s="238"/>
    </row>
    <row r="4256" spans="9:16" x14ac:dyDescent="0.35">
      <c r="I4256" s="223">
        <v>47769</v>
      </c>
      <c r="J4256" s="233">
        <v>99.888399538078559</v>
      </c>
      <c r="K4256" s="235">
        <v>99.985365683789297</v>
      </c>
      <c r="L4256" s="235">
        <v>99.984741062473091</v>
      </c>
      <c r="M4256" s="240">
        <v>100.36443672645639</v>
      </c>
      <c r="N4256" s="240">
        <v>101.20680864947016</v>
      </c>
      <c r="O4256" s="240"/>
      <c r="P4256" s="238"/>
    </row>
    <row r="4257" spans="9:16" x14ac:dyDescent="0.35">
      <c r="I4257" s="223">
        <v>47770</v>
      </c>
      <c r="J4257" s="233">
        <v>99.888426096970008</v>
      </c>
      <c r="K4257" s="235">
        <v>99.985369166491878</v>
      </c>
      <c r="L4257" s="235">
        <v>99.984744403602392</v>
      </c>
      <c r="M4257" s="240">
        <v>100.36405107912685</v>
      </c>
      <c r="N4257" s="240">
        <v>101.20661990867418</v>
      </c>
      <c r="O4257" s="240"/>
      <c r="P4257" s="238"/>
    </row>
    <row r="4258" spans="9:16" x14ac:dyDescent="0.35">
      <c r="I4258" s="223">
        <v>47771</v>
      </c>
      <c r="J4258" s="233">
        <v>99.888452655861457</v>
      </c>
      <c r="K4258" s="235">
        <v>99.98537264919446</v>
      </c>
      <c r="L4258" s="235">
        <v>99.984747744731692</v>
      </c>
      <c r="M4258" s="240">
        <v>100.36366543179732</v>
      </c>
      <c r="N4258" s="240">
        <v>101.20643116787822</v>
      </c>
      <c r="O4258" s="240"/>
      <c r="P4258" s="238"/>
    </row>
    <row r="4259" spans="9:16" x14ac:dyDescent="0.35">
      <c r="I4259" s="223">
        <v>47772</v>
      </c>
      <c r="J4259" s="233">
        <v>99.888479214752905</v>
      </c>
      <c r="K4259" s="235">
        <v>99.985376131897041</v>
      </c>
      <c r="L4259" s="235">
        <v>99.984751085860992</v>
      </c>
      <c r="M4259" s="240">
        <v>100.36327978446778</v>
      </c>
      <c r="N4259" s="240">
        <v>101.20624242708224</v>
      </c>
      <c r="O4259" s="240"/>
      <c r="P4259" s="238"/>
    </row>
    <row r="4260" spans="9:16" x14ac:dyDescent="0.35">
      <c r="I4260" s="223">
        <v>47773</v>
      </c>
      <c r="J4260" s="233">
        <v>99.888505773644354</v>
      </c>
      <c r="K4260" s="235">
        <v>99.985379614599623</v>
      </c>
      <c r="L4260" s="235">
        <v>99.984754426990293</v>
      </c>
      <c r="M4260" s="240">
        <v>100.36289413713824</v>
      </c>
      <c r="N4260" s="240">
        <v>101.20605368628628</v>
      </c>
      <c r="O4260" s="240"/>
      <c r="P4260" s="238"/>
    </row>
    <row r="4261" spans="9:16" x14ac:dyDescent="0.35">
      <c r="I4261" s="223">
        <v>47774</v>
      </c>
      <c r="J4261" s="233">
        <v>99.888532332535803</v>
      </c>
      <c r="K4261" s="235">
        <v>99.985383097302204</v>
      </c>
      <c r="L4261" s="235">
        <v>99.984757768119593</v>
      </c>
      <c r="M4261" s="240">
        <v>100.3625084898087</v>
      </c>
      <c r="N4261" s="240">
        <v>101.2058649454903</v>
      </c>
      <c r="O4261" s="240"/>
      <c r="P4261" s="238"/>
    </row>
    <row r="4262" spans="9:16" x14ac:dyDescent="0.35">
      <c r="I4262" s="223">
        <v>47775</v>
      </c>
      <c r="J4262" s="233">
        <v>99.888558891427252</v>
      </c>
      <c r="K4262" s="235">
        <v>99.985386580004786</v>
      </c>
      <c r="L4262" s="235">
        <v>99.984761109248893</v>
      </c>
      <c r="M4262" s="240">
        <v>100.36212284247917</v>
      </c>
      <c r="N4262" s="240">
        <v>101.20567620469434</v>
      </c>
      <c r="O4262" s="240"/>
      <c r="P4262" s="238"/>
    </row>
    <row r="4263" spans="9:16" x14ac:dyDescent="0.35">
      <c r="I4263" s="223">
        <v>47776</v>
      </c>
      <c r="J4263" s="233">
        <v>99.888585450318701</v>
      </c>
      <c r="K4263" s="235">
        <v>99.985390062707367</v>
      </c>
      <c r="L4263" s="235">
        <v>99.984764450378194</v>
      </c>
      <c r="M4263" s="240">
        <v>100.36173719514963</v>
      </c>
      <c r="N4263" s="240">
        <v>101.20548746389836</v>
      </c>
      <c r="O4263" s="240"/>
      <c r="P4263" s="238"/>
    </row>
    <row r="4264" spans="9:16" x14ac:dyDescent="0.35">
      <c r="I4264" s="223">
        <v>47777</v>
      </c>
      <c r="J4264" s="233">
        <v>99.888612009210149</v>
      </c>
      <c r="K4264" s="235">
        <v>99.985393545409949</v>
      </c>
      <c r="L4264" s="235">
        <v>99.984767791507494</v>
      </c>
      <c r="M4264" s="240">
        <v>100.36135154782009</v>
      </c>
      <c r="N4264" s="240">
        <v>101.2052987231024</v>
      </c>
      <c r="O4264" s="240"/>
      <c r="P4264" s="238"/>
    </row>
    <row r="4265" spans="9:16" x14ac:dyDescent="0.35">
      <c r="I4265" s="223">
        <v>47778</v>
      </c>
      <c r="J4265" s="233">
        <v>99.888638568101598</v>
      </c>
      <c r="K4265" s="235">
        <v>99.98539702811253</v>
      </c>
      <c r="L4265" s="235">
        <v>99.984771132636794</v>
      </c>
      <c r="M4265" s="240">
        <v>100.36096590049056</v>
      </c>
      <c r="N4265" s="240">
        <v>101.20510998230642</v>
      </c>
      <c r="O4265" s="240"/>
      <c r="P4265" s="238"/>
    </row>
    <row r="4266" spans="9:16" x14ac:dyDescent="0.35">
      <c r="I4266" s="223">
        <v>47779</v>
      </c>
      <c r="J4266" s="233">
        <v>99.888665126993047</v>
      </c>
      <c r="K4266" s="235">
        <v>99.985400510815111</v>
      </c>
      <c r="L4266" s="235">
        <v>99.984774473766095</v>
      </c>
      <c r="M4266" s="240">
        <v>100.36058025316102</v>
      </c>
      <c r="N4266" s="240">
        <v>101.20492124151046</v>
      </c>
      <c r="O4266" s="240"/>
      <c r="P4266" s="238"/>
    </row>
    <row r="4267" spans="9:16" x14ac:dyDescent="0.35">
      <c r="I4267" s="223">
        <v>47780</v>
      </c>
      <c r="J4267" s="233">
        <v>99.888691685884496</v>
      </c>
      <c r="K4267" s="235">
        <v>99.985403993517693</v>
      </c>
      <c r="L4267" s="235">
        <v>99.984777814895395</v>
      </c>
      <c r="M4267" s="240">
        <v>100.36019460583148</v>
      </c>
      <c r="N4267" s="240">
        <v>101.20473250071448</v>
      </c>
      <c r="O4267" s="240"/>
      <c r="P4267" s="238"/>
    </row>
    <row r="4268" spans="9:16" x14ac:dyDescent="0.35">
      <c r="I4268" s="223">
        <v>47781</v>
      </c>
      <c r="J4268" s="233">
        <v>99.888718244775944</v>
      </c>
      <c r="K4268" s="235">
        <v>99.985407476220274</v>
      </c>
      <c r="L4268" s="235">
        <v>99.984781156024695</v>
      </c>
      <c r="M4268" s="240">
        <v>100.35980895850194</v>
      </c>
      <c r="N4268" s="240">
        <v>101.20454375991852</v>
      </c>
      <c r="O4268" s="240"/>
      <c r="P4268" s="238"/>
    </row>
    <row r="4269" spans="9:16" x14ac:dyDescent="0.35">
      <c r="I4269" s="223">
        <v>47782</v>
      </c>
      <c r="J4269" s="233">
        <v>99.888744803667393</v>
      </c>
      <c r="K4269" s="235">
        <v>99.985410958922856</v>
      </c>
      <c r="L4269" s="235">
        <v>99.984784497153996</v>
      </c>
      <c r="M4269" s="240">
        <v>100.35942331117241</v>
      </c>
      <c r="N4269" s="240">
        <v>101.20435501912254</v>
      </c>
      <c r="O4269" s="240"/>
      <c r="P4269" s="238"/>
    </row>
    <row r="4270" spans="9:16" x14ac:dyDescent="0.35">
      <c r="I4270" s="223">
        <v>47783</v>
      </c>
      <c r="J4270" s="233">
        <v>99.888771362558842</v>
      </c>
      <c r="K4270" s="235">
        <v>99.985414441625437</v>
      </c>
      <c r="L4270" s="235">
        <v>99.984787838283296</v>
      </c>
      <c r="M4270" s="240">
        <v>100.35903766384287</v>
      </c>
      <c r="N4270" s="240">
        <v>101.20416627832658</v>
      </c>
      <c r="O4270" s="240"/>
      <c r="P4270" s="238"/>
    </row>
    <row r="4271" spans="9:16" x14ac:dyDescent="0.35">
      <c r="I4271" s="223">
        <v>47784</v>
      </c>
      <c r="J4271" s="233">
        <v>99.888797921450291</v>
      </c>
      <c r="K4271" s="235">
        <v>99.985417924328019</v>
      </c>
      <c r="L4271" s="235">
        <v>99.984791179412596</v>
      </c>
      <c r="M4271" s="240">
        <v>100.35865201651333</v>
      </c>
      <c r="N4271" s="240">
        <v>101.2039775375306</v>
      </c>
      <c r="O4271" s="240"/>
      <c r="P4271" s="238"/>
    </row>
    <row r="4272" spans="9:16" x14ac:dyDescent="0.35">
      <c r="I4272" s="223">
        <v>47785</v>
      </c>
      <c r="J4272" s="233">
        <v>99.888824480341739</v>
      </c>
      <c r="K4272" s="235">
        <v>99.9854214070306</v>
      </c>
      <c r="L4272" s="235">
        <v>99.984794520541897</v>
      </c>
      <c r="M4272" s="240">
        <v>100.3582663691838</v>
      </c>
      <c r="N4272" s="240">
        <v>101.20378879673464</v>
      </c>
      <c r="O4272" s="240"/>
      <c r="P4272" s="238"/>
    </row>
    <row r="4273" spans="9:16" x14ac:dyDescent="0.35">
      <c r="I4273" s="223">
        <v>47786</v>
      </c>
      <c r="J4273" s="233">
        <v>99.888851039233188</v>
      </c>
      <c r="K4273" s="235">
        <v>99.985424889733181</v>
      </c>
      <c r="L4273" s="235">
        <v>99.984797861671197</v>
      </c>
      <c r="M4273" s="240">
        <v>100.35788072185426</v>
      </c>
      <c r="N4273" s="240">
        <v>101.20360005593867</v>
      </c>
      <c r="O4273" s="240"/>
      <c r="P4273" s="238"/>
    </row>
    <row r="4274" spans="9:16" x14ac:dyDescent="0.35">
      <c r="I4274" s="223">
        <v>47787</v>
      </c>
      <c r="J4274" s="233">
        <v>99.888877598124637</v>
      </c>
      <c r="K4274" s="235">
        <v>99.985428372435763</v>
      </c>
      <c r="L4274" s="235">
        <v>99.984801202800497</v>
      </c>
      <c r="M4274" s="240">
        <v>100.35749507452472</v>
      </c>
      <c r="N4274" s="240">
        <v>101.2034113151427</v>
      </c>
      <c r="O4274" s="240"/>
      <c r="P4274" s="238"/>
    </row>
    <row r="4275" spans="9:16" x14ac:dyDescent="0.35">
      <c r="I4275" s="223">
        <v>47788</v>
      </c>
      <c r="J4275" s="233">
        <v>99.888904157016086</v>
      </c>
      <c r="K4275" s="235">
        <v>99.985431855138344</v>
      </c>
      <c r="L4275" s="235">
        <v>99.984804543929798</v>
      </c>
      <c r="M4275" s="240">
        <v>100.35710942719518</v>
      </c>
      <c r="N4275" s="240">
        <v>101.20322257434673</v>
      </c>
      <c r="O4275" s="240"/>
      <c r="P4275" s="238"/>
    </row>
    <row r="4276" spans="9:16" x14ac:dyDescent="0.35">
      <c r="I4276" s="223">
        <v>47789</v>
      </c>
      <c r="J4276" s="233">
        <v>99.888930715907534</v>
      </c>
      <c r="K4276" s="235">
        <v>99.985435337840926</v>
      </c>
      <c r="L4276" s="235">
        <v>99.984807885059098</v>
      </c>
      <c r="M4276" s="240">
        <v>100.35672377986565</v>
      </c>
      <c r="N4276" s="240">
        <v>101.20303383355076</v>
      </c>
      <c r="O4276" s="240"/>
      <c r="P4276" s="238"/>
    </row>
    <row r="4277" spans="9:16" x14ac:dyDescent="0.35">
      <c r="I4277" s="223">
        <v>47790</v>
      </c>
      <c r="J4277" s="233">
        <v>99.888957274798983</v>
      </c>
      <c r="K4277" s="235">
        <v>99.985438820543507</v>
      </c>
      <c r="L4277" s="235">
        <v>99.984811226188398</v>
      </c>
      <c r="M4277" s="240">
        <v>100.35633813253611</v>
      </c>
      <c r="N4277" s="240">
        <v>101.20284509275479</v>
      </c>
      <c r="O4277" s="240"/>
      <c r="P4277" s="238"/>
    </row>
    <row r="4278" spans="9:16" x14ac:dyDescent="0.35">
      <c r="I4278" s="223">
        <v>47791</v>
      </c>
      <c r="J4278" s="233">
        <v>99.888983833690432</v>
      </c>
      <c r="K4278" s="235">
        <v>99.985442303246089</v>
      </c>
      <c r="L4278" s="235">
        <v>99.984814567317699</v>
      </c>
      <c r="M4278" s="240">
        <v>100.35595248520657</v>
      </c>
      <c r="N4278" s="240">
        <v>101.20265635195882</v>
      </c>
      <c r="O4278" s="240"/>
      <c r="P4278" s="238"/>
    </row>
    <row r="4279" spans="9:16" x14ac:dyDescent="0.35">
      <c r="I4279" s="223">
        <v>47792</v>
      </c>
      <c r="J4279" s="233">
        <v>99.889010392581881</v>
      </c>
      <c r="K4279" s="235">
        <v>99.98544578594867</v>
      </c>
      <c r="L4279" s="235">
        <v>99.984817908446999</v>
      </c>
      <c r="M4279" s="240">
        <v>100.35556683787703</v>
      </c>
      <c r="N4279" s="240">
        <v>101.20246761116285</v>
      </c>
      <c r="O4279" s="240"/>
      <c r="P4279" s="238"/>
    </row>
    <row r="4280" spans="9:16" x14ac:dyDescent="0.35">
      <c r="I4280" s="223">
        <v>47793</v>
      </c>
      <c r="J4280" s="233">
        <v>99.889036951473329</v>
      </c>
      <c r="K4280" s="235">
        <v>99.985449268651251</v>
      </c>
      <c r="L4280" s="235">
        <v>99.984821249576299</v>
      </c>
      <c r="M4280" s="240">
        <v>100.3551811905475</v>
      </c>
      <c r="N4280" s="240">
        <v>101.20227887036688</v>
      </c>
      <c r="O4280" s="240"/>
      <c r="P4280" s="238"/>
    </row>
    <row r="4281" spans="9:16" x14ac:dyDescent="0.35">
      <c r="I4281" s="223">
        <v>47794</v>
      </c>
      <c r="J4281" s="233">
        <v>99.889063510364778</v>
      </c>
      <c r="K4281" s="235">
        <v>99.985452751353833</v>
      </c>
      <c r="L4281" s="235">
        <v>99.9848245907056</v>
      </c>
      <c r="M4281" s="240">
        <v>100.35479554321796</v>
      </c>
      <c r="N4281" s="240">
        <v>101.20209012957091</v>
      </c>
      <c r="O4281" s="240"/>
      <c r="P4281" s="238"/>
    </row>
    <row r="4282" spans="9:16" x14ac:dyDescent="0.35">
      <c r="I4282" s="223">
        <v>47795</v>
      </c>
      <c r="J4282" s="233">
        <v>99.889090069256227</v>
      </c>
      <c r="K4282" s="235">
        <v>99.985456234056414</v>
      </c>
      <c r="L4282" s="235">
        <v>99.9848279318349</v>
      </c>
      <c r="M4282" s="240">
        <v>100.35440989588842</v>
      </c>
      <c r="N4282" s="240">
        <v>101.20190138877494</v>
      </c>
      <c r="O4282" s="240"/>
      <c r="P4282" s="238"/>
    </row>
    <row r="4283" spans="9:16" x14ac:dyDescent="0.35">
      <c r="I4283" s="223">
        <v>47796</v>
      </c>
      <c r="J4283" s="233">
        <v>99.889116628147676</v>
      </c>
      <c r="K4283" s="235">
        <v>99.985459716758996</v>
      </c>
      <c r="L4283" s="235">
        <v>99.9848312729642</v>
      </c>
      <c r="M4283" s="240">
        <v>100.35402424855889</v>
      </c>
      <c r="N4283" s="240">
        <v>101.20171264797897</v>
      </c>
      <c r="O4283" s="240"/>
      <c r="P4283" s="238"/>
    </row>
    <row r="4284" spans="9:16" x14ac:dyDescent="0.35">
      <c r="I4284" s="223">
        <v>47797</v>
      </c>
      <c r="J4284" s="233">
        <v>99.889143187039124</v>
      </c>
      <c r="K4284" s="235">
        <v>99.985463199461577</v>
      </c>
      <c r="L4284" s="235">
        <v>99.984834614093501</v>
      </c>
      <c r="M4284" s="240">
        <v>100.35363860122935</v>
      </c>
      <c r="N4284" s="240">
        <v>101.201523907183</v>
      </c>
      <c r="O4284" s="240"/>
      <c r="P4284" s="238"/>
    </row>
    <row r="4285" spans="9:16" x14ac:dyDescent="0.35">
      <c r="I4285" s="223">
        <v>47798</v>
      </c>
      <c r="J4285" s="233">
        <v>99.889169745930573</v>
      </c>
      <c r="K4285" s="235">
        <v>99.985466682164159</v>
      </c>
      <c r="L4285" s="235">
        <v>99.984837955222801</v>
      </c>
      <c r="M4285" s="240">
        <v>100.35325295389981</v>
      </c>
      <c r="N4285" s="240">
        <v>101.20133516638703</v>
      </c>
      <c r="O4285" s="240"/>
      <c r="P4285" s="238"/>
    </row>
    <row r="4286" spans="9:16" x14ac:dyDescent="0.35">
      <c r="I4286" s="223">
        <v>47799</v>
      </c>
      <c r="J4286" s="233">
        <v>99.889196304822022</v>
      </c>
      <c r="K4286" s="235">
        <v>99.98547016486674</v>
      </c>
      <c r="L4286" s="235">
        <v>99.984841296352101</v>
      </c>
      <c r="M4286" s="240">
        <v>100.35286730657027</v>
      </c>
      <c r="N4286" s="240">
        <v>101.20114642559106</v>
      </c>
      <c r="O4286" s="240"/>
      <c r="P4286" s="238"/>
    </row>
    <row r="4287" spans="9:16" x14ac:dyDescent="0.35">
      <c r="I4287" s="223">
        <v>47800</v>
      </c>
      <c r="J4287" s="233">
        <v>99.889222863713471</v>
      </c>
      <c r="K4287" s="235">
        <v>99.985473647569322</v>
      </c>
      <c r="L4287" s="235">
        <v>99.984844637481402</v>
      </c>
      <c r="M4287" s="240">
        <v>100.35248165924074</v>
      </c>
      <c r="N4287" s="240">
        <v>101.20095768479509</v>
      </c>
      <c r="O4287" s="240"/>
      <c r="P4287" s="238"/>
    </row>
    <row r="4288" spans="9:16" x14ac:dyDescent="0.35">
      <c r="I4288" s="223">
        <v>47801</v>
      </c>
      <c r="J4288" s="233">
        <v>99.889249422604919</v>
      </c>
      <c r="K4288" s="235">
        <v>99.985477130271903</v>
      </c>
      <c r="L4288" s="235">
        <v>99.984847978610702</v>
      </c>
      <c r="M4288" s="240">
        <v>100.3520960119112</v>
      </c>
      <c r="N4288" s="240">
        <v>101.20076894399912</v>
      </c>
      <c r="O4288" s="240"/>
      <c r="P4288" s="238"/>
    </row>
    <row r="4289" spans="9:16" x14ac:dyDescent="0.35">
      <c r="I4289" s="223">
        <v>47802</v>
      </c>
      <c r="J4289" s="233">
        <v>99.889275981496368</v>
      </c>
      <c r="K4289" s="235">
        <v>99.985480612974484</v>
      </c>
      <c r="L4289" s="235">
        <v>99.984851319740002</v>
      </c>
      <c r="M4289" s="240">
        <v>100.35171036458166</v>
      </c>
      <c r="N4289" s="240">
        <v>101.20058020320315</v>
      </c>
      <c r="O4289" s="240"/>
      <c r="P4289" s="238"/>
    </row>
    <row r="4290" spans="9:16" x14ac:dyDescent="0.35">
      <c r="I4290" s="223">
        <v>47803</v>
      </c>
      <c r="J4290" s="233">
        <v>99.889302540387817</v>
      </c>
      <c r="K4290" s="235">
        <v>99.985484095677066</v>
      </c>
      <c r="L4290" s="235">
        <v>99.984854660869303</v>
      </c>
      <c r="M4290" s="240">
        <v>100.35132471725213</v>
      </c>
      <c r="N4290" s="240">
        <v>101.20039146240718</v>
      </c>
      <c r="O4290" s="240"/>
      <c r="P4290" s="238"/>
    </row>
    <row r="4291" spans="9:16" x14ac:dyDescent="0.35">
      <c r="I4291" s="223">
        <v>47804</v>
      </c>
      <c r="J4291" s="233">
        <v>99.889329099279266</v>
      </c>
      <c r="K4291" s="235">
        <v>99.985487578379647</v>
      </c>
      <c r="L4291" s="235">
        <v>99.984858001998603</v>
      </c>
      <c r="M4291" s="240">
        <v>100.35093906992259</v>
      </c>
      <c r="N4291" s="240">
        <v>101.20020272161121</v>
      </c>
      <c r="O4291" s="240"/>
      <c r="P4291" s="238"/>
    </row>
    <row r="4292" spans="9:16" x14ac:dyDescent="0.35">
      <c r="I4292" s="223">
        <v>47805</v>
      </c>
      <c r="J4292" s="233">
        <v>99.889355658170714</v>
      </c>
      <c r="K4292" s="235">
        <v>99.985491061082229</v>
      </c>
      <c r="L4292" s="235">
        <v>99.984861343127903</v>
      </c>
      <c r="M4292" s="240">
        <v>100.35055342259305</v>
      </c>
      <c r="N4292" s="240">
        <v>101.20001398081524</v>
      </c>
      <c r="O4292" s="240"/>
      <c r="P4292" s="238"/>
    </row>
    <row r="4293" spans="9:16" x14ac:dyDescent="0.35">
      <c r="I4293" s="223">
        <v>47806</v>
      </c>
      <c r="J4293" s="233">
        <v>99.889382217062163</v>
      </c>
      <c r="K4293" s="235">
        <v>99.98549454378481</v>
      </c>
      <c r="L4293" s="235">
        <v>99.984864684257204</v>
      </c>
      <c r="M4293" s="240">
        <v>100.35016777526351</v>
      </c>
      <c r="N4293" s="240">
        <v>101.19982524001927</v>
      </c>
      <c r="O4293" s="240"/>
      <c r="P4293" s="238"/>
    </row>
    <row r="4294" spans="9:16" x14ac:dyDescent="0.35">
      <c r="I4294" s="223">
        <v>47807</v>
      </c>
      <c r="J4294" s="233">
        <v>99.889408775953612</v>
      </c>
      <c r="K4294" s="235">
        <v>99.985498026487392</v>
      </c>
      <c r="L4294" s="235">
        <v>99.984868025386504</v>
      </c>
      <c r="M4294" s="240">
        <v>100.34978212793398</v>
      </c>
      <c r="N4294" s="240">
        <v>101.1996364992233</v>
      </c>
      <c r="O4294" s="240"/>
      <c r="P4294" s="238"/>
    </row>
    <row r="4295" spans="9:16" x14ac:dyDescent="0.35">
      <c r="I4295" s="223">
        <v>47808</v>
      </c>
      <c r="J4295" s="233">
        <v>99.889435334845061</v>
      </c>
      <c r="K4295" s="235">
        <v>99.985501509189973</v>
      </c>
      <c r="L4295" s="235">
        <v>99.984871366515804</v>
      </c>
      <c r="M4295" s="240">
        <v>100.34939648060444</v>
      </c>
      <c r="N4295" s="240">
        <v>101.19944775842733</v>
      </c>
      <c r="O4295" s="240"/>
      <c r="P4295" s="238"/>
    </row>
    <row r="4296" spans="9:16" x14ac:dyDescent="0.35">
      <c r="I4296" s="223">
        <v>47809</v>
      </c>
      <c r="J4296" s="233">
        <v>99.88946189373651</v>
      </c>
      <c r="K4296" s="235">
        <v>99.985504991892554</v>
      </c>
      <c r="L4296" s="235">
        <v>99.984874707645105</v>
      </c>
      <c r="M4296" s="240">
        <v>100.3490108332749</v>
      </c>
      <c r="N4296" s="240">
        <v>101.19925901763136</v>
      </c>
      <c r="O4296" s="240"/>
      <c r="P4296" s="238"/>
    </row>
    <row r="4297" spans="9:16" x14ac:dyDescent="0.35">
      <c r="I4297" s="223">
        <v>47810</v>
      </c>
      <c r="J4297" s="233">
        <v>99.889488452627958</v>
      </c>
      <c r="K4297" s="235">
        <v>99.985508474595136</v>
      </c>
      <c r="L4297" s="235">
        <v>99.984878048774405</v>
      </c>
      <c r="M4297" s="240">
        <v>100.34862518594537</v>
      </c>
      <c r="N4297" s="240">
        <v>101.19907027683539</v>
      </c>
      <c r="O4297" s="240"/>
      <c r="P4297" s="238"/>
    </row>
    <row r="4298" spans="9:16" x14ac:dyDescent="0.35">
      <c r="I4298" s="223">
        <v>47811</v>
      </c>
      <c r="J4298" s="233">
        <v>99.889515011519407</v>
      </c>
      <c r="K4298" s="235">
        <v>99.985511957297717</v>
      </c>
      <c r="L4298" s="235">
        <v>99.984881389903705</v>
      </c>
      <c r="M4298" s="240">
        <v>100.34823953861583</v>
      </c>
      <c r="N4298" s="240">
        <v>101.19888153603942</v>
      </c>
      <c r="O4298" s="240"/>
      <c r="P4298" s="238"/>
    </row>
    <row r="4299" spans="9:16" x14ac:dyDescent="0.35">
      <c r="I4299" s="223">
        <v>47812</v>
      </c>
      <c r="J4299" s="233">
        <v>99.889541570410856</v>
      </c>
      <c r="K4299" s="235">
        <v>99.985515440000299</v>
      </c>
      <c r="L4299" s="235">
        <v>99.984884731033006</v>
      </c>
      <c r="M4299" s="240">
        <v>100.34785389128629</v>
      </c>
      <c r="N4299" s="240">
        <v>101.19869279524345</v>
      </c>
      <c r="O4299" s="240"/>
      <c r="P4299" s="238"/>
    </row>
    <row r="4300" spans="9:16" x14ac:dyDescent="0.35">
      <c r="I4300" s="223">
        <v>47813</v>
      </c>
      <c r="J4300" s="233">
        <v>99.889568129302305</v>
      </c>
      <c r="K4300" s="235">
        <v>99.98551892270288</v>
      </c>
      <c r="L4300" s="235">
        <v>99.984888072162306</v>
      </c>
      <c r="M4300" s="240">
        <v>100.34746824395675</v>
      </c>
      <c r="N4300" s="240">
        <v>101.19850405444748</v>
      </c>
      <c r="O4300" s="240"/>
      <c r="P4300" s="238"/>
    </row>
    <row r="4301" spans="9:16" x14ac:dyDescent="0.35">
      <c r="I4301" s="223">
        <v>47814</v>
      </c>
      <c r="J4301" s="233">
        <v>99.889594688193753</v>
      </c>
      <c r="K4301" s="235">
        <v>99.985522405405462</v>
      </c>
      <c r="L4301" s="235">
        <v>99.984891413291606</v>
      </c>
      <c r="M4301" s="240">
        <v>100.34708259662722</v>
      </c>
      <c r="N4301" s="240">
        <v>101.19831531365151</v>
      </c>
      <c r="O4301" s="240"/>
      <c r="P4301" s="238"/>
    </row>
    <row r="4302" spans="9:16" x14ac:dyDescent="0.35">
      <c r="I4302" s="223">
        <v>47815</v>
      </c>
      <c r="J4302" s="233">
        <v>99.889621247085202</v>
      </c>
      <c r="K4302" s="235">
        <v>99.985525888108043</v>
      </c>
      <c r="L4302" s="235">
        <v>99.984894754420907</v>
      </c>
      <c r="M4302" s="240">
        <v>100.34669694929768</v>
      </c>
      <c r="N4302" s="240">
        <v>101.19812657285554</v>
      </c>
      <c r="O4302" s="240"/>
      <c r="P4302" s="238"/>
    </row>
    <row r="4303" spans="9:16" x14ac:dyDescent="0.35">
      <c r="I4303" s="223">
        <v>47816</v>
      </c>
      <c r="J4303" s="233">
        <v>99.889647805976651</v>
      </c>
      <c r="K4303" s="235">
        <v>99.985529370810625</v>
      </c>
      <c r="L4303" s="235">
        <v>99.984898095550207</v>
      </c>
      <c r="M4303" s="240">
        <v>100.34631130196814</v>
      </c>
      <c r="N4303" s="240">
        <v>101.19793783205957</v>
      </c>
      <c r="O4303" s="240"/>
      <c r="P4303" s="238"/>
    </row>
    <row r="4304" spans="9:16" x14ac:dyDescent="0.35">
      <c r="I4304" s="223">
        <v>47817</v>
      </c>
      <c r="J4304" s="233">
        <v>99.8896743648681</v>
      </c>
      <c r="K4304" s="235">
        <v>99.985532853513206</v>
      </c>
      <c r="L4304" s="235">
        <v>99.984901436679507</v>
      </c>
      <c r="M4304" s="240">
        <v>100.34592565463861</v>
      </c>
      <c r="N4304" s="240">
        <v>101.1977490912636</v>
      </c>
      <c r="O4304" s="240"/>
      <c r="P4304" s="238"/>
    </row>
    <row r="4305" spans="9:16" x14ac:dyDescent="0.35">
      <c r="I4305" s="223">
        <v>47818</v>
      </c>
      <c r="J4305" s="233">
        <v>99.889700923759548</v>
      </c>
      <c r="K4305" s="235">
        <v>99.985536336215787</v>
      </c>
      <c r="L4305" s="235">
        <v>99.984904777808808</v>
      </c>
      <c r="M4305" s="240">
        <v>100.34554000730907</v>
      </c>
      <c r="N4305" s="240">
        <v>101.19756035046763</v>
      </c>
      <c r="O4305" s="240"/>
      <c r="P4305" s="238"/>
    </row>
    <row r="4306" spans="9:16" x14ac:dyDescent="0.35">
      <c r="I4306" s="223">
        <v>47819</v>
      </c>
      <c r="J4306" s="233">
        <v>99.889727482650997</v>
      </c>
      <c r="K4306" s="235">
        <v>99.985539818918369</v>
      </c>
      <c r="L4306" s="235">
        <v>99.984908118938108</v>
      </c>
      <c r="M4306" s="240">
        <v>100.34515435997953</v>
      </c>
      <c r="N4306" s="240">
        <v>101.19737160967166</v>
      </c>
      <c r="O4306" s="240"/>
      <c r="P4306" s="238"/>
    </row>
    <row r="4307" spans="9:16" x14ac:dyDescent="0.35">
      <c r="I4307" s="223">
        <v>47820</v>
      </c>
      <c r="J4307" s="233">
        <v>99.889754041542446</v>
      </c>
      <c r="K4307" s="235">
        <v>99.98554330162095</v>
      </c>
      <c r="L4307" s="235">
        <v>99.984911460067408</v>
      </c>
      <c r="M4307" s="240">
        <v>100.34476871264999</v>
      </c>
      <c r="N4307" s="240">
        <v>101.19718286887569</v>
      </c>
      <c r="O4307" s="240"/>
      <c r="P4307" s="238"/>
    </row>
    <row r="4308" spans="9:16" x14ac:dyDescent="0.35">
      <c r="I4308" s="223">
        <v>47821</v>
      </c>
      <c r="J4308" s="233">
        <v>99.889780600433895</v>
      </c>
      <c r="K4308" s="235">
        <v>99.985546784323532</v>
      </c>
      <c r="L4308" s="235">
        <v>99.984914801196709</v>
      </c>
      <c r="M4308" s="240">
        <v>100.34438306532046</v>
      </c>
      <c r="N4308" s="240">
        <v>101.19699412807972</v>
      </c>
      <c r="O4308" s="240"/>
      <c r="P4308" s="238"/>
    </row>
    <row r="4309" spans="9:16" x14ac:dyDescent="0.35">
      <c r="I4309" s="223">
        <v>47822</v>
      </c>
      <c r="J4309" s="233">
        <v>99.889807159325343</v>
      </c>
      <c r="K4309" s="235">
        <v>99.985550267026113</v>
      </c>
      <c r="L4309" s="235">
        <v>99.984918142326009</v>
      </c>
      <c r="M4309" s="240">
        <v>100.34399741799092</v>
      </c>
      <c r="N4309" s="240">
        <v>101.19680538728375</v>
      </c>
      <c r="O4309" s="240"/>
      <c r="P4309" s="238"/>
    </row>
    <row r="4310" spans="9:16" x14ac:dyDescent="0.35">
      <c r="I4310" s="223">
        <v>47823</v>
      </c>
      <c r="J4310" s="233">
        <v>99.889833718216792</v>
      </c>
      <c r="K4310" s="235">
        <v>99.985553749728695</v>
      </c>
      <c r="L4310" s="235">
        <v>99.984921483455309</v>
      </c>
      <c r="M4310" s="240">
        <v>100.34361177066138</v>
      </c>
      <c r="N4310" s="240">
        <v>101.19661664648778</v>
      </c>
      <c r="O4310" s="240"/>
      <c r="P4310" s="238"/>
    </row>
    <row r="4311" spans="9:16" x14ac:dyDescent="0.35">
      <c r="I4311" s="223">
        <v>47824</v>
      </c>
      <c r="J4311" s="233">
        <v>99.889860277108241</v>
      </c>
      <c r="K4311" s="235">
        <v>99.985557232431276</v>
      </c>
      <c r="L4311" s="235">
        <v>99.98492482458461</v>
      </c>
      <c r="M4311" s="240">
        <v>100.34322612333185</v>
      </c>
      <c r="N4311" s="240">
        <v>101.19642790569181</v>
      </c>
      <c r="O4311" s="240"/>
      <c r="P4311" s="238"/>
    </row>
    <row r="4312" spans="9:16" x14ac:dyDescent="0.35">
      <c r="I4312" s="223">
        <v>47825</v>
      </c>
      <c r="J4312" s="233">
        <v>99.88988683599969</v>
      </c>
      <c r="K4312" s="235">
        <v>99.985560715133857</v>
      </c>
      <c r="L4312" s="235">
        <v>99.98492816571391</v>
      </c>
      <c r="M4312" s="240">
        <v>100.34284047600231</v>
      </c>
      <c r="N4312" s="240">
        <v>101.19623916489584</v>
      </c>
      <c r="O4312" s="240"/>
      <c r="P4312" s="238"/>
    </row>
    <row r="4313" spans="9:16" x14ac:dyDescent="0.35">
      <c r="I4313" s="223">
        <v>47826</v>
      </c>
      <c r="J4313" s="233">
        <v>99.889913394891138</v>
      </c>
      <c r="K4313" s="235">
        <v>99.985564197836439</v>
      </c>
      <c r="L4313" s="235">
        <v>99.984931506843211</v>
      </c>
      <c r="M4313" s="240">
        <v>100.34245482867277</v>
      </c>
      <c r="N4313" s="240">
        <v>101.19605042409987</v>
      </c>
      <c r="O4313" s="240"/>
      <c r="P4313" s="238"/>
    </row>
    <row r="4314" spans="9:16" x14ac:dyDescent="0.35">
      <c r="I4314" s="223">
        <v>47827</v>
      </c>
      <c r="J4314" s="233">
        <v>99.889939953782587</v>
      </c>
      <c r="K4314" s="235">
        <v>99.98556768053902</v>
      </c>
      <c r="L4314" s="235">
        <v>99.984934847972511</v>
      </c>
      <c r="M4314" s="240">
        <v>100.34206918134323</v>
      </c>
      <c r="N4314" s="240">
        <v>101.1958616833039</v>
      </c>
      <c r="O4314" s="240"/>
      <c r="P4314" s="238"/>
    </row>
    <row r="4315" spans="9:16" x14ac:dyDescent="0.35">
      <c r="I4315" s="223">
        <v>47828</v>
      </c>
      <c r="J4315" s="233">
        <v>99.889966512674036</v>
      </c>
      <c r="K4315" s="235">
        <v>99.985571163241602</v>
      </c>
      <c r="L4315" s="235">
        <v>99.984938189101811</v>
      </c>
      <c r="M4315" s="240">
        <v>100.3416835340137</v>
      </c>
      <c r="N4315" s="240">
        <v>101.19567294250793</v>
      </c>
      <c r="O4315" s="240"/>
      <c r="P4315" s="238"/>
    </row>
    <row r="4316" spans="9:16" x14ac:dyDescent="0.35">
      <c r="I4316" s="223">
        <v>47829</v>
      </c>
      <c r="J4316" s="233">
        <v>99.889993071565485</v>
      </c>
      <c r="K4316" s="235">
        <v>99.985574645944183</v>
      </c>
      <c r="L4316" s="235">
        <v>99.984941530231112</v>
      </c>
      <c r="M4316" s="240">
        <v>100.34129788668416</v>
      </c>
      <c r="N4316" s="240">
        <v>101.19548420171196</v>
      </c>
      <c r="O4316" s="240"/>
      <c r="P4316" s="238"/>
    </row>
    <row r="4317" spans="9:16" x14ac:dyDescent="0.35">
      <c r="I4317" s="223">
        <v>47830</v>
      </c>
      <c r="J4317" s="233">
        <v>99.890019630456933</v>
      </c>
      <c r="K4317" s="235">
        <v>99.985578128646765</v>
      </c>
      <c r="L4317" s="235">
        <v>99.984944871360412</v>
      </c>
      <c r="M4317" s="240">
        <v>100.34091223935462</v>
      </c>
      <c r="N4317" s="240">
        <v>101.19529546091599</v>
      </c>
      <c r="O4317" s="240"/>
      <c r="P4317" s="238"/>
    </row>
    <row r="4318" spans="9:16" x14ac:dyDescent="0.35">
      <c r="I4318" s="223">
        <v>47831</v>
      </c>
      <c r="J4318" s="233">
        <v>99.890046189348382</v>
      </c>
      <c r="K4318" s="235">
        <v>99.985581611349346</v>
      </c>
      <c r="L4318" s="235">
        <v>99.984948212489712</v>
      </c>
      <c r="M4318" s="240">
        <v>100.34052659202509</v>
      </c>
      <c r="N4318" s="240">
        <v>101.19510672012002</v>
      </c>
      <c r="O4318" s="240"/>
      <c r="P4318" s="238"/>
    </row>
    <row r="4319" spans="9:16" x14ac:dyDescent="0.35">
      <c r="I4319" s="223">
        <v>47832</v>
      </c>
      <c r="J4319" s="233">
        <v>99.890072748239831</v>
      </c>
      <c r="K4319" s="235">
        <v>99.985585094051928</v>
      </c>
      <c r="L4319" s="235">
        <v>99.984951553619013</v>
      </c>
      <c r="M4319" s="240">
        <v>100.34014094469555</v>
      </c>
      <c r="N4319" s="240">
        <v>101.19491797932405</v>
      </c>
      <c r="O4319" s="240"/>
      <c r="P4319" s="238"/>
    </row>
    <row r="4320" spans="9:16" x14ac:dyDescent="0.35">
      <c r="I4320" s="223">
        <v>47833</v>
      </c>
      <c r="J4320" s="233">
        <v>99.89009930713128</v>
      </c>
      <c r="K4320" s="235">
        <v>99.985588576754509</v>
      </c>
      <c r="L4320" s="235">
        <v>99.984954894748313</v>
      </c>
      <c r="M4320" s="240">
        <v>100.33975529736601</v>
      </c>
      <c r="N4320" s="240">
        <v>101.19472923852808</v>
      </c>
      <c r="O4320" s="240"/>
      <c r="P4320" s="238"/>
    </row>
    <row r="4321" spans="9:16" x14ac:dyDescent="0.35">
      <c r="I4321" s="223">
        <v>47834</v>
      </c>
      <c r="J4321" s="233">
        <v>99.890125866022728</v>
      </c>
      <c r="K4321" s="235">
        <v>99.98559205945709</v>
      </c>
      <c r="L4321" s="235">
        <v>99.984958235877613</v>
      </c>
      <c r="M4321" s="240">
        <v>100.33936965003647</v>
      </c>
      <c r="N4321" s="240">
        <v>101.19454049773211</v>
      </c>
      <c r="O4321" s="240"/>
      <c r="P4321" s="238"/>
    </row>
    <row r="4322" spans="9:16" x14ac:dyDescent="0.35">
      <c r="I4322" s="223">
        <v>47835</v>
      </c>
      <c r="J4322" s="233">
        <v>99.890152424914177</v>
      </c>
      <c r="K4322" s="235">
        <v>99.985595542159672</v>
      </c>
      <c r="L4322" s="235">
        <v>99.984961577006914</v>
      </c>
      <c r="M4322" s="240">
        <v>100.33898400270694</v>
      </c>
      <c r="N4322" s="240">
        <v>101.19435175693614</v>
      </c>
      <c r="O4322" s="240"/>
      <c r="P4322" s="238"/>
    </row>
    <row r="4323" spans="9:16" x14ac:dyDescent="0.35">
      <c r="I4323" s="223">
        <v>47836</v>
      </c>
      <c r="J4323" s="233">
        <v>99.890178983805626</v>
      </c>
      <c r="K4323" s="235">
        <v>99.985599024862253</v>
      </c>
      <c r="L4323" s="235">
        <v>99.984964918136214</v>
      </c>
      <c r="M4323" s="240">
        <v>100.3385983553774</v>
      </c>
      <c r="N4323" s="240">
        <v>101.19416301614017</v>
      </c>
      <c r="O4323" s="240"/>
      <c r="P4323" s="238"/>
    </row>
    <row r="4324" spans="9:16" x14ac:dyDescent="0.35">
      <c r="I4324" s="223">
        <v>47837</v>
      </c>
      <c r="J4324" s="233">
        <v>99.890205542697075</v>
      </c>
      <c r="K4324" s="235">
        <v>99.985602507564835</v>
      </c>
      <c r="L4324" s="235">
        <v>99.984968259265514</v>
      </c>
      <c r="M4324" s="240">
        <v>100.33821270804786</v>
      </c>
      <c r="N4324" s="240">
        <v>101.1939742753442</v>
      </c>
      <c r="O4324" s="240"/>
      <c r="P4324" s="238"/>
    </row>
    <row r="4325" spans="9:16" x14ac:dyDescent="0.35">
      <c r="I4325" s="223">
        <v>47838</v>
      </c>
      <c r="J4325" s="233">
        <v>99.890232101588524</v>
      </c>
      <c r="K4325" s="235">
        <v>99.985605990267416</v>
      </c>
      <c r="L4325" s="235">
        <v>99.984971600394815</v>
      </c>
      <c r="M4325" s="240">
        <v>100.33782706071833</v>
      </c>
      <c r="N4325" s="240">
        <v>101.19378553454823</v>
      </c>
      <c r="O4325" s="240"/>
      <c r="P4325" s="238"/>
    </row>
    <row r="4326" spans="9:16" x14ac:dyDescent="0.35">
      <c r="I4326" s="223">
        <v>47839</v>
      </c>
      <c r="J4326" s="233">
        <v>99.890258660479972</v>
      </c>
      <c r="K4326" s="235">
        <v>99.985609472969998</v>
      </c>
      <c r="L4326" s="235">
        <v>99.984974941524115</v>
      </c>
      <c r="M4326" s="240">
        <v>100.33744141338879</v>
      </c>
      <c r="N4326" s="240">
        <v>101.19359679375226</v>
      </c>
      <c r="O4326" s="240"/>
      <c r="P4326" s="238"/>
    </row>
    <row r="4327" spans="9:16" x14ac:dyDescent="0.35">
      <c r="I4327" s="223">
        <v>47840</v>
      </c>
      <c r="J4327" s="233">
        <v>99.890285219371421</v>
      </c>
      <c r="K4327" s="235">
        <v>99.985612955672579</v>
      </c>
      <c r="L4327" s="235">
        <v>99.984978282653415</v>
      </c>
      <c r="M4327" s="240">
        <v>100.33705576605925</v>
      </c>
      <c r="N4327" s="240">
        <v>101.19340805295629</v>
      </c>
      <c r="O4327" s="240"/>
      <c r="P4327" s="238"/>
    </row>
    <row r="4328" spans="9:16" x14ac:dyDescent="0.35">
      <c r="I4328" s="223">
        <v>47841</v>
      </c>
      <c r="J4328" s="233">
        <v>99.89031177826287</v>
      </c>
      <c r="K4328" s="235">
        <v>99.98561643837516</v>
      </c>
      <c r="L4328" s="235">
        <v>99.984981623782716</v>
      </c>
      <c r="M4328" s="240">
        <v>100.33667011872971</v>
      </c>
      <c r="N4328" s="240">
        <v>101.19321931216032</v>
      </c>
      <c r="O4328" s="240"/>
      <c r="P4328" s="238"/>
    </row>
    <row r="4329" spans="9:16" x14ac:dyDescent="0.35">
      <c r="I4329" s="223">
        <v>47842</v>
      </c>
      <c r="J4329" s="233">
        <v>99.890338337154319</v>
      </c>
      <c r="K4329" s="235">
        <v>99.985619921077742</v>
      </c>
      <c r="L4329" s="235">
        <v>99.984984964912016</v>
      </c>
      <c r="M4329" s="240">
        <v>100.33628447140018</v>
      </c>
      <c r="N4329" s="240">
        <v>101.19303057136435</v>
      </c>
      <c r="O4329" s="240"/>
      <c r="P4329" s="238"/>
    </row>
    <row r="4330" spans="9:16" x14ac:dyDescent="0.35">
      <c r="I4330" s="223">
        <v>47843</v>
      </c>
      <c r="J4330" s="233">
        <v>99.890364896045767</v>
      </c>
      <c r="K4330" s="235">
        <v>99.985623403780323</v>
      </c>
      <c r="L4330" s="235">
        <v>99.984988306041316</v>
      </c>
      <c r="M4330" s="240">
        <v>100.33589882407064</v>
      </c>
      <c r="N4330" s="240">
        <v>101.19284183056838</v>
      </c>
      <c r="O4330" s="240"/>
      <c r="P4330" s="238"/>
    </row>
    <row r="4331" spans="9:16" x14ac:dyDescent="0.35">
      <c r="I4331" s="223">
        <v>47844</v>
      </c>
      <c r="J4331" s="233">
        <v>99.890391454937216</v>
      </c>
      <c r="K4331" s="235">
        <v>99.985626886482905</v>
      </c>
      <c r="L4331" s="235">
        <v>99.984991647170617</v>
      </c>
      <c r="M4331" s="240">
        <v>100.3355131767411</v>
      </c>
      <c r="N4331" s="240">
        <v>101.19265308977241</v>
      </c>
      <c r="O4331" s="240"/>
      <c r="P4331" s="238"/>
    </row>
    <row r="4332" spans="9:16" x14ac:dyDescent="0.35">
      <c r="I4332" s="223">
        <v>47845</v>
      </c>
      <c r="J4332" s="233">
        <v>99.890418013828665</v>
      </c>
      <c r="K4332" s="235">
        <v>99.985630369185486</v>
      </c>
      <c r="L4332" s="235">
        <v>99.984994988299917</v>
      </c>
      <c r="M4332" s="240">
        <v>100.33512752941157</v>
      </c>
      <c r="N4332" s="240">
        <v>101.19246434897644</v>
      </c>
      <c r="O4332" s="240"/>
      <c r="P4332" s="238"/>
    </row>
    <row r="4333" spans="9:16" x14ac:dyDescent="0.35">
      <c r="I4333" s="223">
        <v>47846</v>
      </c>
      <c r="J4333" s="233">
        <v>99.890444572720114</v>
      </c>
      <c r="K4333" s="235">
        <v>99.985633851888068</v>
      </c>
      <c r="L4333" s="235">
        <v>99.984998329429217</v>
      </c>
      <c r="M4333" s="240">
        <v>100.33474188208203</v>
      </c>
      <c r="N4333" s="240">
        <v>101.19227560818047</v>
      </c>
      <c r="O4333" s="240"/>
      <c r="P4333" s="238"/>
    </row>
    <row r="4334" spans="9:16" x14ac:dyDescent="0.35">
      <c r="I4334" s="223">
        <v>47847</v>
      </c>
      <c r="J4334" s="233">
        <v>99.890471131611562</v>
      </c>
      <c r="K4334" s="235">
        <v>99.985637334590649</v>
      </c>
      <c r="L4334" s="235">
        <v>99.985001670558518</v>
      </c>
      <c r="M4334" s="240">
        <v>100.33435623475249</v>
      </c>
      <c r="N4334" s="240">
        <v>101.1920868673845</v>
      </c>
      <c r="O4334" s="240"/>
      <c r="P4334" s="238"/>
    </row>
    <row r="4335" spans="9:16" x14ac:dyDescent="0.35">
      <c r="I4335" s="223">
        <v>47848</v>
      </c>
      <c r="J4335" s="233">
        <v>99.890497690503011</v>
      </c>
      <c r="K4335" s="235">
        <v>99.98564081729323</v>
      </c>
      <c r="L4335" s="235">
        <v>99.985005011687818</v>
      </c>
      <c r="M4335" s="240">
        <v>100.33397058742295</v>
      </c>
      <c r="N4335" s="240">
        <v>101.19189812658853</v>
      </c>
      <c r="O4335" s="240"/>
      <c r="P4335" s="238"/>
    </row>
    <row r="4336" spans="9:16" x14ac:dyDescent="0.35">
      <c r="I4336" s="223">
        <v>47849</v>
      </c>
      <c r="J4336" s="233">
        <v>99.89052424939446</v>
      </c>
      <c r="K4336" s="235">
        <v>99.985644299995812</v>
      </c>
      <c r="L4336" s="235">
        <v>99.985008352817118</v>
      </c>
      <c r="M4336" s="240">
        <v>100.33358494009342</v>
      </c>
      <c r="N4336" s="240">
        <v>101.19170938579256</v>
      </c>
      <c r="O4336" s="240"/>
      <c r="P4336" s="238"/>
    </row>
    <row r="4337" spans="9:16" x14ac:dyDescent="0.35">
      <c r="I4337" s="223">
        <v>47850</v>
      </c>
      <c r="J4337" s="233">
        <v>99.890550808285909</v>
      </c>
      <c r="K4337" s="235">
        <v>99.985647782698393</v>
      </c>
      <c r="L4337" s="235">
        <v>99.985011693946419</v>
      </c>
      <c r="M4337" s="240">
        <v>100.33319929276388</v>
      </c>
      <c r="N4337" s="240">
        <v>101.19152064499659</v>
      </c>
      <c r="O4337" s="240"/>
      <c r="P4337" s="238"/>
    </row>
    <row r="4338" spans="9:16" x14ac:dyDescent="0.35">
      <c r="I4338" s="223">
        <v>47851</v>
      </c>
      <c r="J4338" s="233">
        <v>99.890577367177357</v>
      </c>
      <c r="K4338" s="235">
        <v>99.985651265400975</v>
      </c>
      <c r="L4338" s="235">
        <v>99.985015035075719</v>
      </c>
      <c r="M4338" s="240">
        <v>100.33281364543434</v>
      </c>
      <c r="N4338" s="240">
        <v>101.19133190420062</v>
      </c>
      <c r="O4338" s="240"/>
      <c r="P4338" s="238"/>
    </row>
    <row r="4339" spans="9:16" x14ac:dyDescent="0.35">
      <c r="I4339" s="223">
        <v>47852</v>
      </c>
      <c r="J4339" s="233">
        <v>99.890603926068806</v>
      </c>
      <c r="K4339" s="235">
        <v>99.985654748103556</v>
      </c>
      <c r="L4339" s="235">
        <v>99.985018376205019</v>
      </c>
      <c r="M4339" s="240">
        <v>100.33242799810481</v>
      </c>
      <c r="N4339" s="240">
        <v>101.19114316340465</v>
      </c>
      <c r="O4339" s="240"/>
      <c r="P4339" s="238"/>
    </row>
    <row r="4340" spans="9:16" x14ac:dyDescent="0.35">
      <c r="I4340" s="223">
        <v>47853</v>
      </c>
      <c r="J4340" s="233">
        <v>99.890630484960255</v>
      </c>
      <c r="K4340" s="235">
        <v>99.985658230806138</v>
      </c>
      <c r="L4340" s="235">
        <v>99.98502171733432</v>
      </c>
      <c r="M4340" s="240">
        <v>100.33204235077527</v>
      </c>
      <c r="N4340" s="240">
        <v>101.19095442260868</v>
      </c>
      <c r="O4340" s="240"/>
      <c r="P4340" s="238"/>
    </row>
    <row r="4341" spans="9:16" x14ac:dyDescent="0.35">
      <c r="I4341" s="223">
        <v>47854</v>
      </c>
      <c r="J4341" s="233">
        <v>99.890657043851704</v>
      </c>
      <c r="K4341" s="235">
        <v>99.985661713508719</v>
      </c>
      <c r="L4341" s="235">
        <v>99.98502505846362</v>
      </c>
      <c r="M4341" s="240">
        <v>100.33165670344573</v>
      </c>
      <c r="N4341" s="240">
        <v>101.19076568181271</v>
      </c>
      <c r="O4341" s="240"/>
      <c r="P4341" s="238"/>
    </row>
    <row r="4342" spans="9:16" x14ac:dyDescent="0.35">
      <c r="I4342" s="223">
        <v>47855</v>
      </c>
      <c r="J4342" s="233">
        <v>99.890683602743152</v>
      </c>
      <c r="K4342" s="235">
        <v>99.985665196211301</v>
      </c>
      <c r="L4342" s="235">
        <v>99.98502839959292</v>
      </c>
      <c r="M4342" s="240">
        <v>100.33127105611619</v>
      </c>
      <c r="N4342" s="240">
        <v>101.19057694101674</v>
      </c>
      <c r="O4342" s="240"/>
      <c r="P4342" s="238"/>
    </row>
    <row r="4343" spans="9:16" x14ac:dyDescent="0.35">
      <c r="I4343" s="223">
        <v>47856</v>
      </c>
      <c r="J4343" s="233">
        <v>99.890710161634601</v>
      </c>
      <c r="K4343" s="235">
        <v>99.985668678913882</v>
      </c>
      <c r="L4343" s="235">
        <v>99.985031740722221</v>
      </c>
      <c r="M4343" s="240">
        <v>100.33088540878666</v>
      </c>
      <c r="N4343" s="240">
        <v>101.19038820022077</v>
      </c>
      <c r="O4343" s="240"/>
      <c r="P4343" s="238"/>
    </row>
    <row r="4344" spans="9:16" x14ac:dyDescent="0.35">
      <c r="I4344" s="223">
        <v>47857</v>
      </c>
      <c r="J4344" s="233">
        <v>99.89073672052605</v>
      </c>
      <c r="K4344" s="235">
        <v>99.985672161616463</v>
      </c>
      <c r="L4344" s="235">
        <v>99.985035081851521</v>
      </c>
      <c r="M4344" s="240">
        <v>100.33049976145712</v>
      </c>
      <c r="N4344" s="240">
        <v>101.1901994594248</v>
      </c>
      <c r="O4344" s="240"/>
      <c r="P4344" s="238"/>
    </row>
    <row r="4345" spans="9:16" x14ac:dyDescent="0.35">
      <c r="I4345" s="223">
        <v>47858</v>
      </c>
      <c r="J4345" s="233">
        <v>99.890763279417499</v>
      </c>
      <c r="K4345" s="235">
        <v>99.985675644319045</v>
      </c>
      <c r="L4345" s="235">
        <v>99.985038422980821</v>
      </c>
      <c r="M4345" s="240">
        <v>100.33011411412758</v>
      </c>
      <c r="N4345" s="240">
        <v>101.19001071862883</v>
      </c>
      <c r="O4345" s="240"/>
      <c r="P4345" s="238"/>
    </row>
    <row r="4346" spans="9:16" x14ac:dyDescent="0.35">
      <c r="I4346" s="223">
        <v>47859</v>
      </c>
      <c r="J4346" s="233">
        <v>99.890789838308947</v>
      </c>
      <c r="K4346" s="235">
        <v>99.985679127021626</v>
      </c>
      <c r="L4346" s="235">
        <v>99.985041764110122</v>
      </c>
      <c r="M4346" s="240">
        <v>100.32972846679804</v>
      </c>
      <c r="N4346" s="240">
        <v>101.18982197783286</v>
      </c>
      <c r="O4346" s="240"/>
      <c r="P4346" s="238"/>
    </row>
    <row r="4347" spans="9:16" x14ac:dyDescent="0.35">
      <c r="I4347" s="223">
        <v>47860</v>
      </c>
      <c r="J4347" s="233">
        <v>99.890816397200396</v>
      </c>
      <c r="K4347" s="235">
        <v>99.985682609724208</v>
      </c>
      <c r="L4347" s="235">
        <v>99.985045105239422</v>
      </c>
      <c r="M4347" s="240">
        <v>100.32934281946851</v>
      </c>
      <c r="N4347" s="240">
        <v>101.18963323703689</v>
      </c>
      <c r="O4347" s="240"/>
      <c r="P4347" s="238"/>
    </row>
    <row r="4348" spans="9:16" x14ac:dyDescent="0.35">
      <c r="I4348" s="223">
        <v>47861</v>
      </c>
      <c r="J4348" s="233">
        <v>99.890842956091845</v>
      </c>
      <c r="K4348" s="235">
        <v>99.985686092426789</v>
      </c>
      <c r="L4348" s="235">
        <v>99.985048446368722</v>
      </c>
      <c r="M4348" s="240">
        <v>100.32895717213897</v>
      </c>
      <c r="N4348" s="240">
        <v>101.18944449624092</v>
      </c>
      <c r="O4348" s="240"/>
      <c r="P4348" s="238"/>
    </row>
    <row r="4349" spans="9:16" x14ac:dyDescent="0.35">
      <c r="I4349" s="223">
        <v>47862</v>
      </c>
      <c r="J4349" s="233">
        <v>99.890869514983294</v>
      </c>
      <c r="K4349" s="235">
        <v>99.985689575129371</v>
      </c>
      <c r="L4349" s="235">
        <v>99.985051787498023</v>
      </c>
      <c r="M4349" s="240">
        <v>100.32857152480943</v>
      </c>
      <c r="N4349" s="240">
        <v>101.18925575544495</v>
      </c>
      <c r="O4349" s="240"/>
      <c r="P4349" s="238"/>
    </row>
    <row r="4350" spans="9:16" x14ac:dyDescent="0.35">
      <c r="I4350" s="223">
        <v>47863</v>
      </c>
      <c r="J4350" s="233">
        <v>99.890896073874742</v>
      </c>
      <c r="K4350" s="235">
        <v>99.985693057831952</v>
      </c>
      <c r="L4350" s="235">
        <v>99.985055128627323</v>
      </c>
      <c r="M4350" s="240">
        <v>100.3281858774799</v>
      </c>
      <c r="N4350" s="240">
        <v>101.18906701464898</v>
      </c>
      <c r="O4350" s="240"/>
      <c r="P4350" s="238"/>
    </row>
    <row r="4351" spans="9:16" x14ac:dyDescent="0.35">
      <c r="I4351" s="223">
        <v>47864</v>
      </c>
      <c r="J4351" s="233">
        <v>99.890922632766191</v>
      </c>
      <c r="K4351" s="235">
        <v>99.985696540534533</v>
      </c>
      <c r="L4351" s="235">
        <v>99.985058469756623</v>
      </c>
      <c r="M4351" s="240">
        <v>100.32780023015036</v>
      </c>
      <c r="N4351" s="240">
        <v>101.18887827385301</v>
      </c>
      <c r="O4351" s="240"/>
      <c r="P4351" s="238"/>
    </row>
    <row r="4352" spans="9:16" x14ac:dyDescent="0.35">
      <c r="I4352" s="223">
        <v>47865</v>
      </c>
      <c r="J4352" s="233">
        <v>99.89094919165764</v>
      </c>
      <c r="K4352" s="235">
        <v>99.985700023237115</v>
      </c>
      <c r="L4352" s="235">
        <v>99.985061810885924</v>
      </c>
      <c r="M4352" s="240">
        <v>100.32741458282082</v>
      </c>
      <c r="N4352" s="240">
        <v>101.18868953305704</v>
      </c>
      <c r="O4352" s="240"/>
      <c r="P4352" s="238"/>
    </row>
    <row r="4353" spans="9:16" x14ac:dyDescent="0.35">
      <c r="I4353" s="223">
        <v>47866</v>
      </c>
      <c r="J4353" s="233">
        <v>99.890975750549089</v>
      </c>
      <c r="K4353" s="235">
        <v>99.985703505939696</v>
      </c>
      <c r="L4353" s="235">
        <v>99.985065152015224</v>
      </c>
      <c r="M4353" s="240">
        <v>100.32702893549128</v>
      </c>
      <c r="N4353" s="240">
        <v>101.18850079226107</v>
      </c>
      <c r="O4353" s="240"/>
      <c r="P4353" s="238"/>
    </row>
    <row r="4354" spans="9:16" x14ac:dyDescent="0.35">
      <c r="I4354" s="223">
        <v>47867</v>
      </c>
      <c r="J4354" s="233">
        <v>99.891002309440537</v>
      </c>
      <c r="K4354" s="235">
        <v>99.985706988642278</v>
      </c>
      <c r="L4354" s="235">
        <v>99.985068493144524</v>
      </c>
      <c r="M4354" s="240">
        <v>100.32664328816175</v>
      </c>
      <c r="N4354" s="240">
        <v>101.1883120514651</v>
      </c>
      <c r="O4354" s="240"/>
      <c r="P4354" s="238"/>
    </row>
    <row r="4355" spans="9:16" x14ac:dyDescent="0.35">
      <c r="I4355" s="223">
        <v>47868</v>
      </c>
      <c r="J4355" s="233">
        <v>99.891028868331986</v>
      </c>
      <c r="K4355" s="235">
        <v>99.985710471344859</v>
      </c>
      <c r="L4355" s="235">
        <v>99.985071834273825</v>
      </c>
      <c r="M4355" s="240">
        <v>100.32625764083221</v>
      </c>
      <c r="N4355" s="240">
        <v>101.18812331066913</v>
      </c>
      <c r="O4355" s="240"/>
      <c r="P4355" s="238"/>
    </row>
    <row r="4356" spans="9:16" x14ac:dyDescent="0.35">
      <c r="I4356" s="223">
        <v>47869</v>
      </c>
      <c r="J4356" s="233">
        <v>99.891055427223435</v>
      </c>
      <c r="K4356" s="235">
        <v>99.985713954047441</v>
      </c>
      <c r="L4356" s="235">
        <v>99.985075175403125</v>
      </c>
      <c r="M4356" s="240">
        <v>100.32587199350267</v>
      </c>
      <c r="N4356" s="240">
        <v>101.18793456987316</v>
      </c>
      <c r="O4356" s="240"/>
      <c r="P4356" s="238"/>
    </row>
    <row r="4357" spans="9:16" x14ac:dyDescent="0.35">
      <c r="I4357" s="223">
        <v>47870</v>
      </c>
      <c r="J4357" s="233">
        <v>99.891081986114884</v>
      </c>
      <c r="K4357" s="235">
        <v>99.985717436750022</v>
      </c>
      <c r="L4357" s="235">
        <v>99.985078516532425</v>
      </c>
      <c r="M4357" s="240">
        <v>100.32548634617314</v>
      </c>
      <c r="N4357" s="240">
        <v>101.18774582907719</v>
      </c>
      <c r="O4357" s="240"/>
      <c r="P4357" s="238"/>
    </row>
    <row r="4358" spans="9:16" x14ac:dyDescent="0.35">
      <c r="I4358" s="223">
        <v>47871</v>
      </c>
      <c r="J4358" s="233">
        <v>99.891108545006333</v>
      </c>
      <c r="K4358" s="235">
        <v>99.985720919452604</v>
      </c>
      <c r="L4358" s="235">
        <v>99.985081857661726</v>
      </c>
      <c r="M4358" s="240">
        <v>100.3251006988436</v>
      </c>
      <c r="N4358" s="240">
        <v>101.18755708828122</v>
      </c>
      <c r="O4358" s="240"/>
      <c r="P4358" s="238"/>
    </row>
    <row r="4359" spans="9:16" x14ac:dyDescent="0.35">
      <c r="I4359" s="223">
        <v>47872</v>
      </c>
      <c r="J4359" s="233">
        <v>99.891135103897781</v>
      </c>
      <c r="K4359" s="235">
        <v>99.985724402155185</v>
      </c>
      <c r="L4359" s="235">
        <v>99.985085198791026</v>
      </c>
      <c r="M4359" s="240">
        <v>100.32471505151406</v>
      </c>
      <c r="N4359" s="240">
        <v>101.18736834748525</v>
      </c>
      <c r="O4359" s="240"/>
      <c r="P4359" s="238"/>
    </row>
    <row r="4360" spans="9:16" x14ac:dyDescent="0.35">
      <c r="I4360" s="223">
        <v>47873</v>
      </c>
      <c r="J4360" s="233">
        <v>99.89116166278923</v>
      </c>
      <c r="K4360" s="235">
        <v>99.985727884857766</v>
      </c>
      <c r="L4360" s="235">
        <v>99.985088539920326</v>
      </c>
      <c r="M4360" s="240">
        <v>100.32432940418452</v>
      </c>
      <c r="N4360" s="240">
        <v>101.18717960668928</v>
      </c>
      <c r="O4360" s="240"/>
      <c r="P4360" s="238"/>
    </row>
    <row r="4361" spans="9:16" x14ac:dyDescent="0.35">
      <c r="I4361" s="223">
        <v>47874</v>
      </c>
      <c r="J4361" s="233">
        <v>99.891188221680679</v>
      </c>
      <c r="K4361" s="235">
        <v>99.985731367560348</v>
      </c>
      <c r="L4361" s="235">
        <v>99.985091881049627</v>
      </c>
      <c r="M4361" s="240">
        <v>100.32394375685499</v>
      </c>
      <c r="N4361" s="240">
        <v>101.18699086589331</v>
      </c>
      <c r="O4361" s="240"/>
      <c r="P4361" s="238"/>
    </row>
    <row r="4362" spans="9:16" x14ac:dyDescent="0.35">
      <c r="I4362" s="223">
        <v>47875</v>
      </c>
      <c r="J4362" s="233">
        <v>99.891214780572128</v>
      </c>
      <c r="K4362" s="235">
        <v>99.985734850262929</v>
      </c>
      <c r="L4362" s="235">
        <v>99.985095222178927</v>
      </c>
      <c r="M4362" s="240">
        <v>100.32355810952545</v>
      </c>
      <c r="N4362" s="240">
        <v>101.18680212509734</v>
      </c>
      <c r="O4362" s="240"/>
      <c r="P4362" s="238"/>
    </row>
    <row r="4363" spans="9:16" x14ac:dyDescent="0.35">
      <c r="I4363" s="223">
        <v>47876</v>
      </c>
      <c r="J4363" s="233">
        <v>99.891241339463576</v>
      </c>
      <c r="K4363" s="235">
        <v>99.985738332965511</v>
      </c>
      <c r="L4363" s="235">
        <v>99.985098563308227</v>
      </c>
      <c r="M4363" s="240">
        <v>100.32317246219591</v>
      </c>
      <c r="N4363" s="240">
        <v>101.18661338430137</v>
      </c>
      <c r="O4363" s="240"/>
      <c r="P4363" s="238"/>
    </row>
    <row r="4364" spans="9:16" x14ac:dyDescent="0.35">
      <c r="I4364" s="223">
        <v>47877</v>
      </c>
      <c r="J4364" s="233">
        <v>99.891267898355025</v>
      </c>
      <c r="K4364" s="235">
        <v>99.985741815668092</v>
      </c>
      <c r="L4364" s="235">
        <v>99.985101904437528</v>
      </c>
      <c r="M4364" s="240">
        <v>100.32278681486638</v>
      </c>
      <c r="N4364" s="240">
        <v>101.1864246435054</v>
      </c>
      <c r="O4364" s="240"/>
      <c r="P4364" s="238"/>
    </row>
    <row r="4365" spans="9:16" x14ac:dyDescent="0.35">
      <c r="I4365" s="223">
        <v>47878</v>
      </c>
      <c r="J4365" s="233">
        <v>99.891294457246474</v>
      </c>
      <c r="K4365" s="235">
        <v>99.985745298370674</v>
      </c>
      <c r="L4365" s="235">
        <v>99.985105245566828</v>
      </c>
      <c r="M4365" s="240">
        <v>100.32240116753684</v>
      </c>
      <c r="N4365" s="240">
        <v>101.18623590270943</v>
      </c>
      <c r="O4365" s="240"/>
      <c r="P4365" s="238"/>
    </row>
    <row r="4366" spans="9:16" x14ac:dyDescent="0.35">
      <c r="I4366" s="223">
        <v>47879</v>
      </c>
      <c r="J4366" s="233">
        <v>99.891321016137923</v>
      </c>
      <c r="K4366" s="235">
        <v>99.985748781073255</v>
      </c>
      <c r="L4366" s="235">
        <v>99.985108586696128</v>
      </c>
      <c r="M4366" s="240">
        <v>100.3220155202073</v>
      </c>
      <c r="N4366" s="240">
        <v>101.18604716191346</v>
      </c>
      <c r="O4366" s="240"/>
      <c r="P4366" s="238"/>
    </row>
    <row r="4367" spans="9:16" x14ac:dyDescent="0.35">
      <c r="I4367" s="223">
        <v>47880</v>
      </c>
      <c r="J4367" s="233">
        <v>99.891347575029371</v>
      </c>
      <c r="K4367" s="235">
        <v>99.985752263775836</v>
      </c>
      <c r="L4367" s="235">
        <v>99.985111927825429</v>
      </c>
      <c r="M4367" s="240">
        <v>100.32162987287776</v>
      </c>
      <c r="N4367" s="240">
        <v>101.18585842111749</v>
      </c>
      <c r="O4367" s="240"/>
      <c r="P4367" s="238"/>
    </row>
    <row r="4368" spans="9:16" x14ac:dyDescent="0.35">
      <c r="I4368" s="223">
        <v>47881</v>
      </c>
      <c r="J4368" s="233">
        <v>99.89137413392082</v>
      </c>
      <c r="K4368" s="235">
        <v>99.985755746478418</v>
      </c>
      <c r="L4368" s="235">
        <v>99.985115268954729</v>
      </c>
      <c r="M4368" s="240">
        <v>100.32124422554823</v>
      </c>
      <c r="N4368" s="240">
        <v>101.18566968032152</v>
      </c>
      <c r="O4368" s="240"/>
      <c r="P4368" s="238"/>
    </row>
    <row r="4369" spans="9:16" x14ac:dyDescent="0.35">
      <c r="I4369" s="223">
        <v>47882</v>
      </c>
      <c r="J4369" s="233">
        <v>99.891400692812269</v>
      </c>
      <c r="K4369" s="235">
        <v>99.985759229180999</v>
      </c>
      <c r="L4369" s="235">
        <v>99.985118610084029</v>
      </c>
      <c r="M4369" s="240">
        <v>100.32085857821869</v>
      </c>
      <c r="N4369" s="240">
        <v>101.18548093952555</v>
      </c>
      <c r="O4369" s="240"/>
      <c r="P4369" s="238"/>
    </row>
    <row r="4370" spans="9:16" x14ac:dyDescent="0.35">
      <c r="I4370" s="223">
        <v>47883</v>
      </c>
      <c r="J4370" s="233">
        <v>99.891427251703718</v>
      </c>
      <c r="K4370" s="235">
        <v>99.985762711883581</v>
      </c>
      <c r="L4370" s="235">
        <v>99.98512195121333</v>
      </c>
      <c r="M4370" s="240">
        <v>100.32047293088915</v>
      </c>
      <c r="N4370" s="240">
        <v>101.18529219872958</v>
      </c>
      <c r="O4370" s="240"/>
      <c r="P4370" s="238"/>
    </row>
    <row r="4371" spans="9:16" x14ac:dyDescent="0.35">
      <c r="I4371" s="223">
        <v>47884</v>
      </c>
      <c r="J4371" s="233">
        <v>99.891453810595166</v>
      </c>
      <c r="K4371" s="235">
        <v>99.985766194586162</v>
      </c>
      <c r="L4371" s="235">
        <v>99.98512529234263</v>
      </c>
      <c r="M4371" s="240">
        <v>100.32008728355962</v>
      </c>
      <c r="N4371" s="240">
        <v>101.18510345793361</v>
      </c>
      <c r="O4371" s="240"/>
      <c r="P4371" s="238"/>
    </row>
    <row r="4372" spans="9:16" x14ac:dyDescent="0.35">
      <c r="I4372" s="223">
        <v>47885</v>
      </c>
      <c r="J4372" s="233">
        <v>99.891480369486615</v>
      </c>
      <c r="K4372" s="235">
        <v>99.985769677288744</v>
      </c>
      <c r="L4372" s="235">
        <v>99.98512863347193</v>
      </c>
      <c r="M4372" s="240">
        <v>100.31970163623008</v>
      </c>
      <c r="N4372" s="240">
        <v>101.18491471713764</v>
      </c>
      <c r="O4372" s="240"/>
      <c r="P4372" s="238"/>
    </row>
    <row r="4373" spans="9:16" x14ac:dyDescent="0.35">
      <c r="I4373" s="223">
        <v>47886</v>
      </c>
      <c r="J4373" s="233">
        <v>99.891506928378064</v>
      </c>
      <c r="K4373" s="235">
        <v>99.985773159991325</v>
      </c>
      <c r="L4373" s="235">
        <v>99.985131974601231</v>
      </c>
      <c r="M4373" s="240">
        <v>100.31931598890054</v>
      </c>
      <c r="N4373" s="240">
        <v>101.18472597634167</v>
      </c>
      <c r="O4373" s="240"/>
      <c r="P4373" s="238"/>
    </row>
    <row r="4374" spans="9:16" x14ac:dyDescent="0.35">
      <c r="I4374" s="223">
        <v>47887</v>
      </c>
      <c r="J4374" s="233">
        <v>99.891533487269513</v>
      </c>
      <c r="K4374" s="235">
        <v>99.985776642693907</v>
      </c>
      <c r="L4374" s="235">
        <v>99.985135315730531</v>
      </c>
      <c r="M4374" s="240">
        <v>100.318930341571</v>
      </c>
      <c r="N4374" s="240">
        <v>101.1845372355457</v>
      </c>
      <c r="O4374" s="240"/>
      <c r="P4374" s="238"/>
    </row>
    <row r="4375" spans="9:16" x14ac:dyDescent="0.35">
      <c r="I4375" s="223">
        <v>47888</v>
      </c>
      <c r="J4375" s="233">
        <v>99.891560046160961</v>
      </c>
      <c r="K4375" s="235">
        <v>99.985780125396488</v>
      </c>
      <c r="L4375" s="235">
        <v>99.985138656859831</v>
      </c>
      <c r="M4375" s="240">
        <v>100.31854469424147</v>
      </c>
      <c r="N4375" s="240">
        <v>101.18434849474973</v>
      </c>
      <c r="O4375" s="240"/>
      <c r="P4375" s="238"/>
    </row>
    <row r="4376" spans="9:16" x14ac:dyDescent="0.35">
      <c r="I4376" s="223">
        <v>47889</v>
      </c>
      <c r="J4376" s="233">
        <v>99.89158660505241</v>
      </c>
      <c r="K4376" s="235">
        <v>99.985783608099069</v>
      </c>
      <c r="L4376" s="235">
        <v>99.985141997989132</v>
      </c>
      <c r="M4376" s="240">
        <v>100.31815904691193</v>
      </c>
      <c r="N4376" s="240">
        <v>101.18415975395376</v>
      </c>
      <c r="O4376" s="240"/>
      <c r="P4376" s="238"/>
    </row>
    <row r="4377" spans="9:16" x14ac:dyDescent="0.35">
      <c r="I4377" s="223">
        <v>47890</v>
      </c>
      <c r="J4377" s="233">
        <v>99.891613163943859</v>
      </c>
      <c r="K4377" s="235">
        <v>99.985787090801651</v>
      </c>
      <c r="L4377" s="235">
        <v>99.985145339118432</v>
      </c>
      <c r="M4377" s="240">
        <v>100.31777339958239</v>
      </c>
      <c r="N4377" s="240">
        <v>101.18397101315779</v>
      </c>
      <c r="O4377" s="240"/>
      <c r="P4377" s="238"/>
    </row>
    <row r="4378" spans="9:16" x14ac:dyDescent="0.35">
      <c r="I4378" s="223">
        <v>47891</v>
      </c>
      <c r="J4378" s="233">
        <v>99.891639722835308</v>
      </c>
      <c r="K4378" s="235">
        <v>99.985790573504232</v>
      </c>
      <c r="L4378" s="235">
        <v>99.985148680247732</v>
      </c>
      <c r="M4378" s="240">
        <v>100.31738775225286</v>
      </c>
      <c r="N4378" s="240">
        <v>101.18378227236182</v>
      </c>
      <c r="O4378" s="240"/>
      <c r="P4378" s="238"/>
    </row>
    <row r="4379" spans="9:16" x14ac:dyDescent="0.35">
      <c r="I4379" s="223">
        <v>47892</v>
      </c>
      <c r="J4379" s="233">
        <v>99.891666281726756</v>
      </c>
      <c r="K4379" s="235">
        <v>99.985794056206814</v>
      </c>
      <c r="L4379" s="235">
        <v>99.985152021377033</v>
      </c>
      <c r="M4379" s="240">
        <v>100.31700210492332</v>
      </c>
      <c r="N4379" s="240">
        <v>101.18359353156585</v>
      </c>
      <c r="O4379" s="240"/>
      <c r="P4379" s="238"/>
    </row>
    <row r="4380" spans="9:16" x14ac:dyDescent="0.35">
      <c r="I4380" s="223">
        <v>47893</v>
      </c>
      <c r="J4380" s="233">
        <v>99.891692840618205</v>
      </c>
      <c r="K4380" s="235">
        <v>99.985797538909395</v>
      </c>
      <c r="L4380" s="235">
        <v>99.985155362506333</v>
      </c>
      <c r="M4380" s="240">
        <v>100.31661645759378</v>
      </c>
      <c r="N4380" s="240">
        <v>101.18340479076988</v>
      </c>
      <c r="O4380" s="240"/>
      <c r="P4380" s="238"/>
    </row>
    <row r="4381" spans="9:16" x14ac:dyDescent="0.35">
      <c r="I4381" s="223">
        <v>47894</v>
      </c>
      <c r="J4381" s="233">
        <v>99.891719399509654</v>
      </c>
      <c r="K4381" s="235">
        <v>99.985801021611977</v>
      </c>
      <c r="L4381" s="235">
        <v>99.985158703635634</v>
      </c>
      <c r="M4381" s="240">
        <v>100.31623081026424</v>
      </c>
      <c r="N4381" s="240">
        <v>101.18321604997391</v>
      </c>
      <c r="O4381" s="240"/>
      <c r="P4381" s="238"/>
    </row>
    <row r="4382" spans="9:16" x14ac:dyDescent="0.35">
      <c r="I4382" s="223">
        <v>47895</v>
      </c>
      <c r="J4382" s="233">
        <v>99.891745958401103</v>
      </c>
      <c r="K4382" s="235">
        <v>99.985804504314558</v>
      </c>
      <c r="L4382" s="235">
        <v>99.985162044764934</v>
      </c>
      <c r="M4382" s="240">
        <v>100.31584516293471</v>
      </c>
      <c r="N4382" s="240">
        <v>101.18302730917794</v>
      </c>
      <c r="O4382" s="240"/>
      <c r="P4382" s="238"/>
    </row>
    <row r="4383" spans="9:16" x14ac:dyDescent="0.35">
      <c r="I4383" s="223">
        <v>47896</v>
      </c>
      <c r="J4383" s="233">
        <v>99.891772517292551</v>
      </c>
      <c r="K4383" s="235">
        <v>99.985807987017139</v>
      </c>
      <c r="L4383" s="235">
        <v>99.985165385894234</v>
      </c>
      <c r="M4383" s="240">
        <v>100.31545951560517</v>
      </c>
      <c r="N4383" s="240">
        <v>101.18283856838197</v>
      </c>
      <c r="O4383" s="240"/>
      <c r="P4383" s="238"/>
    </row>
    <row r="4384" spans="9:16" x14ac:dyDescent="0.35">
      <c r="I4384" s="223">
        <v>47897</v>
      </c>
      <c r="J4384" s="233">
        <v>99.891799076184</v>
      </c>
      <c r="K4384" s="235">
        <v>99.985811469719721</v>
      </c>
      <c r="L4384" s="235">
        <v>99.985168727023535</v>
      </c>
      <c r="M4384" s="240">
        <v>100.31507386827563</v>
      </c>
      <c r="N4384" s="240">
        <v>101.182649827586</v>
      </c>
      <c r="O4384" s="240"/>
      <c r="P4384" s="238"/>
    </row>
    <row r="4385" spans="9:16" x14ac:dyDescent="0.35">
      <c r="I4385" s="223">
        <v>47898</v>
      </c>
      <c r="J4385" s="233">
        <v>99.891825635075449</v>
      </c>
      <c r="K4385" s="235">
        <v>99.985814952422302</v>
      </c>
      <c r="L4385" s="235">
        <v>99.985172068152835</v>
      </c>
      <c r="M4385" s="240">
        <v>100.3146882209461</v>
      </c>
      <c r="N4385" s="240">
        <v>101.18246108679003</v>
      </c>
      <c r="O4385" s="240"/>
      <c r="P4385" s="238"/>
    </row>
    <row r="4386" spans="9:16" x14ac:dyDescent="0.35">
      <c r="I4386" s="223">
        <v>47899</v>
      </c>
      <c r="J4386" s="233">
        <v>99.891852193966898</v>
      </c>
      <c r="K4386" s="235">
        <v>99.985818435124884</v>
      </c>
      <c r="L4386" s="235">
        <v>99.985175409282135</v>
      </c>
      <c r="M4386" s="240">
        <v>100.31430257361656</v>
      </c>
      <c r="N4386" s="240">
        <v>101.18227234599406</v>
      </c>
      <c r="O4386" s="240"/>
      <c r="P4386" s="238"/>
    </row>
    <row r="4387" spans="9:16" x14ac:dyDescent="0.35">
      <c r="I4387" s="223">
        <v>47900</v>
      </c>
      <c r="J4387" s="233">
        <v>99.891878752858347</v>
      </c>
      <c r="K4387" s="235">
        <v>99.985821917827465</v>
      </c>
      <c r="L4387" s="235">
        <v>99.985178750411436</v>
      </c>
      <c r="M4387" s="240">
        <v>100.31391692628702</v>
      </c>
      <c r="N4387" s="240">
        <v>101.18208360519809</v>
      </c>
      <c r="O4387" s="240"/>
      <c r="P4387" s="238"/>
    </row>
    <row r="4388" spans="9:16" x14ac:dyDescent="0.35">
      <c r="I4388" s="223">
        <v>47901</v>
      </c>
      <c r="J4388" s="233">
        <v>99.891905311749795</v>
      </c>
      <c r="K4388" s="235">
        <v>99.985825400530047</v>
      </c>
      <c r="L4388" s="235">
        <v>99.985182091540736</v>
      </c>
      <c r="M4388" s="240">
        <v>100.31353127895748</v>
      </c>
      <c r="N4388" s="240">
        <v>101.18189486440212</v>
      </c>
      <c r="O4388" s="240"/>
      <c r="P4388" s="238"/>
    </row>
    <row r="4389" spans="9:16" x14ac:dyDescent="0.35">
      <c r="I4389" s="223">
        <v>47902</v>
      </c>
      <c r="J4389" s="233">
        <v>99.891931870641244</v>
      </c>
      <c r="K4389" s="235">
        <v>99.985828883232628</v>
      </c>
      <c r="L4389" s="235">
        <v>99.985185432670036</v>
      </c>
      <c r="M4389" s="240">
        <v>100.31314563162795</v>
      </c>
      <c r="N4389" s="240">
        <v>101.18170612360615</v>
      </c>
      <c r="O4389" s="240"/>
      <c r="P4389" s="238"/>
    </row>
    <row r="4390" spans="9:16" x14ac:dyDescent="0.35">
      <c r="I4390" s="223">
        <v>47903</v>
      </c>
      <c r="J4390" s="233">
        <v>99.891958429532693</v>
      </c>
      <c r="K4390" s="235">
        <v>99.98583236593521</v>
      </c>
      <c r="L4390" s="235">
        <v>99.985188773799337</v>
      </c>
      <c r="M4390" s="240">
        <v>100.31275998429841</v>
      </c>
      <c r="N4390" s="240">
        <v>101.18151738281018</v>
      </c>
      <c r="O4390" s="240"/>
      <c r="P4390" s="238"/>
    </row>
    <row r="4391" spans="9:16" x14ac:dyDescent="0.35">
      <c r="I4391" s="223">
        <v>47904</v>
      </c>
      <c r="J4391" s="233">
        <v>99.891984988424142</v>
      </c>
      <c r="K4391" s="235">
        <v>99.985835848637791</v>
      </c>
      <c r="L4391" s="235">
        <v>99.985192114928637</v>
      </c>
      <c r="M4391" s="240">
        <v>100.31237433696887</v>
      </c>
      <c r="N4391" s="240">
        <v>101.18132864201421</v>
      </c>
      <c r="O4391" s="240"/>
      <c r="P4391" s="238"/>
    </row>
    <row r="4392" spans="9:16" x14ac:dyDescent="0.35">
      <c r="I4392" s="223">
        <v>47905</v>
      </c>
      <c r="J4392" s="233">
        <v>99.89201154731559</v>
      </c>
      <c r="K4392" s="235">
        <v>99.985839331340372</v>
      </c>
      <c r="L4392" s="235">
        <v>99.985195456057937</v>
      </c>
      <c r="M4392" s="240">
        <v>100.31198868963934</v>
      </c>
      <c r="N4392" s="240">
        <v>101.18113990121824</v>
      </c>
      <c r="O4392" s="240"/>
      <c r="P4392" s="238"/>
    </row>
    <row r="4393" spans="9:16" x14ac:dyDescent="0.35">
      <c r="I4393" s="223">
        <v>47906</v>
      </c>
      <c r="J4393" s="233">
        <v>99.892038106207039</v>
      </c>
      <c r="K4393" s="235">
        <v>99.985842814042954</v>
      </c>
      <c r="L4393" s="235">
        <v>99.985198797187238</v>
      </c>
      <c r="M4393" s="240">
        <v>100.3116030423098</v>
      </c>
      <c r="N4393" s="240">
        <v>101.18095116042227</v>
      </c>
      <c r="O4393" s="240"/>
      <c r="P4393" s="238"/>
    </row>
    <row r="4394" spans="9:16" x14ac:dyDescent="0.35">
      <c r="I4394" s="223">
        <v>47907</v>
      </c>
      <c r="J4394" s="233">
        <v>99.892064665098488</v>
      </c>
      <c r="K4394" s="235">
        <v>99.985846296745535</v>
      </c>
      <c r="L4394" s="235">
        <v>99.985202138316538</v>
      </c>
      <c r="M4394" s="240">
        <v>100.31121739498026</v>
      </c>
      <c r="N4394" s="240">
        <v>101.1807624196263</v>
      </c>
      <c r="O4394" s="240"/>
      <c r="P4394" s="238"/>
    </row>
    <row r="4395" spans="9:16" x14ac:dyDescent="0.35">
      <c r="I4395" s="223">
        <v>47908</v>
      </c>
      <c r="J4395" s="233">
        <v>99.892091223989937</v>
      </c>
      <c r="K4395" s="235">
        <v>99.985849779448117</v>
      </c>
      <c r="L4395" s="235">
        <v>99.985205479445838</v>
      </c>
      <c r="M4395" s="240">
        <v>100.31083174765072</v>
      </c>
      <c r="N4395" s="240">
        <v>101.18057367883033</v>
      </c>
      <c r="O4395" s="240"/>
      <c r="P4395" s="238"/>
    </row>
    <row r="4396" spans="9:16" x14ac:dyDescent="0.35">
      <c r="I4396" s="223">
        <v>47909</v>
      </c>
      <c r="J4396" s="233">
        <v>99.892117782881385</v>
      </c>
      <c r="K4396" s="235">
        <v>99.985853262150698</v>
      </c>
      <c r="L4396" s="235">
        <v>99.985208820575139</v>
      </c>
      <c r="M4396" s="240">
        <v>100.31044610032119</v>
      </c>
      <c r="N4396" s="240">
        <v>101.18038493803436</v>
      </c>
      <c r="O4396" s="240"/>
      <c r="P4396" s="238"/>
    </row>
    <row r="4397" spans="9:16" x14ac:dyDescent="0.35">
      <c r="I4397" s="223">
        <v>47910</v>
      </c>
      <c r="J4397" s="233">
        <v>99.892144341772834</v>
      </c>
      <c r="K4397" s="235">
        <v>99.98585674485328</v>
      </c>
      <c r="L4397" s="235">
        <v>99.985212161704439</v>
      </c>
      <c r="M4397" s="240">
        <v>100.31006045299165</v>
      </c>
      <c r="N4397" s="240">
        <v>101.18019619723839</v>
      </c>
      <c r="O4397" s="240"/>
      <c r="P4397" s="238"/>
    </row>
    <row r="4398" spans="9:16" x14ac:dyDescent="0.35">
      <c r="I4398" s="223">
        <v>47911</v>
      </c>
      <c r="J4398" s="233">
        <v>99.892170900664283</v>
      </c>
      <c r="K4398" s="235">
        <v>99.985860227555861</v>
      </c>
      <c r="L4398" s="235">
        <v>99.985215502833739</v>
      </c>
      <c r="M4398" s="240">
        <v>100.30967480566211</v>
      </c>
      <c r="N4398" s="240">
        <v>101.18000745644242</v>
      </c>
      <c r="O4398" s="240"/>
      <c r="P4398" s="238"/>
    </row>
    <row r="4399" spans="9:16" x14ac:dyDescent="0.35">
      <c r="I4399" s="223">
        <v>47912</v>
      </c>
      <c r="J4399" s="233">
        <v>99.892197459555732</v>
      </c>
      <c r="K4399" s="235">
        <v>99.985863710258442</v>
      </c>
      <c r="L4399" s="235">
        <v>99.98521884396304</v>
      </c>
      <c r="M4399" s="240">
        <v>100.30928915833258</v>
      </c>
      <c r="N4399" s="240">
        <v>101.17981871564645</v>
      </c>
      <c r="O4399" s="240"/>
      <c r="P4399" s="238"/>
    </row>
    <row r="4400" spans="9:16" x14ac:dyDescent="0.35">
      <c r="I4400" s="223">
        <v>47913</v>
      </c>
      <c r="J4400" s="233">
        <v>99.89222401844718</v>
      </c>
      <c r="K4400" s="235">
        <v>99.985867192961024</v>
      </c>
      <c r="L4400" s="235">
        <v>99.98522218509234</v>
      </c>
      <c r="M4400" s="240">
        <v>100.30890351100304</v>
      </c>
      <c r="N4400" s="240">
        <v>101.17962997485049</v>
      </c>
      <c r="O4400" s="240"/>
      <c r="P4400" s="238"/>
    </row>
    <row r="4401" spans="9:16" x14ac:dyDescent="0.35">
      <c r="I4401" s="223">
        <v>47914</v>
      </c>
      <c r="J4401" s="233">
        <v>99.892250577338629</v>
      </c>
      <c r="K4401" s="235">
        <v>99.985870675663605</v>
      </c>
      <c r="L4401" s="235">
        <v>99.98522552622164</v>
      </c>
      <c r="M4401" s="240">
        <v>100.3085178636735</v>
      </c>
      <c r="N4401" s="240">
        <v>101.17944123405451</v>
      </c>
      <c r="O4401" s="240"/>
      <c r="P4401" s="238"/>
    </row>
    <row r="4402" spans="9:16" x14ac:dyDescent="0.35">
      <c r="I4402" s="223">
        <v>47915</v>
      </c>
      <c r="J4402" s="233">
        <v>99.892277136230078</v>
      </c>
      <c r="K4402" s="235">
        <v>99.985874158366187</v>
      </c>
      <c r="L4402" s="235">
        <v>99.985228867350941</v>
      </c>
      <c r="M4402" s="240">
        <v>100.30813221634396</v>
      </c>
      <c r="N4402" s="240">
        <v>101.17925249325855</v>
      </c>
      <c r="O4402" s="240"/>
      <c r="P4402" s="238"/>
    </row>
    <row r="4403" spans="9:16" x14ac:dyDescent="0.35">
      <c r="I4403" s="223">
        <v>47916</v>
      </c>
      <c r="J4403" s="233">
        <v>99.892303695121527</v>
      </c>
      <c r="K4403" s="235">
        <v>99.985877641068768</v>
      </c>
      <c r="L4403" s="235">
        <v>99.985232208480241</v>
      </c>
      <c r="M4403" s="240">
        <v>100.30774656901443</v>
      </c>
      <c r="N4403" s="240">
        <v>101.17906375246257</v>
      </c>
      <c r="O4403" s="240"/>
      <c r="P4403" s="238"/>
    </row>
    <row r="4404" spans="9:16" x14ac:dyDescent="0.35">
      <c r="I4404" s="223">
        <v>47917</v>
      </c>
      <c r="J4404" s="233">
        <v>99.892330254012975</v>
      </c>
      <c r="K4404" s="235">
        <v>99.98588112377135</v>
      </c>
      <c r="L4404" s="235">
        <v>99.985235549609541</v>
      </c>
      <c r="M4404" s="240">
        <v>100.30736092168489</v>
      </c>
      <c r="N4404" s="240">
        <v>101.17887501166661</v>
      </c>
      <c r="O4404" s="240"/>
      <c r="P4404" s="238"/>
    </row>
    <row r="4405" spans="9:16" x14ac:dyDescent="0.35">
      <c r="I4405" s="223">
        <v>47918</v>
      </c>
      <c r="J4405" s="233">
        <v>99.892356812904424</v>
      </c>
      <c r="K4405" s="235">
        <v>99.985884606473931</v>
      </c>
      <c r="L4405" s="235">
        <v>99.985238890738842</v>
      </c>
      <c r="M4405" s="240">
        <v>100.30697527435535</v>
      </c>
      <c r="N4405" s="240">
        <v>101.17868627087063</v>
      </c>
      <c r="O4405" s="240"/>
      <c r="P4405" s="238"/>
    </row>
    <row r="4406" spans="9:16" x14ac:dyDescent="0.35">
      <c r="I4406" s="223">
        <v>47919</v>
      </c>
      <c r="J4406" s="233">
        <v>99.892383371795873</v>
      </c>
      <c r="K4406" s="235">
        <v>99.985888089176512</v>
      </c>
      <c r="L4406" s="235">
        <v>99.985242231868142</v>
      </c>
      <c r="M4406" s="240">
        <v>100.30658962702582</v>
      </c>
      <c r="N4406" s="240">
        <v>101.17849753007467</v>
      </c>
      <c r="O4406" s="240"/>
      <c r="P4406" s="238"/>
    </row>
    <row r="4407" spans="9:16" x14ac:dyDescent="0.35">
      <c r="I4407" s="223">
        <v>47920</v>
      </c>
      <c r="J4407" s="233">
        <v>99.892409930687322</v>
      </c>
      <c r="K4407" s="235">
        <v>99.985891571879094</v>
      </c>
      <c r="L4407" s="235">
        <v>99.985245572997442</v>
      </c>
      <c r="M4407" s="240">
        <v>100.30620397969628</v>
      </c>
      <c r="N4407" s="240">
        <v>101.17830878927869</v>
      </c>
      <c r="O4407" s="240"/>
      <c r="P4407" s="238"/>
    </row>
    <row r="4408" spans="9:16" x14ac:dyDescent="0.35">
      <c r="I4408" s="223">
        <v>47921</v>
      </c>
      <c r="J4408" s="233">
        <v>99.89243648957877</v>
      </c>
      <c r="K4408" s="235">
        <v>99.985895054581675</v>
      </c>
      <c r="L4408" s="235">
        <v>99.985248914126743</v>
      </c>
      <c r="M4408" s="240">
        <v>100.30581833236674</v>
      </c>
      <c r="N4408" s="240">
        <v>101.17812004848273</v>
      </c>
      <c r="O4408" s="240"/>
      <c r="P4408" s="238"/>
    </row>
    <row r="4409" spans="9:16" x14ac:dyDescent="0.35">
      <c r="I4409" s="223">
        <v>47922</v>
      </c>
      <c r="J4409" s="233">
        <v>99.892463048470219</v>
      </c>
      <c r="K4409" s="235">
        <v>99.985898537284257</v>
      </c>
      <c r="L4409" s="235">
        <v>99.985252255256043</v>
      </c>
      <c r="M4409" s="240">
        <v>100.3054326850372</v>
      </c>
      <c r="N4409" s="240">
        <v>101.17793130768675</v>
      </c>
      <c r="O4409" s="240"/>
      <c r="P4409" s="238"/>
    </row>
    <row r="4410" spans="9:16" x14ac:dyDescent="0.35">
      <c r="I4410" s="223">
        <v>47923</v>
      </c>
      <c r="J4410" s="233">
        <v>99.892489607361668</v>
      </c>
      <c r="K4410" s="235">
        <v>99.985902019986838</v>
      </c>
      <c r="L4410" s="235">
        <v>99.985255596385343</v>
      </c>
      <c r="M4410" s="240">
        <v>100.30504703770767</v>
      </c>
      <c r="N4410" s="240">
        <v>101.17774256689079</v>
      </c>
      <c r="O4410" s="240"/>
      <c r="P4410" s="238"/>
    </row>
    <row r="4411" spans="9:16" x14ac:dyDescent="0.35">
      <c r="I4411" s="223">
        <v>47924</v>
      </c>
      <c r="J4411" s="233">
        <v>99.892516166253117</v>
      </c>
      <c r="K4411" s="235">
        <v>99.98590550268942</v>
      </c>
      <c r="L4411" s="235">
        <v>99.985258937514644</v>
      </c>
      <c r="M4411" s="240">
        <v>100.30466139037813</v>
      </c>
      <c r="N4411" s="240">
        <v>101.17755382609481</v>
      </c>
      <c r="O4411" s="240"/>
      <c r="P4411" s="238"/>
    </row>
    <row r="4412" spans="9:16" x14ac:dyDescent="0.35">
      <c r="I4412" s="223">
        <v>47925</v>
      </c>
      <c r="J4412" s="233">
        <v>99.892542725144565</v>
      </c>
      <c r="K4412" s="235">
        <v>99.985908985392001</v>
      </c>
      <c r="L4412" s="235">
        <v>99.985262278643944</v>
      </c>
      <c r="M4412" s="240">
        <v>100.30427574304859</v>
      </c>
      <c r="N4412" s="240">
        <v>101.17736508529885</v>
      </c>
      <c r="O4412" s="240"/>
      <c r="P4412" s="238"/>
    </row>
    <row r="4413" spans="9:16" x14ac:dyDescent="0.35">
      <c r="I4413" s="223">
        <v>47926</v>
      </c>
      <c r="J4413" s="233">
        <v>99.892569284036014</v>
      </c>
      <c r="K4413" s="235">
        <v>99.985912468094583</v>
      </c>
      <c r="L4413" s="235">
        <v>99.985265619773244</v>
      </c>
      <c r="M4413" s="240">
        <v>100.30389009571905</v>
      </c>
      <c r="N4413" s="240">
        <v>101.17717634450287</v>
      </c>
      <c r="O4413" s="240"/>
      <c r="P4413" s="238"/>
    </row>
    <row r="4414" spans="9:16" x14ac:dyDescent="0.35">
      <c r="I4414" s="223">
        <v>47927</v>
      </c>
      <c r="J4414" s="233">
        <v>99.892595842927463</v>
      </c>
      <c r="K4414" s="235">
        <v>99.985915950797164</v>
      </c>
      <c r="L4414" s="235">
        <v>99.985268960902545</v>
      </c>
      <c r="M4414" s="240">
        <v>100.30350444838952</v>
      </c>
      <c r="N4414" s="240">
        <v>101.17698760370691</v>
      </c>
      <c r="O4414" s="240"/>
      <c r="P4414" s="238"/>
    </row>
    <row r="4415" spans="9:16" x14ac:dyDescent="0.35">
      <c r="I4415" s="223">
        <v>47928</v>
      </c>
      <c r="J4415" s="233">
        <v>99.892622401818912</v>
      </c>
      <c r="K4415" s="235">
        <v>99.985919433499745</v>
      </c>
      <c r="L4415" s="235">
        <v>99.985272302031845</v>
      </c>
      <c r="M4415" s="240">
        <v>100.30311880105998</v>
      </c>
      <c r="N4415" s="240">
        <v>101.17679886291093</v>
      </c>
      <c r="O4415" s="240"/>
      <c r="P4415" s="238"/>
    </row>
    <row r="4416" spans="9:16" x14ac:dyDescent="0.35">
      <c r="I4416" s="223">
        <v>47929</v>
      </c>
      <c r="J4416" s="233">
        <v>99.89264896071036</v>
      </c>
      <c r="K4416" s="235">
        <v>99.985922916202327</v>
      </c>
      <c r="L4416" s="235">
        <v>99.985275643161145</v>
      </c>
      <c r="M4416" s="240">
        <v>100.30273315373044</v>
      </c>
      <c r="N4416" s="240">
        <v>101.17661012211497</v>
      </c>
      <c r="O4416" s="240"/>
      <c r="P4416" s="238"/>
    </row>
    <row r="4417" spans="9:16" x14ac:dyDescent="0.35">
      <c r="I4417" s="223">
        <v>47930</v>
      </c>
      <c r="J4417" s="233">
        <v>99.892675519601809</v>
      </c>
      <c r="K4417" s="235">
        <v>99.985926398904908</v>
      </c>
      <c r="L4417" s="235">
        <v>99.985278984290446</v>
      </c>
      <c r="M4417" s="240">
        <v>100.30234750640091</v>
      </c>
      <c r="N4417" s="240">
        <v>101.17642138131899</v>
      </c>
      <c r="O4417" s="240"/>
      <c r="P4417" s="238"/>
    </row>
    <row r="4418" spans="9:16" x14ac:dyDescent="0.35">
      <c r="I4418" s="223">
        <v>47931</v>
      </c>
      <c r="J4418" s="233">
        <v>99.892702078493258</v>
      </c>
      <c r="K4418" s="235">
        <v>99.98592988160749</v>
      </c>
      <c r="L4418" s="235">
        <v>99.985282325419746</v>
      </c>
      <c r="M4418" s="240">
        <v>100.30196185907137</v>
      </c>
      <c r="N4418" s="240">
        <v>101.17623264052303</v>
      </c>
      <c r="O4418" s="240"/>
      <c r="P4418" s="238"/>
    </row>
    <row r="4419" spans="9:16" x14ac:dyDescent="0.35">
      <c r="I4419" s="223">
        <v>47932</v>
      </c>
      <c r="J4419" s="233">
        <v>99.892728637384707</v>
      </c>
      <c r="K4419" s="235">
        <v>99.985933364310071</v>
      </c>
      <c r="L4419" s="235">
        <v>99.985285666549046</v>
      </c>
      <c r="M4419" s="240">
        <v>100.30157621174183</v>
      </c>
      <c r="N4419" s="240">
        <v>101.17604389972705</v>
      </c>
      <c r="O4419" s="240"/>
      <c r="P4419" s="238"/>
    </row>
    <row r="4420" spans="9:16" x14ac:dyDescent="0.35">
      <c r="I4420" s="223">
        <v>47933</v>
      </c>
      <c r="J4420" s="233">
        <v>99.892755196276156</v>
      </c>
      <c r="K4420" s="235">
        <v>99.985936847012653</v>
      </c>
      <c r="L4420" s="235">
        <v>99.985289007678347</v>
      </c>
      <c r="M4420" s="240">
        <v>100.30119056441229</v>
      </c>
      <c r="N4420" s="240">
        <v>101.17585515893109</v>
      </c>
      <c r="O4420" s="240"/>
      <c r="P4420" s="238"/>
    </row>
    <row r="4421" spans="9:16" x14ac:dyDescent="0.35">
      <c r="I4421" s="223">
        <v>47934</v>
      </c>
      <c r="J4421" s="233">
        <v>99.892781755167604</v>
      </c>
      <c r="K4421" s="235">
        <v>99.985940329715234</v>
      </c>
      <c r="L4421" s="235">
        <v>99.985292348807647</v>
      </c>
      <c r="M4421" s="240">
        <v>100.30080491708276</v>
      </c>
      <c r="N4421" s="240">
        <v>101.17566641813511</v>
      </c>
      <c r="O4421" s="240"/>
      <c r="P4421" s="238"/>
    </row>
    <row r="4422" spans="9:16" x14ac:dyDescent="0.35">
      <c r="I4422" s="223">
        <v>47935</v>
      </c>
      <c r="J4422" s="233">
        <v>99.892808314059053</v>
      </c>
      <c r="K4422" s="235">
        <v>99.985943812417815</v>
      </c>
      <c r="L4422" s="235">
        <v>99.985295689936947</v>
      </c>
      <c r="M4422" s="240">
        <v>100.30041926975322</v>
      </c>
      <c r="N4422" s="240">
        <v>101.17547767733915</v>
      </c>
      <c r="O4422" s="240"/>
      <c r="P4422" s="238"/>
    </row>
    <row r="4423" spans="9:16" x14ac:dyDescent="0.35">
      <c r="I4423" s="223">
        <v>47936</v>
      </c>
      <c r="J4423" s="233">
        <v>99.892834872950502</v>
      </c>
      <c r="K4423" s="235">
        <v>99.985947295120397</v>
      </c>
      <c r="L4423" s="235">
        <v>99.985299031066248</v>
      </c>
      <c r="M4423" s="240">
        <v>100.30003362242368</v>
      </c>
      <c r="N4423" s="240">
        <v>101.17528893654317</v>
      </c>
      <c r="O4423" s="240"/>
      <c r="P4423" s="238"/>
    </row>
    <row r="4424" spans="9:16" x14ac:dyDescent="0.35">
      <c r="I4424" s="223">
        <v>47937</v>
      </c>
      <c r="J4424" s="233">
        <v>99.892861431841951</v>
      </c>
      <c r="K4424" s="235">
        <v>99.985950777822978</v>
      </c>
      <c r="L4424" s="235">
        <v>99.985302372195548</v>
      </c>
      <c r="M4424" s="240">
        <v>100.29964797509415</v>
      </c>
      <c r="N4424" s="240">
        <v>101.17510019574721</v>
      </c>
      <c r="O4424" s="240"/>
      <c r="P4424" s="238"/>
    </row>
    <row r="4425" spans="9:16" x14ac:dyDescent="0.35">
      <c r="I4425" s="223">
        <v>47938</v>
      </c>
      <c r="J4425" s="233">
        <v>99.892887990733399</v>
      </c>
      <c r="K4425" s="235">
        <v>99.98595426052556</v>
      </c>
      <c r="L4425" s="235">
        <v>99.985305713324848</v>
      </c>
      <c r="M4425" s="240">
        <v>100.29926232776461</v>
      </c>
      <c r="N4425" s="240">
        <v>101.17491145495123</v>
      </c>
      <c r="O4425" s="240"/>
      <c r="P4425" s="238"/>
    </row>
    <row r="4426" spans="9:16" x14ac:dyDescent="0.35">
      <c r="I4426" s="223">
        <v>47939</v>
      </c>
      <c r="J4426" s="233">
        <v>99.892914549624848</v>
      </c>
      <c r="K4426" s="235">
        <v>99.985957743228141</v>
      </c>
      <c r="L4426" s="235">
        <v>99.985309054454149</v>
      </c>
      <c r="M4426" s="240">
        <v>100.29887668043507</v>
      </c>
      <c r="N4426" s="240">
        <v>101.17472271415527</v>
      </c>
      <c r="O4426" s="240"/>
      <c r="P4426" s="238"/>
    </row>
    <row r="4427" spans="9:16" x14ac:dyDescent="0.35">
      <c r="I4427" s="223">
        <v>47940</v>
      </c>
      <c r="J4427" s="233">
        <v>99.892941108516297</v>
      </c>
      <c r="K4427" s="235">
        <v>99.985961225930723</v>
      </c>
      <c r="L4427" s="235">
        <v>99.985312395583449</v>
      </c>
      <c r="M4427" s="240">
        <v>100.29849103310553</v>
      </c>
      <c r="N4427" s="240">
        <v>101.17453397335929</v>
      </c>
      <c r="O4427" s="240"/>
      <c r="P4427" s="238"/>
    </row>
    <row r="4428" spans="9:16" x14ac:dyDescent="0.35">
      <c r="I4428" s="223">
        <v>47941</v>
      </c>
      <c r="J4428" s="233">
        <v>99.892967667407746</v>
      </c>
      <c r="K4428" s="235">
        <v>99.985964708633304</v>
      </c>
      <c r="L4428" s="235">
        <v>99.985315736712749</v>
      </c>
      <c r="M4428" s="240">
        <v>100.298105385776</v>
      </c>
      <c r="N4428" s="240">
        <v>101.17434523256333</v>
      </c>
      <c r="O4428" s="240"/>
      <c r="P4428" s="238"/>
    </row>
    <row r="4429" spans="9:16" x14ac:dyDescent="0.35">
      <c r="I4429" s="223">
        <v>47942</v>
      </c>
      <c r="J4429" s="233">
        <v>99.892994226299194</v>
      </c>
      <c r="K4429" s="235">
        <v>99.985968191335886</v>
      </c>
      <c r="L4429" s="235">
        <v>99.98531907784205</v>
      </c>
      <c r="M4429" s="240">
        <v>100.29771973844646</v>
      </c>
      <c r="N4429" s="240">
        <v>101.17415649176735</v>
      </c>
      <c r="O4429" s="240"/>
      <c r="P4429" s="238"/>
    </row>
    <row r="4430" spans="9:16" x14ac:dyDescent="0.35">
      <c r="I4430" s="223">
        <v>47943</v>
      </c>
      <c r="J4430" s="233">
        <v>99.893020785190643</v>
      </c>
      <c r="K4430" s="235">
        <v>99.985971674038467</v>
      </c>
      <c r="L4430" s="235">
        <v>99.98532241897135</v>
      </c>
      <c r="M4430" s="240">
        <v>100.29733409111692</v>
      </c>
      <c r="N4430" s="240">
        <v>101.17396775097139</v>
      </c>
      <c r="O4430" s="240"/>
      <c r="P4430" s="238"/>
    </row>
    <row r="4431" spans="9:16" x14ac:dyDescent="0.35">
      <c r="I4431" s="223">
        <v>47944</v>
      </c>
      <c r="J4431" s="233">
        <v>99.893047344082092</v>
      </c>
      <c r="K4431" s="235">
        <v>99.985975156741048</v>
      </c>
      <c r="L4431" s="235">
        <v>99.98532576010065</v>
      </c>
      <c r="M4431" s="240">
        <v>100.29694844378739</v>
      </c>
      <c r="N4431" s="240">
        <v>101.17377901017541</v>
      </c>
      <c r="O4431" s="240"/>
      <c r="P4431" s="238"/>
    </row>
    <row r="4432" spans="9:16" x14ac:dyDescent="0.35">
      <c r="I4432" s="223">
        <v>47945</v>
      </c>
      <c r="J4432" s="233">
        <v>99.893073902973541</v>
      </c>
      <c r="K4432" s="235">
        <v>99.98597863944363</v>
      </c>
      <c r="L4432" s="235">
        <v>99.985329101229951</v>
      </c>
      <c r="M4432" s="240">
        <v>100.29656279645785</v>
      </c>
      <c r="N4432" s="240">
        <v>101.17359026937945</v>
      </c>
      <c r="O4432" s="240"/>
      <c r="P4432" s="238"/>
    </row>
    <row r="4433" spans="9:16" x14ac:dyDescent="0.35">
      <c r="I4433" s="223">
        <v>47946</v>
      </c>
      <c r="J4433" s="233">
        <v>99.893100461864989</v>
      </c>
      <c r="K4433" s="235">
        <v>99.985982122146211</v>
      </c>
      <c r="L4433" s="235">
        <v>99.985332442359251</v>
      </c>
      <c r="M4433" s="240">
        <v>100.29617714912831</v>
      </c>
      <c r="N4433" s="240">
        <v>101.17340152858347</v>
      </c>
      <c r="O4433" s="240"/>
      <c r="P4433" s="238"/>
    </row>
    <row r="4434" spans="9:16" x14ac:dyDescent="0.35">
      <c r="I4434" s="223">
        <v>47947</v>
      </c>
      <c r="J4434" s="233">
        <v>99.893127020756438</v>
      </c>
      <c r="K4434" s="235">
        <v>99.985985604848793</v>
      </c>
      <c r="L4434" s="235">
        <v>99.985335783488551</v>
      </c>
      <c r="M4434" s="240">
        <v>100.29579150179877</v>
      </c>
      <c r="N4434" s="240">
        <v>101.17321278778751</v>
      </c>
      <c r="O4434" s="240"/>
      <c r="P4434" s="238"/>
    </row>
    <row r="4435" spans="9:16" x14ac:dyDescent="0.35">
      <c r="I4435" s="223">
        <v>47948</v>
      </c>
      <c r="J4435" s="233">
        <v>99.893153579647887</v>
      </c>
      <c r="K4435" s="235">
        <v>99.985989087551374</v>
      </c>
      <c r="L4435" s="235">
        <v>99.985339124617852</v>
      </c>
      <c r="M4435" s="240">
        <v>100.29540585446924</v>
      </c>
      <c r="N4435" s="240">
        <v>101.17302404699153</v>
      </c>
      <c r="O4435" s="240"/>
      <c r="P4435" s="238"/>
    </row>
    <row r="4436" spans="9:16" x14ac:dyDescent="0.35">
      <c r="I4436" s="223">
        <v>47949</v>
      </c>
      <c r="J4436" s="233">
        <v>99.893180138539336</v>
      </c>
      <c r="K4436" s="235">
        <v>99.985992570253956</v>
      </c>
      <c r="L4436" s="235">
        <v>99.985342465747152</v>
      </c>
      <c r="M4436" s="240">
        <v>100.2950202071397</v>
      </c>
      <c r="N4436" s="240">
        <v>101.17283530619557</v>
      </c>
      <c r="O4436" s="240"/>
      <c r="P4436" s="238"/>
    </row>
    <row r="4437" spans="9:16" x14ac:dyDescent="0.35">
      <c r="I4437" s="223">
        <v>47950</v>
      </c>
      <c r="J4437" s="233">
        <v>99.893206697430784</v>
      </c>
      <c r="K4437" s="235">
        <v>99.985996052956537</v>
      </c>
      <c r="L4437" s="235">
        <v>99.985345806876452</v>
      </c>
      <c r="M4437" s="240">
        <v>100.29463455981016</v>
      </c>
      <c r="N4437" s="240">
        <v>101.17264656539959</v>
      </c>
      <c r="O4437" s="240"/>
      <c r="P4437" s="238"/>
    </row>
    <row r="4438" spans="9:16" x14ac:dyDescent="0.35">
      <c r="I4438" s="223">
        <v>47951</v>
      </c>
      <c r="J4438" s="233">
        <v>99.893233256322233</v>
      </c>
      <c r="K4438" s="235">
        <v>99.985999535659118</v>
      </c>
      <c r="L4438" s="235">
        <v>99.985349148005753</v>
      </c>
      <c r="M4438" s="240">
        <v>100.29424891248063</v>
      </c>
      <c r="N4438" s="240">
        <v>101.17245782460363</v>
      </c>
      <c r="O4438" s="240"/>
      <c r="P4438" s="238"/>
    </row>
    <row r="4439" spans="9:16" x14ac:dyDescent="0.35">
      <c r="I4439" s="223">
        <v>47952</v>
      </c>
      <c r="J4439" s="233">
        <v>99.893259815213682</v>
      </c>
      <c r="K4439" s="235">
        <v>99.9860030183617</v>
      </c>
      <c r="L4439" s="235">
        <v>99.985352489135053</v>
      </c>
      <c r="M4439" s="240">
        <v>100.29386326515109</v>
      </c>
      <c r="N4439" s="240">
        <v>101.17226908380765</v>
      </c>
      <c r="O4439" s="240"/>
      <c r="P4439" s="238"/>
    </row>
    <row r="4440" spans="9:16" x14ac:dyDescent="0.35">
      <c r="I4440" s="223">
        <v>47953</v>
      </c>
      <c r="J4440" s="233">
        <v>99.893286374105131</v>
      </c>
      <c r="K4440" s="235">
        <v>99.986006501064281</v>
      </c>
      <c r="L4440" s="235">
        <v>99.985355830264353</v>
      </c>
      <c r="M4440" s="240">
        <v>100.29347761782155</v>
      </c>
      <c r="N4440" s="240">
        <v>101.17208034301169</v>
      </c>
      <c r="O4440" s="240"/>
      <c r="P4440" s="238"/>
    </row>
    <row r="4441" spans="9:16" x14ac:dyDescent="0.35">
      <c r="I4441" s="223">
        <v>47954</v>
      </c>
      <c r="J4441" s="233">
        <v>99.893312932996579</v>
      </c>
      <c r="K4441" s="235">
        <v>99.986009983766863</v>
      </c>
      <c r="L4441" s="235">
        <v>99.985359171393654</v>
      </c>
      <c r="M4441" s="240">
        <v>100.29309197049201</v>
      </c>
      <c r="N4441" s="240">
        <v>101.17189160221571</v>
      </c>
      <c r="O4441" s="240"/>
      <c r="P4441" s="238"/>
    </row>
    <row r="4442" spans="9:16" x14ac:dyDescent="0.35">
      <c r="I4442" s="223">
        <v>47955</v>
      </c>
      <c r="J4442" s="233">
        <v>99.893339491888028</v>
      </c>
      <c r="K4442" s="235">
        <v>99.986013466469444</v>
      </c>
      <c r="L4442" s="235">
        <v>99.985362512522954</v>
      </c>
      <c r="M4442" s="240">
        <v>100.29270632316248</v>
      </c>
      <c r="N4442" s="240">
        <v>101.17170286141975</v>
      </c>
      <c r="O4442" s="240"/>
      <c r="P4442" s="238"/>
    </row>
    <row r="4443" spans="9:16" x14ac:dyDescent="0.35">
      <c r="I4443" s="223">
        <v>47956</v>
      </c>
      <c r="J4443" s="233">
        <v>99.893366050779477</v>
      </c>
      <c r="K4443" s="235">
        <v>99.986016949172026</v>
      </c>
      <c r="L4443" s="235">
        <v>99.985365853652254</v>
      </c>
      <c r="M4443" s="240">
        <v>100.29232067583294</v>
      </c>
      <c r="N4443" s="240">
        <v>101.17151412062377</v>
      </c>
      <c r="O4443" s="240"/>
      <c r="P4443" s="238"/>
    </row>
    <row r="4444" spans="9:16" x14ac:dyDescent="0.35">
      <c r="I4444" s="223">
        <v>47957</v>
      </c>
      <c r="J4444" s="233">
        <v>99.893392609670926</v>
      </c>
      <c r="K4444" s="235">
        <v>99.986020431874607</v>
      </c>
      <c r="L4444" s="235">
        <v>99.985369194781555</v>
      </c>
      <c r="M4444" s="240">
        <v>100.2919350285034</v>
      </c>
      <c r="N4444" s="240">
        <v>101.17132537982781</v>
      </c>
      <c r="O4444" s="240"/>
      <c r="P4444" s="238"/>
    </row>
    <row r="4445" spans="9:16" x14ac:dyDescent="0.35">
      <c r="I4445" s="223">
        <v>47958</v>
      </c>
      <c r="J4445" s="233">
        <v>99.893419168562374</v>
      </c>
      <c r="K4445" s="235">
        <v>99.986023914577189</v>
      </c>
      <c r="L4445" s="235">
        <v>99.985372535910855</v>
      </c>
      <c r="M4445" s="240">
        <v>100.29154938117387</v>
      </c>
      <c r="N4445" s="240">
        <v>101.17113663903183</v>
      </c>
      <c r="O4445" s="240"/>
      <c r="P4445" s="238"/>
    </row>
    <row r="4446" spans="9:16" x14ac:dyDescent="0.35">
      <c r="I4446" s="223">
        <v>47959</v>
      </c>
      <c r="J4446" s="233">
        <v>99.893445727453823</v>
      </c>
      <c r="K4446" s="235">
        <v>99.98602739727977</v>
      </c>
      <c r="L4446" s="235">
        <v>99.985375877040156</v>
      </c>
      <c r="M4446" s="240">
        <v>100.29116373384433</v>
      </c>
      <c r="N4446" s="240">
        <v>101.17094789823587</v>
      </c>
      <c r="O4446" s="240"/>
      <c r="P4446" s="238"/>
    </row>
    <row r="4447" spans="9:16" x14ac:dyDescent="0.35">
      <c r="I4447" s="223">
        <v>47960</v>
      </c>
      <c r="J4447" s="233">
        <v>99.893472286345272</v>
      </c>
      <c r="K4447" s="235">
        <v>99.986030879982351</v>
      </c>
      <c r="L4447" s="235">
        <v>99.985379218169456</v>
      </c>
      <c r="M4447" s="240">
        <v>100.29077808651479</v>
      </c>
      <c r="N4447" s="240">
        <v>101.17075915743989</v>
      </c>
      <c r="O4447" s="240"/>
      <c r="P4447" s="238"/>
    </row>
    <row r="4448" spans="9:16" x14ac:dyDescent="0.35">
      <c r="I4448" s="223">
        <v>47961</v>
      </c>
      <c r="J4448" s="233">
        <v>99.893498845236721</v>
      </c>
      <c r="K4448" s="235">
        <v>99.986034362684933</v>
      </c>
      <c r="L4448" s="235">
        <v>99.985382559298756</v>
      </c>
      <c r="M4448" s="240">
        <v>100.29039243918525</v>
      </c>
      <c r="N4448" s="240">
        <v>101.17057041664393</v>
      </c>
      <c r="O4448" s="240"/>
      <c r="P4448" s="238"/>
    </row>
    <row r="4449" spans="9:16" x14ac:dyDescent="0.35">
      <c r="I4449" s="223">
        <v>47962</v>
      </c>
      <c r="J4449" s="233">
        <v>99.893525404128169</v>
      </c>
      <c r="K4449" s="235">
        <v>99.986037845387514</v>
      </c>
      <c r="L4449" s="235">
        <v>99.985385900428057</v>
      </c>
      <c r="M4449" s="240">
        <v>100.29000679185572</v>
      </c>
      <c r="N4449" s="240">
        <v>101.17038167584795</v>
      </c>
      <c r="O4449" s="240"/>
      <c r="P4449" s="238"/>
    </row>
    <row r="4450" spans="9:16" x14ac:dyDescent="0.35">
      <c r="I4450" s="223">
        <v>47963</v>
      </c>
      <c r="J4450" s="233">
        <v>99.893551963019618</v>
      </c>
      <c r="K4450" s="235">
        <v>99.986041328090096</v>
      </c>
      <c r="L4450" s="235">
        <v>99.985389241557357</v>
      </c>
      <c r="M4450" s="240">
        <v>100.28962114452618</v>
      </c>
      <c r="N4450" s="240">
        <v>101.17019293505199</v>
      </c>
      <c r="O4450" s="240"/>
      <c r="P4450" s="238"/>
    </row>
    <row r="4451" spans="9:16" x14ac:dyDescent="0.35">
      <c r="I4451" s="223">
        <v>47964</v>
      </c>
      <c r="J4451" s="233">
        <v>99.893578521911067</v>
      </c>
      <c r="K4451" s="235">
        <v>99.986044810792677</v>
      </c>
      <c r="L4451" s="235">
        <v>99.985392582686657</v>
      </c>
      <c r="M4451" s="240">
        <v>100.28923549719664</v>
      </c>
      <c r="N4451" s="240">
        <v>101.17000419425601</v>
      </c>
      <c r="O4451" s="240"/>
      <c r="P4451" s="238"/>
    </row>
    <row r="4452" spans="9:16" x14ac:dyDescent="0.35">
      <c r="I4452" s="223">
        <v>47965</v>
      </c>
      <c r="J4452" s="233">
        <v>99.893605080802516</v>
      </c>
      <c r="K4452" s="235">
        <v>99.986048293495259</v>
      </c>
      <c r="L4452" s="235">
        <v>99.985395923815958</v>
      </c>
      <c r="M4452" s="240">
        <v>100.28884984986711</v>
      </c>
      <c r="N4452" s="240">
        <v>101.16981545346005</v>
      </c>
      <c r="O4452" s="240"/>
      <c r="P4452" s="238"/>
    </row>
    <row r="4453" spans="9:16" x14ac:dyDescent="0.35">
      <c r="I4453" s="223">
        <v>47966</v>
      </c>
      <c r="J4453" s="233">
        <v>99.893631639693965</v>
      </c>
      <c r="K4453" s="235">
        <v>99.98605177619784</v>
      </c>
      <c r="L4453" s="235">
        <v>99.985399264945258</v>
      </c>
      <c r="M4453" s="240">
        <v>100.28846420253757</v>
      </c>
      <c r="N4453" s="240">
        <v>101.16962671266407</v>
      </c>
      <c r="O4453" s="240"/>
      <c r="P4453" s="238"/>
    </row>
    <row r="4454" spans="9:16" x14ac:dyDescent="0.35">
      <c r="I4454" s="223">
        <v>47967</v>
      </c>
      <c r="J4454" s="233">
        <v>99.893658198585413</v>
      </c>
      <c r="K4454" s="235">
        <v>99.986055258900421</v>
      </c>
      <c r="L4454" s="235">
        <v>99.985402606074558</v>
      </c>
      <c r="M4454" s="240">
        <v>100.28807855520803</v>
      </c>
      <c r="N4454" s="240">
        <v>101.16943797186811</v>
      </c>
      <c r="O4454" s="240"/>
      <c r="P4454" s="238"/>
    </row>
    <row r="4455" spans="9:16" x14ac:dyDescent="0.35">
      <c r="I4455" s="223">
        <v>47968</v>
      </c>
      <c r="J4455" s="233">
        <v>99.893684757476862</v>
      </c>
      <c r="K4455" s="235">
        <v>99.986058741603003</v>
      </c>
      <c r="L4455" s="235">
        <v>99.985405947203859</v>
      </c>
      <c r="M4455" s="240">
        <v>100.28769290787849</v>
      </c>
      <c r="N4455" s="240">
        <v>101.16924923107213</v>
      </c>
      <c r="O4455" s="240"/>
      <c r="P4455" s="238"/>
    </row>
    <row r="4456" spans="9:16" x14ac:dyDescent="0.35">
      <c r="I4456" s="223">
        <v>47969</v>
      </c>
      <c r="J4456" s="233">
        <v>99.893711316368311</v>
      </c>
      <c r="K4456" s="235">
        <v>99.986062224305584</v>
      </c>
      <c r="L4456" s="235">
        <v>99.985409288333159</v>
      </c>
      <c r="M4456" s="240">
        <v>100.28730726054896</v>
      </c>
      <c r="N4456" s="240">
        <v>101.16906049027617</v>
      </c>
      <c r="O4456" s="240"/>
      <c r="P4456" s="238"/>
    </row>
    <row r="4457" spans="9:16" x14ac:dyDescent="0.35">
      <c r="I4457" s="223">
        <v>47970</v>
      </c>
      <c r="J4457" s="233">
        <v>99.89373787525976</v>
      </c>
      <c r="K4457" s="235">
        <v>99.986065707008166</v>
      </c>
      <c r="L4457" s="235">
        <v>99.985412629462459</v>
      </c>
      <c r="M4457" s="240">
        <v>100.28692161321942</v>
      </c>
      <c r="N4457" s="240">
        <v>101.16887174948019</v>
      </c>
      <c r="O4457" s="240"/>
      <c r="P4457" s="238"/>
    </row>
    <row r="4458" spans="9:16" x14ac:dyDescent="0.35">
      <c r="I4458" s="223">
        <v>47971</v>
      </c>
      <c r="J4458" s="233">
        <v>99.893764434151208</v>
      </c>
      <c r="K4458" s="235">
        <v>99.986069189710747</v>
      </c>
      <c r="L4458" s="235">
        <v>99.98541597059176</v>
      </c>
      <c r="M4458" s="240">
        <v>100.28653596588988</v>
      </c>
      <c r="N4458" s="240">
        <v>101.16868300868423</v>
      </c>
      <c r="O4458" s="240"/>
      <c r="P4458" s="238"/>
    </row>
    <row r="4459" spans="9:16" x14ac:dyDescent="0.35">
      <c r="I4459" s="223">
        <v>47972</v>
      </c>
      <c r="J4459" s="233">
        <v>99.893790993042657</v>
      </c>
      <c r="K4459" s="235">
        <v>99.986072672413329</v>
      </c>
      <c r="L4459" s="235">
        <v>99.98541931172106</v>
      </c>
      <c r="M4459" s="240">
        <v>100.28615031856035</v>
      </c>
      <c r="N4459" s="240">
        <v>101.16849426788825</v>
      </c>
      <c r="O4459" s="240"/>
      <c r="P4459" s="238"/>
    </row>
    <row r="4460" spans="9:16" x14ac:dyDescent="0.35">
      <c r="I4460" s="223">
        <v>47973</v>
      </c>
      <c r="J4460" s="233">
        <v>99.893817551934106</v>
      </c>
      <c r="K4460" s="235">
        <v>99.98607615511591</v>
      </c>
      <c r="L4460" s="235">
        <v>99.98542265285036</v>
      </c>
      <c r="M4460" s="240">
        <v>100.28576467123081</v>
      </c>
      <c r="N4460" s="240">
        <v>101.16830552709229</v>
      </c>
      <c r="O4460" s="240"/>
      <c r="P4460" s="238"/>
    </row>
    <row r="4461" spans="9:16" x14ac:dyDescent="0.35">
      <c r="I4461" s="223">
        <v>47974</v>
      </c>
      <c r="J4461" s="233">
        <v>99.893844110825555</v>
      </c>
      <c r="K4461" s="235">
        <v>99.986079637818492</v>
      </c>
      <c r="L4461" s="235">
        <v>99.985425993979661</v>
      </c>
      <c r="M4461" s="240">
        <v>100.28537902390127</v>
      </c>
      <c r="N4461" s="240">
        <v>101.16811678629631</v>
      </c>
      <c r="O4461" s="240"/>
      <c r="P4461" s="238"/>
    </row>
    <row r="4462" spans="9:16" x14ac:dyDescent="0.35">
      <c r="I4462" s="223">
        <v>47975</v>
      </c>
      <c r="J4462" s="233">
        <v>99.893870669717003</v>
      </c>
      <c r="K4462" s="235">
        <v>99.986083120521073</v>
      </c>
      <c r="L4462" s="235">
        <v>99.985429335108961</v>
      </c>
      <c r="M4462" s="240">
        <v>100.28499337657173</v>
      </c>
      <c r="N4462" s="240">
        <v>101.16792804550035</v>
      </c>
      <c r="O4462" s="240"/>
      <c r="P4462" s="238"/>
    </row>
    <row r="4463" spans="9:16" x14ac:dyDescent="0.35">
      <c r="I4463" s="223">
        <v>47976</v>
      </c>
      <c r="J4463" s="233">
        <v>99.893897228608452</v>
      </c>
      <c r="K4463" s="235">
        <v>99.986086603223654</v>
      </c>
      <c r="L4463" s="235">
        <v>99.985432676238261</v>
      </c>
      <c r="M4463" s="240">
        <v>100.2846077292422</v>
      </c>
      <c r="N4463" s="240">
        <v>101.16773930470437</v>
      </c>
      <c r="O4463" s="240"/>
      <c r="P4463" s="238"/>
    </row>
    <row r="4464" spans="9:16" x14ac:dyDescent="0.35">
      <c r="I4464" s="223">
        <v>47977</v>
      </c>
      <c r="J4464" s="233">
        <v>99.893923787499901</v>
      </c>
      <c r="K4464" s="235">
        <v>99.986090085926236</v>
      </c>
      <c r="L4464" s="235">
        <v>99.985436017367562</v>
      </c>
      <c r="M4464" s="240">
        <v>100.28422208191266</v>
      </c>
      <c r="N4464" s="240">
        <v>101.16755056390841</v>
      </c>
      <c r="O4464" s="240"/>
      <c r="P4464" s="238"/>
    </row>
    <row r="4465" spans="9:16" x14ac:dyDescent="0.35">
      <c r="I4465" s="223">
        <v>47978</v>
      </c>
      <c r="J4465" s="233">
        <v>99.89395034639135</v>
      </c>
      <c r="K4465" s="235">
        <v>99.986093568628817</v>
      </c>
      <c r="L4465" s="235">
        <v>99.985439358496862</v>
      </c>
      <c r="M4465" s="240">
        <v>100.28383643458312</v>
      </c>
      <c r="N4465" s="240">
        <v>101.16736182311243</v>
      </c>
      <c r="O4465" s="240"/>
      <c r="P4465" s="238"/>
    </row>
    <row r="4466" spans="9:16" x14ac:dyDescent="0.35">
      <c r="I4466" s="223">
        <v>47979</v>
      </c>
      <c r="J4466" s="233">
        <v>99.893976905282798</v>
      </c>
      <c r="K4466" s="235">
        <v>99.986097051331399</v>
      </c>
      <c r="L4466" s="235">
        <v>99.985442699626162</v>
      </c>
      <c r="M4466" s="240">
        <v>100.28345078725359</v>
      </c>
      <c r="N4466" s="240">
        <v>101.16717308231647</v>
      </c>
      <c r="O4466" s="240"/>
      <c r="P4466" s="238"/>
    </row>
    <row r="4467" spans="9:16" x14ac:dyDescent="0.35">
      <c r="I4467" s="223">
        <v>47980</v>
      </c>
      <c r="J4467" s="233">
        <v>99.894003464174247</v>
      </c>
      <c r="K4467" s="235">
        <v>99.98610053403398</v>
      </c>
      <c r="L4467" s="235">
        <v>99.985446040755463</v>
      </c>
      <c r="M4467" s="240">
        <v>100.28306513992405</v>
      </c>
      <c r="N4467" s="240">
        <v>101.16698434152049</v>
      </c>
      <c r="O4467" s="240"/>
      <c r="P4467" s="238"/>
    </row>
    <row r="4468" spans="9:16" x14ac:dyDescent="0.35">
      <c r="I4468" s="223">
        <v>47981</v>
      </c>
      <c r="J4468" s="233">
        <v>99.894030023065696</v>
      </c>
      <c r="K4468" s="235">
        <v>99.986104016736562</v>
      </c>
      <c r="L4468" s="235">
        <v>99.985449381884763</v>
      </c>
      <c r="M4468" s="240">
        <v>100.28267949259451</v>
      </c>
      <c r="N4468" s="240">
        <v>101.16679560072453</v>
      </c>
      <c r="O4468" s="240"/>
      <c r="P4468" s="238"/>
    </row>
    <row r="4469" spans="9:16" x14ac:dyDescent="0.35">
      <c r="I4469" s="223">
        <v>47982</v>
      </c>
      <c r="J4469" s="233">
        <v>99.894056581957145</v>
      </c>
      <c r="K4469" s="235">
        <v>99.986107499439143</v>
      </c>
      <c r="L4469" s="235">
        <v>99.985452723014063</v>
      </c>
      <c r="M4469" s="240">
        <v>100.28229384526497</v>
      </c>
      <c r="N4469" s="240">
        <v>101.16660685992855</v>
      </c>
      <c r="O4469" s="240"/>
      <c r="P4469" s="238"/>
    </row>
    <row r="4470" spans="9:16" x14ac:dyDescent="0.35">
      <c r="I4470" s="223">
        <v>47983</v>
      </c>
      <c r="J4470" s="233">
        <v>99.894083140848593</v>
      </c>
      <c r="K4470" s="235">
        <v>99.986110982141724</v>
      </c>
      <c r="L4470" s="235">
        <v>99.985456064143364</v>
      </c>
      <c r="M4470" s="240">
        <v>100.28190819793544</v>
      </c>
      <c r="N4470" s="240">
        <v>101.16641811913259</v>
      </c>
      <c r="O4470" s="240"/>
      <c r="P4470" s="238"/>
    </row>
    <row r="4471" spans="9:16" x14ac:dyDescent="0.35">
      <c r="I4471" s="223">
        <v>47984</v>
      </c>
      <c r="J4471" s="233">
        <v>99.894109699740042</v>
      </c>
      <c r="K4471" s="235">
        <v>99.986114464844306</v>
      </c>
      <c r="L4471" s="235">
        <v>99.985459405272664</v>
      </c>
      <c r="M4471" s="240">
        <v>100.2815225506059</v>
      </c>
      <c r="N4471" s="240">
        <v>101.16622937833661</v>
      </c>
      <c r="O4471" s="240"/>
      <c r="P4471" s="238"/>
    </row>
    <row r="4472" spans="9:16" x14ac:dyDescent="0.35">
      <c r="I4472" s="223">
        <v>47985</v>
      </c>
      <c r="J4472" s="233">
        <v>99.894136258631491</v>
      </c>
      <c r="K4472" s="235">
        <v>99.986117947546887</v>
      </c>
      <c r="L4472" s="235">
        <v>99.985462746401964</v>
      </c>
      <c r="M4472" s="240">
        <v>100.28113690327636</v>
      </c>
      <c r="N4472" s="240">
        <v>101.16604063754065</v>
      </c>
      <c r="O4472" s="240"/>
      <c r="P4472" s="238"/>
    </row>
    <row r="4473" spans="9:16" x14ac:dyDescent="0.35">
      <c r="I4473" s="223">
        <v>47986</v>
      </c>
      <c r="J4473" s="233">
        <v>99.89416281752294</v>
      </c>
      <c r="K4473" s="235">
        <v>99.986121430249469</v>
      </c>
      <c r="L4473" s="235">
        <v>99.985466087531265</v>
      </c>
      <c r="M4473" s="240">
        <v>100.28075125594683</v>
      </c>
      <c r="N4473" s="240">
        <v>101.16585189674467</v>
      </c>
      <c r="O4473" s="240"/>
      <c r="P4473" s="238"/>
    </row>
    <row r="4474" spans="9:16" x14ac:dyDescent="0.35">
      <c r="I4474" s="223">
        <v>47987</v>
      </c>
      <c r="J4474" s="233">
        <v>99.894189376414388</v>
      </c>
      <c r="K4474" s="235">
        <v>99.98612491295205</v>
      </c>
      <c r="L4474" s="235">
        <v>99.985469428660565</v>
      </c>
      <c r="M4474" s="240">
        <v>100.28036560861729</v>
      </c>
      <c r="N4474" s="240">
        <v>101.16566315594871</v>
      </c>
      <c r="O4474" s="240"/>
      <c r="P4474" s="238"/>
    </row>
    <row r="4475" spans="9:16" x14ac:dyDescent="0.35">
      <c r="I4475" s="223">
        <v>47988</v>
      </c>
      <c r="J4475" s="233">
        <v>99.894215935305837</v>
      </c>
      <c r="K4475" s="235">
        <v>99.986128395654632</v>
      </c>
      <c r="L4475" s="235">
        <v>99.985472769789865</v>
      </c>
      <c r="M4475" s="240">
        <v>100.27997996128775</v>
      </c>
      <c r="N4475" s="240">
        <v>101.16547441515273</v>
      </c>
      <c r="O4475" s="240"/>
      <c r="P4475" s="238"/>
    </row>
    <row r="4476" spans="9:16" x14ac:dyDescent="0.35">
      <c r="I4476" s="223">
        <v>47989</v>
      </c>
      <c r="J4476" s="233">
        <v>99.894242494197286</v>
      </c>
      <c r="K4476" s="235">
        <v>99.986131878357213</v>
      </c>
      <c r="L4476" s="235">
        <v>99.985476110919166</v>
      </c>
      <c r="M4476" s="240">
        <v>100.27959431395821</v>
      </c>
      <c r="N4476" s="240">
        <v>101.16528567435677</v>
      </c>
      <c r="O4476" s="240"/>
      <c r="P4476" s="238"/>
    </row>
    <row r="4477" spans="9:16" x14ac:dyDescent="0.35">
      <c r="I4477" s="223">
        <v>47990</v>
      </c>
      <c r="J4477" s="233">
        <v>99.894269053088735</v>
      </c>
      <c r="K4477" s="235">
        <v>99.986135361059794</v>
      </c>
      <c r="L4477" s="235">
        <v>99.985479452048466</v>
      </c>
      <c r="M4477" s="240">
        <v>100.27920866662868</v>
      </c>
      <c r="N4477" s="240">
        <v>101.16509693356079</v>
      </c>
      <c r="O4477" s="240"/>
      <c r="P4477" s="238"/>
    </row>
    <row r="4478" spans="9:16" x14ac:dyDescent="0.35">
      <c r="I4478" s="223">
        <v>47991</v>
      </c>
      <c r="J4478" s="233">
        <v>99.894295611980183</v>
      </c>
      <c r="K4478" s="235">
        <v>99.986138843762376</v>
      </c>
      <c r="L4478" s="235">
        <v>99.985482793177766</v>
      </c>
      <c r="M4478" s="240">
        <v>100.27882301929914</v>
      </c>
      <c r="N4478" s="240">
        <v>101.16490819276483</v>
      </c>
      <c r="O4478" s="240"/>
      <c r="P4478" s="238"/>
    </row>
    <row r="4479" spans="9:16" x14ac:dyDescent="0.35">
      <c r="I4479" s="223">
        <v>47992</v>
      </c>
      <c r="J4479" s="233">
        <v>99.894322170871632</v>
      </c>
      <c r="K4479" s="235">
        <v>99.986142326464957</v>
      </c>
      <c r="L4479" s="235">
        <v>99.985486134307067</v>
      </c>
      <c r="M4479" s="240">
        <v>100.2784373719696</v>
      </c>
      <c r="N4479" s="240">
        <v>101.16471945196885</v>
      </c>
      <c r="O4479" s="240"/>
      <c r="P4479" s="238"/>
    </row>
    <row r="4480" spans="9:16" x14ac:dyDescent="0.35">
      <c r="I4480" s="223">
        <v>47993</v>
      </c>
      <c r="J4480" s="233">
        <v>99.894348729763081</v>
      </c>
      <c r="K4480" s="235">
        <v>99.986145809167539</v>
      </c>
      <c r="L4480" s="235">
        <v>99.985489475436367</v>
      </c>
      <c r="M4480" s="240">
        <v>100.27805172464006</v>
      </c>
      <c r="N4480" s="240">
        <v>101.16453071117289</v>
      </c>
      <c r="O4480" s="240"/>
      <c r="P4480" s="238"/>
    </row>
    <row r="4481" spans="9:16" x14ac:dyDescent="0.35">
      <c r="I4481" s="223">
        <v>47994</v>
      </c>
      <c r="J4481" s="233">
        <v>99.89437528865453</v>
      </c>
      <c r="K4481" s="235">
        <v>99.98614929187012</v>
      </c>
      <c r="L4481" s="235">
        <v>99.985492816565667</v>
      </c>
      <c r="M4481" s="240">
        <v>100.27766607731053</v>
      </c>
      <c r="N4481" s="240">
        <v>101.16434197037691</v>
      </c>
      <c r="O4481" s="240"/>
      <c r="P4481" s="238"/>
    </row>
    <row r="4482" spans="9:16" x14ac:dyDescent="0.35">
      <c r="I4482" s="223">
        <v>47995</v>
      </c>
      <c r="J4482" s="233">
        <v>99.894401847545979</v>
      </c>
      <c r="K4482" s="235">
        <v>99.986152774572702</v>
      </c>
      <c r="L4482" s="235">
        <v>99.985496157694968</v>
      </c>
      <c r="M4482" s="240">
        <v>100.27728042998099</v>
      </c>
      <c r="N4482" s="240">
        <v>101.16415322958095</v>
      </c>
      <c r="O4482" s="240"/>
      <c r="P4482" s="238"/>
    </row>
    <row r="4483" spans="9:16" x14ac:dyDescent="0.35">
      <c r="I4483" s="223">
        <v>47996</v>
      </c>
      <c r="J4483" s="233">
        <v>99.894428406437427</v>
      </c>
      <c r="K4483" s="235">
        <v>99.986156257275283</v>
      </c>
      <c r="L4483" s="235">
        <v>99.985499498824268</v>
      </c>
      <c r="M4483" s="240">
        <v>100.27689478265145</v>
      </c>
      <c r="N4483" s="240">
        <v>101.16396448878497</v>
      </c>
      <c r="O4483" s="240"/>
      <c r="P4483" s="238"/>
    </row>
    <row r="4484" spans="9:16" x14ac:dyDescent="0.35">
      <c r="I4484" s="223">
        <v>47997</v>
      </c>
      <c r="J4484" s="233">
        <v>99.894454965328876</v>
      </c>
      <c r="K4484" s="235">
        <v>99.986159739977865</v>
      </c>
      <c r="L4484" s="235">
        <v>99.985502839953568</v>
      </c>
      <c r="M4484" s="240">
        <v>100.27650913532192</v>
      </c>
      <c r="N4484" s="240">
        <v>101.16377574798901</v>
      </c>
      <c r="O4484" s="240"/>
      <c r="P4484" s="238"/>
    </row>
    <row r="4485" spans="9:16" x14ac:dyDescent="0.35">
      <c r="I4485" s="223">
        <v>47998</v>
      </c>
      <c r="J4485" s="233">
        <v>99.894481524220325</v>
      </c>
      <c r="K4485" s="235">
        <v>99.986163222680446</v>
      </c>
      <c r="L4485" s="235">
        <v>99.985506181082869</v>
      </c>
      <c r="M4485" s="240">
        <v>100.27612348799238</v>
      </c>
      <c r="N4485" s="240">
        <v>101.16358700719303</v>
      </c>
      <c r="O4485" s="240"/>
      <c r="P4485" s="238"/>
    </row>
    <row r="4486" spans="9:16" x14ac:dyDescent="0.35">
      <c r="I4486" s="223">
        <v>47999</v>
      </c>
      <c r="J4486" s="233">
        <v>99.894508083111774</v>
      </c>
      <c r="K4486" s="235">
        <v>99.986166705383027</v>
      </c>
      <c r="L4486" s="235">
        <v>99.985509522212169</v>
      </c>
      <c r="M4486" s="240">
        <v>100.27573784066284</v>
      </c>
      <c r="N4486" s="240">
        <v>101.16339826639707</v>
      </c>
      <c r="O4486" s="240"/>
      <c r="P4486" s="238"/>
    </row>
    <row r="4487" spans="9:16" x14ac:dyDescent="0.35">
      <c r="I4487" s="223">
        <v>48000</v>
      </c>
      <c r="J4487" s="233">
        <v>99.894534642003222</v>
      </c>
      <c r="K4487" s="235">
        <v>99.986170188085609</v>
      </c>
      <c r="L4487" s="235">
        <v>99.985512863341469</v>
      </c>
      <c r="M4487" s="240">
        <v>100.2753521933333</v>
      </c>
      <c r="N4487" s="240">
        <v>101.16320952560109</v>
      </c>
      <c r="O4487" s="240"/>
      <c r="P4487" s="238"/>
    </row>
    <row r="4488" spans="9:16" x14ac:dyDescent="0.35">
      <c r="I4488" s="223">
        <v>48001</v>
      </c>
      <c r="J4488" s="233">
        <v>99.894561200894671</v>
      </c>
      <c r="K4488" s="235">
        <v>99.98617367078819</v>
      </c>
      <c r="L4488" s="235">
        <v>99.98551620447077</v>
      </c>
      <c r="M4488" s="240">
        <v>100.27496654600377</v>
      </c>
      <c r="N4488" s="240">
        <v>101.16302078480513</v>
      </c>
      <c r="O4488" s="240"/>
      <c r="P4488" s="238"/>
    </row>
    <row r="4489" spans="9:16" x14ac:dyDescent="0.35">
      <c r="I4489" s="223">
        <v>48002</v>
      </c>
      <c r="J4489" s="233">
        <v>99.89458775978612</v>
      </c>
      <c r="K4489" s="235">
        <v>99.986177153490772</v>
      </c>
      <c r="L4489" s="235">
        <v>99.98551954560007</v>
      </c>
      <c r="M4489" s="240">
        <v>100.27458089867423</v>
      </c>
      <c r="N4489" s="240">
        <v>101.16283204400915</v>
      </c>
      <c r="O4489" s="240"/>
      <c r="P4489" s="238"/>
    </row>
    <row r="4490" spans="9:16" x14ac:dyDescent="0.35">
      <c r="I4490" s="223">
        <v>48003</v>
      </c>
      <c r="J4490" s="233">
        <v>99.894614318677569</v>
      </c>
      <c r="K4490" s="235">
        <v>99.986180636193353</v>
      </c>
      <c r="L4490" s="235">
        <v>99.98552288672937</v>
      </c>
      <c r="M4490" s="240">
        <v>100.27419525134469</v>
      </c>
      <c r="N4490" s="240">
        <v>101.16264330321319</v>
      </c>
      <c r="O4490" s="240"/>
      <c r="P4490" s="238"/>
    </row>
    <row r="4491" spans="9:16" x14ac:dyDescent="0.35">
      <c r="I4491" s="223">
        <v>48004</v>
      </c>
      <c r="J4491" s="233">
        <v>99.894640877569017</v>
      </c>
      <c r="K4491" s="235">
        <v>99.986184118895935</v>
      </c>
      <c r="L4491" s="235">
        <v>99.985526227858671</v>
      </c>
      <c r="M4491" s="240">
        <v>100.27380960401516</v>
      </c>
      <c r="N4491" s="240">
        <v>101.16245456241721</v>
      </c>
      <c r="O4491" s="240"/>
      <c r="P4491" s="238"/>
    </row>
    <row r="4492" spans="9:16" x14ac:dyDescent="0.35">
      <c r="I4492" s="223">
        <v>48005</v>
      </c>
      <c r="J4492" s="233">
        <v>99.894667436460466</v>
      </c>
      <c r="K4492" s="235">
        <v>99.986187601598516</v>
      </c>
      <c r="L4492" s="235">
        <v>99.985529568987971</v>
      </c>
      <c r="M4492" s="240">
        <v>100.27342395668562</v>
      </c>
      <c r="N4492" s="240">
        <v>101.16226582162125</v>
      </c>
      <c r="O4492" s="240"/>
      <c r="P4492" s="238"/>
    </row>
    <row r="4493" spans="9:16" x14ac:dyDescent="0.35">
      <c r="I4493" s="223">
        <v>48006</v>
      </c>
      <c r="J4493" s="233">
        <v>99.894693995351915</v>
      </c>
      <c r="K4493" s="235">
        <v>99.986191084301097</v>
      </c>
      <c r="L4493" s="235">
        <v>99.985532910117271</v>
      </c>
      <c r="M4493" s="240">
        <v>100.27303830935608</v>
      </c>
      <c r="N4493" s="240">
        <v>101.16207708082527</v>
      </c>
      <c r="O4493" s="240"/>
      <c r="P4493" s="238"/>
    </row>
    <row r="4494" spans="9:16" x14ac:dyDescent="0.35">
      <c r="I4494" s="223">
        <v>48007</v>
      </c>
      <c r="J4494" s="233">
        <v>99.894720554243364</v>
      </c>
      <c r="K4494" s="235">
        <v>99.986194567003679</v>
      </c>
      <c r="L4494" s="235">
        <v>99.985536251246572</v>
      </c>
      <c r="M4494" s="240">
        <v>100.27265266202654</v>
      </c>
      <c r="N4494" s="240">
        <v>101.16188834002931</v>
      </c>
      <c r="O4494" s="240"/>
      <c r="P4494" s="238"/>
    </row>
    <row r="4495" spans="9:16" x14ac:dyDescent="0.35">
      <c r="I4495" s="223">
        <v>48008</v>
      </c>
      <c r="J4495" s="233">
        <v>99.894747113134812</v>
      </c>
      <c r="K4495" s="235">
        <v>99.98619804970626</v>
      </c>
      <c r="L4495" s="235">
        <v>99.985539592375872</v>
      </c>
      <c r="M4495" s="240">
        <v>100.27226701469701</v>
      </c>
      <c r="N4495" s="240">
        <v>101.16169959923333</v>
      </c>
      <c r="O4495" s="240"/>
      <c r="P4495" s="238"/>
    </row>
    <row r="4496" spans="9:16" x14ac:dyDescent="0.35">
      <c r="I4496" s="223">
        <v>48009</v>
      </c>
      <c r="J4496" s="233">
        <v>99.894773672026261</v>
      </c>
      <c r="K4496" s="235">
        <v>99.986201532408842</v>
      </c>
      <c r="L4496" s="235">
        <v>99.985542933505172</v>
      </c>
      <c r="M4496" s="240">
        <v>100.27188136736747</v>
      </c>
      <c r="N4496" s="240">
        <v>101.16151085843737</v>
      </c>
      <c r="O4496" s="240"/>
      <c r="P4496" s="238"/>
    </row>
    <row r="4497" spans="9:16" x14ac:dyDescent="0.35">
      <c r="I4497" s="223">
        <v>48010</v>
      </c>
      <c r="J4497" s="233">
        <v>99.89480023091771</v>
      </c>
      <c r="K4497" s="235">
        <v>99.986205015111423</v>
      </c>
      <c r="L4497" s="235">
        <v>99.985546274634473</v>
      </c>
      <c r="M4497" s="240">
        <v>100.27149572003793</v>
      </c>
      <c r="N4497" s="240">
        <v>101.16132211764139</v>
      </c>
      <c r="O4497" s="240"/>
      <c r="P4497" s="238"/>
    </row>
    <row r="4498" spans="9:16" x14ac:dyDescent="0.35">
      <c r="I4498" s="223">
        <v>48011</v>
      </c>
      <c r="J4498" s="233">
        <v>99.894826789809159</v>
      </c>
      <c r="K4498" s="235">
        <v>99.986208497814005</v>
      </c>
      <c r="L4498" s="235">
        <v>99.985549615763773</v>
      </c>
      <c r="M4498" s="240">
        <v>100.2711100727084</v>
      </c>
      <c r="N4498" s="240">
        <v>101.16113337684543</v>
      </c>
      <c r="O4498" s="240"/>
      <c r="P4498" s="238"/>
    </row>
    <row r="4499" spans="9:16" x14ac:dyDescent="0.35">
      <c r="I4499" s="223">
        <v>48012</v>
      </c>
      <c r="J4499" s="233">
        <v>99.894853348700607</v>
      </c>
      <c r="K4499" s="235">
        <v>99.986211980516586</v>
      </c>
      <c r="L4499" s="235">
        <v>99.985552956893073</v>
      </c>
      <c r="M4499" s="240">
        <v>100.27072442537886</v>
      </c>
      <c r="N4499" s="240">
        <v>101.16094463604945</v>
      </c>
      <c r="O4499" s="240"/>
      <c r="P4499" s="238"/>
    </row>
    <row r="4500" spans="9:16" x14ac:dyDescent="0.35">
      <c r="I4500" s="223">
        <v>48013</v>
      </c>
      <c r="J4500" s="233">
        <v>99.894879907592056</v>
      </c>
      <c r="K4500" s="235">
        <v>99.986215463219168</v>
      </c>
      <c r="L4500" s="235">
        <v>99.985556298022374</v>
      </c>
      <c r="M4500" s="240">
        <v>100.27033877804932</v>
      </c>
      <c r="N4500" s="240">
        <v>101.16075589525349</v>
      </c>
      <c r="O4500" s="240"/>
      <c r="P4500" s="238"/>
    </row>
    <row r="4501" spans="9:16" x14ac:dyDescent="0.35">
      <c r="I4501" s="223">
        <v>48014</v>
      </c>
      <c r="J4501" s="233">
        <v>99.894906466483505</v>
      </c>
      <c r="K4501" s="235">
        <v>99.986218945921749</v>
      </c>
      <c r="L4501" s="235">
        <v>99.985559639151674</v>
      </c>
      <c r="M4501" s="240">
        <v>100.26995313071978</v>
      </c>
      <c r="N4501" s="240">
        <v>101.16056715445751</v>
      </c>
      <c r="O4501" s="240"/>
      <c r="P4501" s="238"/>
    </row>
    <row r="4502" spans="9:16" x14ac:dyDescent="0.35">
      <c r="I4502" s="223">
        <v>48015</v>
      </c>
      <c r="J4502" s="233">
        <v>99.894933025374954</v>
      </c>
      <c r="K4502" s="235">
        <v>99.98622242862433</v>
      </c>
      <c r="L4502" s="235">
        <v>99.985562980280974</v>
      </c>
      <c r="M4502" s="240">
        <v>100.26956748339025</v>
      </c>
      <c r="N4502" s="240">
        <v>101.16037841366155</v>
      </c>
      <c r="O4502" s="240"/>
      <c r="P4502" s="238"/>
    </row>
    <row r="4503" spans="9:16" x14ac:dyDescent="0.35">
      <c r="I4503" s="223">
        <v>48016</v>
      </c>
      <c r="J4503" s="233">
        <v>99.894959584266402</v>
      </c>
      <c r="K4503" s="235">
        <v>99.986225911326912</v>
      </c>
      <c r="L4503" s="235">
        <v>99.985566321410275</v>
      </c>
      <c r="M4503" s="240">
        <v>100.26918183606071</v>
      </c>
      <c r="N4503" s="240">
        <v>101.16018967286557</v>
      </c>
      <c r="O4503" s="240"/>
      <c r="P4503" s="238"/>
    </row>
    <row r="4504" spans="9:16" x14ac:dyDescent="0.35">
      <c r="I4504" s="223">
        <v>48017</v>
      </c>
      <c r="J4504" s="233">
        <v>99.894986143157851</v>
      </c>
      <c r="K4504" s="235">
        <v>99.986229394029493</v>
      </c>
      <c r="L4504" s="235">
        <v>99.985569662539575</v>
      </c>
      <c r="M4504" s="240">
        <v>100.26879618873117</v>
      </c>
      <c r="N4504" s="240">
        <v>101.16000093206961</v>
      </c>
      <c r="O4504" s="240"/>
      <c r="P4504" s="238"/>
    </row>
    <row r="4505" spans="9:16" x14ac:dyDescent="0.35">
      <c r="I4505" s="223">
        <v>48018</v>
      </c>
      <c r="J4505" s="233">
        <v>99.8950127020493</v>
      </c>
      <c r="K4505" s="235">
        <v>99.986232876732075</v>
      </c>
      <c r="L4505" s="235">
        <v>99.985573003668875</v>
      </c>
      <c r="M4505" s="240">
        <v>100.26841054140164</v>
      </c>
      <c r="N4505" s="240">
        <v>101.15981219127363</v>
      </c>
      <c r="O4505" s="240"/>
      <c r="P4505" s="238"/>
    </row>
    <row r="4506" spans="9:16" x14ac:dyDescent="0.35">
      <c r="I4506" s="223">
        <v>48019</v>
      </c>
      <c r="J4506" s="233">
        <v>99.895039260940749</v>
      </c>
      <c r="K4506" s="235">
        <v>99.986236359434656</v>
      </c>
      <c r="L4506" s="235">
        <v>99.985576344798176</v>
      </c>
      <c r="M4506" s="240">
        <v>100.2680248940721</v>
      </c>
      <c r="N4506" s="240">
        <v>101.15962345047767</v>
      </c>
      <c r="O4506" s="240"/>
      <c r="P4506" s="238"/>
    </row>
    <row r="4507" spans="9:16" x14ac:dyDescent="0.35">
      <c r="I4507" s="223">
        <v>48020</v>
      </c>
      <c r="J4507" s="233">
        <v>99.895065819832197</v>
      </c>
      <c r="K4507" s="235">
        <v>99.986239842137238</v>
      </c>
      <c r="L4507" s="235">
        <v>99.985579685927476</v>
      </c>
      <c r="M4507" s="240">
        <v>100.26763924674256</v>
      </c>
      <c r="N4507" s="240">
        <v>101.15943470968169</v>
      </c>
      <c r="O4507" s="240"/>
      <c r="P4507" s="238"/>
    </row>
    <row r="4508" spans="9:16" x14ac:dyDescent="0.35">
      <c r="I4508" s="223">
        <v>48021</v>
      </c>
      <c r="J4508" s="233">
        <v>99.895092378723646</v>
      </c>
      <c r="K4508" s="235">
        <v>99.986243324839819</v>
      </c>
      <c r="L4508" s="235">
        <v>99.985583027056776</v>
      </c>
      <c r="M4508" s="240">
        <v>100.26725359941302</v>
      </c>
      <c r="N4508" s="240">
        <v>101.15924596888573</v>
      </c>
      <c r="O4508" s="240"/>
      <c r="P4508" s="238"/>
    </row>
    <row r="4509" spans="9:16" x14ac:dyDescent="0.35">
      <c r="I4509" s="223">
        <v>48022</v>
      </c>
      <c r="J4509" s="233">
        <v>99.895118937615095</v>
      </c>
      <c r="K4509" s="235">
        <v>99.9862468075424</v>
      </c>
      <c r="L4509" s="235">
        <v>99.985586368186077</v>
      </c>
      <c r="M4509" s="240">
        <v>100.26686795208349</v>
      </c>
      <c r="N4509" s="240">
        <v>101.15905722808975</v>
      </c>
      <c r="O4509" s="240"/>
      <c r="P4509" s="238"/>
    </row>
    <row r="4510" spans="9:16" x14ac:dyDescent="0.35">
      <c r="I4510" s="223">
        <v>48023</v>
      </c>
      <c r="J4510" s="233">
        <v>99.895145496506544</v>
      </c>
      <c r="K4510" s="235">
        <v>99.986250290244982</v>
      </c>
      <c r="L4510" s="235">
        <v>99.985589709315377</v>
      </c>
      <c r="M4510" s="240">
        <v>100.26648230475395</v>
      </c>
      <c r="N4510" s="240">
        <v>101.15886848729379</v>
      </c>
      <c r="O4510" s="240"/>
      <c r="P4510" s="238"/>
    </row>
    <row r="4511" spans="9:16" x14ac:dyDescent="0.35">
      <c r="I4511" s="223">
        <v>48024</v>
      </c>
      <c r="J4511" s="233">
        <v>99.895172055397992</v>
      </c>
      <c r="K4511" s="235">
        <v>99.986253772947563</v>
      </c>
      <c r="L4511" s="235">
        <v>99.985593050444677</v>
      </c>
      <c r="M4511" s="240">
        <v>100.26609665742441</v>
      </c>
      <c r="N4511" s="240">
        <v>101.15867974649781</v>
      </c>
      <c r="O4511" s="240"/>
      <c r="P4511" s="238"/>
    </row>
    <row r="4512" spans="9:16" x14ac:dyDescent="0.35">
      <c r="I4512" s="223">
        <v>48025</v>
      </c>
      <c r="J4512" s="233">
        <v>99.895198614289441</v>
      </c>
      <c r="K4512" s="235">
        <v>99.986257255650145</v>
      </c>
      <c r="L4512" s="235">
        <v>99.985596391573978</v>
      </c>
      <c r="M4512" s="240">
        <v>100.26571101009488</v>
      </c>
      <c r="N4512" s="240">
        <v>101.15849100570185</v>
      </c>
      <c r="O4512" s="240"/>
      <c r="P4512" s="238"/>
    </row>
    <row r="4513" spans="9:16" x14ac:dyDescent="0.35">
      <c r="I4513" s="223">
        <v>48026</v>
      </c>
      <c r="J4513" s="233">
        <v>99.89522517318089</v>
      </c>
      <c r="K4513" s="235">
        <v>99.986260738352726</v>
      </c>
      <c r="L4513" s="235">
        <v>99.985599732703278</v>
      </c>
      <c r="M4513" s="240">
        <v>100.26532536276534</v>
      </c>
      <c r="N4513" s="240">
        <v>101.15830226490587</v>
      </c>
      <c r="O4513" s="240"/>
      <c r="P4513" s="238"/>
    </row>
    <row r="4514" spans="9:16" x14ac:dyDescent="0.35">
      <c r="I4514" s="223">
        <v>48027</v>
      </c>
      <c r="J4514" s="233">
        <v>99.895251732072339</v>
      </c>
      <c r="K4514" s="235">
        <v>99.986264221055308</v>
      </c>
      <c r="L4514" s="235">
        <v>99.985603073832579</v>
      </c>
      <c r="M4514" s="240">
        <v>100.2649397154358</v>
      </c>
      <c r="N4514" s="240">
        <v>101.15811352410991</v>
      </c>
      <c r="O4514" s="240"/>
      <c r="P4514" s="238"/>
    </row>
    <row r="4515" spans="9:16" x14ac:dyDescent="0.35">
      <c r="I4515" s="223">
        <v>48028</v>
      </c>
      <c r="J4515" s="233">
        <v>99.895278290963788</v>
      </c>
      <c r="K4515" s="235">
        <v>99.986267703757889</v>
      </c>
      <c r="L4515" s="235">
        <v>99.985606414961879</v>
      </c>
      <c r="M4515" s="240">
        <v>100.26455406810626</v>
      </c>
      <c r="N4515" s="240">
        <v>101.15792478331393</v>
      </c>
      <c r="O4515" s="240"/>
      <c r="P4515" s="238"/>
    </row>
    <row r="4516" spans="9:16" x14ac:dyDescent="0.35">
      <c r="I4516" s="223">
        <v>48029</v>
      </c>
      <c r="J4516" s="233">
        <v>99.895304849855236</v>
      </c>
      <c r="K4516" s="235">
        <v>99.986271186460471</v>
      </c>
      <c r="L4516" s="235">
        <v>99.985609756091179</v>
      </c>
      <c r="M4516" s="240">
        <v>100.26416842077673</v>
      </c>
      <c r="N4516" s="240">
        <v>101.15773604251797</v>
      </c>
      <c r="O4516" s="240"/>
      <c r="P4516" s="238"/>
    </row>
    <row r="4517" spans="9:16" x14ac:dyDescent="0.35">
      <c r="I4517" s="223">
        <v>48030</v>
      </c>
      <c r="J4517" s="233">
        <v>99.895331408746685</v>
      </c>
      <c r="K4517" s="235">
        <v>99.986274669163052</v>
      </c>
      <c r="L4517" s="235">
        <v>99.98561309722048</v>
      </c>
      <c r="M4517" s="240">
        <v>100.26378277344719</v>
      </c>
      <c r="N4517" s="240">
        <v>101.15754730172199</v>
      </c>
      <c r="O4517" s="240"/>
      <c r="P4517" s="238"/>
    </row>
    <row r="4518" spans="9:16" x14ac:dyDescent="0.35">
      <c r="I4518" s="223">
        <v>48031</v>
      </c>
      <c r="J4518" s="233">
        <v>99.895357967638134</v>
      </c>
      <c r="K4518" s="235">
        <v>99.986278151865633</v>
      </c>
      <c r="L4518" s="235">
        <v>99.98561643834978</v>
      </c>
      <c r="M4518" s="240">
        <v>100.26339712611765</v>
      </c>
      <c r="N4518" s="240">
        <v>101.15735856092603</v>
      </c>
      <c r="O4518" s="240"/>
      <c r="P4518" s="238"/>
    </row>
    <row r="4519" spans="9:16" x14ac:dyDescent="0.35">
      <c r="I4519" s="223">
        <v>48032</v>
      </c>
      <c r="J4519" s="233">
        <v>99.895384526529583</v>
      </c>
      <c r="K4519" s="235">
        <v>99.986281634568215</v>
      </c>
      <c r="L4519" s="235">
        <v>99.98561977947908</v>
      </c>
      <c r="M4519" s="240">
        <v>100.26301147878812</v>
      </c>
      <c r="N4519" s="240">
        <v>101.15716982013005</v>
      </c>
      <c r="O4519" s="240"/>
      <c r="P4519" s="238"/>
    </row>
    <row r="4520" spans="9:16" x14ac:dyDescent="0.35">
      <c r="I4520" s="223">
        <v>48033</v>
      </c>
      <c r="J4520" s="233">
        <v>99.895411085421031</v>
      </c>
      <c r="K4520" s="235">
        <v>99.986285117270796</v>
      </c>
      <c r="L4520" s="235">
        <v>99.985623120608381</v>
      </c>
      <c r="M4520" s="240">
        <v>100.26262583145858</v>
      </c>
      <c r="N4520" s="240">
        <v>101.15698107933409</v>
      </c>
      <c r="O4520" s="240"/>
      <c r="P4520" s="238"/>
    </row>
    <row r="4521" spans="9:16" x14ac:dyDescent="0.35">
      <c r="I4521" s="223">
        <v>48034</v>
      </c>
      <c r="J4521" s="233">
        <v>99.89543764431248</v>
      </c>
      <c r="K4521" s="235">
        <v>99.986288599973378</v>
      </c>
      <c r="L4521" s="235">
        <v>99.985626461737681</v>
      </c>
      <c r="M4521" s="240">
        <v>100.26224018412904</v>
      </c>
      <c r="N4521" s="240">
        <v>101.15679233853811</v>
      </c>
      <c r="O4521" s="240"/>
      <c r="P4521" s="238"/>
    </row>
    <row r="4522" spans="9:16" x14ac:dyDescent="0.35">
      <c r="I4522" s="223">
        <v>48035</v>
      </c>
      <c r="J4522" s="233">
        <v>99.895464203203929</v>
      </c>
      <c r="K4522" s="235">
        <v>99.986292082675959</v>
      </c>
      <c r="L4522" s="235">
        <v>99.985629802866981</v>
      </c>
      <c r="M4522" s="240">
        <v>100.2618545367995</v>
      </c>
      <c r="N4522" s="240">
        <v>101.15660359774215</v>
      </c>
      <c r="O4522" s="240"/>
      <c r="P4522" s="238"/>
    </row>
    <row r="4523" spans="9:16" x14ac:dyDescent="0.35">
      <c r="I4523" s="223">
        <v>48036</v>
      </c>
      <c r="J4523" s="233">
        <v>99.895490762095378</v>
      </c>
      <c r="K4523" s="235">
        <v>99.986295565378541</v>
      </c>
      <c r="L4523" s="235">
        <v>99.985633143996282</v>
      </c>
      <c r="M4523" s="240">
        <v>100.26146888946997</v>
      </c>
      <c r="N4523" s="240">
        <v>101.15641485694617</v>
      </c>
      <c r="O4523" s="240"/>
      <c r="P4523" s="238"/>
    </row>
    <row r="4524" spans="9:16" x14ac:dyDescent="0.35">
      <c r="I4524" s="223">
        <v>48037</v>
      </c>
      <c r="J4524" s="233">
        <v>99.895517320986826</v>
      </c>
      <c r="K4524" s="235">
        <v>99.986299048081122</v>
      </c>
      <c r="L4524" s="235">
        <v>99.985636485125582</v>
      </c>
      <c r="M4524" s="240">
        <v>100.26108324214043</v>
      </c>
      <c r="N4524" s="240">
        <v>101.15622611615021</v>
      </c>
      <c r="O4524" s="240"/>
      <c r="P4524" s="238"/>
    </row>
    <row r="4525" spans="9:16" x14ac:dyDescent="0.35">
      <c r="I4525" s="223">
        <v>48038</v>
      </c>
      <c r="J4525" s="233">
        <v>99.895543879878275</v>
      </c>
      <c r="K4525" s="235">
        <v>99.986302530783703</v>
      </c>
      <c r="L4525" s="235">
        <v>99.985639826254882</v>
      </c>
      <c r="M4525" s="240">
        <v>100.26069759481089</v>
      </c>
      <c r="N4525" s="240">
        <v>101.15603737535423</v>
      </c>
      <c r="O4525" s="240"/>
      <c r="P4525" s="238"/>
    </row>
    <row r="4526" spans="9:16" x14ac:dyDescent="0.35">
      <c r="I4526" s="223">
        <v>48039</v>
      </c>
      <c r="J4526" s="233">
        <v>99.895570438769724</v>
      </c>
      <c r="K4526" s="235">
        <v>99.986306013486285</v>
      </c>
      <c r="L4526" s="235">
        <v>99.985643167384183</v>
      </c>
      <c r="M4526" s="240">
        <v>100.26031194748136</v>
      </c>
      <c r="N4526" s="240">
        <v>101.15584863455827</v>
      </c>
      <c r="O4526" s="240"/>
      <c r="P4526" s="238"/>
    </row>
    <row r="4527" spans="9:16" x14ac:dyDescent="0.35">
      <c r="I4527" s="223">
        <v>48040</v>
      </c>
      <c r="J4527" s="233">
        <v>99.895596997661173</v>
      </c>
      <c r="K4527" s="235">
        <v>99.986309496188866</v>
      </c>
      <c r="L4527" s="235">
        <v>99.985646508513483</v>
      </c>
      <c r="M4527" s="240">
        <v>100.25992630015182</v>
      </c>
      <c r="N4527" s="240">
        <v>101.15565989376229</v>
      </c>
      <c r="O4527" s="240"/>
      <c r="P4527" s="238"/>
    </row>
    <row r="4528" spans="9:16" x14ac:dyDescent="0.35">
      <c r="I4528" s="223">
        <v>48041</v>
      </c>
      <c r="J4528" s="233">
        <v>99.895623556552621</v>
      </c>
      <c r="K4528" s="235">
        <v>99.986312978891448</v>
      </c>
      <c r="L4528" s="235">
        <v>99.985649849642783</v>
      </c>
      <c r="M4528" s="240">
        <v>100.25954065282228</v>
      </c>
      <c r="N4528" s="240">
        <v>101.15547115296633</v>
      </c>
      <c r="O4528" s="240"/>
      <c r="P4528" s="238"/>
    </row>
    <row r="4529" spans="9:16" x14ac:dyDescent="0.35">
      <c r="I4529" s="223">
        <v>48042</v>
      </c>
      <c r="J4529" s="233">
        <v>99.89565011544407</v>
      </c>
      <c r="K4529" s="235">
        <v>99.986316461594029</v>
      </c>
      <c r="L4529" s="235">
        <v>99.985653190772084</v>
      </c>
      <c r="M4529" s="240">
        <v>100.25915500549274</v>
      </c>
      <c r="N4529" s="240">
        <v>101.15528241217035</v>
      </c>
      <c r="O4529" s="240"/>
      <c r="P4529" s="238"/>
    </row>
    <row r="4530" spans="9:16" x14ac:dyDescent="0.35">
      <c r="I4530" s="223">
        <v>48043</v>
      </c>
      <c r="J4530" s="233">
        <v>99.895676674335519</v>
      </c>
      <c r="K4530" s="235">
        <v>99.986319944296611</v>
      </c>
      <c r="L4530" s="235">
        <v>99.985656531901384</v>
      </c>
      <c r="M4530" s="240">
        <v>100.25876935816321</v>
      </c>
      <c r="N4530" s="240">
        <v>101.15509367137439</v>
      </c>
      <c r="O4530" s="240"/>
      <c r="P4530" s="238"/>
    </row>
    <row r="4531" spans="9:16" x14ac:dyDescent="0.35">
      <c r="I4531" s="223">
        <v>48044</v>
      </c>
      <c r="J4531" s="233">
        <v>99.895703233226968</v>
      </c>
      <c r="K4531" s="235">
        <v>99.986323426999192</v>
      </c>
      <c r="L4531" s="235">
        <v>99.985659873030684</v>
      </c>
      <c r="M4531" s="240">
        <v>100.25838371083367</v>
      </c>
      <c r="N4531" s="240">
        <v>101.15490493057841</v>
      </c>
      <c r="O4531" s="240"/>
      <c r="P4531" s="238"/>
    </row>
    <row r="4532" spans="9:16" x14ac:dyDescent="0.35">
      <c r="I4532" s="223">
        <v>48045</v>
      </c>
      <c r="J4532" s="233">
        <v>99.895729792118416</v>
      </c>
      <c r="K4532" s="235">
        <v>99.986326909701774</v>
      </c>
      <c r="L4532" s="235">
        <v>99.985663214159985</v>
      </c>
      <c r="M4532" s="240">
        <v>100.25799806350413</v>
      </c>
      <c r="N4532" s="240">
        <v>101.15471618978245</v>
      </c>
      <c r="O4532" s="240"/>
      <c r="P4532" s="238"/>
    </row>
    <row r="4533" spans="9:16" x14ac:dyDescent="0.35">
      <c r="I4533" s="223">
        <v>48046</v>
      </c>
      <c r="J4533" s="233">
        <v>99.895756351009865</v>
      </c>
      <c r="K4533" s="235">
        <v>99.986330392404355</v>
      </c>
      <c r="L4533" s="235">
        <v>99.985666555289285</v>
      </c>
      <c r="M4533" s="240">
        <v>100.2576124161746</v>
      </c>
      <c r="N4533" s="240">
        <v>101.15452744898647</v>
      </c>
      <c r="O4533" s="240"/>
      <c r="P4533" s="238"/>
    </row>
    <row r="4534" spans="9:16" x14ac:dyDescent="0.35">
      <c r="I4534" s="223">
        <v>48047</v>
      </c>
      <c r="J4534" s="233">
        <v>99.895782909901314</v>
      </c>
      <c r="K4534" s="235">
        <v>99.986333875106936</v>
      </c>
      <c r="L4534" s="235">
        <v>99.985669896418585</v>
      </c>
      <c r="M4534" s="240">
        <v>100.25722676884506</v>
      </c>
      <c r="N4534" s="240">
        <v>101.15433870819051</v>
      </c>
      <c r="O4534" s="240"/>
      <c r="P4534" s="238"/>
    </row>
    <row r="4535" spans="9:16" x14ac:dyDescent="0.35">
      <c r="I4535" s="223">
        <v>48048</v>
      </c>
      <c r="J4535" s="233">
        <v>99.895809468792763</v>
      </c>
      <c r="K4535" s="235">
        <v>99.986337357809518</v>
      </c>
      <c r="L4535" s="235">
        <v>99.985673237547886</v>
      </c>
      <c r="M4535" s="240">
        <v>100.25684112151552</v>
      </c>
      <c r="N4535" s="240">
        <v>101.15414996739453</v>
      </c>
      <c r="O4535" s="240"/>
      <c r="P4535" s="238"/>
    </row>
    <row r="4536" spans="9:16" x14ac:dyDescent="0.35">
      <c r="I4536" s="223">
        <v>48049</v>
      </c>
      <c r="J4536" s="233">
        <v>99.895836027684211</v>
      </c>
      <c r="K4536" s="235">
        <v>99.986340840512099</v>
      </c>
      <c r="L4536" s="235">
        <v>99.985676578677186</v>
      </c>
      <c r="M4536" s="240">
        <v>100.25645547418598</v>
      </c>
      <c r="N4536" s="240">
        <v>101.15396122659857</v>
      </c>
      <c r="O4536" s="240"/>
      <c r="P4536" s="238"/>
    </row>
    <row r="4537" spans="9:16" x14ac:dyDescent="0.35">
      <c r="I4537" s="223">
        <v>48050</v>
      </c>
      <c r="J4537" s="233">
        <v>99.89586258657566</v>
      </c>
      <c r="K4537" s="235">
        <v>99.986344323214681</v>
      </c>
      <c r="L4537" s="235">
        <v>99.985679919806486</v>
      </c>
      <c r="M4537" s="240">
        <v>100.25606982685645</v>
      </c>
      <c r="N4537" s="240">
        <v>101.15377248580259</v>
      </c>
      <c r="O4537" s="240"/>
      <c r="P4537" s="238"/>
    </row>
    <row r="4538" spans="9:16" x14ac:dyDescent="0.35">
      <c r="I4538" s="223">
        <v>48051</v>
      </c>
      <c r="J4538" s="233">
        <v>99.895889145467109</v>
      </c>
      <c r="K4538" s="235">
        <v>99.986347805917262</v>
      </c>
      <c r="L4538" s="235">
        <v>99.985683260935787</v>
      </c>
      <c r="M4538" s="240">
        <v>100.25568417952691</v>
      </c>
      <c r="N4538" s="240">
        <v>101.15358374500663</v>
      </c>
      <c r="O4538" s="240"/>
      <c r="P4538" s="238"/>
    </row>
    <row r="4539" spans="9:16" x14ac:dyDescent="0.35">
      <c r="I4539" s="223">
        <v>48052</v>
      </c>
      <c r="J4539" s="233">
        <v>99.895915704358558</v>
      </c>
      <c r="K4539" s="235">
        <v>99.986351288619844</v>
      </c>
      <c r="L4539" s="235">
        <v>99.985686602065087</v>
      </c>
      <c r="M4539" s="240">
        <v>100.25529853219737</v>
      </c>
      <c r="N4539" s="240">
        <v>101.15339500421065</v>
      </c>
      <c r="O4539" s="240"/>
      <c r="P4539" s="238"/>
    </row>
    <row r="4540" spans="9:16" x14ac:dyDescent="0.35">
      <c r="I4540" s="223">
        <v>48053</v>
      </c>
      <c r="J4540" s="233">
        <v>99.895942263250006</v>
      </c>
      <c r="K4540" s="235">
        <v>99.986354771322425</v>
      </c>
      <c r="L4540" s="235">
        <v>99.985689943194387</v>
      </c>
      <c r="M4540" s="240">
        <v>100.25491288486784</v>
      </c>
      <c r="N4540" s="240">
        <v>101.15320626341469</v>
      </c>
      <c r="O4540" s="240"/>
      <c r="P4540" s="238"/>
    </row>
    <row r="4541" spans="9:16" x14ac:dyDescent="0.35">
      <c r="I4541" s="223">
        <v>48054</v>
      </c>
      <c r="J4541" s="233">
        <v>99.895968822141455</v>
      </c>
      <c r="K4541" s="235">
        <v>99.986358254025006</v>
      </c>
      <c r="L4541" s="235">
        <v>99.985693284323688</v>
      </c>
      <c r="M4541" s="240">
        <v>100.2545272375383</v>
      </c>
      <c r="N4541" s="240">
        <v>101.15301752261871</v>
      </c>
      <c r="O4541" s="240"/>
      <c r="P4541" s="238"/>
    </row>
    <row r="4542" spans="9:16" x14ac:dyDescent="0.35">
      <c r="I4542" s="223">
        <v>48055</v>
      </c>
      <c r="J4542" s="233">
        <v>99.895995381032904</v>
      </c>
      <c r="K4542" s="235">
        <v>99.986361736727588</v>
      </c>
      <c r="L4542" s="235">
        <v>99.985696625452988</v>
      </c>
      <c r="M4542" s="240">
        <v>100.25414159020876</v>
      </c>
      <c r="N4542" s="240">
        <v>101.15282878182275</v>
      </c>
      <c r="O4542" s="240"/>
      <c r="P4542" s="238"/>
    </row>
    <row r="4543" spans="9:16" x14ac:dyDescent="0.35">
      <c r="I4543" s="223">
        <v>48056</v>
      </c>
      <c r="J4543" s="233">
        <v>99.896021939924353</v>
      </c>
      <c r="K4543" s="235">
        <v>99.986365219430169</v>
      </c>
      <c r="L4543" s="235">
        <v>99.985699966582288</v>
      </c>
      <c r="M4543" s="240">
        <v>100.25375594287922</v>
      </c>
      <c r="N4543" s="240">
        <v>101.15264004102677</v>
      </c>
      <c r="O4543" s="240"/>
      <c r="P4543" s="238"/>
    </row>
    <row r="4544" spans="9:16" x14ac:dyDescent="0.35">
      <c r="I4544" s="223">
        <v>48057</v>
      </c>
      <c r="J4544" s="233">
        <v>99.896048498815802</v>
      </c>
      <c r="K4544" s="235">
        <v>99.986368702132751</v>
      </c>
      <c r="L4544" s="235">
        <v>99.985703307711589</v>
      </c>
      <c r="M4544" s="240">
        <v>100.25337029554969</v>
      </c>
      <c r="N4544" s="240">
        <v>101.15245130023081</v>
      </c>
      <c r="O4544" s="240"/>
      <c r="P4544" s="238"/>
    </row>
    <row r="4545" spans="9:16" x14ac:dyDescent="0.35">
      <c r="I4545" s="223">
        <v>48058</v>
      </c>
      <c r="J4545" s="233">
        <v>99.89607505770725</v>
      </c>
      <c r="K4545" s="235">
        <v>99.986372184835332</v>
      </c>
      <c r="L4545" s="235">
        <v>99.985706648840889</v>
      </c>
      <c r="M4545" s="240">
        <v>100.25298464822015</v>
      </c>
      <c r="N4545" s="240">
        <v>101.15226255943483</v>
      </c>
      <c r="O4545" s="240"/>
      <c r="P4545" s="238"/>
    </row>
    <row r="4546" spans="9:16" x14ac:dyDescent="0.35">
      <c r="I4546" s="223">
        <v>48059</v>
      </c>
      <c r="J4546" s="233">
        <v>99.896101616598699</v>
      </c>
      <c r="K4546" s="235">
        <v>99.986375667537914</v>
      </c>
      <c r="L4546" s="235">
        <v>99.985709989970189</v>
      </c>
      <c r="M4546" s="240">
        <v>100.25259900089061</v>
      </c>
      <c r="N4546" s="240">
        <v>101.15207381863887</v>
      </c>
      <c r="O4546" s="240"/>
      <c r="P4546" s="238"/>
    </row>
    <row r="4547" spans="9:16" x14ac:dyDescent="0.35">
      <c r="I4547" s="223">
        <v>48060</v>
      </c>
      <c r="J4547" s="233">
        <v>99.896128175490148</v>
      </c>
      <c r="K4547" s="235">
        <v>99.986379150240495</v>
      </c>
      <c r="L4547" s="235">
        <v>99.98571333109949</v>
      </c>
      <c r="M4547" s="240">
        <v>100.25221335356107</v>
      </c>
      <c r="N4547" s="240">
        <v>101.15188507784289</v>
      </c>
      <c r="O4547" s="240"/>
      <c r="P4547" s="238"/>
    </row>
    <row r="4548" spans="9:16" x14ac:dyDescent="0.35">
      <c r="I4548" s="223">
        <v>48061</v>
      </c>
      <c r="J4548" s="233">
        <v>99.896154734381597</v>
      </c>
      <c r="K4548" s="235">
        <v>99.986382632943076</v>
      </c>
      <c r="L4548" s="235">
        <v>99.98571667222879</v>
      </c>
      <c r="M4548" s="240">
        <v>100.25182770623154</v>
      </c>
      <c r="N4548" s="240">
        <v>101.15169633704693</v>
      </c>
      <c r="O4548" s="240"/>
      <c r="P4548" s="238"/>
    </row>
    <row r="4549" spans="9:16" x14ac:dyDescent="0.35">
      <c r="I4549" s="223">
        <v>48062</v>
      </c>
      <c r="J4549" s="233">
        <v>99.896181293273045</v>
      </c>
      <c r="K4549" s="235">
        <v>99.986386115645658</v>
      </c>
      <c r="L4549" s="235">
        <v>99.98572001335809</v>
      </c>
      <c r="M4549" s="240">
        <v>100.251442058902</v>
      </c>
      <c r="N4549" s="240">
        <v>101.15150759625095</v>
      </c>
      <c r="O4549" s="240"/>
      <c r="P4549" s="238"/>
    </row>
    <row r="4550" spans="9:16" x14ac:dyDescent="0.35">
      <c r="I4550" s="223">
        <v>48063</v>
      </c>
      <c r="J4550" s="233">
        <v>99.896207852164494</v>
      </c>
      <c r="K4550" s="235">
        <v>99.986389598348239</v>
      </c>
      <c r="L4550" s="235">
        <v>99.985723354487391</v>
      </c>
      <c r="M4550" s="240">
        <v>100.25105641157246</v>
      </c>
      <c r="N4550" s="240">
        <v>101.15131885545499</v>
      </c>
      <c r="O4550" s="240"/>
      <c r="P4550" s="238"/>
    </row>
    <row r="4551" spans="9:16" x14ac:dyDescent="0.35">
      <c r="I4551" s="223">
        <v>48064</v>
      </c>
      <c r="J4551" s="233">
        <v>99.896234411055943</v>
      </c>
      <c r="K4551" s="235">
        <v>99.986393081050821</v>
      </c>
      <c r="L4551" s="235">
        <v>99.985726695616691</v>
      </c>
      <c r="M4551" s="240">
        <v>100.25067076424293</v>
      </c>
      <c r="N4551" s="240">
        <v>101.15113011465901</v>
      </c>
      <c r="O4551" s="240"/>
      <c r="P4551" s="238"/>
    </row>
    <row r="4552" spans="9:16" x14ac:dyDescent="0.35">
      <c r="I4552" s="223">
        <v>48065</v>
      </c>
      <c r="J4552" s="233">
        <v>99.896260969947392</v>
      </c>
      <c r="K4552" s="235">
        <v>99.986396563753402</v>
      </c>
      <c r="L4552" s="235">
        <v>99.985730036745991</v>
      </c>
      <c r="M4552" s="240">
        <v>100.25028511691339</v>
      </c>
      <c r="N4552" s="240">
        <v>101.15094137386305</v>
      </c>
      <c r="O4552" s="240"/>
      <c r="P4552" s="238"/>
    </row>
    <row r="4553" spans="9:16" x14ac:dyDescent="0.35">
      <c r="I4553" s="223">
        <v>48066</v>
      </c>
      <c r="J4553" s="233">
        <v>99.89628752883884</v>
      </c>
      <c r="K4553" s="235">
        <v>99.986400046455984</v>
      </c>
      <c r="L4553" s="235">
        <v>99.985733377875292</v>
      </c>
      <c r="M4553" s="240">
        <v>100.24989946958385</v>
      </c>
      <c r="N4553" s="240">
        <v>101.15075263306707</v>
      </c>
      <c r="O4553" s="240"/>
      <c r="P4553" s="238"/>
    </row>
    <row r="4554" spans="9:16" x14ac:dyDescent="0.35">
      <c r="I4554" s="223">
        <v>48067</v>
      </c>
      <c r="J4554" s="233">
        <v>99.896314087730289</v>
      </c>
      <c r="K4554" s="235">
        <v>99.986403529158565</v>
      </c>
      <c r="L4554" s="235">
        <v>99.985736719004592</v>
      </c>
      <c r="M4554" s="240">
        <v>100.24951382225431</v>
      </c>
      <c r="N4554" s="240">
        <v>101.15056389227111</v>
      </c>
      <c r="O4554" s="240"/>
      <c r="P4554" s="238"/>
    </row>
    <row r="4555" spans="9:16" x14ac:dyDescent="0.35">
      <c r="I4555" s="223">
        <v>48068</v>
      </c>
      <c r="J4555" s="233">
        <v>99.896340646621738</v>
      </c>
      <c r="K4555" s="235">
        <v>99.986407011861147</v>
      </c>
      <c r="L4555" s="235">
        <v>99.985740060133892</v>
      </c>
      <c r="M4555" s="240">
        <v>100.24912817492478</v>
      </c>
      <c r="N4555" s="240">
        <v>101.15037515147513</v>
      </c>
      <c r="O4555" s="240"/>
      <c r="P4555" s="238"/>
    </row>
    <row r="4556" spans="9:16" x14ac:dyDescent="0.35">
      <c r="I4556" s="223">
        <v>48069</v>
      </c>
      <c r="J4556" s="233">
        <v>99.896367205513187</v>
      </c>
      <c r="K4556" s="235">
        <v>99.986410494563728</v>
      </c>
      <c r="L4556" s="235">
        <v>99.985743401263193</v>
      </c>
      <c r="M4556" s="240">
        <v>100.24874252759524</v>
      </c>
      <c r="N4556" s="240">
        <v>101.15018641067917</v>
      </c>
      <c r="O4556" s="240"/>
      <c r="P4556" s="238"/>
    </row>
    <row r="4557" spans="9:16" x14ac:dyDescent="0.35">
      <c r="I4557" s="223">
        <v>48070</v>
      </c>
      <c r="J4557" s="233">
        <v>99.896393764404635</v>
      </c>
      <c r="K4557" s="235">
        <v>99.986413977266309</v>
      </c>
      <c r="L4557" s="235">
        <v>99.985746742392493</v>
      </c>
      <c r="M4557" s="240">
        <v>100.2483568802657</v>
      </c>
      <c r="N4557" s="240">
        <v>101.14999766988319</v>
      </c>
      <c r="O4557" s="240"/>
      <c r="P4557" s="238"/>
    </row>
    <row r="4558" spans="9:16" x14ac:dyDescent="0.35">
      <c r="I4558" s="223">
        <v>48071</v>
      </c>
      <c r="J4558" s="233">
        <v>99.896420323296084</v>
      </c>
      <c r="K4558" s="235">
        <v>99.986417459968891</v>
      </c>
      <c r="L4558" s="235">
        <v>99.985750083521793</v>
      </c>
      <c r="M4558" s="240">
        <v>100.24797123293617</v>
      </c>
      <c r="N4558" s="240">
        <v>101.14980892908723</v>
      </c>
      <c r="O4558" s="240"/>
      <c r="P4558" s="238"/>
    </row>
    <row r="4559" spans="9:16" x14ac:dyDescent="0.35">
      <c r="I4559" s="223">
        <v>48072</v>
      </c>
      <c r="J4559" s="233">
        <v>99.896446882187533</v>
      </c>
      <c r="K4559" s="235">
        <v>99.986420942671472</v>
      </c>
      <c r="L4559" s="235">
        <v>99.985753424651094</v>
      </c>
      <c r="M4559" s="240">
        <v>100.24758558560663</v>
      </c>
      <c r="N4559" s="240">
        <v>101.14962018829125</v>
      </c>
      <c r="O4559" s="240"/>
      <c r="P4559" s="238"/>
    </row>
    <row r="4560" spans="9:16" x14ac:dyDescent="0.35">
      <c r="I4560" s="223">
        <v>48073</v>
      </c>
      <c r="J4560" s="233">
        <v>99.896473441078982</v>
      </c>
      <c r="K4560" s="235">
        <v>99.986424425374054</v>
      </c>
      <c r="L4560" s="235">
        <v>99.985756765780394</v>
      </c>
      <c r="M4560" s="240">
        <v>100.24719993827709</v>
      </c>
      <c r="N4560" s="240">
        <v>101.14943144749529</v>
      </c>
      <c r="O4560" s="240"/>
      <c r="P4560" s="238"/>
    </row>
    <row r="4561" spans="9:16" x14ac:dyDescent="0.35">
      <c r="I4561" s="223">
        <v>48074</v>
      </c>
      <c r="J4561" s="233">
        <v>99.89649999997043</v>
      </c>
      <c r="K4561" s="235">
        <v>99.986427908076635</v>
      </c>
      <c r="L4561" s="235">
        <v>99.985760106909694</v>
      </c>
      <c r="M4561" s="240">
        <v>100.24681429094755</v>
      </c>
      <c r="N4561" s="240">
        <v>101.14924270669931</v>
      </c>
      <c r="O4561" s="240"/>
      <c r="P4561" s="238"/>
    </row>
    <row r="4562" spans="9:16" x14ac:dyDescent="0.35">
      <c r="I4562" s="223">
        <v>48075</v>
      </c>
      <c r="J4562" s="233">
        <v>99.896526558861879</v>
      </c>
      <c r="K4562" s="235">
        <v>99.986431390779217</v>
      </c>
      <c r="L4562" s="235">
        <v>99.985763448038995</v>
      </c>
      <c r="M4562" s="240">
        <v>100.24642864361802</v>
      </c>
      <c r="N4562" s="240">
        <v>101.14905396590335</v>
      </c>
      <c r="O4562" s="240"/>
      <c r="P4562" s="238"/>
    </row>
    <row r="4563" spans="9:16" x14ac:dyDescent="0.35">
      <c r="I4563" s="223">
        <v>48076</v>
      </c>
      <c r="J4563" s="233">
        <v>99.896553117753328</v>
      </c>
      <c r="K4563" s="235">
        <v>99.986434873481798</v>
      </c>
      <c r="L4563" s="235">
        <v>99.985766789168295</v>
      </c>
      <c r="M4563" s="240">
        <v>100.24604299628848</v>
      </c>
      <c r="N4563" s="240">
        <v>101.14886522510737</v>
      </c>
      <c r="O4563" s="240"/>
      <c r="P4563" s="238"/>
    </row>
    <row r="4564" spans="9:16" x14ac:dyDescent="0.35">
      <c r="I4564" s="223">
        <v>48077</v>
      </c>
      <c r="J4564" s="233">
        <v>99.896579676644777</v>
      </c>
      <c r="K4564" s="235">
        <v>99.986438356184379</v>
      </c>
      <c r="L4564" s="235">
        <v>99.985770130297595</v>
      </c>
      <c r="M4564" s="240">
        <v>100.24565734895894</v>
      </c>
      <c r="N4564" s="240">
        <v>101.14867648431141</v>
      </c>
      <c r="O4564" s="240"/>
      <c r="P4564" s="238"/>
    </row>
    <row r="4565" spans="9:16" x14ac:dyDescent="0.35">
      <c r="I4565" s="223">
        <v>48078</v>
      </c>
      <c r="J4565" s="233">
        <v>99.896606235536225</v>
      </c>
      <c r="K4565" s="235">
        <v>99.986441838886961</v>
      </c>
      <c r="L4565" s="235">
        <v>99.985773471426896</v>
      </c>
      <c r="M4565" s="240">
        <v>100.24527170162941</v>
      </c>
      <c r="N4565" s="240">
        <v>101.14848774351543</v>
      </c>
      <c r="O4565" s="240"/>
      <c r="P4565" s="238"/>
    </row>
    <row r="4566" spans="9:16" x14ac:dyDescent="0.35">
      <c r="I4566" s="223">
        <v>48079</v>
      </c>
      <c r="J4566" s="233">
        <v>99.896632794427674</v>
      </c>
      <c r="K4566" s="235">
        <v>99.986445321589542</v>
      </c>
      <c r="L4566" s="235">
        <v>99.985776812556196</v>
      </c>
      <c r="M4566" s="240">
        <v>100.24488605429987</v>
      </c>
      <c r="N4566" s="240">
        <v>101.14829900271947</v>
      </c>
      <c r="O4566" s="240"/>
      <c r="P4566" s="238"/>
    </row>
    <row r="4567" spans="9:16" x14ac:dyDescent="0.35">
      <c r="I4567" s="223">
        <v>48080</v>
      </c>
      <c r="J4567" s="233">
        <v>99.896659353319123</v>
      </c>
      <c r="K4567" s="235">
        <v>99.986448804292124</v>
      </c>
      <c r="L4567" s="235">
        <v>99.985780153685496</v>
      </c>
      <c r="M4567" s="240">
        <v>100.24450040697033</v>
      </c>
      <c r="N4567" s="240">
        <v>101.14811026192349</v>
      </c>
      <c r="O4567" s="240"/>
      <c r="P4567" s="238"/>
    </row>
    <row r="4568" spans="9:16" x14ac:dyDescent="0.35">
      <c r="I4568" s="223">
        <v>48081</v>
      </c>
      <c r="J4568" s="233">
        <v>99.896685912210572</v>
      </c>
      <c r="K4568" s="235">
        <v>99.986452286994705</v>
      </c>
      <c r="L4568" s="235">
        <v>99.985783494814797</v>
      </c>
      <c r="M4568" s="240">
        <v>100.24411475964079</v>
      </c>
      <c r="N4568" s="240">
        <v>101.14792152112753</v>
      </c>
      <c r="O4568" s="240"/>
      <c r="P4568" s="238"/>
    </row>
    <row r="4569" spans="9:16" x14ac:dyDescent="0.35">
      <c r="I4569" s="223">
        <v>48082</v>
      </c>
      <c r="J4569" s="233">
        <v>99.89671247110202</v>
      </c>
      <c r="K4569" s="235">
        <v>99.986455769697287</v>
      </c>
      <c r="L4569" s="235">
        <v>99.985786835944097</v>
      </c>
      <c r="M4569" s="240">
        <v>100.24372911231126</v>
      </c>
      <c r="N4569" s="240">
        <v>101.14773278033155</v>
      </c>
      <c r="O4569" s="240"/>
      <c r="P4569" s="238"/>
    </row>
    <row r="4570" spans="9:16" x14ac:dyDescent="0.35">
      <c r="I4570" s="223">
        <v>48083</v>
      </c>
      <c r="J4570" s="233">
        <v>99.896739029993469</v>
      </c>
      <c r="K4570" s="235">
        <v>99.986459252399868</v>
      </c>
      <c r="L4570" s="235">
        <v>99.985790177073397</v>
      </c>
      <c r="M4570" s="240">
        <v>100.24334346498172</v>
      </c>
      <c r="N4570" s="240">
        <v>101.14754403953559</v>
      </c>
      <c r="O4570" s="240"/>
      <c r="P4570" s="238"/>
    </row>
    <row r="4571" spans="9:16" x14ac:dyDescent="0.35">
      <c r="I4571" s="223">
        <v>48084</v>
      </c>
      <c r="J4571" s="233">
        <v>99.896765588884918</v>
      </c>
      <c r="K4571" s="235">
        <v>99.98646273510245</v>
      </c>
      <c r="L4571" s="235">
        <v>99.985793518202698</v>
      </c>
      <c r="M4571" s="240">
        <v>100.24295781765218</v>
      </c>
      <c r="N4571" s="240">
        <v>101.14735529873961</v>
      </c>
      <c r="O4571" s="240"/>
      <c r="P4571" s="238"/>
    </row>
    <row r="4572" spans="9:16" x14ac:dyDescent="0.35">
      <c r="I4572" s="223">
        <v>48085</v>
      </c>
      <c r="J4572" s="233">
        <v>99.896792147776367</v>
      </c>
      <c r="K4572" s="235">
        <v>99.986466217805031</v>
      </c>
      <c r="L4572" s="235">
        <v>99.985796859331998</v>
      </c>
      <c r="M4572" s="240">
        <v>100.24257217032265</v>
      </c>
      <c r="N4572" s="240">
        <v>101.14716655794365</v>
      </c>
      <c r="O4572" s="240"/>
      <c r="P4572" s="238"/>
    </row>
    <row r="4573" spans="9:16" x14ac:dyDescent="0.35">
      <c r="I4573" s="223">
        <v>48086</v>
      </c>
      <c r="J4573" s="233">
        <v>99.896818706667815</v>
      </c>
      <c r="K4573" s="235">
        <v>99.986469700507612</v>
      </c>
      <c r="L4573" s="235">
        <v>99.985800200461298</v>
      </c>
      <c r="M4573" s="240">
        <v>100.24218652299311</v>
      </c>
      <c r="N4573" s="240">
        <v>101.14697781714767</v>
      </c>
      <c r="O4573" s="240"/>
      <c r="P4573" s="238"/>
    </row>
    <row r="4574" spans="9:16" x14ac:dyDescent="0.35">
      <c r="I4574" s="223">
        <v>48087</v>
      </c>
      <c r="J4574" s="233">
        <v>99.896845265559264</v>
      </c>
      <c r="K4574" s="235">
        <v>99.986473183210194</v>
      </c>
      <c r="L4574" s="235">
        <v>99.985803541590599</v>
      </c>
      <c r="M4574" s="240">
        <v>100.24180087566357</v>
      </c>
      <c r="N4574" s="240">
        <v>101.14678907635171</v>
      </c>
      <c r="O4574" s="240"/>
      <c r="P4574" s="238"/>
    </row>
    <row r="4575" spans="9:16" x14ac:dyDescent="0.35">
      <c r="I4575" s="223">
        <v>48088</v>
      </c>
      <c r="J4575" s="233">
        <v>99.896871824450713</v>
      </c>
      <c r="K4575" s="235">
        <v>99.986476665912775</v>
      </c>
      <c r="L4575" s="235">
        <v>99.985806882719899</v>
      </c>
      <c r="M4575" s="240">
        <v>100.24141522833403</v>
      </c>
      <c r="N4575" s="240">
        <v>101.14660033555573</v>
      </c>
      <c r="O4575" s="240"/>
      <c r="P4575" s="238"/>
    </row>
    <row r="4576" spans="9:16" x14ac:dyDescent="0.35">
      <c r="I4576" s="223">
        <v>48089</v>
      </c>
      <c r="J4576" s="233">
        <v>99.896898383342162</v>
      </c>
      <c r="K4576" s="235">
        <v>99.986480148615357</v>
      </c>
      <c r="L4576" s="235">
        <v>99.985810223849199</v>
      </c>
      <c r="M4576" s="240">
        <v>100.2410295810045</v>
      </c>
      <c r="N4576" s="240">
        <v>101.14641159475977</v>
      </c>
      <c r="O4576" s="240"/>
      <c r="P4576" s="238"/>
    </row>
    <row r="4577" spans="9:16" x14ac:dyDescent="0.35">
      <c r="I4577" s="223">
        <v>48090</v>
      </c>
      <c r="J4577" s="233">
        <v>99.896924942233611</v>
      </c>
      <c r="K4577" s="235">
        <v>99.986483631317938</v>
      </c>
      <c r="L4577" s="235">
        <v>99.9858135649785</v>
      </c>
      <c r="M4577" s="240">
        <v>100.24064393367496</v>
      </c>
      <c r="N4577" s="240">
        <v>101.14622285396379</v>
      </c>
      <c r="O4577" s="240"/>
      <c r="P4577" s="238"/>
    </row>
    <row r="4578" spans="9:16" x14ac:dyDescent="0.35">
      <c r="I4578" s="223">
        <v>48091</v>
      </c>
      <c r="J4578" s="233">
        <v>99.896951501125059</v>
      </c>
      <c r="K4578" s="235">
        <v>99.98648711402052</v>
      </c>
      <c r="L4578" s="235">
        <v>99.9858169061078</v>
      </c>
      <c r="M4578" s="240">
        <v>100.24025828634542</v>
      </c>
      <c r="N4578" s="240">
        <v>101.14603411316783</v>
      </c>
      <c r="O4578" s="240"/>
      <c r="P4578" s="238"/>
    </row>
    <row r="4579" spans="9:16" x14ac:dyDescent="0.35">
      <c r="I4579" s="223">
        <v>48092</v>
      </c>
      <c r="J4579" s="233">
        <v>99.896978060016508</v>
      </c>
      <c r="K4579" s="235">
        <v>99.986490596723101</v>
      </c>
      <c r="L4579" s="235">
        <v>99.9858202472371</v>
      </c>
      <c r="M4579" s="240">
        <v>100.23987263901589</v>
      </c>
      <c r="N4579" s="240">
        <v>101.14584537237185</v>
      </c>
      <c r="O4579" s="240"/>
      <c r="P4579" s="238"/>
    </row>
    <row r="4580" spans="9:16" x14ac:dyDescent="0.35">
      <c r="I4580" s="223">
        <v>48093</v>
      </c>
      <c r="J4580" s="233">
        <v>99.897004618907957</v>
      </c>
      <c r="K4580" s="235">
        <v>99.986494079425682</v>
      </c>
      <c r="L4580" s="235">
        <v>99.985823588366401</v>
      </c>
      <c r="M4580" s="240">
        <v>100.23948699168635</v>
      </c>
      <c r="N4580" s="240">
        <v>101.14565663157589</v>
      </c>
      <c r="O4580" s="240"/>
      <c r="P4580" s="238"/>
    </row>
    <row r="4581" spans="9:16" x14ac:dyDescent="0.35">
      <c r="I4581" s="223">
        <v>48094</v>
      </c>
      <c r="J4581" s="233">
        <v>99.897031177799406</v>
      </c>
      <c r="K4581" s="235">
        <v>99.986497562128264</v>
      </c>
      <c r="L4581" s="235">
        <v>99.985826929495701</v>
      </c>
      <c r="M4581" s="240">
        <v>100.23910134435681</v>
      </c>
      <c r="N4581" s="240">
        <v>101.14546789077991</v>
      </c>
      <c r="O4581" s="240"/>
      <c r="P4581" s="238"/>
    </row>
    <row r="4582" spans="9:16" x14ac:dyDescent="0.35">
      <c r="I4582" s="223">
        <v>48095</v>
      </c>
      <c r="J4582" s="233">
        <v>99.897057736690854</v>
      </c>
      <c r="K4582" s="235">
        <v>99.986501044830845</v>
      </c>
      <c r="L4582" s="235">
        <v>99.985830270625002</v>
      </c>
      <c r="M4582" s="240">
        <v>100.23871569702727</v>
      </c>
      <c r="N4582" s="240">
        <v>101.14527914998395</v>
      </c>
      <c r="O4582" s="240"/>
      <c r="P4582" s="238"/>
    </row>
    <row r="4583" spans="9:16" x14ac:dyDescent="0.35">
      <c r="I4583" s="223">
        <v>48096</v>
      </c>
      <c r="J4583" s="233">
        <v>99.897084295582303</v>
      </c>
      <c r="K4583" s="235">
        <v>99.986504527533427</v>
      </c>
      <c r="L4583" s="235">
        <v>99.985833611754302</v>
      </c>
      <c r="M4583" s="240">
        <v>100.23833004969774</v>
      </c>
      <c r="N4583" s="240">
        <v>101.14509040918797</v>
      </c>
      <c r="O4583" s="240"/>
      <c r="P4583" s="238"/>
    </row>
    <row r="4584" spans="9:16" x14ac:dyDescent="0.35">
      <c r="I4584" s="223">
        <v>48097</v>
      </c>
      <c r="J4584" s="233">
        <v>99.897110854473752</v>
      </c>
      <c r="K4584" s="235">
        <v>99.986508010236008</v>
      </c>
      <c r="L4584" s="235">
        <v>99.985836952883602</v>
      </c>
      <c r="M4584" s="240">
        <v>100.2379444023682</v>
      </c>
      <c r="N4584" s="240">
        <v>101.14490166839201</v>
      </c>
      <c r="O4584" s="240"/>
      <c r="P4584" s="238"/>
    </row>
    <row r="4585" spans="9:16" x14ac:dyDescent="0.35">
      <c r="I4585" s="223">
        <v>48098</v>
      </c>
      <c r="J4585" s="233">
        <v>99.897137413365201</v>
      </c>
      <c r="K4585" s="235">
        <v>99.98651149293859</v>
      </c>
      <c r="L4585" s="235">
        <v>99.985840294012903</v>
      </c>
      <c r="M4585" s="240">
        <v>100.23755875503866</v>
      </c>
      <c r="N4585" s="240">
        <v>101.14471292759603</v>
      </c>
      <c r="O4585" s="240"/>
      <c r="P4585" s="238"/>
    </row>
    <row r="4586" spans="9:16" x14ac:dyDescent="0.35">
      <c r="I4586" s="223">
        <v>48099</v>
      </c>
      <c r="J4586" s="233">
        <v>99.897163972256649</v>
      </c>
      <c r="K4586" s="235">
        <v>99.986514975641171</v>
      </c>
      <c r="L4586" s="235">
        <v>99.985843635142203</v>
      </c>
      <c r="M4586" s="240">
        <v>100.23717310770913</v>
      </c>
      <c r="N4586" s="240">
        <v>101.14452418680007</v>
      </c>
      <c r="O4586" s="240"/>
      <c r="P4586" s="238"/>
    </row>
    <row r="4587" spans="9:16" x14ac:dyDescent="0.35">
      <c r="I4587" s="223">
        <v>48100</v>
      </c>
      <c r="J4587" s="233">
        <v>99.897190531148098</v>
      </c>
      <c r="K4587" s="235">
        <v>99.986518458343753</v>
      </c>
      <c r="L4587" s="235">
        <v>99.985846976271503</v>
      </c>
      <c r="M4587" s="240">
        <v>100.23678746037959</v>
      </c>
      <c r="N4587" s="240">
        <v>101.14433544600409</v>
      </c>
      <c r="O4587" s="240"/>
      <c r="P4587" s="238"/>
    </row>
    <row r="4588" spans="9:16" x14ac:dyDescent="0.35">
      <c r="I4588" s="223">
        <v>48101</v>
      </c>
      <c r="J4588" s="233">
        <v>99.897217090039547</v>
      </c>
      <c r="K4588" s="235">
        <v>99.986521941046334</v>
      </c>
      <c r="L4588" s="235">
        <v>99.985850317400804</v>
      </c>
      <c r="M4588" s="240">
        <v>100.23640181305005</v>
      </c>
      <c r="N4588" s="240">
        <v>101.14414670520813</v>
      </c>
      <c r="O4588" s="240"/>
      <c r="P4588" s="238"/>
    </row>
    <row r="4589" spans="9:16" x14ac:dyDescent="0.35">
      <c r="I4589" s="223">
        <v>48102</v>
      </c>
      <c r="J4589" s="233">
        <v>99.897243648930996</v>
      </c>
      <c r="K4589" s="235">
        <v>99.986525423748915</v>
      </c>
      <c r="L4589" s="235">
        <v>99.985853658530104</v>
      </c>
      <c r="M4589" s="240">
        <v>100.23601616572051</v>
      </c>
      <c r="N4589" s="240">
        <v>101.14395796441215</v>
      </c>
      <c r="O4589" s="240"/>
      <c r="P4589" s="238"/>
    </row>
    <row r="4590" spans="9:16" x14ac:dyDescent="0.35">
      <c r="I4590" s="223">
        <v>48103</v>
      </c>
      <c r="J4590" s="233">
        <v>99.897270207822444</v>
      </c>
      <c r="K4590" s="235">
        <v>99.986528906451497</v>
      </c>
      <c r="L4590" s="235">
        <v>99.985856999659404</v>
      </c>
      <c r="M4590" s="240">
        <v>100.23563051839098</v>
      </c>
      <c r="N4590" s="240">
        <v>101.14376922361619</v>
      </c>
      <c r="O4590" s="240"/>
      <c r="P4590" s="238"/>
    </row>
    <row r="4591" spans="9:16" x14ac:dyDescent="0.35">
      <c r="I4591" s="223">
        <v>48104</v>
      </c>
      <c r="J4591" s="233">
        <v>99.897296766713893</v>
      </c>
      <c r="K4591" s="235">
        <v>99.986532389154078</v>
      </c>
      <c r="L4591" s="235">
        <v>99.985860340788705</v>
      </c>
      <c r="M4591" s="240">
        <v>100.23524487106144</v>
      </c>
      <c r="N4591" s="240">
        <v>101.14358048282021</v>
      </c>
      <c r="O4591" s="240"/>
      <c r="P4591" s="238"/>
    </row>
    <row r="4592" spans="9:16" x14ac:dyDescent="0.35">
      <c r="I4592" s="223">
        <v>48105</v>
      </c>
      <c r="J4592" s="233">
        <v>99.897323325605342</v>
      </c>
      <c r="K4592" s="235">
        <v>99.98653587185666</v>
      </c>
      <c r="L4592" s="235">
        <v>99.985863681918005</v>
      </c>
      <c r="M4592" s="240">
        <v>100.2348592237319</v>
      </c>
      <c r="N4592" s="240">
        <v>101.14339174202425</v>
      </c>
      <c r="O4592" s="240"/>
      <c r="P4592" s="238"/>
    </row>
    <row r="4593" spans="9:16" x14ac:dyDescent="0.35">
      <c r="I4593" s="223">
        <v>48106</v>
      </c>
      <c r="J4593" s="233">
        <v>99.897349884496791</v>
      </c>
      <c r="K4593" s="235">
        <v>99.986539354559241</v>
      </c>
      <c r="L4593" s="235">
        <v>99.985867023047305</v>
      </c>
      <c r="M4593" s="240">
        <v>100.23447357640237</v>
      </c>
      <c r="N4593" s="240">
        <v>101.14320300122827</v>
      </c>
      <c r="O4593" s="240"/>
      <c r="P4593" s="238"/>
    </row>
    <row r="4594" spans="9:16" x14ac:dyDescent="0.35">
      <c r="I4594" s="223">
        <v>48107</v>
      </c>
      <c r="J4594" s="233">
        <v>99.897376443388239</v>
      </c>
      <c r="K4594" s="235">
        <v>99.986542837261823</v>
      </c>
      <c r="L4594" s="235">
        <v>99.985870364176606</v>
      </c>
      <c r="M4594" s="240">
        <v>100.23408792907283</v>
      </c>
      <c r="N4594" s="240">
        <v>101.14301426043231</v>
      </c>
      <c r="O4594" s="240"/>
      <c r="P4594" s="238"/>
    </row>
    <row r="4595" spans="9:16" x14ac:dyDescent="0.35">
      <c r="I4595" s="223">
        <v>48108</v>
      </c>
      <c r="J4595" s="233">
        <v>99.897403002279688</v>
      </c>
      <c r="K4595" s="235">
        <v>99.986546319964404</v>
      </c>
      <c r="L4595" s="235">
        <v>99.985873705305906</v>
      </c>
      <c r="M4595" s="240">
        <v>100.23370228174329</v>
      </c>
      <c r="N4595" s="240">
        <v>101.14282551963633</v>
      </c>
      <c r="O4595" s="240"/>
      <c r="P4595" s="238"/>
    </row>
    <row r="4596" spans="9:16" x14ac:dyDescent="0.35">
      <c r="I4596" s="223">
        <v>48109</v>
      </c>
      <c r="J4596" s="233">
        <v>99.897429561171137</v>
      </c>
      <c r="K4596" s="235">
        <v>99.986549802666985</v>
      </c>
      <c r="L4596" s="235">
        <v>99.985877046435206</v>
      </c>
      <c r="M4596" s="240">
        <v>100.23331663441375</v>
      </c>
      <c r="N4596" s="240">
        <v>101.14263677884037</v>
      </c>
      <c r="O4596" s="240"/>
      <c r="P4596" s="238"/>
    </row>
    <row r="4597" spans="9:16" x14ac:dyDescent="0.35">
      <c r="I4597" s="223">
        <v>48110</v>
      </c>
      <c r="J4597" s="233">
        <v>99.897456120062586</v>
      </c>
      <c r="K4597" s="235">
        <v>99.986553285369567</v>
      </c>
      <c r="L4597" s="235">
        <v>99.985880387564507</v>
      </c>
      <c r="M4597" s="240">
        <v>100.23293098708422</v>
      </c>
      <c r="N4597" s="240">
        <v>101.14244803804439</v>
      </c>
      <c r="O4597" s="240"/>
      <c r="P4597" s="238"/>
    </row>
    <row r="4598" spans="9:16" x14ac:dyDescent="0.35">
      <c r="I4598" s="223">
        <v>48111</v>
      </c>
      <c r="J4598" s="233">
        <v>99.897482678954034</v>
      </c>
      <c r="K4598" s="235">
        <v>99.986556768072148</v>
      </c>
      <c r="L4598" s="235">
        <v>99.985883728693807</v>
      </c>
      <c r="M4598" s="240">
        <v>100.23254533975468</v>
      </c>
      <c r="N4598" s="240">
        <v>101.14225929724843</v>
      </c>
      <c r="O4598" s="240"/>
      <c r="P4598" s="238"/>
    </row>
    <row r="4599" spans="9:16" x14ac:dyDescent="0.35">
      <c r="I4599" s="223">
        <v>48112</v>
      </c>
      <c r="J4599" s="233">
        <v>99.897509237845483</v>
      </c>
      <c r="K4599" s="235">
        <v>99.98656025077473</v>
      </c>
      <c r="L4599" s="235">
        <v>99.985887069823107</v>
      </c>
      <c r="M4599" s="240">
        <v>100.23215969242514</v>
      </c>
      <c r="N4599" s="240">
        <v>101.14207055645245</v>
      </c>
      <c r="O4599" s="240"/>
      <c r="P4599" s="238"/>
    </row>
    <row r="4600" spans="9:16" x14ac:dyDescent="0.35">
      <c r="I4600" s="223">
        <v>48113</v>
      </c>
      <c r="J4600" s="233">
        <v>99.897535796736932</v>
      </c>
      <c r="K4600" s="235">
        <v>99.986563733477311</v>
      </c>
      <c r="L4600" s="235">
        <v>99.985890410952408</v>
      </c>
      <c r="M4600" s="240">
        <v>100.23177404509561</v>
      </c>
      <c r="N4600" s="240">
        <v>101.14188181565649</v>
      </c>
      <c r="O4600" s="240"/>
      <c r="P4600" s="238"/>
    </row>
    <row r="4601" spans="9:16" x14ac:dyDescent="0.35">
      <c r="I4601" s="223">
        <v>48114</v>
      </c>
      <c r="J4601" s="233">
        <v>99.897562355628381</v>
      </c>
      <c r="K4601" s="235">
        <v>99.986567216179893</v>
      </c>
      <c r="L4601" s="235">
        <v>99.985893752081708</v>
      </c>
      <c r="M4601" s="240">
        <v>100.23138839776607</v>
      </c>
      <c r="N4601" s="240">
        <v>101.14169307486051</v>
      </c>
      <c r="O4601" s="240"/>
      <c r="P4601" s="238"/>
    </row>
    <row r="4602" spans="9:16" x14ac:dyDescent="0.35">
      <c r="I4602" s="223">
        <v>48115</v>
      </c>
      <c r="J4602" s="233">
        <v>99.897588914519829</v>
      </c>
      <c r="K4602" s="235">
        <v>99.986570698882474</v>
      </c>
      <c r="L4602" s="235">
        <v>99.985897093211008</v>
      </c>
      <c r="M4602" s="240">
        <v>100.23100275043653</v>
      </c>
      <c r="N4602" s="240">
        <v>101.14150433406455</v>
      </c>
      <c r="O4602" s="240"/>
      <c r="P4602" s="238"/>
    </row>
    <row r="4603" spans="9:16" x14ac:dyDescent="0.35">
      <c r="I4603" s="223">
        <v>48116</v>
      </c>
      <c r="J4603" s="233">
        <v>99.897615473411278</v>
      </c>
      <c r="K4603" s="235">
        <v>99.986574181585055</v>
      </c>
      <c r="L4603" s="235">
        <v>99.985900434340309</v>
      </c>
      <c r="M4603" s="240">
        <v>100.23061710310699</v>
      </c>
      <c r="N4603" s="240">
        <v>101.14131559326857</v>
      </c>
      <c r="O4603" s="240"/>
      <c r="P4603" s="238"/>
    </row>
    <row r="4604" spans="9:16" x14ac:dyDescent="0.35">
      <c r="I4604" s="223">
        <v>48117</v>
      </c>
      <c r="J4604" s="233">
        <v>99.897642032302727</v>
      </c>
      <c r="K4604" s="235">
        <v>99.986577664287637</v>
      </c>
      <c r="L4604" s="235">
        <v>99.985903775469609</v>
      </c>
      <c r="M4604" s="240">
        <v>100.23023145577746</v>
      </c>
      <c r="N4604" s="240">
        <v>101.14112685247261</v>
      </c>
      <c r="O4604" s="240"/>
      <c r="P4604" s="238"/>
    </row>
    <row r="4605" spans="9:16" x14ac:dyDescent="0.35">
      <c r="I4605" s="223">
        <v>48118</v>
      </c>
      <c r="J4605" s="233">
        <v>99.897668591194176</v>
      </c>
      <c r="K4605" s="235">
        <v>99.986581146990218</v>
      </c>
      <c r="L4605" s="235">
        <v>99.985907116598909</v>
      </c>
      <c r="M4605" s="240">
        <v>100.22984580844792</v>
      </c>
      <c r="N4605" s="240">
        <v>101.14093811167663</v>
      </c>
      <c r="O4605" s="240"/>
      <c r="P4605" s="238"/>
    </row>
    <row r="4606" spans="9:16" x14ac:dyDescent="0.35">
      <c r="I4606" s="223">
        <v>48119</v>
      </c>
      <c r="J4606" s="233">
        <v>99.897695150085625</v>
      </c>
      <c r="K4606" s="235">
        <v>99.9865846296928</v>
      </c>
      <c r="L4606" s="235">
        <v>99.98591045772821</v>
      </c>
      <c r="M4606" s="240">
        <v>100.22946016111838</v>
      </c>
      <c r="N4606" s="240">
        <v>101.14074937088067</v>
      </c>
      <c r="O4606" s="240"/>
      <c r="P4606" s="238"/>
    </row>
    <row r="4607" spans="9:16" x14ac:dyDescent="0.35">
      <c r="I4607" s="223">
        <v>48120</v>
      </c>
      <c r="J4607" s="233">
        <v>99.897721708977073</v>
      </c>
      <c r="K4607" s="235">
        <v>99.986588112395381</v>
      </c>
      <c r="L4607" s="235">
        <v>99.98591379885751</v>
      </c>
      <c r="M4607" s="240">
        <v>100.22907451378885</v>
      </c>
      <c r="N4607" s="240">
        <v>101.14056063008469</v>
      </c>
      <c r="O4607" s="240"/>
      <c r="P4607" s="238"/>
    </row>
    <row r="4608" spans="9:16" x14ac:dyDescent="0.35">
      <c r="I4608" s="223">
        <v>48121</v>
      </c>
      <c r="J4608" s="233">
        <v>99.897748267868522</v>
      </c>
      <c r="K4608" s="235">
        <v>99.986591595097963</v>
      </c>
      <c r="L4608" s="235">
        <v>99.98591713998681</v>
      </c>
      <c r="M4608" s="240">
        <v>100.22868886645931</v>
      </c>
      <c r="N4608" s="240">
        <v>101.14037188928873</v>
      </c>
      <c r="O4608" s="240"/>
      <c r="P4608" s="238"/>
    </row>
    <row r="4609" spans="9:16" x14ac:dyDescent="0.35">
      <c r="I4609" s="223">
        <v>48122</v>
      </c>
      <c r="J4609" s="233">
        <v>99.897774826759971</v>
      </c>
      <c r="K4609" s="235">
        <v>99.986595077800544</v>
      </c>
      <c r="L4609" s="235">
        <v>99.985920481116111</v>
      </c>
      <c r="M4609" s="240">
        <v>100.22830321912977</v>
      </c>
      <c r="N4609" s="240">
        <v>101.14018314849275</v>
      </c>
      <c r="O4609" s="240"/>
      <c r="P4609" s="238"/>
    </row>
    <row r="4610" spans="9:16" x14ac:dyDescent="0.35">
      <c r="I4610" s="223">
        <v>48123</v>
      </c>
      <c r="J4610" s="233">
        <v>99.89780138565142</v>
      </c>
      <c r="K4610" s="235">
        <v>99.986598560503126</v>
      </c>
      <c r="L4610" s="235">
        <v>99.985923822245411</v>
      </c>
      <c r="M4610" s="240">
        <v>100.22791757180023</v>
      </c>
      <c r="N4610" s="240">
        <v>101.13999440769679</v>
      </c>
      <c r="O4610" s="240"/>
      <c r="P4610" s="238"/>
    </row>
    <row r="4611" spans="9:16" x14ac:dyDescent="0.35">
      <c r="I4611" s="223">
        <v>48124</v>
      </c>
      <c r="J4611" s="233">
        <v>99.897827944542868</v>
      </c>
      <c r="K4611" s="235">
        <v>99.986602043205707</v>
      </c>
      <c r="L4611" s="235">
        <v>99.985927163374711</v>
      </c>
      <c r="M4611" s="240">
        <v>100.2275319244707</v>
      </c>
      <c r="N4611" s="240">
        <v>101.13980566690081</v>
      </c>
      <c r="O4611" s="240"/>
      <c r="P4611" s="238"/>
    </row>
    <row r="4612" spans="9:16" x14ac:dyDescent="0.35">
      <c r="I4612" s="223">
        <v>48125</v>
      </c>
      <c r="J4612" s="233">
        <v>99.897854503434317</v>
      </c>
      <c r="K4612" s="235">
        <v>99.986605525908288</v>
      </c>
      <c r="L4612" s="235">
        <v>99.985930504504012</v>
      </c>
      <c r="M4612" s="240">
        <v>100.22714627714116</v>
      </c>
      <c r="N4612" s="240">
        <v>101.13961692610485</v>
      </c>
      <c r="O4612" s="240"/>
      <c r="P4612" s="238"/>
    </row>
    <row r="4613" spans="9:16" x14ac:dyDescent="0.35">
      <c r="I4613" s="223">
        <v>48126</v>
      </c>
      <c r="J4613" s="233">
        <v>99.897881062325766</v>
      </c>
      <c r="K4613" s="235">
        <v>99.98660900861087</v>
      </c>
      <c r="L4613" s="235">
        <v>99.985933845633312</v>
      </c>
      <c r="M4613" s="240">
        <v>100.22676062981162</v>
      </c>
      <c r="N4613" s="240">
        <v>101.13942818530887</v>
      </c>
      <c r="O4613" s="240"/>
      <c r="P4613" s="238"/>
    </row>
    <row r="4614" spans="9:16" x14ac:dyDescent="0.35">
      <c r="I4614" s="223">
        <v>48127</v>
      </c>
      <c r="J4614" s="233">
        <v>99.897907621217215</v>
      </c>
      <c r="K4614" s="235">
        <v>99.986612491313451</v>
      </c>
      <c r="L4614" s="235">
        <v>99.985937186762612</v>
      </c>
      <c r="M4614" s="240">
        <v>100.22637498248208</v>
      </c>
      <c r="N4614" s="240">
        <v>101.13923944451291</v>
      </c>
      <c r="O4614" s="240"/>
      <c r="P4614" s="238"/>
    </row>
    <row r="4615" spans="9:16" x14ac:dyDescent="0.35">
      <c r="I4615" s="223">
        <v>48128</v>
      </c>
      <c r="J4615" s="233">
        <v>99.897934180108663</v>
      </c>
      <c r="K4615" s="235">
        <v>99.986615974016033</v>
      </c>
      <c r="L4615" s="235">
        <v>99.985940527891913</v>
      </c>
      <c r="M4615" s="240">
        <v>100.22598933515255</v>
      </c>
      <c r="N4615" s="240">
        <v>101.13905070371693</v>
      </c>
      <c r="O4615" s="240"/>
      <c r="P4615" s="238"/>
    </row>
    <row r="4616" spans="9:16" x14ac:dyDescent="0.35">
      <c r="I4616" s="223">
        <v>48129</v>
      </c>
      <c r="J4616" s="233">
        <v>99.897960739000112</v>
      </c>
      <c r="K4616" s="235">
        <v>99.986619456718614</v>
      </c>
      <c r="L4616" s="235">
        <v>99.985943869021213</v>
      </c>
      <c r="M4616" s="240">
        <v>100.22560368782301</v>
      </c>
      <c r="N4616" s="240">
        <v>101.13886196292097</v>
      </c>
      <c r="O4616" s="240"/>
      <c r="P4616" s="238"/>
    </row>
    <row r="4617" spans="9:16" x14ac:dyDescent="0.35">
      <c r="I4617" s="223">
        <v>48130</v>
      </c>
      <c r="J4617" s="233">
        <v>99.897987297891561</v>
      </c>
      <c r="K4617" s="235">
        <v>99.986622939421196</v>
      </c>
      <c r="L4617" s="235">
        <v>99.985947210150513</v>
      </c>
      <c r="M4617" s="240">
        <v>100.22521804049347</v>
      </c>
      <c r="N4617" s="240">
        <v>101.13867322212499</v>
      </c>
      <c r="O4617" s="240"/>
      <c r="P4617" s="238"/>
    </row>
    <row r="4618" spans="9:16" x14ac:dyDescent="0.35">
      <c r="I4618" s="223">
        <v>48131</v>
      </c>
      <c r="J4618" s="233">
        <v>99.89801385678301</v>
      </c>
      <c r="K4618" s="235">
        <v>99.986626422123777</v>
      </c>
      <c r="L4618" s="235">
        <v>99.985950551279814</v>
      </c>
      <c r="M4618" s="240">
        <v>100.22483239316394</v>
      </c>
      <c r="N4618" s="240">
        <v>101.13848448132903</v>
      </c>
      <c r="O4618" s="240"/>
      <c r="P4618" s="238"/>
    </row>
    <row r="4619" spans="9:16" x14ac:dyDescent="0.35">
      <c r="I4619" s="223">
        <v>48132</v>
      </c>
      <c r="J4619" s="233">
        <v>99.898040415674458</v>
      </c>
      <c r="K4619" s="235">
        <v>99.986629904826358</v>
      </c>
      <c r="L4619" s="235">
        <v>99.985953892409114</v>
      </c>
      <c r="M4619" s="240">
        <v>100.2244467458344</v>
      </c>
      <c r="N4619" s="240">
        <v>101.13829574053305</v>
      </c>
      <c r="O4619" s="240"/>
      <c r="P4619" s="238"/>
    </row>
    <row r="4620" spans="9:16" x14ac:dyDescent="0.35">
      <c r="I4620" s="223">
        <v>48133</v>
      </c>
      <c r="J4620" s="233">
        <v>99.898066974565907</v>
      </c>
      <c r="K4620" s="235">
        <v>99.98663338752894</v>
      </c>
      <c r="L4620" s="235">
        <v>99.985957233538414</v>
      </c>
      <c r="M4620" s="240">
        <v>100.22406109850486</v>
      </c>
      <c r="N4620" s="240">
        <v>101.13810699973709</v>
      </c>
      <c r="O4620" s="240"/>
      <c r="P4620" s="238"/>
    </row>
    <row r="4621" spans="9:16" x14ac:dyDescent="0.35">
      <c r="I4621" s="223">
        <v>48134</v>
      </c>
      <c r="J4621" s="233">
        <v>99.898093533457356</v>
      </c>
      <c r="K4621" s="235">
        <v>99.986636870231521</v>
      </c>
      <c r="L4621" s="235">
        <v>99.985960574667715</v>
      </c>
      <c r="M4621" s="240">
        <v>100.22367545117532</v>
      </c>
      <c r="N4621" s="240">
        <v>101.13791825894111</v>
      </c>
      <c r="O4621" s="240"/>
      <c r="P4621" s="238"/>
    </row>
    <row r="4622" spans="9:16" x14ac:dyDescent="0.35">
      <c r="I4622" s="223">
        <v>48135</v>
      </c>
      <c r="J4622" s="233">
        <v>99.898120092348805</v>
      </c>
      <c r="K4622" s="235">
        <v>99.986640352934103</v>
      </c>
      <c r="L4622" s="235">
        <v>99.985963915797015</v>
      </c>
      <c r="M4622" s="240">
        <v>100.22328980384579</v>
      </c>
      <c r="N4622" s="240">
        <v>101.13772951814515</v>
      </c>
      <c r="O4622" s="240"/>
      <c r="P4622" s="238"/>
    </row>
    <row r="4623" spans="9:16" x14ac:dyDescent="0.35">
      <c r="I4623" s="223">
        <v>48136</v>
      </c>
      <c r="J4623" s="233">
        <v>99.898146651240253</v>
      </c>
      <c r="K4623" s="235">
        <v>99.986643835636684</v>
      </c>
      <c r="L4623" s="235">
        <v>99.985967256926315</v>
      </c>
      <c r="M4623" s="240">
        <v>100.22290415651625</v>
      </c>
      <c r="N4623" s="240">
        <v>101.13754077734917</v>
      </c>
      <c r="O4623" s="240"/>
      <c r="P4623" s="238"/>
    </row>
    <row r="4624" spans="9:16" x14ac:dyDescent="0.35">
      <c r="I4624" s="223">
        <v>48137</v>
      </c>
      <c r="J4624" s="233">
        <v>99.898173210131702</v>
      </c>
      <c r="K4624" s="235">
        <v>99.986647318339266</v>
      </c>
      <c r="L4624" s="235">
        <v>99.985970598055616</v>
      </c>
      <c r="M4624" s="240">
        <v>100.22251850918671</v>
      </c>
      <c r="N4624" s="240">
        <v>101.13735203655321</v>
      </c>
      <c r="O4624" s="240"/>
      <c r="P4624" s="238"/>
    </row>
    <row r="4625" spans="9:16" x14ac:dyDescent="0.35">
      <c r="I4625" s="223">
        <v>48138</v>
      </c>
      <c r="J4625" s="233">
        <v>99.898199769023151</v>
      </c>
      <c r="K4625" s="235">
        <v>99.986650801041847</v>
      </c>
      <c r="L4625" s="235">
        <v>99.985973939184916</v>
      </c>
      <c r="M4625" s="240">
        <v>100.22213286185718</v>
      </c>
      <c r="N4625" s="240">
        <v>101.13716329575723</v>
      </c>
      <c r="O4625" s="240"/>
      <c r="P4625" s="238"/>
    </row>
    <row r="4626" spans="9:16" x14ac:dyDescent="0.35">
      <c r="I4626" s="223">
        <v>48139</v>
      </c>
      <c r="J4626" s="233">
        <v>99.8982263279146</v>
      </c>
      <c r="K4626" s="235">
        <v>99.986654283744429</v>
      </c>
      <c r="L4626" s="235">
        <v>99.985977280314216</v>
      </c>
      <c r="M4626" s="240">
        <v>100.22174721452764</v>
      </c>
      <c r="N4626" s="240">
        <v>101.13697455496127</v>
      </c>
      <c r="O4626" s="240"/>
      <c r="P4626" s="238"/>
    </row>
    <row r="4627" spans="9:16" x14ac:dyDescent="0.35">
      <c r="I4627" s="223">
        <v>48140</v>
      </c>
      <c r="J4627" s="233">
        <v>99.898252886806048</v>
      </c>
      <c r="K4627" s="235">
        <v>99.98665776644701</v>
      </c>
      <c r="L4627" s="235">
        <v>99.985980621443517</v>
      </c>
      <c r="M4627" s="240">
        <v>100.2213615671981</v>
      </c>
      <c r="N4627" s="240">
        <v>101.13678581416529</v>
      </c>
      <c r="O4627" s="240"/>
      <c r="P4627" s="238"/>
    </row>
    <row r="4628" spans="9:16" x14ac:dyDescent="0.35">
      <c r="I4628" s="223">
        <v>48141</v>
      </c>
      <c r="J4628" s="233">
        <v>99.898279445697497</v>
      </c>
      <c r="K4628" s="235">
        <v>99.986661249149591</v>
      </c>
      <c r="L4628" s="235">
        <v>99.985983962572817</v>
      </c>
      <c r="M4628" s="240">
        <v>100.22097591986856</v>
      </c>
      <c r="N4628" s="240">
        <v>101.13659707336933</v>
      </c>
      <c r="O4628" s="240"/>
      <c r="P4628" s="238"/>
    </row>
    <row r="4629" spans="9:16" x14ac:dyDescent="0.35">
      <c r="I4629" s="223">
        <v>48142</v>
      </c>
      <c r="J4629" s="233">
        <v>99.898306004588946</v>
      </c>
      <c r="K4629" s="235">
        <v>99.986664731852173</v>
      </c>
      <c r="L4629" s="235">
        <v>99.985987303702117</v>
      </c>
      <c r="M4629" s="240">
        <v>100.22059027253903</v>
      </c>
      <c r="N4629" s="240">
        <v>101.13640833257335</v>
      </c>
      <c r="O4629" s="240"/>
      <c r="P4629" s="238"/>
    </row>
    <row r="4630" spans="9:16" x14ac:dyDescent="0.35">
      <c r="I4630" s="223">
        <v>48143</v>
      </c>
      <c r="J4630" s="233">
        <v>99.898332563480395</v>
      </c>
      <c r="K4630" s="235">
        <v>99.986668214554754</v>
      </c>
      <c r="L4630" s="235">
        <v>99.985990644831418</v>
      </c>
      <c r="M4630" s="240">
        <v>100.22020462520949</v>
      </c>
      <c r="N4630" s="240">
        <v>101.13621959177739</v>
      </c>
      <c r="O4630" s="240"/>
      <c r="P4630" s="238"/>
    </row>
    <row r="4631" spans="9:16" x14ac:dyDescent="0.35">
      <c r="I4631" s="223">
        <v>48144</v>
      </c>
      <c r="J4631" s="233">
        <v>99.898359122371843</v>
      </c>
      <c r="K4631" s="235">
        <v>99.986671697257336</v>
      </c>
      <c r="L4631" s="235">
        <v>99.985993985960718</v>
      </c>
      <c r="M4631" s="240">
        <v>100.21981897787995</v>
      </c>
      <c r="N4631" s="240">
        <v>101.13603085098141</v>
      </c>
      <c r="O4631" s="240"/>
      <c r="P4631" s="238"/>
    </row>
    <row r="4632" spans="9:16" x14ac:dyDescent="0.35">
      <c r="I4632" s="223">
        <v>48145</v>
      </c>
      <c r="J4632" s="233">
        <v>99.898385681263292</v>
      </c>
      <c r="K4632" s="235">
        <v>99.986675179959917</v>
      </c>
      <c r="L4632" s="235">
        <v>99.985997327090018</v>
      </c>
      <c r="M4632" s="240">
        <v>100.21943333055042</v>
      </c>
      <c r="N4632" s="240">
        <v>101.13584211018545</v>
      </c>
      <c r="O4632" s="240"/>
      <c r="P4632" s="238"/>
    </row>
    <row r="4633" spans="9:16" x14ac:dyDescent="0.35">
      <c r="I4633" s="223">
        <v>48146</v>
      </c>
      <c r="J4633" s="233">
        <v>99.898412240154741</v>
      </c>
      <c r="K4633" s="235">
        <v>99.986678662662499</v>
      </c>
      <c r="L4633" s="235">
        <v>99.986000668219319</v>
      </c>
      <c r="M4633" s="240">
        <v>100.21904768322088</v>
      </c>
      <c r="N4633" s="240">
        <v>101.13565336938947</v>
      </c>
      <c r="O4633" s="240"/>
      <c r="P4633" s="238"/>
    </row>
    <row r="4634" spans="9:16" x14ac:dyDescent="0.35">
      <c r="I4634" s="223">
        <v>48147</v>
      </c>
      <c r="J4634" s="233">
        <v>99.89843879904619</v>
      </c>
      <c r="K4634" s="235">
        <v>99.98668214536508</v>
      </c>
      <c r="L4634" s="235">
        <v>99.986004009348619</v>
      </c>
      <c r="M4634" s="240">
        <v>100.21866203589134</v>
      </c>
      <c r="N4634" s="240">
        <v>101.13546462859351</v>
      </c>
      <c r="O4634" s="240"/>
      <c r="P4634" s="238"/>
    </row>
    <row r="4635" spans="9:16" x14ac:dyDescent="0.35">
      <c r="I4635" s="223">
        <v>48148</v>
      </c>
      <c r="J4635" s="233">
        <v>99.898465357937638</v>
      </c>
      <c r="K4635" s="235">
        <v>99.986685628067661</v>
      </c>
      <c r="L4635" s="235">
        <v>99.986007350477919</v>
      </c>
      <c r="M4635" s="240">
        <v>100.2182763885618</v>
      </c>
      <c r="N4635" s="240">
        <v>101.13527588779753</v>
      </c>
      <c r="O4635" s="240"/>
      <c r="P4635" s="238"/>
    </row>
    <row r="4636" spans="9:16" x14ac:dyDescent="0.35">
      <c r="I4636" s="223">
        <v>48149</v>
      </c>
      <c r="J4636" s="233">
        <v>99.898491916829087</v>
      </c>
      <c r="K4636" s="235">
        <v>99.986689110770243</v>
      </c>
      <c r="L4636" s="235">
        <v>99.98601069160722</v>
      </c>
      <c r="M4636" s="240">
        <v>100.21789074123227</v>
      </c>
      <c r="N4636" s="240">
        <v>101.13508714700157</v>
      </c>
      <c r="O4636" s="240"/>
      <c r="P4636" s="238"/>
    </row>
    <row r="4637" spans="9:16" x14ac:dyDescent="0.35">
      <c r="I4637" s="223">
        <v>48150</v>
      </c>
      <c r="J4637" s="233">
        <v>99.898518475720536</v>
      </c>
      <c r="K4637" s="235">
        <v>99.986692593472824</v>
      </c>
      <c r="L4637" s="235">
        <v>99.98601403273652</v>
      </c>
      <c r="M4637" s="240">
        <v>100.21750509390273</v>
      </c>
      <c r="N4637" s="240">
        <v>101.13489840620559</v>
      </c>
      <c r="O4637" s="240"/>
      <c r="P4637" s="238"/>
    </row>
    <row r="4638" spans="9:16" x14ac:dyDescent="0.35">
      <c r="I4638" s="223">
        <v>48151</v>
      </c>
      <c r="J4638" s="233">
        <v>99.898545034611985</v>
      </c>
      <c r="K4638" s="235">
        <v>99.986696076175406</v>
      </c>
      <c r="L4638" s="235">
        <v>99.98601737386582</v>
      </c>
      <c r="M4638" s="240">
        <v>100.21711944657319</v>
      </c>
      <c r="N4638" s="240">
        <v>101.13470966540963</v>
      </c>
      <c r="O4638" s="240"/>
      <c r="P4638" s="238"/>
    </row>
    <row r="4639" spans="9:16" x14ac:dyDescent="0.35">
      <c r="I4639" s="223">
        <v>48152</v>
      </c>
      <c r="J4639" s="233">
        <v>99.898571593503434</v>
      </c>
      <c r="K4639" s="235">
        <v>99.986699558877987</v>
      </c>
      <c r="L4639" s="235">
        <v>99.986020714995121</v>
      </c>
      <c r="M4639" s="240">
        <v>100.21673379924366</v>
      </c>
      <c r="N4639" s="240">
        <v>101.13452092461365</v>
      </c>
      <c r="O4639" s="240"/>
      <c r="P4639" s="238"/>
    </row>
    <row r="4640" spans="9:16" x14ac:dyDescent="0.35">
      <c r="I4640" s="223">
        <v>48153</v>
      </c>
      <c r="J4640" s="233">
        <v>99.898598152394882</v>
      </c>
      <c r="K4640" s="235">
        <v>99.986703041580569</v>
      </c>
      <c r="L4640" s="235">
        <v>99.986024056124421</v>
      </c>
      <c r="M4640" s="240">
        <v>100.21634815191412</v>
      </c>
      <c r="N4640" s="240">
        <v>101.13433218381769</v>
      </c>
      <c r="O4640" s="240"/>
      <c r="P4640" s="238"/>
    </row>
    <row r="4641" spans="9:16" x14ac:dyDescent="0.35">
      <c r="I4641" s="223">
        <v>48154</v>
      </c>
      <c r="J4641" s="233">
        <v>99.898624711286331</v>
      </c>
      <c r="K4641" s="235">
        <v>99.98670652428315</v>
      </c>
      <c r="L4641" s="235">
        <v>99.986027397253721</v>
      </c>
      <c r="M4641" s="240">
        <v>100.21596250458458</v>
      </c>
      <c r="N4641" s="240">
        <v>101.13414344302171</v>
      </c>
      <c r="O4641" s="240"/>
      <c r="P4641" s="238"/>
    </row>
    <row r="4642" spans="9:16" x14ac:dyDescent="0.35">
      <c r="I4642" s="223">
        <v>48155</v>
      </c>
      <c r="J4642" s="233">
        <v>99.89865127017778</v>
      </c>
      <c r="K4642" s="235">
        <v>99.986710006985732</v>
      </c>
      <c r="L4642" s="235">
        <v>99.986030738383022</v>
      </c>
      <c r="M4642" s="240">
        <v>100.21557685725504</v>
      </c>
      <c r="N4642" s="240">
        <v>101.13395470222575</v>
      </c>
      <c r="O4642" s="240"/>
      <c r="P4642" s="238"/>
    </row>
    <row r="4643" spans="9:16" x14ac:dyDescent="0.35">
      <c r="I4643" s="223">
        <v>48156</v>
      </c>
      <c r="J4643" s="233">
        <v>99.898677829069229</v>
      </c>
      <c r="K4643" s="235">
        <v>99.986713489688313</v>
      </c>
      <c r="L4643" s="235">
        <v>99.986034079512322</v>
      </c>
      <c r="M4643" s="240">
        <v>100.21519120992551</v>
      </c>
      <c r="N4643" s="240">
        <v>101.13376596142977</v>
      </c>
      <c r="O4643" s="240"/>
      <c r="P4643" s="238"/>
    </row>
    <row r="4644" spans="9:16" x14ac:dyDescent="0.35">
      <c r="I4644" s="223">
        <v>48157</v>
      </c>
      <c r="J4644" s="233">
        <v>99.898704387960677</v>
      </c>
      <c r="K4644" s="235">
        <v>99.986716972390894</v>
      </c>
      <c r="L4644" s="235">
        <v>99.986037420641622</v>
      </c>
      <c r="M4644" s="240">
        <v>100.21480556259597</v>
      </c>
      <c r="N4644" s="240">
        <v>101.13357722063381</v>
      </c>
      <c r="O4644" s="240"/>
      <c r="P4644" s="238"/>
    </row>
    <row r="4645" spans="9:16" x14ac:dyDescent="0.35">
      <c r="I4645" s="223">
        <v>48158</v>
      </c>
      <c r="J4645" s="233">
        <v>99.898730946852126</v>
      </c>
      <c r="K4645" s="235">
        <v>99.986720455093476</v>
      </c>
      <c r="L4645" s="235">
        <v>99.986040761770923</v>
      </c>
      <c r="M4645" s="240">
        <v>100.21441991526643</v>
      </c>
      <c r="N4645" s="240">
        <v>101.13338847983783</v>
      </c>
      <c r="O4645" s="240"/>
      <c r="P4645" s="238"/>
    </row>
    <row r="4646" spans="9:16" x14ac:dyDescent="0.35">
      <c r="I4646" s="223">
        <v>48159</v>
      </c>
      <c r="J4646" s="233">
        <v>99.898757505743575</v>
      </c>
      <c r="K4646" s="235">
        <v>99.986723937796057</v>
      </c>
      <c r="L4646" s="235">
        <v>99.986044102900223</v>
      </c>
      <c r="M4646" s="240">
        <v>100.2140342679369</v>
      </c>
      <c r="N4646" s="240">
        <v>101.13319973904187</v>
      </c>
      <c r="O4646" s="240"/>
      <c r="P4646" s="238"/>
    </row>
    <row r="4647" spans="9:16" x14ac:dyDescent="0.35">
      <c r="I4647" s="223">
        <v>48160</v>
      </c>
      <c r="J4647" s="233">
        <v>99.898784064635024</v>
      </c>
      <c r="K4647" s="235">
        <v>99.986727420498639</v>
      </c>
      <c r="L4647" s="235">
        <v>99.986047444029523</v>
      </c>
      <c r="M4647" s="240">
        <v>100.21364862060736</v>
      </c>
      <c r="N4647" s="240">
        <v>101.13301099824589</v>
      </c>
      <c r="O4647" s="240"/>
      <c r="P4647" s="238"/>
    </row>
    <row r="4648" spans="9:16" x14ac:dyDescent="0.35">
      <c r="I4648" s="223">
        <v>48161</v>
      </c>
      <c r="J4648" s="233">
        <v>99.898810623526472</v>
      </c>
      <c r="K4648" s="235">
        <v>99.98673090320122</v>
      </c>
      <c r="L4648" s="235">
        <v>99.986050785158824</v>
      </c>
      <c r="M4648" s="240">
        <v>100.21326297327782</v>
      </c>
      <c r="N4648" s="240">
        <v>101.13282225744993</v>
      </c>
      <c r="O4648" s="240"/>
      <c r="P4648" s="238"/>
    </row>
    <row r="4649" spans="9:16" x14ac:dyDescent="0.35">
      <c r="I4649" s="223">
        <v>48162</v>
      </c>
      <c r="J4649" s="233">
        <v>99.898837182417921</v>
      </c>
      <c r="K4649" s="235">
        <v>99.986734385903802</v>
      </c>
      <c r="L4649" s="235">
        <v>99.986054126288124</v>
      </c>
      <c r="M4649" s="240">
        <v>100.21287732594828</v>
      </c>
      <c r="N4649" s="240">
        <v>101.13263351665395</v>
      </c>
      <c r="O4649" s="240"/>
      <c r="P4649" s="238"/>
    </row>
    <row r="4650" spans="9:16" x14ac:dyDescent="0.35">
      <c r="I4650" s="223">
        <v>48163</v>
      </c>
      <c r="J4650" s="233">
        <v>99.89886374130937</v>
      </c>
      <c r="K4650" s="235">
        <v>99.986737868606383</v>
      </c>
      <c r="L4650" s="235">
        <v>99.986057467417425</v>
      </c>
      <c r="M4650" s="240">
        <v>100.21249167861875</v>
      </c>
      <c r="N4650" s="240">
        <v>101.13244477585799</v>
      </c>
      <c r="O4650" s="240"/>
      <c r="P4650" s="238"/>
    </row>
    <row r="4651" spans="9:16" x14ac:dyDescent="0.35">
      <c r="I4651" s="223">
        <v>48164</v>
      </c>
      <c r="J4651" s="233">
        <v>99.898890300200819</v>
      </c>
      <c r="K4651" s="235">
        <v>99.986741351308964</v>
      </c>
      <c r="L4651" s="235">
        <v>99.986060808546725</v>
      </c>
      <c r="M4651" s="240">
        <v>100.21210603128921</v>
      </c>
      <c r="N4651" s="240">
        <v>101.13225603506201</v>
      </c>
      <c r="O4651" s="240"/>
      <c r="P4651" s="238"/>
    </row>
    <row r="4652" spans="9:16" x14ac:dyDescent="0.35">
      <c r="I4652" s="223">
        <v>48165</v>
      </c>
      <c r="J4652" s="233">
        <v>99.898916859092267</v>
      </c>
      <c r="K4652" s="235">
        <v>99.986744834011546</v>
      </c>
      <c r="L4652" s="235">
        <v>99.986064149676025</v>
      </c>
      <c r="M4652" s="240">
        <v>100.21172038395967</v>
      </c>
      <c r="N4652" s="240">
        <v>101.13206729426605</v>
      </c>
      <c r="O4652" s="240"/>
      <c r="P4652" s="238"/>
    </row>
    <row r="4653" spans="9:16" x14ac:dyDescent="0.35">
      <c r="I4653" s="223">
        <v>48166</v>
      </c>
      <c r="J4653" s="233">
        <v>99.898943417983716</v>
      </c>
      <c r="K4653" s="235">
        <v>99.986748316714127</v>
      </c>
      <c r="L4653" s="235">
        <v>99.986067490805326</v>
      </c>
      <c r="M4653" s="240">
        <v>100.21133473663014</v>
      </c>
      <c r="N4653" s="240">
        <v>101.13187855347007</v>
      </c>
      <c r="O4653" s="240"/>
      <c r="P4653" s="238"/>
    </row>
    <row r="4654" spans="9:16" x14ac:dyDescent="0.35">
      <c r="I4654" s="223">
        <v>48167</v>
      </c>
      <c r="J4654" s="233">
        <v>99.898969976875165</v>
      </c>
      <c r="K4654" s="235">
        <v>99.986751799416709</v>
      </c>
      <c r="L4654" s="235">
        <v>99.986070831934626</v>
      </c>
      <c r="M4654" s="240">
        <v>100.2109490893006</v>
      </c>
      <c r="N4654" s="240">
        <v>101.13168981267411</v>
      </c>
      <c r="O4654" s="240"/>
      <c r="P4654" s="238"/>
    </row>
    <row r="4655" spans="9:16" x14ac:dyDescent="0.35">
      <c r="I4655" s="223">
        <v>48168</v>
      </c>
      <c r="J4655" s="233">
        <v>99.898996535766614</v>
      </c>
      <c r="K4655" s="235">
        <v>99.98675528211929</v>
      </c>
      <c r="L4655" s="235">
        <v>99.986074173063926</v>
      </c>
      <c r="M4655" s="240">
        <v>100.21056344197106</v>
      </c>
      <c r="N4655" s="240">
        <v>101.13150107187813</v>
      </c>
      <c r="O4655" s="240"/>
      <c r="P4655" s="238"/>
    </row>
    <row r="4656" spans="9:16" x14ac:dyDescent="0.35">
      <c r="I4656" s="223">
        <v>48169</v>
      </c>
      <c r="J4656" s="233">
        <v>99.899023094658062</v>
      </c>
      <c r="K4656" s="235">
        <v>99.986758764821872</v>
      </c>
      <c r="L4656" s="235">
        <v>99.986077514193227</v>
      </c>
      <c r="M4656" s="240">
        <v>100.21017779464152</v>
      </c>
      <c r="N4656" s="240">
        <v>101.13131233108217</v>
      </c>
      <c r="O4656" s="240"/>
      <c r="P4656" s="238"/>
    </row>
    <row r="4657" spans="9:16" x14ac:dyDescent="0.35">
      <c r="I4657" s="223">
        <v>48170</v>
      </c>
      <c r="J4657" s="233">
        <v>99.899049653549511</v>
      </c>
      <c r="K4657" s="235">
        <v>99.986762247524453</v>
      </c>
      <c r="L4657" s="235">
        <v>99.986080855322527</v>
      </c>
      <c r="M4657" s="240">
        <v>100.20979214731199</v>
      </c>
      <c r="N4657" s="240">
        <v>101.13112359028619</v>
      </c>
      <c r="O4657" s="240"/>
      <c r="P4657" s="238"/>
    </row>
    <row r="4658" spans="9:16" x14ac:dyDescent="0.35">
      <c r="I4658" s="223">
        <v>48171</v>
      </c>
      <c r="J4658" s="233">
        <v>99.89907621244096</v>
      </c>
      <c r="K4658" s="235">
        <v>99.986765730227035</v>
      </c>
      <c r="L4658" s="235">
        <v>99.986084196451827</v>
      </c>
      <c r="M4658" s="240">
        <v>100.20940649998245</v>
      </c>
      <c r="N4658" s="240">
        <v>101.13093484949023</v>
      </c>
      <c r="O4658" s="240"/>
      <c r="P4658" s="238"/>
    </row>
    <row r="4659" spans="9:16" x14ac:dyDescent="0.35">
      <c r="I4659" s="223">
        <v>48172</v>
      </c>
      <c r="J4659" s="233">
        <v>99.899102771332409</v>
      </c>
      <c r="K4659" s="235">
        <v>99.986769212929616</v>
      </c>
      <c r="L4659" s="235">
        <v>99.986087537581128</v>
      </c>
      <c r="M4659" s="240">
        <v>100.20902085265291</v>
      </c>
      <c r="N4659" s="240">
        <v>101.13074610869425</v>
      </c>
      <c r="O4659" s="240"/>
      <c r="P4659" s="238"/>
    </row>
    <row r="4660" spans="9:16" x14ac:dyDescent="0.35">
      <c r="I4660" s="223">
        <v>48173</v>
      </c>
      <c r="J4660" s="233">
        <v>99.899129330223857</v>
      </c>
      <c r="K4660" s="235">
        <v>99.986772695632197</v>
      </c>
      <c r="L4660" s="235">
        <v>99.986090878710428</v>
      </c>
      <c r="M4660" s="240">
        <v>100.20863520532338</v>
      </c>
      <c r="N4660" s="240">
        <v>101.13055736789829</v>
      </c>
      <c r="O4660" s="240"/>
      <c r="P4660" s="238"/>
    </row>
    <row r="4661" spans="9:16" x14ac:dyDescent="0.35">
      <c r="I4661" s="223">
        <v>48174</v>
      </c>
      <c r="J4661" s="233">
        <v>99.899155889115306</v>
      </c>
      <c r="K4661" s="235">
        <v>99.986776178334779</v>
      </c>
      <c r="L4661" s="235">
        <v>99.986094219839728</v>
      </c>
      <c r="M4661" s="240">
        <v>100.20824955799384</v>
      </c>
      <c r="N4661" s="240">
        <v>101.13036862710231</v>
      </c>
      <c r="O4661" s="240"/>
      <c r="P4661" s="238"/>
    </row>
    <row r="4662" spans="9:16" x14ac:dyDescent="0.35">
      <c r="I4662" s="223">
        <v>48175</v>
      </c>
      <c r="J4662" s="233">
        <v>99.899182448006755</v>
      </c>
      <c r="K4662" s="235">
        <v>99.98677966103736</v>
      </c>
      <c r="L4662" s="235">
        <v>99.986097560969029</v>
      </c>
      <c r="M4662" s="240">
        <v>100.2078639106643</v>
      </c>
      <c r="N4662" s="240">
        <v>101.13017988630635</v>
      </c>
      <c r="O4662" s="240"/>
      <c r="P4662" s="238"/>
    </row>
    <row r="4663" spans="9:16" x14ac:dyDescent="0.35">
      <c r="I4663" s="223">
        <v>48176</v>
      </c>
      <c r="J4663" s="233">
        <v>99.899209006898204</v>
      </c>
      <c r="K4663" s="235">
        <v>99.986783143739942</v>
      </c>
      <c r="L4663" s="235">
        <v>99.986100902098329</v>
      </c>
      <c r="M4663" s="240">
        <v>100.20747826333476</v>
      </c>
      <c r="N4663" s="240">
        <v>101.12999114551037</v>
      </c>
      <c r="O4663" s="240"/>
      <c r="P4663" s="238"/>
    </row>
    <row r="4664" spans="9:16" x14ac:dyDescent="0.35">
      <c r="I4664" s="223">
        <v>48177</v>
      </c>
      <c r="J4664" s="233">
        <v>99.899235565789652</v>
      </c>
      <c r="K4664" s="235">
        <v>99.986786626442523</v>
      </c>
      <c r="L4664" s="235">
        <v>99.986104243227629</v>
      </c>
      <c r="M4664" s="240">
        <v>100.20709261600523</v>
      </c>
      <c r="N4664" s="240">
        <v>101.12980240471441</v>
      </c>
      <c r="O4664" s="240"/>
      <c r="P4664" s="238"/>
    </row>
    <row r="4665" spans="9:16" x14ac:dyDescent="0.35">
      <c r="I4665" s="223">
        <v>48178</v>
      </c>
      <c r="J4665" s="233">
        <v>99.899262124681101</v>
      </c>
      <c r="K4665" s="235">
        <v>99.986790109145105</v>
      </c>
      <c r="L4665" s="235">
        <v>99.98610758435693</v>
      </c>
      <c r="M4665" s="240">
        <v>100.20670696867569</v>
      </c>
      <c r="N4665" s="240">
        <v>101.12961366391843</v>
      </c>
      <c r="O4665" s="240"/>
      <c r="P4665" s="238"/>
    </row>
    <row r="4666" spans="9:16" x14ac:dyDescent="0.35">
      <c r="I4666" s="223">
        <v>48179</v>
      </c>
      <c r="J4666" s="233">
        <v>99.89928868357255</v>
      </c>
      <c r="K4666" s="235">
        <v>99.986793591847686</v>
      </c>
      <c r="L4666" s="235">
        <v>99.98611092548623</v>
      </c>
      <c r="M4666" s="240">
        <v>100.20632132134615</v>
      </c>
      <c r="N4666" s="240">
        <v>101.12942492312247</v>
      </c>
      <c r="O4666" s="240"/>
      <c r="P4666" s="238"/>
    </row>
    <row r="4667" spans="9:16" x14ac:dyDescent="0.35">
      <c r="I4667" s="223">
        <v>48180</v>
      </c>
      <c r="J4667" s="233">
        <v>99.899315242463999</v>
      </c>
      <c r="K4667" s="235">
        <v>99.986797074550267</v>
      </c>
      <c r="L4667" s="235">
        <v>99.98611426661553</v>
      </c>
      <c r="M4667" s="240">
        <v>100.20593567401662</v>
      </c>
      <c r="N4667" s="240">
        <v>101.12923618232649</v>
      </c>
      <c r="O4667" s="240"/>
      <c r="P4667" s="238"/>
    </row>
    <row r="4668" spans="9:16" x14ac:dyDescent="0.35">
      <c r="I4668" s="223">
        <v>48181</v>
      </c>
      <c r="J4668" s="233">
        <v>99.899341801355448</v>
      </c>
      <c r="K4668" s="235">
        <v>99.986800557252849</v>
      </c>
      <c r="L4668" s="235">
        <v>99.986117607744831</v>
      </c>
      <c r="M4668" s="240">
        <v>100.20555002668708</v>
      </c>
      <c r="N4668" s="240">
        <v>101.12904744153053</v>
      </c>
      <c r="O4668" s="240"/>
      <c r="P4668" s="238"/>
    </row>
    <row r="4669" spans="9:16" x14ac:dyDescent="0.35">
      <c r="I4669" s="223">
        <v>48182</v>
      </c>
      <c r="J4669" s="233">
        <v>99.899368360246896</v>
      </c>
      <c r="K4669" s="235">
        <v>99.98680403995543</v>
      </c>
      <c r="L4669" s="235">
        <v>99.986120948874131</v>
      </c>
      <c r="M4669" s="240">
        <v>100.20516437935754</v>
      </c>
      <c r="N4669" s="240">
        <v>101.12885870073455</v>
      </c>
      <c r="O4669" s="240"/>
      <c r="P4669" s="238"/>
    </row>
    <row r="4670" spans="9:16" x14ac:dyDescent="0.35">
      <c r="I4670" s="223">
        <v>48183</v>
      </c>
      <c r="J4670" s="233">
        <v>99.899394919138345</v>
      </c>
      <c r="K4670" s="235">
        <v>99.986807522658012</v>
      </c>
      <c r="L4670" s="235">
        <v>99.986124290003431</v>
      </c>
      <c r="M4670" s="240">
        <v>100.204778732028</v>
      </c>
      <c r="N4670" s="240">
        <v>101.12866995993859</v>
      </c>
      <c r="O4670" s="240"/>
      <c r="P4670" s="238"/>
    </row>
    <row r="4671" spans="9:16" x14ac:dyDescent="0.35">
      <c r="I4671" s="223">
        <v>48184</v>
      </c>
      <c r="J4671" s="233">
        <v>99.899421478029794</v>
      </c>
      <c r="K4671" s="235">
        <v>99.986811005360593</v>
      </c>
      <c r="L4671" s="235">
        <v>99.986127631132732</v>
      </c>
      <c r="M4671" s="240">
        <v>100.20439308469847</v>
      </c>
      <c r="N4671" s="240">
        <v>101.12848121914261</v>
      </c>
      <c r="O4671" s="240"/>
      <c r="P4671" s="238"/>
    </row>
    <row r="4672" spans="9:16" x14ac:dyDescent="0.35">
      <c r="I4672" s="223">
        <v>48185</v>
      </c>
      <c r="J4672" s="233">
        <v>99.899448036921243</v>
      </c>
      <c r="K4672" s="235">
        <v>99.986814488063175</v>
      </c>
      <c r="L4672" s="235">
        <v>99.986130972262032</v>
      </c>
      <c r="M4672" s="240">
        <v>100.20400743736893</v>
      </c>
      <c r="N4672" s="240">
        <v>101.12829247834665</v>
      </c>
      <c r="O4672" s="240"/>
      <c r="P4672" s="238"/>
    </row>
    <row r="4673" spans="9:16" x14ac:dyDescent="0.35">
      <c r="I4673" s="223">
        <v>48186</v>
      </c>
      <c r="J4673" s="233">
        <v>99.899474595812691</v>
      </c>
      <c r="K4673" s="235">
        <v>99.986817970765756</v>
      </c>
      <c r="L4673" s="235">
        <v>99.986134313391332</v>
      </c>
      <c r="M4673" s="240">
        <v>100.20362179003939</v>
      </c>
      <c r="N4673" s="240">
        <v>101.12810373755067</v>
      </c>
      <c r="O4673" s="240"/>
      <c r="P4673" s="238"/>
    </row>
    <row r="4674" spans="9:16" x14ac:dyDescent="0.35">
      <c r="I4674" s="223">
        <v>48187</v>
      </c>
      <c r="J4674" s="233">
        <v>99.89950115470414</v>
      </c>
      <c r="K4674" s="235">
        <v>99.986821453468337</v>
      </c>
      <c r="L4674" s="235">
        <v>99.986137654520633</v>
      </c>
      <c r="M4674" s="240">
        <v>100.20323614270986</v>
      </c>
      <c r="N4674" s="240">
        <v>101.12791499675471</v>
      </c>
      <c r="O4674" s="240"/>
      <c r="P4674" s="238"/>
    </row>
    <row r="4675" spans="9:16" x14ac:dyDescent="0.35">
      <c r="I4675" s="223">
        <v>48188</v>
      </c>
      <c r="J4675" s="233">
        <v>99.899527713595589</v>
      </c>
      <c r="K4675" s="235">
        <v>99.986824936170919</v>
      </c>
      <c r="L4675" s="235">
        <v>99.986140995649933</v>
      </c>
      <c r="M4675" s="240">
        <v>100.20285049538032</v>
      </c>
      <c r="N4675" s="240">
        <v>101.12772625595873</v>
      </c>
      <c r="O4675" s="240"/>
      <c r="P4675" s="238"/>
    </row>
    <row r="4676" spans="9:16" x14ac:dyDescent="0.35">
      <c r="I4676" s="223">
        <v>48189</v>
      </c>
      <c r="J4676" s="233">
        <v>99.899554272487038</v>
      </c>
      <c r="K4676" s="235">
        <v>99.9868284188735</v>
      </c>
      <c r="L4676" s="235">
        <v>99.986144336779233</v>
      </c>
      <c r="M4676" s="240">
        <v>100.20246484805078</v>
      </c>
      <c r="N4676" s="240">
        <v>101.12753751516277</v>
      </c>
      <c r="O4676" s="240"/>
      <c r="P4676" s="238"/>
    </row>
    <row r="4677" spans="9:16" x14ac:dyDescent="0.35">
      <c r="I4677" s="223">
        <v>48190</v>
      </c>
      <c r="J4677" s="233">
        <v>99.899580831378486</v>
      </c>
      <c r="K4677" s="235">
        <v>99.986831901576082</v>
      </c>
      <c r="L4677" s="235">
        <v>99.986147677908534</v>
      </c>
      <c r="M4677" s="240">
        <v>100.20207920072124</v>
      </c>
      <c r="N4677" s="240">
        <v>101.12734877436679</v>
      </c>
      <c r="O4677" s="240"/>
      <c r="P4677" s="238"/>
    </row>
    <row r="4678" spans="9:16" x14ac:dyDescent="0.35">
      <c r="I4678" s="223">
        <v>48191</v>
      </c>
      <c r="J4678" s="233">
        <v>99.899607390269935</v>
      </c>
      <c r="K4678" s="235">
        <v>99.986835384278663</v>
      </c>
      <c r="L4678" s="235">
        <v>99.986151019037834</v>
      </c>
      <c r="M4678" s="240">
        <v>100.20169355339171</v>
      </c>
      <c r="N4678" s="240">
        <v>101.12716003357083</v>
      </c>
      <c r="O4678" s="240"/>
      <c r="P4678" s="238"/>
    </row>
    <row r="4679" spans="9:16" x14ac:dyDescent="0.35">
      <c r="I4679" s="223">
        <v>48192</v>
      </c>
      <c r="J4679" s="233">
        <v>99.899633949161384</v>
      </c>
      <c r="K4679" s="235">
        <v>99.986838866981245</v>
      </c>
      <c r="L4679" s="235">
        <v>99.986154360167134</v>
      </c>
      <c r="M4679" s="240">
        <v>100.20130790606217</v>
      </c>
      <c r="N4679" s="240">
        <v>101.12697129277485</v>
      </c>
      <c r="O4679" s="240"/>
      <c r="P4679" s="238"/>
    </row>
    <row r="4680" spans="9:16" x14ac:dyDescent="0.35">
      <c r="I4680" s="223">
        <v>48193</v>
      </c>
      <c r="J4680" s="233">
        <v>99.899660508052833</v>
      </c>
      <c r="K4680" s="235">
        <v>99.986842349683826</v>
      </c>
      <c r="L4680" s="235">
        <v>99.986157701296435</v>
      </c>
      <c r="M4680" s="240">
        <v>100.20092225873263</v>
      </c>
      <c r="N4680" s="240">
        <v>101.12678255197889</v>
      </c>
      <c r="O4680" s="240"/>
      <c r="P4680" s="238"/>
    </row>
    <row r="4681" spans="9:16" x14ac:dyDescent="0.35">
      <c r="I4681" s="223">
        <v>48194</v>
      </c>
      <c r="J4681" s="233">
        <v>99.899687066944281</v>
      </c>
      <c r="K4681" s="235">
        <v>99.986845832386408</v>
      </c>
      <c r="L4681" s="235">
        <v>99.986161042425735</v>
      </c>
      <c r="M4681" s="240">
        <v>100.20053661140309</v>
      </c>
      <c r="N4681" s="240">
        <v>101.12659381118291</v>
      </c>
      <c r="O4681" s="240"/>
      <c r="P4681" s="238"/>
    </row>
    <row r="4682" spans="9:16" x14ac:dyDescent="0.35">
      <c r="I4682" s="223">
        <v>48195</v>
      </c>
      <c r="J4682" s="233">
        <v>99.89971362583573</v>
      </c>
      <c r="K4682" s="235">
        <v>99.986849315088989</v>
      </c>
      <c r="L4682" s="235">
        <v>99.986164383555035</v>
      </c>
      <c r="M4682" s="240">
        <v>100.20015096407356</v>
      </c>
      <c r="N4682" s="240">
        <v>101.12640507038695</v>
      </c>
      <c r="O4682" s="240"/>
      <c r="P4682" s="238"/>
    </row>
    <row r="4683" spans="9:16" x14ac:dyDescent="0.35">
      <c r="I4683" s="223">
        <v>48196</v>
      </c>
      <c r="J4683" s="233">
        <v>99.899740184727179</v>
      </c>
      <c r="K4683" s="235">
        <v>99.98685279779157</v>
      </c>
      <c r="L4683" s="235">
        <v>99.986167724684336</v>
      </c>
      <c r="M4683" s="240">
        <v>100.19976531674402</v>
      </c>
      <c r="N4683" s="240">
        <v>101.12621632959097</v>
      </c>
      <c r="O4683" s="240"/>
      <c r="P4683" s="238"/>
    </row>
    <row r="4684" spans="9:16" x14ac:dyDescent="0.35">
      <c r="I4684" s="223">
        <v>48197</v>
      </c>
      <c r="J4684" s="233">
        <v>99.899766743618628</v>
      </c>
      <c r="K4684" s="235">
        <v>99.986856280494152</v>
      </c>
      <c r="L4684" s="235">
        <v>99.986171065813636</v>
      </c>
      <c r="M4684" s="240">
        <v>100.19937966941448</v>
      </c>
      <c r="N4684" s="240">
        <v>101.12602758879501</v>
      </c>
      <c r="O4684" s="240"/>
      <c r="P4684" s="238"/>
    </row>
    <row r="4685" spans="9:16" x14ac:dyDescent="0.35">
      <c r="I4685" s="223">
        <v>48198</v>
      </c>
      <c r="J4685" s="233">
        <v>99.899793302510076</v>
      </c>
      <c r="K4685" s="235">
        <v>99.986859763196733</v>
      </c>
      <c r="L4685" s="235">
        <v>99.986174406942936</v>
      </c>
      <c r="M4685" s="240">
        <v>100.19899402208495</v>
      </c>
      <c r="N4685" s="240">
        <v>101.12583884799903</v>
      </c>
      <c r="O4685" s="240"/>
      <c r="P4685" s="238"/>
    </row>
    <row r="4686" spans="9:16" x14ac:dyDescent="0.35">
      <c r="I4686" s="223">
        <v>48199</v>
      </c>
      <c r="J4686" s="233">
        <v>99.899819861401525</v>
      </c>
      <c r="K4686" s="235">
        <v>99.986863245899315</v>
      </c>
      <c r="L4686" s="235">
        <v>99.986177748072237</v>
      </c>
      <c r="M4686" s="240">
        <v>100.19860837475541</v>
      </c>
      <c r="N4686" s="240">
        <v>101.12565010720307</v>
      </c>
      <c r="O4686" s="240"/>
      <c r="P4686" s="238"/>
    </row>
    <row r="4687" spans="9:16" x14ac:dyDescent="0.35">
      <c r="I4687" s="223">
        <v>48200</v>
      </c>
      <c r="J4687" s="233">
        <v>99.899846420292974</v>
      </c>
      <c r="K4687" s="235">
        <v>99.986866728601896</v>
      </c>
      <c r="L4687" s="235">
        <v>99.986181089201537</v>
      </c>
      <c r="M4687" s="240">
        <v>100.19822272742587</v>
      </c>
      <c r="N4687" s="240">
        <v>101.12546136640709</v>
      </c>
      <c r="O4687" s="240"/>
      <c r="P4687" s="238"/>
    </row>
    <row r="4688" spans="9:16" x14ac:dyDescent="0.35">
      <c r="I4688" s="223">
        <v>48201</v>
      </c>
      <c r="J4688" s="233">
        <v>99.899872979184423</v>
      </c>
      <c r="K4688" s="235">
        <v>99.986870211304478</v>
      </c>
      <c r="L4688" s="235">
        <v>99.986184430330837</v>
      </c>
      <c r="M4688" s="240">
        <v>100.19783708009633</v>
      </c>
      <c r="N4688" s="240">
        <v>101.12527262561113</v>
      </c>
      <c r="O4688" s="240"/>
      <c r="P4688" s="238"/>
    </row>
    <row r="4689" spans="9:16" x14ac:dyDescent="0.35">
      <c r="I4689" s="223">
        <v>48202</v>
      </c>
      <c r="J4689" s="233">
        <v>99.899899538075871</v>
      </c>
      <c r="K4689" s="235">
        <v>99.986873694007059</v>
      </c>
      <c r="L4689" s="235">
        <v>99.986187771460138</v>
      </c>
      <c r="M4689" s="240">
        <v>100.1974514327668</v>
      </c>
      <c r="N4689" s="240">
        <v>101.12508388481515</v>
      </c>
      <c r="O4689" s="240"/>
      <c r="P4689" s="238"/>
    </row>
    <row r="4690" spans="9:16" x14ac:dyDescent="0.35">
      <c r="I4690" s="223">
        <v>48203</v>
      </c>
      <c r="J4690" s="233">
        <v>99.89992609696732</v>
      </c>
      <c r="K4690" s="235">
        <v>99.98687717670964</v>
      </c>
      <c r="L4690" s="235">
        <v>99.986191112589438</v>
      </c>
      <c r="M4690" s="240">
        <v>100.19706578543726</v>
      </c>
      <c r="N4690" s="240">
        <v>101.12489514401919</v>
      </c>
      <c r="O4690" s="240"/>
      <c r="P4690" s="238"/>
    </row>
    <row r="4691" spans="9:16" x14ac:dyDescent="0.35">
      <c r="I4691" s="223">
        <v>48204</v>
      </c>
      <c r="J4691" s="233">
        <v>99.899952655858769</v>
      </c>
      <c r="K4691" s="235">
        <v>99.986880659412222</v>
      </c>
      <c r="L4691" s="235">
        <v>99.986194453718738</v>
      </c>
      <c r="M4691" s="240">
        <v>100.19668013810772</v>
      </c>
      <c r="N4691" s="240">
        <v>101.12470640322321</v>
      </c>
      <c r="O4691" s="240"/>
      <c r="P4691" s="238"/>
    </row>
    <row r="4692" spans="9:16" x14ac:dyDescent="0.35">
      <c r="I4692" s="223">
        <v>48205</v>
      </c>
      <c r="J4692" s="233">
        <v>99.899979214750218</v>
      </c>
      <c r="K4692" s="235">
        <v>99.986884142114803</v>
      </c>
      <c r="L4692" s="235">
        <v>99.986197794848039</v>
      </c>
      <c r="M4692" s="240">
        <v>100.19629449077819</v>
      </c>
      <c r="N4692" s="240">
        <v>101.12451766242725</v>
      </c>
      <c r="O4692" s="240"/>
      <c r="P4692" s="238"/>
    </row>
    <row r="4693" spans="9:16" x14ac:dyDescent="0.35">
      <c r="I4693" s="223">
        <v>48206</v>
      </c>
      <c r="J4693" s="233">
        <v>99.900005773641666</v>
      </c>
      <c r="K4693" s="235">
        <v>99.986887624817385</v>
      </c>
      <c r="L4693" s="235">
        <v>99.986201135977339</v>
      </c>
      <c r="M4693" s="240">
        <v>100.19590884344865</v>
      </c>
      <c r="N4693" s="240">
        <v>101.12432892163127</v>
      </c>
      <c r="O4693" s="240"/>
      <c r="P4693" s="238"/>
    </row>
    <row r="4694" spans="9:16" x14ac:dyDescent="0.35">
      <c r="I4694" s="223">
        <v>48207</v>
      </c>
      <c r="J4694" s="233">
        <v>99.900032332533115</v>
      </c>
      <c r="K4694" s="235">
        <v>99.986891107519966</v>
      </c>
      <c r="L4694" s="235">
        <v>99.986204477106639</v>
      </c>
      <c r="M4694" s="240">
        <v>100.19552319611911</v>
      </c>
      <c r="N4694" s="240">
        <v>101.12414018083531</v>
      </c>
      <c r="O4694" s="240"/>
      <c r="P4694" s="238"/>
    </row>
    <row r="4695" spans="9:16" x14ac:dyDescent="0.35">
      <c r="I4695" s="223">
        <v>48208</v>
      </c>
      <c r="J4695" s="233">
        <v>99.900058891424564</v>
      </c>
      <c r="K4695" s="235">
        <v>99.986894590222548</v>
      </c>
      <c r="L4695" s="235">
        <v>99.98620781823594</v>
      </c>
      <c r="M4695" s="240">
        <v>100.19513754878957</v>
      </c>
      <c r="N4695" s="240">
        <v>101.12395144003933</v>
      </c>
      <c r="O4695" s="240"/>
      <c r="P4695" s="238"/>
    </row>
    <row r="4696" spans="9:16" x14ac:dyDescent="0.35">
      <c r="I4696" s="223">
        <v>48209</v>
      </c>
      <c r="J4696" s="233">
        <v>99.900085450316013</v>
      </c>
      <c r="K4696" s="235">
        <v>99.986898072925129</v>
      </c>
      <c r="L4696" s="235">
        <v>99.98621115936524</v>
      </c>
      <c r="M4696" s="240">
        <v>100.19475190146004</v>
      </c>
      <c r="N4696" s="240">
        <v>101.12376269924337</v>
      </c>
      <c r="O4696" s="240"/>
      <c r="P4696" s="238"/>
    </row>
    <row r="4697" spans="9:16" x14ac:dyDescent="0.35">
      <c r="I4697" s="223">
        <v>48210</v>
      </c>
      <c r="J4697" s="233">
        <v>99.900112009207461</v>
      </c>
      <c r="K4697" s="235">
        <v>99.986901555627711</v>
      </c>
      <c r="L4697" s="235">
        <v>99.98621450049454</v>
      </c>
      <c r="M4697" s="240">
        <v>100.1943662541305</v>
      </c>
      <c r="N4697" s="240">
        <v>101.12357395844739</v>
      </c>
      <c r="O4697" s="240"/>
      <c r="P4697" s="238"/>
    </row>
    <row r="4698" spans="9:16" x14ac:dyDescent="0.35">
      <c r="I4698" s="223">
        <v>48211</v>
      </c>
      <c r="J4698" s="233">
        <v>99.90013856809891</v>
      </c>
      <c r="K4698" s="235">
        <v>99.986905038330292</v>
      </c>
      <c r="L4698" s="235">
        <v>99.986217841623841</v>
      </c>
      <c r="M4698" s="240">
        <v>100.19398060680096</v>
      </c>
      <c r="N4698" s="240">
        <v>101.12338521765143</v>
      </c>
      <c r="O4698" s="240"/>
      <c r="P4698" s="238"/>
    </row>
    <row r="4699" spans="9:16" x14ac:dyDescent="0.35">
      <c r="I4699" s="223">
        <v>48212</v>
      </c>
      <c r="J4699" s="233">
        <v>99.900165126990359</v>
      </c>
      <c r="K4699" s="235">
        <v>99.986908521032873</v>
      </c>
      <c r="L4699" s="235">
        <v>99.986221182753141</v>
      </c>
      <c r="M4699" s="240">
        <v>100.19359495947143</v>
      </c>
      <c r="N4699" s="240">
        <v>101.12319647685545</v>
      </c>
      <c r="O4699" s="240"/>
      <c r="P4699" s="238"/>
    </row>
    <row r="4700" spans="9:16" x14ac:dyDescent="0.35">
      <c r="I4700" s="223">
        <v>48213</v>
      </c>
      <c r="J4700" s="233">
        <v>99.900191685881808</v>
      </c>
      <c r="K4700" s="235">
        <v>99.986912003735455</v>
      </c>
      <c r="L4700" s="235">
        <v>99.986224523882441</v>
      </c>
      <c r="M4700" s="240">
        <v>100.19320931214189</v>
      </c>
      <c r="N4700" s="240">
        <v>101.12300773605949</v>
      </c>
      <c r="O4700" s="240"/>
      <c r="P4700" s="238"/>
    </row>
    <row r="4701" spans="9:16" x14ac:dyDescent="0.35">
      <c r="I4701" s="223">
        <v>48214</v>
      </c>
      <c r="J4701" s="233">
        <v>99.900218244773257</v>
      </c>
      <c r="K4701" s="235">
        <v>99.986915486438036</v>
      </c>
      <c r="L4701" s="235">
        <v>99.986227865011742</v>
      </c>
      <c r="M4701" s="240">
        <v>100.19282366481235</v>
      </c>
      <c r="N4701" s="240">
        <v>101.12281899526351</v>
      </c>
      <c r="O4701" s="240"/>
      <c r="P4701" s="238"/>
    </row>
    <row r="4702" spans="9:16" x14ac:dyDescent="0.35">
      <c r="I4702" s="223">
        <v>48215</v>
      </c>
      <c r="J4702" s="233">
        <v>99.900244803664705</v>
      </c>
      <c r="K4702" s="235">
        <v>99.986918969140618</v>
      </c>
      <c r="L4702" s="235">
        <v>99.986231206141042</v>
      </c>
      <c r="M4702" s="240">
        <v>100.19243801748281</v>
      </c>
      <c r="N4702" s="240">
        <v>101.12263025446755</v>
      </c>
      <c r="O4702" s="240"/>
      <c r="P4702" s="238"/>
    </row>
    <row r="4703" spans="9:16" x14ac:dyDescent="0.35">
      <c r="I4703" s="223">
        <v>48216</v>
      </c>
      <c r="J4703" s="233">
        <v>99.900271362556154</v>
      </c>
      <c r="K4703" s="235">
        <v>99.986922451843199</v>
      </c>
      <c r="L4703" s="235">
        <v>99.986234547270342</v>
      </c>
      <c r="M4703" s="240">
        <v>100.19205237015328</v>
      </c>
      <c r="N4703" s="240">
        <v>101.12244151367157</v>
      </c>
      <c r="O4703" s="240"/>
      <c r="P4703" s="238"/>
    </row>
    <row r="4704" spans="9:16" x14ac:dyDescent="0.35">
      <c r="I4704" s="223">
        <v>48217</v>
      </c>
      <c r="J4704" s="233">
        <v>99.900297921447603</v>
      </c>
      <c r="K4704" s="235">
        <v>99.986925934545781</v>
      </c>
      <c r="L4704" s="235">
        <v>99.986237888399643</v>
      </c>
      <c r="M4704" s="240">
        <v>100.19166672282374</v>
      </c>
      <c r="N4704" s="240">
        <v>101.12225277287561</v>
      </c>
      <c r="O4704" s="240"/>
      <c r="P4704" s="238"/>
    </row>
    <row r="4705" spans="9:16" x14ac:dyDescent="0.35">
      <c r="I4705" s="223">
        <v>48218</v>
      </c>
      <c r="J4705" s="233">
        <v>99.900324480339052</v>
      </c>
      <c r="K4705" s="235">
        <v>99.986929417248362</v>
      </c>
      <c r="L4705" s="235">
        <v>99.986241229528943</v>
      </c>
      <c r="M4705" s="240">
        <v>100.1912810754942</v>
      </c>
      <c r="N4705" s="240">
        <v>101.12206403207963</v>
      </c>
      <c r="O4705" s="240"/>
      <c r="P4705" s="238"/>
    </row>
    <row r="4706" spans="9:16" x14ac:dyDescent="0.35">
      <c r="I4706" s="223">
        <v>48219</v>
      </c>
      <c r="J4706" s="233">
        <v>99.9003510392305</v>
      </c>
      <c r="K4706" s="235">
        <v>99.986932899950943</v>
      </c>
      <c r="L4706" s="235">
        <v>99.986244570658243</v>
      </c>
      <c r="M4706" s="240">
        <v>100.19089542816467</v>
      </c>
      <c r="N4706" s="240">
        <v>101.12187529128367</v>
      </c>
      <c r="O4706" s="240"/>
      <c r="P4706" s="238"/>
    </row>
    <row r="4707" spans="9:16" x14ac:dyDescent="0.35">
      <c r="I4707" s="223">
        <v>48220</v>
      </c>
      <c r="J4707" s="233">
        <v>99.900377598121949</v>
      </c>
      <c r="K4707" s="235">
        <v>99.986936382653525</v>
      </c>
      <c r="L4707" s="235">
        <v>99.986247911787544</v>
      </c>
      <c r="M4707" s="240">
        <v>100.19050978083513</v>
      </c>
      <c r="N4707" s="240">
        <v>101.12168655048769</v>
      </c>
      <c r="O4707" s="240"/>
      <c r="P4707" s="238"/>
    </row>
    <row r="4708" spans="9:16" x14ac:dyDescent="0.35">
      <c r="I4708" s="223">
        <v>48221</v>
      </c>
      <c r="J4708" s="233">
        <v>99.900404157013398</v>
      </c>
      <c r="K4708" s="235">
        <v>99.986939865356106</v>
      </c>
      <c r="L4708" s="235">
        <v>99.986251252916844</v>
      </c>
      <c r="M4708" s="240">
        <v>100.19012413350559</v>
      </c>
      <c r="N4708" s="240">
        <v>101.12149780969173</v>
      </c>
      <c r="O4708" s="240"/>
      <c r="P4708" s="238"/>
    </row>
    <row r="4709" spans="9:16" x14ac:dyDescent="0.35">
      <c r="I4709" s="223">
        <v>48222</v>
      </c>
      <c r="J4709" s="233">
        <v>99.900430715904847</v>
      </c>
      <c r="K4709" s="235">
        <v>99.986943348058688</v>
      </c>
      <c r="L4709" s="235">
        <v>99.986254594046144</v>
      </c>
      <c r="M4709" s="240">
        <v>100.18973848617605</v>
      </c>
      <c r="N4709" s="240">
        <v>101.12130906889575</v>
      </c>
      <c r="O4709" s="240"/>
      <c r="P4709" s="238"/>
    </row>
    <row r="4710" spans="9:16" x14ac:dyDescent="0.35">
      <c r="I4710" s="223">
        <v>48223</v>
      </c>
      <c r="J4710" s="233">
        <v>99.900457274796295</v>
      </c>
      <c r="K4710" s="235">
        <v>99.986946830761269</v>
      </c>
      <c r="L4710" s="235">
        <v>99.986257935175445</v>
      </c>
      <c r="M4710" s="240">
        <v>100.18935283884652</v>
      </c>
      <c r="N4710" s="240">
        <v>101.12112032809979</v>
      </c>
      <c r="O4710" s="240"/>
      <c r="P4710" s="238"/>
    </row>
    <row r="4711" spans="9:16" x14ac:dyDescent="0.35">
      <c r="I4711" s="223">
        <v>48224</v>
      </c>
      <c r="J4711" s="233">
        <v>99.900483833687744</v>
      </c>
      <c r="K4711" s="235">
        <v>99.986950313463851</v>
      </c>
      <c r="L4711" s="235">
        <v>99.986261276304745</v>
      </c>
      <c r="M4711" s="240">
        <v>100.18896719151698</v>
      </c>
      <c r="N4711" s="240">
        <v>101.12093158730382</v>
      </c>
      <c r="O4711" s="240"/>
      <c r="P4711" s="238"/>
    </row>
    <row r="4712" spans="9:16" x14ac:dyDescent="0.35">
      <c r="I4712" s="223">
        <v>48225</v>
      </c>
      <c r="J4712" s="233">
        <v>99.900510392579193</v>
      </c>
      <c r="K4712" s="235">
        <v>99.986953796166432</v>
      </c>
      <c r="L4712" s="235">
        <v>99.986264617434045</v>
      </c>
      <c r="M4712" s="240">
        <v>100.18858154418744</v>
      </c>
      <c r="N4712" s="240">
        <v>101.12074284650785</v>
      </c>
      <c r="O4712" s="240"/>
      <c r="P4712" s="238"/>
    </row>
    <row r="4713" spans="9:16" x14ac:dyDescent="0.35">
      <c r="I4713" s="223">
        <v>48226</v>
      </c>
      <c r="J4713" s="233">
        <v>99.900536951470642</v>
      </c>
      <c r="K4713" s="235">
        <v>99.986957278869014</v>
      </c>
      <c r="L4713" s="235">
        <v>99.986267958563346</v>
      </c>
      <c r="M4713" s="240">
        <v>100.18819589685791</v>
      </c>
      <c r="N4713" s="240">
        <v>101.12055410571188</v>
      </c>
      <c r="O4713" s="240"/>
      <c r="P4713" s="238"/>
    </row>
    <row r="4714" spans="9:16" x14ac:dyDescent="0.35">
      <c r="I4714" s="223">
        <v>48227</v>
      </c>
      <c r="J4714" s="233">
        <v>99.90056351036209</v>
      </c>
      <c r="K4714" s="235">
        <v>99.986960761571595</v>
      </c>
      <c r="L4714" s="235">
        <v>99.986271299692646</v>
      </c>
      <c r="M4714" s="240">
        <v>100.18781024952837</v>
      </c>
      <c r="N4714" s="240">
        <v>101.12036536491591</v>
      </c>
      <c r="O4714" s="240"/>
      <c r="P4714" s="238"/>
    </row>
    <row r="4715" spans="9:16" x14ac:dyDescent="0.35">
      <c r="I4715" s="223">
        <v>48228</v>
      </c>
      <c r="J4715" s="233">
        <v>99.900590069253539</v>
      </c>
      <c r="K4715" s="235">
        <v>99.986964244274176</v>
      </c>
      <c r="L4715" s="235">
        <v>99.986274640821946</v>
      </c>
      <c r="M4715" s="240">
        <v>100.18742460219883</v>
      </c>
      <c r="N4715" s="240">
        <v>101.12017662411994</v>
      </c>
      <c r="O4715" s="240"/>
      <c r="P4715" s="238"/>
    </row>
    <row r="4716" spans="9:16" x14ac:dyDescent="0.35">
      <c r="I4716" s="223">
        <v>48229</v>
      </c>
      <c r="J4716" s="233">
        <v>99.900616628144988</v>
      </c>
      <c r="K4716" s="235">
        <v>99.986967726976758</v>
      </c>
      <c r="L4716" s="235">
        <v>99.986277981951247</v>
      </c>
      <c r="M4716" s="240">
        <v>100.18703895486929</v>
      </c>
      <c r="N4716" s="240">
        <v>101.11998788332397</v>
      </c>
      <c r="O4716" s="240"/>
      <c r="P4716" s="238"/>
    </row>
    <row r="4717" spans="9:16" x14ac:dyDescent="0.35">
      <c r="I4717" s="223">
        <v>48230</v>
      </c>
      <c r="J4717" s="233">
        <v>99.900643187036437</v>
      </c>
      <c r="K4717" s="235">
        <v>99.986971209679339</v>
      </c>
      <c r="L4717" s="235">
        <v>99.986281323080547</v>
      </c>
      <c r="M4717" s="240">
        <v>100.18665330753976</v>
      </c>
      <c r="N4717" s="240">
        <v>101.119799142528</v>
      </c>
      <c r="O4717" s="240"/>
      <c r="P4717" s="238"/>
    </row>
    <row r="4718" spans="9:16" x14ac:dyDescent="0.35">
      <c r="I4718" s="223">
        <v>48231</v>
      </c>
      <c r="J4718" s="233">
        <v>99.900669745927885</v>
      </c>
      <c r="K4718" s="235">
        <v>99.986974692381921</v>
      </c>
      <c r="L4718" s="235">
        <v>99.986284664209848</v>
      </c>
      <c r="M4718" s="240">
        <v>100.18626766021022</v>
      </c>
      <c r="N4718" s="240">
        <v>101.11961040173203</v>
      </c>
      <c r="O4718" s="240"/>
      <c r="P4718" s="238"/>
    </row>
    <row r="4719" spans="9:16" x14ac:dyDescent="0.35">
      <c r="I4719" s="223">
        <v>48232</v>
      </c>
      <c r="J4719" s="233">
        <v>99.900696304819334</v>
      </c>
      <c r="K4719" s="235">
        <v>99.986978175084502</v>
      </c>
      <c r="L4719" s="235">
        <v>99.986288005339148</v>
      </c>
      <c r="M4719" s="240">
        <v>100.18588201288068</v>
      </c>
      <c r="N4719" s="240">
        <v>101.11942166093606</v>
      </c>
      <c r="O4719" s="240"/>
      <c r="P4719" s="238"/>
    </row>
    <row r="4720" spans="9:16" x14ac:dyDescent="0.35">
      <c r="I4720" s="223">
        <v>48233</v>
      </c>
      <c r="J4720" s="233">
        <v>99.900722863710783</v>
      </c>
      <c r="K4720" s="235">
        <v>99.986981657787084</v>
      </c>
      <c r="L4720" s="235">
        <v>99.986291346468448</v>
      </c>
      <c r="M4720" s="240">
        <v>100.18549636555115</v>
      </c>
      <c r="N4720" s="240">
        <v>101.11923292014009</v>
      </c>
      <c r="O4720" s="240"/>
      <c r="P4720" s="238"/>
    </row>
    <row r="4721" spans="9:16" x14ac:dyDescent="0.35">
      <c r="I4721" s="223">
        <v>48234</v>
      </c>
      <c r="J4721" s="233">
        <v>99.900749422602232</v>
      </c>
      <c r="K4721" s="235">
        <v>99.986985140489665</v>
      </c>
      <c r="L4721" s="235">
        <v>99.986294687597749</v>
      </c>
      <c r="M4721" s="240">
        <v>100.18511071822161</v>
      </c>
      <c r="N4721" s="240">
        <v>101.11904417934412</v>
      </c>
      <c r="O4721" s="240"/>
      <c r="P4721" s="238"/>
    </row>
    <row r="4722" spans="9:16" x14ac:dyDescent="0.35">
      <c r="I4722" s="223">
        <v>48235</v>
      </c>
      <c r="J4722" s="233">
        <v>99.90077598149368</v>
      </c>
      <c r="K4722" s="235">
        <v>99.986988623192246</v>
      </c>
      <c r="L4722" s="235">
        <v>99.986298028727049</v>
      </c>
      <c r="M4722" s="240">
        <v>100.18472507089207</v>
      </c>
      <c r="N4722" s="240">
        <v>101.11885543854815</v>
      </c>
      <c r="O4722" s="240"/>
      <c r="P4722" s="238"/>
    </row>
    <row r="4723" spans="9:16" x14ac:dyDescent="0.35">
      <c r="I4723" s="223">
        <v>48236</v>
      </c>
      <c r="J4723" s="233">
        <v>99.900802540385129</v>
      </c>
      <c r="K4723" s="235">
        <v>99.986992105894828</v>
      </c>
      <c r="L4723" s="235">
        <v>99.986301369856349</v>
      </c>
      <c r="M4723" s="240">
        <v>100.18433942356253</v>
      </c>
      <c r="N4723" s="240">
        <v>101.11866669775218</v>
      </c>
      <c r="O4723" s="240"/>
      <c r="P4723" s="238"/>
    </row>
    <row r="4724" spans="9:16" x14ac:dyDescent="0.35">
      <c r="I4724" s="223">
        <v>48237</v>
      </c>
      <c r="J4724" s="233">
        <v>99.900829099276578</v>
      </c>
      <c r="K4724" s="235">
        <v>99.986995588597409</v>
      </c>
      <c r="L4724" s="235">
        <v>99.98630471098565</v>
      </c>
      <c r="M4724" s="240">
        <v>100.183953776233</v>
      </c>
      <c r="N4724" s="240">
        <v>101.11847795695621</v>
      </c>
      <c r="O4724" s="240"/>
      <c r="P4724" s="238"/>
    </row>
    <row r="4725" spans="9:16" x14ac:dyDescent="0.35">
      <c r="I4725" s="223">
        <v>48238</v>
      </c>
      <c r="J4725" s="233">
        <v>99.900855658168027</v>
      </c>
      <c r="K4725" s="235">
        <v>99.986999071299991</v>
      </c>
      <c r="L4725" s="235">
        <v>99.98630805211495</v>
      </c>
      <c r="M4725" s="240">
        <v>100.18356812890346</v>
      </c>
      <c r="N4725" s="240">
        <v>101.11828921616024</v>
      </c>
      <c r="O4725" s="240"/>
      <c r="P4725" s="238"/>
    </row>
    <row r="4726" spans="9:16" x14ac:dyDescent="0.35">
      <c r="I4726" s="223">
        <v>48239</v>
      </c>
      <c r="J4726" s="233">
        <v>99.900882217059475</v>
      </c>
      <c r="K4726" s="235">
        <v>99.987002554002572</v>
      </c>
      <c r="L4726" s="235">
        <v>99.98631139324425</v>
      </c>
      <c r="M4726" s="240">
        <v>100.18318248157392</v>
      </c>
      <c r="N4726" s="240">
        <v>101.11810047536427</v>
      </c>
      <c r="O4726" s="240"/>
      <c r="P4726" s="238"/>
    </row>
    <row r="4727" spans="9:16" x14ac:dyDescent="0.35">
      <c r="I4727" s="223">
        <v>48240</v>
      </c>
      <c r="J4727" s="233">
        <v>99.900908775950924</v>
      </c>
      <c r="K4727" s="235">
        <v>99.987006036705154</v>
      </c>
      <c r="L4727" s="235">
        <v>99.986314734373551</v>
      </c>
      <c r="M4727" s="240">
        <v>100.18279683424439</v>
      </c>
      <c r="N4727" s="240">
        <v>101.1179117345683</v>
      </c>
      <c r="O4727" s="240"/>
      <c r="P4727" s="238"/>
    </row>
    <row r="4728" spans="9:16" x14ac:dyDescent="0.35">
      <c r="I4728" s="223">
        <v>48241</v>
      </c>
      <c r="J4728" s="233">
        <v>99.900935334842373</v>
      </c>
      <c r="K4728" s="235">
        <v>99.987009519407735</v>
      </c>
      <c r="L4728" s="235">
        <v>99.986318075502851</v>
      </c>
      <c r="M4728" s="240">
        <v>100.18241118691485</v>
      </c>
      <c r="N4728" s="240">
        <v>101.11772299377233</v>
      </c>
      <c r="O4728" s="240"/>
      <c r="P4728" s="238"/>
    </row>
    <row r="4729" spans="9:16" x14ac:dyDescent="0.35">
      <c r="I4729" s="223">
        <v>48242</v>
      </c>
      <c r="J4729" s="233">
        <v>99.900961893733822</v>
      </c>
      <c r="K4729" s="235">
        <v>99.987013002110317</v>
      </c>
      <c r="L4729" s="235">
        <v>99.986321416632151</v>
      </c>
      <c r="M4729" s="240">
        <v>100.18202553958531</v>
      </c>
      <c r="N4729" s="240">
        <v>101.11753425297636</v>
      </c>
      <c r="O4729" s="240"/>
      <c r="P4729" s="238"/>
    </row>
    <row r="4730" spans="9:16" x14ac:dyDescent="0.35">
      <c r="I4730" s="223">
        <v>48243</v>
      </c>
      <c r="J4730" s="233">
        <v>99.90098845262527</v>
      </c>
      <c r="K4730" s="235">
        <v>99.987016484812898</v>
      </c>
      <c r="L4730" s="235">
        <v>99.986324757761452</v>
      </c>
      <c r="M4730" s="240">
        <v>100.18163989225577</v>
      </c>
      <c r="N4730" s="240">
        <v>101.11734551218039</v>
      </c>
      <c r="O4730" s="240"/>
      <c r="P4730" s="238"/>
    </row>
    <row r="4731" spans="9:16" x14ac:dyDescent="0.35">
      <c r="I4731" s="223">
        <v>48244</v>
      </c>
      <c r="J4731" s="233">
        <v>99.901015011516719</v>
      </c>
      <c r="K4731" s="235">
        <v>99.987019967515479</v>
      </c>
      <c r="L4731" s="235">
        <v>99.986328098890752</v>
      </c>
      <c r="M4731" s="240">
        <v>100.18125424492624</v>
      </c>
      <c r="N4731" s="240">
        <v>101.11715677138442</v>
      </c>
      <c r="O4731" s="240"/>
      <c r="P4731" s="238"/>
    </row>
    <row r="4732" spans="9:16" x14ac:dyDescent="0.35">
      <c r="I4732" s="223">
        <v>48245</v>
      </c>
      <c r="J4732" s="233">
        <v>99.901041570408168</v>
      </c>
      <c r="K4732" s="235">
        <v>99.987023450218061</v>
      </c>
      <c r="L4732" s="235">
        <v>99.986331440020052</v>
      </c>
      <c r="M4732" s="240">
        <v>100.1808685975967</v>
      </c>
      <c r="N4732" s="240">
        <v>101.11696803058845</v>
      </c>
      <c r="O4732" s="240"/>
      <c r="P4732" s="238"/>
    </row>
    <row r="4733" spans="9:16" x14ac:dyDescent="0.35">
      <c r="I4733" s="223">
        <v>48246</v>
      </c>
      <c r="J4733" s="233">
        <v>99.901068129299617</v>
      </c>
      <c r="K4733" s="235">
        <v>99.987026932920642</v>
      </c>
      <c r="L4733" s="235">
        <v>99.986334781149353</v>
      </c>
      <c r="M4733" s="240">
        <v>100.18048295026716</v>
      </c>
      <c r="N4733" s="240">
        <v>101.11677928979248</v>
      </c>
      <c r="O4733" s="240"/>
      <c r="P4733" s="238"/>
    </row>
    <row r="4734" spans="9:16" x14ac:dyDescent="0.35">
      <c r="I4734" s="223">
        <v>48247</v>
      </c>
      <c r="J4734" s="233">
        <v>99.901094688191066</v>
      </c>
      <c r="K4734" s="235">
        <v>99.987030415623224</v>
      </c>
      <c r="L4734" s="235">
        <v>99.986338122278653</v>
      </c>
      <c r="M4734" s="240">
        <v>100.18009730293763</v>
      </c>
      <c r="N4734" s="240">
        <v>101.11659054899651</v>
      </c>
      <c r="O4734" s="240"/>
      <c r="P4734" s="238"/>
    </row>
    <row r="4735" spans="9:16" x14ac:dyDescent="0.35">
      <c r="I4735" s="223">
        <v>48248</v>
      </c>
      <c r="J4735" s="233">
        <v>99.901121247082514</v>
      </c>
      <c r="K4735" s="235">
        <v>99.987033898325805</v>
      </c>
      <c r="L4735" s="235">
        <v>99.986341463407953</v>
      </c>
      <c r="M4735" s="240">
        <v>100.17971165560809</v>
      </c>
      <c r="N4735" s="240">
        <v>101.11640180820054</v>
      </c>
      <c r="O4735" s="240"/>
      <c r="P4735" s="238"/>
    </row>
    <row r="4736" spans="9:16" x14ac:dyDescent="0.35">
      <c r="I4736" s="223">
        <v>48249</v>
      </c>
      <c r="J4736" s="233">
        <v>99.901147805973963</v>
      </c>
      <c r="K4736" s="235">
        <v>99.987037381028387</v>
      </c>
      <c r="L4736" s="235">
        <v>99.986344804537254</v>
      </c>
      <c r="M4736" s="240">
        <v>100.17932600827855</v>
      </c>
      <c r="N4736" s="240">
        <v>101.11621306740457</v>
      </c>
      <c r="O4736" s="240"/>
      <c r="P4736" s="238"/>
    </row>
    <row r="4737" spans="9:16" x14ac:dyDescent="0.35">
      <c r="I4737" s="223">
        <v>48250</v>
      </c>
      <c r="J4737" s="233">
        <v>99.901174364865412</v>
      </c>
      <c r="K4737" s="235">
        <v>99.987040863730968</v>
      </c>
      <c r="L4737" s="235">
        <v>99.986348145666554</v>
      </c>
      <c r="M4737" s="240">
        <v>100.17894036094901</v>
      </c>
      <c r="N4737" s="240">
        <v>101.1160243266086</v>
      </c>
      <c r="O4737" s="240"/>
      <c r="P4737" s="238"/>
    </row>
    <row r="4738" spans="9:16" x14ac:dyDescent="0.35">
      <c r="I4738" s="223">
        <v>48251</v>
      </c>
      <c r="J4738" s="233">
        <v>99.901200923756861</v>
      </c>
      <c r="K4738" s="235">
        <v>99.987044346433549</v>
      </c>
      <c r="L4738" s="235">
        <v>99.986351486795854</v>
      </c>
      <c r="M4738" s="240">
        <v>100.17855471361948</v>
      </c>
      <c r="N4738" s="240">
        <v>101.11583558581263</v>
      </c>
      <c r="O4738" s="240"/>
      <c r="P4738" s="238"/>
    </row>
    <row r="4739" spans="9:16" x14ac:dyDescent="0.35">
      <c r="I4739" s="223">
        <v>48252</v>
      </c>
      <c r="J4739" s="233">
        <v>99.901227482648309</v>
      </c>
      <c r="K4739" s="235">
        <v>99.987047829136131</v>
      </c>
      <c r="L4739" s="235">
        <v>99.986354827925155</v>
      </c>
      <c r="M4739" s="240">
        <v>100.17816906628994</v>
      </c>
      <c r="N4739" s="240">
        <v>101.11564684501666</v>
      </c>
      <c r="O4739" s="240"/>
      <c r="P4739" s="238"/>
    </row>
    <row r="4740" spans="9:16" x14ac:dyDescent="0.35">
      <c r="I4740" s="223">
        <v>48253</v>
      </c>
      <c r="J4740" s="233">
        <v>99.901254041539758</v>
      </c>
      <c r="K4740" s="235">
        <v>99.987051311838712</v>
      </c>
      <c r="L4740" s="235">
        <v>99.986358169054455</v>
      </c>
      <c r="M4740" s="240">
        <v>100.1777834189604</v>
      </c>
      <c r="N4740" s="240">
        <v>101.11545810422069</v>
      </c>
      <c r="O4740" s="240"/>
      <c r="P4740" s="238"/>
    </row>
    <row r="4741" spans="9:16" x14ac:dyDescent="0.35">
      <c r="I4741" s="223">
        <v>48254</v>
      </c>
      <c r="J4741" s="233">
        <v>99.901280600431207</v>
      </c>
      <c r="K4741" s="235">
        <v>99.987054794541294</v>
      </c>
      <c r="L4741" s="235">
        <v>99.986361510183755</v>
      </c>
      <c r="M4741" s="240">
        <v>100.17739777163087</v>
      </c>
      <c r="N4741" s="240">
        <v>101.11526936342472</v>
      </c>
      <c r="O4741" s="240"/>
      <c r="P4741" s="238"/>
    </row>
    <row r="4742" spans="9:16" x14ac:dyDescent="0.35">
      <c r="I4742" s="223">
        <v>48255</v>
      </c>
      <c r="J4742" s="233">
        <v>99.901307159322656</v>
      </c>
      <c r="K4742" s="235">
        <v>99.987058277243875</v>
      </c>
      <c r="L4742" s="235">
        <v>99.986364851313056</v>
      </c>
      <c r="M4742" s="240">
        <v>100.17701212430133</v>
      </c>
      <c r="N4742" s="240">
        <v>101.11508062262875</v>
      </c>
      <c r="O4742" s="240"/>
      <c r="P4742" s="238"/>
    </row>
    <row r="4743" spans="9:16" x14ac:dyDescent="0.35">
      <c r="I4743" s="223">
        <v>48256</v>
      </c>
      <c r="J4743" s="233">
        <v>99.901333718214104</v>
      </c>
      <c r="K4743" s="235">
        <v>99.987061759946457</v>
      </c>
      <c r="L4743" s="235">
        <v>99.986368192442356</v>
      </c>
      <c r="M4743" s="240">
        <v>100.17662647697179</v>
      </c>
      <c r="N4743" s="240">
        <v>101.11489188183278</v>
      </c>
      <c r="O4743" s="240"/>
      <c r="P4743" s="238"/>
    </row>
    <row r="4744" spans="9:16" x14ac:dyDescent="0.35">
      <c r="I4744" s="223">
        <v>48257</v>
      </c>
      <c r="J4744" s="233">
        <v>99.901360277105553</v>
      </c>
      <c r="K4744" s="235">
        <v>99.987065242649038</v>
      </c>
      <c r="L4744" s="235">
        <v>99.986371533571656</v>
      </c>
      <c r="M4744" s="240">
        <v>100.17624082964225</v>
      </c>
      <c r="N4744" s="240">
        <v>101.11470314103681</v>
      </c>
      <c r="O4744" s="240"/>
      <c r="P4744" s="238"/>
    </row>
    <row r="4745" spans="9:16" x14ac:dyDescent="0.35">
      <c r="I4745" s="223">
        <v>48258</v>
      </c>
      <c r="J4745" s="233">
        <v>99.901386835997002</v>
      </c>
      <c r="K4745" s="235">
        <v>99.987068725351619</v>
      </c>
      <c r="L4745" s="235">
        <v>99.986374874700957</v>
      </c>
      <c r="M4745" s="240">
        <v>100.17585518231272</v>
      </c>
      <c r="N4745" s="240">
        <v>101.11451440024084</v>
      </c>
      <c r="O4745" s="240"/>
      <c r="P4745" s="238"/>
    </row>
    <row r="4746" spans="9:16" x14ac:dyDescent="0.35">
      <c r="I4746" s="223">
        <v>48259</v>
      </c>
      <c r="J4746" s="233">
        <v>99.901413394888451</v>
      </c>
      <c r="K4746" s="235">
        <v>99.987072208054201</v>
      </c>
      <c r="L4746" s="235">
        <v>99.986378215830257</v>
      </c>
      <c r="M4746" s="240">
        <v>100.17546953498318</v>
      </c>
      <c r="N4746" s="240">
        <v>101.11432565944487</v>
      </c>
      <c r="O4746" s="240"/>
      <c r="P4746" s="238"/>
    </row>
    <row r="4747" spans="9:16" x14ac:dyDescent="0.35">
      <c r="I4747" s="223">
        <v>48260</v>
      </c>
      <c r="J4747" s="233">
        <v>99.901439953779899</v>
      </c>
      <c r="K4747" s="235">
        <v>99.987075690756782</v>
      </c>
      <c r="L4747" s="235">
        <v>99.986381556959557</v>
      </c>
      <c r="M4747" s="240">
        <v>100.17508388765364</v>
      </c>
      <c r="N4747" s="240">
        <v>101.1141369186489</v>
      </c>
      <c r="O4747" s="240"/>
      <c r="P4747" s="238"/>
    </row>
    <row r="4748" spans="9:16" x14ac:dyDescent="0.35">
      <c r="I4748" s="223">
        <v>48261</v>
      </c>
      <c r="J4748" s="233">
        <v>99.901466512671348</v>
      </c>
      <c r="K4748" s="235">
        <v>99.987079173459364</v>
      </c>
      <c r="L4748" s="235">
        <v>99.986384898088858</v>
      </c>
      <c r="M4748" s="240">
        <v>100.1746982403241</v>
      </c>
      <c r="N4748" s="240">
        <v>101.11394817785293</v>
      </c>
      <c r="O4748" s="240"/>
      <c r="P4748" s="238"/>
    </row>
    <row r="4749" spans="9:16" x14ac:dyDescent="0.35">
      <c r="I4749" s="223">
        <v>48262</v>
      </c>
      <c r="J4749" s="233">
        <v>99.901493071562797</v>
      </c>
      <c r="K4749" s="235">
        <v>99.987082656161945</v>
      </c>
      <c r="L4749" s="235">
        <v>99.986388239218158</v>
      </c>
      <c r="M4749" s="240">
        <v>100.17431259299457</v>
      </c>
      <c r="N4749" s="240">
        <v>101.11375943705696</v>
      </c>
      <c r="O4749" s="240"/>
      <c r="P4749" s="238"/>
    </row>
    <row r="4750" spans="9:16" x14ac:dyDescent="0.35">
      <c r="I4750" s="223">
        <v>48263</v>
      </c>
      <c r="J4750" s="233">
        <v>99.901519630454246</v>
      </c>
      <c r="K4750" s="235">
        <v>99.987086138864527</v>
      </c>
      <c r="L4750" s="235">
        <v>99.986391580347458</v>
      </c>
      <c r="M4750" s="240">
        <v>100.17392694566503</v>
      </c>
      <c r="N4750" s="240">
        <v>101.11357069626099</v>
      </c>
      <c r="O4750" s="240"/>
      <c r="P4750" s="238"/>
    </row>
    <row r="4751" spans="9:16" x14ac:dyDescent="0.35">
      <c r="I4751" s="223">
        <v>48264</v>
      </c>
      <c r="J4751" s="233">
        <v>99.901546189345694</v>
      </c>
      <c r="K4751" s="235">
        <v>99.987089621567108</v>
      </c>
      <c r="L4751" s="235">
        <v>99.986394921476759</v>
      </c>
      <c r="M4751" s="240">
        <v>100.17354129833549</v>
      </c>
      <c r="N4751" s="240">
        <v>101.11338195546502</v>
      </c>
      <c r="O4751" s="240"/>
      <c r="P4751" s="238"/>
    </row>
    <row r="4752" spans="9:16" x14ac:dyDescent="0.35">
      <c r="I4752" s="223">
        <v>48265</v>
      </c>
      <c r="J4752" s="233">
        <v>99.901572748237143</v>
      </c>
      <c r="K4752" s="235">
        <v>99.98709310426969</v>
      </c>
      <c r="L4752" s="235">
        <v>99.986398262606059</v>
      </c>
      <c r="M4752" s="240">
        <v>100.17315565100596</v>
      </c>
      <c r="N4752" s="240">
        <v>101.11319321466905</v>
      </c>
      <c r="O4752" s="240"/>
      <c r="P4752" s="238"/>
    </row>
    <row r="4753" spans="9:16" x14ac:dyDescent="0.35">
      <c r="I4753" s="223">
        <v>48266</v>
      </c>
      <c r="J4753" s="233">
        <v>99.901599307128592</v>
      </c>
      <c r="K4753" s="235">
        <v>99.987096586972271</v>
      </c>
      <c r="L4753" s="235">
        <v>99.986401603735359</v>
      </c>
      <c r="M4753" s="240">
        <v>100.17277000367642</v>
      </c>
      <c r="N4753" s="240">
        <v>101.11300447387308</v>
      </c>
      <c r="O4753" s="240"/>
      <c r="P4753" s="238"/>
    </row>
    <row r="4754" spans="9:16" x14ac:dyDescent="0.35">
      <c r="I4754" s="223">
        <v>48267</v>
      </c>
      <c r="J4754" s="233">
        <v>99.901625866020041</v>
      </c>
      <c r="K4754" s="235">
        <v>99.987100069674852</v>
      </c>
      <c r="L4754" s="235">
        <v>99.98640494486466</v>
      </c>
      <c r="M4754" s="240">
        <v>100.17238435634688</v>
      </c>
      <c r="N4754" s="240">
        <v>101.11281573307711</v>
      </c>
      <c r="O4754" s="240"/>
      <c r="P4754" s="238"/>
    </row>
    <row r="4755" spans="9:16" x14ac:dyDescent="0.35">
      <c r="I4755" s="223">
        <v>48268</v>
      </c>
      <c r="J4755" s="233">
        <v>99.901652424911489</v>
      </c>
      <c r="K4755" s="235">
        <v>99.987103552377434</v>
      </c>
      <c r="L4755" s="235">
        <v>99.98640828599396</v>
      </c>
      <c r="M4755" s="240">
        <v>100.17199870901734</v>
      </c>
      <c r="N4755" s="240">
        <v>101.11262699228114</v>
      </c>
      <c r="O4755" s="240"/>
      <c r="P4755" s="238"/>
    </row>
    <row r="4756" spans="9:16" x14ac:dyDescent="0.35">
      <c r="I4756" s="223">
        <v>48269</v>
      </c>
      <c r="J4756" s="233">
        <v>99.901678983802938</v>
      </c>
      <c r="K4756" s="235">
        <v>99.987107035080015</v>
      </c>
      <c r="L4756" s="235">
        <v>99.98641162712326</v>
      </c>
      <c r="M4756" s="240">
        <v>100.17161306168781</v>
      </c>
      <c r="N4756" s="240">
        <v>101.11243825148517</v>
      </c>
      <c r="O4756" s="240"/>
      <c r="P4756" s="238"/>
    </row>
    <row r="4757" spans="9:16" x14ac:dyDescent="0.35">
      <c r="I4757" s="223">
        <v>48270</v>
      </c>
      <c r="J4757" s="233">
        <v>99.901705542694387</v>
      </c>
      <c r="K4757" s="235">
        <v>99.987110517782597</v>
      </c>
      <c r="L4757" s="235">
        <v>99.986414968252561</v>
      </c>
      <c r="M4757" s="240">
        <v>100.17122741435827</v>
      </c>
      <c r="N4757" s="240">
        <v>101.1122495106892</v>
      </c>
      <c r="O4757" s="240"/>
      <c r="P4757" s="238"/>
    </row>
    <row r="4758" spans="9:16" x14ac:dyDescent="0.35">
      <c r="I4758" s="223">
        <v>48271</v>
      </c>
      <c r="J4758" s="233">
        <v>99.901732101585836</v>
      </c>
      <c r="K4758" s="235">
        <v>99.987114000485178</v>
      </c>
      <c r="L4758" s="235">
        <v>99.986418309381861</v>
      </c>
      <c r="M4758" s="240">
        <v>100.17084176702873</v>
      </c>
      <c r="N4758" s="240">
        <v>101.11206076989323</v>
      </c>
      <c r="O4758" s="240"/>
      <c r="P4758" s="238"/>
    </row>
    <row r="4759" spans="9:16" x14ac:dyDescent="0.35">
      <c r="I4759" s="223">
        <v>48272</v>
      </c>
      <c r="J4759" s="233">
        <v>99.901758660477284</v>
      </c>
      <c r="K4759" s="235">
        <v>99.98711748318776</v>
      </c>
      <c r="L4759" s="235">
        <v>99.986421650511161</v>
      </c>
      <c r="M4759" s="240">
        <v>100.1704561196992</v>
      </c>
      <c r="N4759" s="240">
        <v>101.11187202909726</v>
      </c>
      <c r="O4759" s="240"/>
      <c r="P4759" s="238"/>
    </row>
    <row r="4760" spans="9:16" x14ac:dyDescent="0.35">
      <c r="I4760" s="223">
        <v>48273</v>
      </c>
      <c r="J4760" s="233">
        <v>99.901785219368733</v>
      </c>
      <c r="K4760" s="235">
        <v>99.987120965890341</v>
      </c>
      <c r="L4760" s="235">
        <v>99.986424991640462</v>
      </c>
      <c r="M4760" s="240">
        <v>100.17007047236966</v>
      </c>
      <c r="N4760" s="240">
        <v>101.11168328830129</v>
      </c>
      <c r="O4760" s="240"/>
      <c r="P4760" s="238"/>
    </row>
    <row r="4761" spans="9:16" x14ac:dyDescent="0.35">
      <c r="I4761" s="223">
        <v>48274</v>
      </c>
      <c r="J4761" s="233">
        <v>99.901811778260182</v>
      </c>
      <c r="K4761" s="235">
        <v>99.987124448592922</v>
      </c>
      <c r="L4761" s="235">
        <v>99.986428332769762</v>
      </c>
      <c r="M4761" s="240">
        <v>100.16968482504012</v>
      </c>
      <c r="N4761" s="240">
        <v>101.11149454750532</v>
      </c>
      <c r="O4761" s="240"/>
      <c r="P4761" s="238"/>
    </row>
    <row r="4762" spans="9:16" x14ac:dyDescent="0.35">
      <c r="I4762" s="223">
        <v>48275</v>
      </c>
      <c r="J4762" s="233">
        <v>99.901838337151631</v>
      </c>
      <c r="K4762" s="235">
        <v>99.987127931295504</v>
      </c>
      <c r="L4762" s="235">
        <v>99.986431673899062</v>
      </c>
      <c r="M4762" s="240">
        <v>100.16929917771058</v>
      </c>
      <c r="N4762" s="240">
        <v>101.11130580670935</v>
      </c>
      <c r="O4762" s="240"/>
      <c r="P4762" s="238"/>
    </row>
    <row r="4763" spans="9:16" x14ac:dyDescent="0.35">
      <c r="I4763" s="223">
        <v>48276</v>
      </c>
      <c r="J4763" s="233">
        <v>99.90186489604308</v>
      </c>
      <c r="K4763" s="235">
        <v>99.987131413998085</v>
      </c>
      <c r="L4763" s="235">
        <v>99.986435015028363</v>
      </c>
      <c r="M4763" s="240">
        <v>100.16891353038105</v>
      </c>
      <c r="N4763" s="240">
        <v>101.11111706591338</v>
      </c>
      <c r="O4763" s="240"/>
      <c r="P4763" s="238"/>
    </row>
    <row r="4764" spans="9:16" x14ac:dyDescent="0.35">
      <c r="I4764" s="223">
        <v>48277</v>
      </c>
      <c r="J4764" s="233">
        <v>99.901891454934528</v>
      </c>
      <c r="K4764" s="235">
        <v>99.987134896700667</v>
      </c>
      <c r="L4764" s="235">
        <v>99.986438356157663</v>
      </c>
      <c r="M4764" s="240">
        <v>100.16852788305151</v>
      </c>
      <c r="N4764" s="240">
        <v>101.11092832511741</v>
      </c>
      <c r="O4764" s="240"/>
      <c r="P4764" s="238"/>
    </row>
    <row r="4765" spans="9:16" x14ac:dyDescent="0.35">
      <c r="I4765" s="223">
        <v>48278</v>
      </c>
      <c r="J4765" s="233">
        <v>99.901918013825977</v>
      </c>
      <c r="K4765" s="235">
        <v>99.987138379403248</v>
      </c>
      <c r="L4765" s="235">
        <v>99.986441697286963</v>
      </c>
      <c r="M4765" s="240">
        <v>100.16814223572197</v>
      </c>
      <c r="N4765" s="240">
        <v>101.11073958432144</v>
      </c>
      <c r="O4765" s="240"/>
      <c r="P4765" s="238"/>
    </row>
    <row r="4766" spans="9:16" x14ac:dyDescent="0.35">
      <c r="I4766" s="223">
        <v>48279</v>
      </c>
      <c r="J4766" s="233">
        <v>99.901944572717426</v>
      </c>
      <c r="K4766" s="235">
        <v>99.98714186210583</v>
      </c>
      <c r="L4766" s="235">
        <v>99.986445038416264</v>
      </c>
      <c r="M4766" s="240">
        <v>100.16775658839244</v>
      </c>
      <c r="N4766" s="240">
        <v>101.11055084352547</v>
      </c>
      <c r="O4766" s="240"/>
      <c r="P4766" s="238"/>
    </row>
    <row r="4767" spans="9:16" x14ac:dyDescent="0.35">
      <c r="I4767" s="223">
        <v>48280</v>
      </c>
      <c r="J4767" s="233">
        <v>99.901971131608875</v>
      </c>
      <c r="K4767" s="235">
        <v>99.987145344808411</v>
      </c>
      <c r="L4767" s="235">
        <v>99.986448379545564</v>
      </c>
      <c r="M4767" s="240">
        <v>100.1673709410629</v>
      </c>
      <c r="N4767" s="240">
        <v>101.1103621027295</v>
      </c>
      <c r="O4767" s="240"/>
      <c r="P4767" s="238"/>
    </row>
    <row r="4768" spans="9:16" x14ac:dyDescent="0.35">
      <c r="I4768" s="223">
        <v>48281</v>
      </c>
      <c r="J4768" s="233">
        <v>99.901997690500323</v>
      </c>
      <c r="K4768" s="235">
        <v>99.987148827510993</v>
      </c>
      <c r="L4768" s="235">
        <v>99.986451720674864</v>
      </c>
      <c r="M4768" s="240">
        <v>100.16698529373336</v>
      </c>
      <c r="N4768" s="240">
        <v>101.11017336193353</v>
      </c>
      <c r="O4768" s="240"/>
      <c r="P4768" s="238"/>
    </row>
    <row r="4769" spans="9:16" x14ac:dyDescent="0.35">
      <c r="I4769" s="223">
        <v>48282</v>
      </c>
      <c r="J4769" s="233">
        <v>99.902024249391772</v>
      </c>
      <c r="K4769" s="235">
        <v>99.987152310213574</v>
      </c>
      <c r="L4769" s="235">
        <v>99.986455061804165</v>
      </c>
      <c r="M4769" s="240">
        <v>100.16659964640382</v>
      </c>
      <c r="N4769" s="240">
        <v>101.10998462113756</v>
      </c>
      <c r="O4769" s="240"/>
      <c r="P4769" s="238"/>
    </row>
    <row r="4770" spans="9:16" x14ac:dyDescent="0.35">
      <c r="I4770" s="223">
        <v>48283</v>
      </c>
      <c r="J4770" s="233">
        <v>99.902050808283221</v>
      </c>
      <c r="K4770" s="235">
        <v>99.987155792916155</v>
      </c>
      <c r="L4770" s="235">
        <v>99.986458402933465</v>
      </c>
      <c r="M4770" s="240">
        <v>100.16621399907429</v>
      </c>
      <c r="N4770" s="240">
        <v>101.10979588034159</v>
      </c>
      <c r="O4770" s="240"/>
      <c r="P4770" s="238"/>
    </row>
    <row r="4771" spans="9:16" x14ac:dyDescent="0.35">
      <c r="I4771" s="223">
        <v>48284</v>
      </c>
      <c r="J4771" s="233">
        <v>99.90207736717467</v>
      </c>
      <c r="K4771" s="235">
        <v>99.987159275618737</v>
      </c>
      <c r="L4771" s="235">
        <v>99.986461744062765</v>
      </c>
      <c r="M4771" s="240">
        <v>100.16582835174475</v>
      </c>
      <c r="N4771" s="240">
        <v>101.10960713954562</v>
      </c>
      <c r="O4771" s="240"/>
      <c r="P4771" s="238"/>
    </row>
    <row r="4772" spans="9:16" x14ac:dyDescent="0.35">
      <c r="I4772" s="223">
        <v>48285</v>
      </c>
      <c r="J4772" s="233">
        <v>99.902103926066118</v>
      </c>
      <c r="K4772" s="235">
        <v>99.987162758321318</v>
      </c>
      <c r="L4772" s="235">
        <v>99.986465085192066</v>
      </c>
      <c r="M4772" s="240">
        <v>100.16544270441521</v>
      </c>
      <c r="N4772" s="240">
        <v>101.10941839874965</v>
      </c>
      <c r="O4772" s="240"/>
      <c r="P4772" s="238"/>
    </row>
    <row r="4773" spans="9:16" x14ac:dyDescent="0.35">
      <c r="I4773" s="223">
        <v>48286</v>
      </c>
      <c r="J4773" s="233">
        <v>99.902130484957567</v>
      </c>
      <c r="K4773" s="235">
        <v>99.9871662410239</v>
      </c>
      <c r="L4773" s="235">
        <v>99.986468426321366</v>
      </c>
      <c r="M4773" s="240">
        <v>100.16505705708568</v>
      </c>
      <c r="N4773" s="240">
        <v>101.10922965795368</v>
      </c>
      <c r="O4773" s="240"/>
      <c r="P4773" s="238"/>
    </row>
    <row r="4774" spans="9:16" x14ac:dyDescent="0.35">
      <c r="I4774" s="223">
        <v>48287</v>
      </c>
      <c r="J4774" s="233">
        <v>99.902157043849016</v>
      </c>
      <c r="K4774" s="235">
        <v>99.987169723726481</v>
      </c>
      <c r="L4774" s="235">
        <v>99.986471767450666</v>
      </c>
      <c r="M4774" s="240">
        <v>100.16467140975614</v>
      </c>
      <c r="N4774" s="240">
        <v>101.10904091715771</v>
      </c>
      <c r="O4774" s="240"/>
      <c r="P4774" s="238"/>
    </row>
    <row r="4775" spans="9:16" x14ac:dyDescent="0.35">
      <c r="I4775" s="223">
        <v>48288</v>
      </c>
      <c r="J4775" s="233">
        <v>99.902183602740465</v>
      </c>
      <c r="K4775" s="235">
        <v>99.987173206429063</v>
      </c>
      <c r="L4775" s="235">
        <v>99.986475108579967</v>
      </c>
      <c r="M4775" s="240">
        <v>100.1642857624266</v>
      </c>
      <c r="N4775" s="240">
        <v>101.10885217636174</v>
      </c>
      <c r="O4775" s="240"/>
      <c r="P4775" s="238"/>
    </row>
    <row r="4776" spans="9:16" x14ac:dyDescent="0.35">
      <c r="I4776" s="223">
        <v>48289</v>
      </c>
      <c r="J4776" s="233">
        <v>99.902210161631913</v>
      </c>
      <c r="K4776" s="235">
        <v>99.987176689131644</v>
      </c>
      <c r="L4776" s="235">
        <v>99.986478449709267</v>
      </c>
      <c r="M4776" s="240">
        <v>100.16390011509706</v>
      </c>
      <c r="N4776" s="240">
        <v>101.10866343556577</v>
      </c>
      <c r="O4776" s="240"/>
      <c r="P4776" s="238"/>
    </row>
    <row r="4777" spans="9:16" x14ac:dyDescent="0.35">
      <c r="I4777" s="223">
        <v>48290</v>
      </c>
      <c r="J4777" s="233">
        <v>99.902236720523362</v>
      </c>
      <c r="K4777" s="235">
        <v>99.987180171834225</v>
      </c>
      <c r="L4777" s="235">
        <v>99.986481790838567</v>
      </c>
      <c r="M4777" s="240">
        <v>100.16351446776753</v>
      </c>
      <c r="N4777" s="240">
        <v>101.1084746947698</v>
      </c>
      <c r="O4777" s="240"/>
      <c r="P4777" s="238"/>
    </row>
    <row r="4778" spans="9:16" x14ac:dyDescent="0.35">
      <c r="I4778" s="223">
        <v>48291</v>
      </c>
      <c r="J4778" s="233">
        <v>99.902263279414811</v>
      </c>
      <c r="K4778" s="235">
        <v>99.987183654536807</v>
      </c>
      <c r="L4778" s="235">
        <v>99.986485131967868</v>
      </c>
      <c r="M4778" s="240">
        <v>100.16312882043799</v>
      </c>
      <c r="N4778" s="240">
        <v>101.10828595397383</v>
      </c>
      <c r="O4778" s="240"/>
      <c r="P4778" s="238"/>
    </row>
    <row r="4779" spans="9:16" x14ac:dyDescent="0.35">
      <c r="I4779" s="223">
        <v>48292</v>
      </c>
      <c r="J4779" s="233">
        <v>99.90228983830626</v>
      </c>
      <c r="K4779" s="235">
        <v>99.987187137239388</v>
      </c>
      <c r="L4779" s="235">
        <v>99.986488473097168</v>
      </c>
      <c r="M4779" s="240">
        <v>100.16274317310845</v>
      </c>
      <c r="N4779" s="240">
        <v>101.10809721317786</v>
      </c>
      <c r="O4779" s="240"/>
      <c r="P4779" s="238"/>
    </row>
    <row r="4780" spans="9:16" x14ac:dyDescent="0.35">
      <c r="I4780" s="223">
        <v>48293</v>
      </c>
      <c r="J4780" s="233">
        <v>99.902316397197708</v>
      </c>
      <c r="K4780" s="235">
        <v>99.98719061994197</v>
      </c>
      <c r="L4780" s="235">
        <v>99.986491814226468</v>
      </c>
      <c r="M4780" s="240">
        <v>100.16235752577892</v>
      </c>
      <c r="N4780" s="240">
        <v>101.10790847238189</v>
      </c>
      <c r="O4780" s="240"/>
      <c r="P4780" s="238"/>
    </row>
    <row r="4781" spans="9:16" x14ac:dyDescent="0.35">
      <c r="I4781" s="223">
        <v>48294</v>
      </c>
      <c r="J4781" s="233">
        <v>99.902342956089157</v>
      </c>
      <c r="K4781" s="235">
        <v>99.987194102644551</v>
      </c>
      <c r="L4781" s="235">
        <v>99.986495155355769</v>
      </c>
      <c r="M4781" s="240">
        <v>100.16197187844938</v>
      </c>
      <c r="N4781" s="240">
        <v>101.10771973158592</v>
      </c>
      <c r="O4781" s="240"/>
      <c r="P4781" s="238"/>
    </row>
    <row r="4782" spans="9:16" x14ac:dyDescent="0.35">
      <c r="I4782" s="223">
        <v>48295</v>
      </c>
      <c r="J4782" s="233">
        <v>99.902369514980606</v>
      </c>
      <c r="K4782" s="235">
        <v>99.987197585347133</v>
      </c>
      <c r="L4782" s="235">
        <v>99.986498496485069</v>
      </c>
      <c r="M4782" s="240">
        <v>100.16158623111984</v>
      </c>
      <c r="N4782" s="240">
        <v>101.10753099078995</v>
      </c>
      <c r="O4782" s="240"/>
      <c r="P4782" s="238"/>
    </row>
    <row r="4783" spans="9:16" x14ac:dyDescent="0.35">
      <c r="I4783" s="223">
        <v>48296</v>
      </c>
      <c r="J4783" s="233">
        <v>99.902396073872055</v>
      </c>
      <c r="K4783" s="235">
        <v>99.987201068049714</v>
      </c>
      <c r="L4783" s="235">
        <v>99.986501837614369</v>
      </c>
      <c r="M4783" s="240">
        <v>100.1612005837903</v>
      </c>
      <c r="N4783" s="240">
        <v>101.10734224999398</v>
      </c>
      <c r="O4783" s="240"/>
      <c r="P4783" s="238"/>
    </row>
    <row r="4784" spans="9:16" x14ac:dyDescent="0.35">
      <c r="I4784" s="223">
        <v>48297</v>
      </c>
      <c r="J4784" s="233">
        <v>99.902422632763503</v>
      </c>
      <c r="K4784" s="235">
        <v>99.987204550752296</v>
      </c>
      <c r="L4784" s="235">
        <v>99.98650517874367</v>
      </c>
      <c r="M4784" s="240">
        <v>100.16081493646077</v>
      </c>
      <c r="N4784" s="240">
        <v>101.10715350919801</v>
      </c>
      <c r="O4784" s="240"/>
      <c r="P4784" s="238"/>
    </row>
    <row r="4785" spans="9:16" x14ac:dyDescent="0.35">
      <c r="I4785" s="223">
        <v>48298</v>
      </c>
      <c r="J4785" s="233">
        <v>99.902449191654952</v>
      </c>
      <c r="K4785" s="235">
        <v>99.987208033454877</v>
      </c>
      <c r="L4785" s="235">
        <v>99.98650851987297</v>
      </c>
      <c r="M4785" s="240">
        <v>100.16042928913123</v>
      </c>
      <c r="N4785" s="240">
        <v>101.10696476840204</v>
      </c>
      <c r="O4785" s="240"/>
      <c r="P4785" s="238"/>
    </row>
    <row r="4786" spans="9:16" x14ac:dyDescent="0.35">
      <c r="I4786" s="223">
        <v>48299</v>
      </c>
      <c r="J4786" s="233">
        <v>99.902475750546401</v>
      </c>
      <c r="K4786" s="235">
        <v>99.987211516157458</v>
      </c>
      <c r="L4786" s="235">
        <v>99.986511861002271</v>
      </c>
      <c r="M4786" s="240">
        <v>100.16004364180169</v>
      </c>
      <c r="N4786" s="240">
        <v>101.10677602760607</v>
      </c>
      <c r="O4786" s="240"/>
      <c r="P4786" s="238"/>
    </row>
    <row r="4787" spans="9:16" x14ac:dyDescent="0.35">
      <c r="I4787" s="223">
        <v>48300</v>
      </c>
      <c r="J4787" s="233">
        <v>99.90250230943785</v>
      </c>
      <c r="K4787" s="235">
        <v>99.98721499886004</v>
      </c>
      <c r="L4787" s="235">
        <v>99.986515202131571</v>
      </c>
      <c r="M4787" s="240">
        <v>100.15965799447216</v>
      </c>
      <c r="N4787" s="240">
        <v>101.1065872868101</v>
      </c>
      <c r="O4787" s="240"/>
      <c r="P4787" s="238"/>
    </row>
    <row r="4788" spans="9:16" x14ac:dyDescent="0.35">
      <c r="I4788" s="223">
        <v>48301</v>
      </c>
      <c r="J4788" s="233">
        <v>99.902528868329298</v>
      </c>
      <c r="K4788" s="235">
        <v>99.987218481562621</v>
      </c>
      <c r="L4788" s="235">
        <v>99.986518543260871</v>
      </c>
      <c r="M4788" s="240">
        <v>100.15927234714262</v>
      </c>
      <c r="N4788" s="240">
        <v>101.10639854601413</v>
      </c>
      <c r="O4788" s="240"/>
      <c r="P4788" s="238"/>
    </row>
    <row r="4789" spans="9:16" x14ac:dyDescent="0.35">
      <c r="I4789" s="223">
        <v>48302</v>
      </c>
      <c r="J4789" s="233">
        <v>99.902555427220747</v>
      </c>
      <c r="K4789" s="235">
        <v>99.987221964265203</v>
      </c>
      <c r="L4789" s="235">
        <v>99.986521884390172</v>
      </c>
      <c r="M4789" s="240">
        <v>100.15888669981308</v>
      </c>
      <c r="N4789" s="240">
        <v>101.10620980521816</v>
      </c>
      <c r="O4789" s="240"/>
      <c r="P4789" s="238"/>
    </row>
    <row r="4790" spans="9:16" x14ac:dyDescent="0.35">
      <c r="I4790" s="223">
        <v>48303</v>
      </c>
      <c r="J4790" s="233">
        <v>99.902581986112196</v>
      </c>
      <c r="K4790" s="235">
        <v>99.987225446967784</v>
      </c>
      <c r="L4790" s="235">
        <v>99.986525225519472</v>
      </c>
      <c r="M4790" s="240">
        <v>100.15850105248354</v>
      </c>
      <c r="N4790" s="240">
        <v>101.10602106442219</v>
      </c>
      <c r="O4790" s="240"/>
      <c r="P4790" s="238"/>
    </row>
    <row r="4791" spans="9:16" x14ac:dyDescent="0.35">
      <c r="I4791" s="223">
        <v>48304</v>
      </c>
      <c r="J4791" s="233">
        <v>99.902608545003645</v>
      </c>
      <c r="K4791" s="235">
        <v>99.987228929670366</v>
      </c>
      <c r="L4791" s="235">
        <v>99.986528566648772</v>
      </c>
      <c r="M4791" s="240">
        <v>100.15811540515401</v>
      </c>
      <c r="N4791" s="240">
        <v>101.10583232362622</v>
      </c>
      <c r="O4791" s="240"/>
      <c r="P4791" s="238"/>
    </row>
    <row r="4792" spans="9:16" x14ac:dyDescent="0.35">
      <c r="I4792" s="223">
        <v>48305</v>
      </c>
      <c r="J4792" s="233">
        <v>99.902635103895093</v>
      </c>
      <c r="K4792" s="235">
        <v>99.987232412372947</v>
      </c>
      <c r="L4792" s="235">
        <v>99.986531907778073</v>
      </c>
      <c r="M4792" s="240">
        <v>100.15772975782447</v>
      </c>
      <c r="N4792" s="240">
        <v>101.10564358283025</v>
      </c>
      <c r="O4792" s="240"/>
      <c r="P4792" s="238"/>
    </row>
    <row r="4793" spans="9:16" x14ac:dyDescent="0.35">
      <c r="I4793" s="223">
        <v>48306</v>
      </c>
      <c r="J4793" s="233">
        <v>99.902661662786542</v>
      </c>
      <c r="K4793" s="235">
        <v>99.987235895075528</v>
      </c>
      <c r="L4793" s="235">
        <v>99.986535248907373</v>
      </c>
      <c r="M4793" s="240">
        <v>100.15734411049493</v>
      </c>
      <c r="N4793" s="240">
        <v>101.10545484203428</v>
      </c>
      <c r="O4793" s="240"/>
      <c r="P4793" s="238"/>
    </row>
    <row r="4794" spans="9:16" x14ac:dyDescent="0.35">
      <c r="I4794" s="223">
        <v>48307</v>
      </c>
      <c r="J4794" s="233">
        <v>99.902688221677991</v>
      </c>
      <c r="K4794" s="235">
        <v>99.98723937777811</v>
      </c>
      <c r="L4794" s="235">
        <v>99.986538590036673</v>
      </c>
      <c r="M4794" s="240">
        <v>100.1569584631654</v>
      </c>
      <c r="N4794" s="240">
        <v>101.10526610123831</v>
      </c>
      <c r="O4794" s="240"/>
      <c r="P4794" s="238"/>
    </row>
    <row r="4795" spans="9:16" x14ac:dyDescent="0.35">
      <c r="I4795" s="223">
        <v>48308</v>
      </c>
      <c r="J4795" s="233">
        <v>99.90271478056944</v>
      </c>
      <c r="K4795" s="235">
        <v>99.987242860480691</v>
      </c>
      <c r="L4795" s="235">
        <v>99.986541931165974</v>
      </c>
      <c r="M4795" s="240">
        <v>100.15657281583586</v>
      </c>
      <c r="N4795" s="240">
        <v>101.10507736044234</v>
      </c>
      <c r="O4795" s="240"/>
      <c r="P4795" s="238"/>
    </row>
    <row r="4796" spans="9:16" x14ac:dyDescent="0.35">
      <c r="I4796" s="223">
        <v>48309</v>
      </c>
      <c r="J4796" s="233">
        <v>99.902741339460889</v>
      </c>
      <c r="K4796" s="235">
        <v>99.987246343183273</v>
      </c>
      <c r="L4796" s="235">
        <v>99.986545272295274</v>
      </c>
      <c r="M4796" s="240">
        <v>100.15618716850632</v>
      </c>
      <c r="N4796" s="240">
        <v>101.10488861964637</v>
      </c>
      <c r="O4796" s="240"/>
      <c r="P4796" s="238"/>
    </row>
    <row r="4797" spans="9:16" x14ac:dyDescent="0.35">
      <c r="I4797" s="223">
        <v>48310</v>
      </c>
      <c r="J4797" s="233">
        <v>99.902767898352337</v>
      </c>
      <c r="K4797" s="235">
        <v>99.987249825885854</v>
      </c>
      <c r="L4797" s="235">
        <v>99.986548613424574</v>
      </c>
      <c r="M4797" s="240">
        <v>100.15580152117678</v>
      </c>
      <c r="N4797" s="240">
        <v>101.1046998788504</v>
      </c>
      <c r="O4797" s="240"/>
      <c r="P4797" s="238"/>
    </row>
    <row r="4798" spans="9:16" x14ac:dyDescent="0.35">
      <c r="I4798" s="223">
        <v>48311</v>
      </c>
      <c r="J4798" s="233">
        <v>99.902794457243786</v>
      </c>
      <c r="K4798" s="235">
        <v>99.987253308588436</v>
      </c>
      <c r="L4798" s="235">
        <v>99.986551954553875</v>
      </c>
      <c r="M4798" s="240">
        <v>100.15541587384725</v>
      </c>
      <c r="N4798" s="240">
        <v>101.10451113805443</v>
      </c>
      <c r="O4798" s="240"/>
      <c r="P4798" s="238"/>
    </row>
    <row r="4799" spans="9:16" x14ac:dyDescent="0.35">
      <c r="I4799" s="223">
        <v>48312</v>
      </c>
      <c r="J4799" s="233">
        <v>99.902821016135235</v>
      </c>
      <c r="K4799" s="235">
        <v>99.987256791291017</v>
      </c>
      <c r="L4799" s="235">
        <v>99.986555295683175</v>
      </c>
      <c r="M4799" s="240">
        <v>100.15503022651771</v>
      </c>
      <c r="N4799" s="240">
        <v>101.10432239725846</v>
      </c>
      <c r="O4799" s="240"/>
      <c r="P4799" s="238"/>
    </row>
    <row r="4800" spans="9:16" x14ac:dyDescent="0.35">
      <c r="I4800" s="223">
        <v>48313</v>
      </c>
      <c r="J4800" s="233">
        <v>99.902847575026684</v>
      </c>
      <c r="K4800" s="235">
        <v>99.987260273993599</v>
      </c>
      <c r="L4800" s="235">
        <v>99.986558636812475</v>
      </c>
      <c r="M4800" s="240">
        <v>100.15464457918817</v>
      </c>
      <c r="N4800" s="240">
        <v>101.10413365646249</v>
      </c>
      <c r="O4800" s="240"/>
      <c r="P4800" s="238"/>
    </row>
    <row r="4801" spans="9:16" x14ac:dyDescent="0.35">
      <c r="I4801" s="223">
        <v>48314</v>
      </c>
      <c r="J4801" s="233">
        <v>99.902874133918132</v>
      </c>
      <c r="K4801" s="235">
        <v>99.98726375669618</v>
      </c>
      <c r="L4801" s="235">
        <v>99.986561977941776</v>
      </c>
      <c r="M4801" s="240">
        <v>100.15425893185864</v>
      </c>
      <c r="N4801" s="240">
        <v>101.10394491566652</v>
      </c>
      <c r="O4801" s="240"/>
      <c r="P4801" s="238"/>
    </row>
    <row r="4802" spans="9:16" x14ac:dyDescent="0.35">
      <c r="I4802" s="223">
        <v>48315</v>
      </c>
      <c r="J4802" s="233">
        <v>99.902900692809581</v>
      </c>
      <c r="K4802" s="235">
        <v>99.987267239398761</v>
      </c>
      <c r="L4802" s="235">
        <v>99.986565319071076</v>
      </c>
      <c r="M4802" s="240">
        <v>100.1538732845291</v>
      </c>
      <c r="N4802" s="240">
        <v>101.10375617487055</v>
      </c>
      <c r="O4802" s="240"/>
      <c r="P4802" s="238"/>
    </row>
    <row r="4803" spans="9:16" x14ac:dyDescent="0.35">
      <c r="I4803" s="223">
        <v>48316</v>
      </c>
      <c r="J4803" s="233">
        <v>99.90292725170103</v>
      </c>
      <c r="K4803" s="235">
        <v>99.987270722101343</v>
      </c>
      <c r="L4803" s="235">
        <v>99.986568660200376</v>
      </c>
      <c r="M4803" s="240">
        <v>100.15348763719956</v>
      </c>
      <c r="N4803" s="240">
        <v>101.10356743407458</v>
      </c>
      <c r="O4803" s="240"/>
      <c r="P4803" s="238"/>
    </row>
    <row r="4804" spans="9:16" x14ac:dyDescent="0.35">
      <c r="I4804" s="223">
        <v>48317</v>
      </c>
      <c r="J4804" s="233">
        <v>99.902953810592479</v>
      </c>
      <c r="K4804" s="235">
        <v>99.987274204803924</v>
      </c>
      <c r="L4804" s="235">
        <v>99.986572001329677</v>
      </c>
      <c r="M4804" s="240">
        <v>100.15310198987002</v>
      </c>
      <c r="N4804" s="240">
        <v>101.10337869327861</v>
      </c>
      <c r="O4804" s="240"/>
      <c r="P4804" s="238"/>
    </row>
    <row r="4805" spans="9:16" x14ac:dyDescent="0.35">
      <c r="I4805" s="223">
        <v>48318</v>
      </c>
      <c r="J4805" s="233">
        <v>99.902980369483927</v>
      </c>
      <c r="K4805" s="235">
        <v>99.987277687506506</v>
      </c>
      <c r="L4805" s="235">
        <v>99.986575342458977</v>
      </c>
      <c r="M4805" s="240">
        <v>100.15271634254049</v>
      </c>
      <c r="N4805" s="240">
        <v>101.10318995248264</v>
      </c>
      <c r="O4805" s="240"/>
      <c r="P4805" s="238"/>
    </row>
    <row r="4806" spans="9:16" x14ac:dyDescent="0.35">
      <c r="I4806" s="223">
        <v>48319</v>
      </c>
      <c r="J4806" s="233">
        <v>99.903006928375376</v>
      </c>
      <c r="K4806" s="235">
        <v>99.987281170209087</v>
      </c>
      <c r="L4806" s="235">
        <v>99.986578683588277</v>
      </c>
      <c r="M4806" s="240">
        <v>100.15233069521095</v>
      </c>
      <c r="N4806" s="240">
        <v>101.10300121168667</v>
      </c>
      <c r="O4806" s="240"/>
      <c r="P4806" s="238"/>
    </row>
    <row r="4807" spans="9:16" x14ac:dyDescent="0.35">
      <c r="I4807" s="223">
        <v>48320</v>
      </c>
      <c r="J4807" s="233">
        <v>99.903033487266825</v>
      </c>
      <c r="K4807" s="235">
        <v>99.987284652911669</v>
      </c>
      <c r="L4807" s="235">
        <v>99.986582024717578</v>
      </c>
      <c r="M4807" s="240">
        <v>100.15194504788141</v>
      </c>
      <c r="N4807" s="240">
        <v>101.1028124708907</v>
      </c>
      <c r="O4807" s="240"/>
      <c r="P4807" s="238"/>
    </row>
    <row r="4808" spans="9:16" x14ac:dyDescent="0.35">
      <c r="I4808" s="223">
        <v>48321</v>
      </c>
      <c r="J4808" s="233">
        <v>99.903060046158274</v>
      </c>
      <c r="K4808" s="235">
        <v>99.98728813561425</v>
      </c>
      <c r="L4808" s="235">
        <v>99.986585365846878</v>
      </c>
      <c r="M4808" s="240">
        <v>100.15155940055188</v>
      </c>
      <c r="N4808" s="240">
        <v>101.10262373009473</v>
      </c>
      <c r="O4808" s="240"/>
      <c r="P4808" s="238"/>
    </row>
    <row r="4809" spans="9:16" x14ac:dyDescent="0.35">
      <c r="I4809" s="223">
        <v>48322</v>
      </c>
      <c r="J4809" s="233">
        <v>99.903086605049722</v>
      </c>
      <c r="K4809" s="235">
        <v>99.987291618316831</v>
      </c>
      <c r="L4809" s="235">
        <v>99.986588706976178</v>
      </c>
      <c r="M4809" s="240">
        <v>100.15117375322234</v>
      </c>
      <c r="N4809" s="240">
        <v>101.10243498929876</v>
      </c>
      <c r="O4809" s="240"/>
      <c r="P4809" s="238"/>
    </row>
    <row r="4810" spans="9:16" x14ac:dyDescent="0.35">
      <c r="I4810" s="223">
        <v>48323</v>
      </c>
      <c r="J4810" s="233">
        <v>99.903113163941171</v>
      </c>
      <c r="K4810" s="235">
        <v>99.987295101019413</v>
      </c>
      <c r="L4810" s="235">
        <v>99.986592048105479</v>
      </c>
      <c r="M4810" s="240">
        <v>100.1507881058928</v>
      </c>
      <c r="N4810" s="240">
        <v>101.10224624850279</v>
      </c>
      <c r="O4810" s="240"/>
      <c r="P4810" s="238"/>
    </row>
    <row r="4811" spans="9:16" x14ac:dyDescent="0.35">
      <c r="I4811" s="223">
        <v>48324</v>
      </c>
      <c r="J4811" s="233">
        <v>99.90313972283262</v>
      </c>
      <c r="K4811" s="235">
        <v>99.987298583721994</v>
      </c>
      <c r="L4811" s="235">
        <v>99.986595389234779</v>
      </c>
      <c r="M4811" s="240">
        <v>100.15040245856326</v>
      </c>
      <c r="N4811" s="240">
        <v>101.10205750770682</v>
      </c>
      <c r="O4811" s="240"/>
      <c r="P4811" s="238"/>
    </row>
    <row r="4812" spans="9:16" x14ac:dyDescent="0.35">
      <c r="I4812" s="223">
        <v>48325</v>
      </c>
      <c r="J4812" s="233">
        <v>99.903166281724069</v>
      </c>
      <c r="K4812" s="235">
        <v>99.987302066424576</v>
      </c>
      <c r="L4812" s="235">
        <v>99.986598730364079</v>
      </c>
      <c r="M4812" s="240">
        <v>100.15001681123373</v>
      </c>
      <c r="N4812" s="240">
        <v>101.10186876691085</v>
      </c>
      <c r="O4812" s="240"/>
      <c r="P4812" s="238"/>
    </row>
    <row r="4813" spans="9:16" x14ac:dyDescent="0.35">
      <c r="I4813" s="223">
        <v>48326</v>
      </c>
      <c r="J4813" s="233">
        <v>99.903192840615517</v>
      </c>
      <c r="K4813" s="235">
        <v>99.987305549127157</v>
      </c>
      <c r="L4813" s="235">
        <v>99.98660207149338</v>
      </c>
      <c r="M4813" s="240">
        <v>100.14963116390419</v>
      </c>
      <c r="N4813" s="240">
        <v>101.10168002611488</v>
      </c>
      <c r="O4813" s="240"/>
      <c r="P4813" s="238"/>
    </row>
    <row r="4814" spans="9:16" x14ac:dyDescent="0.35">
      <c r="I4814" s="223">
        <v>48327</v>
      </c>
      <c r="J4814" s="233">
        <v>99.903219399506966</v>
      </c>
      <c r="K4814" s="235">
        <v>99.987309031829739</v>
      </c>
      <c r="L4814" s="235">
        <v>99.98660541262268</v>
      </c>
      <c r="M4814" s="240">
        <v>100.14924551657465</v>
      </c>
      <c r="N4814" s="240">
        <v>101.10149128531891</v>
      </c>
      <c r="O4814" s="240"/>
      <c r="P4814" s="238"/>
    </row>
    <row r="4815" spans="9:16" x14ac:dyDescent="0.35">
      <c r="I4815" s="223">
        <v>48328</v>
      </c>
      <c r="J4815" s="233">
        <v>99.903245958398415</v>
      </c>
      <c r="K4815" s="235">
        <v>99.98731251453232</v>
      </c>
      <c r="L4815" s="235">
        <v>99.98660875375198</v>
      </c>
      <c r="M4815" s="240">
        <v>100.14885986924511</v>
      </c>
      <c r="N4815" s="240">
        <v>101.10130254452294</v>
      </c>
      <c r="O4815" s="240"/>
      <c r="P4815" s="238"/>
    </row>
    <row r="4816" spans="9:16" x14ac:dyDescent="0.35">
      <c r="I4816" s="223">
        <v>48329</v>
      </c>
      <c r="J4816" s="233">
        <v>99.903272517289864</v>
      </c>
      <c r="K4816" s="235">
        <v>99.987315997234901</v>
      </c>
      <c r="L4816" s="235">
        <v>99.986612094881281</v>
      </c>
      <c r="M4816" s="240">
        <v>100.14847422191558</v>
      </c>
      <c r="N4816" s="240">
        <v>101.10111380372697</v>
      </c>
      <c r="O4816" s="240"/>
      <c r="P4816" s="238"/>
    </row>
    <row r="4817" spans="9:16" x14ac:dyDescent="0.35">
      <c r="I4817" s="223">
        <v>48330</v>
      </c>
      <c r="J4817" s="233">
        <v>99.903299076181312</v>
      </c>
      <c r="K4817" s="235">
        <v>99.987319479937483</v>
      </c>
      <c r="L4817" s="235">
        <v>99.986615436010581</v>
      </c>
      <c r="M4817" s="240">
        <v>100.14808857458604</v>
      </c>
      <c r="N4817" s="240">
        <v>101.100925062931</v>
      </c>
      <c r="O4817" s="240"/>
      <c r="P4817" s="238"/>
    </row>
    <row r="4818" spans="9:16" x14ac:dyDescent="0.35">
      <c r="I4818" s="223">
        <v>48331</v>
      </c>
      <c r="J4818" s="233">
        <v>99.903325635072761</v>
      </c>
      <c r="K4818" s="235">
        <v>99.987322962640064</v>
      </c>
      <c r="L4818" s="235">
        <v>99.986618777139881</v>
      </c>
      <c r="M4818" s="240">
        <v>100.1477029272565</v>
      </c>
      <c r="N4818" s="240">
        <v>101.10073632213503</v>
      </c>
      <c r="O4818" s="240"/>
      <c r="P4818" s="238"/>
    </row>
    <row r="4819" spans="9:16" x14ac:dyDescent="0.35">
      <c r="I4819" s="223">
        <v>48332</v>
      </c>
      <c r="J4819" s="233">
        <v>99.90335219396421</v>
      </c>
      <c r="K4819" s="235">
        <v>99.987326445342646</v>
      </c>
      <c r="L4819" s="235">
        <v>99.986622118269182</v>
      </c>
      <c r="M4819" s="240">
        <v>100.14731727992697</v>
      </c>
      <c r="N4819" s="240">
        <v>101.10054758133906</v>
      </c>
      <c r="O4819" s="240"/>
      <c r="P4819" s="238"/>
    </row>
    <row r="4820" spans="9:16" x14ac:dyDescent="0.35">
      <c r="I4820" s="223">
        <v>48333</v>
      </c>
      <c r="J4820" s="233">
        <v>99.903378752855659</v>
      </c>
      <c r="K4820" s="235">
        <v>99.987329928045227</v>
      </c>
      <c r="L4820" s="235">
        <v>99.986625459398482</v>
      </c>
      <c r="M4820" s="240">
        <v>100.14693163259743</v>
      </c>
      <c r="N4820" s="240">
        <v>101.10035884054309</v>
      </c>
      <c r="O4820" s="240"/>
      <c r="P4820" s="238"/>
    </row>
    <row r="4821" spans="9:16" x14ac:dyDescent="0.35">
      <c r="I4821" s="223">
        <v>48334</v>
      </c>
      <c r="J4821" s="233">
        <v>99.903405311747107</v>
      </c>
      <c r="K4821" s="235">
        <v>99.987333410747809</v>
      </c>
      <c r="L4821" s="235">
        <v>99.986628800527782</v>
      </c>
      <c r="M4821" s="240">
        <v>100.14654598526789</v>
      </c>
      <c r="N4821" s="240">
        <v>101.10017009974712</v>
      </c>
      <c r="O4821" s="240"/>
      <c r="P4821" s="238"/>
    </row>
    <row r="4822" spans="9:16" x14ac:dyDescent="0.35">
      <c r="I4822" s="223">
        <v>48335</v>
      </c>
      <c r="J4822" s="233">
        <v>99.903431870638556</v>
      </c>
      <c r="K4822" s="235">
        <v>99.98733689345039</v>
      </c>
      <c r="L4822" s="235">
        <v>99.986632141657083</v>
      </c>
      <c r="M4822" s="240">
        <v>100.14616033793835</v>
      </c>
      <c r="N4822" s="240">
        <v>101.09998135895115</v>
      </c>
      <c r="O4822" s="240"/>
      <c r="P4822" s="238"/>
    </row>
    <row r="4823" spans="9:16" x14ac:dyDescent="0.35">
      <c r="I4823" s="223">
        <v>48336</v>
      </c>
      <c r="J4823" s="233">
        <v>99.903458429530005</v>
      </c>
      <c r="K4823" s="235">
        <v>99.987340376152972</v>
      </c>
      <c r="L4823" s="235">
        <v>99.986635482786383</v>
      </c>
      <c r="M4823" s="240">
        <v>100.14577469060882</v>
      </c>
      <c r="N4823" s="240">
        <v>101.09979261815518</v>
      </c>
      <c r="O4823" s="240"/>
      <c r="P4823" s="238"/>
    </row>
    <row r="4824" spans="9:16" x14ac:dyDescent="0.35">
      <c r="I4824" s="223">
        <v>48337</v>
      </c>
      <c r="J4824" s="233">
        <v>99.903484988421454</v>
      </c>
      <c r="K4824" s="235">
        <v>99.987343858855553</v>
      </c>
      <c r="L4824" s="235">
        <v>99.986638823915683</v>
      </c>
      <c r="M4824" s="240">
        <v>100.14538904327928</v>
      </c>
      <c r="N4824" s="240">
        <v>101.09960387735921</v>
      </c>
      <c r="O4824" s="240"/>
      <c r="P4824" s="238"/>
    </row>
    <row r="4825" spans="9:16" x14ac:dyDescent="0.35">
      <c r="I4825" s="223">
        <v>48338</v>
      </c>
      <c r="J4825" s="233">
        <v>99.903511547312903</v>
      </c>
      <c r="K4825" s="235">
        <v>99.987347341558134</v>
      </c>
      <c r="L4825" s="235">
        <v>99.986642165044984</v>
      </c>
      <c r="M4825" s="240">
        <v>100.14500339594974</v>
      </c>
      <c r="N4825" s="240">
        <v>101.09941513656324</v>
      </c>
      <c r="O4825" s="240"/>
      <c r="P4825" s="238"/>
    </row>
    <row r="4826" spans="9:16" x14ac:dyDescent="0.35">
      <c r="I4826" s="223">
        <v>48339</v>
      </c>
      <c r="J4826" s="233">
        <v>99.903538106204351</v>
      </c>
      <c r="K4826" s="235">
        <v>99.987350824260716</v>
      </c>
      <c r="L4826" s="235">
        <v>99.986645506174284</v>
      </c>
      <c r="M4826" s="240">
        <v>100.14461774862021</v>
      </c>
      <c r="N4826" s="240">
        <v>101.09922639576727</v>
      </c>
      <c r="O4826" s="240"/>
      <c r="P4826" s="238"/>
    </row>
    <row r="4827" spans="9:16" x14ac:dyDescent="0.35">
      <c r="I4827" s="223">
        <v>48340</v>
      </c>
      <c r="J4827" s="233">
        <v>99.9035646650958</v>
      </c>
      <c r="K4827" s="235">
        <v>99.987354306963297</v>
      </c>
      <c r="L4827" s="235">
        <v>99.986648847303584</v>
      </c>
      <c r="M4827" s="240">
        <v>100.14423210129067</v>
      </c>
      <c r="N4827" s="240">
        <v>101.0990376549713</v>
      </c>
      <c r="O4827" s="240"/>
      <c r="P4827" s="238"/>
    </row>
    <row r="4828" spans="9:16" x14ac:dyDescent="0.35">
      <c r="I4828" s="223">
        <v>48341</v>
      </c>
      <c r="J4828" s="233">
        <v>99.903591223987249</v>
      </c>
      <c r="K4828" s="235">
        <v>99.987357789665879</v>
      </c>
      <c r="L4828" s="235">
        <v>99.986652188432885</v>
      </c>
      <c r="M4828" s="240">
        <v>100.14384645396113</v>
      </c>
      <c r="N4828" s="240">
        <v>101.09884891417533</v>
      </c>
      <c r="O4828" s="240"/>
      <c r="P4828" s="238"/>
    </row>
    <row r="4829" spans="9:16" x14ac:dyDescent="0.35">
      <c r="I4829" s="223">
        <v>48342</v>
      </c>
      <c r="J4829" s="233">
        <v>99.903617782878698</v>
      </c>
      <c r="K4829" s="235">
        <v>99.98736127236846</v>
      </c>
      <c r="L4829" s="235">
        <v>99.986655529562185</v>
      </c>
      <c r="M4829" s="240">
        <v>100.14346080663159</v>
      </c>
      <c r="N4829" s="240">
        <v>101.09866017337936</v>
      </c>
      <c r="O4829" s="240"/>
      <c r="P4829" s="238"/>
    </row>
    <row r="4830" spans="9:16" x14ac:dyDescent="0.35">
      <c r="I4830" s="223">
        <v>48343</v>
      </c>
      <c r="J4830" s="233">
        <v>99.903644341770146</v>
      </c>
      <c r="K4830" s="235">
        <v>99.987364755071042</v>
      </c>
      <c r="L4830" s="235">
        <v>99.986658870691485</v>
      </c>
      <c r="M4830" s="240">
        <v>100.14307515930206</v>
      </c>
      <c r="N4830" s="240">
        <v>101.09847143258339</v>
      </c>
      <c r="O4830" s="240"/>
      <c r="P4830" s="238"/>
    </row>
    <row r="4831" spans="9:16" x14ac:dyDescent="0.35">
      <c r="I4831" s="223">
        <v>48344</v>
      </c>
      <c r="J4831" s="233">
        <v>99.903670900661595</v>
      </c>
      <c r="K4831" s="235">
        <v>99.987368237773623</v>
      </c>
      <c r="L4831" s="235">
        <v>99.986662211820786</v>
      </c>
      <c r="M4831" s="240">
        <v>100.14268951197252</v>
      </c>
      <c r="N4831" s="240">
        <v>101.09828269178742</v>
      </c>
      <c r="O4831" s="240"/>
      <c r="P4831" s="238"/>
    </row>
    <row r="4832" spans="9:16" x14ac:dyDescent="0.35">
      <c r="I4832" s="223">
        <v>48345</v>
      </c>
      <c r="J4832" s="233">
        <v>99.903697459553044</v>
      </c>
      <c r="K4832" s="235">
        <v>99.987371720476204</v>
      </c>
      <c r="L4832" s="235">
        <v>99.986665552950086</v>
      </c>
      <c r="M4832" s="240">
        <v>100.14230386464298</v>
      </c>
      <c r="N4832" s="240">
        <v>101.09809395099145</v>
      </c>
      <c r="O4832" s="240"/>
      <c r="P4832" s="238"/>
    </row>
    <row r="4833" spans="9:16" x14ac:dyDescent="0.35">
      <c r="I4833" s="223">
        <v>48346</v>
      </c>
      <c r="J4833" s="233">
        <v>99.903724018444493</v>
      </c>
      <c r="K4833" s="235">
        <v>99.987375203178786</v>
      </c>
      <c r="L4833" s="235">
        <v>99.986668894079386</v>
      </c>
      <c r="M4833" s="240">
        <v>100.14191821731345</v>
      </c>
      <c r="N4833" s="240">
        <v>101.09790521019548</v>
      </c>
      <c r="O4833" s="240"/>
      <c r="P4833" s="238"/>
    </row>
    <row r="4834" spans="9:16" x14ac:dyDescent="0.35">
      <c r="I4834" s="223">
        <v>48347</v>
      </c>
      <c r="J4834" s="233">
        <v>99.903750577335941</v>
      </c>
      <c r="K4834" s="235">
        <v>99.987378685881367</v>
      </c>
      <c r="L4834" s="235">
        <v>99.986672235208687</v>
      </c>
      <c r="M4834" s="240">
        <v>100.14153256998391</v>
      </c>
      <c r="N4834" s="240">
        <v>101.09771646939951</v>
      </c>
      <c r="O4834" s="240"/>
      <c r="P4834" s="238"/>
    </row>
    <row r="4835" spans="9:16" x14ac:dyDescent="0.35">
      <c r="I4835" s="223">
        <v>48348</v>
      </c>
      <c r="J4835" s="233">
        <v>99.90377713622739</v>
      </c>
      <c r="K4835" s="235">
        <v>99.987382168583949</v>
      </c>
      <c r="L4835" s="235">
        <v>99.986675576337987</v>
      </c>
      <c r="M4835" s="240">
        <v>100.14114692265437</v>
      </c>
      <c r="N4835" s="240">
        <v>101.09752772860354</v>
      </c>
      <c r="O4835" s="240"/>
      <c r="P4835" s="238"/>
    </row>
    <row r="4836" spans="9:16" x14ac:dyDescent="0.35">
      <c r="I4836" s="223">
        <v>48349</v>
      </c>
      <c r="J4836" s="233">
        <v>99.903803695118839</v>
      </c>
      <c r="K4836" s="235">
        <v>99.98738565128653</v>
      </c>
      <c r="L4836" s="235">
        <v>99.986678917467287</v>
      </c>
      <c r="M4836" s="240">
        <v>100.14076127532483</v>
      </c>
      <c r="N4836" s="240">
        <v>101.09733898780757</v>
      </c>
      <c r="O4836" s="240"/>
      <c r="P4836" s="238"/>
    </row>
    <row r="4837" spans="9:16" x14ac:dyDescent="0.35">
      <c r="I4837" s="223">
        <v>48350</v>
      </c>
      <c r="J4837" s="233">
        <v>99.903830254010288</v>
      </c>
      <c r="K4837" s="235">
        <v>99.987389133989112</v>
      </c>
      <c r="L4837" s="235">
        <v>99.986682258596588</v>
      </c>
      <c r="M4837" s="240">
        <v>100.1403756279953</v>
      </c>
      <c r="N4837" s="240">
        <v>101.0971502470116</v>
      </c>
      <c r="O4837" s="240"/>
      <c r="P4837" s="238"/>
    </row>
    <row r="4838" spans="9:16" x14ac:dyDescent="0.35">
      <c r="I4838" s="223">
        <v>48351</v>
      </c>
      <c r="J4838" s="233">
        <v>99.903856812901736</v>
      </c>
      <c r="K4838" s="235">
        <v>99.987392616691693</v>
      </c>
      <c r="L4838" s="235">
        <v>99.986685599725888</v>
      </c>
      <c r="M4838" s="240">
        <v>100.13998998066576</v>
      </c>
      <c r="N4838" s="240">
        <v>101.09696150621564</v>
      </c>
      <c r="O4838" s="240"/>
      <c r="P4838" s="238"/>
    </row>
    <row r="4839" spans="9:16" x14ac:dyDescent="0.35">
      <c r="I4839" s="223">
        <v>48352</v>
      </c>
      <c r="J4839" s="233">
        <v>99.903883371793185</v>
      </c>
      <c r="K4839" s="235">
        <v>99.987396099394275</v>
      </c>
      <c r="L4839" s="235">
        <v>99.986688940855188</v>
      </c>
      <c r="M4839" s="240">
        <v>100.13960433333622</v>
      </c>
      <c r="N4839" s="240">
        <v>101.09677276541966</v>
      </c>
      <c r="O4839" s="240"/>
      <c r="P4839" s="238"/>
    </row>
    <row r="4840" spans="9:16" x14ac:dyDescent="0.35">
      <c r="I4840" s="223">
        <v>48353</v>
      </c>
      <c r="J4840" s="233">
        <v>99.903909930684634</v>
      </c>
      <c r="K4840" s="235">
        <v>99.987399582096856</v>
      </c>
      <c r="L4840" s="235">
        <v>99.986692281984489</v>
      </c>
      <c r="M4840" s="240">
        <v>100.13921868600669</v>
      </c>
      <c r="N4840" s="240">
        <v>101.0965840246237</v>
      </c>
      <c r="O4840" s="240"/>
      <c r="P4840" s="238"/>
    </row>
    <row r="4841" spans="9:16" x14ac:dyDescent="0.35">
      <c r="I4841" s="223">
        <v>48354</v>
      </c>
      <c r="J4841" s="233">
        <v>99.903936489576083</v>
      </c>
      <c r="K4841" s="235">
        <v>99.987403064799437</v>
      </c>
      <c r="L4841" s="235">
        <v>99.986695623113789</v>
      </c>
      <c r="M4841" s="240">
        <v>100.13883303867715</v>
      </c>
      <c r="N4841" s="240">
        <v>101.09639528382772</v>
      </c>
      <c r="O4841" s="240"/>
      <c r="P4841" s="238"/>
    </row>
    <row r="4842" spans="9:16" x14ac:dyDescent="0.35">
      <c r="I4842" s="223">
        <v>48355</v>
      </c>
      <c r="J4842" s="233">
        <v>99.903963048467531</v>
      </c>
      <c r="K4842" s="235">
        <v>99.987406547502019</v>
      </c>
      <c r="L4842" s="235">
        <v>99.986698964243089</v>
      </c>
      <c r="M4842" s="240">
        <v>100.13844739134761</v>
      </c>
      <c r="N4842" s="240">
        <v>101.09620654303176</v>
      </c>
      <c r="O4842" s="240"/>
      <c r="P4842" s="238"/>
    </row>
    <row r="4843" spans="9:16" x14ac:dyDescent="0.35">
      <c r="I4843" s="223">
        <v>48356</v>
      </c>
      <c r="J4843" s="233">
        <v>99.90398960735898</v>
      </c>
      <c r="K4843" s="235">
        <v>99.9874100302046</v>
      </c>
      <c r="L4843" s="235">
        <v>99.98670230537239</v>
      </c>
      <c r="M4843" s="240">
        <v>100.13806174401807</v>
      </c>
      <c r="N4843" s="240">
        <v>101.09601780223578</v>
      </c>
      <c r="O4843" s="240"/>
      <c r="P4843" s="238"/>
    </row>
    <row r="4844" spans="9:16" x14ac:dyDescent="0.35">
      <c r="I4844" s="223">
        <v>48357</v>
      </c>
      <c r="J4844" s="233">
        <v>99.904016166250429</v>
      </c>
      <c r="K4844" s="235">
        <v>99.987413512907182</v>
      </c>
      <c r="L4844" s="235">
        <v>99.98670564650169</v>
      </c>
      <c r="M4844" s="240">
        <v>100.13767609668854</v>
      </c>
      <c r="N4844" s="240">
        <v>101.09582906143982</v>
      </c>
      <c r="O4844" s="240"/>
      <c r="P4844" s="238"/>
    </row>
    <row r="4845" spans="9:16" x14ac:dyDescent="0.35">
      <c r="I4845" s="223">
        <v>48358</v>
      </c>
      <c r="J4845" s="233">
        <v>99.904042725141878</v>
      </c>
      <c r="K4845" s="235">
        <v>99.987416995609763</v>
      </c>
      <c r="L4845" s="235">
        <v>99.98670898763099</v>
      </c>
      <c r="M4845" s="240">
        <v>100.137290449359</v>
      </c>
      <c r="N4845" s="240">
        <v>101.09564032064384</v>
      </c>
      <c r="O4845" s="240"/>
      <c r="P4845" s="238"/>
    </row>
    <row r="4846" spans="9:16" x14ac:dyDescent="0.35">
      <c r="I4846" s="223">
        <v>48359</v>
      </c>
      <c r="J4846" s="233">
        <v>99.904069284033326</v>
      </c>
      <c r="K4846" s="235">
        <v>99.987420478312345</v>
      </c>
      <c r="L4846" s="235">
        <v>99.986712328760291</v>
      </c>
      <c r="M4846" s="240">
        <v>100.13690480202946</v>
      </c>
      <c r="N4846" s="240">
        <v>101.09545157984788</v>
      </c>
      <c r="O4846" s="240"/>
      <c r="P4846" s="238"/>
    </row>
    <row r="4847" spans="9:16" x14ac:dyDescent="0.35">
      <c r="I4847" s="223">
        <v>48360</v>
      </c>
      <c r="J4847" s="233">
        <v>99.904095842924775</v>
      </c>
      <c r="K4847" s="235">
        <v>99.987423961014926</v>
      </c>
      <c r="L4847" s="235">
        <v>99.986715669889591</v>
      </c>
      <c r="M4847" s="240">
        <v>100.13651915469993</v>
      </c>
      <c r="N4847" s="240">
        <v>101.0952628390519</v>
      </c>
      <c r="O4847" s="240"/>
      <c r="P4847" s="238"/>
    </row>
    <row r="4848" spans="9:16" x14ac:dyDescent="0.35">
      <c r="I4848" s="223">
        <v>48361</v>
      </c>
      <c r="J4848" s="233">
        <v>99.904122401816224</v>
      </c>
      <c r="K4848" s="235">
        <v>99.987427443717507</v>
      </c>
      <c r="L4848" s="235">
        <v>99.986719011018891</v>
      </c>
      <c r="M4848" s="240">
        <v>100.13613350737039</v>
      </c>
      <c r="N4848" s="240">
        <v>101.09507409825594</v>
      </c>
      <c r="O4848" s="240"/>
      <c r="P4848" s="238"/>
    </row>
    <row r="4849" spans="9:16" x14ac:dyDescent="0.35">
      <c r="I4849" s="223">
        <v>48362</v>
      </c>
      <c r="J4849" s="233">
        <v>99.904148960707673</v>
      </c>
      <c r="K4849" s="235">
        <v>99.987430926420089</v>
      </c>
      <c r="L4849" s="235">
        <v>99.986722352148192</v>
      </c>
      <c r="M4849" s="240">
        <v>100.13574786004085</v>
      </c>
      <c r="N4849" s="240">
        <v>101.09488535745996</v>
      </c>
      <c r="O4849" s="240"/>
      <c r="P4849" s="238"/>
    </row>
    <row r="4850" spans="9:16" x14ac:dyDescent="0.35">
      <c r="I4850" s="223">
        <v>48363</v>
      </c>
      <c r="J4850" s="233">
        <v>99.904175519599121</v>
      </c>
      <c r="K4850" s="235">
        <v>99.98743440912267</v>
      </c>
      <c r="L4850" s="235">
        <v>99.986725693277492</v>
      </c>
      <c r="M4850" s="240">
        <v>100.13536221271131</v>
      </c>
      <c r="N4850" s="240">
        <v>101.094696616664</v>
      </c>
      <c r="O4850" s="240"/>
      <c r="P4850" s="238"/>
    </row>
    <row r="4851" spans="9:16" x14ac:dyDescent="0.35">
      <c r="I4851" s="223">
        <v>48364</v>
      </c>
      <c r="J4851" s="233">
        <v>99.90420207849057</v>
      </c>
      <c r="K4851" s="235">
        <v>99.987437891825252</v>
      </c>
      <c r="L4851" s="235">
        <v>99.986729034406792</v>
      </c>
      <c r="M4851" s="240">
        <v>100.13497656538178</v>
      </c>
      <c r="N4851" s="240">
        <v>101.09450787586802</v>
      </c>
      <c r="O4851" s="240"/>
      <c r="P4851" s="238"/>
    </row>
    <row r="4852" spans="9:16" x14ac:dyDescent="0.35">
      <c r="I4852" s="223">
        <v>48365</v>
      </c>
      <c r="J4852" s="233">
        <v>99.904228637382019</v>
      </c>
      <c r="K4852" s="235">
        <v>99.987441374527833</v>
      </c>
      <c r="L4852" s="235">
        <v>99.986732375536093</v>
      </c>
      <c r="M4852" s="240">
        <v>100.13459091805224</v>
      </c>
      <c r="N4852" s="240">
        <v>101.09431913507206</v>
      </c>
      <c r="O4852" s="240"/>
      <c r="P4852" s="238"/>
    </row>
    <row r="4853" spans="9:16" x14ac:dyDescent="0.35">
      <c r="I4853" s="223">
        <v>48366</v>
      </c>
      <c r="J4853" s="233">
        <v>99.904255196273468</v>
      </c>
      <c r="K4853" s="235">
        <v>99.987444857230415</v>
      </c>
      <c r="L4853" s="235">
        <v>99.986735716665393</v>
      </c>
      <c r="M4853" s="240">
        <v>100.1342052707227</v>
      </c>
      <c r="N4853" s="240">
        <v>101.09413039427608</v>
      </c>
      <c r="O4853" s="240"/>
      <c r="P4853" s="238"/>
    </row>
    <row r="4854" spans="9:16" x14ac:dyDescent="0.35">
      <c r="I4854" s="223">
        <v>48367</v>
      </c>
      <c r="J4854" s="233">
        <v>99.904281755164916</v>
      </c>
      <c r="K4854" s="235">
        <v>99.987448339932996</v>
      </c>
      <c r="L4854" s="235">
        <v>99.986739057794694</v>
      </c>
      <c r="M4854" s="240">
        <v>100.13381962339317</v>
      </c>
      <c r="N4854" s="240">
        <v>101.09394165348012</v>
      </c>
      <c r="O4854" s="240"/>
      <c r="P4854" s="238"/>
    </row>
    <row r="4855" spans="9:16" x14ac:dyDescent="0.35">
      <c r="I4855" s="223">
        <v>48368</v>
      </c>
      <c r="J4855" s="233">
        <v>99.904308314056365</v>
      </c>
      <c r="K4855" s="235">
        <v>99.987451822635578</v>
      </c>
      <c r="L4855" s="235">
        <v>99.986742398923994</v>
      </c>
      <c r="M4855" s="240">
        <v>100.13343397606363</v>
      </c>
      <c r="N4855" s="240">
        <v>101.09375291268414</v>
      </c>
      <c r="O4855" s="240"/>
      <c r="P4855" s="238"/>
    </row>
    <row r="4856" spans="9:16" x14ac:dyDescent="0.35">
      <c r="I4856" s="223">
        <v>48369</v>
      </c>
      <c r="J4856" s="233">
        <v>99.904334872947814</v>
      </c>
      <c r="K4856" s="235">
        <v>99.987455305338159</v>
      </c>
      <c r="L4856" s="235">
        <v>99.986745740053294</v>
      </c>
      <c r="M4856" s="240">
        <v>100.13304832873409</v>
      </c>
      <c r="N4856" s="240">
        <v>101.09356417188818</v>
      </c>
      <c r="O4856" s="240"/>
      <c r="P4856" s="238"/>
    </row>
    <row r="4857" spans="9:16" x14ac:dyDescent="0.35">
      <c r="I4857" s="223">
        <v>48370</v>
      </c>
      <c r="J4857" s="233">
        <v>99.904361431839263</v>
      </c>
      <c r="K4857" s="235">
        <v>99.98745878804074</v>
      </c>
      <c r="L4857" s="235">
        <v>99.986749081182595</v>
      </c>
      <c r="M4857" s="240">
        <v>100.13266268140455</v>
      </c>
      <c r="N4857" s="240">
        <v>101.0933754310922</v>
      </c>
      <c r="O4857" s="240"/>
      <c r="P4857" s="238"/>
    </row>
    <row r="4858" spans="9:16" x14ac:dyDescent="0.35">
      <c r="I4858" s="223">
        <v>48371</v>
      </c>
      <c r="J4858" s="233">
        <v>99.904387990730712</v>
      </c>
      <c r="K4858" s="235">
        <v>99.987462270743322</v>
      </c>
      <c r="L4858" s="235">
        <v>99.986752422311895</v>
      </c>
      <c r="M4858" s="240">
        <v>100.13227703407502</v>
      </c>
      <c r="N4858" s="240">
        <v>101.09318669029624</v>
      </c>
      <c r="O4858" s="240"/>
      <c r="P4858" s="238"/>
    </row>
    <row r="4859" spans="9:16" x14ac:dyDescent="0.35">
      <c r="I4859" s="223">
        <v>48372</v>
      </c>
      <c r="J4859" s="233">
        <v>99.90441454962216</v>
      </c>
      <c r="K4859" s="235">
        <v>99.987465753445903</v>
      </c>
      <c r="L4859" s="235">
        <v>99.986755763441195</v>
      </c>
      <c r="M4859" s="240">
        <v>100.13189138674548</v>
      </c>
      <c r="N4859" s="240">
        <v>101.09299794950026</v>
      </c>
      <c r="O4859" s="240"/>
      <c r="P4859" s="238"/>
    </row>
    <row r="4860" spans="9:16" x14ac:dyDescent="0.35">
      <c r="I4860" s="223">
        <v>48373</v>
      </c>
      <c r="J4860" s="233">
        <v>99.904441108513609</v>
      </c>
      <c r="K4860" s="235">
        <v>99.987469236148485</v>
      </c>
      <c r="L4860" s="235">
        <v>99.986759104570496</v>
      </c>
      <c r="M4860" s="240">
        <v>100.13150573941594</v>
      </c>
      <c r="N4860" s="240">
        <v>101.0928092087043</v>
      </c>
      <c r="O4860" s="240"/>
      <c r="P4860" s="238"/>
    </row>
    <row r="4861" spans="9:16" x14ac:dyDescent="0.35">
      <c r="I4861" s="223">
        <v>48374</v>
      </c>
      <c r="J4861" s="233">
        <v>99.904467667405058</v>
      </c>
      <c r="K4861" s="235">
        <v>99.987472718851066</v>
      </c>
      <c r="L4861" s="235">
        <v>99.986762445699796</v>
      </c>
      <c r="M4861" s="240">
        <v>100.13112009208641</v>
      </c>
      <c r="N4861" s="240">
        <v>101.09262046790832</v>
      </c>
      <c r="O4861" s="240"/>
      <c r="P4861" s="238"/>
    </row>
    <row r="4862" spans="9:16" x14ac:dyDescent="0.35">
      <c r="I4862" s="223">
        <v>48375</v>
      </c>
      <c r="J4862" s="233">
        <v>99.904494226296507</v>
      </c>
      <c r="K4862" s="235">
        <v>99.987476201553648</v>
      </c>
      <c r="L4862" s="235">
        <v>99.986765786829096</v>
      </c>
      <c r="M4862" s="240">
        <v>100.13073444475687</v>
      </c>
      <c r="N4862" s="240">
        <v>101.09243172711236</v>
      </c>
      <c r="O4862" s="240"/>
      <c r="P4862" s="238"/>
    </row>
    <row r="4863" spans="9:16" x14ac:dyDescent="0.35">
      <c r="I4863" s="223">
        <v>48376</v>
      </c>
      <c r="J4863" s="233">
        <v>99.904520785187955</v>
      </c>
      <c r="K4863" s="235">
        <v>99.987479684256229</v>
      </c>
      <c r="L4863" s="235">
        <v>99.986769127958397</v>
      </c>
      <c r="M4863" s="240">
        <v>100.13034879742733</v>
      </c>
      <c r="N4863" s="240">
        <v>101.09224298631638</v>
      </c>
      <c r="O4863" s="240"/>
      <c r="P4863" s="238"/>
    </row>
    <row r="4864" spans="9:16" x14ac:dyDescent="0.35">
      <c r="I4864" s="223">
        <v>48377</v>
      </c>
      <c r="J4864" s="233">
        <v>99.904547344079404</v>
      </c>
      <c r="K4864" s="235">
        <v>99.98748316695881</v>
      </c>
      <c r="L4864" s="235">
        <v>99.986772469087697</v>
      </c>
      <c r="M4864" s="240">
        <v>100.12996315009779</v>
      </c>
      <c r="N4864" s="240">
        <v>101.09205424552042</v>
      </c>
      <c r="O4864" s="240"/>
      <c r="P4864" s="238"/>
    </row>
    <row r="4865" spans="9:16" x14ac:dyDescent="0.35">
      <c r="I4865" s="223">
        <v>48378</v>
      </c>
      <c r="J4865" s="233">
        <v>99.904573902970853</v>
      </c>
      <c r="K4865" s="235">
        <v>99.987486649661392</v>
      </c>
      <c r="L4865" s="235">
        <v>99.986775810216997</v>
      </c>
      <c r="M4865" s="240">
        <v>100.12957750276826</v>
      </c>
      <c r="N4865" s="240">
        <v>101.09186550472444</v>
      </c>
      <c r="O4865" s="240"/>
      <c r="P4865" s="238"/>
    </row>
    <row r="4866" spans="9:16" x14ac:dyDescent="0.35">
      <c r="I4866" s="223">
        <v>48379</v>
      </c>
      <c r="J4866" s="233">
        <v>99.904600461862302</v>
      </c>
      <c r="K4866" s="235">
        <v>99.987490132363973</v>
      </c>
      <c r="L4866" s="235">
        <v>99.986779151346298</v>
      </c>
      <c r="M4866" s="240">
        <v>100.12919185543872</v>
      </c>
      <c r="N4866" s="240">
        <v>101.09167676392848</v>
      </c>
      <c r="O4866" s="240"/>
      <c r="P4866" s="238"/>
    </row>
    <row r="4867" spans="9:16" x14ac:dyDescent="0.35">
      <c r="I4867" s="223">
        <v>48380</v>
      </c>
      <c r="J4867" s="233">
        <v>99.90462702075375</v>
      </c>
      <c r="K4867" s="235">
        <v>99.987493615066555</v>
      </c>
      <c r="L4867" s="235">
        <v>99.986782492475598</v>
      </c>
      <c r="M4867" s="240">
        <v>100.12880620810918</v>
      </c>
      <c r="N4867" s="240">
        <v>101.0914880231325</v>
      </c>
      <c r="O4867" s="240"/>
      <c r="P4867" s="238"/>
    </row>
    <row r="4868" spans="9:16" x14ac:dyDescent="0.35">
      <c r="I4868" s="223">
        <v>48381</v>
      </c>
      <c r="J4868" s="233">
        <v>99.904653579645199</v>
      </c>
      <c r="K4868" s="235">
        <v>99.987497097769136</v>
      </c>
      <c r="L4868" s="235">
        <v>99.986785833604898</v>
      </c>
      <c r="M4868" s="240">
        <v>100.12842056077965</v>
      </c>
      <c r="N4868" s="240">
        <v>101.09129928233654</v>
      </c>
      <c r="O4868" s="240"/>
      <c r="P4868" s="238"/>
    </row>
    <row r="4869" spans="9:16" x14ac:dyDescent="0.35">
      <c r="I4869" s="223">
        <v>48382</v>
      </c>
      <c r="J4869" s="233">
        <v>99.904680138536648</v>
      </c>
      <c r="K4869" s="235">
        <v>99.987500580471718</v>
      </c>
      <c r="L4869" s="235">
        <v>99.986789174734199</v>
      </c>
      <c r="M4869" s="240">
        <v>100.12803491345011</v>
      </c>
      <c r="N4869" s="240">
        <v>101.09111054154056</v>
      </c>
      <c r="O4869" s="240"/>
      <c r="P4869" s="238"/>
    </row>
    <row r="4870" spans="9:16" x14ac:dyDescent="0.35">
      <c r="I4870" s="223">
        <v>48383</v>
      </c>
      <c r="J4870" s="233">
        <v>99.904706697428097</v>
      </c>
      <c r="K4870" s="235">
        <v>99.987504063174299</v>
      </c>
      <c r="L4870" s="235">
        <v>99.986792515863499</v>
      </c>
      <c r="M4870" s="240">
        <v>100.12764926612057</v>
      </c>
      <c r="N4870" s="240">
        <v>101.0909218007446</v>
      </c>
      <c r="O4870" s="240"/>
      <c r="P4870" s="238"/>
    </row>
    <row r="4871" spans="9:16" x14ac:dyDescent="0.35">
      <c r="I4871" s="223">
        <v>48384</v>
      </c>
      <c r="J4871" s="233">
        <v>99.904733256319545</v>
      </c>
      <c r="K4871" s="235">
        <v>99.98750754587688</v>
      </c>
      <c r="L4871" s="235">
        <v>99.986795856992799</v>
      </c>
      <c r="M4871" s="240">
        <v>100.12726361879103</v>
      </c>
      <c r="N4871" s="240">
        <v>101.09073305994862</v>
      </c>
      <c r="O4871" s="240"/>
      <c r="P4871" s="238"/>
    </row>
    <row r="4872" spans="9:16" x14ac:dyDescent="0.35">
      <c r="I4872" s="223">
        <v>48385</v>
      </c>
      <c r="J4872" s="233">
        <v>99.904759815210994</v>
      </c>
      <c r="K4872" s="235">
        <v>99.987511028579462</v>
      </c>
      <c r="L4872" s="235">
        <v>99.9867991981221</v>
      </c>
      <c r="M4872" s="240">
        <v>100.1268779714615</v>
      </c>
      <c r="N4872" s="240">
        <v>101.09054431915266</v>
      </c>
      <c r="O4872" s="240"/>
      <c r="P4872" s="238"/>
    </row>
    <row r="4873" spans="9:16" x14ac:dyDescent="0.35">
      <c r="I4873" s="223">
        <v>48386</v>
      </c>
      <c r="J4873" s="233">
        <v>99.904786374102443</v>
      </c>
      <c r="K4873" s="235">
        <v>99.987514511282043</v>
      </c>
      <c r="L4873" s="235">
        <v>99.9868025392514</v>
      </c>
      <c r="M4873" s="240">
        <v>100.12649232413196</v>
      </c>
      <c r="N4873" s="240">
        <v>101.09035557835668</v>
      </c>
      <c r="O4873" s="240"/>
      <c r="P4873" s="238"/>
    </row>
    <row r="4874" spans="9:16" x14ac:dyDescent="0.35">
      <c r="I4874" s="223">
        <v>48387</v>
      </c>
      <c r="J4874" s="233">
        <v>99.904812932993892</v>
      </c>
      <c r="K4874" s="235">
        <v>99.987517993984625</v>
      </c>
      <c r="L4874" s="235">
        <v>99.9868058803807</v>
      </c>
      <c r="M4874" s="240">
        <v>100.12610667680242</v>
      </c>
      <c r="N4874" s="240">
        <v>101.09016683756072</v>
      </c>
      <c r="O4874" s="240"/>
      <c r="P4874" s="238"/>
    </row>
    <row r="4875" spans="9:16" x14ac:dyDescent="0.35">
      <c r="I4875" s="223">
        <v>48388</v>
      </c>
      <c r="J4875" s="233">
        <v>99.90483949188534</v>
      </c>
      <c r="K4875" s="235">
        <v>99.987521476687206</v>
      </c>
      <c r="L4875" s="235">
        <v>99.986809221510001</v>
      </c>
      <c r="M4875" s="240">
        <v>100.12572102947288</v>
      </c>
      <c r="N4875" s="240">
        <v>101.08997809676474</v>
      </c>
      <c r="O4875" s="240"/>
      <c r="P4875" s="238"/>
    </row>
    <row r="4876" spans="9:16" x14ac:dyDescent="0.35">
      <c r="I4876" s="223">
        <v>48389</v>
      </c>
      <c r="J4876" s="233">
        <v>99.904866050776789</v>
      </c>
      <c r="K4876" s="235">
        <v>99.987524959389788</v>
      </c>
      <c r="L4876" s="235">
        <v>99.986812562639301</v>
      </c>
      <c r="M4876" s="240">
        <v>100.12533538214335</v>
      </c>
      <c r="N4876" s="240">
        <v>101.08978935596878</v>
      </c>
      <c r="O4876" s="240"/>
      <c r="P4876" s="238"/>
    </row>
    <row r="4877" spans="9:16" x14ac:dyDescent="0.35">
      <c r="I4877" s="223">
        <v>48390</v>
      </c>
      <c r="J4877" s="233">
        <v>99.904892609668238</v>
      </c>
      <c r="K4877" s="235">
        <v>99.987528442092369</v>
      </c>
      <c r="L4877" s="235">
        <v>99.986815903768601</v>
      </c>
      <c r="M4877" s="240">
        <v>100.12494973481381</v>
      </c>
      <c r="N4877" s="240">
        <v>101.0896006151728</v>
      </c>
      <c r="O4877" s="240"/>
      <c r="P4877" s="238"/>
    </row>
    <row r="4878" spans="9:16" x14ac:dyDescent="0.35">
      <c r="I4878" s="223">
        <v>48391</v>
      </c>
      <c r="J4878" s="233">
        <v>99.904919168559687</v>
      </c>
      <c r="K4878" s="235">
        <v>99.987531924794951</v>
      </c>
      <c r="L4878" s="235">
        <v>99.986819244897902</v>
      </c>
      <c r="M4878" s="240">
        <v>100.12456408748427</v>
      </c>
      <c r="N4878" s="240">
        <v>101.08941187437684</v>
      </c>
      <c r="O4878" s="240"/>
      <c r="P4878" s="238"/>
    </row>
    <row r="4879" spans="9:16" x14ac:dyDescent="0.35">
      <c r="I4879" s="223">
        <v>48392</v>
      </c>
      <c r="J4879" s="233">
        <v>99.904945727451135</v>
      </c>
      <c r="K4879" s="235">
        <v>99.987535407497532</v>
      </c>
      <c r="L4879" s="235">
        <v>99.986822586027202</v>
      </c>
      <c r="M4879" s="240">
        <v>100.12417844015474</v>
      </c>
      <c r="N4879" s="240">
        <v>101.08922313358086</v>
      </c>
      <c r="O4879" s="240"/>
      <c r="P4879" s="238"/>
    </row>
    <row r="4880" spans="9:16" x14ac:dyDescent="0.35">
      <c r="I4880" s="223">
        <v>48393</v>
      </c>
      <c r="J4880" s="233">
        <v>99.904972286342584</v>
      </c>
      <c r="K4880" s="235">
        <v>99.987538890200113</v>
      </c>
      <c r="L4880" s="235">
        <v>99.986825927156502</v>
      </c>
      <c r="M4880" s="240">
        <v>100.1237927928252</v>
      </c>
      <c r="N4880" s="240">
        <v>101.0890343927849</v>
      </c>
      <c r="O4880" s="240"/>
      <c r="P4880" s="238"/>
    </row>
    <row r="4881" spans="9:16" x14ac:dyDescent="0.35">
      <c r="I4881" s="223">
        <v>48394</v>
      </c>
      <c r="J4881" s="233">
        <v>99.904998845234033</v>
      </c>
      <c r="K4881" s="235">
        <v>99.987542372902695</v>
      </c>
      <c r="L4881" s="235">
        <v>99.986829268285803</v>
      </c>
      <c r="M4881" s="240">
        <v>100.12340714549566</v>
      </c>
      <c r="N4881" s="240">
        <v>101.08884565198892</v>
      </c>
      <c r="O4881" s="240"/>
      <c r="P4881" s="238"/>
    </row>
    <row r="4882" spans="9:16" x14ac:dyDescent="0.35">
      <c r="I4882" s="223">
        <v>48395</v>
      </c>
      <c r="J4882" s="233">
        <v>99.905025404125482</v>
      </c>
      <c r="K4882" s="235">
        <v>99.987545855605276</v>
      </c>
      <c r="L4882" s="235">
        <v>99.986832609415103</v>
      </c>
      <c r="M4882" s="240">
        <v>100.12302149816612</v>
      </c>
      <c r="N4882" s="240">
        <v>101.08865691119296</v>
      </c>
      <c r="O4882" s="240"/>
      <c r="P4882" s="238"/>
    </row>
    <row r="4883" spans="9:16" x14ac:dyDescent="0.35">
      <c r="I4883" s="223">
        <v>48396</v>
      </c>
      <c r="J4883" s="233">
        <v>99.90505196301693</v>
      </c>
      <c r="K4883" s="235">
        <v>99.987549338307858</v>
      </c>
      <c r="L4883" s="235">
        <v>99.986835950544403</v>
      </c>
      <c r="M4883" s="240">
        <v>100.12263585083659</v>
      </c>
      <c r="N4883" s="240">
        <v>101.08846817039698</v>
      </c>
      <c r="O4883" s="240"/>
      <c r="P4883" s="238"/>
    </row>
    <row r="4884" spans="9:16" x14ac:dyDescent="0.35">
      <c r="I4884" s="223">
        <v>48397</v>
      </c>
      <c r="J4884" s="233">
        <v>99.905078521908379</v>
      </c>
      <c r="K4884" s="235">
        <v>99.987552821010439</v>
      </c>
      <c r="L4884" s="235">
        <v>99.986839291673704</v>
      </c>
      <c r="M4884" s="240">
        <v>100.12225020350705</v>
      </c>
      <c r="N4884" s="240">
        <v>101.08827942960102</v>
      </c>
      <c r="O4884" s="240"/>
      <c r="P4884" s="238"/>
    </row>
    <row r="4885" spans="9:16" x14ac:dyDescent="0.35">
      <c r="I4885" s="223">
        <v>48398</v>
      </c>
      <c r="J4885" s="233">
        <v>99.905105080799828</v>
      </c>
      <c r="K4885" s="235">
        <v>99.987556303713021</v>
      </c>
      <c r="L4885" s="235">
        <v>99.986842632803004</v>
      </c>
      <c r="M4885" s="240">
        <v>100.12186455617751</v>
      </c>
      <c r="N4885" s="240">
        <v>101.08809068880504</v>
      </c>
      <c r="O4885" s="240"/>
      <c r="P4885" s="238"/>
    </row>
    <row r="4886" spans="9:16" x14ac:dyDescent="0.35">
      <c r="I4886" s="223">
        <v>48399</v>
      </c>
      <c r="J4886" s="233">
        <v>99.905131639691277</v>
      </c>
      <c r="K4886" s="235">
        <v>99.987559786415602</v>
      </c>
      <c r="L4886" s="235">
        <v>99.986845973932304</v>
      </c>
      <c r="M4886" s="240">
        <v>100.12147890884798</v>
      </c>
      <c r="N4886" s="240">
        <v>101.08790194800908</v>
      </c>
      <c r="O4886" s="240"/>
      <c r="P4886" s="238"/>
    </row>
    <row r="4887" spans="9:16" x14ac:dyDescent="0.35">
      <c r="I4887" s="223">
        <v>48400</v>
      </c>
      <c r="J4887" s="233">
        <v>99.905158198582726</v>
      </c>
      <c r="K4887" s="235">
        <v>99.987563269118183</v>
      </c>
      <c r="L4887" s="235">
        <v>99.986849315061605</v>
      </c>
      <c r="M4887" s="240">
        <v>100.12109326151844</v>
      </c>
      <c r="N4887" s="240">
        <v>101.0877132072131</v>
      </c>
      <c r="O4887" s="240"/>
      <c r="P4887" s="238"/>
    </row>
    <row r="4888" spans="9:16" x14ac:dyDescent="0.35">
      <c r="I4888" s="223">
        <v>48401</v>
      </c>
      <c r="J4888" s="233">
        <v>99.905184757474174</v>
      </c>
      <c r="K4888" s="235">
        <v>99.987566751820765</v>
      </c>
      <c r="L4888" s="235">
        <v>99.986852656190905</v>
      </c>
      <c r="M4888" s="240">
        <v>100.1207076141889</v>
      </c>
      <c r="N4888" s="240">
        <v>101.08752446641714</v>
      </c>
      <c r="O4888" s="240"/>
      <c r="P4888" s="238"/>
    </row>
    <row r="4889" spans="9:16" x14ac:dyDescent="0.35">
      <c r="I4889" s="223">
        <v>48402</v>
      </c>
      <c r="J4889" s="233">
        <v>99.905211316365623</v>
      </c>
      <c r="K4889" s="235">
        <v>99.987570234523346</v>
      </c>
      <c r="L4889" s="235">
        <v>99.986855997320205</v>
      </c>
      <c r="M4889" s="240">
        <v>100.12032196685936</v>
      </c>
      <c r="N4889" s="240">
        <v>101.08733572562116</v>
      </c>
      <c r="O4889" s="240"/>
      <c r="P4889" s="238"/>
    </row>
    <row r="4890" spans="9:16" x14ac:dyDescent="0.35">
      <c r="I4890" s="223">
        <v>48403</v>
      </c>
      <c r="J4890" s="233">
        <v>99.905237875257072</v>
      </c>
      <c r="K4890" s="235">
        <v>99.987573717225928</v>
      </c>
      <c r="L4890" s="235">
        <v>99.986859338449506</v>
      </c>
      <c r="M4890" s="240">
        <v>100.11993631952983</v>
      </c>
      <c r="N4890" s="240">
        <v>101.0871469848252</v>
      </c>
      <c r="O4890" s="240"/>
      <c r="P4890" s="238"/>
    </row>
    <row r="4891" spans="9:16" x14ac:dyDescent="0.35">
      <c r="I4891" s="223">
        <v>48404</v>
      </c>
      <c r="J4891" s="233">
        <v>99.905264434148521</v>
      </c>
      <c r="K4891" s="235">
        <v>99.987577199928509</v>
      </c>
      <c r="L4891" s="235">
        <v>99.986862679578806</v>
      </c>
      <c r="M4891" s="240">
        <v>100.11955067220029</v>
      </c>
      <c r="N4891" s="240">
        <v>101.08695824402922</v>
      </c>
      <c r="O4891" s="240"/>
      <c r="P4891" s="238"/>
    </row>
    <row r="4892" spans="9:16" x14ac:dyDescent="0.35">
      <c r="I4892" s="223">
        <v>48405</v>
      </c>
      <c r="J4892" s="233">
        <v>99.905290993039969</v>
      </c>
      <c r="K4892" s="235">
        <v>99.987580682631091</v>
      </c>
      <c r="L4892" s="235">
        <v>99.986866020708106</v>
      </c>
      <c r="M4892" s="240">
        <v>100.11916502487075</v>
      </c>
      <c r="N4892" s="240">
        <v>101.08676950323326</v>
      </c>
      <c r="O4892" s="240"/>
      <c r="P4892" s="238"/>
    </row>
    <row r="4893" spans="9:16" x14ac:dyDescent="0.35">
      <c r="I4893" s="223">
        <v>48406</v>
      </c>
      <c r="J4893" s="233">
        <v>99.905317551931418</v>
      </c>
      <c r="K4893" s="235">
        <v>99.987584165333672</v>
      </c>
      <c r="L4893" s="235">
        <v>99.986869361837407</v>
      </c>
      <c r="M4893" s="240">
        <v>100.11877937754122</v>
      </c>
      <c r="N4893" s="240">
        <v>101.08658076243728</v>
      </c>
      <c r="O4893" s="240"/>
      <c r="P4893" s="238"/>
    </row>
    <row r="4894" spans="9:16" x14ac:dyDescent="0.35">
      <c r="I4894" s="223">
        <v>48407</v>
      </c>
      <c r="J4894" s="233">
        <v>99.905344110822867</v>
      </c>
      <c r="K4894" s="235">
        <v>99.987587648036254</v>
      </c>
      <c r="L4894" s="235">
        <v>99.986872702966707</v>
      </c>
      <c r="M4894" s="240">
        <v>100.11839373021168</v>
      </c>
      <c r="N4894" s="240">
        <v>101.08639202164132</v>
      </c>
      <c r="O4894" s="240"/>
      <c r="P4894" s="238"/>
    </row>
    <row r="4895" spans="9:16" x14ac:dyDescent="0.35">
      <c r="I4895" s="223">
        <v>48408</v>
      </c>
      <c r="J4895" s="233">
        <v>99.905370669714316</v>
      </c>
      <c r="K4895" s="235">
        <v>99.987591130738835</v>
      </c>
      <c r="L4895" s="235">
        <v>99.986876044096007</v>
      </c>
      <c r="M4895" s="240">
        <v>100.11800808288214</v>
      </c>
      <c r="N4895" s="240">
        <v>101.08620328084534</v>
      </c>
      <c r="O4895" s="240"/>
      <c r="P4895" s="238"/>
    </row>
    <row r="4896" spans="9:16" x14ac:dyDescent="0.35">
      <c r="I4896" s="223">
        <v>48409</v>
      </c>
      <c r="J4896" s="233">
        <v>99.905397228605764</v>
      </c>
      <c r="K4896" s="235">
        <v>99.987594613441416</v>
      </c>
      <c r="L4896" s="235">
        <v>99.986879385225308</v>
      </c>
      <c r="M4896" s="240">
        <v>100.1176224355526</v>
      </c>
      <c r="N4896" s="240">
        <v>101.08601454004938</v>
      </c>
      <c r="O4896" s="240"/>
      <c r="P4896" s="238"/>
    </row>
    <row r="4897" spans="9:16" x14ac:dyDescent="0.35">
      <c r="I4897" s="223">
        <v>48410</v>
      </c>
      <c r="J4897" s="233">
        <v>99.905423787497213</v>
      </c>
      <c r="K4897" s="235">
        <v>99.987598096143998</v>
      </c>
      <c r="L4897" s="235">
        <v>99.986882726354608</v>
      </c>
      <c r="M4897" s="240">
        <v>100.11723678822307</v>
      </c>
      <c r="N4897" s="240">
        <v>101.0858257992534</v>
      </c>
      <c r="O4897" s="240"/>
      <c r="P4897" s="238"/>
    </row>
    <row r="4898" spans="9:16" x14ac:dyDescent="0.35">
      <c r="I4898" s="223">
        <v>48411</v>
      </c>
      <c r="J4898" s="233">
        <v>99.905450346388662</v>
      </c>
      <c r="K4898" s="235">
        <v>99.987601578846579</v>
      </c>
      <c r="L4898" s="235">
        <v>99.986886067483908</v>
      </c>
      <c r="M4898" s="240">
        <v>100.11685114089353</v>
      </c>
      <c r="N4898" s="240">
        <v>101.08563705845744</v>
      </c>
      <c r="O4898" s="240"/>
      <c r="P4898" s="238"/>
    </row>
    <row r="4899" spans="9:16" x14ac:dyDescent="0.35">
      <c r="I4899" s="223">
        <v>48412</v>
      </c>
      <c r="J4899" s="233">
        <v>99.905476905280111</v>
      </c>
      <c r="K4899" s="235">
        <v>99.987605061549161</v>
      </c>
      <c r="L4899" s="235">
        <v>99.986889408613209</v>
      </c>
      <c r="M4899" s="240">
        <v>100.11646549356399</v>
      </c>
      <c r="N4899" s="240">
        <v>101.08544831766146</v>
      </c>
      <c r="O4899" s="240"/>
      <c r="P4899" s="238"/>
    </row>
    <row r="4900" spans="9:16" x14ac:dyDescent="0.35">
      <c r="I4900" s="223">
        <v>48413</v>
      </c>
      <c r="J4900" s="233">
        <v>99.905503464171559</v>
      </c>
      <c r="K4900" s="235">
        <v>99.987608544251742</v>
      </c>
      <c r="L4900" s="235">
        <v>99.986892749742509</v>
      </c>
      <c r="M4900" s="240">
        <v>100.11607984623446</v>
      </c>
      <c r="N4900" s="240">
        <v>101.0852595768655</v>
      </c>
      <c r="O4900" s="240"/>
      <c r="P4900" s="238"/>
    </row>
    <row r="4901" spans="9:16" x14ac:dyDescent="0.35">
      <c r="I4901" s="223">
        <v>48414</v>
      </c>
      <c r="J4901" s="233">
        <v>99.905530023063008</v>
      </c>
      <c r="K4901" s="235">
        <v>99.987612026954324</v>
      </c>
      <c r="L4901" s="235">
        <v>99.986896090871809</v>
      </c>
      <c r="M4901" s="240">
        <v>100.11569419890492</v>
      </c>
      <c r="N4901" s="240">
        <v>101.08507083606952</v>
      </c>
      <c r="O4901" s="240"/>
      <c r="P4901" s="238"/>
    </row>
    <row r="4902" spans="9:16" x14ac:dyDescent="0.35">
      <c r="I4902" s="223">
        <v>48415</v>
      </c>
      <c r="J4902" s="233">
        <v>99.905556581954457</v>
      </c>
      <c r="K4902" s="235">
        <v>99.987615509656905</v>
      </c>
      <c r="L4902" s="235">
        <v>99.98689943200111</v>
      </c>
      <c r="M4902" s="240">
        <v>100.11530855157538</v>
      </c>
      <c r="N4902" s="240">
        <v>101.08488209527356</v>
      </c>
      <c r="O4902" s="240"/>
      <c r="P4902" s="238"/>
    </row>
    <row r="4903" spans="9:16" x14ac:dyDescent="0.35">
      <c r="I4903" s="223">
        <v>48416</v>
      </c>
      <c r="J4903" s="233">
        <v>99.905583140845906</v>
      </c>
      <c r="K4903" s="235">
        <v>99.987618992359486</v>
      </c>
      <c r="L4903" s="235">
        <v>99.98690277313041</v>
      </c>
      <c r="M4903" s="240">
        <v>100.11492290424584</v>
      </c>
      <c r="N4903" s="240">
        <v>101.08469335447758</v>
      </c>
      <c r="O4903" s="240"/>
      <c r="P4903" s="238"/>
    </row>
    <row r="4904" spans="9:16" x14ac:dyDescent="0.35">
      <c r="I4904" s="223">
        <v>48417</v>
      </c>
      <c r="J4904" s="233">
        <v>99.905609699737354</v>
      </c>
      <c r="K4904" s="235">
        <v>99.987622475062068</v>
      </c>
      <c r="L4904" s="235">
        <v>99.98690611425971</v>
      </c>
      <c r="M4904" s="240">
        <v>100.11453725691631</v>
      </c>
      <c r="N4904" s="240">
        <v>101.08450461368162</v>
      </c>
      <c r="O4904" s="240"/>
      <c r="P4904" s="238"/>
    </row>
    <row r="4905" spans="9:16" x14ac:dyDescent="0.35">
      <c r="I4905" s="223">
        <v>48418</v>
      </c>
      <c r="J4905" s="233">
        <v>99.905636258628803</v>
      </c>
      <c r="K4905" s="235">
        <v>99.987625957764649</v>
      </c>
      <c r="L4905" s="235">
        <v>99.986909455389011</v>
      </c>
      <c r="M4905" s="240">
        <v>100.11415160958677</v>
      </c>
      <c r="N4905" s="240">
        <v>101.08431587288564</v>
      </c>
      <c r="O4905" s="240"/>
      <c r="P4905" s="238"/>
    </row>
    <row r="4906" spans="9:16" x14ac:dyDescent="0.35">
      <c r="I4906" s="223">
        <v>48419</v>
      </c>
      <c r="J4906" s="233">
        <v>99.905662817520252</v>
      </c>
      <c r="K4906" s="235">
        <v>99.987629440467231</v>
      </c>
      <c r="L4906" s="235">
        <v>99.986912796518311</v>
      </c>
      <c r="M4906" s="240">
        <v>100.11376596225723</v>
      </c>
      <c r="N4906" s="240">
        <v>101.08412713208968</v>
      </c>
      <c r="O4906" s="240"/>
      <c r="P4906" s="238"/>
    </row>
    <row r="4907" spans="9:16" x14ac:dyDescent="0.35">
      <c r="I4907" s="223">
        <v>48420</v>
      </c>
      <c r="J4907" s="233">
        <v>99.905689376411701</v>
      </c>
      <c r="K4907" s="235">
        <v>99.987632923169812</v>
      </c>
      <c r="L4907" s="235">
        <v>99.986916137647611</v>
      </c>
      <c r="M4907" s="240">
        <v>100.1133803149277</v>
      </c>
      <c r="N4907" s="240">
        <v>101.0839383912937</v>
      </c>
      <c r="O4907" s="240"/>
      <c r="P4907" s="238"/>
    </row>
    <row r="4908" spans="9:16" x14ac:dyDescent="0.35">
      <c r="I4908" s="223">
        <v>48421</v>
      </c>
      <c r="J4908" s="233">
        <v>99.905715935303149</v>
      </c>
      <c r="K4908" s="235">
        <v>99.987636405872394</v>
      </c>
      <c r="L4908" s="235">
        <v>99.986919478776912</v>
      </c>
      <c r="M4908" s="240">
        <v>100.11299466759816</v>
      </c>
      <c r="N4908" s="240">
        <v>101.08374965049774</v>
      </c>
      <c r="O4908" s="240"/>
      <c r="P4908" s="238"/>
    </row>
    <row r="4909" spans="9:16" x14ac:dyDescent="0.35">
      <c r="I4909" s="223">
        <v>48422</v>
      </c>
      <c r="J4909" s="233">
        <v>99.905742494194598</v>
      </c>
      <c r="K4909" s="235">
        <v>99.987639888574975</v>
      </c>
      <c r="L4909" s="235">
        <v>99.986922819906212</v>
      </c>
      <c r="M4909" s="240">
        <v>100.11260902026862</v>
      </c>
      <c r="N4909" s="240">
        <v>101.08356090970176</v>
      </c>
      <c r="O4909" s="240"/>
      <c r="P4909" s="238"/>
    </row>
    <row r="4910" spans="9:16" x14ac:dyDescent="0.35">
      <c r="I4910" s="223">
        <v>48423</v>
      </c>
      <c r="J4910" s="233">
        <v>99.905769053086047</v>
      </c>
      <c r="K4910" s="235">
        <v>99.987643371277557</v>
      </c>
      <c r="L4910" s="235">
        <v>99.986926161035512</v>
      </c>
      <c r="M4910" s="240">
        <v>100.11222337293908</v>
      </c>
      <c r="N4910" s="240">
        <v>101.0833721689058</v>
      </c>
      <c r="O4910" s="240"/>
      <c r="P4910" s="238"/>
    </row>
    <row r="4911" spans="9:16" x14ac:dyDescent="0.35">
      <c r="I4911" s="223">
        <v>48424</v>
      </c>
      <c r="J4911" s="233">
        <v>99.905795611977496</v>
      </c>
      <c r="K4911" s="235">
        <v>99.987646853980138</v>
      </c>
      <c r="L4911" s="235">
        <v>99.986929502164813</v>
      </c>
      <c r="M4911" s="240">
        <v>100.11183772560955</v>
      </c>
      <c r="N4911" s="240">
        <v>101.08318342810982</v>
      </c>
      <c r="O4911" s="240"/>
      <c r="P4911" s="238"/>
    </row>
    <row r="4912" spans="9:16" x14ac:dyDescent="0.35">
      <c r="I4912" s="223">
        <v>48425</v>
      </c>
      <c r="J4912" s="233">
        <v>99.905822170868944</v>
      </c>
      <c r="K4912" s="235">
        <v>99.987650336682719</v>
      </c>
      <c r="L4912" s="235">
        <v>99.986932843294113</v>
      </c>
      <c r="M4912" s="240">
        <v>100.11145207828001</v>
      </c>
      <c r="N4912" s="240">
        <v>101.08299468731386</v>
      </c>
      <c r="O4912" s="240"/>
      <c r="P4912" s="238"/>
    </row>
    <row r="4913" spans="9:16" x14ac:dyDescent="0.35">
      <c r="I4913" s="223">
        <v>48426</v>
      </c>
      <c r="J4913" s="233">
        <v>99.905848729760393</v>
      </c>
      <c r="K4913" s="235">
        <v>99.987653819385301</v>
      </c>
      <c r="L4913" s="235">
        <v>99.986936184423413</v>
      </c>
      <c r="M4913" s="240">
        <v>100.11106643095047</v>
      </c>
      <c r="N4913" s="240">
        <v>101.08280594651788</v>
      </c>
      <c r="O4913" s="240"/>
      <c r="P4913" s="238"/>
    </row>
    <row r="4914" spans="9:16" x14ac:dyDescent="0.35">
      <c r="I4914" s="223">
        <v>48427</v>
      </c>
      <c r="J4914" s="233">
        <v>99.905875288651842</v>
      </c>
      <c r="K4914" s="235">
        <v>99.987657302087882</v>
      </c>
      <c r="L4914" s="235">
        <v>99.986939525552714</v>
      </c>
      <c r="M4914" s="240">
        <v>100.11068078362094</v>
      </c>
      <c r="N4914" s="240">
        <v>101.08261720572192</v>
      </c>
      <c r="O4914" s="240"/>
      <c r="P4914" s="238"/>
    </row>
    <row r="4915" spans="9:16" x14ac:dyDescent="0.35">
      <c r="I4915" s="223">
        <v>48428</v>
      </c>
      <c r="J4915" s="233">
        <v>99.905901847543291</v>
      </c>
      <c r="K4915" s="235">
        <v>99.987660784790464</v>
      </c>
      <c r="L4915" s="235">
        <v>99.986942866682014</v>
      </c>
      <c r="M4915" s="240">
        <v>100.1102951362914</v>
      </c>
      <c r="N4915" s="240">
        <v>101.08242846492594</v>
      </c>
      <c r="O4915" s="240"/>
      <c r="P4915" s="238"/>
    </row>
    <row r="4916" spans="9:16" x14ac:dyDescent="0.35">
      <c r="I4916" s="223">
        <v>48429</v>
      </c>
      <c r="J4916" s="233">
        <v>99.905928406434739</v>
      </c>
      <c r="K4916" s="235">
        <v>99.987664267493045</v>
      </c>
      <c r="L4916" s="235">
        <v>99.986946207811314</v>
      </c>
      <c r="M4916" s="240">
        <v>100.10990948896186</v>
      </c>
      <c r="N4916" s="240">
        <v>101.08223972412998</v>
      </c>
      <c r="O4916" s="240"/>
      <c r="P4916" s="238"/>
    </row>
    <row r="4917" spans="9:16" x14ac:dyDescent="0.35">
      <c r="I4917" s="223">
        <v>48430</v>
      </c>
      <c r="J4917" s="233">
        <v>99.905954965326188</v>
      </c>
      <c r="K4917" s="235">
        <v>99.987667750195627</v>
      </c>
      <c r="L4917" s="235">
        <v>99.986949548940615</v>
      </c>
      <c r="M4917" s="240">
        <v>100.10952384163232</v>
      </c>
      <c r="N4917" s="240">
        <v>101.082050983334</v>
      </c>
      <c r="O4917" s="240"/>
      <c r="P4917" s="238"/>
    </row>
    <row r="4918" spans="9:16" x14ac:dyDescent="0.35">
      <c r="I4918" s="223">
        <v>48431</v>
      </c>
      <c r="J4918" s="233">
        <v>99.905981524217637</v>
      </c>
      <c r="K4918" s="235">
        <v>99.987671232898208</v>
      </c>
      <c r="L4918" s="235">
        <v>99.986952890069915</v>
      </c>
      <c r="M4918" s="240">
        <v>100.10913819430279</v>
      </c>
      <c r="N4918" s="240">
        <v>101.08186224253804</v>
      </c>
      <c r="O4918" s="240"/>
      <c r="P4918" s="238"/>
    </row>
    <row r="4919" spans="9:16" x14ac:dyDescent="0.35">
      <c r="I4919" s="223">
        <v>48432</v>
      </c>
      <c r="J4919" s="233">
        <v>99.906008083109086</v>
      </c>
      <c r="K4919" s="235">
        <v>99.987674715600789</v>
      </c>
      <c r="L4919" s="235">
        <v>99.986956231199215</v>
      </c>
      <c r="M4919" s="240">
        <v>100.10875254697325</v>
      </c>
      <c r="N4919" s="240">
        <v>101.08167350174206</v>
      </c>
      <c r="O4919" s="240"/>
      <c r="P4919" s="238"/>
    </row>
    <row r="4920" spans="9:16" x14ac:dyDescent="0.35">
      <c r="I4920" s="223">
        <v>48433</v>
      </c>
      <c r="J4920" s="233">
        <v>99.906034642000535</v>
      </c>
      <c r="K4920" s="235">
        <v>99.987678198303371</v>
      </c>
      <c r="L4920" s="235">
        <v>99.986959572328516</v>
      </c>
      <c r="M4920" s="240">
        <v>100.10836689964371</v>
      </c>
      <c r="N4920" s="240">
        <v>101.0814847609461</v>
      </c>
      <c r="O4920" s="240"/>
      <c r="P4920" s="238"/>
    </row>
    <row r="4921" spans="9:16" x14ac:dyDescent="0.35">
      <c r="I4921" s="223">
        <v>48434</v>
      </c>
      <c r="J4921" s="233">
        <v>99.906061200891983</v>
      </c>
      <c r="K4921" s="235">
        <v>99.987681681005952</v>
      </c>
      <c r="L4921" s="235">
        <v>99.986962913457816</v>
      </c>
      <c r="M4921" s="240">
        <v>100.10798125231418</v>
      </c>
      <c r="N4921" s="240">
        <v>101.08129602015012</v>
      </c>
      <c r="O4921" s="240"/>
      <c r="P4921" s="238"/>
    </row>
    <row r="4922" spans="9:16" x14ac:dyDescent="0.35">
      <c r="I4922" s="223">
        <v>48435</v>
      </c>
      <c r="J4922" s="233">
        <v>99.906087759783432</v>
      </c>
      <c r="K4922" s="235">
        <v>99.987685163708534</v>
      </c>
      <c r="L4922" s="235">
        <v>99.986966254587117</v>
      </c>
      <c r="M4922" s="240">
        <v>100.10759560498464</v>
      </c>
      <c r="N4922" s="240">
        <v>101.08110727935416</v>
      </c>
      <c r="O4922" s="240"/>
      <c r="P4922" s="238"/>
    </row>
    <row r="4923" spans="9:16" x14ac:dyDescent="0.35">
      <c r="I4923" s="223">
        <v>48436</v>
      </c>
      <c r="J4923" s="233">
        <v>99.906114318674881</v>
      </c>
      <c r="K4923" s="235">
        <v>99.987688646411115</v>
      </c>
      <c r="L4923" s="235">
        <v>99.986969595716417</v>
      </c>
      <c r="M4923" s="240">
        <v>100.1072099576551</v>
      </c>
      <c r="N4923" s="240">
        <v>101.08091853855818</v>
      </c>
      <c r="O4923" s="240"/>
      <c r="P4923" s="238"/>
    </row>
    <row r="4924" spans="9:16" x14ac:dyDescent="0.35">
      <c r="I4924" s="223">
        <v>48437</v>
      </c>
      <c r="J4924" s="233">
        <v>99.90614087756633</v>
      </c>
      <c r="K4924" s="235">
        <v>99.987692129113697</v>
      </c>
      <c r="L4924" s="235">
        <v>99.986972936845717</v>
      </c>
      <c r="M4924" s="240">
        <v>100.10682431032556</v>
      </c>
      <c r="N4924" s="240">
        <v>101.08072979776222</v>
      </c>
      <c r="O4924" s="240"/>
      <c r="P4924" s="238"/>
    </row>
    <row r="4925" spans="9:16" x14ac:dyDescent="0.35">
      <c r="I4925" s="223">
        <v>48438</v>
      </c>
      <c r="J4925" s="233">
        <v>99.906167436457778</v>
      </c>
      <c r="K4925" s="235">
        <v>99.987695611816278</v>
      </c>
      <c r="L4925" s="235">
        <v>99.986976277975018</v>
      </c>
      <c r="M4925" s="240">
        <v>100.10643866299603</v>
      </c>
      <c r="N4925" s="240">
        <v>101.08054105696624</v>
      </c>
      <c r="O4925" s="240"/>
      <c r="P4925" s="238"/>
    </row>
    <row r="4926" spans="9:16" x14ac:dyDescent="0.35">
      <c r="I4926" s="223">
        <v>48439</v>
      </c>
      <c r="J4926" s="233">
        <v>99.906193995349227</v>
      </c>
      <c r="K4926" s="235">
        <v>99.98769909451886</v>
      </c>
      <c r="L4926" s="235">
        <v>99.986979619104318</v>
      </c>
      <c r="M4926" s="240">
        <v>100.10605301566649</v>
      </c>
      <c r="N4926" s="240">
        <v>101.08035231617028</v>
      </c>
      <c r="O4926" s="240"/>
      <c r="P4926" s="238"/>
    </row>
    <row r="4927" spans="9:16" x14ac:dyDescent="0.35">
      <c r="I4927" s="223">
        <v>48440</v>
      </c>
      <c r="J4927" s="233">
        <v>99.906220554240676</v>
      </c>
      <c r="K4927" s="235">
        <v>99.987702577221441</v>
      </c>
      <c r="L4927" s="235">
        <v>99.986982960233618</v>
      </c>
      <c r="M4927" s="240">
        <v>100.10566736833695</v>
      </c>
      <c r="N4927" s="240">
        <v>101.0801635753743</v>
      </c>
      <c r="O4927" s="240"/>
      <c r="P4927" s="238"/>
    </row>
    <row r="4928" spans="9:16" x14ac:dyDescent="0.35">
      <c r="I4928" s="223">
        <v>48441</v>
      </c>
      <c r="J4928" s="233">
        <v>99.906247113132125</v>
      </c>
      <c r="K4928" s="235">
        <v>99.987706059924022</v>
      </c>
      <c r="L4928" s="235">
        <v>99.986986301362919</v>
      </c>
      <c r="M4928" s="240">
        <v>100.10528172100742</v>
      </c>
      <c r="N4928" s="240">
        <v>101.07997483457834</v>
      </c>
      <c r="O4928" s="240"/>
      <c r="P4928" s="238"/>
    </row>
    <row r="4929" spans="9:16" x14ac:dyDescent="0.35">
      <c r="I4929" s="223">
        <v>48442</v>
      </c>
      <c r="J4929" s="233">
        <v>99.906273672023573</v>
      </c>
      <c r="K4929" s="235">
        <v>99.987709542626604</v>
      </c>
      <c r="L4929" s="235">
        <v>99.986989642492219</v>
      </c>
      <c r="M4929" s="240">
        <v>100.10489607367788</v>
      </c>
      <c r="N4929" s="240">
        <v>101.07978609378236</v>
      </c>
      <c r="O4929" s="240"/>
      <c r="P4929" s="238"/>
    </row>
    <row r="4930" spans="9:16" x14ac:dyDescent="0.35">
      <c r="I4930" s="223">
        <v>48443</v>
      </c>
      <c r="J4930" s="233">
        <v>99.906300230915022</v>
      </c>
      <c r="K4930" s="235">
        <v>99.987713025329185</v>
      </c>
      <c r="L4930" s="235">
        <v>99.986992983621519</v>
      </c>
      <c r="M4930" s="240">
        <v>100.10451042634834</v>
      </c>
      <c r="N4930" s="240">
        <v>101.0795973529864</v>
      </c>
      <c r="O4930" s="240"/>
      <c r="P4930" s="238"/>
    </row>
    <row r="4931" spans="9:16" x14ac:dyDescent="0.35">
      <c r="I4931" s="223">
        <v>48444</v>
      </c>
      <c r="J4931" s="233">
        <v>99.906326789806471</v>
      </c>
      <c r="K4931" s="235">
        <v>99.987716508031767</v>
      </c>
      <c r="L4931" s="235">
        <v>99.98699632475082</v>
      </c>
      <c r="M4931" s="240">
        <v>100.1041247790188</v>
      </c>
      <c r="N4931" s="240">
        <v>101.07940861219042</v>
      </c>
      <c r="O4931" s="240"/>
      <c r="P4931" s="238"/>
    </row>
    <row r="4932" spans="9:16" x14ac:dyDescent="0.35">
      <c r="I4932" s="223">
        <v>48445</v>
      </c>
      <c r="J4932" s="233">
        <v>99.90635334869792</v>
      </c>
      <c r="K4932" s="235">
        <v>99.987719990734348</v>
      </c>
      <c r="L4932" s="235">
        <v>99.98699966588012</v>
      </c>
      <c r="M4932" s="240">
        <v>100.10373913168927</v>
      </c>
      <c r="N4932" s="240">
        <v>101.07921987139446</v>
      </c>
      <c r="O4932" s="240"/>
      <c r="P4932" s="238"/>
    </row>
    <row r="4933" spans="9:16" x14ac:dyDescent="0.35">
      <c r="I4933" s="223">
        <v>48446</v>
      </c>
      <c r="J4933" s="233">
        <v>99.906379907589368</v>
      </c>
      <c r="K4933" s="235">
        <v>99.98772347343693</v>
      </c>
      <c r="L4933" s="235">
        <v>99.98700300700942</v>
      </c>
      <c r="M4933" s="240">
        <v>100.10335348435973</v>
      </c>
      <c r="N4933" s="240">
        <v>101.07903113059848</v>
      </c>
      <c r="O4933" s="240"/>
      <c r="P4933" s="238"/>
    </row>
    <row r="4934" spans="9:16" x14ac:dyDescent="0.35">
      <c r="I4934" s="223">
        <v>48447</v>
      </c>
      <c r="J4934" s="233">
        <v>99.906406466480817</v>
      </c>
      <c r="K4934" s="235">
        <v>99.987726956139511</v>
      </c>
      <c r="L4934" s="235">
        <v>99.987006348138721</v>
      </c>
      <c r="M4934" s="240">
        <v>100.10296783703019</v>
      </c>
      <c r="N4934" s="240">
        <v>101.07884238980252</v>
      </c>
      <c r="O4934" s="240"/>
      <c r="P4934" s="238"/>
    </row>
    <row r="4935" spans="9:16" x14ac:dyDescent="0.35">
      <c r="I4935" s="223">
        <v>48448</v>
      </c>
      <c r="J4935" s="233">
        <v>99.906433025372266</v>
      </c>
      <c r="K4935" s="235">
        <v>99.987730438842092</v>
      </c>
      <c r="L4935" s="235">
        <v>99.987009689268021</v>
      </c>
      <c r="M4935" s="240">
        <v>100.10258218970066</v>
      </c>
      <c r="N4935" s="240">
        <v>101.07865364900654</v>
      </c>
      <c r="O4935" s="240"/>
      <c r="P4935" s="238"/>
    </row>
    <row r="4936" spans="9:16" x14ac:dyDescent="0.35">
      <c r="I4936" s="223">
        <v>48449</v>
      </c>
      <c r="J4936" s="233">
        <v>99.906459584263715</v>
      </c>
      <c r="K4936" s="235">
        <v>99.987733921544674</v>
      </c>
      <c r="L4936" s="235">
        <v>99.987013030397321</v>
      </c>
      <c r="M4936" s="240">
        <v>100.10219654237112</v>
      </c>
      <c r="N4936" s="240">
        <v>101.07846490821058</v>
      </c>
      <c r="O4936" s="240"/>
      <c r="P4936" s="238"/>
    </row>
    <row r="4937" spans="9:16" x14ac:dyDescent="0.35">
      <c r="I4937" s="223">
        <v>48450</v>
      </c>
      <c r="J4937" s="233">
        <v>99.906486143155163</v>
      </c>
      <c r="K4937" s="235">
        <v>99.987737404247255</v>
      </c>
      <c r="L4937" s="235">
        <v>99.987016371526622</v>
      </c>
      <c r="M4937" s="240">
        <v>100.10181089504158</v>
      </c>
      <c r="N4937" s="240">
        <v>101.0782761674146</v>
      </c>
      <c r="O4937" s="240"/>
      <c r="P4937" s="238"/>
    </row>
    <row r="4938" spans="9:16" x14ac:dyDescent="0.35">
      <c r="I4938" s="223">
        <v>48451</v>
      </c>
      <c r="J4938" s="233">
        <v>99.906512702046612</v>
      </c>
      <c r="K4938" s="235">
        <v>99.987740886949837</v>
      </c>
      <c r="L4938" s="235">
        <v>99.987019712655922</v>
      </c>
      <c r="M4938" s="240">
        <v>100.10142524771204</v>
      </c>
      <c r="N4938" s="240">
        <v>101.07808742661864</v>
      </c>
      <c r="O4938" s="240"/>
      <c r="P4938" s="238"/>
    </row>
    <row r="4939" spans="9:16" x14ac:dyDescent="0.35">
      <c r="I4939" s="223">
        <v>48452</v>
      </c>
      <c r="J4939" s="233">
        <v>99.906539260938061</v>
      </c>
      <c r="K4939" s="235">
        <v>99.987744369652418</v>
      </c>
      <c r="L4939" s="235">
        <v>99.987023053785222</v>
      </c>
      <c r="M4939" s="240">
        <v>100.10103960038251</v>
      </c>
      <c r="N4939" s="240">
        <v>101.07789868582266</v>
      </c>
      <c r="O4939" s="240"/>
      <c r="P4939" s="238"/>
    </row>
    <row r="4940" spans="9:16" x14ac:dyDescent="0.35">
      <c r="I4940" s="223">
        <v>48453</v>
      </c>
      <c r="J4940" s="233">
        <v>99.90656581982951</v>
      </c>
      <c r="K4940" s="235">
        <v>99.987747852355</v>
      </c>
      <c r="L4940" s="235">
        <v>99.987026394914523</v>
      </c>
      <c r="M4940" s="240">
        <v>100.10065395305297</v>
      </c>
      <c r="N4940" s="240">
        <v>101.0777099450267</v>
      </c>
      <c r="O4940" s="240"/>
      <c r="P4940" s="238"/>
    </row>
    <row r="4941" spans="9:16" x14ac:dyDescent="0.35">
      <c r="I4941" s="223">
        <v>48454</v>
      </c>
      <c r="J4941" s="233">
        <v>99.906592378720958</v>
      </c>
      <c r="K4941" s="235">
        <v>99.987751335057581</v>
      </c>
      <c r="L4941" s="235">
        <v>99.987029736043823</v>
      </c>
      <c r="M4941" s="240">
        <v>100.10026830572343</v>
      </c>
      <c r="N4941" s="240">
        <v>101.07752120423072</v>
      </c>
      <c r="O4941" s="240"/>
      <c r="P4941" s="238"/>
    </row>
    <row r="4942" spans="9:16" x14ac:dyDescent="0.35">
      <c r="I4942" s="223">
        <v>48455</v>
      </c>
      <c r="J4942" s="233">
        <v>99.906618937612407</v>
      </c>
      <c r="K4942" s="235">
        <v>99.987754817760162</v>
      </c>
      <c r="L4942" s="235">
        <v>99.987033077173123</v>
      </c>
      <c r="M4942" s="240">
        <v>100.09988265839389</v>
      </c>
      <c r="N4942" s="240">
        <v>101.07733246343476</v>
      </c>
      <c r="O4942" s="240"/>
      <c r="P4942" s="238"/>
    </row>
    <row r="4943" spans="9:16" x14ac:dyDescent="0.35">
      <c r="I4943" s="223">
        <v>48456</v>
      </c>
      <c r="J4943" s="233">
        <v>99.906645496503856</v>
      </c>
      <c r="K4943" s="235">
        <v>99.987758300462744</v>
      </c>
      <c r="L4943" s="235">
        <v>99.987036418302424</v>
      </c>
      <c r="M4943" s="240">
        <v>100.09949701106436</v>
      </c>
      <c r="N4943" s="240">
        <v>101.07714372263878</v>
      </c>
      <c r="O4943" s="240"/>
      <c r="P4943" s="238"/>
    </row>
    <row r="4944" spans="9:16" x14ac:dyDescent="0.35">
      <c r="I4944" s="223">
        <v>48457</v>
      </c>
      <c r="J4944" s="233">
        <v>99.906672055395305</v>
      </c>
      <c r="K4944" s="235">
        <v>99.987761783165325</v>
      </c>
      <c r="L4944" s="235">
        <v>99.987039759431724</v>
      </c>
      <c r="M4944" s="240">
        <v>100.09911136373482</v>
      </c>
      <c r="N4944" s="240">
        <v>101.07695498184282</v>
      </c>
      <c r="O4944" s="240"/>
      <c r="P4944" s="238"/>
    </row>
    <row r="4945" spans="9:16" x14ac:dyDescent="0.35">
      <c r="I4945" s="223">
        <v>48458</v>
      </c>
      <c r="J4945" s="233">
        <v>99.906698614286753</v>
      </c>
      <c r="K4945" s="235">
        <v>99.987765265867907</v>
      </c>
      <c r="L4945" s="235">
        <v>99.987043100561024</v>
      </c>
      <c r="M4945" s="240">
        <v>100.09872571640528</v>
      </c>
      <c r="N4945" s="240">
        <v>101.07676624104684</v>
      </c>
      <c r="O4945" s="240"/>
      <c r="P4945" s="238"/>
    </row>
    <row r="4946" spans="9:16" x14ac:dyDescent="0.35">
      <c r="I4946" s="223">
        <v>48459</v>
      </c>
      <c r="J4946" s="233">
        <v>99.906725173178202</v>
      </c>
      <c r="K4946" s="235">
        <v>99.987768748570488</v>
      </c>
      <c r="L4946" s="235">
        <v>99.987046441690325</v>
      </c>
      <c r="M4946" s="240">
        <v>100.09834006907575</v>
      </c>
      <c r="N4946" s="240">
        <v>101.07657750025088</v>
      </c>
      <c r="O4946" s="240"/>
      <c r="P4946" s="238"/>
    </row>
    <row r="4947" spans="9:16" x14ac:dyDescent="0.35">
      <c r="I4947" s="223">
        <v>48460</v>
      </c>
      <c r="J4947" s="233">
        <v>99.906751732069651</v>
      </c>
      <c r="K4947" s="235">
        <v>99.98777223127307</v>
      </c>
      <c r="L4947" s="235">
        <v>99.987049782819625</v>
      </c>
      <c r="M4947" s="240">
        <v>100.09795442174621</v>
      </c>
      <c r="N4947" s="240">
        <v>101.0763887594549</v>
      </c>
      <c r="O4947" s="240"/>
      <c r="P4947" s="238"/>
    </row>
    <row r="4948" spans="9:16" x14ac:dyDescent="0.35">
      <c r="I4948" s="223">
        <v>48461</v>
      </c>
      <c r="J4948" s="233">
        <v>99.9067782909611</v>
      </c>
      <c r="K4948" s="235">
        <v>99.987775713975651</v>
      </c>
      <c r="L4948" s="235">
        <v>99.987053123948925</v>
      </c>
      <c r="M4948" s="240">
        <v>100.09756877441667</v>
      </c>
      <c r="N4948" s="240">
        <v>101.07620001865894</v>
      </c>
      <c r="O4948" s="240"/>
      <c r="P4948" s="238"/>
    </row>
    <row r="4949" spans="9:16" x14ac:dyDescent="0.35">
      <c r="I4949" s="223">
        <v>48462</v>
      </c>
      <c r="J4949" s="233">
        <v>99.906804849852549</v>
      </c>
      <c r="K4949" s="235">
        <v>99.987779196678233</v>
      </c>
      <c r="L4949" s="235">
        <v>99.987056465078226</v>
      </c>
      <c r="M4949" s="240">
        <v>100.09718312708713</v>
      </c>
      <c r="N4949" s="240">
        <v>101.07601127786296</v>
      </c>
      <c r="O4949" s="240"/>
      <c r="P4949" s="238"/>
    </row>
    <row r="4950" spans="9:16" x14ac:dyDescent="0.35">
      <c r="I4950" s="223">
        <v>48463</v>
      </c>
      <c r="J4950" s="233">
        <v>99.906831408743997</v>
      </c>
      <c r="K4950" s="235">
        <v>99.987782679380814</v>
      </c>
      <c r="L4950" s="235">
        <v>99.987059806207526</v>
      </c>
      <c r="M4950" s="240">
        <v>100.0967974797576</v>
      </c>
      <c r="N4950" s="240">
        <v>101.075822537067</v>
      </c>
      <c r="O4950" s="240"/>
      <c r="P4950" s="238"/>
    </row>
    <row r="4951" spans="9:16" x14ac:dyDescent="0.35">
      <c r="I4951" s="223">
        <v>48464</v>
      </c>
      <c r="J4951" s="233">
        <v>99.906857967635446</v>
      </c>
      <c r="K4951" s="235">
        <v>99.987786162083395</v>
      </c>
      <c r="L4951" s="235">
        <v>99.987063147336826</v>
      </c>
      <c r="M4951" s="240">
        <v>100.09641183242806</v>
      </c>
      <c r="N4951" s="240">
        <v>101.07563379627102</v>
      </c>
      <c r="O4951" s="240"/>
      <c r="P4951" s="238"/>
    </row>
    <row r="4952" spans="9:16" x14ac:dyDescent="0.35">
      <c r="I4952" s="223">
        <v>48465</v>
      </c>
      <c r="J4952" s="233">
        <v>99.906884526526895</v>
      </c>
      <c r="K4952" s="235">
        <v>99.987789644785977</v>
      </c>
      <c r="L4952" s="235">
        <v>99.987066488466127</v>
      </c>
      <c r="M4952" s="240">
        <v>100.09602618509852</v>
      </c>
      <c r="N4952" s="240">
        <v>101.07544505547506</v>
      </c>
      <c r="O4952" s="240"/>
      <c r="P4952" s="238"/>
    </row>
    <row r="4953" spans="9:16" x14ac:dyDescent="0.35">
      <c r="I4953" s="223">
        <v>48466</v>
      </c>
      <c r="J4953" s="233">
        <v>99.906911085418344</v>
      </c>
      <c r="K4953" s="235">
        <v>99.987793127488558</v>
      </c>
      <c r="L4953" s="235">
        <v>99.987069829595427</v>
      </c>
      <c r="M4953" s="240">
        <v>100.09564053776899</v>
      </c>
      <c r="N4953" s="240">
        <v>101.07525631467908</v>
      </c>
      <c r="O4953" s="240"/>
      <c r="P4953" s="238"/>
    </row>
    <row r="4954" spans="9:16" x14ac:dyDescent="0.35">
      <c r="I4954" s="223">
        <v>48467</v>
      </c>
      <c r="J4954" s="233">
        <v>99.906937644309792</v>
      </c>
      <c r="K4954" s="235">
        <v>99.98779661019114</v>
      </c>
      <c r="L4954" s="235">
        <v>99.987073170724727</v>
      </c>
      <c r="M4954" s="240">
        <v>100.09525489043945</v>
      </c>
      <c r="N4954" s="240">
        <v>101.07506757388312</v>
      </c>
      <c r="O4954" s="240"/>
      <c r="P4954" s="238"/>
    </row>
    <row r="4955" spans="9:16" x14ac:dyDescent="0.35">
      <c r="I4955" s="223">
        <v>48468</v>
      </c>
      <c r="J4955" s="233">
        <v>99.906964203201241</v>
      </c>
      <c r="K4955" s="235">
        <v>99.987800092893721</v>
      </c>
      <c r="L4955" s="235">
        <v>99.987076511854028</v>
      </c>
      <c r="M4955" s="240">
        <v>100.09486924310991</v>
      </c>
      <c r="N4955" s="240">
        <v>101.07487883308714</v>
      </c>
      <c r="O4955" s="240"/>
      <c r="P4955" s="238"/>
    </row>
    <row r="4956" spans="9:16" x14ac:dyDescent="0.35">
      <c r="I4956" s="223">
        <v>48469</v>
      </c>
      <c r="J4956" s="233">
        <v>99.90699076209269</v>
      </c>
      <c r="K4956" s="235">
        <v>99.987803575596303</v>
      </c>
      <c r="L4956" s="235">
        <v>99.987079852983328</v>
      </c>
      <c r="M4956" s="240">
        <v>100.09448359578037</v>
      </c>
      <c r="N4956" s="240">
        <v>101.07469009229118</v>
      </c>
      <c r="O4956" s="240"/>
      <c r="P4956" s="238"/>
    </row>
    <row r="4957" spans="9:16" x14ac:dyDescent="0.35">
      <c r="I4957" s="223">
        <v>48470</v>
      </c>
      <c r="J4957" s="233">
        <v>99.907017320984139</v>
      </c>
      <c r="K4957" s="235">
        <v>99.987807058298884</v>
      </c>
      <c r="L4957" s="235">
        <v>99.987083194112628</v>
      </c>
      <c r="M4957" s="240">
        <v>100.09409794845084</v>
      </c>
      <c r="N4957" s="240">
        <v>101.0745013514952</v>
      </c>
      <c r="O4957" s="240"/>
      <c r="P4957" s="238"/>
    </row>
    <row r="4958" spans="9:16" x14ac:dyDescent="0.35">
      <c r="I4958" s="223">
        <v>48471</v>
      </c>
      <c r="J4958" s="233">
        <v>99.907043879875587</v>
      </c>
      <c r="K4958" s="235">
        <v>99.987810541001465</v>
      </c>
      <c r="L4958" s="235">
        <v>99.987086535241929</v>
      </c>
      <c r="M4958" s="240">
        <v>100.0937123011213</v>
      </c>
      <c r="N4958" s="240">
        <v>101.07431261069924</v>
      </c>
      <c r="O4958" s="240"/>
      <c r="P4958" s="238"/>
    </row>
    <row r="4959" spans="9:16" x14ac:dyDescent="0.35">
      <c r="I4959" s="223">
        <v>48472</v>
      </c>
      <c r="J4959" s="233">
        <v>99.907070438767036</v>
      </c>
      <c r="K4959" s="235">
        <v>99.987814023704047</v>
      </c>
      <c r="L4959" s="235">
        <v>99.987089876371229</v>
      </c>
      <c r="M4959" s="240">
        <v>100.09332665379176</v>
      </c>
      <c r="N4959" s="240">
        <v>101.07412386990326</v>
      </c>
      <c r="O4959" s="240"/>
      <c r="P4959" s="238"/>
    </row>
    <row r="4960" spans="9:16" x14ac:dyDescent="0.35">
      <c r="I4960" s="223">
        <v>48473</v>
      </c>
      <c r="J4960" s="233">
        <v>99.907096997658485</v>
      </c>
      <c r="K4960" s="235">
        <v>99.987817506406628</v>
      </c>
      <c r="L4960" s="235">
        <v>99.987093217500529</v>
      </c>
      <c r="M4960" s="240">
        <v>100.09294100646223</v>
      </c>
      <c r="N4960" s="240">
        <v>101.0739351291073</v>
      </c>
      <c r="O4960" s="240"/>
      <c r="P4960" s="238"/>
    </row>
    <row r="4961" spans="9:16" x14ac:dyDescent="0.35">
      <c r="I4961" s="223">
        <v>48474</v>
      </c>
      <c r="J4961" s="233">
        <v>99.907123556549934</v>
      </c>
      <c r="K4961" s="235">
        <v>99.98782098910921</v>
      </c>
      <c r="L4961" s="235">
        <v>99.98709655862983</v>
      </c>
      <c r="M4961" s="240">
        <v>100.09255535913269</v>
      </c>
      <c r="N4961" s="240">
        <v>101.07374638831132</v>
      </c>
      <c r="O4961" s="240"/>
      <c r="P4961" s="238"/>
    </row>
    <row r="4962" spans="9:16" x14ac:dyDescent="0.35">
      <c r="I4962" s="223">
        <v>48475</v>
      </c>
      <c r="J4962" s="233">
        <v>99.907150115441382</v>
      </c>
      <c r="K4962" s="235">
        <v>99.987824471811791</v>
      </c>
      <c r="L4962" s="235">
        <v>99.98709989975913</v>
      </c>
      <c r="M4962" s="240">
        <v>100.09216971180315</v>
      </c>
      <c r="N4962" s="240">
        <v>101.07355764751536</v>
      </c>
      <c r="O4962" s="240"/>
      <c r="P4962" s="238"/>
    </row>
    <row r="4963" spans="9:16" x14ac:dyDescent="0.35">
      <c r="I4963" s="223">
        <v>48476</v>
      </c>
      <c r="J4963" s="233">
        <v>99.907176674332831</v>
      </c>
      <c r="K4963" s="235">
        <v>99.987827954514373</v>
      </c>
      <c r="L4963" s="235">
        <v>99.98710324088843</v>
      </c>
      <c r="M4963" s="240">
        <v>100.09178406447361</v>
      </c>
      <c r="N4963" s="240">
        <v>101.07336890671938</v>
      </c>
      <c r="O4963" s="240"/>
      <c r="P4963" s="238"/>
    </row>
    <row r="4964" spans="9:16" x14ac:dyDescent="0.35">
      <c r="I4964" s="223">
        <v>48477</v>
      </c>
      <c r="J4964" s="233">
        <v>99.90720323322428</v>
      </c>
      <c r="K4964" s="235">
        <v>99.987831437216954</v>
      </c>
      <c r="L4964" s="235">
        <v>99.987106582017731</v>
      </c>
      <c r="M4964" s="240">
        <v>100.09139841714408</v>
      </c>
      <c r="N4964" s="240">
        <v>101.07318016592342</v>
      </c>
      <c r="O4964" s="240"/>
      <c r="P4964" s="238"/>
    </row>
    <row r="4965" spans="9:16" x14ac:dyDescent="0.35">
      <c r="I4965" s="223">
        <v>48478</v>
      </c>
      <c r="J4965" s="233">
        <v>99.907229792115729</v>
      </c>
      <c r="K4965" s="235">
        <v>99.987834919919536</v>
      </c>
      <c r="L4965" s="235">
        <v>99.987109923147031</v>
      </c>
      <c r="M4965" s="240">
        <v>100.09101276981454</v>
      </c>
      <c r="N4965" s="240">
        <v>101.07299142512744</v>
      </c>
      <c r="O4965" s="240"/>
      <c r="P4965" s="238"/>
    </row>
    <row r="4966" spans="9:16" x14ac:dyDescent="0.35">
      <c r="I4966" s="223">
        <v>48479</v>
      </c>
      <c r="J4966" s="233">
        <v>99.907256351007177</v>
      </c>
      <c r="K4966" s="235">
        <v>99.987838402622117</v>
      </c>
      <c r="L4966" s="235">
        <v>99.987113264276331</v>
      </c>
      <c r="M4966" s="240">
        <v>100.090627122485</v>
      </c>
      <c r="N4966" s="240">
        <v>101.07280268433148</v>
      </c>
      <c r="O4966" s="240"/>
      <c r="P4966" s="238"/>
    </row>
    <row r="4967" spans="9:16" x14ac:dyDescent="0.35">
      <c r="I4967" s="223">
        <v>48480</v>
      </c>
      <c r="J4967" s="233">
        <v>99.907282909898626</v>
      </c>
      <c r="K4967" s="235">
        <v>99.987841885324698</v>
      </c>
      <c r="L4967" s="235">
        <v>99.987116605405632</v>
      </c>
      <c r="M4967" s="240">
        <v>100.09024147515547</v>
      </c>
      <c r="N4967" s="240">
        <v>101.0726139435355</v>
      </c>
      <c r="O4967" s="240"/>
      <c r="P4967" s="238"/>
    </row>
    <row r="4968" spans="9:16" x14ac:dyDescent="0.35">
      <c r="I4968" s="223">
        <v>48481</v>
      </c>
      <c r="J4968" s="233">
        <v>99.907309468790075</v>
      </c>
      <c r="K4968" s="235">
        <v>99.98784536802728</v>
      </c>
      <c r="L4968" s="235">
        <v>99.987119946534932</v>
      </c>
      <c r="M4968" s="240">
        <v>100.08985582782593</v>
      </c>
      <c r="N4968" s="240">
        <v>101.07242520273954</v>
      </c>
      <c r="O4968" s="240"/>
      <c r="P4968" s="238"/>
    </row>
    <row r="4969" spans="9:16" x14ac:dyDescent="0.35">
      <c r="I4969" s="223">
        <v>48482</v>
      </c>
      <c r="J4969" s="233">
        <v>99.907336027681524</v>
      </c>
      <c r="K4969" s="235">
        <v>99.987848850729861</v>
      </c>
      <c r="L4969" s="235">
        <v>99.987123287664232</v>
      </c>
      <c r="M4969" s="240">
        <v>100.08947018049639</v>
      </c>
      <c r="N4969" s="240">
        <v>101.07223646194356</v>
      </c>
      <c r="O4969" s="240"/>
      <c r="P4969" s="238"/>
    </row>
    <row r="4970" spans="9:16" x14ac:dyDescent="0.35">
      <c r="I4970" s="223">
        <v>48483</v>
      </c>
      <c r="J4970" s="233">
        <v>99.907362586572972</v>
      </c>
      <c r="K4970" s="235">
        <v>99.987852333432443</v>
      </c>
      <c r="L4970" s="235">
        <v>99.987126628793533</v>
      </c>
      <c r="M4970" s="240">
        <v>100.08908453316685</v>
      </c>
      <c r="N4970" s="240">
        <v>101.0720477211476</v>
      </c>
      <c r="O4970" s="240"/>
      <c r="P4970" s="238"/>
    </row>
    <row r="4971" spans="9:16" x14ac:dyDescent="0.35">
      <c r="I4971" s="223">
        <v>48484</v>
      </c>
      <c r="J4971" s="233">
        <v>99.907389145464421</v>
      </c>
      <c r="K4971" s="235">
        <v>99.987855816135024</v>
      </c>
      <c r="L4971" s="235">
        <v>99.987129969922833</v>
      </c>
      <c r="M4971" s="240">
        <v>100.08869888583732</v>
      </c>
      <c r="N4971" s="240">
        <v>101.07185898035162</v>
      </c>
      <c r="O4971" s="240"/>
      <c r="P4971" s="238"/>
    </row>
    <row r="4972" spans="9:16" x14ac:dyDescent="0.35">
      <c r="I4972" s="223">
        <v>48485</v>
      </c>
      <c r="J4972" s="233">
        <v>99.90741570435587</v>
      </c>
      <c r="K4972" s="235">
        <v>99.987859298837606</v>
      </c>
      <c r="L4972" s="235">
        <v>99.987133311052133</v>
      </c>
      <c r="M4972" s="240">
        <v>100.08831323850778</v>
      </c>
      <c r="N4972" s="240">
        <v>101.07167023955566</v>
      </c>
      <c r="O4972" s="240"/>
      <c r="P4972" s="238"/>
    </row>
    <row r="4973" spans="9:16" x14ac:dyDescent="0.35">
      <c r="I4973" s="223">
        <v>48486</v>
      </c>
      <c r="J4973" s="233">
        <v>99.907442263247319</v>
      </c>
      <c r="K4973" s="235">
        <v>99.987862781540187</v>
      </c>
      <c r="L4973" s="235">
        <v>99.987136652181434</v>
      </c>
      <c r="M4973" s="240">
        <v>100.08792759117824</v>
      </c>
      <c r="N4973" s="240">
        <v>101.07148149875968</v>
      </c>
      <c r="O4973" s="240"/>
      <c r="P4973" s="238"/>
    </row>
    <row r="4974" spans="9:16" x14ac:dyDescent="0.35">
      <c r="I4974" s="223">
        <v>48487</v>
      </c>
      <c r="J4974" s="233">
        <v>99.907468822138767</v>
      </c>
      <c r="K4974" s="235">
        <v>99.987866264242768</v>
      </c>
      <c r="L4974" s="235">
        <v>99.987139993310734</v>
      </c>
      <c r="M4974" s="240">
        <v>100.08754194384871</v>
      </c>
      <c r="N4974" s="240">
        <v>101.07129275796372</v>
      </c>
      <c r="O4974" s="240"/>
      <c r="P4974" s="238"/>
    </row>
    <row r="4975" spans="9:16" x14ac:dyDescent="0.35">
      <c r="I4975" s="223">
        <v>48488</v>
      </c>
      <c r="J4975" s="233">
        <v>99.907495381030216</v>
      </c>
      <c r="K4975" s="235">
        <v>99.98786974694535</v>
      </c>
      <c r="L4975" s="235">
        <v>99.987143334440034</v>
      </c>
      <c r="M4975" s="240">
        <v>100.08715629651917</v>
      </c>
      <c r="N4975" s="240">
        <v>101.07110401716774</v>
      </c>
      <c r="O4975" s="240"/>
      <c r="P4975" s="238"/>
    </row>
    <row r="4976" spans="9:16" x14ac:dyDescent="0.35">
      <c r="I4976" s="223">
        <v>48489</v>
      </c>
      <c r="J4976" s="233">
        <v>99.907521939921665</v>
      </c>
      <c r="K4976" s="235">
        <v>99.987873229647931</v>
      </c>
      <c r="L4976" s="235">
        <v>99.987146675569335</v>
      </c>
      <c r="M4976" s="240">
        <v>100.08677064918963</v>
      </c>
      <c r="N4976" s="240">
        <v>101.07091527637178</v>
      </c>
      <c r="O4976" s="240"/>
      <c r="P4976" s="238"/>
    </row>
    <row r="4977" spans="9:16" x14ac:dyDescent="0.35">
      <c r="I4977" s="223">
        <v>48490</v>
      </c>
      <c r="J4977" s="233">
        <v>99.907548498813114</v>
      </c>
      <c r="K4977" s="235">
        <v>99.987876712350513</v>
      </c>
      <c r="L4977" s="235">
        <v>99.987150016698635</v>
      </c>
      <c r="M4977" s="240">
        <v>100.08638500186009</v>
      </c>
      <c r="N4977" s="240">
        <v>101.0707265355758</v>
      </c>
      <c r="O4977" s="240"/>
      <c r="P4977" s="238"/>
    </row>
    <row r="4978" spans="9:16" x14ac:dyDescent="0.35">
      <c r="I4978" s="223">
        <v>48491</v>
      </c>
      <c r="J4978" s="233">
        <v>99.907575057704562</v>
      </c>
      <c r="K4978" s="235">
        <v>99.987880195053094</v>
      </c>
      <c r="L4978" s="235">
        <v>99.987153357827935</v>
      </c>
      <c r="M4978" s="240">
        <v>100.08599935453056</v>
      </c>
      <c r="N4978" s="240">
        <v>101.07053779477984</v>
      </c>
      <c r="O4978" s="240"/>
      <c r="P4978" s="238"/>
    </row>
    <row r="4979" spans="9:16" x14ac:dyDescent="0.35">
      <c r="I4979" s="223">
        <v>48492</v>
      </c>
      <c r="J4979" s="233">
        <v>99.907601616596011</v>
      </c>
      <c r="K4979" s="235">
        <v>99.987883677755676</v>
      </c>
      <c r="L4979" s="235">
        <v>99.987156698957236</v>
      </c>
      <c r="M4979" s="240">
        <v>100.08561370720102</v>
      </c>
      <c r="N4979" s="240">
        <v>101.07034905398386</v>
      </c>
      <c r="O4979" s="240"/>
      <c r="P4979" s="238"/>
    </row>
    <row r="4980" spans="9:16" x14ac:dyDescent="0.35">
      <c r="I4980" s="223">
        <v>48493</v>
      </c>
      <c r="J4980" s="233">
        <v>99.90762817548746</v>
      </c>
      <c r="K4980" s="235">
        <v>99.987887160458257</v>
      </c>
      <c r="L4980" s="235">
        <v>99.987160040086536</v>
      </c>
      <c r="M4980" s="240">
        <v>100.08522805987148</v>
      </c>
      <c r="N4980" s="240">
        <v>101.0701603131879</v>
      </c>
      <c r="O4980" s="240"/>
      <c r="P4980" s="238"/>
    </row>
    <row r="4981" spans="9:16" x14ac:dyDescent="0.35">
      <c r="I4981" s="223">
        <v>48494</v>
      </c>
      <c r="J4981" s="233">
        <v>99.907654734378909</v>
      </c>
      <c r="K4981" s="235">
        <v>99.987890643160839</v>
      </c>
      <c r="L4981" s="235">
        <v>99.987163381215836</v>
      </c>
      <c r="M4981" s="240">
        <v>100.08484241254195</v>
      </c>
      <c r="N4981" s="240">
        <v>101.06997157239192</v>
      </c>
      <c r="O4981" s="240"/>
      <c r="P4981" s="238"/>
    </row>
    <row r="4982" spans="9:16" x14ac:dyDescent="0.35">
      <c r="I4982" s="223">
        <v>48495</v>
      </c>
      <c r="J4982" s="233">
        <v>99.907681293270358</v>
      </c>
      <c r="K4982" s="235">
        <v>99.98789412586342</v>
      </c>
      <c r="L4982" s="235">
        <v>99.987166722345137</v>
      </c>
      <c r="M4982" s="240">
        <v>100.08445676521241</v>
      </c>
      <c r="N4982" s="240">
        <v>101.06978283159596</v>
      </c>
      <c r="O4982" s="240"/>
      <c r="P4982" s="238"/>
    </row>
    <row r="4983" spans="9:16" x14ac:dyDescent="0.35">
      <c r="I4983" s="223">
        <v>48496</v>
      </c>
      <c r="J4983" s="233">
        <v>99.907707852161806</v>
      </c>
      <c r="K4983" s="235">
        <v>99.987897608566001</v>
      </c>
      <c r="L4983" s="235">
        <v>99.987170063474437</v>
      </c>
      <c r="M4983" s="240">
        <v>100.08407111788287</v>
      </c>
      <c r="N4983" s="240">
        <v>101.06959409079998</v>
      </c>
      <c r="O4983" s="240"/>
      <c r="P4983" s="238"/>
    </row>
    <row r="4984" spans="9:16" x14ac:dyDescent="0.35">
      <c r="I4984" s="223">
        <v>48497</v>
      </c>
      <c r="J4984" s="233">
        <v>99.907734411053255</v>
      </c>
      <c r="K4984" s="235">
        <v>99.987901091268583</v>
      </c>
      <c r="L4984" s="235">
        <v>99.987173404603737</v>
      </c>
      <c r="M4984" s="240">
        <v>100.08368547055333</v>
      </c>
      <c r="N4984" s="240">
        <v>101.06940535000402</v>
      </c>
      <c r="O4984" s="240"/>
      <c r="P4984" s="238"/>
    </row>
    <row r="4985" spans="9:16" x14ac:dyDescent="0.35">
      <c r="I4985" s="223">
        <v>48498</v>
      </c>
      <c r="J4985" s="233">
        <v>99.907760969944704</v>
      </c>
      <c r="K4985" s="235">
        <v>99.987904573971164</v>
      </c>
      <c r="L4985" s="235">
        <v>99.987176745733038</v>
      </c>
      <c r="M4985" s="240">
        <v>100.0832998232238</v>
      </c>
      <c r="N4985" s="240">
        <v>101.06921660920804</v>
      </c>
      <c r="O4985" s="240"/>
      <c r="P4985" s="238"/>
    </row>
    <row r="4986" spans="9:16" x14ac:dyDescent="0.35">
      <c r="I4986" s="223">
        <v>48499</v>
      </c>
      <c r="J4986" s="233">
        <v>99.907787528836153</v>
      </c>
      <c r="K4986" s="235">
        <v>99.987908056673746</v>
      </c>
      <c r="L4986" s="235">
        <v>99.987180086862338</v>
      </c>
      <c r="M4986" s="240">
        <v>100.08291417589426</v>
      </c>
      <c r="N4986" s="240">
        <v>101.06902786841208</v>
      </c>
      <c r="O4986" s="240"/>
      <c r="P4986" s="238"/>
    </row>
    <row r="4987" spans="9:16" x14ac:dyDescent="0.35">
      <c r="I4987" s="223">
        <v>48500</v>
      </c>
      <c r="J4987" s="233">
        <v>99.907814087727601</v>
      </c>
      <c r="K4987" s="235">
        <v>99.987911539376327</v>
      </c>
      <c r="L4987" s="235">
        <v>99.987183427991638</v>
      </c>
      <c r="M4987" s="240">
        <v>100.08252852856472</v>
      </c>
      <c r="N4987" s="240">
        <v>101.0688391276161</v>
      </c>
      <c r="O4987" s="240"/>
      <c r="P4987" s="238"/>
    </row>
    <row r="4988" spans="9:16" x14ac:dyDescent="0.35">
      <c r="I4988" s="223">
        <v>48501</v>
      </c>
      <c r="J4988" s="233">
        <v>99.90784064661905</v>
      </c>
      <c r="K4988" s="235">
        <v>99.987915022078909</v>
      </c>
      <c r="L4988" s="235">
        <v>99.987186769120939</v>
      </c>
      <c r="M4988" s="240">
        <v>100.08214288123519</v>
      </c>
      <c r="N4988" s="240">
        <v>101.06865038682014</v>
      </c>
      <c r="O4988" s="240"/>
      <c r="P4988" s="238"/>
    </row>
    <row r="4989" spans="9:16" x14ac:dyDescent="0.35">
      <c r="I4989" s="223">
        <v>48502</v>
      </c>
      <c r="J4989" s="233">
        <v>99.907867205510499</v>
      </c>
      <c r="K4989" s="235">
        <v>99.98791850478149</v>
      </c>
      <c r="L4989" s="235">
        <v>99.987190110250239</v>
      </c>
      <c r="M4989" s="240">
        <v>100.08175723390565</v>
      </c>
      <c r="N4989" s="240">
        <v>101.06846164602416</v>
      </c>
      <c r="O4989" s="240"/>
      <c r="P4989" s="238"/>
    </row>
    <row r="4990" spans="9:16" x14ac:dyDescent="0.35">
      <c r="I4990" s="223">
        <v>48503</v>
      </c>
      <c r="J4990" s="233">
        <v>99.907893764401948</v>
      </c>
      <c r="K4990" s="235">
        <v>99.987921987484071</v>
      </c>
      <c r="L4990" s="235">
        <v>99.98719345137954</v>
      </c>
      <c r="M4990" s="240">
        <v>100.08137158657611</v>
      </c>
      <c r="N4990" s="240">
        <v>101.0682729052282</v>
      </c>
      <c r="O4990" s="240"/>
      <c r="P4990" s="238"/>
    </row>
    <row r="4991" spans="9:16" x14ac:dyDescent="0.35">
      <c r="I4991" s="223">
        <v>48504</v>
      </c>
      <c r="J4991" s="233">
        <v>99.907920323293396</v>
      </c>
      <c r="K4991" s="235">
        <v>99.987925470186653</v>
      </c>
      <c r="L4991" s="235">
        <v>99.98719679250884</v>
      </c>
      <c r="M4991" s="240">
        <v>100.08098593924657</v>
      </c>
      <c r="N4991" s="240">
        <v>101.06808416443222</v>
      </c>
      <c r="O4991" s="240"/>
      <c r="P4991" s="238"/>
    </row>
    <row r="4992" spans="9:16" x14ac:dyDescent="0.35">
      <c r="I4992" s="223">
        <v>48505</v>
      </c>
      <c r="J4992" s="233">
        <v>99.907946882184845</v>
      </c>
      <c r="K4992" s="235">
        <v>99.987928952889234</v>
      </c>
      <c r="L4992" s="235">
        <v>99.98720013363814</v>
      </c>
      <c r="M4992" s="240">
        <v>100.08060029191704</v>
      </c>
      <c r="N4992" s="240">
        <v>101.06789542363626</v>
      </c>
      <c r="O4992" s="240"/>
      <c r="P4992" s="238"/>
    </row>
    <row r="4993" spans="9:16" x14ac:dyDescent="0.35">
      <c r="I4993" s="223">
        <v>48506</v>
      </c>
      <c r="J4993" s="233">
        <v>99.907973441076294</v>
      </c>
      <c r="K4993" s="235">
        <v>99.987932435591816</v>
      </c>
      <c r="L4993" s="235">
        <v>99.987203474767441</v>
      </c>
      <c r="M4993" s="240">
        <v>100.0802146445875</v>
      </c>
      <c r="N4993" s="240">
        <v>101.06770668284028</v>
      </c>
      <c r="O4993" s="240"/>
      <c r="P4993" s="238"/>
    </row>
    <row r="4994" spans="9:16" x14ac:dyDescent="0.35">
      <c r="I4994" s="223">
        <v>48507</v>
      </c>
      <c r="J4994" s="233">
        <v>99.907999999967743</v>
      </c>
      <c r="K4994" s="235">
        <v>99.987935918294397</v>
      </c>
      <c r="L4994" s="235">
        <v>99.987206815896741</v>
      </c>
      <c r="M4994" s="240">
        <v>100.07982899725796</v>
      </c>
      <c r="N4994" s="240">
        <v>101.06751794204432</v>
      </c>
      <c r="O4994" s="240"/>
      <c r="P4994" s="238"/>
    </row>
    <row r="4995" spans="9:16" x14ac:dyDescent="0.35">
      <c r="I4995" s="223">
        <v>48508</v>
      </c>
      <c r="J4995" s="233">
        <v>99.908026558859191</v>
      </c>
      <c r="K4995" s="235">
        <v>99.987939400996979</v>
      </c>
      <c r="L4995" s="235">
        <v>99.987210157026041</v>
      </c>
      <c r="M4995" s="240">
        <v>100.07944334992843</v>
      </c>
      <c r="N4995" s="240">
        <v>101.06732920124834</v>
      </c>
      <c r="O4995" s="240"/>
      <c r="P4995" s="238"/>
    </row>
    <row r="4996" spans="9:16" x14ac:dyDescent="0.35">
      <c r="I4996" s="223">
        <v>48509</v>
      </c>
      <c r="J4996" s="233">
        <v>99.90805311775064</v>
      </c>
      <c r="K4996" s="235">
        <v>99.98794288369956</v>
      </c>
      <c r="L4996" s="235">
        <v>99.987213498155342</v>
      </c>
      <c r="M4996" s="240">
        <v>100.07905770259889</v>
      </c>
      <c r="N4996" s="240">
        <v>101.06714046045238</v>
      </c>
      <c r="O4996" s="240"/>
      <c r="P4996" s="238"/>
    </row>
    <row r="4997" spans="9:16" x14ac:dyDescent="0.35">
      <c r="I4997" s="223">
        <v>48510</v>
      </c>
      <c r="J4997" s="233">
        <v>99.908079676642089</v>
      </c>
      <c r="K4997" s="235">
        <v>99.987946366402142</v>
      </c>
      <c r="L4997" s="235">
        <v>99.987216839284642</v>
      </c>
      <c r="M4997" s="240">
        <v>100.07867205526935</v>
      </c>
      <c r="N4997" s="240">
        <v>101.0669517196564</v>
      </c>
      <c r="O4997" s="240"/>
      <c r="P4997" s="238"/>
    </row>
    <row r="4998" spans="9:16" x14ac:dyDescent="0.35">
      <c r="I4998" s="223">
        <v>48511</v>
      </c>
      <c r="J4998" s="233">
        <v>99.908106235533538</v>
      </c>
      <c r="K4998" s="235">
        <v>99.987949849104723</v>
      </c>
      <c r="L4998" s="235">
        <v>99.987220180413942</v>
      </c>
      <c r="M4998" s="240">
        <v>100.07828640793981</v>
      </c>
      <c r="N4998" s="240">
        <v>101.06676297886044</v>
      </c>
      <c r="O4998" s="240"/>
      <c r="P4998" s="238"/>
    </row>
    <row r="4999" spans="9:16" x14ac:dyDescent="0.35">
      <c r="I4999" s="223">
        <v>48512</v>
      </c>
      <c r="J4999" s="233">
        <v>99.908132794424986</v>
      </c>
      <c r="K4999" s="235">
        <v>99.987953331807304</v>
      </c>
      <c r="L4999" s="235">
        <v>99.987223521543243</v>
      </c>
      <c r="M4999" s="240">
        <v>100.07790076061028</v>
      </c>
      <c r="N4999" s="240">
        <v>101.06657423806446</v>
      </c>
      <c r="O4999" s="240"/>
      <c r="P4999" s="238"/>
    </row>
    <row r="5000" spans="9:16" x14ac:dyDescent="0.35">
      <c r="I5000" s="223">
        <v>48513</v>
      </c>
      <c r="J5000" s="233">
        <v>99.908159353316435</v>
      </c>
      <c r="K5000" s="235">
        <v>99.987956814509886</v>
      </c>
      <c r="L5000" s="235">
        <v>99.987226862672543</v>
      </c>
      <c r="M5000" s="240">
        <v>100.07751511328074</v>
      </c>
      <c r="N5000" s="240">
        <v>101.0663854972685</v>
      </c>
      <c r="O5000" s="240"/>
      <c r="P5000" s="238"/>
    </row>
    <row r="5001" spans="9:16" x14ac:dyDescent="0.35">
      <c r="I5001" s="223">
        <v>48514</v>
      </c>
      <c r="J5001" s="233">
        <v>99.908185912207884</v>
      </c>
      <c r="K5001" s="235">
        <v>99.987960297212467</v>
      </c>
      <c r="L5001" s="235">
        <v>99.987230203801843</v>
      </c>
      <c r="M5001" s="240">
        <v>100.0771294659512</v>
      </c>
      <c r="N5001" s="240">
        <v>101.06619675647252</v>
      </c>
      <c r="O5001" s="240"/>
      <c r="P5001" s="238"/>
    </row>
    <row r="5002" spans="9:16" x14ac:dyDescent="0.35">
      <c r="I5002" s="223">
        <v>48515</v>
      </c>
      <c r="J5002" s="233">
        <v>99.908212471099333</v>
      </c>
      <c r="K5002" s="235">
        <v>99.987963779915049</v>
      </c>
      <c r="L5002" s="235">
        <v>99.987233544931144</v>
      </c>
      <c r="M5002" s="240">
        <v>100.07674381862167</v>
      </c>
      <c r="N5002" s="240">
        <v>101.06600801567656</v>
      </c>
      <c r="O5002" s="240"/>
      <c r="P5002" s="238"/>
    </row>
    <row r="5003" spans="9:16" x14ac:dyDescent="0.35">
      <c r="I5003" s="223">
        <v>48516</v>
      </c>
      <c r="J5003" s="233">
        <v>99.908239029990781</v>
      </c>
      <c r="K5003" s="235">
        <v>99.98796726261763</v>
      </c>
      <c r="L5003" s="235">
        <v>99.987236886060444</v>
      </c>
      <c r="M5003" s="240">
        <v>100.07635817129213</v>
      </c>
      <c r="N5003" s="240">
        <v>101.06581927488058</v>
      </c>
      <c r="O5003" s="240"/>
      <c r="P5003" s="238"/>
    </row>
    <row r="5004" spans="9:16" x14ac:dyDescent="0.35">
      <c r="I5004" s="223">
        <v>48517</v>
      </c>
      <c r="J5004" s="233">
        <v>99.90826558888223</v>
      </c>
      <c r="K5004" s="235">
        <v>99.987970745320212</v>
      </c>
      <c r="L5004" s="235">
        <v>99.987240227189744</v>
      </c>
      <c r="M5004" s="240">
        <v>100.07597252396259</v>
      </c>
      <c r="N5004" s="240">
        <v>101.06563053408462</v>
      </c>
      <c r="O5004" s="240"/>
      <c r="P5004" s="238"/>
    </row>
    <row r="5005" spans="9:16" x14ac:dyDescent="0.35">
      <c r="I5005" s="223">
        <v>48518</v>
      </c>
      <c r="J5005" s="233">
        <v>99.908292147773679</v>
      </c>
      <c r="K5005" s="235">
        <v>99.987974228022793</v>
      </c>
      <c r="L5005" s="235">
        <v>99.987243568319045</v>
      </c>
      <c r="M5005" s="240">
        <v>100.07558687663305</v>
      </c>
      <c r="N5005" s="240">
        <v>101.06544179328864</v>
      </c>
      <c r="O5005" s="240"/>
      <c r="P5005" s="238"/>
    </row>
    <row r="5006" spans="9:16" x14ac:dyDescent="0.35">
      <c r="I5006" s="223">
        <v>48519</v>
      </c>
      <c r="J5006" s="233">
        <v>99.908318706665128</v>
      </c>
      <c r="K5006" s="235">
        <v>99.987977710725374</v>
      </c>
      <c r="L5006" s="235">
        <v>99.987246909448345</v>
      </c>
      <c r="M5006" s="240">
        <v>100.07520122930352</v>
      </c>
      <c r="N5006" s="240">
        <v>101.06525305249268</v>
      </c>
      <c r="O5006" s="240"/>
      <c r="P5006" s="238"/>
    </row>
    <row r="5007" spans="9:16" x14ac:dyDescent="0.35">
      <c r="I5007" s="223">
        <v>48520</v>
      </c>
      <c r="J5007" s="233">
        <v>99.908345265556576</v>
      </c>
      <c r="K5007" s="235">
        <v>99.987981193427956</v>
      </c>
      <c r="L5007" s="235">
        <v>99.987250250577645</v>
      </c>
      <c r="M5007" s="240">
        <v>100.07481558197398</v>
      </c>
      <c r="N5007" s="240">
        <v>101.0650643116967</v>
      </c>
      <c r="O5007" s="240"/>
      <c r="P5007" s="238"/>
    </row>
    <row r="5008" spans="9:16" x14ac:dyDescent="0.35">
      <c r="I5008" s="223">
        <v>48521</v>
      </c>
      <c r="J5008" s="233">
        <v>99.908371824448025</v>
      </c>
      <c r="K5008" s="235">
        <v>99.987984676130537</v>
      </c>
      <c r="L5008" s="235">
        <v>99.987253591706946</v>
      </c>
      <c r="M5008" s="240">
        <v>100.07442993464444</v>
      </c>
      <c r="N5008" s="240">
        <v>101.06487557090074</v>
      </c>
      <c r="O5008" s="240"/>
      <c r="P5008" s="238"/>
    </row>
    <row r="5009" spans="9:16" x14ac:dyDescent="0.35">
      <c r="I5009" s="223">
        <v>48522</v>
      </c>
      <c r="J5009" s="233">
        <v>99.908398383339474</v>
      </c>
      <c r="K5009" s="235">
        <v>99.987988158833119</v>
      </c>
      <c r="L5009" s="235">
        <v>99.987256932836246</v>
      </c>
      <c r="M5009" s="240">
        <v>100.0740442873149</v>
      </c>
      <c r="N5009" s="240">
        <v>101.06468683010476</v>
      </c>
      <c r="O5009" s="240"/>
      <c r="P5009" s="238"/>
    </row>
    <row r="5010" spans="9:16" x14ac:dyDescent="0.35">
      <c r="I5010" s="223">
        <v>48523</v>
      </c>
      <c r="J5010" s="233">
        <v>99.908424942230923</v>
      </c>
      <c r="K5010" s="235">
        <v>99.9879916415357</v>
      </c>
      <c r="L5010" s="235">
        <v>99.987260273965546</v>
      </c>
      <c r="M5010" s="240">
        <v>100.07365863998537</v>
      </c>
      <c r="N5010" s="240">
        <v>101.0644980893088</v>
      </c>
      <c r="O5010" s="240"/>
      <c r="P5010" s="238"/>
    </row>
    <row r="5011" spans="9:16" x14ac:dyDescent="0.35">
      <c r="I5011" s="223">
        <v>48524</v>
      </c>
      <c r="J5011" s="233">
        <v>99.908451501122371</v>
      </c>
      <c r="K5011" s="235">
        <v>99.987995124238282</v>
      </c>
      <c r="L5011" s="235">
        <v>99.987263615094847</v>
      </c>
      <c r="M5011" s="240">
        <v>100.07327299265583</v>
      </c>
      <c r="N5011" s="240">
        <v>101.06430934851282</v>
      </c>
      <c r="O5011" s="240"/>
      <c r="P5011" s="238"/>
    </row>
    <row r="5012" spans="9:16" x14ac:dyDescent="0.35">
      <c r="I5012" s="223">
        <v>48525</v>
      </c>
      <c r="J5012" s="233">
        <v>99.90847806001382</v>
      </c>
      <c r="K5012" s="235">
        <v>99.987998606940863</v>
      </c>
      <c r="L5012" s="235">
        <v>99.987266956224147</v>
      </c>
      <c r="M5012" s="240">
        <v>100.07288734532629</v>
      </c>
      <c r="N5012" s="240">
        <v>101.06412060771686</v>
      </c>
      <c r="O5012" s="240"/>
      <c r="P5012" s="238"/>
    </row>
    <row r="5013" spans="9:16" x14ac:dyDescent="0.35">
      <c r="I5013" s="223">
        <v>48526</v>
      </c>
      <c r="J5013" s="233">
        <v>99.908504618905269</v>
      </c>
      <c r="K5013" s="235">
        <v>99.988002089643444</v>
      </c>
      <c r="L5013" s="235">
        <v>99.987270297353447</v>
      </c>
      <c r="M5013" s="240">
        <v>100.07250169799676</v>
      </c>
      <c r="N5013" s="240">
        <v>101.06393186692088</v>
      </c>
      <c r="O5013" s="240"/>
      <c r="P5013" s="238"/>
    </row>
    <row r="5014" spans="9:16" x14ac:dyDescent="0.35">
      <c r="I5014" s="223">
        <v>48527</v>
      </c>
      <c r="J5014" s="233">
        <v>99.908531177796718</v>
      </c>
      <c r="K5014" s="235">
        <v>99.988005572346026</v>
      </c>
      <c r="L5014" s="235">
        <v>99.987273638482748</v>
      </c>
      <c r="M5014" s="240">
        <v>100.07211605066722</v>
      </c>
      <c r="N5014" s="240">
        <v>101.06374312612492</v>
      </c>
      <c r="O5014" s="240"/>
      <c r="P5014" s="238"/>
    </row>
    <row r="5015" spans="9:16" x14ac:dyDescent="0.35">
      <c r="I5015" s="223">
        <v>48528</v>
      </c>
      <c r="J5015" s="233">
        <v>99.908557736688167</v>
      </c>
      <c r="K5015" s="235">
        <v>99.988009055048607</v>
      </c>
      <c r="L5015" s="235">
        <v>99.987276979612048</v>
      </c>
      <c r="M5015" s="240">
        <v>100.07173040333768</v>
      </c>
      <c r="N5015" s="240">
        <v>101.06355438532894</v>
      </c>
      <c r="O5015" s="240"/>
      <c r="P5015" s="238"/>
    </row>
    <row r="5016" spans="9:16" x14ac:dyDescent="0.35">
      <c r="I5016" s="223">
        <v>48529</v>
      </c>
      <c r="J5016" s="233">
        <v>99.908584295579615</v>
      </c>
      <c r="K5016" s="235">
        <v>99.988012537751189</v>
      </c>
      <c r="L5016" s="235">
        <v>99.987280320741348</v>
      </c>
      <c r="M5016" s="240">
        <v>100.07134475600814</v>
      </c>
      <c r="N5016" s="240">
        <v>101.06336564453298</v>
      </c>
      <c r="O5016" s="240"/>
      <c r="P5016" s="238"/>
    </row>
    <row r="5017" spans="9:16" x14ac:dyDescent="0.35">
      <c r="I5017" s="223">
        <v>48530</v>
      </c>
      <c r="J5017" s="233">
        <v>99.908610854471064</v>
      </c>
      <c r="K5017" s="235">
        <v>99.98801602045377</v>
      </c>
      <c r="L5017" s="235">
        <v>99.987283661870649</v>
      </c>
      <c r="M5017" s="240">
        <v>100.07095910867861</v>
      </c>
      <c r="N5017" s="240">
        <v>101.063176903737</v>
      </c>
      <c r="O5017" s="240"/>
      <c r="P5017" s="238"/>
    </row>
    <row r="5018" spans="9:16" x14ac:dyDescent="0.35">
      <c r="I5018" s="223">
        <v>48531</v>
      </c>
      <c r="J5018" s="233">
        <v>99.908637413362513</v>
      </c>
      <c r="K5018" s="235">
        <v>99.988019503156352</v>
      </c>
      <c r="L5018" s="235">
        <v>99.987287002999949</v>
      </c>
      <c r="M5018" s="240">
        <v>100.07057346134907</v>
      </c>
      <c r="N5018" s="240">
        <v>101.06298816294104</v>
      </c>
      <c r="O5018" s="240"/>
      <c r="P5018" s="238"/>
    </row>
    <row r="5019" spans="9:16" x14ac:dyDescent="0.35">
      <c r="I5019" s="223">
        <v>48532</v>
      </c>
      <c r="J5019" s="233">
        <v>99.908663972253962</v>
      </c>
      <c r="K5019" s="235">
        <v>99.988022985858933</v>
      </c>
      <c r="L5019" s="235">
        <v>99.987290344129249</v>
      </c>
      <c r="M5019" s="240">
        <v>100.07018781401953</v>
      </c>
      <c r="N5019" s="240">
        <v>101.06279942214506</v>
      </c>
      <c r="O5019" s="240"/>
      <c r="P5019" s="238"/>
    </row>
    <row r="5020" spans="9:16" x14ac:dyDescent="0.35">
      <c r="I5020" s="223">
        <v>48533</v>
      </c>
      <c r="J5020" s="233">
        <v>99.90869053114541</v>
      </c>
      <c r="K5020" s="235">
        <v>99.988026468561515</v>
      </c>
      <c r="L5020" s="235">
        <v>99.98729368525855</v>
      </c>
      <c r="M5020" s="240">
        <v>100.06980216669</v>
      </c>
      <c r="N5020" s="240">
        <v>101.0626106813491</v>
      </c>
      <c r="O5020" s="240"/>
      <c r="P5020" s="238"/>
    </row>
    <row r="5021" spans="9:16" x14ac:dyDescent="0.35">
      <c r="I5021" s="223">
        <v>48534</v>
      </c>
      <c r="J5021" s="233">
        <v>99.908717090036859</v>
      </c>
      <c r="K5021" s="235">
        <v>99.988029951264096</v>
      </c>
      <c r="L5021" s="235">
        <v>99.98729702638785</v>
      </c>
      <c r="M5021" s="240">
        <v>100.06941651936046</v>
      </c>
      <c r="N5021" s="240">
        <v>101.06242194055312</v>
      </c>
      <c r="O5021" s="240"/>
      <c r="P5021" s="238"/>
    </row>
    <row r="5022" spans="9:16" x14ac:dyDescent="0.35">
      <c r="I5022" s="223">
        <v>48535</v>
      </c>
      <c r="J5022" s="233">
        <v>99.908743648928308</v>
      </c>
      <c r="K5022" s="235">
        <v>99.988033433966677</v>
      </c>
      <c r="L5022" s="235">
        <v>99.98730036751715</v>
      </c>
      <c r="M5022" s="240">
        <v>100.06903087203092</v>
      </c>
      <c r="N5022" s="240">
        <v>101.06223319975716</v>
      </c>
      <c r="O5022" s="240"/>
      <c r="P5022" s="238"/>
    </row>
    <row r="5023" spans="9:16" x14ac:dyDescent="0.35">
      <c r="I5023" s="223">
        <v>48536</v>
      </c>
      <c r="J5023" s="233">
        <v>99.908770207819757</v>
      </c>
      <c r="K5023" s="235">
        <v>99.988036916669259</v>
      </c>
      <c r="L5023" s="235">
        <v>99.987303708646451</v>
      </c>
      <c r="M5023" s="240">
        <v>100.06864522470138</v>
      </c>
      <c r="N5023" s="240">
        <v>101.06204445896118</v>
      </c>
      <c r="O5023" s="240"/>
      <c r="P5023" s="238"/>
    </row>
    <row r="5024" spans="9:16" x14ac:dyDescent="0.35">
      <c r="I5024" s="223">
        <v>48537</v>
      </c>
      <c r="J5024" s="233">
        <v>99.908796766711205</v>
      </c>
      <c r="K5024" s="235">
        <v>99.98804039937184</v>
      </c>
      <c r="L5024" s="235">
        <v>99.987307049775751</v>
      </c>
      <c r="M5024" s="240">
        <v>100.06825957737185</v>
      </c>
      <c r="N5024" s="240">
        <v>101.06185571816522</v>
      </c>
      <c r="O5024" s="240"/>
      <c r="P5024" s="238"/>
    </row>
    <row r="5025" spans="9:16" x14ac:dyDescent="0.35">
      <c r="I5025" s="223">
        <v>48538</v>
      </c>
      <c r="J5025" s="233">
        <v>99.908823325602654</v>
      </c>
      <c r="K5025" s="235">
        <v>99.988043882074422</v>
      </c>
      <c r="L5025" s="235">
        <v>99.987310390905051</v>
      </c>
      <c r="M5025" s="240">
        <v>100.06787393004231</v>
      </c>
      <c r="N5025" s="240">
        <v>101.06166697736924</v>
      </c>
      <c r="O5025" s="240"/>
      <c r="P5025" s="238"/>
    </row>
    <row r="5026" spans="9:16" x14ac:dyDescent="0.35">
      <c r="I5026" s="223">
        <v>48539</v>
      </c>
      <c r="J5026" s="233">
        <v>99.908849884494103</v>
      </c>
      <c r="K5026" s="235">
        <v>99.988047364777003</v>
      </c>
      <c r="L5026" s="235">
        <v>99.987313732034352</v>
      </c>
      <c r="M5026" s="240">
        <v>100.06748828271277</v>
      </c>
      <c r="N5026" s="240">
        <v>101.06147823657328</v>
      </c>
      <c r="O5026" s="240"/>
      <c r="P5026" s="238"/>
    </row>
    <row r="5027" spans="9:16" x14ac:dyDescent="0.35">
      <c r="I5027" s="223">
        <v>48540</v>
      </c>
      <c r="J5027" s="233">
        <v>99.908876443385552</v>
      </c>
      <c r="K5027" s="235">
        <v>99.988050847479585</v>
      </c>
      <c r="L5027" s="235">
        <v>99.987317073163652</v>
      </c>
      <c r="M5027" s="240">
        <v>100.06710263538324</v>
      </c>
      <c r="N5027" s="240">
        <v>101.0612894957773</v>
      </c>
      <c r="O5027" s="240"/>
      <c r="P5027" s="238"/>
    </row>
    <row r="5028" spans="9:16" x14ac:dyDescent="0.35">
      <c r="I5028" s="223">
        <v>48541</v>
      </c>
      <c r="J5028" s="233">
        <v>99.908903002277</v>
      </c>
      <c r="K5028" s="235">
        <v>99.988054330182166</v>
      </c>
      <c r="L5028" s="235">
        <v>99.987320414292952</v>
      </c>
      <c r="M5028" s="240">
        <v>100.0667169880537</v>
      </c>
      <c r="N5028" s="240">
        <v>101.06110075498134</v>
      </c>
      <c r="O5028" s="240"/>
      <c r="P5028" s="238"/>
    </row>
    <row r="5029" spans="9:16" x14ac:dyDescent="0.35">
      <c r="I5029" s="223">
        <v>48542</v>
      </c>
      <c r="J5029" s="233">
        <v>99.908929561168449</v>
      </c>
      <c r="K5029" s="235">
        <v>99.988057812884747</v>
      </c>
      <c r="L5029" s="235">
        <v>99.987323755422253</v>
      </c>
      <c r="M5029" s="240">
        <v>100.06633134072416</v>
      </c>
      <c r="N5029" s="240">
        <v>101.06091201418536</v>
      </c>
      <c r="O5029" s="240"/>
      <c r="P5029" s="238"/>
    </row>
    <row r="5030" spans="9:16" x14ac:dyDescent="0.35">
      <c r="I5030" s="223">
        <v>48543</v>
      </c>
      <c r="J5030" s="233">
        <v>99.908956120059898</v>
      </c>
      <c r="K5030" s="235">
        <v>99.988061295587329</v>
      </c>
      <c r="L5030" s="235">
        <v>99.987327096551553</v>
      </c>
      <c r="M5030" s="240">
        <v>100.06594569339462</v>
      </c>
      <c r="N5030" s="240">
        <v>101.0607232733894</v>
      </c>
      <c r="O5030" s="240"/>
      <c r="P5030" s="238"/>
    </row>
    <row r="5031" spans="9:16" x14ac:dyDescent="0.35">
      <c r="I5031" s="223">
        <v>48544</v>
      </c>
      <c r="J5031" s="233">
        <v>99.908982678951347</v>
      </c>
      <c r="K5031" s="235">
        <v>99.98806477828991</v>
      </c>
      <c r="L5031" s="235">
        <v>99.987330437680853</v>
      </c>
      <c r="M5031" s="240">
        <v>100.06556004606509</v>
      </c>
      <c r="N5031" s="240">
        <v>101.06053453259342</v>
      </c>
      <c r="O5031" s="240"/>
      <c r="P5031" s="238"/>
    </row>
    <row r="5032" spans="9:16" x14ac:dyDescent="0.35">
      <c r="I5032" s="223">
        <v>48545</v>
      </c>
      <c r="J5032" s="233">
        <v>99.909009237842795</v>
      </c>
      <c r="K5032" s="235">
        <v>99.988068260992492</v>
      </c>
      <c r="L5032" s="235">
        <v>99.987333778810154</v>
      </c>
      <c r="M5032" s="240">
        <v>100.06517439873555</v>
      </c>
      <c r="N5032" s="240">
        <v>101.06034579179746</v>
      </c>
      <c r="O5032" s="240"/>
      <c r="P5032" s="238"/>
    </row>
    <row r="5033" spans="9:16" x14ac:dyDescent="0.35">
      <c r="I5033" s="223">
        <v>48546</v>
      </c>
      <c r="J5033" s="233">
        <v>99.909035796734244</v>
      </c>
      <c r="K5033" s="235">
        <v>99.988071743695073</v>
      </c>
      <c r="L5033" s="235">
        <v>99.987337119939454</v>
      </c>
      <c r="M5033" s="240">
        <v>100.06478875140601</v>
      </c>
      <c r="N5033" s="240">
        <v>101.06015705100148</v>
      </c>
      <c r="O5033" s="240"/>
      <c r="P5033" s="238"/>
    </row>
    <row r="5034" spans="9:16" x14ac:dyDescent="0.35">
      <c r="I5034" s="223">
        <v>48547</v>
      </c>
      <c r="J5034" s="233">
        <v>99.909062355625693</v>
      </c>
      <c r="K5034" s="235">
        <v>99.988075226397655</v>
      </c>
      <c r="L5034" s="235">
        <v>99.987340461068754</v>
      </c>
      <c r="M5034" s="240">
        <v>100.06440310407648</v>
      </c>
      <c r="N5034" s="240">
        <v>101.05996831020552</v>
      </c>
      <c r="O5034" s="240"/>
      <c r="P5034" s="238"/>
    </row>
    <row r="5035" spans="9:16" x14ac:dyDescent="0.35">
      <c r="I5035" s="223">
        <v>48548</v>
      </c>
      <c r="J5035" s="233">
        <v>99.909088914517142</v>
      </c>
      <c r="K5035" s="235">
        <v>99.988078709100236</v>
      </c>
      <c r="L5035" s="235">
        <v>99.987343802198055</v>
      </c>
      <c r="M5035" s="240">
        <v>100.06401745674694</v>
      </c>
      <c r="N5035" s="240">
        <v>101.05977956940954</v>
      </c>
      <c r="O5035" s="240"/>
      <c r="P5035" s="238"/>
    </row>
    <row r="5036" spans="9:16" x14ac:dyDescent="0.35">
      <c r="I5036" s="223">
        <v>48549</v>
      </c>
      <c r="J5036" s="233">
        <v>99.90911547340859</v>
      </c>
      <c r="K5036" s="235">
        <v>99.988082191802818</v>
      </c>
      <c r="L5036" s="235">
        <v>99.987347143327355</v>
      </c>
      <c r="M5036" s="240">
        <v>100.0636318094174</v>
      </c>
      <c r="N5036" s="240">
        <v>101.05959082861358</v>
      </c>
      <c r="O5036" s="240"/>
      <c r="P5036" s="238"/>
    </row>
    <row r="5037" spans="9:16" x14ac:dyDescent="0.35">
      <c r="I5037" s="223">
        <v>48550</v>
      </c>
      <c r="J5037" s="233">
        <v>99.909142032300039</v>
      </c>
      <c r="K5037" s="235">
        <v>99.988085674505399</v>
      </c>
      <c r="L5037" s="235">
        <v>99.987350484456655</v>
      </c>
      <c r="M5037" s="240">
        <v>100.06324616208786</v>
      </c>
      <c r="N5037" s="240">
        <v>101.0594020878176</v>
      </c>
      <c r="O5037" s="240"/>
      <c r="P5037" s="238"/>
    </row>
    <row r="5038" spans="9:16" x14ac:dyDescent="0.35">
      <c r="I5038" s="223">
        <v>48551</v>
      </c>
      <c r="J5038" s="233">
        <v>99.909168591191488</v>
      </c>
      <c r="K5038" s="235">
        <v>99.98808915720798</v>
      </c>
      <c r="L5038" s="235">
        <v>99.987353825585956</v>
      </c>
      <c r="M5038" s="240">
        <v>100.06286051475833</v>
      </c>
      <c r="N5038" s="240">
        <v>101.05921334702164</v>
      </c>
      <c r="O5038" s="240"/>
      <c r="P5038" s="238"/>
    </row>
    <row r="5039" spans="9:16" x14ac:dyDescent="0.35">
      <c r="I5039" s="223">
        <v>48552</v>
      </c>
      <c r="J5039" s="233">
        <v>99.909195150082937</v>
      </c>
      <c r="K5039" s="235">
        <v>99.988092639910562</v>
      </c>
      <c r="L5039" s="235">
        <v>99.987357166715256</v>
      </c>
      <c r="M5039" s="240">
        <v>100.06247486742879</v>
      </c>
      <c r="N5039" s="240">
        <v>101.05902460622566</v>
      </c>
      <c r="O5039" s="240"/>
      <c r="P5039" s="238"/>
    </row>
    <row r="5040" spans="9:16" x14ac:dyDescent="0.35">
      <c r="I5040" s="223">
        <v>48553</v>
      </c>
      <c r="J5040" s="233">
        <v>99.909221708974385</v>
      </c>
      <c r="K5040" s="235">
        <v>99.988096122613143</v>
      </c>
      <c r="L5040" s="235">
        <v>99.987360507844556</v>
      </c>
      <c r="M5040" s="240">
        <v>100.06208922009925</v>
      </c>
      <c r="N5040" s="240">
        <v>101.0588358654297</v>
      </c>
      <c r="O5040" s="240"/>
      <c r="P5040" s="238"/>
    </row>
    <row r="5041" spans="9:16" x14ac:dyDescent="0.35">
      <c r="I5041" s="223">
        <v>48554</v>
      </c>
      <c r="J5041" s="233">
        <v>99.909248267865834</v>
      </c>
      <c r="K5041" s="235">
        <v>99.988099605315725</v>
      </c>
      <c r="L5041" s="235">
        <v>99.987363848973857</v>
      </c>
      <c r="M5041" s="240">
        <v>100.06170357276972</v>
      </c>
      <c r="N5041" s="240">
        <v>101.05864712463372</v>
      </c>
      <c r="O5041" s="240"/>
      <c r="P5041" s="238"/>
    </row>
    <row r="5042" spans="9:16" x14ac:dyDescent="0.35">
      <c r="I5042" s="223">
        <v>48555</v>
      </c>
      <c r="J5042" s="233">
        <v>99.909274826757283</v>
      </c>
      <c r="K5042" s="235">
        <v>99.988103088018306</v>
      </c>
      <c r="L5042" s="235">
        <v>99.987367190103157</v>
      </c>
      <c r="M5042" s="240">
        <v>100.06131792544018</v>
      </c>
      <c r="N5042" s="240">
        <v>101.05845838383776</v>
      </c>
      <c r="O5042" s="240"/>
      <c r="P5042" s="238"/>
    </row>
    <row r="5043" spans="9:16" x14ac:dyDescent="0.35">
      <c r="I5043" s="223">
        <v>48556</v>
      </c>
      <c r="J5043" s="233">
        <v>99.909301385648732</v>
      </c>
      <c r="K5043" s="235">
        <v>99.988106570720888</v>
      </c>
      <c r="L5043" s="235">
        <v>99.987370531232457</v>
      </c>
      <c r="M5043" s="240">
        <v>100.06093227811064</v>
      </c>
      <c r="N5043" s="240">
        <v>101.05826964304178</v>
      </c>
      <c r="O5043" s="240"/>
      <c r="P5043" s="238"/>
    </row>
    <row r="5044" spans="9:16" x14ac:dyDescent="0.35">
      <c r="I5044" s="223">
        <v>48557</v>
      </c>
      <c r="J5044" s="233">
        <v>99.909327944540181</v>
      </c>
      <c r="K5044" s="235">
        <v>99.988110053423469</v>
      </c>
      <c r="L5044" s="235">
        <v>99.987373872361758</v>
      </c>
      <c r="M5044" s="240">
        <v>100.0605466307811</v>
      </c>
      <c r="N5044" s="240">
        <v>101.05808090224582</v>
      </c>
      <c r="O5044" s="240"/>
      <c r="P5044" s="238"/>
    </row>
    <row r="5045" spans="9:16" x14ac:dyDescent="0.35">
      <c r="I5045" s="223">
        <v>48558</v>
      </c>
      <c r="J5045" s="233">
        <v>99.909354503431629</v>
      </c>
      <c r="K5045" s="235">
        <v>99.98811353612605</v>
      </c>
      <c r="L5045" s="235">
        <v>99.987377213491058</v>
      </c>
      <c r="M5045" s="240">
        <v>100.06016098345157</v>
      </c>
      <c r="N5045" s="240">
        <v>101.05789216144984</v>
      </c>
      <c r="O5045" s="240"/>
      <c r="P5045" s="238"/>
    </row>
    <row r="5046" spans="9:16" x14ac:dyDescent="0.35">
      <c r="I5046" s="223">
        <v>48559</v>
      </c>
      <c r="J5046" s="233">
        <v>99.909381062323078</v>
      </c>
      <c r="K5046" s="235">
        <v>99.988117018828632</v>
      </c>
      <c r="L5046" s="235">
        <v>99.987380554620358</v>
      </c>
      <c r="M5046" s="240">
        <v>100.05977533612203</v>
      </c>
      <c r="N5046" s="240">
        <v>101.05770342065388</v>
      </c>
      <c r="O5046" s="240"/>
      <c r="P5046" s="238"/>
    </row>
    <row r="5047" spans="9:16" x14ac:dyDescent="0.35">
      <c r="I5047" s="223">
        <v>48560</v>
      </c>
      <c r="J5047" s="233">
        <v>99.909407621214527</v>
      </c>
      <c r="K5047" s="235">
        <v>99.988120501531213</v>
      </c>
      <c r="L5047" s="235">
        <v>99.987383895749659</v>
      </c>
      <c r="M5047" s="240">
        <v>100.05938968879249</v>
      </c>
      <c r="N5047" s="240">
        <v>101.0575146798579</v>
      </c>
      <c r="O5047" s="240"/>
      <c r="P5047" s="238"/>
    </row>
    <row r="5048" spans="9:16" x14ac:dyDescent="0.35">
      <c r="I5048" s="223">
        <v>48561</v>
      </c>
      <c r="J5048" s="233">
        <v>99.909434180105976</v>
      </c>
      <c r="K5048" s="235">
        <v>99.988123984233795</v>
      </c>
      <c r="L5048" s="235">
        <v>99.987387236878959</v>
      </c>
      <c r="M5048" s="240">
        <v>100.05900404146296</v>
      </c>
      <c r="N5048" s="240">
        <v>101.05732593906194</v>
      </c>
      <c r="O5048" s="240"/>
      <c r="P5048" s="238"/>
    </row>
    <row r="5049" spans="9:16" x14ac:dyDescent="0.35">
      <c r="I5049" s="223">
        <v>48562</v>
      </c>
      <c r="J5049" s="233">
        <v>99.909460738997424</v>
      </c>
      <c r="K5049" s="235">
        <v>99.988127466936376</v>
      </c>
      <c r="L5049" s="235">
        <v>99.987390578008259</v>
      </c>
      <c r="M5049" s="240">
        <v>100.05861839413342</v>
      </c>
      <c r="N5049" s="240">
        <v>101.05713719826596</v>
      </c>
      <c r="O5049" s="240"/>
      <c r="P5049" s="238"/>
    </row>
    <row r="5050" spans="9:16" x14ac:dyDescent="0.35">
      <c r="I5050" s="223">
        <v>48563</v>
      </c>
      <c r="J5050" s="233">
        <v>99.909487297888873</v>
      </c>
      <c r="K5050" s="235">
        <v>99.988130949638958</v>
      </c>
      <c r="L5050" s="235">
        <v>99.98739391913756</v>
      </c>
      <c r="M5050" s="240">
        <v>100.05823274680388</v>
      </c>
      <c r="N5050" s="240">
        <v>101.05694845747</v>
      </c>
      <c r="O5050" s="240"/>
      <c r="P5050" s="238"/>
    </row>
    <row r="5051" spans="9:16" x14ac:dyDescent="0.35">
      <c r="I5051" s="223">
        <v>48564</v>
      </c>
      <c r="J5051" s="233">
        <v>99.909513856780322</v>
      </c>
      <c r="K5051" s="235">
        <v>99.988134432341539</v>
      </c>
      <c r="L5051" s="235">
        <v>99.98739726026686</v>
      </c>
      <c r="M5051" s="240">
        <v>100.05784709947434</v>
      </c>
      <c r="N5051" s="240">
        <v>101.05675971667402</v>
      </c>
      <c r="O5051" s="240"/>
      <c r="P5051" s="238"/>
    </row>
    <row r="5052" spans="9:16" x14ac:dyDescent="0.35">
      <c r="I5052" s="223">
        <v>48565</v>
      </c>
      <c r="J5052" s="233">
        <v>99.909540415671771</v>
      </c>
      <c r="K5052" s="235">
        <v>99.988137915044121</v>
      </c>
      <c r="L5052" s="235">
        <v>99.98740060139616</v>
      </c>
      <c r="M5052" s="240">
        <v>100.05746145214481</v>
      </c>
      <c r="N5052" s="240">
        <v>101.05657097587806</v>
      </c>
      <c r="O5052" s="240"/>
      <c r="P5052" s="238"/>
    </row>
    <row r="5053" spans="9:16" x14ac:dyDescent="0.35">
      <c r="I5053" s="223">
        <v>48566</v>
      </c>
      <c r="J5053" s="233">
        <v>99.909566974563219</v>
      </c>
      <c r="K5053" s="235">
        <v>99.988141397746702</v>
      </c>
      <c r="L5053" s="235">
        <v>99.987403942525461</v>
      </c>
      <c r="M5053" s="240">
        <v>100.05707580481527</v>
      </c>
      <c r="N5053" s="240">
        <v>101.05638223508208</v>
      </c>
      <c r="O5053" s="240"/>
      <c r="P5053" s="238"/>
    </row>
    <row r="5054" spans="9:16" x14ac:dyDescent="0.35">
      <c r="I5054" s="223">
        <v>48567</v>
      </c>
      <c r="J5054" s="233">
        <v>99.909593533454668</v>
      </c>
      <c r="K5054" s="235">
        <v>99.988144880449283</v>
      </c>
      <c r="L5054" s="235">
        <v>99.987407283654761</v>
      </c>
      <c r="M5054" s="240">
        <v>100.05669015748573</v>
      </c>
      <c r="N5054" s="240">
        <v>101.05619349428612</v>
      </c>
      <c r="O5054" s="240"/>
      <c r="P5054" s="238"/>
    </row>
    <row r="5055" spans="9:16" x14ac:dyDescent="0.35">
      <c r="I5055" s="223">
        <v>48568</v>
      </c>
      <c r="J5055" s="233">
        <v>99.909620092346117</v>
      </c>
      <c r="K5055" s="235">
        <v>99.988148363151865</v>
      </c>
      <c r="L5055" s="235">
        <v>99.987410624784061</v>
      </c>
      <c r="M5055" s="240">
        <v>100.0563045101562</v>
      </c>
      <c r="N5055" s="240">
        <v>101.05600475349014</v>
      </c>
      <c r="O5055" s="240"/>
      <c r="P5055" s="238"/>
    </row>
    <row r="5056" spans="9:16" x14ac:dyDescent="0.35">
      <c r="I5056" s="223">
        <v>48569</v>
      </c>
      <c r="J5056" s="233">
        <v>99.909646651237566</v>
      </c>
      <c r="K5056" s="235">
        <v>99.988151845854446</v>
      </c>
      <c r="L5056" s="235">
        <v>99.987413965913362</v>
      </c>
      <c r="M5056" s="240">
        <v>100.05591886282666</v>
      </c>
      <c r="N5056" s="240">
        <v>101.05581601269418</v>
      </c>
      <c r="O5056" s="240"/>
      <c r="P5056" s="238"/>
    </row>
    <row r="5057" spans="9:16" x14ac:dyDescent="0.35">
      <c r="I5057" s="223">
        <v>48570</v>
      </c>
      <c r="J5057" s="233">
        <v>99.909673210129014</v>
      </c>
      <c r="K5057" s="235">
        <v>99.988155328557028</v>
      </c>
      <c r="L5057" s="235">
        <v>99.987417307042662</v>
      </c>
      <c r="M5057" s="240">
        <v>100.05553321549712</v>
      </c>
      <c r="N5057" s="240">
        <v>101.0556272718982</v>
      </c>
      <c r="O5057" s="240"/>
      <c r="P5057" s="238"/>
    </row>
    <row r="5058" spans="9:16" x14ac:dyDescent="0.35">
      <c r="I5058" s="223">
        <v>48571</v>
      </c>
      <c r="J5058" s="233">
        <v>99.909699769020463</v>
      </c>
      <c r="K5058" s="235">
        <v>99.988158811259609</v>
      </c>
      <c r="L5058" s="235">
        <v>99.987420648171963</v>
      </c>
      <c r="M5058" s="240">
        <v>100.05514756816758</v>
      </c>
      <c r="N5058" s="240">
        <v>101.05543853110224</v>
      </c>
      <c r="O5058" s="240"/>
      <c r="P5058" s="238"/>
    </row>
    <row r="5059" spans="9:16" x14ac:dyDescent="0.35">
      <c r="I5059" s="223">
        <v>48572</v>
      </c>
      <c r="J5059" s="233">
        <v>99.909726327911912</v>
      </c>
      <c r="K5059" s="235">
        <v>99.988162293962191</v>
      </c>
      <c r="L5059" s="235">
        <v>99.987423989301263</v>
      </c>
      <c r="M5059" s="240">
        <v>100.05476192083805</v>
      </c>
      <c r="N5059" s="240">
        <v>101.05524979030626</v>
      </c>
      <c r="O5059" s="240"/>
      <c r="P5059" s="238"/>
    </row>
    <row r="5060" spans="9:16" x14ac:dyDescent="0.35">
      <c r="I5060" s="223">
        <v>48573</v>
      </c>
      <c r="J5060" s="233">
        <v>99.909752886803361</v>
      </c>
      <c r="K5060" s="235">
        <v>99.988165776664772</v>
      </c>
      <c r="L5060" s="235">
        <v>99.987427330430563</v>
      </c>
      <c r="M5060" s="240">
        <v>100.05437627350851</v>
      </c>
      <c r="N5060" s="240">
        <v>101.0550610495103</v>
      </c>
      <c r="O5060" s="240"/>
      <c r="P5060" s="238"/>
    </row>
    <row r="5061" spans="9:16" x14ac:dyDescent="0.35">
      <c r="I5061" s="223">
        <v>48574</v>
      </c>
      <c r="J5061" s="233">
        <v>99.909779445694809</v>
      </c>
      <c r="K5061" s="235">
        <v>99.988169259367353</v>
      </c>
      <c r="L5061" s="235">
        <v>99.987430671559864</v>
      </c>
      <c r="M5061" s="240">
        <v>100.05399062617897</v>
      </c>
      <c r="N5061" s="240">
        <v>101.05487230871432</v>
      </c>
      <c r="O5061" s="240"/>
      <c r="P5061" s="238"/>
    </row>
    <row r="5062" spans="9:16" x14ac:dyDescent="0.35">
      <c r="I5062" s="223">
        <v>48575</v>
      </c>
      <c r="J5062" s="233">
        <v>99.909806004586258</v>
      </c>
      <c r="K5062" s="235">
        <v>99.988172742069935</v>
      </c>
      <c r="L5062" s="235">
        <v>99.987434012689164</v>
      </c>
      <c r="M5062" s="240">
        <v>100.05360497884944</v>
      </c>
      <c r="N5062" s="240">
        <v>101.05468356791836</v>
      </c>
      <c r="O5062" s="240"/>
      <c r="P5062" s="238"/>
    </row>
    <row r="5063" spans="9:16" x14ac:dyDescent="0.35">
      <c r="I5063" s="223">
        <v>48576</v>
      </c>
      <c r="J5063" s="233">
        <v>99.909832563477707</v>
      </c>
      <c r="K5063" s="235">
        <v>99.988176224772516</v>
      </c>
      <c r="L5063" s="235">
        <v>99.987437353818464</v>
      </c>
      <c r="M5063" s="240">
        <v>100.0532193315199</v>
      </c>
      <c r="N5063" s="240">
        <v>101.05449482712238</v>
      </c>
      <c r="O5063" s="240"/>
      <c r="P5063" s="238"/>
    </row>
    <row r="5064" spans="9:16" x14ac:dyDescent="0.35">
      <c r="I5064" s="223">
        <v>48577</v>
      </c>
      <c r="J5064" s="233">
        <v>99.909859122369156</v>
      </c>
      <c r="K5064" s="235">
        <v>99.988179707475098</v>
      </c>
      <c r="L5064" s="235">
        <v>99.987440694947765</v>
      </c>
      <c r="M5064" s="240">
        <v>100.05283368419036</v>
      </c>
      <c r="N5064" s="240">
        <v>101.05430608632642</v>
      </c>
      <c r="O5064" s="240"/>
      <c r="P5064" s="238"/>
    </row>
    <row r="5065" spans="9:16" x14ac:dyDescent="0.35">
      <c r="I5065" s="223">
        <v>48578</v>
      </c>
      <c r="J5065" s="233">
        <v>99.909885681260604</v>
      </c>
      <c r="K5065" s="235">
        <v>99.988183190177679</v>
      </c>
      <c r="L5065" s="235">
        <v>99.987444036077065</v>
      </c>
      <c r="M5065" s="240">
        <v>100.05244803686082</v>
      </c>
      <c r="N5065" s="240">
        <v>101.05411734553044</v>
      </c>
      <c r="O5065" s="240"/>
      <c r="P5065" s="238"/>
    </row>
    <row r="5066" spans="9:16" x14ac:dyDescent="0.35">
      <c r="I5066" s="223">
        <v>48579</v>
      </c>
      <c r="J5066" s="233">
        <v>99.909912240152053</v>
      </c>
      <c r="K5066" s="235">
        <v>99.988186672880261</v>
      </c>
      <c r="L5066" s="235">
        <v>99.987447377206365</v>
      </c>
      <c r="M5066" s="240">
        <v>100.05206238953129</v>
      </c>
      <c r="N5066" s="240">
        <v>101.05392860473448</v>
      </c>
      <c r="O5066" s="240"/>
      <c r="P5066" s="238"/>
    </row>
    <row r="5067" spans="9:16" x14ac:dyDescent="0.35">
      <c r="I5067" s="223">
        <v>48580</v>
      </c>
      <c r="J5067" s="233">
        <v>99.909938799043502</v>
      </c>
      <c r="K5067" s="235">
        <v>99.988190155582842</v>
      </c>
      <c r="L5067" s="235">
        <v>99.987450718335666</v>
      </c>
      <c r="M5067" s="240">
        <v>100.05167674220175</v>
      </c>
      <c r="N5067" s="240">
        <v>101.0537398639385</v>
      </c>
      <c r="O5067" s="240"/>
      <c r="P5067" s="238"/>
    </row>
    <row r="5068" spans="9:16" x14ac:dyDescent="0.35">
      <c r="I5068" s="223">
        <v>48581</v>
      </c>
      <c r="J5068" s="233">
        <v>99.909965357934951</v>
      </c>
      <c r="K5068" s="235">
        <v>99.988193638285424</v>
      </c>
      <c r="L5068" s="235">
        <v>99.987454059464966</v>
      </c>
      <c r="M5068" s="240">
        <v>100.05129109487221</v>
      </c>
      <c r="N5068" s="240">
        <v>101.05355112314254</v>
      </c>
      <c r="O5068" s="240"/>
      <c r="P5068" s="238"/>
    </row>
    <row r="5069" spans="9:16" x14ac:dyDescent="0.35">
      <c r="I5069" s="223">
        <v>48582</v>
      </c>
      <c r="J5069" s="233">
        <v>99.909991916826399</v>
      </c>
      <c r="K5069" s="235">
        <v>99.988197120988005</v>
      </c>
      <c r="L5069" s="235">
        <v>99.987457400594266</v>
      </c>
      <c r="M5069" s="240">
        <v>100.05090544754268</v>
      </c>
      <c r="N5069" s="240">
        <v>101.05336238234656</v>
      </c>
      <c r="O5069" s="240"/>
      <c r="P5069" s="238"/>
    </row>
    <row r="5070" spans="9:16" x14ac:dyDescent="0.35">
      <c r="I5070" s="223">
        <v>48583</v>
      </c>
      <c r="J5070" s="233">
        <v>99.910018475717848</v>
      </c>
      <c r="K5070" s="235">
        <v>99.988200603690586</v>
      </c>
      <c r="L5070" s="235">
        <v>99.987460741723567</v>
      </c>
      <c r="M5070" s="240">
        <v>100.05051980021314</v>
      </c>
      <c r="N5070" s="240">
        <v>101.0531736415506</v>
      </c>
      <c r="O5070" s="240"/>
      <c r="P5070" s="238"/>
    </row>
    <row r="5071" spans="9:16" x14ac:dyDescent="0.35">
      <c r="I5071" s="223">
        <v>48584</v>
      </c>
      <c r="J5071" s="233">
        <v>99.910045034609297</v>
      </c>
      <c r="K5071" s="235">
        <v>99.988204086393168</v>
      </c>
      <c r="L5071" s="235">
        <v>99.987464082852867</v>
      </c>
      <c r="M5071" s="240">
        <v>100.0501341528836</v>
      </c>
      <c r="N5071" s="240">
        <v>101.05298490075462</v>
      </c>
      <c r="O5071" s="240"/>
      <c r="P5071" s="238"/>
    </row>
    <row r="5072" spans="9:16" x14ac:dyDescent="0.35">
      <c r="I5072" s="223">
        <v>48585</v>
      </c>
      <c r="J5072" s="233">
        <v>99.910071593500746</v>
      </c>
      <c r="K5072" s="235">
        <v>99.988207569095749</v>
      </c>
      <c r="L5072" s="235">
        <v>99.987467423982167</v>
      </c>
      <c r="M5072" s="240">
        <v>100.04974850555406</v>
      </c>
      <c r="N5072" s="240">
        <v>101.05279615995866</v>
      </c>
      <c r="O5072" s="240"/>
      <c r="P5072" s="238"/>
    </row>
    <row r="5073" spans="9:16" x14ac:dyDescent="0.35">
      <c r="I5073" s="223">
        <v>48586</v>
      </c>
      <c r="J5073" s="233">
        <v>99.910098152392194</v>
      </c>
      <c r="K5073" s="235">
        <v>99.988211051798331</v>
      </c>
      <c r="L5073" s="235">
        <v>99.987470765111468</v>
      </c>
      <c r="M5073" s="240">
        <v>100.04936285822453</v>
      </c>
      <c r="N5073" s="240">
        <v>101.05260741916268</v>
      </c>
      <c r="O5073" s="240"/>
      <c r="P5073" s="238"/>
    </row>
    <row r="5074" spans="9:16" x14ac:dyDescent="0.35">
      <c r="I5074" s="223">
        <v>48587</v>
      </c>
      <c r="J5074" s="233">
        <v>99.910124711283643</v>
      </c>
      <c r="K5074" s="235">
        <v>99.988214534500912</v>
      </c>
      <c r="L5074" s="235">
        <v>99.987474106240768</v>
      </c>
      <c r="M5074" s="240">
        <v>100.04897721089499</v>
      </c>
      <c r="N5074" s="240">
        <v>101.05241867836672</v>
      </c>
      <c r="O5074" s="240"/>
      <c r="P5074" s="238"/>
    </row>
    <row r="5075" spans="9:16" x14ac:dyDescent="0.35">
      <c r="I5075" s="223">
        <v>48588</v>
      </c>
      <c r="J5075" s="233">
        <v>99.910151270175092</v>
      </c>
      <c r="K5075" s="235">
        <v>99.988218017203494</v>
      </c>
      <c r="L5075" s="235">
        <v>99.987477447370068</v>
      </c>
      <c r="M5075" s="240">
        <v>100.04859156356545</v>
      </c>
      <c r="N5075" s="240">
        <v>101.05222993757074</v>
      </c>
      <c r="O5075" s="240"/>
      <c r="P5075" s="238"/>
    </row>
    <row r="5076" spans="9:16" x14ac:dyDescent="0.35">
      <c r="I5076" s="223">
        <v>48589</v>
      </c>
      <c r="J5076" s="233">
        <v>99.910177829066541</v>
      </c>
      <c r="K5076" s="235">
        <v>99.988221499906075</v>
      </c>
      <c r="L5076" s="235">
        <v>99.987480788499369</v>
      </c>
      <c r="M5076" s="240">
        <v>100.04820591623591</v>
      </c>
      <c r="N5076" s="240">
        <v>101.05204119677478</v>
      </c>
      <c r="O5076" s="240"/>
      <c r="P5076" s="238"/>
    </row>
    <row r="5077" spans="9:16" x14ac:dyDescent="0.35">
      <c r="I5077" s="223">
        <v>48590</v>
      </c>
      <c r="J5077" s="233">
        <v>99.91020438795799</v>
      </c>
      <c r="K5077" s="235">
        <v>99.988224982608656</v>
      </c>
      <c r="L5077" s="235">
        <v>99.987484129628669</v>
      </c>
      <c r="M5077" s="240">
        <v>100.04782026890638</v>
      </c>
      <c r="N5077" s="240">
        <v>101.0518524559788</v>
      </c>
      <c r="O5077" s="240"/>
      <c r="P5077" s="238"/>
    </row>
    <row r="5078" spans="9:16" x14ac:dyDescent="0.35">
      <c r="I5078" s="223">
        <v>48591</v>
      </c>
      <c r="J5078" s="233">
        <v>99.910230946849438</v>
      </c>
      <c r="K5078" s="235">
        <v>99.988228465311238</v>
      </c>
      <c r="L5078" s="235">
        <v>99.987487470757969</v>
      </c>
      <c r="M5078" s="240">
        <v>100.04743462157684</v>
      </c>
      <c r="N5078" s="240">
        <v>101.05166371518284</v>
      </c>
      <c r="O5078" s="240"/>
      <c r="P5078" s="238"/>
    </row>
    <row r="5079" spans="9:16" x14ac:dyDescent="0.35">
      <c r="I5079" s="223">
        <v>48592</v>
      </c>
      <c r="J5079" s="233">
        <v>99.910257505740887</v>
      </c>
      <c r="K5079" s="235">
        <v>99.988231948013819</v>
      </c>
      <c r="L5079" s="235">
        <v>99.98749081188727</v>
      </c>
      <c r="M5079" s="240">
        <v>100.0470489742473</v>
      </c>
      <c r="N5079" s="240">
        <v>101.05147497438686</v>
      </c>
      <c r="O5079" s="240"/>
      <c r="P5079" s="238"/>
    </row>
    <row r="5080" spans="9:16" x14ac:dyDescent="0.35">
      <c r="I5080" s="223">
        <v>48593</v>
      </c>
      <c r="J5080" s="233">
        <v>99.910284064632336</v>
      </c>
      <c r="K5080" s="235">
        <v>99.988235430716401</v>
      </c>
      <c r="L5080" s="235">
        <v>99.98749415301657</v>
      </c>
      <c r="M5080" s="240">
        <v>100.04666332691777</v>
      </c>
      <c r="N5080" s="240">
        <v>101.0512862335909</v>
      </c>
      <c r="O5080" s="240"/>
      <c r="P5080" s="238"/>
    </row>
    <row r="5081" spans="9:16" x14ac:dyDescent="0.35">
      <c r="I5081" s="223">
        <v>48594</v>
      </c>
      <c r="J5081" s="233">
        <v>99.910310623523785</v>
      </c>
      <c r="K5081" s="235">
        <v>99.988238913418982</v>
      </c>
      <c r="L5081" s="235">
        <v>99.98749749414587</v>
      </c>
      <c r="M5081" s="240">
        <v>100.04627767958823</v>
      </c>
      <c r="N5081" s="240">
        <v>101.05109749279492</v>
      </c>
      <c r="O5081" s="240"/>
      <c r="P5081" s="238"/>
    </row>
    <row r="5082" spans="9:16" x14ac:dyDescent="0.35">
      <c r="I5082" s="223">
        <v>48595</v>
      </c>
      <c r="J5082" s="233">
        <v>99.910337182415233</v>
      </c>
      <c r="K5082" s="235">
        <v>99.988242396121564</v>
      </c>
      <c r="L5082" s="235">
        <v>99.987500835275171</v>
      </c>
      <c r="M5082" s="240">
        <v>100.04589203225869</v>
      </c>
      <c r="N5082" s="240">
        <v>101.05090875199896</v>
      </c>
      <c r="O5082" s="240"/>
      <c r="P5082" s="238"/>
    </row>
    <row r="5083" spans="9:16" x14ac:dyDescent="0.35">
      <c r="I5083" s="223">
        <v>48596</v>
      </c>
      <c r="J5083" s="233">
        <v>99.910363741306682</v>
      </c>
      <c r="K5083" s="235">
        <v>99.988245878824145</v>
      </c>
      <c r="L5083" s="235">
        <v>99.987504176404471</v>
      </c>
      <c r="M5083" s="240">
        <v>100.04550638492915</v>
      </c>
      <c r="N5083" s="240">
        <v>101.05072001120298</v>
      </c>
      <c r="O5083" s="240"/>
      <c r="P5083" s="238"/>
    </row>
    <row r="5084" spans="9:16" x14ac:dyDescent="0.35">
      <c r="I5084" s="223">
        <v>48597</v>
      </c>
      <c r="J5084" s="233">
        <v>99.910390300198131</v>
      </c>
      <c r="K5084" s="235">
        <v>99.988249361526726</v>
      </c>
      <c r="L5084" s="235">
        <v>99.987507517533771</v>
      </c>
      <c r="M5084" s="240">
        <v>100.04512073759962</v>
      </c>
      <c r="N5084" s="240">
        <v>101.05053127040702</v>
      </c>
      <c r="O5084" s="240"/>
      <c r="P5084" s="238"/>
    </row>
    <row r="5085" spans="9:16" x14ac:dyDescent="0.35">
      <c r="I5085" s="223">
        <v>48598</v>
      </c>
      <c r="J5085" s="233">
        <v>99.91041685908958</v>
      </c>
      <c r="K5085" s="235">
        <v>99.988252844229308</v>
      </c>
      <c r="L5085" s="235">
        <v>99.987510858663072</v>
      </c>
      <c r="M5085" s="240">
        <v>100.04473509027008</v>
      </c>
      <c r="N5085" s="240">
        <v>101.05034252961104</v>
      </c>
      <c r="O5085" s="240"/>
      <c r="P5085" s="238"/>
    </row>
    <row r="5086" spans="9:16" x14ac:dyDescent="0.35">
      <c r="I5086" s="223">
        <v>48599</v>
      </c>
      <c r="J5086" s="233">
        <v>99.910443417981028</v>
      </c>
      <c r="K5086" s="235">
        <v>99.988256326931889</v>
      </c>
      <c r="L5086" s="235">
        <v>99.987514199792372</v>
      </c>
      <c r="M5086" s="240">
        <v>100.04434944294054</v>
      </c>
      <c r="N5086" s="240">
        <v>101.05015378881508</v>
      </c>
      <c r="O5086" s="240"/>
      <c r="P5086" s="238"/>
    </row>
    <row r="5087" spans="9:16" x14ac:dyDescent="0.35">
      <c r="I5087" s="223">
        <v>48600</v>
      </c>
      <c r="J5087" s="233">
        <v>99.910469976872477</v>
      </c>
      <c r="K5087" s="235">
        <v>99.988259809634471</v>
      </c>
      <c r="L5087" s="235">
        <v>99.987517540921672</v>
      </c>
      <c r="M5087" s="240">
        <v>100.04396379561101</v>
      </c>
      <c r="N5087" s="240">
        <v>101.0499650480191</v>
      </c>
      <c r="O5087" s="240"/>
      <c r="P5087" s="238"/>
    </row>
    <row r="5088" spans="9:16" x14ac:dyDescent="0.35">
      <c r="I5088" s="223">
        <v>48601</v>
      </c>
      <c r="J5088" s="233">
        <v>99.910496535763926</v>
      </c>
      <c r="K5088" s="235">
        <v>99.988263292337052</v>
      </c>
      <c r="L5088" s="235">
        <v>99.987520882050973</v>
      </c>
      <c r="M5088" s="240">
        <v>100.04357814828147</v>
      </c>
      <c r="N5088" s="240">
        <v>101.04977630722314</v>
      </c>
      <c r="O5088" s="240"/>
      <c r="P5088" s="238"/>
    </row>
    <row r="5089" spans="9:16" x14ac:dyDescent="0.35">
      <c r="I5089" s="223">
        <v>48602</v>
      </c>
      <c r="J5089" s="233">
        <v>99.910523094655375</v>
      </c>
      <c r="K5089" s="235">
        <v>99.988266775039634</v>
      </c>
      <c r="L5089" s="235">
        <v>99.987524223180273</v>
      </c>
      <c r="M5089" s="240">
        <v>100.04319250095193</v>
      </c>
      <c r="N5089" s="240">
        <v>101.04958756642716</v>
      </c>
      <c r="O5089" s="240"/>
      <c r="P5089" s="238"/>
    </row>
    <row r="5090" spans="9:16" x14ac:dyDescent="0.35">
      <c r="I5090" s="223">
        <v>48603</v>
      </c>
      <c r="J5090" s="233">
        <v>99.910549653546823</v>
      </c>
      <c r="K5090" s="235">
        <v>99.988270257742215</v>
      </c>
      <c r="L5090" s="235">
        <v>99.987527564309573</v>
      </c>
      <c r="M5090" s="240">
        <v>100.04280685362239</v>
      </c>
      <c r="N5090" s="240">
        <v>101.0493988256312</v>
      </c>
      <c r="O5090" s="240"/>
      <c r="P5090" s="238"/>
    </row>
    <row r="5091" spans="9:16" x14ac:dyDescent="0.35">
      <c r="I5091" s="223">
        <v>48604</v>
      </c>
      <c r="J5091" s="233">
        <v>99.910576212438272</v>
      </c>
      <c r="K5091" s="235">
        <v>99.988273740444797</v>
      </c>
      <c r="L5091" s="235">
        <v>99.987530905438874</v>
      </c>
      <c r="M5091" s="240">
        <v>100.04242120629286</v>
      </c>
      <c r="N5091" s="240">
        <v>101.04921008483522</v>
      </c>
      <c r="O5091" s="240"/>
      <c r="P5091" s="238"/>
    </row>
    <row r="5092" spans="9:16" x14ac:dyDescent="0.35">
      <c r="I5092" s="223">
        <v>48605</v>
      </c>
      <c r="J5092" s="233">
        <v>99.910602771329721</v>
      </c>
      <c r="K5092" s="235">
        <v>99.988277223147378</v>
      </c>
      <c r="L5092" s="235">
        <v>99.987534246568174</v>
      </c>
      <c r="M5092" s="240">
        <v>100.04203555896332</v>
      </c>
      <c r="N5092" s="240">
        <v>101.04902134403926</v>
      </c>
      <c r="O5092" s="240"/>
      <c r="P5092" s="238"/>
    </row>
    <row r="5093" spans="9:16" x14ac:dyDescent="0.35">
      <c r="I5093" s="223">
        <v>48606</v>
      </c>
      <c r="J5093" s="233">
        <v>99.91062933022117</v>
      </c>
      <c r="K5093" s="235">
        <v>99.988280705849959</v>
      </c>
      <c r="L5093" s="235">
        <v>99.987537587697474</v>
      </c>
      <c r="M5093" s="240">
        <v>100.04164991163378</v>
      </c>
      <c r="N5093" s="240">
        <v>101.04883260324328</v>
      </c>
      <c r="O5093" s="240"/>
      <c r="P5093" s="238"/>
    </row>
    <row r="5094" spans="9:16" x14ac:dyDescent="0.35">
      <c r="I5094" s="223">
        <v>48607</v>
      </c>
      <c r="J5094" s="233">
        <v>99.910655889112618</v>
      </c>
      <c r="K5094" s="235">
        <v>99.988284188552541</v>
      </c>
      <c r="L5094" s="235">
        <v>99.987540928826775</v>
      </c>
      <c r="M5094" s="240">
        <v>100.04126426430425</v>
      </c>
      <c r="N5094" s="240">
        <v>101.04864386244732</v>
      </c>
      <c r="O5094" s="240"/>
      <c r="P5094" s="238"/>
    </row>
    <row r="5095" spans="9:16" x14ac:dyDescent="0.35">
      <c r="I5095" s="223">
        <v>48608</v>
      </c>
      <c r="J5095" s="233">
        <v>99.910682448004067</v>
      </c>
      <c r="K5095" s="235">
        <v>99.988287671255122</v>
      </c>
      <c r="L5095" s="235">
        <v>99.987544269956075</v>
      </c>
      <c r="M5095" s="240">
        <v>100.04087861697471</v>
      </c>
      <c r="N5095" s="240">
        <v>101.04845512165134</v>
      </c>
      <c r="O5095" s="240"/>
      <c r="P5095" s="238"/>
    </row>
    <row r="5096" spans="9:16" x14ac:dyDescent="0.35">
      <c r="I5096" s="223">
        <v>48609</v>
      </c>
      <c r="J5096" s="233">
        <v>99.910709006895516</v>
      </c>
      <c r="K5096" s="235">
        <v>99.988291153957704</v>
      </c>
      <c r="L5096" s="235">
        <v>99.987547611085375</v>
      </c>
      <c r="M5096" s="240">
        <v>100.04049296964517</v>
      </c>
      <c r="N5096" s="240">
        <v>101.04826638085538</v>
      </c>
      <c r="O5096" s="240"/>
      <c r="P5096" s="238"/>
    </row>
    <row r="5097" spans="9:16" x14ac:dyDescent="0.35">
      <c r="I5097" s="223">
        <v>48610</v>
      </c>
      <c r="J5097" s="233">
        <v>99.910735565786965</v>
      </c>
      <c r="K5097" s="235">
        <v>99.988294636660285</v>
      </c>
      <c r="L5097" s="235">
        <v>99.987550952214676</v>
      </c>
      <c r="M5097" s="240">
        <v>100.04010732231563</v>
      </c>
      <c r="N5097" s="240">
        <v>101.0480776400594</v>
      </c>
      <c r="O5097" s="240"/>
      <c r="P5097" s="238"/>
    </row>
    <row r="5098" spans="9:16" x14ac:dyDescent="0.35">
      <c r="I5098" s="223">
        <v>48611</v>
      </c>
      <c r="J5098" s="233">
        <v>99.910762124678413</v>
      </c>
      <c r="K5098" s="235">
        <v>99.988298119362867</v>
      </c>
      <c r="L5098" s="235">
        <v>99.987554293343976</v>
      </c>
      <c r="M5098" s="240">
        <v>100.0397216749861</v>
      </c>
      <c r="N5098" s="240">
        <v>101.04788889926344</v>
      </c>
      <c r="O5098" s="240"/>
      <c r="P5098" s="238"/>
    </row>
    <row r="5099" spans="9:16" x14ac:dyDescent="0.35">
      <c r="I5099" s="223">
        <v>48612</v>
      </c>
      <c r="J5099" s="233">
        <v>99.910788683569862</v>
      </c>
      <c r="K5099" s="235">
        <v>99.988301602065448</v>
      </c>
      <c r="L5099" s="235">
        <v>99.987557634473276</v>
      </c>
      <c r="M5099" s="240">
        <v>100.03933602765656</v>
      </c>
      <c r="N5099" s="240">
        <v>101.04770015846746</v>
      </c>
      <c r="O5099" s="240"/>
      <c r="P5099" s="238"/>
    </row>
    <row r="5100" spans="9:16" x14ac:dyDescent="0.35">
      <c r="I5100" s="223">
        <v>48613</v>
      </c>
      <c r="J5100" s="233">
        <v>99.910815242461311</v>
      </c>
      <c r="K5100" s="235">
        <v>99.988305084768029</v>
      </c>
      <c r="L5100" s="235">
        <v>99.987560975602577</v>
      </c>
      <c r="M5100" s="240">
        <v>100.03895038032702</v>
      </c>
      <c r="N5100" s="240">
        <v>101.0475114176715</v>
      </c>
      <c r="O5100" s="240"/>
      <c r="P5100" s="238"/>
    </row>
    <row r="5101" spans="9:16" x14ac:dyDescent="0.35">
      <c r="I5101" s="223">
        <v>48614</v>
      </c>
      <c r="J5101" s="233">
        <v>99.91084180135276</v>
      </c>
      <c r="K5101" s="235">
        <v>99.988308567470611</v>
      </c>
      <c r="L5101" s="235">
        <v>99.987564316731877</v>
      </c>
      <c r="M5101" s="240">
        <v>100.03856473299749</v>
      </c>
      <c r="N5101" s="240">
        <v>101.04732267687552</v>
      </c>
      <c r="O5101" s="240"/>
      <c r="P5101" s="238"/>
    </row>
    <row r="5102" spans="9:16" x14ac:dyDescent="0.35">
      <c r="I5102" s="223">
        <v>48615</v>
      </c>
      <c r="J5102" s="233">
        <v>99.910868360244208</v>
      </c>
      <c r="K5102" s="235">
        <v>99.988312050173192</v>
      </c>
      <c r="L5102" s="235">
        <v>99.987567657861177</v>
      </c>
      <c r="M5102" s="240">
        <v>100.03817908566795</v>
      </c>
      <c r="N5102" s="240">
        <v>101.04713393607956</v>
      </c>
      <c r="O5102" s="240"/>
      <c r="P5102" s="238"/>
    </row>
    <row r="5103" spans="9:16" x14ac:dyDescent="0.35">
      <c r="I5103" s="223">
        <v>48616</v>
      </c>
      <c r="J5103" s="233">
        <v>99.910894919135657</v>
      </c>
      <c r="K5103" s="235">
        <v>99.988315532875774</v>
      </c>
      <c r="L5103" s="235">
        <v>99.987570998990478</v>
      </c>
      <c r="M5103" s="240">
        <v>100.03779343833841</v>
      </c>
      <c r="N5103" s="240">
        <v>101.04694519528358</v>
      </c>
      <c r="O5103" s="240"/>
      <c r="P5103" s="238"/>
    </row>
    <row r="5104" spans="9:16" x14ac:dyDescent="0.35">
      <c r="I5104" s="223">
        <v>48617</v>
      </c>
      <c r="J5104" s="233">
        <v>99.910921478027106</v>
      </c>
      <c r="K5104" s="235">
        <v>99.988319015578355</v>
      </c>
      <c r="L5104" s="235">
        <v>99.987574340119778</v>
      </c>
      <c r="M5104" s="240">
        <v>100.03740779100887</v>
      </c>
      <c r="N5104" s="240">
        <v>101.04675645448762</v>
      </c>
      <c r="O5104" s="240"/>
      <c r="P5104" s="238"/>
    </row>
    <row r="5105" spans="9:16" x14ac:dyDescent="0.35">
      <c r="I5105" s="223">
        <v>48618</v>
      </c>
      <c r="J5105" s="233">
        <v>99.910948036918555</v>
      </c>
      <c r="K5105" s="235">
        <v>99.988322498280937</v>
      </c>
      <c r="L5105" s="235">
        <v>99.987577681249078</v>
      </c>
      <c r="M5105" s="240">
        <v>100.03702214367934</v>
      </c>
      <c r="N5105" s="240">
        <v>101.04656771369164</v>
      </c>
      <c r="O5105" s="240"/>
      <c r="P5105" s="238"/>
    </row>
    <row r="5106" spans="9:16" x14ac:dyDescent="0.35">
      <c r="I5106" s="223">
        <v>48619</v>
      </c>
      <c r="J5106" s="233">
        <v>99.910974595810004</v>
      </c>
      <c r="K5106" s="235">
        <v>99.988325980983518</v>
      </c>
      <c r="L5106" s="235">
        <v>99.987581022378379</v>
      </c>
      <c r="M5106" s="240">
        <v>100.0366364963498</v>
      </c>
      <c r="N5106" s="240">
        <v>101.04637897289568</v>
      </c>
      <c r="O5106" s="240"/>
      <c r="P5106" s="238"/>
    </row>
    <row r="5107" spans="9:16" x14ac:dyDescent="0.35">
      <c r="I5107" s="223">
        <v>48620</v>
      </c>
      <c r="J5107" s="233">
        <v>99.911001154701452</v>
      </c>
      <c r="K5107" s="235">
        <v>99.9883294636861</v>
      </c>
      <c r="L5107" s="235">
        <v>99.987584363507679</v>
      </c>
      <c r="M5107" s="240">
        <v>100.03625084902026</v>
      </c>
      <c r="N5107" s="240">
        <v>101.0461902320997</v>
      </c>
      <c r="O5107" s="240"/>
      <c r="P5107" s="238"/>
    </row>
    <row r="5108" spans="9:16" x14ac:dyDescent="0.35">
      <c r="I5108" s="223">
        <v>48621</v>
      </c>
      <c r="J5108" s="233">
        <v>99.911027713592901</v>
      </c>
      <c r="K5108" s="235">
        <v>99.988332946388681</v>
      </c>
      <c r="L5108" s="235">
        <v>99.987587704636979</v>
      </c>
      <c r="M5108" s="240">
        <v>100.03586520169073</v>
      </c>
      <c r="N5108" s="240">
        <v>101.04600149130374</v>
      </c>
      <c r="O5108" s="240"/>
      <c r="P5108" s="238"/>
    </row>
    <row r="5109" spans="9:16" x14ac:dyDescent="0.35">
      <c r="I5109" s="223">
        <v>48622</v>
      </c>
      <c r="J5109" s="233">
        <v>99.91105427248435</v>
      </c>
      <c r="K5109" s="235">
        <v>99.988336429091262</v>
      </c>
      <c r="L5109" s="235">
        <v>99.98759104576628</v>
      </c>
      <c r="M5109" s="240">
        <v>100.03547955436119</v>
      </c>
      <c r="N5109" s="240">
        <v>101.04581275050776</v>
      </c>
      <c r="O5109" s="240"/>
      <c r="P5109" s="238"/>
    </row>
    <row r="5110" spans="9:16" x14ac:dyDescent="0.35">
      <c r="I5110" s="223">
        <v>48623</v>
      </c>
      <c r="J5110" s="233">
        <v>99.911080831375799</v>
      </c>
      <c r="K5110" s="235">
        <v>99.988339911793844</v>
      </c>
      <c r="L5110" s="235">
        <v>99.98759438689558</v>
      </c>
      <c r="M5110" s="240">
        <v>100.03509390703165</v>
      </c>
      <c r="N5110" s="240">
        <v>101.0456240097118</v>
      </c>
      <c r="O5110" s="240"/>
      <c r="P5110" s="238"/>
    </row>
    <row r="5111" spans="9:16" x14ac:dyDescent="0.35">
      <c r="I5111" s="223">
        <v>48624</v>
      </c>
      <c r="J5111" s="233">
        <v>99.911107390267247</v>
      </c>
      <c r="K5111" s="235">
        <v>99.988343394496425</v>
      </c>
      <c r="L5111" s="235">
        <v>99.98759772802488</v>
      </c>
      <c r="M5111" s="240">
        <v>100.03470825970211</v>
      </c>
      <c r="N5111" s="240">
        <v>101.04543526891582</v>
      </c>
      <c r="O5111" s="240"/>
      <c r="P5111" s="238"/>
    </row>
    <row r="5112" spans="9:16" x14ac:dyDescent="0.35">
      <c r="I5112" s="223">
        <v>48625</v>
      </c>
      <c r="J5112" s="233">
        <v>99.911133949158696</v>
      </c>
      <c r="K5112" s="235">
        <v>99.988346877199007</v>
      </c>
      <c r="L5112" s="235">
        <v>99.987601069154181</v>
      </c>
      <c r="M5112" s="240">
        <v>100.03432261237258</v>
      </c>
      <c r="N5112" s="240">
        <v>101.04524652811986</v>
      </c>
      <c r="O5112" s="240"/>
      <c r="P5112" s="238"/>
    </row>
    <row r="5113" spans="9:16" x14ac:dyDescent="0.35">
      <c r="I5113" s="223">
        <v>48626</v>
      </c>
      <c r="J5113" s="233">
        <v>99.911160508050145</v>
      </c>
      <c r="K5113" s="235">
        <v>99.988350359901588</v>
      </c>
      <c r="L5113" s="235">
        <v>99.987604410283481</v>
      </c>
      <c r="M5113" s="240">
        <v>100.03393696504304</v>
      </c>
      <c r="N5113" s="240">
        <v>101.04505778732388</v>
      </c>
      <c r="O5113" s="240"/>
      <c r="P5113" s="238"/>
    </row>
    <row r="5114" spans="9:16" x14ac:dyDescent="0.35">
      <c r="I5114" s="223">
        <v>48627</v>
      </c>
      <c r="J5114" s="233">
        <v>99.911187066941594</v>
      </c>
      <c r="K5114" s="235">
        <v>99.98835384260417</v>
      </c>
      <c r="L5114" s="235">
        <v>99.987607751412781</v>
      </c>
      <c r="M5114" s="240">
        <v>100.0335513177135</v>
      </c>
      <c r="N5114" s="240">
        <v>101.04486904652792</v>
      </c>
      <c r="O5114" s="240"/>
      <c r="P5114" s="238"/>
    </row>
    <row r="5115" spans="9:16" x14ac:dyDescent="0.35">
      <c r="I5115" s="223">
        <v>48628</v>
      </c>
      <c r="J5115" s="233">
        <v>99.911213625833042</v>
      </c>
      <c r="K5115" s="235">
        <v>99.988357325306751</v>
      </c>
      <c r="L5115" s="235">
        <v>99.987611092542082</v>
      </c>
      <c r="M5115" s="240">
        <v>100.03316567038397</v>
      </c>
      <c r="N5115" s="240">
        <v>101.04468030573194</v>
      </c>
      <c r="O5115" s="240"/>
      <c r="P5115" s="238"/>
    </row>
    <row r="5116" spans="9:16" x14ac:dyDescent="0.35">
      <c r="I5116" s="223">
        <v>48629</v>
      </c>
      <c r="J5116" s="233">
        <v>99.911240184724491</v>
      </c>
      <c r="K5116" s="235">
        <v>99.988360808009332</v>
      </c>
      <c r="L5116" s="235">
        <v>99.987614433671382</v>
      </c>
      <c r="M5116" s="240">
        <v>100.03278002305443</v>
      </c>
      <c r="N5116" s="240">
        <v>101.04449156493598</v>
      </c>
      <c r="O5116" s="240"/>
      <c r="P5116" s="238"/>
    </row>
    <row r="5117" spans="9:16" x14ac:dyDescent="0.35">
      <c r="I5117" s="223">
        <v>48630</v>
      </c>
      <c r="J5117" s="233">
        <v>99.91126674361594</v>
      </c>
      <c r="K5117" s="235">
        <v>99.988364290711914</v>
      </c>
      <c r="L5117" s="235">
        <v>99.987617774800682</v>
      </c>
      <c r="M5117" s="240">
        <v>100.03239437572489</v>
      </c>
      <c r="N5117" s="240">
        <v>101.04430282414</v>
      </c>
      <c r="O5117" s="240"/>
      <c r="P5117" s="238"/>
    </row>
    <row r="5118" spans="9:16" x14ac:dyDescent="0.35">
      <c r="I5118" s="223">
        <v>48631</v>
      </c>
      <c r="J5118" s="233">
        <v>99.911293302507389</v>
      </c>
      <c r="K5118" s="235">
        <v>99.988367773414495</v>
      </c>
      <c r="L5118" s="235">
        <v>99.987621115929983</v>
      </c>
      <c r="M5118" s="240">
        <v>100.03200872839535</v>
      </c>
      <c r="N5118" s="240">
        <v>101.04411408334404</v>
      </c>
      <c r="O5118" s="240"/>
      <c r="P5118" s="238"/>
    </row>
    <row r="5119" spans="9:16" x14ac:dyDescent="0.35">
      <c r="I5119" s="223">
        <v>48632</v>
      </c>
      <c r="J5119" s="233">
        <v>99.911319861398837</v>
      </c>
      <c r="K5119" s="235">
        <v>99.988371256117077</v>
      </c>
      <c r="L5119" s="235">
        <v>99.987624457059283</v>
      </c>
      <c r="M5119" s="240">
        <v>100.03162308106582</v>
      </c>
      <c r="N5119" s="240">
        <v>101.04392534254806</v>
      </c>
      <c r="O5119" s="240"/>
      <c r="P5119" s="238"/>
    </row>
    <row r="5120" spans="9:16" x14ac:dyDescent="0.35">
      <c r="I5120" s="223">
        <v>48633</v>
      </c>
      <c r="J5120" s="233">
        <v>99.911346420290286</v>
      </c>
      <c r="K5120" s="235">
        <v>99.988374738819658</v>
      </c>
      <c r="L5120" s="235">
        <v>99.987627798188583</v>
      </c>
      <c r="M5120" s="240">
        <v>100.03123743373628</v>
      </c>
      <c r="N5120" s="240">
        <v>101.0437366017521</v>
      </c>
      <c r="O5120" s="240"/>
      <c r="P5120" s="238"/>
    </row>
    <row r="5121" spans="9:16" x14ac:dyDescent="0.35">
      <c r="I5121" s="223">
        <v>48634</v>
      </c>
      <c r="J5121" s="233">
        <v>99.911372979181735</v>
      </c>
      <c r="K5121" s="235">
        <v>99.98837822152224</v>
      </c>
      <c r="L5121" s="235">
        <v>99.987631139317884</v>
      </c>
      <c r="M5121" s="240">
        <v>100.03085178640674</v>
      </c>
      <c r="N5121" s="240">
        <v>101.04354786095612</v>
      </c>
      <c r="O5121" s="240"/>
      <c r="P5121" s="238"/>
    </row>
    <row r="5122" spans="9:16" x14ac:dyDescent="0.35">
      <c r="I5122" s="223">
        <v>48635</v>
      </c>
      <c r="J5122" s="233">
        <v>99.911399538073184</v>
      </c>
      <c r="K5122" s="235">
        <v>99.988381704224821</v>
      </c>
      <c r="L5122" s="235">
        <v>99.987634480447184</v>
      </c>
      <c r="M5122" s="240">
        <v>100.03046613907721</v>
      </c>
      <c r="N5122" s="240">
        <v>101.04335912016016</v>
      </c>
      <c r="O5122" s="240"/>
      <c r="P5122" s="238"/>
    </row>
    <row r="5123" spans="9:16" x14ac:dyDescent="0.35">
      <c r="I5123" s="223">
        <v>48636</v>
      </c>
      <c r="J5123" s="233">
        <v>99.911426096964632</v>
      </c>
      <c r="K5123" s="235">
        <v>99.988385186927403</v>
      </c>
      <c r="L5123" s="235">
        <v>99.987637821576484</v>
      </c>
      <c r="M5123" s="240">
        <v>100.03008049174767</v>
      </c>
      <c r="N5123" s="240">
        <v>101.04317037936418</v>
      </c>
      <c r="O5123" s="240"/>
      <c r="P5123" s="238"/>
    </row>
    <row r="5124" spans="9:16" x14ac:dyDescent="0.35">
      <c r="I5124" s="223">
        <v>48637</v>
      </c>
      <c r="J5124" s="233">
        <v>99.911452655856081</v>
      </c>
      <c r="K5124" s="235">
        <v>99.988388669629984</v>
      </c>
      <c r="L5124" s="235">
        <v>99.987641162705785</v>
      </c>
      <c r="M5124" s="240">
        <v>100.02969484441813</v>
      </c>
      <c r="N5124" s="240">
        <v>101.04298163856822</v>
      </c>
      <c r="O5124" s="240"/>
      <c r="P5124" s="238"/>
    </row>
    <row r="5125" spans="9:16" x14ac:dyDescent="0.35">
      <c r="I5125" s="223">
        <v>48638</v>
      </c>
      <c r="J5125" s="233">
        <v>99.91147921474753</v>
      </c>
      <c r="K5125" s="235">
        <v>99.988392152332565</v>
      </c>
      <c r="L5125" s="235">
        <v>99.987644503835085</v>
      </c>
      <c r="M5125" s="240">
        <v>100.02930919708859</v>
      </c>
      <c r="N5125" s="240">
        <v>101.04279289777224</v>
      </c>
      <c r="O5125" s="240"/>
      <c r="P5125" s="238"/>
    </row>
    <row r="5126" spans="9:16" x14ac:dyDescent="0.35">
      <c r="I5126" s="223">
        <v>48639</v>
      </c>
      <c r="J5126" s="233">
        <v>99.911505773638979</v>
      </c>
      <c r="K5126" s="235">
        <v>99.988395635035147</v>
      </c>
      <c r="L5126" s="235">
        <v>99.987647844964386</v>
      </c>
      <c r="M5126" s="240">
        <v>100.02892354975906</v>
      </c>
      <c r="N5126" s="240">
        <v>101.04260415697628</v>
      </c>
      <c r="O5126" s="240"/>
      <c r="P5126" s="238"/>
    </row>
    <row r="5127" spans="9:16" x14ac:dyDescent="0.35">
      <c r="I5127" s="223">
        <v>48640</v>
      </c>
      <c r="J5127" s="233">
        <v>99.911532332530427</v>
      </c>
      <c r="K5127" s="235">
        <v>99.988399117737728</v>
      </c>
      <c r="L5127" s="235">
        <v>99.987651186093686</v>
      </c>
      <c r="M5127" s="240">
        <v>100.02853790242952</v>
      </c>
      <c r="N5127" s="240">
        <v>101.0424154161803</v>
      </c>
      <c r="O5127" s="240"/>
      <c r="P5127" s="238"/>
    </row>
    <row r="5128" spans="9:16" x14ac:dyDescent="0.35">
      <c r="I5128" s="223">
        <v>48641</v>
      </c>
      <c r="J5128" s="233">
        <v>99.911558891421876</v>
      </c>
      <c r="K5128" s="235">
        <v>99.98840260044031</v>
      </c>
      <c r="L5128" s="235">
        <v>99.987654527222986</v>
      </c>
      <c r="M5128" s="240">
        <v>100.02815225509998</v>
      </c>
      <c r="N5128" s="240">
        <v>101.04222667538434</v>
      </c>
      <c r="O5128" s="240"/>
      <c r="P5128" s="238"/>
    </row>
    <row r="5129" spans="9:16" x14ac:dyDescent="0.35">
      <c r="I5129" s="223">
        <v>48642</v>
      </c>
      <c r="J5129" s="233">
        <v>99.911585450313325</v>
      </c>
      <c r="K5129" s="235">
        <v>99.988406083142891</v>
      </c>
      <c r="L5129" s="235">
        <v>99.987657868352287</v>
      </c>
      <c r="M5129" s="240">
        <v>100.02776660777045</v>
      </c>
      <c r="N5129" s="240">
        <v>101.04203793458836</v>
      </c>
      <c r="O5129" s="240"/>
      <c r="P5129" s="238"/>
    </row>
    <row r="5130" spans="9:16" x14ac:dyDescent="0.35">
      <c r="I5130" s="223">
        <v>48643</v>
      </c>
      <c r="J5130" s="233">
        <v>99.911612009204774</v>
      </c>
      <c r="K5130" s="235">
        <v>99.988409565845473</v>
      </c>
      <c r="L5130" s="235">
        <v>99.987661209481587</v>
      </c>
      <c r="M5130" s="240">
        <v>100.02738096044091</v>
      </c>
      <c r="N5130" s="240">
        <v>101.0418491937924</v>
      </c>
      <c r="O5130" s="240"/>
      <c r="P5130" s="238"/>
    </row>
    <row r="5131" spans="9:16" x14ac:dyDescent="0.35">
      <c r="I5131" s="223">
        <v>48644</v>
      </c>
      <c r="J5131" s="233">
        <v>99.911638568096222</v>
      </c>
      <c r="K5131" s="235">
        <v>99.988413048548054</v>
      </c>
      <c r="L5131" s="235">
        <v>99.987664550610887</v>
      </c>
      <c r="M5131" s="240">
        <v>100.02699531311137</v>
      </c>
      <c r="N5131" s="240">
        <v>101.04166045299642</v>
      </c>
      <c r="O5131" s="240"/>
      <c r="P5131" s="238"/>
    </row>
    <row r="5132" spans="9:16" x14ac:dyDescent="0.35">
      <c r="I5132" s="223">
        <v>48645</v>
      </c>
      <c r="J5132" s="233">
        <v>99.911665126987671</v>
      </c>
      <c r="K5132" s="235">
        <v>99.988416531250635</v>
      </c>
      <c r="L5132" s="235">
        <v>99.987667891740188</v>
      </c>
      <c r="M5132" s="240">
        <v>100.02660966578183</v>
      </c>
      <c r="N5132" s="240">
        <v>101.04147171220046</v>
      </c>
      <c r="O5132" s="240"/>
      <c r="P5132" s="238"/>
    </row>
    <row r="5133" spans="9:16" x14ac:dyDescent="0.35">
      <c r="I5133" s="223">
        <v>48646</v>
      </c>
      <c r="J5133" s="233">
        <v>99.91169168587912</v>
      </c>
      <c r="K5133" s="235">
        <v>99.988420013953217</v>
      </c>
      <c r="L5133" s="235">
        <v>99.987671232869488</v>
      </c>
      <c r="M5133" s="240">
        <v>100.0262240184523</v>
      </c>
      <c r="N5133" s="240">
        <v>101.04128297140448</v>
      </c>
      <c r="O5133" s="240"/>
      <c r="P5133" s="238"/>
    </row>
    <row r="5134" spans="9:16" x14ac:dyDescent="0.35">
      <c r="I5134" s="223">
        <v>48647</v>
      </c>
      <c r="J5134" s="233">
        <v>99.911718244770569</v>
      </c>
      <c r="K5134" s="235">
        <v>99.988423496655798</v>
      </c>
      <c r="L5134" s="235">
        <v>99.987674573998788</v>
      </c>
      <c r="M5134" s="240">
        <v>100.02583837112276</v>
      </c>
      <c r="N5134" s="240">
        <v>101.04109423060852</v>
      </c>
      <c r="O5134" s="240"/>
      <c r="P5134" s="238"/>
    </row>
    <row r="5135" spans="9:16" x14ac:dyDescent="0.35">
      <c r="I5135" s="223">
        <v>48648</v>
      </c>
      <c r="J5135" s="233">
        <v>99.911744803662017</v>
      </c>
      <c r="K5135" s="235">
        <v>99.98842697935838</v>
      </c>
      <c r="L5135" s="235">
        <v>99.987677915128089</v>
      </c>
      <c r="M5135" s="240">
        <v>100.02545272379322</v>
      </c>
      <c r="N5135" s="240">
        <v>101.04090548981254</v>
      </c>
      <c r="O5135" s="240"/>
      <c r="P5135" s="238"/>
    </row>
    <row r="5136" spans="9:16" x14ac:dyDescent="0.35">
      <c r="I5136" s="223">
        <v>48649</v>
      </c>
      <c r="J5136" s="233">
        <v>99.911771362553466</v>
      </c>
      <c r="K5136" s="235">
        <v>99.988430462060961</v>
      </c>
      <c r="L5136" s="235">
        <v>99.987681256257389</v>
      </c>
      <c r="M5136" s="240">
        <v>100.02506707646369</v>
      </c>
      <c r="N5136" s="240">
        <v>101.04071674901658</v>
      </c>
      <c r="O5136" s="240"/>
      <c r="P5136" s="238"/>
    </row>
    <row r="5137" spans="9:16" x14ac:dyDescent="0.35">
      <c r="I5137" s="223">
        <v>48650</v>
      </c>
      <c r="J5137" s="233">
        <v>99.911797921444915</v>
      </c>
      <c r="K5137" s="235">
        <v>99.988433944763543</v>
      </c>
      <c r="L5137" s="235">
        <v>99.987684597386689</v>
      </c>
      <c r="M5137" s="240">
        <v>100.02468142913415</v>
      </c>
      <c r="N5137" s="240">
        <v>101.0405280082206</v>
      </c>
      <c r="O5137" s="240"/>
      <c r="P5137" s="238"/>
    </row>
    <row r="5138" spans="9:16" x14ac:dyDescent="0.35">
      <c r="I5138" s="223">
        <v>48651</v>
      </c>
      <c r="J5138" s="233">
        <v>99.911824480336364</v>
      </c>
      <c r="K5138" s="235">
        <v>99.988437427466124</v>
      </c>
      <c r="L5138" s="235">
        <v>99.98768793851599</v>
      </c>
      <c r="M5138" s="240">
        <v>100.02429578180461</v>
      </c>
      <c r="N5138" s="240">
        <v>101.04033926742464</v>
      </c>
      <c r="O5138" s="240"/>
      <c r="P5138" s="238"/>
    </row>
    <row r="5139" spans="9:16" x14ac:dyDescent="0.35">
      <c r="I5139" s="223">
        <v>48652</v>
      </c>
      <c r="J5139" s="233">
        <v>99.911851039227813</v>
      </c>
      <c r="K5139" s="235">
        <v>99.988440910168705</v>
      </c>
      <c r="L5139" s="235">
        <v>99.98769127964529</v>
      </c>
      <c r="M5139" s="240">
        <v>100.02391013447507</v>
      </c>
      <c r="N5139" s="240">
        <v>101.04015052662866</v>
      </c>
      <c r="O5139" s="240"/>
      <c r="P5139" s="238"/>
    </row>
    <row r="5140" spans="9:16" x14ac:dyDescent="0.35">
      <c r="I5140" s="223">
        <v>48653</v>
      </c>
      <c r="J5140" s="233">
        <v>99.911877598119261</v>
      </c>
      <c r="K5140" s="235">
        <v>99.988444392871287</v>
      </c>
      <c r="L5140" s="235">
        <v>99.98769462077459</v>
      </c>
      <c r="M5140" s="240">
        <v>100.02352448714554</v>
      </c>
      <c r="N5140" s="240">
        <v>101.0399617858327</v>
      </c>
      <c r="O5140" s="240"/>
      <c r="P5140" s="238"/>
    </row>
    <row r="5141" spans="9:16" x14ac:dyDescent="0.35">
      <c r="I5141" s="223">
        <v>48654</v>
      </c>
      <c r="J5141" s="233">
        <v>99.91190415701071</v>
      </c>
      <c r="K5141" s="235">
        <v>99.988447875573868</v>
      </c>
      <c r="L5141" s="235">
        <v>99.987697961903891</v>
      </c>
      <c r="M5141" s="240">
        <v>100.023138839816</v>
      </c>
      <c r="N5141" s="240">
        <v>101.03977304503672</v>
      </c>
      <c r="O5141" s="240"/>
      <c r="P5141" s="238"/>
    </row>
    <row r="5142" spans="9:16" x14ac:dyDescent="0.35">
      <c r="I5142" s="223">
        <v>48655</v>
      </c>
      <c r="J5142" s="233">
        <v>99.911930715902159</v>
      </c>
      <c r="K5142" s="235">
        <v>99.98845135827645</v>
      </c>
      <c r="L5142" s="235">
        <v>99.987701303033191</v>
      </c>
      <c r="M5142" s="240">
        <v>100.02275319248646</v>
      </c>
      <c r="N5142" s="240">
        <v>101.03958430424076</v>
      </c>
      <c r="O5142" s="240"/>
      <c r="P5142" s="238"/>
    </row>
    <row r="5143" spans="9:16" x14ac:dyDescent="0.35">
      <c r="I5143" s="223">
        <v>48656</v>
      </c>
      <c r="J5143" s="233">
        <v>99.911957274793608</v>
      </c>
      <c r="K5143" s="235">
        <v>99.988454840979031</v>
      </c>
      <c r="L5143" s="235">
        <v>99.987704644162491</v>
      </c>
      <c r="M5143" s="240">
        <v>100.02236754515692</v>
      </c>
      <c r="N5143" s="240">
        <v>101.03939556344478</v>
      </c>
      <c r="O5143" s="240"/>
      <c r="P5143" s="238"/>
    </row>
    <row r="5144" spans="9:16" x14ac:dyDescent="0.35">
      <c r="I5144" s="223">
        <v>48657</v>
      </c>
      <c r="J5144" s="233">
        <v>99.911983833685056</v>
      </c>
      <c r="K5144" s="235">
        <v>99.988458323681613</v>
      </c>
      <c r="L5144" s="235">
        <v>99.987707985291792</v>
      </c>
      <c r="M5144" s="240">
        <v>100.02198189782739</v>
      </c>
      <c r="N5144" s="240">
        <v>101.03920682264882</v>
      </c>
      <c r="O5144" s="240"/>
      <c r="P5144" s="238"/>
    </row>
    <row r="5145" spans="9:16" x14ac:dyDescent="0.35">
      <c r="I5145" s="223">
        <v>48658</v>
      </c>
      <c r="J5145" s="233">
        <v>99.912010392576505</v>
      </c>
      <c r="K5145" s="235">
        <v>99.988461806384194</v>
      </c>
      <c r="L5145" s="235">
        <v>99.987711326421092</v>
      </c>
      <c r="M5145" s="240">
        <v>100.02159625049785</v>
      </c>
      <c r="N5145" s="240">
        <v>101.03901808185284</v>
      </c>
      <c r="O5145" s="240"/>
      <c r="P5145" s="238"/>
    </row>
    <row r="5146" spans="9:16" x14ac:dyDescent="0.35">
      <c r="I5146" s="223">
        <v>48659</v>
      </c>
      <c r="J5146" s="233">
        <v>99.912036951467954</v>
      </c>
      <c r="K5146" s="235">
        <v>99.988465289086776</v>
      </c>
      <c r="L5146" s="235">
        <v>99.987714667550392</v>
      </c>
      <c r="M5146" s="240">
        <v>100.02121060316831</v>
      </c>
      <c r="N5146" s="240">
        <v>101.03882934105688</v>
      </c>
      <c r="O5146" s="240"/>
      <c r="P5146" s="238"/>
    </row>
    <row r="5147" spans="9:16" x14ac:dyDescent="0.35">
      <c r="I5147" s="223">
        <v>48660</v>
      </c>
      <c r="J5147" s="233">
        <v>99.912063510359403</v>
      </c>
      <c r="K5147" s="235">
        <v>99.988468771789357</v>
      </c>
      <c r="L5147" s="235">
        <v>99.987718008679693</v>
      </c>
      <c r="M5147" s="240">
        <v>100.02082495583878</v>
      </c>
      <c r="N5147" s="240">
        <v>101.0386406002609</v>
      </c>
      <c r="O5147" s="240"/>
      <c r="P5147" s="238"/>
    </row>
    <row r="5148" spans="9:16" x14ac:dyDescent="0.35">
      <c r="I5148" s="223">
        <v>48661</v>
      </c>
      <c r="J5148" s="233">
        <v>99.912090069250851</v>
      </c>
      <c r="K5148" s="235">
        <v>99.988472254491938</v>
      </c>
      <c r="L5148" s="235">
        <v>99.987721349808993</v>
      </c>
      <c r="M5148" s="240">
        <v>100.02043930850924</v>
      </c>
      <c r="N5148" s="240">
        <v>101.03845185946494</v>
      </c>
      <c r="O5148" s="240"/>
      <c r="P5148" s="238"/>
    </row>
    <row r="5149" spans="9:16" x14ac:dyDescent="0.35">
      <c r="I5149" s="223">
        <v>48662</v>
      </c>
      <c r="J5149" s="233">
        <v>99.9121166281423</v>
      </c>
      <c r="K5149" s="235">
        <v>99.98847573719452</v>
      </c>
      <c r="L5149" s="235">
        <v>99.987724690938293</v>
      </c>
      <c r="M5149" s="240">
        <v>100.0200536611797</v>
      </c>
      <c r="N5149" s="240">
        <v>101.03826311866897</v>
      </c>
      <c r="O5149" s="240"/>
      <c r="P5149" s="238"/>
    </row>
    <row r="5150" spans="9:16" x14ac:dyDescent="0.35">
      <c r="I5150" s="223">
        <v>48663</v>
      </c>
      <c r="J5150" s="233">
        <v>99.912143187033749</v>
      </c>
      <c r="K5150" s="235">
        <v>99.988479219897101</v>
      </c>
      <c r="L5150" s="235">
        <v>99.987728032067594</v>
      </c>
      <c r="M5150" s="240">
        <v>100.01966801385016</v>
      </c>
      <c r="N5150" s="240">
        <v>101.038074377873</v>
      </c>
      <c r="O5150" s="240"/>
      <c r="P5150" s="238"/>
    </row>
    <row r="5151" spans="9:16" x14ac:dyDescent="0.35">
      <c r="I5151" s="223">
        <v>48664</v>
      </c>
      <c r="J5151" s="233">
        <v>99.912169745925198</v>
      </c>
      <c r="K5151" s="235">
        <v>99.988482702599683</v>
      </c>
      <c r="L5151" s="235">
        <v>99.987731373196894</v>
      </c>
      <c r="M5151" s="240">
        <v>100.01928236652063</v>
      </c>
      <c r="N5151" s="240">
        <v>101.03788563707703</v>
      </c>
      <c r="O5151" s="240"/>
      <c r="P5151" s="238"/>
    </row>
    <row r="5152" spans="9:16" x14ac:dyDescent="0.35">
      <c r="I5152" s="223">
        <v>48665</v>
      </c>
      <c r="J5152" s="233">
        <v>99.912196304816646</v>
      </c>
      <c r="K5152" s="235">
        <v>99.988486185302264</v>
      </c>
      <c r="L5152" s="235">
        <v>99.987734714326194</v>
      </c>
      <c r="M5152" s="240">
        <v>100.01889671919109</v>
      </c>
      <c r="N5152" s="240">
        <v>101.03769689628106</v>
      </c>
      <c r="O5152" s="240"/>
      <c r="P5152" s="238"/>
    </row>
    <row r="5153" spans="9:16" x14ac:dyDescent="0.35">
      <c r="I5153" s="223">
        <v>48666</v>
      </c>
      <c r="J5153" s="233">
        <v>99.912222863708095</v>
      </c>
      <c r="K5153" s="235">
        <v>99.988489668004846</v>
      </c>
      <c r="L5153" s="235">
        <v>99.987738055455495</v>
      </c>
      <c r="M5153" s="240">
        <v>100.01851107186155</v>
      </c>
      <c r="N5153" s="240">
        <v>101.03750815548509</v>
      </c>
      <c r="O5153" s="240"/>
      <c r="P5153" s="238"/>
    </row>
    <row r="5154" spans="9:16" x14ac:dyDescent="0.35">
      <c r="I5154" s="223">
        <v>48667</v>
      </c>
      <c r="J5154" s="233">
        <v>99.912249422599544</v>
      </c>
      <c r="K5154" s="235">
        <v>99.988493150707427</v>
      </c>
      <c r="L5154" s="235">
        <v>99.987741396584795</v>
      </c>
      <c r="M5154" s="240">
        <v>100.01812542453202</v>
      </c>
      <c r="N5154" s="240">
        <v>101.03731941468912</v>
      </c>
      <c r="O5154" s="240"/>
      <c r="P5154" s="238"/>
    </row>
    <row r="5155" spans="9:16" x14ac:dyDescent="0.35">
      <c r="I5155" s="223">
        <v>48668</v>
      </c>
      <c r="J5155" s="233">
        <v>99.912275981490993</v>
      </c>
      <c r="K5155" s="235">
        <v>99.988496633410008</v>
      </c>
      <c r="L5155" s="235">
        <v>99.987744737714095</v>
      </c>
      <c r="M5155" s="240">
        <v>100.01773977720248</v>
      </c>
      <c r="N5155" s="240">
        <v>101.03713067389315</v>
      </c>
      <c r="O5155" s="240"/>
      <c r="P5155" s="238"/>
    </row>
    <row r="5156" spans="9:16" x14ac:dyDescent="0.35">
      <c r="I5156" s="223">
        <v>48669</v>
      </c>
      <c r="J5156" s="233">
        <v>99.912302540382441</v>
      </c>
      <c r="K5156" s="235">
        <v>99.98850011611259</v>
      </c>
      <c r="L5156" s="235">
        <v>99.987748078843396</v>
      </c>
      <c r="M5156" s="240">
        <v>100.01735412987294</v>
      </c>
      <c r="N5156" s="240">
        <v>101.03694193309718</v>
      </c>
      <c r="O5156" s="240"/>
      <c r="P5156" s="238"/>
    </row>
    <row r="5157" spans="9:16" x14ac:dyDescent="0.35">
      <c r="I5157" s="223">
        <v>48670</v>
      </c>
      <c r="J5157" s="233">
        <v>99.91232909927389</v>
      </c>
      <c r="K5157" s="235">
        <v>99.988503598815171</v>
      </c>
      <c r="L5157" s="235">
        <v>99.987751419972696</v>
      </c>
      <c r="M5157" s="240">
        <v>100.0169684825434</v>
      </c>
      <c r="N5157" s="240">
        <v>101.03675319230121</v>
      </c>
      <c r="O5157" s="240"/>
      <c r="P5157" s="238"/>
    </row>
    <row r="5158" spans="9:16" x14ac:dyDescent="0.35">
      <c r="I5158" s="223">
        <v>48671</v>
      </c>
      <c r="J5158" s="233">
        <v>99.912355658165339</v>
      </c>
      <c r="K5158" s="235">
        <v>99.988507081517753</v>
      </c>
      <c r="L5158" s="235">
        <v>99.987754761101996</v>
      </c>
      <c r="M5158" s="240">
        <v>100.01658283521387</v>
      </c>
      <c r="N5158" s="240">
        <v>101.03656445150524</v>
      </c>
      <c r="O5158" s="240"/>
      <c r="P5158" s="238"/>
    </row>
    <row r="5159" spans="9:16" x14ac:dyDescent="0.35">
      <c r="I5159" s="223">
        <v>48672</v>
      </c>
      <c r="J5159" s="233">
        <v>99.912382217056788</v>
      </c>
      <c r="K5159" s="235">
        <v>99.988510564220334</v>
      </c>
      <c r="L5159" s="235">
        <v>99.987758102231297</v>
      </c>
      <c r="M5159" s="240">
        <v>100.01619718788433</v>
      </c>
      <c r="N5159" s="240">
        <v>101.03637571070927</v>
      </c>
      <c r="O5159" s="240"/>
      <c r="P5159" s="238"/>
    </row>
    <row r="5160" spans="9:16" x14ac:dyDescent="0.35">
      <c r="I5160" s="223">
        <v>48673</v>
      </c>
      <c r="J5160" s="233">
        <v>99.912408775948236</v>
      </c>
      <c r="K5160" s="235">
        <v>99.988514046922916</v>
      </c>
      <c r="L5160" s="235">
        <v>99.987761443360597</v>
      </c>
      <c r="M5160" s="240">
        <v>100.01581154055479</v>
      </c>
      <c r="N5160" s="240">
        <v>101.0361869699133</v>
      </c>
      <c r="O5160" s="240"/>
      <c r="P5160" s="238"/>
    </row>
    <row r="5161" spans="9:16" x14ac:dyDescent="0.35">
      <c r="I5161" s="223">
        <v>48674</v>
      </c>
      <c r="J5161" s="233">
        <v>99.912435334839685</v>
      </c>
      <c r="K5161" s="235">
        <v>99.988517529625497</v>
      </c>
      <c r="L5161" s="235">
        <v>99.987764784489897</v>
      </c>
      <c r="M5161" s="240">
        <v>100.01542589322526</v>
      </c>
      <c r="N5161" s="240">
        <v>101.03599822911733</v>
      </c>
      <c r="O5161" s="240"/>
      <c r="P5161" s="238"/>
    </row>
    <row r="5162" spans="9:16" x14ac:dyDescent="0.35">
      <c r="I5162" s="223">
        <v>48675</v>
      </c>
      <c r="J5162" s="233">
        <v>99.912461893731134</v>
      </c>
      <c r="K5162" s="235">
        <v>99.988521012328079</v>
      </c>
      <c r="L5162" s="235">
        <v>99.987768125619198</v>
      </c>
      <c r="M5162" s="240">
        <v>100.01504024589572</v>
      </c>
      <c r="N5162" s="240">
        <v>101.03580948832136</v>
      </c>
      <c r="O5162" s="240"/>
      <c r="P5162" s="238"/>
    </row>
    <row r="5163" spans="9:16" x14ac:dyDescent="0.35">
      <c r="I5163" s="223">
        <v>48676</v>
      </c>
      <c r="J5163" s="233">
        <v>99.912488452622583</v>
      </c>
      <c r="K5163" s="235">
        <v>99.98852449503066</v>
      </c>
      <c r="L5163" s="235">
        <v>99.987771466748498</v>
      </c>
      <c r="M5163" s="240">
        <v>100.01465459856618</v>
      </c>
      <c r="N5163" s="240">
        <v>101.03562074752539</v>
      </c>
      <c r="O5163" s="240"/>
      <c r="P5163" s="238"/>
    </row>
    <row r="5164" spans="9:16" x14ac:dyDescent="0.35">
      <c r="I5164" s="223">
        <v>48677</v>
      </c>
      <c r="J5164" s="233">
        <v>99.912515011514031</v>
      </c>
      <c r="K5164" s="235">
        <v>99.988527977733241</v>
      </c>
      <c r="L5164" s="235">
        <v>99.987774807877798</v>
      </c>
      <c r="M5164" s="240">
        <v>100.01426895123664</v>
      </c>
      <c r="N5164" s="240">
        <v>101.03543200672942</v>
      </c>
      <c r="O5164" s="240"/>
      <c r="P5164" s="238"/>
    </row>
    <row r="5165" spans="9:16" x14ac:dyDescent="0.35">
      <c r="I5165" s="223">
        <v>48678</v>
      </c>
      <c r="J5165" s="233">
        <v>99.91254157040548</v>
      </c>
      <c r="K5165" s="235">
        <v>99.988531460435823</v>
      </c>
      <c r="L5165" s="235">
        <v>99.987778149007099</v>
      </c>
      <c r="M5165" s="240">
        <v>100.01388330390711</v>
      </c>
      <c r="N5165" s="240">
        <v>101.03524326593345</v>
      </c>
      <c r="O5165" s="240"/>
      <c r="P5165" s="238"/>
    </row>
    <row r="5166" spans="9:16" x14ac:dyDescent="0.35">
      <c r="I5166" s="223">
        <v>48679</v>
      </c>
      <c r="J5166" s="233">
        <v>99.912568129296929</v>
      </c>
      <c r="K5166" s="235">
        <v>99.988534943138404</v>
      </c>
      <c r="L5166" s="235">
        <v>99.987781490136399</v>
      </c>
      <c r="M5166" s="240">
        <v>100.01349765657757</v>
      </c>
      <c r="N5166" s="240">
        <v>101.03505452513748</v>
      </c>
      <c r="O5166" s="240"/>
      <c r="P5166" s="238"/>
    </row>
    <row r="5167" spans="9:16" x14ac:dyDescent="0.35">
      <c r="I5167" s="223">
        <v>48680</v>
      </c>
      <c r="J5167" s="233">
        <v>99.912594688188378</v>
      </c>
      <c r="K5167" s="235">
        <v>99.988538425840986</v>
      </c>
      <c r="L5167" s="235">
        <v>99.987784831265699</v>
      </c>
      <c r="M5167" s="240">
        <v>100.01311200924803</v>
      </c>
      <c r="N5167" s="240">
        <v>101.03486578434151</v>
      </c>
      <c r="O5167" s="240"/>
      <c r="P5167" s="238"/>
    </row>
    <row r="5168" spans="9:16" x14ac:dyDescent="0.35">
      <c r="I5168" s="223">
        <v>48681</v>
      </c>
      <c r="J5168" s="233">
        <v>99.912621247079827</v>
      </c>
      <c r="K5168" s="235">
        <v>99.988541908543567</v>
      </c>
      <c r="L5168" s="235">
        <v>99.987788172395</v>
      </c>
      <c r="M5168" s="240">
        <v>100.0127263619185</v>
      </c>
      <c r="N5168" s="240">
        <v>101.03467704354554</v>
      </c>
      <c r="O5168" s="240"/>
      <c r="P5168" s="238"/>
    </row>
    <row r="5169" spans="9:16" x14ac:dyDescent="0.35">
      <c r="I5169" s="223">
        <v>48682</v>
      </c>
      <c r="J5169" s="233">
        <v>99.912647805971275</v>
      </c>
      <c r="K5169" s="235">
        <v>99.988545391246149</v>
      </c>
      <c r="L5169" s="235">
        <v>99.9877915135243</v>
      </c>
      <c r="M5169" s="240">
        <v>100.01234071458896</v>
      </c>
      <c r="N5169" s="240">
        <v>101.03448830274957</v>
      </c>
      <c r="O5169" s="240"/>
      <c r="P5169" s="238"/>
    </row>
    <row r="5170" spans="9:16" x14ac:dyDescent="0.35">
      <c r="I5170" s="223">
        <v>48683</v>
      </c>
      <c r="J5170" s="233">
        <v>99.912674364862724</v>
      </c>
      <c r="K5170" s="235">
        <v>99.98854887394873</v>
      </c>
      <c r="L5170" s="235">
        <v>99.9877948546536</v>
      </c>
      <c r="M5170" s="240">
        <v>100.01195506725942</v>
      </c>
      <c r="N5170" s="240">
        <v>101.0342995619536</v>
      </c>
      <c r="O5170" s="240"/>
      <c r="P5170" s="238"/>
    </row>
    <row r="5171" spans="9:16" x14ac:dyDescent="0.35">
      <c r="I5171" s="223">
        <v>48684</v>
      </c>
      <c r="J5171" s="233">
        <v>99.912700923754173</v>
      </c>
      <c r="K5171" s="235">
        <v>99.988552356651311</v>
      </c>
      <c r="L5171" s="235">
        <v>99.987798195782901</v>
      </c>
      <c r="M5171" s="240">
        <v>100.01156941992988</v>
      </c>
      <c r="N5171" s="240">
        <v>101.03411082115763</v>
      </c>
      <c r="O5171" s="240"/>
      <c r="P5171" s="238"/>
    </row>
    <row r="5172" spans="9:16" x14ac:dyDescent="0.35">
      <c r="I5172" s="223">
        <v>48685</v>
      </c>
      <c r="J5172" s="233">
        <v>99.912727482645622</v>
      </c>
      <c r="K5172" s="235">
        <v>99.988555839353893</v>
      </c>
      <c r="L5172" s="235">
        <v>99.987801536912201</v>
      </c>
      <c r="M5172" s="240">
        <v>100.01118377260035</v>
      </c>
      <c r="N5172" s="240">
        <v>101.03392208036166</v>
      </c>
      <c r="O5172" s="240"/>
      <c r="P5172" s="238"/>
    </row>
    <row r="5173" spans="9:16" x14ac:dyDescent="0.35">
      <c r="I5173" s="223">
        <v>48686</v>
      </c>
      <c r="J5173" s="233">
        <v>99.91275404153707</v>
      </c>
      <c r="K5173" s="235">
        <v>99.988559322056474</v>
      </c>
      <c r="L5173" s="235">
        <v>99.987804878041501</v>
      </c>
      <c r="M5173" s="240">
        <v>100.01079812527081</v>
      </c>
      <c r="N5173" s="240">
        <v>101.03373333956569</v>
      </c>
      <c r="O5173" s="240"/>
      <c r="P5173" s="238"/>
    </row>
    <row r="5174" spans="9:16" x14ac:dyDescent="0.35">
      <c r="I5174" s="223">
        <v>48687</v>
      </c>
      <c r="J5174" s="233">
        <v>99.912780600428519</v>
      </c>
      <c r="K5174" s="235">
        <v>99.988562804759056</v>
      </c>
      <c r="L5174" s="235">
        <v>99.987808219170802</v>
      </c>
      <c r="M5174" s="240">
        <v>100.01041247794127</v>
      </c>
      <c r="N5174" s="240">
        <v>101.03354459876972</v>
      </c>
      <c r="O5174" s="240"/>
      <c r="P5174" s="238"/>
    </row>
    <row r="5175" spans="9:16" x14ac:dyDescent="0.35">
      <c r="I5175" s="223">
        <v>48688</v>
      </c>
      <c r="J5175" s="233">
        <v>99.912807159319968</v>
      </c>
      <c r="K5175" s="235">
        <v>99.988566287461637</v>
      </c>
      <c r="L5175" s="235">
        <v>99.987811560300102</v>
      </c>
      <c r="M5175" s="240">
        <v>100.01002683061174</v>
      </c>
      <c r="N5175" s="240">
        <v>101.03335585797375</v>
      </c>
      <c r="O5175" s="240"/>
      <c r="P5175" s="238"/>
    </row>
    <row r="5176" spans="9:16" x14ac:dyDescent="0.35">
      <c r="I5176" s="223">
        <v>48689</v>
      </c>
      <c r="J5176" s="233">
        <v>99.912833718211417</v>
      </c>
      <c r="K5176" s="235">
        <v>99.988569770164219</v>
      </c>
      <c r="L5176" s="235">
        <v>99.987814901429402</v>
      </c>
      <c r="M5176" s="240">
        <v>100.0096411832822</v>
      </c>
      <c r="N5176" s="240">
        <v>101.03316711717778</v>
      </c>
      <c r="O5176" s="240"/>
      <c r="P5176" s="238"/>
    </row>
    <row r="5177" spans="9:16" x14ac:dyDescent="0.35">
      <c r="I5177" s="223">
        <v>48690</v>
      </c>
      <c r="J5177" s="233">
        <v>99.912860277102865</v>
      </c>
      <c r="K5177" s="235">
        <v>99.9885732528668</v>
      </c>
      <c r="L5177" s="235">
        <v>99.987818242558703</v>
      </c>
      <c r="M5177" s="240">
        <v>100.00925553595266</v>
      </c>
      <c r="N5177" s="240">
        <v>101.03297837638181</v>
      </c>
      <c r="O5177" s="240"/>
      <c r="P5177" s="238"/>
    </row>
    <row r="5178" spans="9:16" x14ac:dyDescent="0.35">
      <c r="I5178" s="223">
        <v>48691</v>
      </c>
      <c r="J5178" s="233">
        <v>99.912886835994314</v>
      </c>
      <c r="K5178" s="235">
        <v>99.988576735569382</v>
      </c>
      <c r="L5178" s="235">
        <v>99.987821583688003</v>
      </c>
      <c r="M5178" s="240">
        <v>100.00886988862312</v>
      </c>
      <c r="N5178" s="240">
        <v>101.03278963558584</v>
      </c>
      <c r="O5178" s="240"/>
      <c r="P5178" s="238"/>
    </row>
    <row r="5179" spans="9:16" x14ac:dyDescent="0.35">
      <c r="I5179" s="223">
        <v>48692</v>
      </c>
      <c r="J5179" s="233">
        <v>99.912913394885763</v>
      </c>
      <c r="K5179" s="235">
        <v>99.988580218271963</v>
      </c>
      <c r="L5179" s="235">
        <v>99.987824924817303</v>
      </c>
      <c r="M5179" s="240">
        <v>100.00848424129359</v>
      </c>
      <c r="N5179" s="240">
        <v>101.03260089478987</v>
      </c>
      <c r="O5179" s="240"/>
      <c r="P5179" s="238"/>
    </row>
    <row r="5180" spans="9:16" x14ac:dyDescent="0.35">
      <c r="I5180" s="223">
        <v>48693</v>
      </c>
      <c r="J5180" s="233">
        <v>99.912939953777212</v>
      </c>
      <c r="K5180" s="235">
        <v>99.988583700974544</v>
      </c>
      <c r="L5180" s="235">
        <v>99.987828265946604</v>
      </c>
      <c r="M5180" s="240">
        <v>100.00809859396405</v>
      </c>
      <c r="N5180" s="240">
        <v>101.0324121539939</v>
      </c>
      <c r="O5180" s="240"/>
      <c r="P5180" s="238"/>
    </row>
    <row r="5181" spans="9:16" x14ac:dyDescent="0.35">
      <c r="I5181" s="223">
        <v>48694</v>
      </c>
      <c r="J5181" s="233">
        <v>99.91296651266866</v>
      </c>
      <c r="K5181" s="235">
        <v>99.988587183677126</v>
      </c>
      <c r="L5181" s="235">
        <v>99.987831607075904</v>
      </c>
      <c r="M5181" s="240">
        <v>100.00771294663451</v>
      </c>
      <c r="N5181" s="240">
        <v>101.03222341319793</v>
      </c>
      <c r="O5181" s="240"/>
      <c r="P5181" s="238"/>
    </row>
    <row r="5182" spans="9:16" x14ac:dyDescent="0.35">
      <c r="I5182" s="223">
        <v>48695</v>
      </c>
      <c r="J5182" s="233">
        <v>99.912993071560109</v>
      </c>
      <c r="K5182" s="235">
        <v>99.988590666379707</v>
      </c>
      <c r="L5182" s="235">
        <v>99.987834948205204</v>
      </c>
      <c r="M5182" s="240">
        <v>100.00732729930498</v>
      </c>
      <c r="N5182" s="240">
        <v>101.03203467240196</v>
      </c>
      <c r="O5182" s="240"/>
      <c r="P5182" s="238"/>
    </row>
    <row r="5183" spans="9:16" x14ac:dyDescent="0.35">
      <c r="I5183" s="223">
        <v>48696</v>
      </c>
      <c r="J5183" s="233">
        <v>99.913019630451558</v>
      </c>
      <c r="K5183" s="235">
        <v>99.988594149082289</v>
      </c>
      <c r="L5183" s="235">
        <v>99.987838289334505</v>
      </c>
      <c r="M5183" s="240">
        <v>100.00694165197544</v>
      </c>
      <c r="N5183" s="240">
        <v>101.03184593160599</v>
      </c>
      <c r="O5183" s="240"/>
      <c r="P5183" s="238"/>
    </row>
    <row r="5184" spans="9:16" x14ac:dyDescent="0.35">
      <c r="I5184" s="223">
        <v>48697</v>
      </c>
      <c r="J5184" s="233">
        <v>99.913046189343007</v>
      </c>
      <c r="K5184" s="235">
        <v>99.98859763178487</v>
      </c>
      <c r="L5184" s="235">
        <v>99.987841630463805</v>
      </c>
      <c r="M5184" s="240">
        <v>100.0065560046459</v>
      </c>
      <c r="N5184" s="240">
        <v>101.03165719081002</v>
      </c>
      <c r="O5184" s="240"/>
      <c r="P5184" s="238"/>
    </row>
    <row r="5185" spans="9:16" x14ac:dyDescent="0.35">
      <c r="I5185" s="223">
        <v>48698</v>
      </c>
      <c r="J5185" s="233">
        <v>99.913072748234455</v>
      </c>
      <c r="K5185" s="235">
        <v>99.988601114487452</v>
      </c>
      <c r="L5185" s="235">
        <v>99.987844971593105</v>
      </c>
      <c r="M5185" s="240">
        <v>100.00617035731636</v>
      </c>
      <c r="N5185" s="240">
        <v>101.03146845001405</v>
      </c>
      <c r="O5185" s="240"/>
      <c r="P5185" s="238"/>
    </row>
    <row r="5186" spans="9:16" x14ac:dyDescent="0.35">
      <c r="I5186" s="223">
        <v>48699</v>
      </c>
      <c r="J5186" s="233">
        <v>99.913099307125904</v>
      </c>
      <c r="K5186" s="235">
        <v>99.988604597190033</v>
      </c>
      <c r="L5186" s="235">
        <v>99.987848312722406</v>
      </c>
      <c r="M5186" s="240">
        <v>100.00578470998683</v>
      </c>
      <c r="N5186" s="240">
        <v>101.03127970921808</v>
      </c>
      <c r="O5186" s="240"/>
      <c r="P5186" s="238"/>
    </row>
    <row r="5187" spans="9:16" x14ac:dyDescent="0.35">
      <c r="I5187" s="223">
        <v>48700</v>
      </c>
      <c r="J5187" s="233">
        <v>99.913125866017353</v>
      </c>
      <c r="K5187" s="235">
        <v>99.988608079892614</v>
      </c>
      <c r="L5187" s="235">
        <v>99.987851653851706</v>
      </c>
      <c r="M5187" s="240">
        <v>100.00539906265729</v>
      </c>
      <c r="N5187" s="240">
        <v>101.03109096842211</v>
      </c>
      <c r="O5187" s="240"/>
      <c r="P5187" s="238"/>
    </row>
    <row r="5188" spans="9:16" x14ac:dyDescent="0.35">
      <c r="I5188" s="223">
        <v>48701</v>
      </c>
      <c r="J5188" s="233">
        <v>99.913152424908802</v>
      </c>
      <c r="K5188" s="235">
        <v>99.988611562595196</v>
      </c>
      <c r="L5188" s="235">
        <v>99.987854994981006</v>
      </c>
      <c r="M5188" s="240">
        <v>100.00501341532775</v>
      </c>
      <c r="N5188" s="240">
        <v>101.03090222762614</v>
      </c>
      <c r="O5188" s="240"/>
      <c r="P5188" s="238"/>
    </row>
    <row r="5189" spans="9:16" x14ac:dyDescent="0.35">
      <c r="I5189" s="223">
        <v>48702</v>
      </c>
      <c r="J5189" s="233">
        <v>99.91317898380025</v>
      </c>
      <c r="K5189" s="235">
        <v>99.988615045297777</v>
      </c>
      <c r="L5189" s="235">
        <v>99.987858336110307</v>
      </c>
      <c r="M5189" s="240">
        <v>100.00462776799822</v>
      </c>
      <c r="N5189" s="240">
        <v>101.03071348683017</v>
      </c>
      <c r="O5189" s="240"/>
      <c r="P5189" s="238"/>
    </row>
    <row r="5190" spans="9:16" x14ac:dyDescent="0.35">
      <c r="I5190" s="223">
        <v>48703</v>
      </c>
      <c r="J5190" s="233">
        <v>99.913205542691699</v>
      </c>
      <c r="K5190" s="235">
        <v>99.988618528000359</v>
      </c>
      <c r="L5190" s="235">
        <v>99.987861677239607</v>
      </c>
      <c r="M5190" s="240">
        <v>100.00424212066868</v>
      </c>
      <c r="N5190" s="240">
        <v>101.0305247460342</v>
      </c>
      <c r="O5190" s="240"/>
      <c r="P5190" s="238"/>
    </row>
    <row r="5191" spans="9:16" x14ac:dyDescent="0.35">
      <c r="I5191" s="223">
        <v>48704</v>
      </c>
      <c r="J5191" s="233">
        <v>99.913232101583148</v>
      </c>
      <c r="K5191" s="235">
        <v>99.98862201070294</v>
      </c>
      <c r="L5191" s="235">
        <v>99.987865018368907</v>
      </c>
      <c r="M5191" s="240">
        <v>100.00385647333914</v>
      </c>
      <c r="N5191" s="240">
        <v>101.03033600523823</v>
      </c>
      <c r="O5191" s="240"/>
      <c r="P5191" s="238"/>
    </row>
    <row r="5192" spans="9:16" x14ac:dyDescent="0.35">
      <c r="I5192" s="223">
        <v>48705</v>
      </c>
      <c r="J5192" s="233">
        <v>99.913258660474597</v>
      </c>
      <c r="K5192" s="235">
        <v>99.988625493405522</v>
      </c>
      <c r="L5192" s="235">
        <v>99.987868359498208</v>
      </c>
      <c r="M5192" s="240">
        <v>100.0034708260096</v>
      </c>
      <c r="N5192" s="240">
        <v>101.03014726444226</v>
      </c>
      <c r="O5192" s="240"/>
      <c r="P5192" s="238"/>
    </row>
    <row r="5193" spans="9:16" x14ac:dyDescent="0.35">
      <c r="I5193" s="223">
        <v>48706</v>
      </c>
      <c r="J5193" s="233">
        <v>99.913285219366045</v>
      </c>
      <c r="K5193" s="235">
        <v>99.988628976108103</v>
      </c>
      <c r="L5193" s="235">
        <v>99.987871700627508</v>
      </c>
      <c r="M5193" s="240">
        <v>100.00308517868007</v>
      </c>
      <c r="N5193" s="240">
        <v>101.02995852364629</v>
      </c>
      <c r="O5193" s="240"/>
      <c r="P5193" s="238"/>
    </row>
    <row r="5194" spans="9:16" x14ac:dyDescent="0.35">
      <c r="I5194" s="223">
        <v>48707</v>
      </c>
      <c r="J5194" s="233">
        <v>99.913311778257494</v>
      </c>
      <c r="K5194" s="235">
        <v>99.988632458810685</v>
      </c>
      <c r="L5194" s="235">
        <v>99.987875041756809</v>
      </c>
      <c r="M5194" s="240">
        <v>100.00269953135053</v>
      </c>
      <c r="N5194" s="240">
        <v>101.02976978285032</v>
      </c>
      <c r="O5194" s="240"/>
      <c r="P5194" s="238"/>
    </row>
    <row r="5195" spans="9:16" x14ac:dyDescent="0.35">
      <c r="I5195" s="223">
        <v>48708</v>
      </c>
      <c r="J5195" s="233">
        <v>99.913338337148943</v>
      </c>
      <c r="K5195" s="235">
        <v>99.988635941513266</v>
      </c>
      <c r="L5195" s="235">
        <v>99.987878382886109</v>
      </c>
      <c r="M5195" s="240">
        <v>100.00231388402099</v>
      </c>
      <c r="N5195" s="240">
        <v>101.02958104205435</v>
      </c>
      <c r="O5195" s="240"/>
      <c r="P5195" s="238"/>
    </row>
    <row r="5196" spans="9:16" x14ac:dyDescent="0.35">
      <c r="I5196" s="223">
        <v>48709</v>
      </c>
      <c r="J5196" s="233">
        <v>99.913364896040392</v>
      </c>
      <c r="K5196" s="235">
        <v>99.988639424215847</v>
      </c>
      <c r="L5196" s="235">
        <v>99.987881724015409</v>
      </c>
      <c r="M5196" s="240">
        <v>100.00192823669146</v>
      </c>
      <c r="N5196" s="240">
        <v>101.02939230125838</v>
      </c>
      <c r="O5196" s="240"/>
      <c r="P5196" s="238"/>
    </row>
    <row r="5197" spans="9:16" x14ac:dyDescent="0.35">
      <c r="I5197" s="223">
        <v>48710</v>
      </c>
      <c r="J5197" s="233">
        <v>99.91339145493184</v>
      </c>
      <c r="K5197" s="235">
        <v>99.988642906918429</v>
      </c>
      <c r="L5197" s="235">
        <v>99.98788506514471</v>
      </c>
      <c r="M5197" s="240">
        <v>100.00154258936192</v>
      </c>
      <c r="N5197" s="240">
        <v>101.02920356046241</v>
      </c>
      <c r="O5197" s="240"/>
      <c r="P5197" s="238"/>
    </row>
    <row r="5198" spans="9:16" x14ac:dyDescent="0.35">
      <c r="I5198" s="223">
        <v>48711</v>
      </c>
      <c r="J5198" s="233">
        <v>99.913418013823289</v>
      </c>
      <c r="K5198" s="235">
        <v>99.98864638962101</v>
      </c>
      <c r="L5198" s="235">
        <v>99.98788840627401</v>
      </c>
      <c r="M5198" s="240">
        <v>100.00115694203238</v>
      </c>
      <c r="N5198" s="240">
        <v>101.02901481966644</v>
      </c>
      <c r="O5198" s="240"/>
      <c r="P5198" s="238"/>
    </row>
    <row r="5199" spans="9:16" x14ac:dyDescent="0.35">
      <c r="I5199" s="223">
        <v>48712</v>
      </c>
      <c r="J5199" s="233">
        <v>99.913444572714738</v>
      </c>
      <c r="K5199" s="235">
        <v>99.988649872323592</v>
      </c>
      <c r="L5199" s="235">
        <v>99.98789174740331</v>
      </c>
      <c r="M5199" s="240">
        <v>100.00077129470284</v>
      </c>
      <c r="N5199" s="240">
        <v>101.02882607887047</v>
      </c>
      <c r="O5199" s="240"/>
      <c r="P5199" s="238"/>
    </row>
    <row r="5200" spans="9:16" x14ac:dyDescent="0.35">
      <c r="I5200" s="223">
        <v>48713</v>
      </c>
      <c r="J5200" s="233">
        <v>99.913471131606187</v>
      </c>
      <c r="K5200" s="235">
        <v>99.988653355026173</v>
      </c>
      <c r="L5200" s="235">
        <v>99.987895088532611</v>
      </c>
      <c r="M5200" s="240">
        <v>100.00038564737331</v>
      </c>
      <c r="N5200" s="240">
        <v>101.0286373380745</v>
      </c>
      <c r="O5200" s="240"/>
      <c r="P5200" s="238"/>
    </row>
    <row r="5201" spans="9:16" x14ac:dyDescent="0.35">
      <c r="I5201" s="223">
        <v>48714</v>
      </c>
      <c r="J5201" s="233">
        <v>99.913497690497636</v>
      </c>
      <c r="K5201" s="235">
        <v>99.988656837728755</v>
      </c>
      <c r="L5201" s="235">
        <v>99.987898429661911</v>
      </c>
      <c r="M5201" s="240">
        <v>100.00000000004377</v>
      </c>
      <c r="N5201" s="240">
        <v>101.02844859727853</v>
      </c>
      <c r="O5201" s="240"/>
      <c r="P5201" s="238"/>
    </row>
    <row r="5202" spans="9:16" x14ac:dyDescent="0.35">
      <c r="I5202" s="223">
        <v>48715</v>
      </c>
      <c r="J5202" s="233">
        <v>99.913524249389084</v>
      </c>
      <c r="K5202" s="235">
        <v>99.988660320431336</v>
      </c>
      <c r="L5202" s="235">
        <v>99.987901770791211</v>
      </c>
      <c r="M5202" s="118"/>
      <c r="N5202" s="118">
        <v>101.02825985648256</v>
      </c>
      <c r="O5202" s="118"/>
      <c r="P5202" s="238"/>
    </row>
    <row r="5203" spans="9:16" x14ac:dyDescent="0.35">
      <c r="I5203" s="223">
        <v>48716</v>
      </c>
      <c r="J5203" s="233">
        <v>99.913550808280533</v>
      </c>
      <c r="K5203" s="235">
        <v>99.988663803133917</v>
      </c>
      <c r="L5203" s="235">
        <v>99.987905111920512</v>
      </c>
      <c r="M5203" s="118"/>
      <c r="N5203" s="118">
        <v>101.02807111568659</v>
      </c>
      <c r="O5203" s="118"/>
      <c r="P5203" s="238"/>
    </row>
    <row r="5204" spans="9:16" x14ac:dyDescent="0.35">
      <c r="I5204" s="223">
        <v>48717</v>
      </c>
      <c r="J5204" s="233">
        <v>99.913577367171982</v>
      </c>
      <c r="K5204" s="235">
        <v>99.988667285836499</v>
      </c>
      <c r="L5204" s="235">
        <v>99.987908453049812</v>
      </c>
      <c r="M5204" s="118"/>
      <c r="N5204" s="118">
        <v>101.02788237489062</v>
      </c>
      <c r="O5204" s="118"/>
      <c r="P5204" s="238"/>
    </row>
    <row r="5205" spans="9:16" x14ac:dyDescent="0.35">
      <c r="I5205" s="223">
        <v>48718</v>
      </c>
      <c r="J5205" s="233">
        <v>99.913603926063431</v>
      </c>
      <c r="K5205" s="235">
        <v>99.98867076853908</v>
      </c>
      <c r="L5205" s="235">
        <v>99.987911794179112</v>
      </c>
      <c r="M5205" s="118"/>
      <c r="N5205" s="118">
        <v>101.02769363409465</v>
      </c>
      <c r="O5205" s="118"/>
      <c r="P5205" s="238"/>
    </row>
    <row r="5206" spans="9:16" x14ac:dyDescent="0.35">
      <c r="I5206" s="223">
        <v>48719</v>
      </c>
      <c r="J5206" s="233">
        <v>99.913630484954879</v>
      </c>
      <c r="K5206" s="235">
        <v>99.988674251241662</v>
      </c>
      <c r="L5206" s="235">
        <v>99.987915135308413</v>
      </c>
      <c r="M5206" s="118"/>
      <c r="N5206" s="118">
        <v>101.02750489329868</v>
      </c>
      <c r="O5206" s="118"/>
      <c r="P5206" s="238"/>
    </row>
    <row r="5207" spans="9:16" x14ac:dyDescent="0.35">
      <c r="I5207" s="223">
        <v>48720</v>
      </c>
      <c r="J5207" s="233">
        <v>99.913657043846328</v>
      </c>
      <c r="K5207" s="235">
        <v>99.988677733944243</v>
      </c>
      <c r="L5207" s="235">
        <v>99.987918476437713</v>
      </c>
      <c r="M5207" s="118"/>
      <c r="N5207" s="118">
        <v>101.02731615250271</v>
      </c>
      <c r="O5207" s="118"/>
      <c r="P5207" s="238"/>
    </row>
    <row r="5208" spans="9:16" x14ac:dyDescent="0.35">
      <c r="I5208" s="223">
        <v>48721</v>
      </c>
      <c r="J5208" s="233">
        <v>99.913683602737777</v>
      </c>
      <c r="K5208" s="235">
        <v>99.988681216646825</v>
      </c>
      <c r="L5208" s="235">
        <v>99.987921817567013</v>
      </c>
      <c r="M5208" s="118"/>
      <c r="N5208" s="118">
        <v>101.02712741170674</v>
      </c>
      <c r="O5208" s="118"/>
      <c r="P5208" s="238"/>
    </row>
    <row r="5209" spans="9:16" x14ac:dyDescent="0.35">
      <c r="I5209" s="223">
        <v>48722</v>
      </c>
      <c r="J5209" s="233">
        <v>99.913710161629226</v>
      </c>
      <c r="K5209" s="235">
        <v>99.988684699349406</v>
      </c>
      <c r="L5209" s="235">
        <v>99.987925158696314</v>
      </c>
      <c r="M5209" s="118"/>
      <c r="N5209" s="118">
        <v>101.02693867091077</v>
      </c>
      <c r="O5209" s="118"/>
      <c r="P5209" s="238"/>
    </row>
    <row r="5210" spans="9:16" x14ac:dyDescent="0.35">
      <c r="I5210" s="223">
        <v>48723</v>
      </c>
      <c r="J5210" s="233">
        <v>99.913736720520674</v>
      </c>
      <c r="K5210" s="235">
        <v>99.988688182051987</v>
      </c>
      <c r="L5210" s="235">
        <v>99.987928499825614</v>
      </c>
      <c r="M5210" s="118"/>
      <c r="N5210" s="118">
        <v>101.0267499301148</v>
      </c>
      <c r="O5210" s="118"/>
      <c r="P5210" s="238"/>
    </row>
    <row r="5211" spans="9:16" x14ac:dyDescent="0.35">
      <c r="I5211" s="223">
        <v>48724</v>
      </c>
      <c r="J5211" s="233">
        <v>99.913763279412123</v>
      </c>
      <c r="K5211" s="235">
        <v>99.988691664754569</v>
      </c>
      <c r="L5211" s="235">
        <v>99.987931840954914</v>
      </c>
      <c r="M5211" s="118"/>
      <c r="N5211" s="118">
        <v>101.02656118931883</v>
      </c>
      <c r="O5211" s="118"/>
      <c r="P5211" s="238"/>
    </row>
    <row r="5212" spans="9:16" x14ac:dyDescent="0.35">
      <c r="I5212" s="223">
        <v>48725</v>
      </c>
      <c r="J5212" s="233">
        <v>99.913789838303572</v>
      </c>
      <c r="K5212" s="235">
        <v>99.98869514745715</v>
      </c>
      <c r="L5212" s="235">
        <v>99.987935182084215</v>
      </c>
      <c r="M5212" s="118"/>
      <c r="N5212" s="118">
        <v>101.02637244852286</v>
      </c>
      <c r="O5212" s="118"/>
      <c r="P5212" s="238"/>
    </row>
    <row r="5213" spans="9:16" x14ac:dyDescent="0.35">
      <c r="I5213" s="223">
        <v>48726</v>
      </c>
      <c r="J5213" s="233">
        <v>99.913816397195021</v>
      </c>
      <c r="K5213" s="235">
        <v>99.988698630159732</v>
      </c>
      <c r="L5213" s="235">
        <v>99.987938523213515</v>
      </c>
      <c r="M5213" s="118"/>
      <c r="N5213" s="118">
        <v>101.02618370772689</v>
      </c>
      <c r="O5213" s="118"/>
      <c r="P5213" s="238"/>
    </row>
    <row r="5214" spans="9:16" x14ac:dyDescent="0.35">
      <c r="I5214" s="223">
        <v>48727</v>
      </c>
      <c r="J5214" s="233">
        <v>99.913842956086469</v>
      </c>
      <c r="K5214" s="235">
        <v>99.988702112862313</v>
      </c>
      <c r="L5214" s="235">
        <v>99.987941864342815</v>
      </c>
      <c r="M5214" s="118"/>
      <c r="N5214" s="118">
        <v>101.02599496693092</v>
      </c>
      <c r="O5214" s="118"/>
      <c r="P5214" s="238"/>
    </row>
    <row r="5215" spans="9:16" x14ac:dyDescent="0.35">
      <c r="I5215" s="223">
        <v>48728</v>
      </c>
      <c r="J5215" s="233">
        <v>99.913869514977918</v>
      </c>
      <c r="K5215" s="235">
        <v>99.988705595564895</v>
      </c>
      <c r="L5215" s="235">
        <v>99.987945205472116</v>
      </c>
      <c r="M5215" s="118"/>
      <c r="N5215" s="118">
        <v>101.02580622613495</v>
      </c>
      <c r="O5215" s="118"/>
      <c r="P5215" s="238"/>
    </row>
    <row r="5216" spans="9:16" x14ac:dyDescent="0.35">
      <c r="I5216" s="223">
        <v>48729</v>
      </c>
      <c r="J5216" s="233">
        <v>99.913896073869367</v>
      </c>
      <c r="K5216" s="235">
        <v>99.988709078267476</v>
      </c>
      <c r="L5216" s="235">
        <v>99.987948546601416</v>
      </c>
      <c r="M5216" s="118"/>
      <c r="N5216" s="118">
        <v>101.02561748533898</v>
      </c>
      <c r="O5216" s="118"/>
      <c r="P5216" s="238"/>
    </row>
    <row r="5217" spans="9:16" x14ac:dyDescent="0.35">
      <c r="I5217" s="223">
        <v>48730</v>
      </c>
      <c r="J5217" s="233">
        <v>99.913922632760816</v>
      </c>
      <c r="K5217" s="235">
        <v>99.988712560970058</v>
      </c>
      <c r="L5217" s="235">
        <v>99.987951887730716</v>
      </c>
      <c r="M5217" s="118"/>
      <c r="N5217" s="118">
        <v>101.02542874454301</v>
      </c>
      <c r="O5217" s="118"/>
      <c r="P5217" s="238"/>
    </row>
    <row r="5218" spans="9:16" x14ac:dyDescent="0.35">
      <c r="I5218" s="223">
        <v>48731</v>
      </c>
      <c r="J5218" s="233">
        <v>99.913949191652264</v>
      </c>
      <c r="K5218" s="235">
        <v>99.988716043672639</v>
      </c>
      <c r="L5218" s="235">
        <v>99.987955228860017</v>
      </c>
      <c r="M5218" s="118"/>
      <c r="N5218" s="118">
        <v>101.02524000374704</v>
      </c>
      <c r="O5218" s="118"/>
      <c r="P5218" s="238"/>
    </row>
    <row r="5219" spans="9:16" x14ac:dyDescent="0.35">
      <c r="I5219" s="223">
        <v>48732</v>
      </c>
      <c r="J5219" s="233">
        <v>99.913975750543713</v>
      </c>
      <c r="K5219" s="235">
        <v>99.98871952637522</v>
      </c>
      <c r="L5219" s="235">
        <v>99.987958569989317</v>
      </c>
      <c r="M5219" s="118"/>
      <c r="N5219" s="118">
        <v>101.02505126295107</v>
      </c>
      <c r="O5219" s="118"/>
      <c r="P5219" s="238"/>
    </row>
    <row r="5220" spans="9:16" x14ac:dyDescent="0.35">
      <c r="I5220" s="223">
        <v>48733</v>
      </c>
      <c r="J5220" s="233">
        <v>99.914002309435162</v>
      </c>
      <c r="K5220" s="235">
        <v>99.988723009077802</v>
      </c>
      <c r="L5220" s="235">
        <v>99.987961911118617</v>
      </c>
      <c r="M5220" s="118"/>
      <c r="N5220" s="118">
        <v>101.0248625221551</v>
      </c>
      <c r="O5220" s="118"/>
      <c r="P5220" s="238"/>
    </row>
    <row r="5221" spans="9:16" x14ac:dyDescent="0.35">
      <c r="I5221" s="223">
        <v>48734</v>
      </c>
      <c r="J5221" s="233">
        <v>99.914028868326611</v>
      </c>
      <c r="K5221" s="235">
        <v>99.988726491780383</v>
      </c>
      <c r="L5221" s="235">
        <v>99.987965252247918</v>
      </c>
      <c r="M5221" s="118"/>
      <c r="N5221" s="118">
        <v>101.02467378135913</v>
      </c>
      <c r="O5221" s="118"/>
      <c r="P5221" s="238"/>
    </row>
    <row r="5222" spans="9:16" x14ac:dyDescent="0.35">
      <c r="I5222" s="223">
        <v>48735</v>
      </c>
      <c r="J5222" s="233">
        <v>99.914055427218059</v>
      </c>
      <c r="K5222" s="235">
        <v>99.988729974482965</v>
      </c>
      <c r="L5222" s="235">
        <v>99.987968593377218</v>
      </c>
      <c r="M5222" s="118"/>
      <c r="N5222" s="118">
        <v>101.02448504056316</v>
      </c>
      <c r="O5222" s="118"/>
      <c r="P5222" s="238"/>
    </row>
    <row r="5223" spans="9:16" x14ac:dyDescent="0.35">
      <c r="I5223" s="223">
        <v>48736</v>
      </c>
      <c r="J5223" s="233">
        <v>99.914081986109508</v>
      </c>
      <c r="K5223" s="235">
        <v>99.988733457185546</v>
      </c>
      <c r="L5223" s="235">
        <v>99.987971934506518</v>
      </c>
      <c r="M5223" s="118"/>
      <c r="N5223" s="118">
        <v>101.02429629976719</v>
      </c>
      <c r="O5223" s="118"/>
      <c r="P5223" s="238"/>
    </row>
    <row r="5224" spans="9:16" x14ac:dyDescent="0.35">
      <c r="I5224" s="223">
        <v>48737</v>
      </c>
      <c r="J5224" s="233">
        <v>99.914108545000957</v>
      </c>
      <c r="K5224" s="235">
        <v>99.988736939888128</v>
      </c>
      <c r="L5224" s="235">
        <v>99.987975275635819</v>
      </c>
      <c r="M5224" s="118"/>
      <c r="N5224" s="118">
        <v>101.02410755897122</v>
      </c>
      <c r="O5224" s="118"/>
      <c r="P5224" s="238"/>
    </row>
    <row r="5225" spans="9:16" x14ac:dyDescent="0.35">
      <c r="I5225" s="223">
        <v>48738</v>
      </c>
      <c r="J5225" s="233">
        <v>99.914135103892406</v>
      </c>
      <c r="K5225" s="235">
        <v>99.988740422590709</v>
      </c>
      <c r="L5225" s="235">
        <v>99.987978616765119</v>
      </c>
      <c r="M5225" s="118"/>
      <c r="N5225" s="118">
        <v>101.02391881817525</v>
      </c>
      <c r="O5225" s="118"/>
      <c r="P5225" s="238"/>
    </row>
    <row r="5226" spans="9:16" x14ac:dyDescent="0.35">
      <c r="I5226" s="223">
        <v>48739</v>
      </c>
      <c r="J5226" s="233">
        <v>99.914161662783854</v>
      </c>
      <c r="K5226" s="235">
        <v>99.98874390529329</v>
      </c>
      <c r="L5226" s="235">
        <v>99.987981957894419</v>
      </c>
      <c r="M5226" s="118"/>
      <c r="N5226" s="118">
        <v>101.02373007737928</v>
      </c>
      <c r="O5226" s="118"/>
      <c r="P5226" s="238"/>
    </row>
    <row r="5227" spans="9:16" x14ac:dyDescent="0.35">
      <c r="I5227" s="223">
        <v>48740</v>
      </c>
      <c r="J5227" s="233">
        <v>99.914188221675303</v>
      </c>
      <c r="K5227" s="235">
        <v>99.988747387995872</v>
      </c>
      <c r="L5227" s="235">
        <v>99.98798529902372</v>
      </c>
      <c r="M5227" s="118"/>
      <c r="N5227" s="118">
        <v>101.02354133658331</v>
      </c>
      <c r="O5227" s="118"/>
      <c r="P5227" s="238"/>
    </row>
    <row r="5228" spans="9:16" x14ac:dyDescent="0.35">
      <c r="I5228" s="223">
        <v>48741</v>
      </c>
      <c r="J5228" s="233">
        <v>99.914214780566752</v>
      </c>
      <c r="K5228" s="235">
        <v>99.988750870698453</v>
      </c>
      <c r="L5228" s="235">
        <v>99.98798864015302</v>
      </c>
      <c r="M5228" s="118"/>
      <c r="N5228" s="118">
        <v>101.02335259578734</v>
      </c>
      <c r="O5228" s="118"/>
      <c r="P5228" s="238"/>
    </row>
    <row r="5229" spans="9:16" x14ac:dyDescent="0.35">
      <c r="I5229" s="223">
        <v>48742</v>
      </c>
      <c r="J5229" s="233">
        <v>99.914241339458201</v>
      </c>
      <c r="K5229" s="235">
        <v>99.988754353401035</v>
      </c>
      <c r="L5229" s="235">
        <v>99.98799198128232</v>
      </c>
      <c r="M5229" s="118"/>
      <c r="N5229" s="118">
        <v>101.02316385499137</v>
      </c>
      <c r="O5229" s="118"/>
      <c r="P5229" s="238"/>
    </row>
    <row r="5230" spans="9:16" x14ac:dyDescent="0.35">
      <c r="I5230" s="223">
        <v>48743</v>
      </c>
      <c r="J5230" s="233">
        <v>99.914267898349649</v>
      </c>
      <c r="K5230" s="235">
        <v>99.988757836103616</v>
      </c>
      <c r="L5230" s="235">
        <v>99.987995322411621</v>
      </c>
      <c r="M5230" s="118"/>
      <c r="N5230" s="118">
        <v>101.0229751141954</v>
      </c>
      <c r="O5230" s="118"/>
      <c r="P5230" s="238"/>
    </row>
    <row r="5231" spans="9:16" x14ac:dyDescent="0.35">
      <c r="I5231" s="223">
        <v>48744</v>
      </c>
      <c r="J5231" s="233">
        <v>99.914294457241098</v>
      </c>
      <c r="K5231" s="235">
        <v>99.988761318806198</v>
      </c>
      <c r="L5231" s="235">
        <v>99.987998663540921</v>
      </c>
      <c r="M5231" s="118"/>
      <c r="N5231" s="118">
        <v>101.02278637339943</v>
      </c>
      <c r="O5231" s="118"/>
      <c r="P5231" s="238"/>
    </row>
    <row r="5232" spans="9:16" x14ac:dyDescent="0.35">
      <c r="I5232" s="223">
        <v>48745</v>
      </c>
      <c r="J5232" s="233">
        <v>99.914321016132547</v>
      </c>
      <c r="K5232" s="235">
        <v>99.988764801508779</v>
      </c>
      <c r="L5232" s="235">
        <v>99.988002004670221</v>
      </c>
      <c r="M5232" s="118"/>
      <c r="N5232" s="118">
        <v>101.02259763260346</v>
      </c>
      <c r="O5232" s="118"/>
      <c r="P5232" s="238"/>
    </row>
    <row r="5233" spans="9:16" x14ac:dyDescent="0.35">
      <c r="I5233" s="223">
        <v>48746</v>
      </c>
      <c r="J5233" s="233">
        <v>99.914347575023996</v>
      </c>
      <c r="K5233" s="235">
        <v>99.988768284211361</v>
      </c>
      <c r="L5233" s="235">
        <v>99.988005345799522</v>
      </c>
      <c r="M5233" s="118"/>
      <c r="N5233" s="118">
        <v>101.02240889180749</v>
      </c>
      <c r="O5233" s="118"/>
      <c r="P5233" s="238"/>
    </row>
    <row r="5234" spans="9:16" x14ac:dyDescent="0.35">
      <c r="I5234" s="223">
        <v>48747</v>
      </c>
      <c r="J5234" s="233">
        <v>99.914374133915445</v>
      </c>
      <c r="K5234" s="235">
        <v>99.988771766913942</v>
      </c>
      <c r="L5234" s="235">
        <v>99.988008686928822</v>
      </c>
      <c r="M5234" s="118"/>
      <c r="N5234" s="118">
        <v>101.02222015101152</v>
      </c>
      <c r="O5234" s="118"/>
      <c r="P5234" s="238"/>
    </row>
    <row r="5235" spans="9:16" x14ac:dyDescent="0.35">
      <c r="I5235" s="223">
        <v>48748</v>
      </c>
      <c r="J5235" s="233">
        <v>99.914400692806893</v>
      </c>
      <c r="K5235" s="235">
        <v>99.988775249616523</v>
      </c>
      <c r="L5235" s="235">
        <v>99.988012028058122</v>
      </c>
      <c r="M5235" s="118"/>
      <c r="N5235" s="118">
        <v>101.02203141021555</v>
      </c>
      <c r="O5235" s="118"/>
      <c r="P5235" s="238"/>
    </row>
    <row r="5236" spans="9:16" x14ac:dyDescent="0.35">
      <c r="I5236" s="223">
        <v>48749</v>
      </c>
      <c r="J5236" s="233">
        <v>99.914427251698342</v>
      </c>
      <c r="K5236" s="235">
        <v>99.988778732319105</v>
      </c>
      <c r="L5236" s="235">
        <v>99.988015369187423</v>
      </c>
      <c r="M5236" s="118"/>
      <c r="N5236" s="118">
        <v>101.02184266941958</v>
      </c>
      <c r="O5236" s="118"/>
      <c r="P5236" s="238"/>
    </row>
    <row r="5237" spans="9:16" x14ac:dyDescent="0.35">
      <c r="I5237" s="223">
        <v>48750</v>
      </c>
      <c r="J5237" s="233">
        <v>99.914453810589791</v>
      </c>
      <c r="K5237" s="235">
        <v>99.988782215021686</v>
      </c>
      <c r="L5237" s="235">
        <v>99.988018710316723</v>
      </c>
      <c r="M5237" s="118"/>
      <c r="N5237" s="118">
        <v>101.02165392862361</v>
      </c>
      <c r="O5237" s="118"/>
      <c r="P5237" s="238"/>
    </row>
    <row r="5238" spans="9:16" x14ac:dyDescent="0.35">
      <c r="I5238" s="223">
        <v>48751</v>
      </c>
      <c r="J5238" s="233">
        <v>99.91448036948124</v>
      </c>
      <c r="K5238" s="235">
        <v>99.988785697724268</v>
      </c>
      <c r="L5238" s="235">
        <v>99.988022051446023</v>
      </c>
      <c r="M5238" s="118"/>
      <c r="N5238" s="118">
        <v>101.02146518782764</v>
      </c>
      <c r="O5238" s="118"/>
      <c r="P5238" s="238"/>
    </row>
    <row r="5239" spans="9:16" x14ac:dyDescent="0.35">
      <c r="I5239" s="223">
        <v>48752</v>
      </c>
      <c r="J5239" s="233">
        <v>99.914506928372688</v>
      </c>
      <c r="K5239" s="235">
        <v>99.988789180426849</v>
      </c>
      <c r="L5239" s="235">
        <v>99.988025392575324</v>
      </c>
      <c r="M5239" s="118"/>
      <c r="N5239" s="118">
        <v>101.02127644703167</v>
      </c>
      <c r="O5239" s="118"/>
      <c r="P5239" s="238"/>
    </row>
    <row r="5240" spans="9:16" x14ac:dyDescent="0.35">
      <c r="I5240" s="223">
        <v>48753</v>
      </c>
      <c r="J5240" s="233">
        <v>99.914533487264137</v>
      </c>
      <c r="K5240" s="235">
        <v>99.988792663129431</v>
      </c>
      <c r="L5240" s="235">
        <v>99.988028733704624</v>
      </c>
      <c r="M5240" s="118"/>
      <c r="N5240" s="118">
        <v>101.0210877062357</v>
      </c>
      <c r="O5240" s="118"/>
      <c r="P5240" s="238"/>
    </row>
    <row r="5241" spans="9:16" x14ac:dyDescent="0.35">
      <c r="I5241" s="223">
        <v>48754</v>
      </c>
      <c r="J5241" s="233">
        <v>99.914560046155586</v>
      </c>
      <c r="K5241" s="235">
        <v>99.988796145832012</v>
      </c>
      <c r="L5241" s="235">
        <v>99.988032074833924</v>
      </c>
      <c r="M5241" s="118"/>
      <c r="N5241" s="118">
        <v>101.02089896543973</v>
      </c>
      <c r="O5241" s="118"/>
      <c r="P5241" s="238"/>
    </row>
    <row r="5242" spans="9:16" x14ac:dyDescent="0.35">
      <c r="I5242" s="223">
        <v>48755</v>
      </c>
      <c r="J5242" s="233">
        <v>99.914586605047035</v>
      </c>
      <c r="K5242" s="235">
        <v>99.988799628534593</v>
      </c>
      <c r="L5242" s="235">
        <v>99.988035415963225</v>
      </c>
      <c r="M5242" s="118"/>
      <c r="N5242" s="118">
        <v>101.02071022464376</v>
      </c>
      <c r="O5242" s="118"/>
      <c r="P5242" s="238"/>
    </row>
    <row r="5243" spans="9:16" x14ac:dyDescent="0.35">
      <c r="I5243" s="223">
        <v>48756</v>
      </c>
      <c r="J5243" s="233">
        <v>99.914613163938483</v>
      </c>
      <c r="K5243" s="235">
        <v>99.988803111237175</v>
      </c>
      <c r="L5243" s="235">
        <v>99.988038757092525</v>
      </c>
      <c r="M5243" s="118"/>
      <c r="N5243" s="118">
        <v>101.02052148384779</v>
      </c>
      <c r="O5243" s="118"/>
      <c r="P5243" s="238"/>
    </row>
    <row r="5244" spans="9:16" x14ac:dyDescent="0.35">
      <c r="I5244" s="223">
        <v>48757</v>
      </c>
      <c r="J5244" s="233">
        <v>99.914639722829932</v>
      </c>
      <c r="K5244" s="235">
        <v>99.988806593939756</v>
      </c>
      <c r="L5244" s="235">
        <v>99.988042098221825</v>
      </c>
      <c r="M5244" s="118"/>
      <c r="N5244" s="118">
        <v>101.02033274305182</v>
      </c>
      <c r="O5244" s="118"/>
      <c r="P5244" s="238"/>
    </row>
    <row r="5245" spans="9:16" x14ac:dyDescent="0.35">
      <c r="I5245" s="223">
        <v>48758</v>
      </c>
      <c r="J5245" s="233">
        <v>99.914666281721381</v>
      </c>
      <c r="K5245" s="235">
        <v>99.988810076642338</v>
      </c>
      <c r="L5245" s="235">
        <v>99.988045439351126</v>
      </c>
      <c r="M5245" s="118"/>
      <c r="N5245" s="118">
        <v>101.02014400225585</v>
      </c>
      <c r="O5245" s="118"/>
      <c r="P5245" s="238"/>
    </row>
    <row r="5246" spans="9:16" x14ac:dyDescent="0.35">
      <c r="I5246" s="223">
        <v>48759</v>
      </c>
      <c r="J5246" s="233">
        <v>99.91469284061283</v>
      </c>
      <c r="K5246" s="235">
        <v>99.988813559344919</v>
      </c>
      <c r="L5246" s="235">
        <v>99.988048780480426</v>
      </c>
      <c r="M5246" s="118"/>
      <c r="N5246" s="118">
        <v>101.01995526145988</v>
      </c>
      <c r="O5246" s="118"/>
      <c r="P5246" s="238"/>
    </row>
    <row r="5247" spans="9:16" x14ac:dyDescent="0.35">
      <c r="I5247" s="223">
        <v>48760</v>
      </c>
      <c r="J5247" s="233">
        <v>99.914719399504278</v>
      </c>
      <c r="K5247" s="235">
        <v>99.988817042047501</v>
      </c>
      <c r="L5247" s="235">
        <v>99.988052121609726</v>
      </c>
      <c r="M5247" s="118"/>
      <c r="N5247" s="118">
        <v>101.01976652066391</v>
      </c>
      <c r="O5247" s="118"/>
      <c r="P5247" s="238"/>
    </row>
    <row r="5248" spans="9:16" x14ac:dyDescent="0.35">
      <c r="I5248" s="223">
        <v>48761</v>
      </c>
      <c r="J5248" s="233">
        <v>99.914745958395727</v>
      </c>
      <c r="K5248" s="235">
        <v>99.988820524750082</v>
      </c>
      <c r="L5248" s="235">
        <v>99.988055462739027</v>
      </c>
      <c r="M5248" s="118"/>
      <c r="N5248" s="118">
        <v>101.01957777986794</v>
      </c>
      <c r="O5248" s="118"/>
      <c r="P5248" s="238"/>
    </row>
    <row r="5249" spans="9:16" x14ac:dyDescent="0.35">
      <c r="I5249" s="223">
        <v>48762</v>
      </c>
      <c r="J5249" s="233">
        <v>99.914772517287176</v>
      </c>
      <c r="K5249" s="235">
        <v>99.988824007452664</v>
      </c>
      <c r="L5249" s="235">
        <v>99.988058803868327</v>
      </c>
      <c r="M5249" s="118"/>
      <c r="N5249" s="118">
        <v>101.01938903907197</v>
      </c>
      <c r="O5249" s="118"/>
      <c r="P5249" s="238"/>
    </row>
    <row r="5250" spans="9:16" x14ac:dyDescent="0.35">
      <c r="I5250" s="223">
        <v>48763</v>
      </c>
      <c r="J5250" s="233">
        <v>99.914799076178625</v>
      </c>
      <c r="K5250" s="235">
        <v>99.988827490155245</v>
      </c>
      <c r="L5250" s="235">
        <v>99.988062144997627</v>
      </c>
      <c r="M5250" s="118"/>
      <c r="N5250" s="118">
        <v>101.019200298276</v>
      </c>
      <c r="O5250" s="118"/>
      <c r="P5250" s="238"/>
    </row>
    <row r="5251" spans="9:16" x14ac:dyDescent="0.35">
      <c r="I5251" s="223">
        <v>48764</v>
      </c>
      <c r="J5251" s="233">
        <v>99.914825635070073</v>
      </c>
      <c r="K5251" s="235">
        <v>99.988830972857826</v>
      </c>
      <c r="L5251" s="235">
        <v>99.988065486126928</v>
      </c>
      <c r="M5251" s="118"/>
      <c r="N5251" s="118">
        <v>101.01901155748003</v>
      </c>
      <c r="O5251" s="118"/>
      <c r="P5251" s="238"/>
    </row>
    <row r="5252" spans="9:16" x14ac:dyDescent="0.35">
      <c r="I5252" s="223">
        <v>48765</v>
      </c>
      <c r="J5252" s="233">
        <v>99.914852193961522</v>
      </c>
      <c r="K5252" s="235">
        <v>99.988834455560408</v>
      </c>
      <c r="L5252" s="235">
        <v>99.988068827256228</v>
      </c>
      <c r="M5252" s="118"/>
      <c r="N5252" s="118">
        <v>101.01882281668406</v>
      </c>
      <c r="O5252" s="118"/>
      <c r="P5252" s="238"/>
    </row>
    <row r="5253" spans="9:16" x14ac:dyDescent="0.35">
      <c r="I5253" s="223">
        <v>48766</v>
      </c>
      <c r="J5253" s="233">
        <v>99.914878752852971</v>
      </c>
      <c r="K5253" s="235">
        <v>99.988837938262989</v>
      </c>
      <c r="L5253" s="235">
        <v>99.988072168385528</v>
      </c>
      <c r="M5253" s="118"/>
      <c r="N5253" s="118">
        <v>101.01863407588809</v>
      </c>
      <c r="O5253" s="118"/>
      <c r="P5253" s="238"/>
    </row>
    <row r="5254" spans="9:16" x14ac:dyDescent="0.35">
      <c r="I5254" s="223">
        <v>48767</v>
      </c>
      <c r="J5254" s="233">
        <v>99.91490531174442</v>
      </c>
      <c r="K5254" s="235">
        <v>99.988841420965571</v>
      </c>
      <c r="L5254" s="235">
        <v>99.988075509514829</v>
      </c>
      <c r="M5254" s="118"/>
      <c r="N5254" s="118">
        <v>101.01844533509212</v>
      </c>
      <c r="O5254" s="118"/>
      <c r="P5254" s="238"/>
    </row>
    <row r="5255" spans="9:16" x14ac:dyDescent="0.35">
      <c r="I5255" s="223">
        <v>48768</v>
      </c>
      <c r="J5255" s="233">
        <v>99.914931870635868</v>
      </c>
      <c r="K5255" s="235">
        <v>99.988844903668152</v>
      </c>
      <c r="L5255" s="235">
        <v>99.988078850644129</v>
      </c>
      <c r="M5255" s="118"/>
      <c r="N5255" s="118">
        <v>101.01825659429615</v>
      </c>
      <c r="O5255" s="118"/>
      <c r="P5255" s="238"/>
    </row>
    <row r="5256" spans="9:16" x14ac:dyDescent="0.35">
      <c r="I5256" s="223">
        <v>48769</v>
      </c>
      <c r="J5256" s="233">
        <v>99.914958429527317</v>
      </c>
      <c r="K5256" s="235">
        <v>99.988848386370734</v>
      </c>
      <c r="L5256" s="235">
        <v>99.988082191773429</v>
      </c>
      <c r="M5256" s="118"/>
      <c r="N5256" s="118">
        <v>101.01806785350018</v>
      </c>
      <c r="O5256" s="118"/>
      <c r="P5256" s="238"/>
    </row>
    <row r="5257" spans="9:16" x14ac:dyDescent="0.35">
      <c r="I5257" s="223">
        <v>48770</v>
      </c>
      <c r="J5257" s="233">
        <v>99.914984988418766</v>
      </c>
      <c r="K5257" s="235">
        <v>99.988851869073315</v>
      </c>
      <c r="L5257" s="235">
        <v>99.98808553290273</v>
      </c>
      <c r="M5257" s="118"/>
      <c r="N5257" s="118">
        <v>101.01787911270421</v>
      </c>
      <c r="O5257" s="118"/>
      <c r="P5257" s="238"/>
    </row>
    <row r="5258" spans="9:16" x14ac:dyDescent="0.35">
      <c r="I5258" s="223">
        <v>48771</v>
      </c>
      <c r="J5258" s="233">
        <v>99.915011547310215</v>
      </c>
      <c r="K5258" s="235">
        <v>99.988855351775896</v>
      </c>
      <c r="L5258" s="235">
        <v>99.98808887403203</v>
      </c>
      <c r="M5258" s="118"/>
      <c r="N5258" s="118">
        <v>101.01769037190824</v>
      </c>
      <c r="O5258" s="118"/>
      <c r="P5258" s="238"/>
    </row>
    <row r="5259" spans="9:16" x14ac:dyDescent="0.35">
      <c r="I5259" s="223">
        <v>48772</v>
      </c>
      <c r="J5259" s="233">
        <v>99.915038106201663</v>
      </c>
      <c r="K5259" s="235">
        <v>99.988858834478478</v>
      </c>
      <c r="L5259" s="235">
        <v>99.988092215161331</v>
      </c>
      <c r="M5259" s="118"/>
      <c r="N5259" s="118">
        <v>101.01750163111227</v>
      </c>
      <c r="O5259" s="118"/>
      <c r="P5259" s="238"/>
    </row>
    <row r="5260" spans="9:16" x14ac:dyDescent="0.35">
      <c r="I5260" s="223">
        <v>48773</v>
      </c>
      <c r="J5260" s="233">
        <v>99.915064665093112</v>
      </c>
      <c r="K5260" s="235">
        <v>99.988862317181059</v>
      </c>
      <c r="L5260" s="235">
        <v>99.988095556290631</v>
      </c>
      <c r="M5260" s="118"/>
      <c r="N5260" s="118">
        <v>101.0173128903163</v>
      </c>
      <c r="O5260" s="118"/>
      <c r="P5260" s="238"/>
    </row>
    <row r="5261" spans="9:16" x14ac:dyDescent="0.35">
      <c r="I5261" s="223">
        <v>48774</v>
      </c>
      <c r="J5261" s="233">
        <v>99.915091223984561</v>
      </c>
      <c r="K5261" s="235">
        <v>99.988865799883641</v>
      </c>
      <c r="L5261" s="235">
        <v>99.988098897419931</v>
      </c>
      <c r="M5261" s="118"/>
      <c r="N5261" s="118">
        <v>101.01712414952033</v>
      </c>
      <c r="O5261" s="118"/>
      <c r="P5261" s="238"/>
    </row>
    <row r="5262" spans="9:16" x14ac:dyDescent="0.35">
      <c r="I5262" s="223">
        <v>48775</v>
      </c>
      <c r="J5262" s="233">
        <v>99.91511778287601</v>
      </c>
      <c r="K5262" s="235">
        <v>99.988869282586222</v>
      </c>
      <c r="L5262" s="235">
        <v>99.988102238549232</v>
      </c>
      <c r="M5262" s="118"/>
      <c r="N5262" s="118">
        <v>101.01693540872436</v>
      </c>
      <c r="O5262" s="118"/>
      <c r="P5262" s="238"/>
    </row>
    <row r="5263" spans="9:16" x14ac:dyDescent="0.35">
      <c r="I5263" s="223">
        <v>48776</v>
      </c>
      <c r="J5263" s="233">
        <v>99.915144341767459</v>
      </c>
      <c r="K5263" s="235">
        <v>99.988872765288804</v>
      </c>
      <c r="L5263" s="235">
        <v>99.988105579678532</v>
      </c>
      <c r="M5263" s="118"/>
      <c r="N5263" s="118">
        <v>101.01674666792839</v>
      </c>
      <c r="O5263" s="118"/>
      <c r="P5263" s="238"/>
    </row>
    <row r="5264" spans="9:16" x14ac:dyDescent="0.35">
      <c r="I5264" s="223">
        <v>48777</v>
      </c>
      <c r="J5264" s="233">
        <v>99.915170900658907</v>
      </c>
      <c r="K5264" s="235">
        <v>99.988876247991385</v>
      </c>
      <c r="L5264" s="235">
        <v>99.988108920807832</v>
      </c>
      <c r="M5264" s="118"/>
      <c r="N5264" s="118">
        <v>101.01655792713242</v>
      </c>
      <c r="O5264" s="118"/>
      <c r="P5264" s="238"/>
    </row>
    <row r="5265" spans="9:16" x14ac:dyDescent="0.35">
      <c r="I5265" s="223">
        <v>48778</v>
      </c>
      <c r="J5265" s="233">
        <v>99.915197459550356</v>
      </c>
      <c r="K5265" s="235">
        <v>99.988879730693967</v>
      </c>
      <c r="L5265" s="235">
        <v>99.988112261937133</v>
      </c>
      <c r="M5265" s="118"/>
      <c r="N5265" s="118">
        <v>101.01636918633645</v>
      </c>
      <c r="O5265" s="118"/>
      <c r="P5265" s="238"/>
    </row>
    <row r="5266" spans="9:16" x14ac:dyDescent="0.35">
      <c r="I5266" s="223">
        <v>48779</v>
      </c>
      <c r="J5266" s="233">
        <v>99.915224018441805</v>
      </c>
      <c r="K5266" s="235">
        <v>99.988883213396548</v>
      </c>
      <c r="L5266" s="235">
        <v>99.988115603066433</v>
      </c>
      <c r="M5266" s="118"/>
      <c r="N5266" s="118">
        <v>101.01618044554048</v>
      </c>
      <c r="O5266" s="118"/>
      <c r="P5266" s="238"/>
    </row>
    <row r="5267" spans="9:16" x14ac:dyDescent="0.35">
      <c r="I5267" s="223">
        <v>48780</v>
      </c>
      <c r="J5267" s="233">
        <v>99.915250577333254</v>
      </c>
      <c r="K5267" s="235">
        <v>99.988886696099129</v>
      </c>
      <c r="L5267" s="235">
        <v>99.988118944195733</v>
      </c>
      <c r="M5267" s="118"/>
      <c r="N5267" s="118">
        <v>101.01599170474451</v>
      </c>
      <c r="O5267" s="118"/>
      <c r="P5267" s="238"/>
    </row>
    <row r="5268" spans="9:16" x14ac:dyDescent="0.35">
      <c r="I5268" s="223">
        <v>48781</v>
      </c>
      <c r="J5268" s="233">
        <v>99.915277136224702</v>
      </c>
      <c r="K5268" s="235">
        <v>99.988890178801711</v>
      </c>
      <c r="L5268" s="235">
        <v>99.988122285325034</v>
      </c>
      <c r="M5268" s="118"/>
      <c r="N5268" s="118">
        <v>101.01580296394854</v>
      </c>
      <c r="O5268" s="118"/>
      <c r="P5268" s="238"/>
    </row>
    <row r="5269" spans="9:16" x14ac:dyDescent="0.35">
      <c r="I5269" s="223">
        <v>48782</v>
      </c>
      <c r="J5269" s="233">
        <v>99.915303695116151</v>
      </c>
      <c r="K5269" s="235">
        <v>99.988893661504292</v>
      </c>
      <c r="L5269" s="235">
        <v>99.988125626454334</v>
      </c>
      <c r="M5269" s="118"/>
      <c r="N5269" s="118">
        <v>101.01561422315257</v>
      </c>
      <c r="O5269" s="118"/>
      <c r="P5269" s="238"/>
    </row>
    <row r="5270" spans="9:16" x14ac:dyDescent="0.35">
      <c r="I5270" s="223">
        <v>48783</v>
      </c>
      <c r="J5270" s="233">
        <v>99.9153302540076</v>
      </c>
      <c r="K5270" s="235">
        <v>99.988897144206874</v>
      </c>
      <c r="L5270" s="235">
        <v>99.988128967583634</v>
      </c>
      <c r="M5270" s="118"/>
      <c r="N5270" s="118">
        <v>101.0154254823566</v>
      </c>
      <c r="O5270" s="118"/>
      <c r="P5270" s="238"/>
    </row>
    <row r="5271" spans="9:16" x14ac:dyDescent="0.35">
      <c r="I5271" s="223">
        <v>48784</v>
      </c>
      <c r="J5271" s="233">
        <v>99.915356812899049</v>
      </c>
      <c r="K5271" s="235">
        <v>99.988900626909455</v>
      </c>
      <c r="L5271" s="235">
        <v>99.988132308712935</v>
      </c>
      <c r="M5271" s="118"/>
      <c r="N5271" s="118">
        <v>101.01523674156063</v>
      </c>
      <c r="O5271" s="118"/>
      <c r="P5271" s="238"/>
    </row>
    <row r="5272" spans="9:16" x14ac:dyDescent="0.35">
      <c r="I5272" s="223">
        <v>48785</v>
      </c>
      <c r="J5272" s="233">
        <v>99.915383371790497</v>
      </c>
      <c r="K5272" s="235">
        <v>99.988904109612037</v>
      </c>
      <c r="L5272" s="235">
        <v>99.988135649842235</v>
      </c>
      <c r="M5272" s="118"/>
      <c r="N5272" s="118">
        <v>101.01504800076466</v>
      </c>
      <c r="O5272" s="118"/>
      <c r="P5272" s="238"/>
    </row>
    <row r="5273" spans="9:16" x14ac:dyDescent="0.35">
      <c r="I5273" s="223">
        <v>48786</v>
      </c>
      <c r="J5273" s="233">
        <v>99.915409930681946</v>
      </c>
      <c r="K5273" s="235">
        <v>99.988907592314618</v>
      </c>
      <c r="L5273" s="235">
        <v>99.988138990971535</v>
      </c>
      <c r="M5273" s="118"/>
      <c r="N5273" s="118">
        <v>101.01485925996869</v>
      </c>
      <c r="O5273" s="118"/>
      <c r="P5273" s="238"/>
    </row>
    <row r="5274" spans="9:16" x14ac:dyDescent="0.35">
      <c r="I5274" s="223">
        <v>48787</v>
      </c>
      <c r="J5274" s="233">
        <v>99.915436489573395</v>
      </c>
      <c r="K5274" s="235">
        <v>99.988911075017199</v>
      </c>
      <c r="L5274" s="235">
        <v>99.988142332100836</v>
      </c>
      <c r="M5274" s="118"/>
      <c r="N5274" s="118">
        <v>101.01467051917272</v>
      </c>
      <c r="O5274" s="118"/>
      <c r="P5274" s="238"/>
    </row>
    <row r="5275" spans="9:16" x14ac:dyDescent="0.35">
      <c r="I5275" s="223">
        <v>48788</v>
      </c>
      <c r="J5275" s="233">
        <v>99.915463048464844</v>
      </c>
      <c r="K5275" s="235">
        <v>99.988914557719781</v>
      </c>
      <c r="L5275" s="235">
        <v>99.988145673230136</v>
      </c>
      <c r="M5275" s="118"/>
      <c r="N5275" s="118">
        <v>101.01448177837675</v>
      </c>
      <c r="O5275" s="118"/>
      <c r="P5275" s="238"/>
    </row>
    <row r="5276" spans="9:16" x14ac:dyDescent="0.35">
      <c r="I5276" s="223">
        <v>48789</v>
      </c>
      <c r="J5276" s="233">
        <v>99.915489607356292</v>
      </c>
      <c r="K5276" s="235">
        <v>99.988918040422362</v>
      </c>
      <c r="L5276" s="235">
        <v>99.988149014359436</v>
      </c>
      <c r="M5276" s="118"/>
      <c r="N5276" s="118">
        <v>101.01429303758079</v>
      </c>
      <c r="O5276" s="118"/>
      <c r="P5276" s="238"/>
    </row>
    <row r="5277" spans="9:16" x14ac:dyDescent="0.35">
      <c r="I5277" s="223">
        <v>48790</v>
      </c>
      <c r="J5277" s="233">
        <v>99.915516166247741</v>
      </c>
      <c r="K5277" s="235">
        <v>99.988921523124944</v>
      </c>
      <c r="L5277" s="235">
        <v>99.988152355488737</v>
      </c>
      <c r="M5277" s="118"/>
      <c r="N5277" s="118">
        <v>101.01410429678481</v>
      </c>
      <c r="O5277" s="118"/>
      <c r="P5277" s="238"/>
    </row>
    <row r="5278" spans="9:16" x14ac:dyDescent="0.35">
      <c r="I5278" s="223">
        <v>48791</v>
      </c>
      <c r="J5278" s="233">
        <v>99.91554272513919</v>
      </c>
      <c r="K5278" s="235">
        <v>99.988925005827525</v>
      </c>
      <c r="L5278" s="235">
        <v>99.988155696618037</v>
      </c>
      <c r="M5278" s="118"/>
      <c r="N5278" s="118">
        <v>101.01391555598885</v>
      </c>
      <c r="O5278" s="118"/>
      <c r="P5278" s="238"/>
    </row>
    <row r="5279" spans="9:16" x14ac:dyDescent="0.35">
      <c r="I5279" s="223">
        <v>48792</v>
      </c>
      <c r="J5279" s="233">
        <v>99.915569284030639</v>
      </c>
      <c r="K5279" s="235">
        <v>99.988928488530107</v>
      </c>
      <c r="L5279" s="235">
        <v>99.988159037747337</v>
      </c>
      <c r="M5279" s="118"/>
      <c r="N5279" s="118">
        <v>101.01372681519287</v>
      </c>
      <c r="O5279" s="118"/>
      <c r="P5279" s="238"/>
    </row>
    <row r="5280" spans="9:16" x14ac:dyDescent="0.35">
      <c r="I5280" s="223">
        <v>48793</v>
      </c>
      <c r="J5280" s="233">
        <v>99.915595842922087</v>
      </c>
      <c r="K5280" s="235">
        <v>99.988931971232688</v>
      </c>
      <c r="L5280" s="235">
        <v>99.988162378876638</v>
      </c>
      <c r="M5280" s="118"/>
      <c r="N5280" s="118">
        <v>101.01353807439691</v>
      </c>
      <c r="O5280" s="118"/>
      <c r="P5280" s="238"/>
    </row>
    <row r="5281" spans="9:16" x14ac:dyDescent="0.35">
      <c r="I5281" s="223">
        <v>48794</v>
      </c>
      <c r="J5281" s="233">
        <v>99.915622401813536</v>
      </c>
      <c r="K5281" s="235">
        <v>99.988935453935269</v>
      </c>
      <c r="L5281" s="235">
        <v>99.988165720005938</v>
      </c>
      <c r="M5281" s="118"/>
      <c r="N5281" s="118">
        <v>101.01334933360093</v>
      </c>
      <c r="O5281" s="118"/>
      <c r="P5281" s="238"/>
    </row>
    <row r="5282" spans="9:16" x14ac:dyDescent="0.35">
      <c r="I5282" s="223">
        <v>48795</v>
      </c>
      <c r="J5282" s="233">
        <v>99.915648960704985</v>
      </c>
      <c r="K5282" s="235">
        <v>99.988938936637851</v>
      </c>
      <c r="L5282" s="235">
        <v>99.988169061135238</v>
      </c>
      <c r="M5282" s="118"/>
      <c r="N5282" s="118">
        <v>101.01316059280497</v>
      </c>
      <c r="O5282" s="118"/>
      <c r="P5282" s="238"/>
    </row>
    <row r="5283" spans="9:16" x14ac:dyDescent="0.35">
      <c r="I5283" s="223">
        <v>48796</v>
      </c>
      <c r="J5283" s="233">
        <v>99.915675519596434</v>
      </c>
      <c r="K5283" s="235">
        <v>99.988942419340432</v>
      </c>
      <c r="L5283" s="235">
        <v>99.988172402264539</v>
      </c>
      <c r="M5283" s="118"/>
      <c r="N5283" s="118">
        <v>101.01297185200899</v>
      </c>
      <c r="O5283" s="118"/>
      <c r="P5283" s="238"/>
    </row>
    <row r="5284" spans="9:16" x14ac:dyDescent="0.35">
      <c r="I5284" s="223">
        <v>48797</v>
      </c>
      <c r="J5284" s="233">
        <v>99.915702078487882</v>
      </c>
      <c r="K5284" s="235">
        <v>99.988945902043014</v>
      </c>
      <c r="L5284" s="235">
        <v>99.988175743393839</v>
      </c>
      <c r="M5284" s="118"/>
      <c r="N5284" s="118">
        <v>101.01278311121303</v>
      </c>
      <c r="O5284" s="118"/>
    </row>
    <row r="5285" spans="9:16" x14ac:dyDescent="0.35">
      <c r="I5285" s="223">
        <v>48798</v>
      </c>
      <c r="J5285" s="233">
        <v>99.915728637379331</v>
      </c>
      <c r="K5285" s="235">
        <v>99.988949384745595</v>
      </c>
      <c r="L5285" s="235">
        <v>99.988179084523139</v>
      </c>
      <c r="M5285" s="118"/>
      <c r="N5285" s="118">
        <v>101.01259437041705</v>
      </c>
      <c r="O5285" s="118"/>
    </row>
    <row r="5286" spans="9:16" x14ac:dyDescent="0.35">
      <c r="I5286" s="223">
        <v>48799</v>
      </c>
      <c r="J5286" s="233">
        <v>99.91575519627078</v>
      </c>
      <c r="K5286" s="235">
        <v>99.988952867448177</v>
      </c>
      <c r="L5286" s="235">
        <v>99.98818242565244</v>
      </c>
      <c r="M5286" s="118"/>
      <c r="N5286" s="118">
        <v>101.01240562962109</v>
      </c>
      <c r="O5286" s="118"/>
    </row>
    <row r="5287" spans="9:16" x14ac:dyDescent="0.35">
      <c r="I5287" s="223">
        <v>48800</v>
      </c>
      <c r="J5287" s="233">
        <v>99.915781755162229</v>
      </c>
      <c r="K5287" s="235">
        <v>99.988956350150758</v>
      </c>
      <c r="L5287" s="235">
        <v>99.98818576678174</v>
      </c>
      <c r="M5287" s="118"/>
      <c r="N5287" s="118">
        <v>101.01221688882511</v>
      </c>
      <c r="O5287" s="118"/>
    </row>
    <row r="5288" spans="9:16" x14ac:dyDescent="0.35">
      <c r="I5288" s="223">
        <v>48801</v>
      </c>
      <c r="J5288" s="233">
        <v>99.915808314053677</v>
      </c>
      <c r="K5288" s="235">
        <v>99.98895983285334</v>
      </c>
      <c r="L5288" s="235">
        <v>99.98818910791104</v>
      </c>
      <c r="M5288" s="118"/>
      <c r="N5288" s="118">
        <v>101.01202814802915</v>
      </c>
      <c r="O5288" s="118"/>
    </row>
    <row r="5289" spans="9:16" x14ac:dyDescent="0.35">
      <c r="I5289" s="223">
        <v>48802</v>
      </c>
      <c r="J5289" s="233">
        <v>99.915834872945126</v>
      </c>
      <c r="K5289" s="235">
        <v>99.988963315555921</v>
      </c>
      <c r="L5289" s="235">
        <v>99.988192449040341</v>
      </c>
      <c r="M5289" s="118"/>
      <c r="N5289" s="118">
        <v>101.01183940723317</v>
      </c>
      <c r="O5289" s="118"/>
    </row>
    <row r="5290" spans="9:16" x14ac:dyDescent="0.35">
      <c r="I5290" s="223">
        <v>48803</v>
      </c>
      <c r="J5290" s="233">
        <v>99.915861431836575</v>
      </c>
      <c r="K5290" s="235">
        <v>99.988966798258502</v>
      </c>
      <c r="L5290" s="235">
        <v>99.988195790169641</v>
      </c>
      <c r="M5290" s="118"/>
      <c r="N5290" s="118">
        <v>101.01165066643721</v>
      </c>
      <c r="O5290" s="118"/>
    </row>
    <row r="5291" spans="9:16" x14ac:dyDescent="0.35">
      <c r="I5291" s="223">
        <v>48804</v>
      </c>
      <c r="J5291" s="233">
        <v>99.915887990728024</v>
      </c>
      <c r="K5291" s="235">
        <v>99.988970280961084</v>
      </c>
      <c r="L5291" s="235">
        <v>99.988199131298941</v>
      </c>
      <c r="M5291" s="118"/>
      <c r="N5291" s="118">
        <v>101.01146192564123</v>
      </c>
      <c r="O5291" s="118"/>
    </row>
    <row r="5292" spans="9:16" x14ac:dyDescent="0.35">
      <c r="I5292" s="223">
        <v>48805</v>
      </c>
      <c r="J5292" s="233">
        <v>99.915914549619472</v>
      </c>
      <c r="K5292" s="235">
        <v>99.988973763663665</v>
      </c>
      <c r="L5292" s="235">
        <v>99.988202472428242</v>
      </c>
      <c r="M5292" s="118"/>
      <c r="N5292" s="118">
        <v>101.01127318484527</v>
      </c>
      <c r="O5292" s="118"/>
    </row>
    <row r="5293" spans="9:16" x14ac:dyDescent="0.35">
      <c r="I5293" s="223">
        <v>48806</v>
      </c>
      <c r="J5293" s="233">
        <v>99.915941108510921</v>
      </c>
      <c r="K5293" s="235">
        <v>99.988977246366247</v>
      </c>
      <c r="L5293" s="235">
        <v>99.988205813557542</v>
      </c>
      <c r="M5293" s="118"/>
      <c r="N5293" s="118">
        <v>101.01108444404929</v>
      </c>
      <c r="O5293" s="118"/>
    </row>
    <row r="5294" spans="9:16" x14ac:dyDescent="0.35">
      <c r="I5294" s="223">
        <v>48807</v>
      </c>
      <c r="J5294" s="233">
        <v>99.91596766740237</v>
      </c>
      <c r="K5294" s="235">
        <v>99.988980729068828</v>
      </c>
      <c r="L5294" s="235">
        <v>99.988209154686842</v>
      </c>
      <c r="M5294" s="118"/>
      <c r="N5294" s="118">
        <v>101.01089570325333</v>
      </c>
      <c r="O5294" s="118"/>
    </row>
    <row r="5295" spans="9:16" x14ac:dyDescent="0.35">
      <c r="I5295" s="223">
        <v>48808</v>
      </c>
      <c r="J5295" s="233">
        <v>99.915994226293819</v>
      </c>
      <c r="K5295" s="235">
        <v>99.98898421177141</v>
      </c>
      <c r="L5295" s="235">
        <v>99.988212495816143</v>
      </c>
      <c r="M5295" s="118"/>
      <c r="N5295" s="118">
        <v>101.01070696245735</v>
      </c>
      <c r="O5295" s="118"/>
    </row>
    <row r="5296" spans="9:16" x14ac:dyDescent="0.35">
      <c r="I5296" s="223">
        <v>48809</v>
      </c>
      <c r="J5296" s="233">
        <v>99.916020785185268</v>
      </c>
      <c r="K5296" s="235">
        <v>99.988987694473991</v>
      </c>
      <c r="L5296" s="235">
        <v>99.988215836945443</v>
      </c>
      <c r="M5296" s="118"/>
      <c r="N5296" s="118">
        <v>101.01051822166139</v>
      </c>
      <c r="O5296" s="118"/>
    </row>
    <row r="5297" spans="9:15" x14ac:dyDescent="0.35">
      <c r="I5297" s="223">
        <v>48810</v>
      </c>
      <c r="J5297" s="233">
        <v>99.916047344076716</v>
      </c>
      <c r="K5297" s="235">
        <v>99.988991177176572</v>
      </c>
      <c r="L5297" s="235">
        <v>99.988219178074743</v>
      </c>
      <c r="M5297" s="118"/>
      <c r="N5297" s="118">
        <v>101.01032948086541</v>
      </c>
      <c r="O5297" s="118"/>
    </row>
    <row r="5298" spans="9:15" x14ac:dyDescent="0.35">
      <c r="I5298" s="223">
        <v>48811</v>
      </c>
      <c r="J5298" s="233">
        <v>99.916073902968165</v>
      </c>
      <c r="K5298" s="235">
        <v>99.988994659879154</v>
      </c>
      <c r="L5298" s="235">
        <v>99.988222519204044</v>
      </c>
      <c r="M5298" s="118"/>
      <c r="N5298" s="118">
        <v>101.01014074006945</v>
      </c>
      <c r="O5298" s="118"/>
    </row>
    <row r="5299" spans="9:15" x14ac:dyDescent="0.35">
      <c r="I5299" s="223">
        <v>48812</v>
      </c>
      <c r="J5299" s="233">
        <v>99.916100461859614</v>
      </c>
      <c r="K5299" s="235">
        <v>99.988998142581735</v>
      </c>
      <c r="L5299" s="235">
        <v>99.988225860333344</v>
      </c>
      <c r="M5299" s="118"/>
      <c r="N5299" s="118">
        <v>101.00995199927347</v>
      </c>
      <c r="O5299" s="118"/>
    </row>
    <row r="5300" spans="9:15" x14ac:dyDescent="0.35">
      <c r="I5300" s="223">
        <v>48813</v>
      </c>
      <c r="J5300" s="233">
        <v>99.916127020751063</v>
      </c>
      <c r="K5300" s="235">
        <v>99.989001625284317</v>
      </c>
      <c r="L5300" s="235">
        <v>99.988229201462644</v>
      </c>
      <c r="M5300" s="118"/>
      <c r="N5300" s="118">
        <v>101.00976325847751</v>
      </c>
      <c r="O5300" s="118"/>
    </row>
    <row r="5301" spans="9:15" x14ac:dyDescent="0.35">
      <c r="I5301" s="223">
        <v>48814</v>
      </c>
      <c r="J5301" s="233">
        <v>99.916153579642511</v>
      </c>
      <c r="K5301" s="235">
        <v>99.989005107986898</v>
      </c>
      <c r="L5301" s="235">
        <v>99.988232542591945</v>
      </c>
      <c r="M5301" s="118"/>
      <c r="N5301" s="118">
        <v>101.00957451768153</v>
      </c>
      <c r="O5301" s="118"/>
    </row>
    <row r="5302" spans="9:15" x14ac:dyDescent="0.35">
      <c r="I5302" s="223">
        <v>48815</v>
      </c>
      <c r="J5302" s="233">
        <v>99.91618013853396</v>
      </c>
      <c r="K5302" s="235">
        <v>99.98900859068948</v>
      </c>
      <c r="L5302" s="235">
        <v>99.988235883721245</v>
      </c>
      <c r="M5302" s="118"/>
      <c r="N5302" s="118">
        <v>101.00938577688557</v>
      </c>
      <c r="O5302" s="118"/>
    </row>
    <row r="5303" spans="9:15" x14ac:dyDescent="0.35">
      <c r="I5303" s="223">
        <v>48816</v>
      </c>
      <c r="J5303" s="233">
        <v>99.916206697425409</v>
      </c>
      <c r="K5303" s="235">
        <v>99.989012073392061</v>
      </c>
      <c r="L5303" s="235">
        <v>99.988239224850545</v>
      </c>
      <c r="M5303" s="118"/>
      <c r="N5303" s="118">
        <v>101.00919703608959</v>
      </c>
      <c r="O5303" s="118"/>
    </row>
    <row r="5304" spans="9:15" x14ac:dyDescent="0.35">
      <c r="I5304" s="223">
        <v>48817</v>
      </c>
      <c r="J5304" s="233">
        <v>99.916233256316858</v>
      </c>
      <c r="K5304" s="235">
        <v>99.989015556094643</v>
      </c>
      <c r="L5304" s="235">
        <v>99.988242565979846</v>
      </c>
      <c r="M5304" s="118"/>
      <c r="N5304" s="118">
        <v>101.00900829529363</v>
      </c>
      <c r="O5304" s="118"/>
    </row>
    <row r="5305" spans="9:15" x14ac:dyDescent="0.35">
      <c r="I5305" s="223">
        <v>48818</v>
      </c>
      <c r="J5305" s="233">
        <v>99.916259815208306</v>
      </c>
      <c r="K5305" s="235">
        <v>99.989019038797224</v>
      </c>
      <c r="L5305" s="235">
        <v>99.988245907109146</v>
      </c>
      <c r="M5305" s="118"/>
      <c r="N5305" s="118">
        <v>101.00881955449765</v>
      </c>
      <c r="O5305" s="118"/>
    </row>
    <row r="5306" spans="9:15" x14ac:dyDescent="0.35">
      <c r="I5306" s="223">
        <v>48819</v>
      </c>
      <c r="J5306" s="233">
        <v>99.916286374099755</v>
      </c>
      <c r="K5306" s="235">
        <v>99.989022521499805</v>
      </c>
      <c r="L5306" s="235">
        <v>99.988249248238446</v>
      </c>
      <c r="M5306" s="118"/>
      <c r="N5306" s="118">
        <v>101.00863081370169</v>
      </c>
      <c r="O5306" s="118"/>
    </row>
    <row r="5307" spans="9:15" x14ac:dyDescent="0.35">
      <c r="I5307" s="223">
        <v>48820</v>
      </c>
      <c r="J5307" s="233">
        <v>99.916312932991204</v>
      </c>
      <c r="K5307" s="235">
        <v>99.989026004202387</v>
      </c>
      <c r="L5307" s="235">
        <v>99.988252589367747</v>
      </c>
      <c r="M5307" s="118"/>
      <c r="N5307" s="118">
        <v>101.00844207290571</v>
      </c>
      <c r="O5307" s="118"/>
    </row>
    <row r="5308" spans="9:15" x14ac:dyDescent="0.35">
      <c r="I5308" s="223">
        <v>48821</v>
      </c>
      <c r="J5308" s="233">
        <v>99.916339491882653</v>
      </c>
      <c r="K5308" s="235">
        <v>99.989029486904968</v>
      </c>
      <c r="L5308" s="235">
        <v>99.988255930497047</v>
      </c>
      <c r="M5308" s="118"/>
      <c r="N5308" s="118">
        <v>101.00825333210975</v>
      </c>
      <c r="O5308" s="118"/>
    </row>
    <row r="5309" spans="9:15" x14ac:dyDescent="0.35">
      <c r="I5309" s="223">
        <v>48822</v>
      </c>
      <c r="J5309" s="233">
        <v>99.916366050774101</v>
      </c>
      <c r="K5309" s="235">
        <v>99.98903296960755</v>
      </c>
      <c r="L5309" s="235">
        <v>99.988259271626347</v>
      </c>
      <c r="M5309" s="118"/>
      <c r="N5309" s="118">
        <v>101.00806459131377</v>
      </c>
      <c r="O5309" s="118"/>
    </row>
    <row r="5310" spans="9:15" x14ac:dyDescent="0.35">
      <c r="I5310" s="223">
        <v>48823</v>
      </c>
      <c r="J5310" s="233">
        <v>99.91639260966555</v>
      </c>
      <c r="K5310" s="235">
        <v>99.989036452310131</v>
      </c>
      <c r="L5310" s="235">
        <v>99.988262612755648</v>
      </c>
      <c r="M5310" s="118"/>
      <c r="N5310" s="118">
        <v>101.00787585051781</v>
      </c>
      <c r="O5310" s="118"/>
    </row>
    <row r="5311" spans="9:15" x14ac:dyDescent="0.35">
      <c r="I5311" s="223">
        <v>48824</v>
      </c>
      <c r="J5311" s="233">
        <v>99.916419168556999</v>
      </c>
      <c r="K5311" s="235">
        <v>99.989039935012713</v>
      </c>
      <c r="L5311" s="235">
        <v>99.988265953884948</v>
      </c>
      <c r="M5311" s="118"/>
      <c r="N5311" s="118">
        <v>101.00768710972183</v>
      </c>
      <c r="O5311" s="118"/>
    </row>
    <row r="5312" spans="9:15" x14ac:dyDescent="0.35">
      <c r="I5312" s="223">
        <v>48825</v>
      </c>
      <c r="J5312" s="233">
        <v>99.916445727448448</v>
      </c>
      <c r="K5312" s="235">
        <v>99.989043417715294</v>
      </c>
      <c r="L5312" s="235">
        <v>99.988269295014248</v>
      </c>
      <c r="M5312" s="118"/>
      <c r="N5312" s="118">
        <v>101.00749836892587</v>
      </c>
      <c r="O5312" s="118"/>
    </row>
    <row r="5313" spans="9:15" x14ac:dyDescent="0.35">
      <c r="I5313" s="223">
        <v>48826</v>
      </c>
      <c r="J5313" s="233">
        <v>99.916472286339896</v>
      </c>
      <c r="K5313" s="235">
        <v>99.989046900417875</v>
      </c>
      <c r="L5313" s="235">
        <v>99.988272636143549</v>
      </c>
      <c r="M5313" s="118"/>
      <c r="N5313" s="118">
        <v>101.00730962812989</v>
      </c>
      <c r="O5313" s="118"/>
    </row>
    <row r="5314" spans="9:15" x14ac:dyDescent="0.35">
      <c r="I5314" s="223">
        <v>48827</v>
      </c>
      <c r="J5314" s="233">
        <v>99.916498845231345</v>
      </c>
      <c r="K5314" s="235">
        <v>99.989050383120457</v>
      </c>
      <c r="L5314" s="235">
        <v>99.988275977272849</v>
      </c>
      <c r="M5314" s="118"/>
      <c r="N5314" s="118">
        <v>101.00712088733393</v>
      </c>
      <c r="O5314" s="118"/>
    </row>
    <row r="5315" spans="9:15" x14ac:dyDescent="0.35">
      <c r="I5315" s="223">
        <v>48828</v>
      </c>
      <c r="J5315" s="233">
        <v>99.916525404122794</v>
      </c>
      <c r="K5315" s="235">
        <v>99.989053865823038</v>
      </c>
      <c r="L5315" s="235">
        <v>99.988279318402149</v>
      </c>
      <c r="M5315" s="118"/>
      <c r="N5315" s="118">
        <v>101.00693214653795</v>
      </c>
      <c r="O5315" s="118"/>
    </row>
    <row r="5316" spans="9:15" x14ac:dyDescent="0.35">
      <c r="I5316" s="223">
        <v>48829</v>
      </c>
      <c r="J5316" s="233">
        <v>99.916551963014243</v>
      </c>
      <c r="K5316" s="235">
        <v>99.98905734852562</v>
      </c>
      <c r="L5316" s="235">
        <v>99.98828265953145</v>
      </c>
      <c r="M5316" s="118"/>
      <c r="N5316" s="118">
        <v>101.00674340574199</v>
      </c>
      <c r="O5316" s="118"/>
    </row>
    <row r="5317" spans="9:15" x14ac:dyDescent="0.35">
      <c r="I5317" s="223">
        <v>48830</v>
      </c>
      <c r="J5317" s="233">
        <v>99.916578521905691</v>
      </c>
      <c r="K5317" s="235">
        <v>99.989060831228201</v>
      </c>
      <c r="L5317" s="235">
        <v>99.98828600066075</v>
      </c>
      <c r="M5317" s="118"/>
      <c r="N5317" s="118">
        <v>101.00655466494601</v>
      </c>
      <c r="O5317" s="118"/>
    </row>
    <row r="5318" spans="9:15" x14ac:dyDescent="0.35">
      <c r="I5318" s="223">
        <v>48831</v>
      </c>
      <c r="J5318" s="233">
        <v>99.91660508079714</v>
      </c>
      <c r="K5318" s="235">
        <v>99.989064313930783</v>
      </c>
      <c r="L5318" s="235">
        <v>99.98828934179005</v>
      </c>
      <c r="M5318" s="118"/>
      <c r="N5318" s="118">
        <v>101.00636592415005</v>
      </c>
      <c r="O5318" s="118"/>
    </row>
    <row r="5319" spans="9:15" x14ac:dyDescent="0.35">
      <c r="I5319" s="223">
        <v>48832</v>
      </c>
      <c r="J5319" s="233">
        <v>99.916631639688589</v>
      </c>
      <c r="K5319" s="235">
        <v>99.989067796633364</v>
      </c>
      <c r="L5319" s="235">
        <v>99.988292682919351</v>
      </c>
      <c r="M5319" s="118"/>
      <c r="N5319" s="118">
        <v>101.00617718335407</v>
      </c>
      <c r="O5319" s="118"/>
    </row>
    <row r="5320" spans="9:15" x14ac:dyDescent="0.35">
      <c r="I5320" s="223">
        <v>48833</v>
      </c>
      <c r="J5320" s="233">
        <v>99.916658198580038</v>
      </c>
      <c r="K5320" s="235">
        <v>99.989071279335946</v>
      </c>
      <c r="L5320" s="235">
        <v>99.988296024048651</v>
      </c>
      <c r="M5320" s="118"/>
      <c r="N5320" s="118">
        <v>101.00598844255811</v>
      </c>
      <c r="O5320" s="118"/>
    </row>
    <row r="5321" spans="9:15" x14ac:dyDescent="0.35">
      <c r="I5321" s="223">
        <v>48834</v>
      </c>
      <c r="J5321" s="233">
        <v>99.916684757471486</v>
      </c>
      <c r="K5321" s="235">
        <v>99.989074762038527</v>
      </c>
      <c r="L5321" s="235">
        <v>99.988299365177951</v>
      </c>
      <c r="M5321" s="118"/>
      <c r="N5321" s="118">
        <v>101.00579970176213</v>
      </c>
      <c r="O5321" s="118"/>
    </row>
    <row r="5322" spans="9:15" x14ac:dyDescent="0.35">
      <c r="I5322" s="223">
        <v>48835</v>
      </c>
      <c r="J5322" s="233">
        <v>99.916711316362935</v>
      </c>
      <c r="K5322" s="235">
        <v>99.989078244741108</v>
      </c>
      <c r="L5322" s="235">
        <v>99.988302706307252</v>
      </c>
      <c r="M5322" s="118"/>
      <c r="N5322" s="118">
        <v>101.00561096096617</v>
      </c>
      <c r="O5322" s="118"/>
    </row>
    <row r="5323" spans="9:15" x14ac:dyDescent="0.35">
      <c r="I5323" s="223">
        <v>48836</v>
      </c>
      <c r="J5323" s="233">
        <v>99.916737875254384</v>
      </c>
      <c r="K5323" s="235">
        <v>99.98908172744369</v>
      </c>
      <c r="L5323" s="235">
        <v>99.988306047436552</v>
      </c>
      <c r="M5323" s="118"/>
      <c r="N5323" s="118">
        <v>101.00542222017019</v>
      </c>
      <c r="O5323" s="118"/>
    </row>
    <row r="5324" spans="9:15" x14ac:dyDescent="0.35">
      <c r="I5324" s="223">
        <v>48837</v>
      </c>
      <c r="J5324" s="233">
        <v>99.916764434145833</v>
      </c>
      <c r="K5324" s="235">
        <v>99.989085210146271</v>
      </c>
      <c r="L5324" s="235">
        <v>99.988309388565852</v>
      </c>
      <c r="M5324" s="118"/>
      <c r="N5324" s="118">
        <v>101.00523347937423</v>
      </c>
      <c r="O5324" s="118"/>
    </row>
    <row r="5325" spans="9:15" x14ac:dyDescent="0.35">
      <c r="I5325" s="223">
        <v>48838</v>
      </c>
      <c r="J5325" s="233">
        <v>99.916790993037282</v>
      </c>
      <c r="K5325" s="235">
        <v>99.989088692848853</v>
      </c>
      <c r="L5325" s="235">
        <v>99.988312729695153</v>
      </c>
      <c r="M5325" s="118"/>
      <c r="N5325" s="118">
        <v>101.00504473857825</v>
      </c>
      <c r="O5325" s="118"/>
    </row>
    <row r="5326" spans="9:15" x14ac:dyDescent="0.35">
      <c r="I5326" s="223">
        <v>48839</v>
      </c>
      <c r="J5326" s="233">
        <v>99.91681755192873</v>
      </c>
      <c r="K5326" s="235">
        <v>99.989092175551434</v>
      </c>
      <c r="L5326" s="235">
        <v>99.988316070824453</v>
      </c>
      <c r="M5326" s="118"/>
      <c r="N5326" s="118">
        <v>101.00485599778229</v>
      </c>
      <c r="O5326" s="118"/>
    </row>
    <row r="5327" spans="9:15" x14ac:dyDescent="0.35">
      <c r="I5327" s="223">
        <v>48840</v>
      </c>
      <c r="J5327" s="233">
        <v>99.916844110820179</v>
      </c>
      <c r="K5327" s="235">
        <v>99.989095658254016</v>
      </c>
      <c r="L5327" s="235">
        <v>99.988319411953754</v>
      </c>
      <c r="M5327" s="118"/>
      <c r="N5327" s="118">
        <v>101.00466725698631</v>
      </c>
      <c r="O5327" s="118"/>
    </row>
    <row r="5328" spans="9:15" x14ac:dyDescent="0.35">
      <c r="I5328" s="223">
        <v>48841</v>
      </c>
      <c r="J5328" s="233">
        <v>99.916870669711628</v>
      </c>
      <c r="K5328" s="235">
        <v>99.989099140956597</v>
      </c>
      <c r="L5328" s="235">
        <v>99.988322753083054</v>
      </c>
      <c r="M5328" s="118"/>
      <c r="N5328" s="118">
        <v>101.00447851619035</v>
      </c>
      <c r="O5328" s="118"/>
    </row>
    <row r="5329" spans="9:15" x14ac:dyDescent="0.35">
      <c r="I5329" s="223">
        <v>48842</v>
      </c>
      <c r="J5329" s="233">
        <v>99.916897228603077</v>
      </c>
      <c r="K5329" s="235">
        <v>99.989102623659178</v>
      </c>
      <c r="L5329" s="235">
        <v>99.988326094212354</v>
      </c>
      <c r="M5329" s="118"/>
      <c r="N5329" s="118">
        <v>101.00428977539437</v>
      </c>
      <c r="O5329" s="118"/>
    </row>
    <row r="5330" spans="9:15" x14ac:dyDescent="0.35">
      <c r="I5330" s="223">
        <v>48843</v>
      </c>
      <c r="J5330" s="233">
        <v>99.916923787494525</v>
      </c>
      <c r="K5330" s="235">
        <v>99.98910610636176</v>
      </c>
      <c r="L5330" s="235">
        <v>99.988329435341655</v>
      </c>
      <c r="M5330" s="118"/>
      <c r="N5330" s="118">
        <v>101.00410103459841</v>
      </c>
      <c r="O5330" s="118"/>
    </row>
    <row r="5331" spans="9:15" x14ac:dyDescent="0.35">
      <c r="I5331" s="223">
        <v>48844</v>
      </c>
      <c r="J5331" s="233">
        <v>99.916950346385974</v>
      </c>
      <c r="K5331" s="235">
        <v>99.989109589064341</v>
      </c>
      <c r="L5331" s="235">
        <v>99.988332776470955</v>
      </c>
      <c r="M5331" s="118"/>
      <c r="N5331" s="118">
        <v>101.00391229380243</v>
      </c>
      <c r="O5331" s="118"/>
    </row>
    <row r="5332" spans="9:15" x14ac:dyDescent="0.35">
      <c r="I5332" s="223">
        <v>48845</v>
      </c>
      <c r="J5332" s="233">
        <v>99.916976905277423</v>
      </c>
      <c r="K5332" s="235">
        <v>99.989113071766923</v>
      </c>
      <c r="L5332" s="235">
        <v>99.988336117600255</v>
      </c>
      <c r="M5332" s="118"/>
      <c r="N5332" s="118">
        <v>101.00372355300647</v>
      </c>
      <c r="O5332" s="118"/>
    </row>
    <row r="5333" spans="9:15" x14ac:dyDescent="0.35">
      <c r="I5333" s="223">
        <v>48846</v>
      </c>
      <c r="J5333" s="233">
        <v>99.917003464168872</v>
      </c>
      <c r="K5333" s="235">
        <v>99.989116554469504</v>
      </c>
      <c r="L5333" s="235">
        <v>99.988339458729556</v>
      </c>
      <c r="M5333" s="118"/>
      <c r="N5333" s="118">
        <v>101.00353481221049</v>
      </c>
      <c r="O5333" s="118"/>
    </row>
    <row r="5334" spans="9:15" x14ac:dyDescent="0.35">
      <c r="I5334" s="223">
        <v>48847</v>
      </c>
      <c r="J5334" s="233">
        <v>99.91703002306032</v>
      </c>
      <c r="K5334" s="235">
        <v>99.989120037172086</v>
      </c>
      <c r="L5334" s="235">
        <v>99.988342799858856</v>
      </c>
      <c r="M5334" s="118"/>
      <c r="N5334" s="118">
        <v>101.00334607141453</v>
      </c>
      <c r="O5334" s="118"/>
    </row>
    <row r="5335" spans="9:15" x14ac:dyDescent="0.35">
      <c r="I5335" s="223">
        <v>48848</v>
      </c>
      <c r="J5335" s="233">
        <v>99.917056581951769</v>
      </c>
      <c r="K5335" s="235">
        <v>99.989123519874667</v>
      </c>
      <c r="L5335" s="235">
        <v>99.988346140988156</v>
      </c>
      <c r="M5335" s="118"/>
      <c r="N5335" s="118">
        <v>101.00315733061855</v>
      </c>
      <c r="O5335" s="118"/>
    </row>
    <row r="5336" spans="9:15" x14ac:dyDescent="0.35">
      <c r="I5336" s="223">
        <v>48849</v>
      </c>
      <c r="J5336" s="233">
        <v>99.917083140843218</v>
      </c>
      <c r="K5336" s="235">
        <v>99.989127002577249</v>
      </c>
      <c r="L5336" s="235">
        <v>99.988349482117457</v>
      </c>
      <c r="M5336" s="118"/>
      <c r="N5336" s="118">
        <v>101.00296858982259</v>
      </c>
      <c r="O5336" s="118"/>
    </row>
    <row r="5337" spans="9:15" x14ac:dyDescent="0.35">
      <c r="I5337" s="223">
        <v>48850</v>
      </c>
      <c r="J5337" s="233">
        <v>99.917109699734667</v>
      </c>
      <c r="K5337" s="235">
        <v>99.98913048527983</v>
      </c>
      <c r="L5337" s="235">
        <v>99.988352823246757</v>
      </c>
      <c r="M5337" s="118"/>
      <c r="N5337" s="118">
        <v>101.00277984902661</v>
      </c>
      <c r="O5337" s="118"/>
    </row>
    <row r="5338" spans="9:15" x14ac:dyDescent="0.35">
      <c r="I5338" s="223">
        <v>48851</v>
      </c>
      <c r="J5338" s="233">
        <v>99.917136258626115</v>
      </c>
      <c r="K5338" s="235">
        <v>99.989133967982411</v>
      </c>
      <c r="L5338" s="235">
        <v>99.988356164376057</v>
      </c>
      <c r="M5338" s="118"/>
      <c r="N5338" s="118">
        <v>101.00259110823065</v>
      </c>
      <c r="O5338" s="118"/>
    </row>
    <row r="5339" spans="9:15" x14ac:dyDescent="0.35">
      <c r="I5339" s="223">
        <v>48852</v>
      </c>
      <c r="J5339" s="233">
        <v>99.917162817517564</v>
      </c>
      <c r="K5339" s="235">
        <v>99.989137450684993</v>
      </c>
      <c r="L5339" s="235">
        <v>99.988359505505358</v>
      </c>
      <c r="M5339" s="118"/>
      <c r="N5339" s="118">
        <v>101.00240236743467</v>
      </c>
      <c r="O5339" s="118"/>
    </row>
    <row r="5340" spans="9:15" x14ac:dyDescent="0.35">
      <c r="I5340" s="223">
        <v>48853</v>
      </c>
      <c r="J5340" s="233">
        <v>99.917189376409013</v>
      </c>
      <c r="K5340" s="235">
        <v>99.989140933387574</v>
      </c>
      <c r="L5340" s="235">
        <v>99.988362846634658</v>
      </c>
      <c r="M5340" s="118"/>
      <c r="N5340" s="118">
        <v>101.00221362663871</v>
      </c>
      <c r="O5340" s="118"/>
    </row>
    <row r="5341" spans="9:15" x14ac:dyDescent="0.35">
      <c r="I5341" s="223">
        <v>48854</v>
      </c>
      <c r="J5341" s="233">
        <v>99.917215935300462</v>
      </c>
      <c r="K5341" s="235">
        <v>99.989144416090156</v>
      </c>
      <c r="L5341" s="235">
        <v>99.988366187763958</v>
      </c>
      <c r="M5341" s="118"/>
      <c r="N5341" s="118">
        <v>101.00202488584273</v>
      </c>
      <c r="O5341" s="118"/>
    </row>
    <row r="5342" spans="9:15" x14ac:dyDescent="0.35">
      <c r="I5342" s="223">
        <v>48855</v>
      </c>
      <c r="J5342" s="233">
        <v>99.91724249419191</v>
      </c>
      <c r="K5342" s="235">
        <v>99.989147898792737</v>
      </c>
      <c r="L5342" s="235">
        <v>99.988369528893259</v>
      </c>
      <c r="M5342" s="118"/>
      <c r="N5342" s="118">
        <v>101.00183614504677</v>
      </c>
      <c r="O5342" s="118"/>
    </row>
    <row r="5343" spans="9:15" x14ac:dyDescent="0.35">
      <c r="I5343" s="223">
        <v>48856</v>
      </c>
      <c r="J5343" s="233">
        <v>99.917269053083359</v>
      </c>
      <c r="K5343" s="235">
        <v>99.989151381495319</v>
      </c>
      <c r="L5343" s="235">
        <v>99.988372870022559</v>
      </c>
      <c r="M5343" s="118"/>
      <c r="N5343" s="118">
        <v>101.00164740425079</v>
      </c>
      <c r="O5343" s="118"/>
    </row>
    <row r="5344" spans="9:15" x14ac:dyDescent="0.35">
      <c r="I5344" s="223">
        <v>48857</v>
      </c>
      <c r="J5344" s="233">
        <v>99.917295611974808</v>
      </c>
      <c r="K5344" s="235">
        <v>99.9891548641979</v>
      </c>
      <c r="L5344" s="235">
        <v>99.988376211151859</v>
      </c>
      <c r="M5344" s="118"/>
      <c r="N5344" s="118">
        <v>101.00145866345483</v>
      </c>
      <c r="O5344" s="118"/>
    </row>
    <row r="5345" spans="9:15" x14ac:dyDescent="0.35">
      <c r="I5345" s="223">
        <v>48858</v>
      </c>
      <c r="J5345" s="233">
        <v>99.917322170866257</v>
      </c>
      <c r="K5345" s="235">
        <v>99.989158346900481</v>
      </c>
      <c r="L5345" s="235">
        <v>99.98837955228116</v>
      </c>
      <c r="M5345" s="118"/>
      <c r="N5345" s="118">
        <v>101.00126992265885</v>
      </c>
      <c r="O5345" s="118"/>
    </row>
    <row r="5346" spans="9:15" x14ac:dyDescent="0.35">
      <c r="I5346" s="223">
        <v>48859</v>
      </c>
      <c r="J5346" s="233">
        <v>99.917348729757705</v>
      </c>
      <c r="K5346" s="235">
        <v>99.989161829603063</v>
      </c>
      <c r="L5346" s="235">
        <v>99.98838289341046</v>
      </c>
      <c r="M5346" s="118"/>
      <c r="N5346" s="118">
        <v>101.00108118186289</v>
      </c>
      <c r="O5346" s="118"/>
    </row>
    <row r="5347" spans="9:15" x14ac:dyDescent="0.35">
      <c r="I5347" s="223">
        <v>48860</v>
      </c>
      <c r="J5347" s="233">
        <v>99.917375288649154</v>
      </c>
      <c r="K5347" s="235">
        <v>99.989165312305644</v>
      </c>
      <c r="L5347" s="235">
        <v>99.98838623453976</v>
      </c>
      <c r="M5347" s="118"/>
      <c r="N5347" s="118">
        <v>101.00089244106691</v>
      </c>
      <c r="O5347" s="118"/>
    </row>
    <row r="5348" spans="9:15" x14ac:dyDescent="0.35">
      <c r="I5348" s="223">
        <v>48861</v>
      </c>
      <c r="J5348" s="233">
        <v>99.917401847540603</v>
      </c>
      <c r="K5348" s="235">
        <v>99.989168795008226</v>
      </c>
      <c r="L5348" s="235">
        <v>99.988389575669061</v>
      </c>
      <c r="M5348" s="118"/>
      <c r="N5348" s="118">
        <v>101.00070370027095</v>
      </c>
      <c r="O5348" s="118"/>
    </row>
    <row r="5349" spans="9:15" x14ac:dyDescent="0.35">
      <c r="I5349" s="223">
        <v>48862</v>
      </c>
      <c r="J5349" s="233">
        <v>99.917428406432052</v>
      </c>
      <c r="K5349" s="235">
        <v>99.989172277710807</v>
      </c>
      <c r="L5349" s="235">
        <v>99.988392916798361</v>
      </c>
      <c r="M5349" s="118"/>
      <c r="N5349" s="118">
        <v>101.00051495947497</v>
      </c>
      <c r="O5349" s="118"/>
    </row>
    <row r="5350" spans="9:15" x14ac:dyDescent="0.35">
      <c r="I5350" s="223">
        <v>48863</v>
      </c>
      <c r="J5350" s="233">
        <v>99.9174549653235</v>
      </c>
      <c r="K5350" s="235">
        <v>99.989175760413389</v>
      </c>
      <c r="L5350" s="235">
        <v>99.988396257927661</v>
      </c>
      <c r="M5350" s="118"/>
      <c r="N5350" s="118">
        <v>101.00032621867901</v>
      </c>
      <c r="O5350" s="118"/>
    </row>
    <row r="5351" spans="9:15" x14ac:dyDescent="0.35">
      <c r="I5351" s="223">
        <v>48864</v>
      </c>
      <c r="J5351" s="233">
        <v>99.917481524214949</v>
      </c>
      <c r="K5351" s="235">
        <v>99.98917924311597</v>
      </c>
      <c r="L5351" s="235">
        <v>99.988399599056962</v>
      </c>
      <c r="M5351" s="118"/>
      <c r="N5351" s="118">
        <v>101.00013747788303</v>
      </c>
      <c r="O5351" s="118"/>
    </row>
    <row r="5352" spans="9:15" x14ac:dyDescent="0.35">
      <c r="I5352" s="223">
        <v>48865</v>
      </c>
      <c r="J5352" s="233">
        <v>99.917508083106398</v>
      </c>
      <c r="K5352" s="235">
        <v>99.989182725818551</v>
      </c>
      <c r="L5352" s="235">
        <v>99.988402940186262</v>
      </c>
      <c r="M5352" s="118"/>
      <c r="N5352" s="118">
        <v>100.99994873708707</v>
      </c>
      <c r="O5352" s="118"/>
    </row>
    <row r="5353" spans="9:15" x14ac:dyDescent="0.35">
      <c r="I5353" s="223">
        <v>48866</v>
      </c>
      <c r="J5353" s="233">
        <v>99.917534641997847</v>
      </c>
      <c r="K5353" s="235">
        <v>99.989186208521133</v>
      </c>
      <c r="L5353" s="235">
        <v>99.988406281315562</v>
      </c>
      <c r="M5353" s="118"/>
      <c r="N5353" s="118">
        <v>100.99975999629109</v>
      </c>
      <c r="O5353" s="118"/>
    </row>
    <row r="5354" spans="9:15" x14ac:dyDescent="0.35">
      <c r="I5354" s="223">
        <v>48867</v>
      </c>
      <c r="J5354" s="233">
        <v>99.917561200889295</v>
      </c>
      <c r="K5354" s="235">
        <v>99.989189691223714</v>
      </c>
      <c r="L5354" s="235">
        <v>99.988409622444863</v>
      </c>
      <c r="M5354" s="118"/>
      <c r="N5354" s="118">
        <v>100.99957125549513</v>
      </c>
      <c r="O5354" s="118"/>
    </row>
    <row r="5355" spans="9:15" x14ac:dyDescent="0.35">
      <c r="I5355" s="223">
        <v>48868</v>
      </c>
      <c r="J5355" s="233">
        <v>99.917587759780744</v>
      </c>
      <c r="K5355" s="235">
        <v>99.989193173926296</v>
      </c>
      <c r="L5355" s="235">
        <v>99.988412963574163</v>
      </c>
      <c r="M5355" s="118"/>
      <c r="N5355" s="118">
        <v>100.99938251469915</v>
      </c>
      <c r="O5355" s="118"/>
    </row>
    <row r="5356" spans="9:15" x14ac:dyDescent="0.35">
      <c r="I5356" s="223">
        <v>48869</v>
      </c>
      <c r="J5356" s="233">
        <v>99.917614318672193</v>
      </c>
      <c r="K5356" s="235">
        <v>99.989196656628877</v>
      </c>
      <c r="L5356" s="235">
        <v>99.988416304703463</v>
      </c>
      <c r="M5356" s="118"/>
      <c r="N5356" s="118">
        <v>100.99919377390319</v>
      </c>
      <c r="O5356" s="118"/>
    </row>
    <row r="5357" spans="9:15" x14ac:dyDescent="0.35">
      <c r="I5357" s="223">
        <v>48870</v>
      </c>
      <c r="J5357" s="233">
        <v>99.917640877563642</v>
      </c>
      <c r="K5357" s="235">
        <v>99.989200139331459</v>
      </c>
      <c r="L5357" s="235">
        <v>99.988419645832764</v>
      </c>
      <c r="M5357" s="118"/>
      <c r="N5357" s="118">
        <v>100.99900503310721</v>
      </c>
      <c r="O5357" s="118"/>
    </row>
    <row r="5358" spans="9:15" x14ac:dyDescent="0.35">
      <c r="I5358" s="223">
        <v>48871</v>
      </c>
      <c r="J5358" s="233">
        <v>99.917667436455091</v>
      </c>
      <c r="K5358" s="235">
        <v>99.98920362203404</v>
      </c>
      <c r="L5358" s="235">
        <v>99.988422986962064</v>
      </c>
      <c r="M5358" s="118"/>
      <c r="N5358" s="118">
        <v>100.99881629231125</v>
      </c>
      <c r="O5358" s="118"/>
    </row>
    <row r="5359" spans="9:15" x14ac:dyDescent="0.35">
      <c r="I5359" s="223">
        <v>48872</v>
      </c>
      <c r="J5359" s="233">
        <v>99.917693995346539</v>
      </c>
      <c r="K5359" s="235">
        <v>99.989207104736622</v>
      </c>
      <c r="L5359" s="235">
        <v>99.988426328091364</v>
      </c>
      <c r="M5359" s="118"/>
      <c r="N5359" s="118">
        <v>100.99862755151527</v>
      </c>
      <c r="O5359" s="118"/>
    </row>
    <row r="5360" spans="9:15" x14ac:dyDescent="0.35">
      <c r="I5360" s="223">
        <v>48873</v>
      </c>
      <c r="J5360" s="233">
        <v>99.917720554237988</v>
      </c>
      <c r="K5360" s="235">
        <v>99.989210587439203</v>
      </c>
      <c r="L5360" s="235">
        <v>99.988429669220665</v>
      </c>
      <c r="M5360" s="118"/>
      <c r="N5360" s="118">
        <v>100.99843881071931</v>
      </c>
      <c r="O5360" s="118"/>
    </row>
    <row r="5361" spans="9:15" x14ac:dyDescent="0.35">
      <c r="I5361" s="223">
        <v>48874</v>
      </c>
      <c r="J5361" s="233">
        <v>99.917747113129437</v>
      </c>
      <c r="K5361" s="235">
        <v>99.989214070141784</v>
      </c>
      <c r="L5361" s="235">
        <v>99.988433010349965</v>
      </c>
      <c r="M5361" s="118"/>
      <c r="N5361" s="118">
        <v>100.99825006992333</v>
      </c>
      <c r="O5361" s="118"/>
    </row>
    <row r="5362" spans="9:15" x14ac:dyDescent="0.35">
      <c r="I5362" s="223">
        <v>48875</v>
      </c>
      <c r="J5362" s="233">
        <v>99.917773672020886</v>
      </c>
      <c r="K5362" s="235">
        <v>99.989217552844366</v>
      </c>
      <c r="L5362" s="235">
        <v>99.988436351479265</v>
      </c>
      <c r="M5362" s="118"/>
      <c r="N5362" s="118">
        <v>100.99806132912737</v>
      </c>
      <c r="O5362" s="118"/>
    </row>
    <row r="5363" spans="9:15" x14ac:dyDescent="0.35">
      <c r="I5363" s="223">
        <v>48876</v>
      </c>
      <c r="J5363" s="233">
        <v>99.917800230912334</v>
      </c>
      <c r="K5363" s="235">
        <v>99.989221035546947</v>
      </c>
      <c r="L5363" s="235">
        <v>99.988439692608566</v>
      </c>
      <c r="M5363" s="118"/>
      <c r="N5363" s="118">
        <v>100.99787258833139</v>
      </c>
      <c r="O5363" s="118"/>
    </row>
    <row r="5364" spans="9:15" x14ac:dyDescent="0.35">
      <c r="I5364" s="223">
        <v>48877</v>
      </c>
      <c r="J5364" s="233">
        <v>99.917826789803783</v>
      </c>
      <c r="K5364" s="235">
        <v>99.989224518249529</v>
      </c>
      <c r="L5364" s="235">
        <v>99.988443033737866</v>
      </c>
      <c r="M5364" s="118"/>
      <c r="N5364" s="118">
        <v>100.99768384753543</v>
      </c>
      <c r="O5364" s="118"/>
    </row>
    <row r="5365" spans="9:15" x14ac:dyDescent="0.35">
      <c r="I5365" s="223">
        <v>48878</v>
      </c>
      <c r="J5365" s="233">
        <v>99.917853348695232</v>
      </c>
      <c r="K5365" s="235">
        <v>99.98922800095211</v>
      </c>
      <c r="L5365" s="235">
        <v>99.988446374867166</v>
      </c>
      <c r="M5365" s="118"/>
      <c r="N5365" s="118">
        <v>100.99749510673945</v>
      </c>
      <c r="O5365" s="118"/>
    </row>
    <row r="5366" spans="9:15" x14ac:dyDescent="0.35">
      <c r="I5366" s="223">
        <v>48879</v>
      </c>
      <c r="J5366" s="233">
        <v>99.917879907586681</v>
      </c>
      <c r="K5366" s="235">
        <v>99.989231483654692</v>
      </c>
      <c r="L5366" s="235">
        <v>99.988449715996467</v>
      </c>
      <c r="M5366" s="118"/>
      <c r="N5366" s="118">
        <v>100.99730636594349</v>
      </c>
      <c r="O5366" s="118"/>
    </row>
    <row r="5367" spans="9:15" x14ac:dyDescent="0.35">
      <c r="I5367" s="223">
        <v>48880</v>
      </c>
      <c r="J5367" s="233">
        <v>99.917906466478129</v>
      </c>
      <c r="K5367" s="235">
        <v>99.989234966357273</v>
      </c>
      <c r="L5367" s="235">
        <v>99.988453057125767</v>
      </c>
      <c r="M5367" s="118"/>
      <c r="N5367" s="118">
        <v>100.99711762514751</v>
      </c>
      <c r="O5367" s="118"/>
    </row>
    <row r="5368" spans="9:15" x14ac:dyDescent="0.35">
      <c r="I5368" s="223">
        <v>48881</v>
      </c>
      <c r="J5368" s="233">
        <v>99.917933025369578</v>
      </c>
      <c r="K5368" s="235">
        <v>99.989238449059854</v>
      </c>
      <c r="L5368" s="235">
        <v>99.988456398255067</v>
      </c>
      <c r="M5368" s="118"/>
      <c r="N5368" s="118">
        <v>100.99692888435155</v>
      </c>
      <c r="O5368" s="118"/>
    </row>
    <row r="5369" spans="9:15" x14ac:dyDescent="0.35">
      <c r="I5369" s="223">
        <v>48882</v>
      </c>
      <c r="J5369" s="233">
        <v>99.917959584261027</v>
      </c>
      <c r="K5369" s="235">
        <v>99.989241931762436</v>
      </c>
      <c r="L5369" s="235">
        <v>99.988459739384368</v>
      </c>
      <c r="M5369" s="118"/>
      <c r="N5369" s="118">
        <v>100.99674014355557</v>
      </c>
      <c r="O5369" s="118"/>
    </row>
    <row r="5370" spans="9:15" x14ac:dyDescent="0.35">
      <c r="I5370" s="223">
        <v>48883</v>
      </c>
      <c r="J5370" s="233">
        <v>99.917986143152476</v>
      </c>
      <c r="K5370" s="235">
        <v>99.989245414465017</v>
      </c>
      <c r="L5370" s="235">
        <v>99.988463080513668</v>
      </c>
      <c r="M5370" s="118"/>
      <c r="N5370" s="118">
        <v>100.99655140275961</v>
      </c>
      <c r="O5370" s="118"/>
    </row>
    <row r="5371" spans="9:15" x14ac:dyDescent="0.35">
      <c r="I5371" s="223">
        <v>48884</v>
      </c>
      <c r="J5371" s="233">
        <v>99.918012702043924</v>
      </c>
      <c r="K5371" s="235">
        <v>99.989248897167599</v>
      </c>
      <c r="L5371" s="235">
        <v>99.988466421642968</v>
      </c>
      <c r="M5371" s="118"/>
      <c r="N5371" s="118">
        <v>100.99636266196363</v>
      </c>
      <c r="O5371" s="118"/>
    </row>
    <row r="5372" spans="9:15" x14ac:dyDescent="0.35">
      <c r="I5372" s="223">
        <v>48885</v>
      </c>
      <c r="J5372" s="233">
        <v>99.918039260935373</v>
      </c>
      <c r="K5372" s="235">
        <v>99.98925237987018</v>
      </c>
      <c r="L5372" s="235">
        <v>99.988469762772269</v>
      </c>
      <c r="M5372" s="118"/>
      <c r="N5372" s="118">
        <v>100.99617392116767</v>
      </c>
      <c r="O5372" s="118"/>
    </row>
    <row r="5373" spans="9:15" x14ac:dyDescent="0.35">
      <c r="I5373" s="223">
        <v>48886</v>
      </c>
      <c r="J5373" s="233">
        <v>99.918065819826822</v>
      </c>
      <c r="K5373" s="235">
        <v>99.989255862572762</v>
      </c>
      <c r="L5373" s="235">
        <v>99.988473103901569</v>
      </c>
      <c r="M5373" s="118"/>
      <c r="N5373" s="118">
        <v>100.99598518037169</v>
      </c>
      <c r="O5373" s="118"/>
    </row>
    <row r="5374" spans="9:15" x14ac:dyDescent="0.35">
      <c r="I5374" s="223">
        <v>48887</v>
      </c>
      <c r="J5374" s="233">
        <v>99.918092378718271</v>
      </c>
      <c r="K5374" s="235">
        <v>99.989259345275343</v>
      </c>
      <c r="L5374" s="235">
        <v>99.988476445030869</v>
      </c>
      <c r="M5374" s="118"/>
      <c r="N5374" s="118">
        <v>100.99579643957573</v>
      </c>
      <c r="O5374" s="118"/>
    </row>
    <row r="5375" spans="9:15" x14ac:dyDescent="0.35">
      <c r="I5375" s="223">
        <v>48888</v>
      </c>
      <c r="J5375" s="233">
        <v>99.918118937609719</v>
      </c>
      <c r="K5375" s="235">
        <v>99.989262827977925</v>
      </c>
      <c r="L5375" s="235">
        <v>99.98847978616017</v>
      </c>
      <c r="M5375" s="118"/>
      <c r="N5375" s="118">
        <v>100.99560769877975</v>
      </c>
      <c r="O5375" s="118"/>
    </row>
    <row r="5376" spans="9:15" x14ac:dyDescent="0.35">
      <c r="I5376" s="223">
        <v>48889</v>
      </c>
      <c r="J5376" s="233">
        <v>99.918145496501168</v>
      </c>
      <c r="K5376" s="235">
        <v>99.989266310680506</v>
      </c>
      <c r="L5376" s="235">
        <v>99.98848312728947</v>
      </c>
      <c r="M5376" s="118"/>
      <c r="N5376" s="118">
        <v>100.99541895798379</v>
      </c>
      <c r="O5376" s="118"/>
    </row>
    <row r="5377" spans="9:15" x14ac:dyDescent="0.35">
      <c r="I5377" s="223">
        <v>48890</v>
      </c>
      <c r="J5377" s="233">
        <v>99.918172055392617</v>
      </c>
      <c r="K5377" s="235">
        <v>99.989269793383087</v>
      </c>
      <c r="L5377" s="235">
        <v>99.98848646841877</v>
      </c>
      <c r="M5377" s="118"/>
      <c r="N5377" s="118">
        <v>100.99523021718781</v>
      </c>
      <c r="O5377" s="118"/>
    </row>
    <row r="5378" spans="9:15" x14ac:dyDescent="0.35">
      <c r="I5378" s="223">
        <v>48891</v>
      </c>
      <c r="J5378" s="233">
        <v>99.918198614284066</v>
      </c>
      <c r="K5378" s="235">
        <v>99.989273276085669</v>
      </c>
      <c r="L5378" s="235">
        <v>99.988489809548071</v>
      </c>
      <c r="M5378" s="118"/>
      <c r="N5378" s="118">
        <v>100.99504147639185</v>
      </c>
      <c r="O5378" s="118"/>
    </row>
    <row r="5379" spans="9:15" x14ac:dyDescent="0.35">
      <c r="I5379" s="223">
        <v>48892</v>
      </c>
      <c r="J5379" s="233">
        <v>99.918225173175514</v>
      </c>
      <c r="K5379" s="235">
        <v>99.98927675878825</v>
      </c>
      <c r="L5379" s="235">
        <v>99.988493150677371</v>
      </c>
      <c r="M5379" s="118"/>
      <c r="N5379" s="118">
        <v>100.99485273559587</v>
      </c>
      <c r="O5379" s="118"/>
    </row>
    <row r="5380" spans="9:15" x14ac:dyDescent="0.35">
      <c r="I5380" s="223">
        <v>48893</v>
      </c>
      <c r="J5380" s="233">
        <v>99.918251732066963</v>
      </c>
      <c r="K5380" s="235">
        <v>99.989280241490832</v>
      </c>
      <c r="L5380" s="235">
        <v>99.988496491806671</v>
      </c>
      <c r="M5380" s="118"/>
      <c r="N5380" s="118">
        <v>100.99466399479991</v>
      </c>
      <c r="O5380" s="118"/>
    </row>
    <row r="5381" spans="9:15" x14ac:dyDescent="0.35">
      <c r="I5381" s="223">
        <v>48894</v>
      </c>
      <c r="J5381" s="233">
        <v>99.918278290958412</v>
      </c>
      <c r="K5381" s="235">
        <v>99.989283724193413</v>
      </c>
      <c r="L5381" s="235">
        <v>99.988499832935972</v>
      </c>
      <c r="M5381" s="118"/>
      <c r="N5381" s="118">
        <v>100.99447525400393</v>
      </c>
      <c r="O5381" s="118"/>
    </row>
    <row r="5382" spans="9:15" x14ac:dyDescent="0.35">
      <c r="I5382" s="223">
        <v>48895</v>
      </c>
      <c r="J5382" s="233">
        <v>99.918304849849861</v>
      </c>
      <c r="K5382" s="235">
        <v>99.989287206895995</v>
      </c>
      <c r="L5382" s="235">
        <v>99.988503174065272</v>
      </c>
      <c r="M5382" s="118"/>
      <c r="N5382" s="118">
        <v>100.99428651320797</v>
      </c>
      <c r="O5382" s="118"/>
    </row>
    <row r="5383" spans="9:15" x14ac:dyDescent="0.35">
      <c r="I5383" s="223">
        <v>48896</v>
      </c>
      <c r="J5383" s="233">
        <v>99.918331408741309</v>
      </c>
      <c r="K5383" s="235">
        <v>99.989290689598576</v>
      </c>
      <c r="L5383" s="235">
        <v>99.988506515194572</v>
      </c>
      <c r="M5383" s="118"/>
      <c r="N5383" s="118">
        <v>100.99409777241199</v>
      </c>
      <c r="O5383" s="118"/>
    </row>
    <row r="5384" spans="9:15" x14ac:dyDescent="0.35">
      <c r="I5384" s="223">
        <v>48897</v>
      </c>
      <c r="J5384" s="233">
        <v>99.918357967632758</v>
      </c>
      <c r="K5384" s="235">
        <v>99.989294172301157</v>
      </c>
      <c r="L5384" s="235">
        <v>99.988509856323873</v>
      </c>
      <c r="M5384" s="118"/>
      <c r="N5384" s="118">
        <v>100.99390903161603</v>
      </c>
      <c r="O5384" s="118"/>
    </row>
    <row r="5385" spans="9:15" x14ac:dyDescent="0.35">
      <c r="I5385" s="223">
        <v>48898</v>
      </c>
      <c r="J5385" s="233">
        <v>99.918384526524207</v>
      </c>
      <c r="K5385" s="235">
        <v>99.989297655003739</v>
      </c>
      <c r="L5385" s="235">
        <v>99.988513197453173</v>
      </c>
      <c r="M5385" s="118"/>
      <c r="N5385" s="118">
        <v>100.99372029082005</v>
      </c>
      <c r="O5385" s="118"/>
    </row>
    <row r="5386" spans="9:15" x14ac:dyDescent="0.35">
      <c r="I5386" s="223">
        <v>48899</v>
      </c>
      <c r="J5386" s="233">
        <v>99.918411085415656</v>
      </c>
      <c r="K5386" s="235">
        <v>99.98930113770632</v>
      </c>
      <c r="L5386" s="235">
        <v>99.988516538582473</v>
      </c>
      <c r="M5386" s="118"/>
      <c r="N5386" s="118">
        <v>100.99353155002409</v>
      </c>
      <c r="O5386" s="118"/>
    </row>
    <row r="5387" spans="9:15" x14ac:dyDescent="0.35">
      <c r="I5387" s="223">
        <v>48900</v>
      </c>
      <c r="J5387" s="233">
        <v>99.918437644307105</v>
      </c>
      <c r="K5387" s="235">
        <v>99.989304620408902</v>
      </c>
      <c r="L5387" s="235">
        <v>99.988519879711774</v>
      </c>
      <c r="M5387" s="118"/>
      <c r="N5387" s="118">
        <v>100.99334280922811</v>
      </c>
      <c r="O5387" s="118"/>
    </row>
    <row r="5388" spans="9:15" x14ac:dyDescent="0.35">
      <c r="I5388" s="223">
        <v>48901</v>
      </c>
      <c r="J5388" s="233">
        <v>99.918464203198553</v>
      </c>
      <c r="K5388" s="235">
        <v>99.989308103111483</v>
      </c>
      <c r="L5388" s="235">
        <v>99.988523220841074</v>
      </c>
      <c r="M5388" s="118"/>
      <c r="N5388" s="118">
        <v>100.99315406843215</v>
      </c>
      <c r="O5388" s="118"/>
    </row>
    <row r="5389" spans="9:15" x14ac:dyDescent="0.35">
      <c r="I5389" s="223">
        <v>48902</v>
      </c>
      <c r="J5389" s="233">
        <v>99.918490762090002</v>
      </c>
      <c r="K5389" s="235">
        <v>99.989311585814065</v>
      </c>
      <c r="L5389" s="235">
        <v>99.988526561970374</v>
      </c>
      <c r="M5389" s="118"/>
      <c r="N5389" s="118">
        <v>100.99296532763617</v>
      </c>
      <c r="O5389" s="118"/>
    </row>
    <row r="5390" spans="9:15" x14ac:dyDescent="0.35">
      <c r="I5390" s="223">
        <v>48903</v>
      </c>
      <c r="J5390" s="233">
        <v>99.918517320981451</v>
      </c>
      <c r="K5390" s="235">
        <v>99.989315068516646</v>
      </c>
      <c r="L5390" s="235">
        <v>99.988529903099675</v>
      </c>
      <c r="M5390" s="118"/>
      <c r="N5390" s="118">
        <v>100.99277658684021</v>
      </c>
      <c r="O5390" s="118"/>
    </row>
    <row r="5391" spans="9:15" x14ac:dyDescent="0.35">
      <c r="I5391" s="223">
        <v>48904</v>
      </c>
      <c r="J5391" s="233">
        <v>99.9185438798729</v>
      </c>
      <c r="K5391" s="235">
        <v>99.989318551219228</v>
      </c>
      <c r="L5391" s="235">
        <v>99.988533244228975</v>
      </c>
      <c r="M5391" s="118"/>
      <c r="N5391" s="118">
        <v>100.99258784604423</v>
      </c>
      <c r="O5391" s="118"/>
    </row>
    <row r="5392" spans="9:15" x14ac:dyDescent="0.35">
      <c r="I5392" s="223">
        <v>48905</v>
      </c>
      <c r="J5392" s="233">
        <v>99.918570438764348</v>
      </c>
      <c r="K5392" s="235">
        <v>99.989322033921809</v>
      </c>
      <c r="L5392" s="235">
        <v>99.988536585358275</v>
      </c>
      <c r="M5392" s="118"/>
      <c r="N5392" s="118">
        <v>100.99239910524827</v>
      </c>
      <c r="O5392" s="118"/>
    </row>
    <row r="5393" spans="9:15" x14ac:dyDescent="0.35">
      <c r="I5393" s="223">
        <v>48906</v>
      </c>
      <c r="J5393" s="233">
        <v>99.918596997655797</v>
      </c>
      <c r="K5393" s="235">
        <v>99.98932551662439</v>
      </c>
      <c r="L5393" s="235">
        <v>99.988539926487576</v>
      </c>
      <c r="M5393" s="118"/>
      <c r="N5393" s="118">
        <v>100.99221036445229</v>
      </c>
      <c r="O5393" s="118"/>
    </row>
    <row r="5394" spans="9:15" x14ac:dyDescent="0.35">
      <c r="I5394" s="223">
        <v>48907</v>
      </c>
      <c r="J5394" s="233">
        <v>99.918623556547246</v>
      </c>
      <c r="K5394" s="235">
        <v>99.989328999326972</v>
      </c>
      <c r="L5394" s="235">
        <v>99.988543267616876</v>
      </c>
      <c r="M5394" s="118"/>
      <c r="N5394" s="118">
        <v>100.99202162365633</v>
      </c>
      <c r="O5394" s="118"/>
    </row>
    <row r="5395" spans="9:15" x14ac:dyDescent="0.35">
      <c r="I5395" s="223">
        <v>48908</v>
      </c>
      <c r="J5395" s="233">
        <v>99.918650115438695</v>
      </c>
      <c r="K5395" s="235">
        <v>99.989332482029553</v>
      </c>
      <c r="L5395" s="235">
        <v>99.988546608746177</v>
      </c>
      <c r="M5395" s="118"/>
      <c r="N5395" s="118">
        <v>100.99183288286035</v>
      </c>
      <c r="O5395" s="118"/>
    </row>
    <row r="5396" spans="9:15" x14ac:dyDescent="0.35">
      <c r="I5396" s="223">
        <v>48909</v>
      </c>
      <c r="J5396" s="233">
        <v>99.918676674330143</v>
      </c>
      <c r="K5396" s="235">
        <v>99.989335964732135</v>
      </c>
      <c r="L5396" s="235">
        <v>99.988549949875477</v>
      </c>
      <c r="M5396" s="118"/>
      <c r="N5396" s="118">
        <v>100.99164414206439</v>
      </c>
      <c r="O5396" s="118"/>
    </row>
    <row r="5397" spans="9:15" x14ac:dyDescent="0.35">
      <c r="I5397" s="223">
        <v>48910</v>
      </c>
      <c r="J5397" s="233">
        <v>99.918703233221592</v>
      </c>
      <c r="K5397" s="235">
        <v>99.989339447434716</v>
      </c>
      <c r="L5397" s="235">
        <v>99.988553291004777</v>
      </c>
      <c r="M5397" s="118"/>
      <c r="N5397" s="118">
        <v>100.99145540126841</v>
      </c>
      <c r="O5397" s="118"/>
    </row>
    <row r="5398" spans="9:15" x14ac:dyDescent="0.35">
      <c r="I5398" s="223">
        <v>48911</v>
      </c>
      <c r="J5398" s="233">
        <v>99.918729792113041</v>
      </c>
      <c r="K5398" s="235">
        <v>99.989342930137298</v>
      </c>
      <c r="L5398" s="235">
        <v>99.988556632134078</v>
      </c>
      <c r="M5398" s="118"/>
      <c r="N5398" s="118">
        <v>100.99126666047245</v>
      </c>
      <c r="O5398" s="118"/>
    </row>
    <row r="5399" spans="9:15" x14ac:dyDescent="0.35">
      <c r="I5399" s="223">
        <v>48912</v>
      </c>
      <c r="J5399" s="233">
        <v>99.91875635100449</v>
      </c>
      <c r="K5399" s="235">
        <v>99.989346412839879</v>
      </c>
      <c r="L5399" s="235">
        <v>99.988559973263378</v>
      </c>
      <c r="M5399" s="118"/>
      <c r="N5399" s="118">
        <v>100.99107791967647</v>
      </c>
      <c r="O5399" s="118"/>
    </row>
    <row r="5400" spans="9:15" x14ac:dyDescent="0.35">
      <c r="I5400" s="223">
        <v>48913</v>
      </c>
      <c r="J5400" s="233">
        <v>99.918782909895938</v>
      </c>
      <c r="K5400" s="235">
        <v>99.98934989554246</v>
      </c>
      <c r="L5400" s="235">
        <v>99.988563314392678</v>
      </c>
      <c r="M5400" s="118"/>
      <c r="N5400" s="118">
        <v>100.99088917888051</v>
      </c>
      <c r="O5400" s="118"/>
    </row>
    <row r="5401" spans="9:15" x14ac:dyDescent="0.35">
      <c r="I5401" s="223">
        <v>48914</v>
      </c>
      <c r="J5401" s="233">
        <v>99.918809468787387</v>
      </c>
      <c r="K5401" s="235">
        <v>99.989353378245042</v>
      </c>
      <c r="L5401" s="235">
        <v>99.988566655521979</v>
      </c>
      <c r="M5401" s="118"/>
      <c r="N5401" s="118">
        <v>100.99070043808453</v>
      </c>
      <c r="O5401" s="118"/>
    </row>
    <row r="5402" spans="9:15" x14ac:dyDescent="0.35">
      <c r="I5402" s="223">
        <v>48915</v>
      </c>
      <c r="J5402" s="233">
        <v>99.918836027678836</v>
      </c>
      <c r="K5402" s="235">
        <v>99.989356860947623</v>
      </c>
      <c r="L5402" s="235">
        <v>99.988569996651279</v>
      </c>
      <c r="M5402" s="118"/>
      <c r="N5402" s="118">
        <v>100.99051169728857</v>
      </c>
      <c r="O5402" s="118"/>
    </row>
    <row r="5403" spans="9:15" x14ac:dyDescent="0.35">
      <c r="I5403" s="223">
        <v>48916</v>
      </c>
      <c r="J5403" s="233">
        <v>99.918862586570285</v>
      </c>
      <c r="K5403" s="235">
        <v>99.989360343650205</v>
      </c>
      <c r="L5403" s="235">
        <v>99.988573337780579</v>
      </c>
      <c r="M5403" s="118"/>
      <c r="N5403" s="118">
        <v>100.99032295649259</v>
      </c>
      <c r="O5403" s="118"/>
    </row>
    <row r="5404" spans="9:15" x14ac:dyDescent="0.35">
      <c r="I5404" s="223">
        <v>48917</v>
      </c>
      <c r="J5404" s="233">
        <v>99.918889145461733</v>
      </c>
      <c r="K5404" s="235">
        <v>99.989363826352786</v>
      </c>
      <c r="L5404" s="235">
        <v>99.98857667890988</v>
      </c>
      <c r="M5404" s="118"/>
      <c r="N5404" s="118">
        <v>100.99013421569663</v>
      </c>
      <c r="O5404" s="118"/>
    </row>
    <row r="5405" spans="9:15" x14ac:dyDescent="0.35">
      <c r="I5405" s="223">
        <v>48918</v>
      </c>
      <c r="J5405" s="233">
        <v>99.918915704353182</v>
      </c>
      <c r="K5405" s="235">
        <v>99.989367309055368</v>
      </c>
      <c r="L5405" s="235">
        <v>99.98858002003918</v>
      </c>
      <c r="M5405" s="118"/>
      <c r="N5405" s="118">
        <v>100.98994547490065</v>
      </c>
      <c r="O5405" s="118"/>
    </row>
    <row r="5406" spans="9:15" x14ac:dyDescent="0.35">
      <c r="I5406" s="223">
        <v>48919</v>
      </c>
      <c r="J5406" s="233">
        <v>99.918942263244631</v>
      </c>
      <c r="K5406" s="235">
        <v>99.989370791757949</v>
      </c>
      <c r="L5406" s="235">
        <v>99.98858336116848</v>
      </c>
      <c r="M5406" s="118"/>
      <c r="N5406" s="118">
        <v>100.98975673410469</v>
      </c>
      <c r="O5406" s="118"/>
    </row>
    <row r="5407" spans="9:15" x14ac:dyDescent="0.35">
      <c r="I5407" s="223">
        <v>48920</v>
      </c>
      <c r="J5407" s="233">
        <v>99.91896882213608</v>
      </c>
      <c r="K5407" s="235">
        <v>99.989374274460531</v>
      </c>
      <c r="L5407" s="235">
        <v>99.988586702297781</v>
      </c>
      <c r="M5407" s="118"/>
      <c r="N5407" s="118">
        <v>100.98956799330871</v>
      </c>
      <c r="O5407" s="118"/>
    </row>
    <row r="5408" spans="9:15" x14ac:dyDescent="0.35">
      <c r="I5408" s="223">
        <v>48921</v>
      </c>
      <c r="J5408" s="233">
        <v>99.918995381027528</v>
      </c>
      <c r="K5408" s="235">
        <v>99.989377757163112</v>
      </c>
      <c r="L5408" s="235">
        <v>99.988590043427081</v>
      </c>
      <c r="M5408" s="118"/>
      <c r="N5408" s="118">
        <v>100.98937925251275</v>
      </c>
      <c r="O5408" s="118"/>
    </row>
    <row r="5409" spans="9:15" x14ac:dyDescent="0.35">
      <c r="I5409" s="223">
        <v>48922</v>
      </c>
      <c r="J5409" s="233">
        <v>99.919021939918977</v>
      </c>
      <c r="K5409" s="235">
        <v>99.989381239865693</v>
      </c>
      <c r="L5409" s="235">
        <v>99.988593384556381</v>
      </c>
      <c r="M5409" s="118"/>
      <c r="N5409" s="118">
        <v>100.98919051171677</v>
      </c>
      <c r="O5409" s="118"/>
    </row>
    <row r="5410" spans="9:15" x14ac:dyDescent="0.35">
      <c r="I5410" s="223">
        <v>48923</v>
      </c>
      <c r="J5410" s="233">
        <v>99.919048498810426</v>
      </c>
      <c r="K5410" s="235">
        <v>99.989384722568275</v>
      </c>
      <c r="L5410" s="235">
        <v>99.988596725685682</v>
      </c>
      <c r="M5410" s="118"/>
      <c r="N5410" s="118">
        <v>100.98900177092081</v>
      </c>
      <c r="O5410" s="118"/>
    </row>
    <row r="5411" spans="9:15" x14ac:dyDescent="0.35">
      <c r="I5411" s="223">
        <v>48924</v>
      </c>
      <c r="J5411" s="233">
        <v>99.919075057701875</v>
      </c>
      <c r="K5411" s="235">
        <v>99.989388205270856</v>
      </c>
      <c r="L5411" s="235">
        <v>99.988600066814982</v>
      </c>
      <c r="M5411" s="118"/>
      <c r="N5411" s="118">
        <v>100.98881303012483</v>
      </c>
      <c r="O5411" s="118"/>
    </row>
    <row r="5412" spans="9:15" x14ac:dyDescent="0.35">
      <c r="I5412" s="223">
        <v>48925</v>
      </c>
      <c r="J5412" s="233">
        <v>99.919101616593323</v>
      </c>
      <c r="K5412" s="235">
        <v>99.989391687973438</v>
      </c>
      <c r="L5412" s="235">
        <v>99.988603407944282</v>
      </c>
      <c r="M5412" s="118"/>
      <c r="N5412" s="118">
        <v>100.98862428932887</v>
      </c>
      <c r="O5412" s="118"/>
    </row>
    <row r="5413" spans="9:15" x14ac:dyDescent="0.35">
      <c r="I5413" s="223">
        <v>48926</v>
      </c>
      <c r="J5413" s="233">
        <v>99.919128175484772</v>
      </c>
      <c r="K5413" s="235">
        <v>99.989395170676019</v>
      </c>
      <c r="L5413" s="235">
        <v>99.988606749073583</v>
      </c>
      <c r="M5413" s="118"/>
      <c r="N5413" s="118">
        <v>100.98843554853289</v>
      </c>
      <c r="O5413" s="118"/>
    </row>
    <row r="5414" spans="9:15" x14ac:dyDescent="0.35">
      <c r="I5414" s="223">
        <v>48927</v>
      </c>
      <c r="J5414" s="233">
        <v>99.919154734376221</v>
      </c>
      <c r="K5414" s="235">
        <v>99.989398653378601</v>
      </c>
      <c r="L5414" s="235">
        <v>99.988610090202883</v>
      </c>
      <c r="M5414" s="118"/>
      <c r="N5414" s="118">
        <v>100.98824680773693</v>
      </c>
      <c r="O5414" s="118"/>
    </row>
    <row r="5415" spans="9:15" x14ac:dyDescent="0.35">
      <c r="I5415" s="223">
        <v>48928</v>
      </c>
      <c r="J5415" s="233">
        <v>99.91918129326767</v>
      </c>
      <c r="K5415" s="235">
        <v>99.989402136081182</v>
      </c>
      <c r="L5415" s="235">
        <v>99.988613431332183</v>
      </c>
      <c r="M5415" s="118"/>
      <c r="N5415" s="118">
        <v>100.98805806694095</v>
      </c>
      <c r="O5415" s="118"/>
    </row>
    <row r="5416" spans="9:15" x14ac:dyDescent="0.35">
      <c r="I5416" s="223">
        <v>48929</v>
      </c>
      <c r="J5416" s="233">
        <v>99.919207852159118</v>
      </c>
      <c r="K5416" s="235">
        <v>99.989405618783763</v>
      </c>
      <c r="L5416" s="235">
        <v>99.988616772461484</v>
      </c>
      <c r="M5416" s="118"/>
      <c r="N5416" s="118">
        <v>100.98786932614499</v>
      </c>
      <c r="O5416" s="118"/>
    </row>
    <row r="5417" spans="9:15" x14ac:dyDescent="0.35">
      <c r="I5417" s="223">
        <v>48930</v>
      </c>
      <c r="J5417" s="233">
        <v>99.919234411050567</v>
      </c>
      <c r="K5417" s="235">
        <v>99.989409101486345</v>
      </c>
      <c r="L5417" s="235">
        <v>99.988620113590784</v>
      </c>
      <c r="M5417" s="118"/>
      <c r="N5417" s="118">
        <v>100.98768058534901</v>
      </c>
      <c r="O5417" s="118"/>
    </row>
    <row r="5418" spans="9:15" x14ac:dyDescent="0.35">
      <c r="I5418" s="223">
        <v>48931</v>
      </c>
      <c r="J5418" s="233">
        <v>99.919260969942016</v>
      </c>
      <c r="K5418" s="235">
        <v>99.989412584188926</v>
      </c>
      <c r="L5418" s="235">
        <v>99.988623454720084</v>
      </c>
      <c r="M5418" s="118"/>
      <c r="N5418" s="118">
        <v>100.98749184455305</v>
      </c>
      <c r="O5418" s="118"/>
    </row>
    <row r="5419" spans="9:15" x14ac:dyDescent="0.35">
      <c r="I5419" s="223">
        <v>48932</v>
      </c>
      <c r="J5419" s="233">
        <v>99.919287528833465</v>
      </c>
      <c r="K5419" s="235">
        <v>99.989416066891508</v>
      </c>
      <c r="L5419" s="235">
        <v>99.988626795849385</v>
      </c>
      <c r="M5419" s="118"/>
      <c r="N5419" s="118">
        <v>100.98730310375707</v>
      </c>
      <c r="O5419" s="118"/>
    </row>
    <row r="5420" spans="9:15" x14ac:dyDescent="0.35">
      <c r="I5420" s="223">
        <v>48933</v>
      </c>
      <c r="J5420" s="233">
        <v>99.919314087724914</v>
      </c>
      <c r="K5420" s="235">
        <v>99.989419549594089</v>
      </c>
      <c r="L5420" s="235">
        <v>99.988630136978685</v>
      </c>
      <c r="M5420" s="118"/>
      <c r="N5420" s="118">
        <v>100.98711436296111</v>
      </c>
      <c r="O5420" s="118"/>
    </row>
    <row r="5421" spans="9:15" x14ac:dyDescent="0.35">
      <c r="I5421" s="223">
        <v>48934</v>
      </c>
      <c r="J5421" s="233">
        <v>99.919340646616362</v>
      </c>
      <c r="K5421" s="235">
        <v>99.989423032296671</v>
      </c>
      <c r="L5421" s="235">
        <v>99.988633478107985</v>
      </c>
      <c r="M5421" s="118"/>
      <c r="N5421" s="118">
        <v>100.98692562216513</v>
      </c>
      <c r="O5421" s="118"/>
    </row>
    <row r="5422" spans="9:15" x14ac:dyDescent="0.35">
      <c r="I5422" s="223">
        <v>48935</v>
      </c>
      <c r="J5422" s="233">
        <v>99.919367205507811</v>
      </c>
      <c r="K5422" s="235">
        <v>99.989426514999252</v>
      </c>
      <c r="L5422" s="235">
        <v>99.988636819237286</v>
      </c>
      <c r="M5422" s="118"/>
      <c r="N5422" s="118">
        <v>100.98673688136917</v>
      </c>
      <c r="O5422" s="118"/>
    </row>
    <row r="5423" spans="9:15" x14ac:dyDescent="0.35">
      <c r="I5423" s="223">
        <v>48936</v>
      </c>
      <c r="J5423" s="233">
        <v>99.91939376439926</v>
      </c>
      <c r="K5423" s="235">
        <v>99.989429997701833</v>
      </c>
      <c r="L5423" s="235">
        <v>99.988640160366586</v>
      </c>
      <c r="M5423" s="118"/>
      <c r="N5423" s="118">
        <v>100.98654814057319</v>
      </c>
      <c r="O5423" s="118"/>
    </row>
    <row r="5424" spans="9:15" x14ac:dyDescent="0.35">
      <c r="I5424" s="223">
        <v>48937</v>
      </c>
      <c r="J5424" s="233">
        <v>99.919420323290709</v>
      </c>
      <c r="K5424" s="235">
        <v>99.989433480404415</v>
      </c>
      <c r="L5424" s="235">
        <v>99.988643501495886</v>
      </c>
      <c r="M5424" s="118"/>
      <c r="N5424" s="118">
        <v>100.98635939977723</v>
      </c>
      <c r="O5424" s="118"/>
    </row>
    <row r="5425" spans="9:15" x14ac:dyDescent="0.35">
      <c r="I5425" s="223">
        <v>48938</v>
      </c>
      <c r="J5425" s="233">
        <v>99.919446882182157</v>
      </c>
      <c r="K5425" s="235">
        <v>99.989436963106996</v>
      </c>
      <c r="L5425" s="235">
        <v>99.988646842625187</v>
      </c>
      <c r="M5425" s="118"/>
      <c r="N5425" s="118">
        <v>100.98617065898125</v>
      </c>
      <c r="O5425" s="118"/>
    </row>
    <row r="5426" spans="9:15" x14ac:dyDescent="0.35">
      <c r="I5426" s="223">
        <v>48939</v>
      </c>
      <c r="J5426" s="233">
        <v>99.919473441073606</v>
      </c>
      <c r="K5426" s="235">
        <v>99.989440445809578</v>
      </c>
      <c r="L5426" s="235">
        <v>99.988650183754487</v>
      </c>
      <c r="M5426" s="118"/>
      <c r="N5426" s="118">
        <v>100.98598191818529</v>
      </c>
      <c r="O5426" s="118"/>
    </row>
    <row r="5427" spans="9:15" x14ac:dyDescent="0.35">
      <c r="I5427" s="223">
        <v>48940</v>
      </c>
      <c r="J5427" s="233">
        <v>99.919499999965055</v>
      </c>
      <c r="K5427" s="235">
        <v>99.989443928512159</v>
      </c>
      <c r="L5427" s="235">
        <v>99.988653524883787</v>
      </c>
      <c r="M5427" s="118"/>
      <c r="N5427" s="118">
        <v>100.98579317738931</v>
      </c>
      <c r="O5427" s="118"/>
    </row>
    <row r="5428" spans="9:15" x14ac:dyDescent="0.35">
      <c r="I5428" s="223">
        <v>48941</v>
      </c>
      <c r="J5428" s="233">
        <v>99.919526558856504</v>
      </c>
      <c r="K5428" s="235">
        <v>99.989447411214741</v>
      </c>
      <c r="L5428" s="235">
        <v>99.988656866013088</v>
      </c>
      <c r="M5428" s="118"/>
      <c r="N5428" s="118">
        <v>100.98560443659335</v>
      </c>
      <c r="O5428" s="118"/>
    </row>
    <row r="5429" spans="9:15" x14ac:dyDescent="0.35">
      <c r="I5429" s="223">
        <v>48942</v>
      </c>
      <c r="J5429" s="233">
        <v>99.919553117747952</v>
      </c>
      <c r="K5429" s="235">
        <v>99.989450893917322</v>
      </c>
      <c r="L5429" s="235">
        <v>99.988660207142388</v>
      </c>
      <c r="M5429" s="118"/>
      <c r="N5429" s="118">
        <v>100.98541569579737</v>
      </c>
      <c r="O5429" s="118"/>
    </row>
    <row r="5430" spans="9:15" x14ac:dyDescent="0.35">
      <c r="I5430" s="223">
        <v>48943</v>
      </c>
      <c r="J5430" s="233">
        <v>99.919579676639401</v>
      </c>
      <c r="K5430" s="235">
        <v>99.989454376619904</v>
      </c>
      <c r="L5430" s="235">
        <v>99.988663548271688</v>
      </c>
      <c r="M5430" s="118"/>
      <c r="N5430" s="118">
        <v>100.98522695500141</v>
      </c>
      <c r="O5430" s="118"/>
    </row>
    <row r="5431" spans="9:15" x14ac:dyDescent="0.35">
      <c r="I5431" s="223">
        <v>48944</v>
      </c>
      <c r="J5431" s="233">
        <v>99.91960623553085</v>
      </c>
      <c r="K5431" s="235">
        <v>99.989457859322485</v>
      </c>
      <c r="L5431" s="235">
        <v>99.988666889400989</v>
      </c>
      <c r="M5431" s="118"/>
      <c r="N5431" s="118">
        <v>100.98503821420543</v>
      </c>
      <c r="O5431" s="118"/>
    </row>
    <row r="5432" spans="9:15" x14ac:dyDescent="0.35">
      <c r="I5432" s="223">
        <v>48945</v>
      </c>
      <c r="J5432" s="233">
        <v>99.919632794422299</v>
      </c>
      <c r="K5432" s="235">
        <v>99.989461342025066</v>
      </c>
      <c r="L5432" s="235">
        <v>99.988670230530289</v>
      </c>
      <c r="M5432" s="118"/>
      <c r="N5432" s="118">
        <v>100.98484947340947</v>
      </c>
      <c r="O5432" s="118"/>
    </row>
    <row r="5433" spans="9:15" x14ac:dyDescent="0.35">
      <c r="I5433" s="223">
        <v>48946</v>
      </c>
      <c r="J5433" s="233">
        <v>99.919659353313747</v>
      </c>
      <c r="K5433" s="235">
        <v>99.989464824727648</v>
      </c>
      <c r="L5433" s="235">
        <v>99.988673571659589</v>
      </c>
      <c r="M5433" s="118"/>
      <c r="N5433" s="118">
        <v>100.98466073261349</v>
      </c>
      <c r="O5433" s="118"/>
    </row>
    <row r="5434" spans="9:15" x14ac:dyDescent="0.35">
      <c r="I5434" s="223">
        <v>48947</v>
      </c>
      <c r="J5434" s="233">
        <v>99.919685912205196</v>
      </c>
      <c r="K5434" s="235">
        <v>99.989468307430229</v>
      </c>
      <c r="L5434" s="235">
        <v>99.98867691278889</v>
      </c>
      <c r="M5434" s="118"/>
      <c r="N5434" s="118">
        <v>100.98447199181753</v>
      </c>
      <c r="O5434" s="118"/>
    </row>
    <row r="5435" spans="9:15" x14ac:dyDescent="0.35">
      <c r="I5435" s="223">
        <v>48948</v>
      </c>
      <c r="J5435" s="233">
        <v>99.919712471096645</v>
      </c>
      <c r="K5435" s="235">
        <v>99.989471790132811</v>
      </c>
      <c r="L5435" s="235">
        <v>99.98868025391819</v>
      </c>
      <c r="M5435" s="118"/>
      <c r="N5435" s="118">
        <v>100.98428325102155</v>
      </c>
      <c r="O5435" s="118"/>
    </row>
    <row r="5436" spans="9:15" x14ac:dyDescent="0.35">
      <c r="I5436" s="223">
        <v>48949</v>
      </c>
      <c r="J5436" s="233">
        <v>99.919739029988094</v>
      </c>
      <c r="K5436" s="235">
        <v>99.989475272835392</v>
      </c>
      <c r="L5436" s="235">
        <v>99.98868359504749</v>
      </c>
      <c r="M5436" s="118"/>
      <c r="N5436" s="118">
        <v>100.98409451022559</v>
      </c>
      <c r="O5436" s="118"/>
    </row>
    <row r="5437" spans="9:15" x14ac:dyDescent="0.35">
      <c r="I5437" s="223">
        <v>48950</v>
      </c>
      <c r="J5437" s="233">
        <v>99.919765588879542</v>
      </c>
      <c r="K5437" s="235">
        <v>99.989478755537974</v>
      </c>
      <c r="L5437" s="235">
        <v>99.988686936176791</v>
      </c>
      <c r="M5437" s="118"/>
      <c r="N5437" s="118">
        <v>100.98390576942961</v>
      </c>
      <c r="O5437" s="118"/>
    </row>
    <row r="5438" spans="9:15" x14ac:dyDescent="0.35">
      <c r="I5438" s="223">
        <v>48951</v>
      </c>
      <c r="J5438" s="233">
        <v>99.919792147770991</v>
      </c>
      <c r="K5438" s="235">
        <v>99.989482238240555</v>
      </c>
      <c r="L5438" s="235">
        <v>99.988690277306091</v>
      </c>
      <c r="M5438" s="118"/>
      <c r="N5438" s="118">
        <v>100.98371702863365</v>
      </c>
      <c r="O5438" s="118"/>
    </row>
    <row r="5439" spans="9:15" x14ac:dyDescent="0.35">
      <c r="I5439" s="223">
        <v>48952</v>
      </c>
      <c r="J5439" s="233">
        <v>99.91981870666244</v>
      </c>
      <c r="K5439" s="235">
        <v>99.989485720943136</v>
      </c>
      <c r="L5439" s="235">
        <v>99.988693618435391</v>
      </c>
      <c r="M5439" s="118"/>
      <c r="N5439" s="118">
        <v>100.98352828783767</v>
      </c>
      <c r="O5439" s="118"/>
    </row>
    <row r="5440" spans="9:15" x14ac:dyDescent="0.35">
      <c r="I5440" s="223">
        <v>48953</v>
      </c>
      <c r="J5440" s="233">
        <v>99.919845265553889</v>
      </c>
      <c r="K5440" s="235">
        <v>99.989489203645718</v>
      </c>
      <c r="L5440" s="235">
        <v>99.988696959564692</v>
      </c>
      <c r="M5440" s="118"/>
      <c r="N5440" s="118">
        <v>100.98333954704171</v>
      </c>
      <c r="O5440" s="118"/>
    </row>
    <row r="5441" spans="9:15" x14ac:dyDescent="0.35">
      <c r="I5441" s="223">
        <v>48954</v>
      </c>
      <c r="J5441" s="233">
        <v>99.919871824445337</v>
      </c>
      <c r="K5441" s="235">
        <v>99.989492686348299</v>
      </c>
      <c r="L5441" s="235">
        <v>99.988700300693992</v>
      </c>
      <c r="M5441" s="118"/>
      <c r="N5441" s="118">
        <v>100.98315080624573</v>
      </c>
      <c r="O5441" s="118"/>
    </row>
    <row r="5442" spans="9:15" x14ac:dyDescent="0.35">
      <c r="I5442" s="223">
        <v>48955</v>
      </c>
      <c r="J5442" s="233">
        <v>99.919898383336786</v>
      </c>
      <c r="K5442" s="235">
        <v>99.989496169050881</v>
      </c>
      <c r="L5442" s="235">
        <v>99.988703641823292</v>
      </c>
      <c r="M5442" s="118"/>
      <c r="N5442" s="118">
        <v>100.98296206544977</v>
      </c>
      <c r="O5442" s="118"/>
    </row>
    <row r="5443" spans="9:15" x14ac:dyDescent="0.35">
      <c r="I5443" s="223">
        <v>48956</v>
      </c>
      <c r="J5443" s="233">
        <v>99.919924942228235</v>
      </c>
      <c r="K5443" s="235">
        <v>99.989499651753462</v>
      </c>
      <c r="L5443" s="235">
        <v>99.988706982952593</v>
      </c>
      <c r="M5443" s="118"/>
      <c r="N5443" s="118">
        <v>100.98277332465379</v>
      </c>
      <c r="O5443" s="118"/>
    </row>
    <row r="5444" spans="9:15" x14ac:dyDescent="0.35">
      <c r="I5444" s="223">
        <v>48957</v>
      </c>
      <c r="J5444" s="233">
        <v>99.919951501119684</v>
      </c>
      <c r="K5444" s="235">
        <v>99.989503134456044</v>
      </c>
      <c r="L5444" s="235">
        <v>99.988710324081893</v>
      </c>
      <c r="M5444" s="118"/>
      <c r="N5444" s="118">
        <v>100.98258458385783</v>
      </c>
      <c r="O5444" s="118"/>
    </row>
    <row r="5445" spans="9:15" x14ac:dyDescent="0.35">
      <c r="I5445" s="223">
        <v>48958</v>
      </c>
      <c r="J5445" s="233">
        <v>99.919978060011132</v>
      </c>
      <c r="K5445" s="235">
        <v>99.989506617158625</v>
      </c>
      <c r="L5445" s="235">
        <v>99.988713665211193</v>
      </c>
      <c r="M5445" s="118"/>
      <c r="N5445" s="118">
        <v>100.98239584306185</v>
      </c>
      <c r="O5445" s="118"/>
    </row>
    <row r="5446" spans="9:15" x14ac:dyDescent="0.35">
      <c r="I5446" s="223">
        <v>48959</v>
      </c>
      <c r="J5446" s="233">
        <v>99.920004618902581</v>
      </c>
      <c r="K5446" s="235">
        <v>99.989510099861207</v>
      </c>
      <c r="L5446" s="235">
        <v>99.988717006340494</v>
      </c>
      <c r="M5446" s="118"/>
      <c r="N5446" s="118">
        <v>100.98220710226589</v>
      </c>
      <c r="O5446" s="118"/>
    </row>
    <row r="5447" spans="9:15" x14ac:dyDescent="0.35">
      <c r="I5447" s="223">
        <v>48960</v>
      </c>
      <c r="J5447" s="233">
        <v>99.92003117779403</v>
      </c>
      <c r="K5447" s="235">
        <v>99.989513582563788</v>
      </c>
      <c r="L5447" s="235">
        <v>99.988720347469794</v>
      </c>
      <c r="M5447" s="118"/>
      <c r="N5447" s="118">
        <v>100.98201836146991</v>
      </c>
      <c r="O5447" s="118"/>
    </row>
    <row r="5448" spans="9:15" x14ac:dyDescent="0.35">
      <c r="I5448" s="223">
        <v>48961</v>
      </c>
      <c r="J5448" s="233">
        <v>99.920057736685479</v>
      </c>
      <c r="K5448" s="235">
        <v>99.989517065266369</v>
      </c>
      <c r="L5448" s="235">
        <v>99.988723688599094</v>
      </c>
      <c r="M5448" s="118"/>
      <c r="N5448" s="118">
        <v>100.98182962067395</v>
      </c>
      <c r="O5448" s="118"/>
    </row>
    <row r="5449" spans="9:15" x14ac:dyDescent="0.35">
      <c r="I5449" s="223">
        <v>48962</v>
      </c>
      <c r="J5449" s="233">
        <v>99.920084295576928</v>
      </c>
      <c r="K5449" s="235">
        <v>99.989520547968951</v>
      </c>
      <c r="L5449" s="235">
        <v>99.988727029728395</v>
      </c>
      <c r="M5449" s="118"/>
      <c r="N5449" s="118">
        <v>100.98164087987797</v>
      </c>
      <c r="O5449" s="118"/>
    </row>
    <row r="5450" spans="9:15" x14ac:dyDescent="0.35">
      <c r="I5450" s="223">
        <v>48963</v>
      </c>
      <c r="J5450" s="233">
        <v>99.920110854468376</v>
      </c>
      <c r="K5450" s="235">
        <v>99.989524030671532</v>
      </c>
      <c r="L5450" s="235">
        <v>99.988730370857695</v>
      </c>
      <c r="M5450" s="118"/>
      <c r="N5450" s="118">
        <v>100.98145213908201</v>
      </c>
      <c r="O5450" s="118"/>
    </row>
    <row r="5451" spans="9:15" x14ac:dyDescent="0.35">
      <c r="I5451" s="223">
        <v>48964</v>
      </c>
      <c r="J5451" s="233">
        <v>99.920137413359825</v>
      </c>
      <c r="K5451" s="235">
        <v>99.989527513374114</v>
      </c>
      <c r="L5451" s="235">
        <v>99.988733711986995</v>
      </c>
      <c r="M5451" s="118"/>
      <c r="N5451" s="118">
        <v>100.98126339828603</v>
      </c>
      <c r="O5451" s="118"/>
    </row>
    <row r="5452" spans="9:15" x14ac:dyDescent="0.35">
      <c r="I5452" s="223">
        <v>48965</v>
      </c>
      <c r="J5452" s="233">
        <v>99.920163972251274</v>
      </c>
      <c r="K5452" s="235">
        <v>99.989530996076695</v>
      </c>
      <c r="L5452" s="235">
        <v>99.988737053116296</v>
      </c>
      <c r="M5452" s="118"/>
      <c r="N5452" s="118">
        <v>100.98107465749007</v>
      </c>
      <c r="O5452" s="118"/>
    </row>
    <row r="5453" spans="9:15" x14ac:dyDescent="0.35">
      <c r="I5453" s="223">
        <v>48966</v>
      </c>
      <c r="J5453" s="233">
        <v>99.920190531142723</v>
      </c>
      <c r="K5453" s="235">
        <v>99.989534478779277</v>
      </c>
      <c r="L5453" s="235">
        <v>99.988740394245596</v>
      </c>
      <c r="M5453" s="118"/>
      <c r="N5453" s="118">
        <v>100.98088591669409</v>
      </c>
      <c r="O5453" s="118"/>
    </row>
    <row r="5454" spans="9:15" x14ac:dyDescent="0.35">
      <c r="I5454" s="223">
        <v>48967</v>
      </c>
      <c r="J5454" s="233">
        <v>99.920217090034171</v>
      </c>
      <c r="K5454" s="235">
        <v>99.989537961481858</v>
      </c>
      <c r="L5454" s="235">
        <v>99.988743735374896</v>
      </c>
      <c r="M5454" s="118"/>
      <c r="N5454" s="118">
        <v>100.98069717589813</v>
      </c>
      <c r="O5454" s="118"/>
    </row>
    <row r="5455" spans="9:15" x14ac:dyDescent="0.35">
      <c r="I5455" s="223">
        <v>48968</v>
      </c>
      <c r="J5455" s="233">
        <v>99.92024364892562</v>
      </c>
      <c r="K5455" s="235">
        <v>99.989541444184439</v>
      </c>
      <c r="L5455" s="235">
        <v>99.988747076504197</v>
      </c>
      <c r="M5455" s="118"/>
      <c r="N5455" s="118">
        <v>100.98050843510215</v>
      </c>
      <c r="O5455" s="118"/>
    </row>
    <row r="5456" spans="9:15" x14ac:dyDescent="0.35">
      <c r="I5456" s="223">
        <v>48969</v>
      </c>
      <c r="J5456" s="233">
        <v>99.920270207817069</v>
      </c>
      <c r="K5456" s="235">
        <v>99.989544926887021</v>
      </c>
      <c r="L5456" s="235">
        <v>99.988750417633497</v>
      </c>
      <c r="M5456" s="118"/>
      <c r="N5456" s="118">
        <v>100.98031969430619</v>
      </c>
      <c r="O5456" s="118"/>
    </row>
    <row r="5457" spans="9:15" x14ac:dyDescent="0.35">
      <c r="I5457" s="223">
        <v>48970</v>
      </c>
      <c r="J5457" s="233">
        <v>99.920296766708518</v>
      </c>
      <c r="K5457" s="235">
        <v>99.989548409589602</v>
      </c>
      <c r="L5457" s="235">
        <v>99.988753758762797</v>
      </c>
      <c r="M5457" s="118"/>
      <c r="N5457" s="118">
        <v>100.98013095351021</v>
      </c>
      <c r="O5457" s="118"/>
    </row>
    <row r="5458" spans="9:15" x14ac:dyDescent="0.35">
      <c r="I5458" s="223">
        <v>48971</v>
      </c>
      <c r="J5458" s="233">
        <v>99.920323325599966</v>
      </c>
      <c r="K5458" s="235">
        <v>99.989551892292184</v>
      </c>
      <c r="L5458" s="235">
        <v>99.988757099892098</v>
      </c>
      <c r="M5458" s="118"/>
      <c r="N5458" s="118">
        <v>100.97994221271425</v>
      </c>
      <c r="O5458" s="118"/>
    </row>
    <row r="5459" spans="9:15" x14ac:dyDescent="0.35">
      <c r="I5459" s="223">
        <v>48972</v>
      </c>
      <c r="J5459" s="233">
        <v>99.920349884491415</v>
      </c>
      <c r="K5459" s="235">
        <v>99.989555374994765</v>
      </c>
      <c r="L5459" s="235">
        <v>99.988760441021398</v>
      </c>
      <c r="M5459" s="118"/>
      <c r="N5459" s="118">
        <v>100.97975347191827</v>
      </c>
      <c r="O5459" s="118"/>
    </row>
    <row r="5460" spans="9:15" x14ac:dyDescent="0.35">
      <c r="I5460" s="223">
        <v>48973</v>
      </c>
      <c r="J5460" s="233">
        <v>99.920376443382864</v>
      </c>
      <c r="K5460" s="235">
        <v>99.989558857697347</v>
      </c>
      <c r="L5460" s="235">
        <v>99.988763782150698</v>
      </c>
      <c r="M5460" s="118"/>
      <c r="N5460" s="118">
        <v>100.97956473112231</v>
      </c>
      <c r="O5460" s="118"/>
    </row>
    <row r="5461" spans="9:15" x14ac:dyDescent="0.35">
      <c r="I5461" s="223">
        <v>48974</v>
      </c>
      <c r="J5461" s="233">
        <v>99.920403002274313</v>
      </c>
      <c r="K5461" s="235">
        <v>99.989562340399928</v>
      </c>
      <c r="L5461" s="235">
        <v>99.988767123279999</v>
      </c>
      <c r="M5461" s="118"/>
      <c r="N5461" s="118">
        <v>100.97937599032633</v>
      </c>
      <c r="O5461" s="118"/>
    </row>
    <row r="5462" spans="9:15" x14ac:dyDescent="0.35">
      <c r="I5462" s="223">
        <v>48975</v>
      </c>
      <c r="J5462" s="233">
        <v>99.920429561165761</v>
      </c>
      <c r="K5462" s="235">
        <v>99.98956582310251</v>
      </c>
      <c r="L5462" s="235">
        <v>99.988770464409299</v>
      </c>
      <c r="M5462" s="118"/>
      <c r="N5462" s="118">
        <v>100.97918724953037</v>
      </c>
      <c r="O5462" s="118"/>
    </row>
    <row r="5463" spans="9:15" x14ac:dyDescent="0.35">
      <c r="I5463" s="223">
        <v>48976</v>
      </c>
      <c r="J5463" s="233">
        <v>99.92045612005721</v>
      </c>
      <c r="K5463" s="235">
        <v>99.989569305805091</v>
      </c>
      <c r="L5463" s="235">
        <v>99.9887738055386</v>
      </c>
      <c r="M5463" s="118"/>
      <c r="N5463" s="118">
        <v>100.97899850873439</v>
      </c>
      <c r="O5463" s="118"/>
    </row>
    <row r="5464" spans="9:15" x14ac:dyDescent="0.35">
      <c r="I5464" s="223">
        <v>48977</v>
      </c>
      <c r="J5464" s="233">
        <v>99.920482678948659</v>
      </c>
      <c r="K5464" s="235">
        <v>99.989572788507672</v>
      </c>
      <c r="L5464" s="235">
        <v>99.9887771466679</v>
      </c>
      <c r="M5464" s="118"/>
      <c r="N5464" s="118">
        <v>100.97880976793843</v>
      </c>
      <c r="O5464" s="118"/>
    </row>
    <row r="5465" spans="9:15" x14ac:dyDescent="0.35">
      <c r="I5465" s="223">
        <v>48978</v>
      </c>
      <c r="J5465" s="233">
        <v>99.920509237840108</v>
      </c>
      <c r="K5465" s="235">
        <v>99.989576271210254</v>
      </c>
      <c r="L5465" s="235">
        <v>99.9887804877972</v>
      </c>
      <c r="M5465" s="118"/>
      <c r="N5465" s="118">
        <v>100.97862102714245</v>
      </c>
      <c r="O5465" s="118"/>
    </row>
    <row r="5466" spans="9:15" x14ac:dyDescent="0.35">
      <c r="I5466" s="223">
        <v>48979</v>
      </c>
      <c r="J5466" s="233">
        <v>99.920535796731556</v>
      </c>
      <c r="K5466" s="235">
        <v>99.989579753912835</v>
      </c>
      <c r="L5466" s="235">
        <v>99.988783828926501</v>
      </c>
      <c r="M5466" s="118"/>
      <c r="N5466" s="118">
        <v>100.97843228634649</v>
      </c>
      <c r="O5466" s="118"/>
    </row>
    <row r="5467" spans="9:15" x14ac:dyDescent="0.35">
      <c r="I5467" s="223">
        <v>48980</v>
      </c>
      <c r="J5467" s="233">
        <v>99.920562355623005</v>
      </c>
      <c r="K5467" s="235">
        <v>99.989583236615417</v>
      </c>
      <c r="L5467" s="235">
        <v>99.988787170055801</v>
      </c>
      <c r="M5467" s="118"/>
      <c r="N5467" s="118">
        <v>100.97824354555051</v>
      </c>
      <c r="O5467" s="118"/>
    </row>
    <row r="5468" spans="9:15" x14ac:dyDescent="0.35">
      <c r="I5468" s="223">
        <v>48981</v>
      </c>
      <c r="J5468" s="233">
        <v>99.920588914514454</v>
      </c>
      <c r="K5468" s="235">
        <v>99.989586719317998</v>
      </c>
      <c r="L5468" s="235">
        <v>99.988790511185101</v>
      </c>
      <c r="M5468" s="118"/>
      <c r="N5468" s="118">
        <v>100.97805480475455</v>
      </c>
      <c r="O5468" s="118"/>
    </row>
    <row r="5469" spans="9:15" x14ac:dyDescent="0.35">
      <c r="I5469" s="223">
        <v>48982</v>
      </c>
      <c r="J5469" s="233">
        <v>99.920615473405903</v>
      </c>
      <c r="K5469" s="235">
        <v>99.98959020202058</v>
      </c>
      <c r="L5469" s="235">
        <v>99.988793852314402</v>
      </c>
      <c r="M5469" s="118"/>
      <c r="N5469" s="118">
        <v>100.97786606395857</v>
      </c>
      <c r="O5469" s="118"/>
    </row>
    <row r="5470" spans="9:15" x14ac:dyDescent="0.35">
      <c r="I5470" s="223">
        <v>48983</v>
      </c>
      <c r="J5470" s="233">
        <v>99.920642032297351</v>
      </c>
      <c r="K5470" s="235">
        <v>99.989593684723161</v>
      </c>
      <c r="L5470" s="235">
        <v>99.988797193443702</v>
      </c>
      <c r="M5470" s="118"/>
      <c r="N5470" s="118">
        <v>100.97767732316261</v>
      </c>
      <c r="O5470" s="118"/>
    </row>
    <row r="5471" spans="9:15" x14ac:dyDescent="0.35">
      <c r="I5471" s="223">
        <v>48984</v>
      </c>
      <c r="J5471" s="233">
        <v>99.9206685911888</v>
      </c>
      <c r="K5471" s="235">
        <v>99.989597167425742</v>
      </c>
      <c r="L5471" s="235">
        <v>99.988800534573002</v>
      </c>
      <c r="M5471" s="118"/>
      <c r="N5471" s="118">
        <v>100.97748858236663</v>
      </c>
      <c r="O5471" s="118"/>
    </row>
    <row r="5472" spans="9:15" x14ac:dyDescent="0.35">
      <c r="I5472" s="223">
        <v>48985</v>
      </c>
      <c r="J5472" s="233">
        <v>99.920695150080249</v>
      </c>
      <c r="K5472" s="235">
        <v>99.989600650128324</v>
      </c>
      <c r="L5472" s="235">
        <v>99.988803875702303</v>
      </c>
      <c r="M5472" s="118"/>
      <c r="N5472" s="118">
        <v>100.97729984157067</v>
      </c>
      <c r="O5472" s="118"/>
    </row>
    <row r="5473" spans="9:15" x14ac:dyDescent="0.35">
      <c r="I5473" s="223">
        <v>48986</v>
      </c>
      <c r="J5473" s="233">
        <v>99.920721708971698</v>
      </c>
      <c r="K5473" s="235">
        <v>99.989604132830905</v>
      </c>
      <c r="L5473" s="235">
        <v>99.988807216831603</v>
      </c>
      <c r="M5473" s="118"/>
      <c r="N5473" s="118">
        <v>100.97711110077469</v>
      </c>
      <c r="O5473" s="118"/>
    </row>
    <row r="5474" spans="9:15" x14ac:dyDescent="0.35">
      <c r="I5474" s="223">
        <v>48987</v>
      </c>
      <c r="J5474" s="233">
        <v>99.920748267863146</v>
      </c>
      <c r="K5474" s="235">
        <v>99.989607615533487</v>
      </c>
      <c r="L5474" s="235">
        <v>99.988810557960903</v>
      </c>
      <c r="M5474" s="118"/>
      <c r="N5474" s="118">
        <v>100.97692235997873</v>
      </c>
      <c r="O5474" s="118"/>
    </row>
    <row r="5475" spans="9:15" x14ac:dyDescent="0.35">
      <c r="I5475" s="223">
        <v>48988</v>
      </c>
      <c r="J5475" s="233">
        <v>99.920774826754595</v>
      </c>
      <c r="K5475" s="235">
        <v>99.989611098236068</v>
      </c>
      <c r="L5475" s="235">
        <v>99.988813899090204</v>
      </c>
      <c r="M5475" s="118"/>
      <c r="N5475" s="118">
        <v>100.97673361918275</v>
      </c>
      <c r="O5475" s="118"/>
    </row>
    <row r="5476" spans="9:15" x14ac:dyDescent="0.35">
      <c r="I5476" s="223">
        <v>48989</v>
      </c>
      <c r="J5476" s="233">
        <v>99.920801385646044</v>
      </c>
      <c r="K5476" s="235">
        <v>99.98961458093865</v>
      </c>
      <c r="L5476" s="235">
        <v>99.988817240219504</v>
      </c>
      <c r="M5476" s="118"/>
      <c r="N5476" s="118">
        <v>100.97654487838679</v>
      </c>
      <c r="O5476" s="118"/>
    </row>
    <row r="5477" spans="9:15" x14ac:dyDescent="0.35">
      <c r="I5477" s="223">
        <v>48990</v>
      </c>
      <c r="J5477" s="233">
        <v>99.920827944537493</v>
      </c>
      <c r="K5477" s="235">
        <v>99.989618063641231</v>
      </c>
      <c r="L5477" s="235">
        <v>99.988820581348804</v>
      </c>
      <c r="M5477" s="118"/>
      <c r="N5477" s="118">
        <v>100.97635613759081</v>
      </c>
      <c r="O5477" s="118"/>
    </row>
    <row r="5478" spans="9:15" x14ac:dyDescent="0.35">
      <c r="I5478" s="223">
        <v>48991</v>
      </c>
      <c r="J5478" s="233">
        <v>99.920854503428941</v>
      </c>
      <c r="K5478" s="235">
        <v>99.989621546343812</v>
      </c>
      <c r="L5478" s="235">
        <v>99.988823922478105</v>
      </c>
      <c r="M5478" s="118"/>
      <c r="N5478" s="118">
        <v>100.97616739679485</v>
      </c>
      <c r="O5478" s="118"/>
    </row>
    <row r="5479" spans="9:15" x14ac:dyDescent="0.35">
      <c r="I5479" s="223">
        <v>48992</v>
      </c>
      <c r="J5479" s="233">
        <v>99.92088106232039</v>
      </c>
      <c r="K5479" s="235">
        <v>99.989625029046394</v>
      </c>
      <c r="L5479" s="235">
        <v>99.988827263607405</v>
      </c>
      <c r="M5479" s="118"/>
      <c r="N5479" s="118">
        <v>100.97597865599887</v>
      </c>
      <c r="O5479" s="118"/>
    </row>
    <row r="5480" spans="9:15" x14ac:dyDescent="0.35">
      <c r="I5480" s="223">
        <v>48993</v>
      </c>
      <c r="J5480" s="233">
        <v>99.920907621211839</v>
      </c>
      <c r="K5480" s="235">
        <v>99.989628511748975</v>
      </c>
      <c r="L5480" s="235">
        <v>99.988830604736705</v>
      </c>
      <c r="M5480" s="118"/>
      <c r="N5480" s="118">
        <v>100.97578991520291</v>
      </c>
      <c r="O5480" s="118"/>
    </row>
    <row r="5481" spans="9:15" x14ac:dyDescent="0.35">
      <c r="I5481" s="223">
        <v>48994</v>
      </c>
      <c r="J5481" s="233">
        <v>99.920934180103288</v>
      </c>
      <c r="K5481" s="235">
        <v>99.989631994451557</v>
      </c>
      <c r="L5481" s="235">
        <v>99.988833945866006</v>
      </c>
      <c r="M5481" s="118"/>
      <c r="N5481" s="118">
        <v>100.97560117440693</v>
      </c>
      <c r="O5481" s="118"/>
    </row>
    <row r="5482" spans="9:15" x14ac:dyDescent="0.35">
      <c r="I5482" s="223">
        <v>48995</v>
      </c>
      <c r="J5482" s="233">
        <v>99.920960738994737</v>
      </c>
      <c r="K5482" s="235">
        <v>99.989635477154138</v>
      </c>
      <c r="L5482" s="235">
        <v>99.988837286995306</v>
      </c>
      <c r="M5482" s="118"/>
      <c r="N5482" s="118">
        <v>100.97541243361097</v>
      </c>
      <c r="O5482" s="118"/>
    </row>
    <row r="5483" spans="9:15" x14ac:dyDescent="0.35">
      <c r="I5483" s="223">
        <v>48996</v>
      </c>
      <c r="J5483" s="233">
        <v>99.920987297886185</v>
      </c>
      <c r="K5483" s="235">
        <v>99.98963895985672</v>
      </c>
      <c r="L5483" s="235">
        <v>99.988840628124606</v>
      </c>
      <c r="M5483" s="118"/>
      <c r="N5483" s="118">
        <v>100.97522369281499</v>
      </c>
      <c r="O5483" s="118"/>
    </row>
    <row r="5484" spans="9:15" x14ac:dyDescent="0.35">
      <c r="I5484" s="223">
        <v>48997</v>
      </c>
      <c r="J5484" s="233">
        <v>99.921013856777634</v>
      </c>
      <c r="K5484" s="235">
        <v>99.989642442559301</v>
      </c>
      <c r="L5484" s="235">
        <v>99.988843969253907</v>
      </c>
      <c r="M5484" s="118"/>
      <c r="N5484" s="118">
        <v>100.97503495201903</v>
      </c>
      <c r="O5484" s="118"/>
    </row>
    <row r="5485" spans="9:15" x14ac:dyDescent="0.35">
      <c r="I5485" s="223">
        <v>48998</v>
      </c>
      <c r="J5485" s="233">
        <v>99.921040415669083</v>
      </c>
      <c r="K5485" s="235">
        <v>99.989645925261883</v>
      </c>
      <c r="L5485" s="235">
        <v>99.988847310383207</v>
      </c>
      <c r="M5485" s="118"/>
      <c r="N5485" s="118">
        <v>100.97484621122305</v>
      </c>
      <c r="O5485" s="118"/>
    </row>
    <row r="5486" spans="9:15" x14ac:dyDescent="0.35">
      <c r="I5486" s="223">
        <v>48999</v>
      </c>
      <c r="J5486" s="233">
        <v>99.921066974560532</v>
      </c>
      <c r="K5486" s="235">
        <v>99.989649407964464</v>
      </c>
      <c r="L5486" s="235">
        <v>99.988850651512507</v>
      </c>
      <c r="M5486" s="118"/>
      <c r="N5486" s="118">
        <v>100.97465747042709</v>
      </c>
      <c r="O5486" s="118"/>
    </row>
    <row r="5487" spans="9:15" x14ac:dyDescent="0.35">
      <c r="I5487" s="223">
        <v>49000</v>
      </c>
      <c r="J5487" s="233">
        <v>99.92109353345198</v>
      </c>
      <c r="K5487" s="235">
        <v>99.989652890667045</v>
      </c>
      <c r="L5487" s="235">
        <v>99.988853992641808</v>
      </c>
      <c r="M5487" s="118"/>
      <c r="N5487" s="118">
        <v>100.97446872963111</v>
      </c>
      <c r="O5487" s="118"/>
    </row>
    <row r="5488" spans="9:15" x14ac:dyDescent="0.35">
      <c r="I5488" s="223">
        <v>49001</v>
      </c>
      <c r="J5488" s="233">
        <v>99.921120092343429</v>
      </c>
      <c r="K5488" s="235">
        <v>99.989656373369627</v>
      </c>
      <c r="L5488" s="235">
        <v>99.988857333771108</v>
      </c>
      <c r="M5488" s="118"/>
      <c r="N5488" s="118">
        <v>100.97427998883515</v>
      </c>
      <c r="O5488" s="118"/>
    </row>
    <row r="5489" spans="9:15" x14ac:dyDescent="0.35">
      <c r="I5489" s="223">
        <v>49002</v>
      </c>
      <c r="J5489" s="233">
        <v>99.921146651234878</v>
      </c>
      <c r="K5489" s="235">
        <v>99.989659856072208</v>
      </c>
      <c r="L5489" s="235">
        <v>99.988860674900408</v>
      </c>
      <c r="M5489" s="118"/>
      <c r="N5489" s="118">
        <v>100.97409124803917</v>
      </c>
      <c r="O5489" s="118"/>
    </row>
    <row r="5490" spans="9:15" x14ac:dyDescent="0.35">
      <c r="I5490" s="223">
        <v>49003</v>
      </c>
      <c r="J5490" s="233">
        <v>99.921173210126327</v>
      </c>
      <c r="K5490" s="235">
        <v>99.98966333877479</v>
      </c>
      <c r="L5490" s="235">
        <v>99.988864016029709</v>
      </c>
      <c r="M5490" s="118"/>
      <c r="N5490" s="118">
        <v>100.97390250724321</v>
      </c>
      <c r="O5490" s="118"/>
    </row>
    <row r="5491" spans="9:15" x14ac:dyDescent="0.35">
      <c r="I5491" s="223">
        <v>49004</v>
      </c>
      <c r="J5491" s="233">
        <v>99.921199769017775</v>
      </c>
      <c r="K5491" s="235">
        <v>99.989666821477371</v>
      </c>
      <c r="L5491" s="235">
        <v>99.988867357159009</v>
      </c>
      <c r="M5491" s="118"/>
      <c r="N5491" s="118">
        <v>100.97371376644723</v>
      </c>
      <c r="O5491" s="118"/>
    </row>
    <row r="5492" spans="9:15" x14ac:dyDescent="0.35">
      <c r="I5492" s="223">
        <v>49005</v>
      </c>
      <c r="J5492" s="233">
        <v>99.921226327909224</v>
      </c>
      <c r="K5492" s="235">
        <v>99.989670304179953</v>
      </c>
      <c r="L5492" s="235">
        <v>99.988870698288309</v>
      </c>
      <c r="M5492" s="118"/>
      <c r="N5492" s="118">
        <v>100.97352502565127</v>
      </c>
      <c r="O5492" s="118"/>
    </row>
    <row r="5493" spans="9:15" x14ac:dyDescent="0.35">
      <c r="I5493" s="223">
        <v>49006</v>
      </c>
      <c r="J5493" s="233">
        <v>99.921252886800673</v>
      </c>
      <c r="K5493" s="235">
        <v>99.989673786882534</v>
      </c>
      <c r="L5493" s="235">
        <v>99.98887403941761</v>
      </c>
      <c r="M5493" s="118"/>
      <c r="N5493" s="118">
        <v>100.97333628485529</v>
      </c>
      <c r="O5493" s="118"/>
    </row>
    <row r="5494" spans="9:15" x14ac:dyDescent="0.35">
      <c r="I5494" s="223">
        <v>49007</v>
      </c>
      <c r="J5494" s="233">
        <v>99.921279445692122</v>
      </c>
      <c r="K5494" s="235">
        <v>99.989677269585115</v>
      </c>
      <c r="L5494" s="235">
        <v>99.98887738054691</v>
      </c>
      <c r="M5494" s="118"/>
      <c r="N5494" s="118">
        <v>100.97314754405933</v>
      </c>
      <c r="O5494" s="118"/>
    </row>
    <row r="5495" spans="9:15" x14ac:dyDescent="0.35">
      <c r="I5495" s="223">
        <v>49008</v>
      </c>
      <c r="J5495" s="233">
        <v>99.92130600458357</v>
      </c>
      <c r="K5495" s="235">
        <v>99.989680752287697</v>
      </c>
      <c r="L5495" s="235">
        <v>99.98888072167621</v>
      </c>
      <c r="M5495" s="118"/>
      <c r="N5495" s="118">
        <v>100.97295880326335</v>
      </c>
      <c r="O5495" s="118"/>
    </row>
    <row r="5496" spans="9:15" x14ac:dyDescent="0.35">
      <c r="I5496" s="223">
        <v>49009</v>
      </c>
      <c r="J5496" s="233">
        <v>99.921332563475019</v>
      </c>
      <c r="K5496" s="235">
        <v>99.989684234990278</v>
      </c>
      <c r="L5496" s="235">
        <v>99.988884062805511</v>
      </c>
      <c r="M5496" s="118"/>
      <c r="N5496" s="118">
        <v>100.97277006246739</v>
      </c>
      <c r="O5496" s="118"/>
    </row>
    <row r="5497" spans="9:15" x14ac:dyDescent="0.35">
      <c r="I5497" s="223">
        <v>49010</v>
      </c>
      <c r="J5497" s="233">
        <v>99.921359122366468</v>
      </c>
      <c r="K5497" s="235">
        <v>99.98968771769286</v>
      </c>
      <c r="L5497" s="235">
        <v>99.988887403934811</v>
      </c>
      <c r="M5497" s="118"/>
      <c r="N5497" s="118">
        <v>100.97258132167141</v>
      </c>
      <c r="O5497" s="118"/>
    </row>
    <row r="5498" spans="9:15" x14ac:dyDescent="0.35">
      <c r="I5498" s="223">
        <v>49011</v>
      </c>
      <c r="J5498" s="233">
        <v>99.921385681257917</v>
      </c>
      <c r="K5498" s="235">
        <v>99.989691200395441</v>
      </c>
      <c r="L5498" s="235">
        <v>99.988890745064111</v>
      </c>
      <c r="M5498" s="118"/>
      <c r="N5498" s="118">
        <v>100.97239258087545</v>
      </c>
      <c r="O5498" s="118"/>
    </row>
    <row r="5499" spans="9:15" x14ac:dyDescent="0.35">
      <c r="I5499" s="223">
        <v>49012</v>
      </c>
      <c r="J5499" s="233">
        <v>99.921412240149365</v>
      </c>
      <c r="K5499" s="235">
        <v>99.989694683098023</v>
      </c>
      <c r="L5499" s="235">
        <v>99.988894086193412</v>
      </c>
      <c r="M5499" s="118"/>
      <c r="N5499" s="118">
        <v>100.97220384007947</v>
      </c>
      <c r="O5499" s="118"/>
    </row>
    <row r="5500" spans="9:15" x14ac:dyDescent="0.35">
      <c r="I5500" s="223">
        <v>49013</v>
      </c>
      <c r="J5500" s="233">
        <v>99.921438799040814</v>
      </c>
      <c r="K5500" s="235">
        <v>99.989698165800604</v>
      </c>
      <c r="L5500" s="235">
        <v>99.988897427322712</v>
      </c>
      <c r="M5500" s="118"/>
      <c r="N5500" s="118">
        <v>100.97201509928351</v>
      </c>
      <c r="O5500" s="118"/>
    </row>
    <row r="5501" spans="9:15" x14ac:dyDescent="0.35">
      <c r="I5501" s="223">
        <v>49014</v>
      </c>
      <c r="J5501" s="233">
        <v>99.921465357932263</v>
      </c>
      <c r="K5501" s="235">
        <v>99.989701648503186</v>
      </c>
      <c r="L5501" s="235">
        <v>99.988900768452012</v>
      </c>
      <c r="M5501" s="118"/>
      <c r="N5501" s="118">
        <v>100.97182635848753</v>
      </c>
      <c r="O5501" s="118"/>
    </row>
    <row r="5502" spans="9:15" x14ac:dyDescent="0.35">
      <c r="I5502" s="223">
        <v>49015</v>
      </c>
      <c r="J5502" s="233">
        <v>99.921491916823712</v>
      </c>
      <c r="K5502" s="235">
        <v>99.989705131205767</v>
      </c>
      <c r="L5502" s="235">
        <v>99.988904109581313</v>
      </c>
      <c r="M5502" s="118"/>
      <c r="N5502" s="118">
        <v>100.97163761769157</v>
      </c>
      <c r="O5502" s="118"/>
    </row>
    <row r="5503" spans="9:15" x14ac:dyDescent="0.35">
      <c r="I5503" s="223">
        <v>49016</v>
      </c>
      <c r="J5503" s="233">
        <v>99.92151847571516</v>
      </c>
      <c r="K5503" s="235">
        <v>99.989708613908348</v>
      </c>
      <c r="L5503" s="235">
        <v>99.988907450710613</v>
      </c>
      <c r="M5503" s="118"/>
      <c r="N5503" s="118">
        <v>100.97144887689559</v>
      </c>
      <c r="O5503" s="118"/>
    </row>
    <row r="5504" spans="9:15" x14ac:dyDescent="0.35">
      <c r="I5504" s="223">
        <v>49017</v>
      </c>
      <c r="J5504" s="233">
        <v>99.921545034606609</v>
      </c>
      <c r="K5504" s="235">
        <v>99.98971209661093</v>
      </c>
      <c r="L5504" s="235">
        <v>99.988910791839913</v>
      </c>
      <c r="M5504" s="118"/>
      <c r="N5504" s="118">
        <v>100.97126013609963</v>
      </c>
      <c r="O5504" s="118"/>
    </row>
    <row r="5505" spans="9:15" x14ac:dyDescent="0.35">
      <c r="I5505" s="223">
        <v>49018</v>
      </c>
      <c r="J5505" s="233">
        <v>99.921571593498058</v>
      </c>
      <c r="K5505" s="235">
        <v>99.989715579313511</v>
      </c>
      <c r="L5505" s="235">
        <v>99.988914132969214</v>
      </c>
      <c r="M5505" s="118"/>
      <c r="N5505" s="118">
        <v>100.97107139530365</v>
      </c>
      <c r="O5505" s="118"/>
    </row>
    <row r="5506" spans="9:15" x14ac:dyDescent="0.35">
      <c r="I5506" s="223">
        <v>49019</v>
      </c>
      <c r="J5506" s="233">
        <v>99.921598152389507</v>
      </c>
      <c r="K5506" s="235">
        <v>99.989719062016093</v>
      </c>
      <c r="L5506" s="235">
        <v>99.988917474098514</v>
      </c>
      <c r="M5506" s="118"/>
      <c r="N5506" s="118">
        <v>100.97088265450769</v>
      </c>
      <c r="O5506" s="118"/>
    </row>
    <row r="5507" spans="9:15" x14ac:dyDescent="0.35">
      <c r="I5507" s="223">
        <v>49020</v>
      </c>
      <c r="J5507" s="233">
        <v>99.921624711280955</v>
      </c>
      <c r="K5507" s="235">
        <v>99.989722544718674</v>
      </c>
      <c r="L5507" s="235">
        <v>99.988920815227814</v>
      </c>
      <c r="M5507" s="118"/>
      <c r="N5507" s="118">
        <v>100.97069391371171</v>
      </c>
      <c r="O5507" s="118"/>
    </row>
    <row r="5508" spans="9:15" x14ac:dyDescent="0.35">
      <c r="I5508" s="223">
        <v>49021</v>
      </c>
      <c r="J5508" s="233">
        <v>99.921651270172404</v>
      </c>
      <c r="K5508" s="235">
        <v>99.989726027421256</v>
      </c>
      <c r="L5508" s="235">
        <v>99.988924156357115</v>
      </c>
      <c r="M5508" s="118"/>
      <c r="N5508" s="118">
        <v>100.97050517291575</v>
      </c>
      <c r="O5508" s="118"/>
    </row>
    <row r="5509" spans="9:15" x14ac:dyDescent="0.35">
      <c r="I5509" s="223">
        <v>49022</v>
      </c>
      <c r="J5509" s="233">
        <v>99.921677829063853</v>
      </c>
      <c r="K5509" s="235">
        <v>99.989729510123837</v>
      </c>
      <c r="L5509" s="235">
        <v>99.988927497486415</v>
      </c>
      <c r="M5509" s="118"/>
      <c r="N5509" s="118">
        <v>100.97031643211977</v>
      </c>
      <c r="O5509" s="118"/>
    </row>
    <row r="5510" spans="9:15" x14ac:dyDescent="0.35">
      <c r="I5510" s="223">
        <v>49023</v>
      </c>
      <c r="J5510" s="233">
        <v>99.921704387955302</v>
      </c>
      <c r="K5510" s="235">
        <v>99.989732992826418</v>
      </c>
      <c r="L5510" s="235">
        <v>99.988930838615715</v>
      </c>
      <c r="M5510" s="118"/>
      <c r="N5510" s="118">
        <v>100.97012769132381</v>
      </c>
      <c r="O5510" s="118"/>
    </row>
    <row r="5511" spans="9:15" x14ac:dyDescent="0.35">
      <c r="I5511" s="223">
        <v>49024</v>
      </c>
      <c r="J5511" s="233">
        <v>99.92173094684675</v>
      </c>
      <c r="K5511" s="235">
        <v>99.989736475529</v>
      </c>
      <c r="L5511" s="235">
        <v>99.988934179745016</v>
      </c>
      <c r="M5511" s="118"/>
      <c r="N5511" s="118">
        <v>100.96993895052783</v>
      </c>
      <c r="O5511" s="118"/>
    </row>
    <row r="5512" spans="9:15" x14ac:dyDescent="0.35">
      <c r="I5512" s="223">
        <v>49025</v>
      </c>
      <c r="J5512" s="233">
        <v>99.921757505738199</v>
      </c>
      <c r="K5512" s="235">
        <v>99.989739958231581</v>
      </c>
      <c r="L5512" s="235">
        <v>99.988937520874316</v>
      </c>
      <c r="M5512" s="118"/>
      <c r="N5512" s="118">
        <v>100.96975020973187</v>
      </c>
      <c r="O5512" s="118"/>
    </row>
    <row r="5513" spans="9:15" x14ac:dyDescent="0.35">
      <c r="I5513" s="223">
        <v>49026</v>
      </c>
      <c r="J5513" s="233">
        <v>99.921784064629648</v>
      </c>
      <c r="K5513" s="235">
        <v>99.989743440934163</v>
      </c>
      <c r="L5513" s="235">
        <v>99.988940862003616</v>
      </c>
      <c r="M5513" s="118"/>
      <c r="N5513" s="118">
        <v>100.96956146893589</v>
      </c>
      <c r="O5513" s="118"/>
    </row>
    <row r="5514" spans="9:15" x14ac:dyDescent="0.35">
      <c r="I5514" s="223">
        <v>49027</v>
      </c>
      <c r="J5514" s="233">
        <v>99.921810623521097</v>
      </c>
      <c r="K5514" s="235">
        <v>99.989746923636744</v>
      </c>
      <c r="L5514" s="235">
        <v>99.988944203132917</v>
      </c>
      <c r="M5514" s="118"/>
      <c r="N5514" s="118">
        <v>100.96937272813993</v>
      </c>
      <c r="O5514" s="118"/>
    </row>
    <row r="5515" spans="9:15" x14ac:dyDescent="0.35">
      <c r="I5515" s="223">
        <v>49028</v>
      </c>
      <c r="J5515" s="233">
        <v>99.921837182412546</v>
      </c>
      <c r="K5515" s="235">
        <v>99.989750406339326</v>
      </c>
      <c r="L5515" s="235">
        <v>99.988947544262217</v>
      </c>
      <c r="M5515" s="118"/>
      <c r="N5515" s="118">
        <v>100.96918398734395</v>
      </c>
      <c r="O5515" s="118"/>
    </row>
    <row r="5516" spans="9:15" x14ac:dyDescent="0.35">
      <c r="I5516" s="223">
        <v>49029</v>
      </c>
      <c r="J5516" s="233">
        <v>99.921863741303994</v>
      </c>
      <c r="K5516" s="235">
        <v>99.989753889041907</v>
      </c>
      <c r="L5516" s="235">
        <v>99.988950885391517</v>
      </c>
      <c r="M5516" s="118"/>
      <c r="N5516" s="118">
        <v>100.96899524654799</v>
      </c>
      <c r="O5516" s="118"/>
    </row>
    <row r="5517" spans="9:15" x14ac:dyDescent="0.35">
      <c r="I5517" s="223">
        <v>49030</v>
      </c>
      <c r="J5517" s="233">
        <v>99.921890300195443</v>
      </c>
      <c r="K5517" s="235">
        <v>99.989757371744489</v>
      </c>
      <c r="L5517" s="235">
        <v>99.988954226520818</v>
      </c>
      <c r="M5517" s="118"/>
      <c r="N5517" s="118">
        <v>100.96880650575201</v>
      </c>
      <c r="O5517" s="118"/>
    </row>
    <row r="5518" spans="9:15" x14ac:dyDescent="0.35">
      <c r="I5518" s="223">
        <v>49031</v>
      </c>
      <c r="J5518" s="233">
        <v>99.921916859086892</v>
      </c>
      <c r="K5518" s="235">
        <v>99.98976085444707</v>
      </c>
      <c r="L5518" s="235">
        <v>99.988957567650118</v>
      </c>
      <c r="M5518" s="118"/>
      <c r="N5518" s="118">
        <v>100.96861776495605</v>
      </c>
      <c r="O5518" s="118"/>
    </row>
    <row r="5519" spans="9:15" x14ac:dyDescent="0.35">
      <c r="I5519" s="223">
        <v>49032</v>
      </c>
      <c r="J5519" s="233">
        <v>99.921943417978341</v>
      </c>
      <c r="K5519" s="235">
        <v>99.989764337149651</v>
      </c>
      <c r="L5519" s="235">
        <v>99.988960908779418</v>
      </c>
      <c r="M5519" s="118"/>
      <c r="N5519" s="118">
        <v>100.96842902416007</v>
      </c>
      <c r="O5519" s="118"/>
    </row>
    <row r="5520" spans="9:15" x14ac:dyDescent="0.35">
      <c r="I5520" s="223">
        <v>49033</v>
      </c>
      <c r="J5520" s="233">
        <v>99.921969976869789</v>
      </c>
      <c r="K5520" s="235">
        <v>99.989767819852233</v>
      </c>
      <c r="L5520" s="235">
        <v>99.988964249908719</v>
      </c>
      <c r="M5520" s="118"/>
      <c r="N5520" s="118">
        <v>100.96824028336411</v>
      </c>
      <c r="O5520" s="118"/>
    </row>
    <row r="5521" spans="9:15" x14ac:dyDescent="0.35">
      <c r="I5521" s="223">
        <v>49034</v>
      </c>
      <c r="J5521" s="233">
        <v>99.921996535761238</v>
      </c>
      <c r="K5521" s="235">
        <v>99.989771302554814</v>
      </c>
      <c r="L5521" s="235">
        <v>99.988967591038019</v>
      </c>
      <c r="M5521" s="118"/>
      <c r="N5521" s="118">
        <v>100.96805154256813</v>
      </c>
      <c r="O5521" s="118"/>
    </row>
    <row r="5522" spans="9:15" x14ac:dyDescent="0.35">
      <c r="I5522" s="223">
        <v>49035</v>
      </c>
      <c r="J5522" s="233">
        <v>99.922023094652687</v>
      </c>
      <c r="K5522" s="235">
        <v>99.989774785257396</v>
      </c>
      <c r="L5522" s="235">
        <v>99.988970932167319</v>
      </c>
      <c r="M5522" s="118"/>
      <c r="N5522" s="118">
        <v>100.96786280177217</v>
      </c>
      <c r="O5522" s="118"/>
    </row>
    <row r="5523" spans="9:15" x14ac:dyDescent="0.35">
      <c r="I5523" s="223">
        <v>49036</v>
      </c>
      <c r="J5523" s="233">
        <v>99.922049653544136</v>
      </c>
      <c r="K5523" s="235">
        <v>99.989778267959977</v>
      </c>
      <c r="L5523" s="235">
        <v>99.98897427329662</v>
      </c>
      <c r="M5523" s="118"/>
      <c r="N5523" s="118">
        <v>100.96767406097619</v>
      </c>
      <c r="O5523" s="118"/>
    </row>
    <row r="5524" spans="9:15" x14ac:dyDescent="0.35">
      <c r="I5524" s="223">
        <v>49037</v>
      </c>
      <c r="J5524" s="233">
        <v>99.922076212435584</v>
      </c>
      <c r="K5524" s="235">
        <v>99.989781750662559</v>
      </c>
      <c r="L5524" s="235">
        <v>99.98897761442592</v>
      </c>
      <c r="M5524" s="118"/>
      <c r="N5524" s="118">
        <v>100.96748532018023</v>
      </c>
      <c r="O5524" s="118"/>
    </row>
    <row r="5525" spans="9:15" x14ac:dyDescent="0.35">
      <c r="I5525" s="223">
        <v>49038</v>
      </c>
      <c r="J5525" s="233">
        <v>99.922102771327033</v>
      </c>
      <c r="K5525" s="235">
        <v>99.98978523336514</v>
      </c>
      <c r="L5525" s="235">
        <v>99.98898095555522</v>
      </c>
      <c r="M5525" s="118"/>
      <c r="N5525" s="118">
        <v>100.96729657938425</v>
      </c>
      <c r="O5525" s="118"/>
    </row>
    <row r="5526" spans="9:15" x14ac:dyDescent="0.35">
      <c r="I5526" s="223">
        <v>49039</v>
      </c>
      <c r="J5526" s="233">
        <v>99.922129330218482</v>
      </c>
      <c r="K5526" s="235">
        <v>99.989788716067721</v>
      </c>
      <c r="L5526" s="235">
        <v>99.988984296684521</v>
      </c>
      <c r="M5526" s="118"/>
      <c r="N5526" s="118">
        <v>100.96710783858829</v>
      </c>
      <c r="O5526" s="118"/>
    </row>
    <row r="5527" spans="9:15" x14ac:dyDescent="0.35">
      <c r="I5527" s="223">
        <v>49040</v>
      </c>
      <c r="J5527" s="233">
        <v>99.922155889109931</v>
      </c>
      <c r="K5527" s="235">
        <v>99.989792198770303</v>
      </c>
      <c r="L5527" s="235">
        <v>99.988987637813821</v>
      </c>
      <c r="M5527" s="118"/>
      <c r="N5527" s="118">
        <v>100.96691909779231</v>
      </c>
      <c r="O5527" s="118"/>
    </row>
    <row r="5528" spans="9:15" x14ac:dyDescent="0.35">
      <c r="I5528" s="223">
        <v>49041</v>
      </c>
      <c r="J5528" s="233">
        <v>99.922182448001379</v>
      </c>
      <c r="K5528" s="235">
        <v>99.989795681472884</v>
      </c>
      <c r="L5528" s="235">
        <v>99.988990978943121</v>
      </c>
      <c r="M5528" s="118"/>
      <c r="N5528" s="118">
        <v>100.96673035699635</v>
      </c>
      <c r="O5528" s="118"/>
    </row>
    <row r="5529" spans="9:15" x14ac:dyDescent="0.35">
      <c r="I5529" s="223">
        <v>49042</v>
      </c>
      <c r="J5529" s="233">
        <v>99.922209006892828</v>
      </c>
      <c r="K5529" s="235">
        <v>99.989799164175466</v>
      </c>
      <c r="L5529" s="235">
        <v>99.988994320072422</v>
      </c>
      <c r="M5529" s="118"/>
      <c r="N5529" s="118">
        <v>100.96654161620037</v>
      </c>
      <c r="O5529" s="118"/>
    </row>
    <row r="5530" spans="9:15" x14ac:dyDescent="0.35">
      <c r="I5530" s="223">
        <v>49043</v>
      </c>
      <c r="J5530" s="233">
        <v>99.922235565784277</v>
      </c>
      <c r="K5530" s="235">
        <v>99.989802646878047</v>
      </c>
      <c r="L5530" s="235">
        <v>99.988997661201722</v>
      </c>
      <c r="M5530" s="118"/>
      <c r="N5530" s="118">
        <v>100.96635287540441</v>
      </c>
      <c r="O5530" s="118"/>
    </row>
    <row r="5531" spans="9:15" x14ac:dyDescent="0.35">
      <c r="I5531" s="223">
        <v>49044</v>
      </c>
      <c r="J5531" s="233">
        <v>99.922262124675726</v>
      </c>
      <c r="K5531" s="235">
        <v>99.989806129580629</v>
      </c>
      <c r="L5531" s="235">
        <v>99.989001002331023</v>
      </c>
      <c r="M5531" s="118"/>
      <c r="N5531" s="118">
        <v>100.96616413460843</v>
      </c>
      <c r="O5531" s="118"/>
    </row>
    <row r="5532" spans="9:15" x14ac:dyDescent="0.35">
      <c r="I5532" s="223">
        <v>49045</v>
      </c>
      <c r="J5532" s="233">
        <v>99.922288683567174</v>
      </c>
      <c r="K5532" s="235">
        <v>99.98980961228321</v>
      </c>
      <c r="L5532" s="235">
        <v>99.989004343460323</v>
      </c>
      <c r="M5532" s="118"/>
      <c r="N5532" s="118">
        <v>100.96597539381247</v>
      </c>
      <c r="O5532" s="118"/>
    </row>
    <row r="5533" spans="9:15" x14ac:dyDescent="0.35">
      <c r="I5533" s="223">
        <v>49046</v>
      </c>
      <c r="J5533" s="233">
        <v>99.922315242458623</v>
      </c>
      <c r="K5533" s="235">
        <v>99.989813094985792</v>
      </c>
      <c r="L5533" s="235">
        <v>99.989007684589623</v>
      </c>
      <c r="M5533" s="118"/>
      <c r="N5533" s="118">
        <v>100.96578665301649</v>
      </c>
      <c r="O5533" s="118"/>
    </row>
    <row r="5534" spans="9:15" x14ac:dyDescent="0.35">
      <c r="I5534" s="223">
        <v>49047</v>
      </c>
      <c r="J5534" s="233">
        <v>99.922341801350072</v>
      </c>
      <c r="K5534" s="235">
        <v>99.989816577688373</v>
      </c>
      <c r="L5534" s="235">
        <v>99.989011025718924</v>
      </c>
      <c r="M5534" s="118"/>
      <c r="N5534" s="118">
        <v>100.96559791222053</v>
      </c>
      <c r="O5534" s="118"/>
    </row>
    <row r="5535" spans="9:15" x14ac:dyDescent="0.35">
      <c r="I5535" s="223">
        <v>49048</v>
      </c>
      <c r="J5535" s="233">
        <v>99.922368360241521</v>
      </c>
      <c r="K5535" s="235">
        <v>99.989820060390954</v>
      </c>
      <c r="L5535" s="235">
        <v>99.989014366848224</v>
      </c>
      <c r="M5535" s="118"/>
      <c r="N5535" s="118">
        <v>100.96540917142455</v>
      </c>
      <c r="O5535" s="118"/>
    </row>
    <row r="5536" spans="9:15" x14ac:dyDescent="0.35">
      <c r="I5536" s="223">
        <v>49049</v>
      </c>
      <c r="J5536" s="233">
        <v>99.922394919132969</v>
      </c>
      <c r="K5536" s="235">
        <v>99.989823543093536</v>
      </c>
      <c r="L5536" s="235">
        <v>99.989017707977524</v>
      </c>
      <c r="M5536" s="118"/>
      <c r="N5536" s="118">
        <v>100.96522043062859</v>
      </c>
      <c r="O5536" s="118"/>
    </row>
    <row r="5537" spans="9:15" x14ac:dyDescent="0.35">
      <c r="I5537" s="223">
        <v>49050</v>
      </c>
      <c r="J5537" s="233">
        <v>99.922421478024418</v>
      </c>
      <c r="K5537" s="235">
        <v>99.989827025796117</v>
      </c>
      <c r="L5537" s="235">
        <v>99.989021049106825</v>
      </c>
      <c r="M5537" s="118"/>
      <c r="N5537" s="118">
        <v>100.96503168983261</v>
      </c>
      <c r="O5537" s="118"/>
    </row>
    <row r="5538" spans="9:15" x14ac:dyDescent="0.35">
      <c r="I5538" s="223">
        <v>49051</v>
      </c>
      <c r="J5538" s="233">
        <v>99.922448036915867</v>
      </c>
      <c r="K5538" s="235">
        <v>99.989830508498699</v>
      </c>
      <c r="L5538" s="235">
        <v>99.989024390236125</v>
      </c>
      <c r="M5538" s="118"/>
      <c r="N5538" s="118">
        <v>100.96484294903665</v>
      </c>
      <c r="O5538" s="118"/>
    </row>
    <row r="5539" spans="9:15" x14ac:dyDescent="0.35">
      <c r="I5539" s="223">
        <v>49052</v>
      </c>
      <c r="J5539" s="233">
        <v>99.922474595807316</v>
      </c>
      <c r="K5539" s="235">
        <v>99.98983399120128</v>
      </c>
      <c r="L5539" s="235">
        <v>99.989027731365425</v>
      </c>
      <c r="M5539" s="118"/>
      <c r="N5539" s="118">
        <v>100.96465420824067</v>
      </c>
      <c r="O5539" s="118"/>
    </row>
    <row r="5540" spans="9:15" x14ac:dyDescent="0.35">
      <c r="I5540" s="223">
        <v>49053</v>
      </c>
      <c r="J5540" s="233">
        <v>99.922501154698764</v>
      </c>
      <c r="K5540" s="235">
        <v>99.989837473903862</v>
      </c>
      <c r="L5540" s="235">
        <v>99.989031072494726</v>
      </c>
      <c r="M5540" s="118"/>
      <c r="N5540" s="118">
        <v>100.96446546744471</v>
      </c>
      <c r="O5540" s="118"/>
    </row>
    <row r="5541" spans="9:15" x14ac:dyDescent="0.35">
      <c r="I5541" s="223">
        <v>49054</v>
      </c>
      <c r="J5541" s="233">
        <v>99.922527713590213</v>
      </c>
      <c r="K5541" s="235">
        <v>99.989840956606443</v>
      </c>
      <c r="L5541" s="235">
        <v>99.989034413624026</v>
      </c>
      <c r="M5541" s="118"/>
      <c r="N5541" s="118">
        <v>100.96427672664873</v>
      </c>
      <c r="O5541" s="118"/>
    </row>
    <row r="5542" spans="9:15" x14ac:dyDescent="0.35">
      <c r="I5542" s="223">
        <v>49055</v>
      </c>
      <c r="J5542" s="233">
        <v>99.922554272481662</v>
      </c>
      <c r="K5542" s="235">
        <v>99.989844439309024</v>
      </c>
      <c r="L5542" s="235">
        <v>99.989037754753326</v>
      </c>
      <c r="M5542" s="118"/>
      <c r="N5542" s="118">
        <v>100.96408798585277</v>
      </c>
      <c r="O5542" s="118"/>
    </row>
    <row r="5543" spans="9:15" x14ac:dyDescent="0.35">
      <c r="I5543" s="223">
        <v>49056</v>
      </c>
      <c r="J5543" s="233">
        <v>99.922580831373111</v>
      </c>
      <c r="K5543" s="235">
        <v>99.989847922011606</v>
      </c>
      <c r="L5543" s="235">
        <v>99.989041095882627</v>
      </c>
      <c r="M5543" s="118"/>
      <c r="N5543" s="118">
        <v>100.96389924505679</v>
      </c>
      <c r="O5543" s="118"/>
    </row>
    <row r="5544" spans="9:15" x14ac:dyDescent="0.35">
      <c r="I5544" s="223">
        <v>49057</v>
      </c>
      <c r="J5544" s="233">
        <v>99.92260739026456</v>
      </c>
      <c r="K5544" s="235">
        <v>99.989851404714187</v>
      </c>
      <c r="L5544" s="235">
        <v>99.989044437011927</v>
      </c>
      <c r="M5544" s="118"/>
      <c r="N5544" s="118">
        <v>100.96371050426083</v>
      </c>
      <c r="O5544" s="118"/>
    </row>
    <row r="5545" spans="9:15" x14ac:dyDescent="0.35">
      <c r="I5545" s="223">
        <v>49058</v>
      </c>
      <c r="J5545" s="233">
        <v>99.922633949156008</v>
      </c>
      <c r="K5545" s="235">
        <v>99.989854887416769</v>
      </c>
      <c r="L5545" s="235">
        <v>99.989047778141227</v>
      </c>
      <c r="M5545" s="118"/>
      <c r="N5545" s="118">
        <v>100.96352176346485</v>
      </c>
      <c r="O5545" s="118"/>
    </row>
    <row r="5546" spans="9:15" x14ac:dyDescent="0.35">
      <c r="I5546" s="223">
        <v>49059</v>
      </c>
      <c r="J5546" s="233">
        <v>99.922660508047457</v>
      </c>
      <c r="K5546" s="235">
        <v>99.98985837011935</v>
      </c>
      <c r="L5546" s="235">
        <v>99.989051119270528</v>
      </c>
      <c r="M5546" s="118"/>
      <c r="N5546" s="118">
        <v>100.96333302266889</v>
      </c>
      <c r="O5546" s="118"/>
    </row>
    <row r="5547" spans="9:15" x14ac:dyDescent="0.35">
      <c r="I5547" s="223">
        <v>49060</v>
      </c>
      <c r="J5547" s="233">
        <v>99.922687066938906</v>
      </c>
      <c r="K5547" s="235">
        <v>99.989861852821932</v>
      </c>
      <c r="L5547" s="235">
        <v>99.989054460399828</v>
      </c>
      <c r="M5547" s="118"/>
      <c r="N5547" s="118">
        <v>100.96314428187291</v>
      </c>
      <c r="O5547" s="118"/>
    </row>
    <row r="5548" spans="9:15" x14ac:dyDescent="0.35">
      <c r="I5548" s="223">
        <v>49061</v>
      </c>
      <c r="J5548" s="233">
        <v>99.922713625830355</v>
      </c>
      <c r="K5548" s="235">
        <v>99.989865335524513</v>
      </c>
      <c r="L5548" s="235">
        <v>99.989057801529128</v>
      </c>
      <c r="M5548" s="118"/>
      <c r="N5548" s="118">
        <v>100.96295554107695</v>
      </c>
      <c r="O5548" s="118"/>
    </row>
    <row r="5549" spans="9:15" x14ac:dyDescent="0.35">
      <c r="I5549" s="223">
        <v>49062</v>
      </c>
      <c r="J5549" s="233">
        <v>99.922740184721803</v>
      </c>
      <c r="K5549" s="235">
        <v>99.989868818227094</v>
      </c>
      <c r="L5549" s="235">
        <v>99.989061142658429</v>
      </c>
      <c r="M5549" s="118"/>
      <c r="N5549" s="118">
        <v>100.96276680028097</v>
      </c>
      <c r="O5549" s="118"/>
    </row>
    <row r="5550" spans="9:15" x14ac:dyDescent="0.35">
      <c r="I5550" s="223">
        <v>49063</v>
      </c>
      <c r="J5550" s="233">
        <v>99.922766743613252</v>
      </c>
      <c r="K5550" s="235">
        <v>99.989872300929676</v>
      </c>
      <c r="L5550" s="235">
        <v>99.989064483787729</v>
      </c>
      <c r="M5550" s="118"/>
      <c r="N5550" s="118">
        <v>100.96257805948501</v>
      </c>
      <c r="O5550" s="118"/>
    </row>
    <row r="5551" spans="9:15" x14ac:dyDescent="0.35">
      <c r="I5551" s="223">
        <v>49064</v>
      </c>
      <c r="J5551" s="233">
        <v>99.922793302504701</v>
      </c>
      <c r="K5551" s="235">
        <v>99.989875783632257</v>
      </c>
      <c r="L5551" s="235">
        <v>99.989067824917029</v>
      </c>
      <c r="M5551" s="118"/>
      <c r="N5551" s="118">
        <v>100.96238931868903</v>
      </c>
      <c r="O5551" s="118"/>
    </row>
    <row r="5552" spans="9:15" x14ac:dyDescent="0.35">
      <c r="I5552" s="223">
        <v>49065</v>
      </c>
      <c r="J5552" s="233">
        <v>99.92281986139615</v>
      </c>
      <c r="K5552" s="235">
        <v>99.989879266334839</v>
      </c>
      <c r="L5552" s="235">
        <v>99.98907116604633</v>
      </c>
      <c r="M5552" s="118"/>
      <c r="N5552" s="118">
        <v>100.96220057789307</v>
      </c>
      <c r="O5552" s="118"/>
    </row>
    <row r="5553" spans="9:15" x14ac:dyDescent="0.35">
      <c r="I5553" s="223">
        <v>49066</v>
      </c>
      <c r="J5553" s="233">
        <v>99.922846420287598</v>
      </c>
      <c r="K5553" s="235">
        <v>99.98988274903742</v>
      </c>
      <c r="L5553" s="235">
        <v>99.98907450717563</v>
      </c>
      <c r="M5553" s="118"/>
      <c r="N5553" s="118">
        <v>100.96201183709709</v>
      </c>
      <c r="O5553" s="118"/>
    </row>
    <row r="5554" spans="9:15" x14ac:dyDescent="0.35">
      <c r="I5554" s="223">
        <v>49067</v>
      </c>
      <c r="J5554" s="233">
        <v>99.922872979179047</v>
      </c>
      <c r="K5554" s="235">
        <v>99.989886231740002</v>
      </c>
      <c r="L5554" s="235">
        <v>99.98907784830493</v>
      </c>
      <c r="M5554" s="118"/>
      <c r="N5554" s="118">
        <v>100.96182309630113</v>
      </c>
      <c r="O5554" s="118"/>
    </row>
    <row r="5555" spans="9:15" x14ac:dyDescent="0.35">
      <c r="I5555" s="223">
        <v>49068</v>
      </c>
      <c r="J5555" s="233">
        <v>99.922899538070496</v>
      </c>
      <c r="K5555" s="235">
        <v>99.989889714442583</v>
      </c>
      <c r="L5555" s="235">
        <v>99.989081189434231</v>
      </c>
      <c r="M5555" s="118"/>
      <c r="N5555" s="118">
        <v>100.96163435550515</v>
      </c>
      <c r="O5555" s="118"/>
    </row>
    <row r="5556" spans="9:15" x14ac:dyDescent="0.35">
      <c r="I5556" s="223">
        <v>49069</v>
      </c>
      <c r="J5556" s="233">
        <v>99.922926096961945</v>
      </c>
      <c r="K5556" s="235">
        <v>99.989893197145165</v>
      </c>
      <c r="L5556" s="235">
        <v>99.989084530563531</v>
      </c>
      <c r="M5556" s="118"/>
      <c r="N5556" s="118">
        <v>100.96144561470919</v>
      </c>
      <c r="O5556" s="118"/>
    </row>
    <row r="5557" spans="9:15" x14ac:dyDescent="0.35">
      <c r="I5557" s="223">
        <v>49070</v>
      </c>
      <c r="J5557" s="233">
        <v>99.922952655853393</v>
      </c>
      <c r="K5557" s="235">
        <v>99.989896679847746</v>
      </c>
      <c r="L5557" s="235">
        <v>99.989087871692831</v>
      </c>
      <c r="M5557" s="118"/>
      <c r="N5557" s="118">
        <v>100.96125687391321</v>
      </c>
      <c r="O5557" s="118"/>
    </row>
    <row r="5558" spans="9:15" x14ac:dyDescent="0.35">
      <c r="I5558" s="223">
        <v>49071</v>
      </c>
      <c r="J5558" s="233">
        <v>99.922979214744842</v>
      </c>
      <c r="K5558" s="235">
        <v>99.989900162550327</v>
      </c>
      <c r="L5558" s="235">
        <v>99.989091212822132</v>
      </c>
      <c r="M5558" s="118"/>
      <c r="N5558" s="118">
        <v>100.96106813311725</v>
      </c>
      <c r="O5558" s="118"/>
    </row>
    <row r="5559" spans="9:15" x14ac:dyDescent="0.35">
      <c r="I5559" s="223">
        <v>49072</v>
      </c>
      <c r="J5559" s="233">
        <v>99.923005773636291</v>
      </c>
      <c r="K5559" s="235">
        <v>99.989903645252909</v>
      </c>
      <c r="L5559" s="235">
        <v>99.989094553951432</v>
      </c>
      <c r="M5559" s="118"/>
      <c r="N5559" s="118">
        <v>100.96087939232127</v>
      </c>
      <c r="O5559" s="118"/>
    </row>
    <row r="5560" spans="9:15" x14ac:dyDescent="0.35">
      <c r="I5560" s="223">
        <v>49073</v>
      </c>
      <c r="J5560" s="233">
        <v>99.92303233252774</v>
      </c>
      <c r="K5560" s="235">
        <v>99.98990712795549</v>
      </c>
      <c r="L5560" s="235">
        <v>99.989097895080732</v>
      </c>
      <c r="M5560" s="118"/>
      <c r="N5560" s="118">
        <v>100.96069065152531</v>
      </c>
      <c r="O5560" s="118"/>
    </row>
    <row r="5561" spans="9:15" x14ac:dyDescent="0.35">
      <c r="I5561" s="223">
        <v>49074</v>
      </c>
      <c r="J5561" s="233">
        <v>99.923058891419188</v>
      </c>
      <c r="K5561" s="235">
        <v>99.989910610658072</v>
      </c>
      <c r="L5561" s="235">
        <v>99.989101236210033</v>
      </c>
      <c r="M5561" s="118"/>
      <c r="N5561" s="118">
        <v>100.96050191072933</v>
      </c>
      <c r="O5561" s="118"/>
    </row>
    <row r="5562" spans="9:15" x14ac:dyDescent="0.35">
      <c r="I5562" s="223">
        <v>49075</v>
      </c>
      <c r="J5562" s="233">
        <v>99.923085450310637</v>
      </c>
      <c r="K5562" s="235">
        <v>99.989914093360653</v>
      </c>
      <c r="L5562" s="235">
        <v>99.989104577339333</v>
      </c>
      <c r="M5562" s="118"/>
      <c r="N5562" s="118">
        <v>100.96031316993337</v>
      </c>
      <c r="O5562" s="118"/>
    </row>
    <row r="5563" spans="9:15" x14ac:dyDescent="0.35">
      <c r="I5563" s="223">
        <v>49076</v>
      </c>
      <c r="J5563" s="233">
        <v>99.923112009202086</v>
      </c>
      <c r="K5563" s="235">
        <v>99.989917576063235</v>
      </c>
      <c r="L5563" s="235">
        <v>99.989107918468633</v>
      </c>
      <c r="M5563" s="118"/>
      <c r="N5563" s="118">
        <v>100.96012442913739</v>
      </c>
      <c r="O5563" s="118"/>
    </row>
    <row r="5564" spans="9:15" x14ac:dyDescent="0.35">
      <c r="I5564" s="223">
        <v>49077</v>
      </c>
      <c r="J5564" s="233">
        <v>99.923138568093535</v>
      </c>
      <c r="K5564" s="235">
        <v>99.989921058765816</v>
      </c>
      <c r="L5564" s="235">
        <v>99.989111259597934</v>
      </c>
      <c r="M5564" s="118"/>
      <c r="N5564" s="118">
        <v>100.95993568834143</v>
      </c>
      <c r="O5564" s="118"/>
    </row>
    <row r="5565" spans="9:15" x14ac:dyDescent="0.35">
      <c r="I5565" s="223">
        <v>49078</v>
      </c>
      <c r="J5565" s="233">
        <v>99.923165126984983</v>
      </c>
      <c r="K5565" s="235">
        <v>99.989924541468397</v>
      </c>
      <c r="L5565" s="235">
        <v>99.989114600727234</v>
      </c>
      <c r="M5565" s="118"/>
      <c r="N5565" s="118">
        <v>100.95974694754545</v>
      </c>
      <c r="O5565" s="118"/>
    </row>
    <row r="5566" spans="9:15" x14ac:dyDescent="0.35">
      <c r="I5566" s="223">
        <v>49079</v>
      </c>
      <c r="J5566" s="233">
        <v>99.923191685876432</v>
      </c>
      <c r="K5566" s="235">
        <v>99.989928024170979</v>
      </c>
      <c r="L5566" s="235">
        <v>99.989117941856534</v>
      </c>
      <c r="M5566" s="118"/>
      <c r="N5566" s="118">
        <v>100.95955820674949</v>
      </c>
      <c r="O5566" s="118"/>
    </row>
    <row r="5567" spans="9:15" x14ac:dyDescent="0.35">
      <c r="I5567" s="223">
        <v>49080</v>
      </c>
      <c r="J5567" s="233">
        <v>99.923218244767881</v>
      </c>
      <c r="K5567" s="235">
        <v>99.98993150687356</v>
      </c>
      <c r="L5567" s="235">
        <v>99.989121282985835</v>
      </c>
      <c r="M5567" s="118"/>
      <c r="N5567" s="118">
        <v>100.95936946595351</v>
      </c>
      <c r="O5567" s="118"/>
    </row>
    <row r="5568" spans="9:15" x14ac:dyDescent="0.35">
      <c r="I5568" s="223">
        <v>49081</v>
      </c>
      <c r="J5568" s="233">
        <v>99.92324480365933</v>
      </c>
      <c r="K5568" s="235">
        <v>99.989934989576142</v>
      </c>
      <c r="L5568" s="235">
        <v>99.989124624115135</v>
      </c>
      <c r="M5568" s="118"/>
      <c r="N5568" s="118">
        <v>100.95918072515755</v>
      </c>
      <c r="O5568" s="118"/>
    </row>
    <row r="5569" spans="9:15" x14ac:dyDescent="0.35">
      <c r="I5569" s="223">
        <v>49082</v>
      </c>
      <c r="J5569" s="233">
        <v>99.923271362550778</v>
      </c>
      <c r="K5569" s="235">
        <v>99.989938472278723</v>
      </c>
      <c r="L5569" s="235">
        <v>99.989127965244435</v>
      </c>
      <c r="M5569" s="118"/>
      <c r="N5569" s="118">
        <v>100.95899198436157</v>
      </c>
      <c r="O5569" s="118"/>
    </row>
    <row r="5570" spans="9:15" x14ac:dyDescent="0.35">
      <c r="I5570" s="223">
        <v>49083</v>
      </c>
      <c r="J5570" s="233">
        <v>99.923297921442227</v>
      </c>
      <c r="K5570" s="235">
        <v>99.989941954981305</v>
      </c>
      <c r="L5570" s="235">
        <v>99.989131306373736</v>
      </c>
      <c r="M5570" s="118"/>
      <c r="N5570" s="118">
        <v>100.95880324356561</v>
      </c>
      <c r="O5570" s="118"/>
    </row>
    <row r="5571" spans="9:15" x14ac:dyDescent="0.35">
      <c r="I5571" s="223">
        <v>49084</v>
      </c>
      <c r="J5571" s="233">
        <v>99.923324480333676</v>
      </c>
      <c r="K5571" s="235">
        <v>99.989945437683886</v>
      </c>
      <c r="L5571" s="235">
        <v>99.989134647503036</v>
      </c>
      <c r="M5571" s="118"/>
      <c r="N5571" s="118">
        <v>100.95861450276963</v>
      </c>
      <c r="O5571" s="118"/>
    </row>
    <row r="5572" spans="9:15" x14ac:dyDescent="0.35">
      <c r="I5572" s="223">
        <v>49085</v>
      </c>
      <c r="J5572" s="233">
        <v>99.923351039225125</v>
      </c>
      <c r="K5572" s="235">
        <v>99.989948920386468</v>
      </c>
      <c r="L5572" s="235">
        <v>99.989137988632336</v>
      </c>
      <c r="M5572" s="118"/>
      <c r="N5572" s="118">
        <v>100.95842576197367</v>
      </c>
      <c r="O5572" s="118"/>
    </row>
    <row r="5573" spans="9:15" x14ac:dyDescent="0.35">
      <c r="I5573" s="223">
        <v>49086</v>
      </c>
      <c r="J5573" s="233">
        <v>99.923377598116573</v>
      </c>
      <c r="K5573" s="235">
        <v>99.989952403089049</v>
      </c>
      <c r="L5573" s="235">
        <v>99.989141329761637</v>
      </c>
      <c r="M5573" s="118"/>
      <c r="N5573" s="118">
        <v>100.95823702117769</v>
      </c>
      <c r="O5573" s="118"/>
    </row>
    <row r="5574" spans="9:15" x14ac:dyDescent="0.35">
      <c r="I5574" s="223">
        <v>49087</v>
      </c>
      <c r="J5574" s="233">
        <v>99.923404157008022</v>
      </c>
      <c r="K5574" s="235">
        <v>99.98995588579163</v>
      </c>
      <c r="L5574" s="235">
        <v>99.989144670890937</v>
      </c>
      <c r="M5574" s="118"/>
      <c r="N5574" s="118">
        <v>100.95804828038173</v>
      </c>
      <c r="O5574" s="118"/>
    </row>
    <row r="5575" spans="9:15" x14ac:dyDescent="0.35">
      <c r="I5575" s="223">
        <v>49088</v>
      </c>
      <c r="J5575" s="233">
        <v>99.923430715899471</v>
      </c>
      <c r="K5575" s="235">
        <v>99.989959368494212</v>
      </c>
      <c r="L5575" s="235">
        <v>99.989148012020237</v>
      </c>
      <c r="M5575" s="118"/>
      <c r="N5575" s="118">
        <v>100.95785953958575</v>
      </c>
      <c r="O5575" s="118"/>
    </row>
    <row r="5576" spans="9:15" x14ac:dyDescent="0.35">
      <c r="I5576" s="223">
        <v>49089</v>
      </c>
      <c r="J5576" s="233">
        <v>99.92345727479092</v>
      </c>
      <c r="K5576" s="235">
        <v>99.989962851196793</v>
      </c>
      <c r="L5576" s="235">
        <v>99.989151353149538</v>
      </c>
      <c r="M5576" s="118"/>
      <c r="N5576" s="118">
        <v>100.95767079878979</v>
      </c>
      <c r="O5576" s="118"/>
    </row>
    <row r="5577" spans="9:15" x14ac:dyDescent="0.35">
      <c r="I5577" s="223">
        <v>49090</v>
      </c>
      <c r="J5577" s="233">
        <v>99.923483833682369</v>
      </c>
      <c r="K5577" s="235">
        <v>99.989966333899375</v>
      </c>
      <c r="L5577" s="235">
        <v>99.989154694278838</v>
      </c>
      <c r="M5577" s="118"/>
      <c r="N5577" s="118">
        <v>100.95748205799381</v>
      </c>
      <c r="O5577" s="118"/>
    </row>
    <row r="5578" spans="9:15" x14ac:dyDescent="0.35">
      <c r="I5578" s="223">
        <v>49091</v>
      </c>
      <c r="J5578" s="233">
        <v>99.923510392573817</v>
      </c>
      <c r="K5578" s="235">
        <v>99.989969816601956</v>
      </c>
      <c r="L5578" s="235">
        <v>99.989158035408138</v>
      </c>
      <c r="M5578" s="118"/>
      <c r="N5578" s="118">
        <v>100.95729331719785</v>
      </c>
      <c r="O5578" s="118"/>
    </row>
    <row r="5579" spans="9:15" x14ac:dyDescent="0.35">
      <c r="I5579" s="223">
        <v>49092</v>
      </c>
      <c r="J5579" s="233">
        <v>99.923536951465266</v>
      </c>
      <c r="K5579" s="235">
        <v>99.989973299304538</v>
      </c>
      <c r="L5579" s="235">
        <v>99.989161376537439</v>
      </c>
      <c r="M5579" s="118"/>
      <c r="N5579" s="118">
        <v>100.95710457640187</v>
      </c>
      <c r="O5579" s="118"/>
    </row>
    <row r="5580" spans="9:15" x14ac:dyDescent="0.35">
      <c r="I5580" s="223">
        <v>49093</v>
      </c>
      <c r="J5580" s="233">
        <v>99.923563510356715</v>
      </c>
      <c r="K5580" s="235">
        <v>99.989976782007119</v>
      </c>
      <c r="L5580" s="235">
        <v>99.989164717666739</v>
      </c>
      <c r="M5580" s="118"/>
      <c r="N5580" s="118">
        <v>100.95691583560591</v>
      </c>
      <c r="O5580" s="118"/>
    </row>
    <row r="5581" spans="9:15" x14ac:dyDescent="0.35">
      <c r="I5581" s="223">
        <v>49094</v>
      </c>
      <c r="J5581" s="233">
        <v>99.923590069248164</v>
      </c>
      <c r="K5581" s="235">
        <v>99.9899802647097</v>
      </c>
      <c r="L5581" s="235">
        <v>99.989168058796039</v>
      </c>
      <c r="M5581" s="118"/>
      <c r="N5581" s="118">
        <v>100.95672709480993</v>
      </c>
      <c r="O5581" s="118"/>
    </row>
    <row r="5582" spans="9:15" x14ac:dyDescent="0.35">
      <c r="I5582" s="223">
        <v>49095</v>
      </c>
      <c r="J5582" s="233">
        <v>99.923616628139612</v>
      </c>
      <c r="K5582" s="235">
        <v>99.989983747412282</v>
      </c>
      <c r="L5582" s="235">
        <v>99.98917139992534</v>
      </c>
      <c r="M5582" s="118"/>
      <c r="N5582" s="118">
        <v>100.95653835401397</v>
      </c>
      <c r="O5582" s="118"/>
    </row>
    <row r="5583" spans="9:15" x14ac:dyDescent="0.35">
      <c r="I5583" s="223">
        <v>49096</v>
      </c>
      <c r="J5583" s="233">
        <v>99.923643187031061</v>
      </c>
      <c r="K5583" s="235">
        <v>99.989987230114863</v>
      </c>
      <c r="L5583" s="235">
        <v>99.98917474105464</v>
      </c>
      <c r="M5583" s="118"/>
      <c r="N5583" s="118">
        <v>100.95634961321799</v>
      </c>
      <c r="O5583" s="118"/>
    </row>
    <row r="5584" spans="9:15" x14ac:dyDescent="0.35">
      <c r="I5584" s="223">
        <v>49097</v>
      </c>
      <c r="J5584" s="233">
        <v>99.92366974592251</v>
      </c>
      <c r="K5584" s="235">
        <v>99.989990712817445</v>
      </c>
      <c r="L5584" s="235">
        <v>99.98917808218394</v>
      </c>
      <c r="M5584" s="118"/>
      <c r="N5584" s="118">
        <v>100.95616087242203</v>
      </c>
      <c r="O5584" s="118"/>
    </row>
    <row r="5585" spans="9:15" x14ac:dyDescent="0.35">
      <c r="I5585" s="223">
        <v>49098</v>
      </c>
      <c r="J5585" s="233">
        <v>99.923696304813959</v>
      </c>
      <c r="K5585" s="235">
        <v>99.989994195520026</v>
      </c>
      <c r="L5585" s="235">
        <v>99.989181423313241</v>
      </c>
      <c r="M5585" s="118"/>
      <c r="N5585" s="118">
        <v>100.95597213162605</v>
      </c>
      <c r="O5585" s="118"/>
    </row>
    <row r="5586" spans="9:15" x14ac:dyDescent="0.35">
      <c r="I5586" s="223">
        <v>49099</v>
      </c>
      <c r="J5586" s="233">
        <v>99.923722863705407</v>
      </c>
      <c r="K5586" s="235">
        <v>99.989997678222608</v>
      </c>
      <c r="L5586" s="235">
        <v>99.989184764442541</v>
      </c>
      <c r="M5586" s="118"/>
      <c r="N5586" s="118">
        <v>100.95578339083009</v>
      </c>
      <c r="O5586" s="118"/>
    </row>
    <row r="5587" spans="9:15" x14ac:dyDescent="0.35">
      <c r="I5587" s="223">
        <v>49100</v>
      </c>
      <c r="J5587" s="233">
        <v>99.923749422596856</v>
      </c>
      <c r="K5587" s="235">
        <v>99.990001160925189</v>
      </c>
      <c r="L5587" s="235">
        <v>99.989188105571841</v>
      </c>
      <c r="M5587" s="118"/>
      <c r="N5587" s="118">
        <v>100.95559465003412</v>
      </c>
      <c r="O5587" s="118"/>
    </row>
    <row r="5588" spans="9:15" x14ac:dyDescent="0.35">
      <c r="I5588" s="223">
        <v>49101</v>
      </c>
      <c r="J5588" s="233">
        <v>99.923775981488305</v>
      </c>
      <c r="K5588" s="235">
        <v>99.990004643627771</v>
      </c>
      <c r="L5588" s="235">
        <v>99.989191446701142</v>
      </c>
      <c r="M5588" s="118"/>
      <c r="N5588" s="118">
        <v>100.95540590923815</v>
      </c>
      <c r="O5588" s="118"/>
    </row>
    <row r="5589" spans="9:15" x14ac:dyDescent="0.35">
      <c r="I5589" s="223">
        <v>49102</v>
      </c>
      <c r="J5589" s="233">
        <v>99.923802540379754</v>
      </c>
      <c r="K5589" s="235">
        <v>99.990008126330352</v>
      </c>
      <c r="L5589" s="235">
        <v>99.989194787830442</v>
      </c>
      <c r="M5589" s="118"/>
      <c r="N5589" s="118">
        <v>100.95521716844218</v>
      </c>
      <c r="O5589" s="118"/>
    </row>
    <row r="5590" spans="9:15" x14ac:dyDescent="0.35">
      <c r="I5590" s="223">
        <v>49103</v>
      </c>
      <c r="J5590" s="233">
        <v>99.923829099271202</v>
      </c>
      <c r="K5590" s="235">
        <v>99.990011609032933</v>
      </c>
      <c r="L5590" s="235">
        <v>99.989198128959742</v>
      </c>
      <c r="M5590" s="118"/>
      <c r="N5590" s="118">
        <v>100.95502842764621</v>
      </c>
      <c r="O5590" s="118"/>
    </row>
    <row r="5591" spans="9:15" x14ac:dyDescent="0.35">
      <c r="I5591" s="223">
        <v>49104</v>
      </c>
      <c r="J5591" s="233">
        <v>99.923855658162651</v>
      </c>
      <c r="K5591" s="235">
        <v>99.990015091735515</v>
      </c>
      <c r="L5591" s="235">
        <v>99.989201470089043</v>
      </c>
      <c r="M5591" s="118"/>
      <c r="N5591" s="118">
        <v>100.95483968685024</v>
      </c>
      <c r="O5591" s="118"/>
    </row>
    <row r="5592" spans="9:15" x14ac:dyDescent="0.35">
      <c r="I5592" s="223">
        <v>49105</v>
      </c>
      <c r="J5592" s="233">
        <v>99.9238822170541</v>
      </c>
      <c r="K5592" s="235">
        <v>99.990018574438096</v>
      </c>
      <c r="L5592" s="235">
        <v>99.989204811218343</v>
      </c>
      <c r="M5592" s="118"/>
      <c r="N5592" s="118">
        <v>100.95465094605427</v>
      </c>
      <c r="O5592" s="118"/>
    </row>
    <row r="5593" spans="9:15" x14ac:dyDescent="0.35">
      <c r="I5593" s="223">
        <v>49106</v>
      </c>
      <c r="J5593" s="233">
        <v>99.923908775945549</v>
      </c>
      <c r="K5593" s="235">
        <v>99.990022057140678</v>
      </c>
      <c r="L5593" s="235">
        <v>99.989208152347643</v>
      </c>
      <c r="M5593" s="118"/>
      <c r="N5593" s="118">
        <v>100.9544622052583</v>
      </c>
      <c r="O5593" s="118"/>
    </row>
    <row r="5594" spans="9:15" x14ac:dyDescent="0.35">
      <c r="I5594" s="223">
        <v>49107</v>
      </c>
      <c r="J5594" s="233">
        <v>99.923935334836997</v>
      </c>
      <c r="K5594" s="235">
        <v>99.990025539843259</v>
      </c>
      <c r="L5594" s="235">
        <v>99.989211493476944</v>
      </c>
      <c r="M5594" s="118"/>
      <c r="N5594" s="118">
        <v>100.95427346446233</v>
      </c>
      <c r="O5594" s="118"/>
    </row>
    <row r="5595" spans="9:15" x14ac:dyDescent="0.35">
      <c r="I5595" s="223">
        <v>49108</v>
      </c>
      <c r="J5595" s="233">
        <v>99.923961893728446</v>
      </c>
      <c r="K5595" s="235">
        <v>99.990029022545841</v>
      </c>
      <c r="L5595" s="235">
        <v>99.989214834606244</v>
      </c>
      <c r="M5595" s="118"/>
      <c r="N5595" s="118">
        <v>100.95408472366636</v>
      </c>
      <c r="O5595" s="118"/>
    </row>
    <row r="5596" spans="9:15" x14ac:dyDescent="0.35">
      <c r="I5596" s="223">
        <v>49109</v>
      </c>
      <c r="J5596" s="233">
        <v>99.923988452619895</v>
      </c>
      <c r="K5596" s="235">
        <v>99.990032505248422</v>
      </c>
      <c r="L5596" s="235">
        <v>99.989218175735544</v>
      </c>
      <c r="M5596" s="118"/>
      <c r="N5596" s="118">
        <v>100.95389598287039</v>
      </c>
      <c r="O5596" s="118"/>
    </row>
    <row r="5597" spans="9:15" x14ac:dyDescent="0.35">
      <c r="I5597" s="223">
        <v>49110</v>
      </c>
      <c r="J5597" s="233">
        <v>99.924015011511344</v>
      </c>
      <c r="K5597" s="235">
        <v>99.990035987951003</v>
      </c>
      <c r="L5597" s="235">
        <v>99.989221516864845</v>
      </c>
      <c r="M5597" s="118"/>
      <c r="N5597" s="118">
        <v>100.95370724207442</v>
      </c>
      <c r="O5597" s="118"/>
    </row>
    <row r="5598" spans="9:15" x14ac:dyDescent="0.35">
      <c r="I5598" s="223">
        <v>49111</v>
      </c>
      <c r="J5598" s="233">
        <v>99.924041570402792</v>
      </c>
      <c r="K5598" s="235">
        <v>99.990039470653585</v>
      </c>
      <c r="L5598" s="235">
        <v>99.989224857994145</v>
      </c>
      <c r="M5598" s="118"/>
      <c r="N5598" s="118">
        <v>100.95351850127845</v>
      </c>
      <c r="O5598" s="118"/>
    </row>
    <row r="5599" spans="9:15" x14ac:dyDescent="0.35">
      <c r="I5599" s="223">
        <v>49112</v>
      </c>
      <c r="J5599" s="233">
        <v>99.924068129294241</v>
      </c>
      <c r="K5599" s="235">
        <v>99.990042953356166</v>
      </c>
      <c r="L5599" s="235">
        <v>99.989228199123446</v>
      </c>
      <c r="M5599" s="118"/>
      <c r="N5599" s="118">
        <v>100.95332976048248</v>
      </c>
      <c r="O5599" s="118"/>
    </row>
    <row r="5600" spans="9:15" x14ac:dyDescent="0.35">
      <c r="I5600" s="223">
        <v>49113</v>
      </c>
      <c r="J5600" s="233">
        <v>99.92409468818569</v>
      </c>
      <c r="K5600" s="235">
        <v>99.990046436058748</v>
      </c>
      <c r="L5600" s="235">
        <v>99.989231540252746</v>
      </c>
      <c r="M5600" s="118"/>
      <c r="N5600" s="118">
        <v>100.95314101968651</v>
      </c>
      <c r="O5600" s="118"/>
    </row>
    <row r="5601" spans="9:15" x14ac:dyDescent="0.35">
      <c r="I5601" s="223">
        <v>49114</v>
      </c>
      <c r="J5601" s="233">
        <v>99.924121247077139</v>
      </c>
      <c r="K5601" s="235">
        <v>99.990049918761329</v>
      </c>
      <c r="L5601" s="235">
        <v>99.989234881382046</v>
      </c>
      <c r="M5601" s="118"/>
      <c r="N5601" s="118">
        <v>100.95295227889054</v>
      </c>
      <c r="O5601" s="118"/>
    </row>
    <row r="5602" spans="9:15" x14ac:dyDescent="0.35">
      <c r="I5602" s="223">
        <v>49115</v>
      </c>
      <c r="J5602" s="233">
        <v>99.924147805968587</v>
      </c>
      <c r="K5602" s="235">
        <v>99.990053401463911</v>
      </c>
      <c r="L5602" s="235">
        <v>99.989238222511347</v>
      </c>
      <c r="M5602" s="118"/>
      <c r="N5602" s="118">
        <v>100.95276353809457</v>
      </c>
      <c r="O5602" s="118"/>
    </row>
    <row r="5603" spans="9:15" x14ac:dyDescent="0.35">
      <c r="I5603" s="223">
        <v>49116</v>
      </c>
      <c r="J5603" s="233">
        <v>99.924174364860036</v>
      </c>
      <c r="K5603" s="235">
        <v>99.990056884166492</v>
      </c>
      <c r="L5603" s="235">
        <v>99.989241563640647</v>
      </c>
      <c r="M5603" s="118"/>
      <c r="N5603" s="118">
        <v>100.9525747972986</v>
      </c>
      <c r="O5603" s="118"/>
    </row>
    <row r="5604" spans="9:15" x14ac:dyDescent="0.35">
      <c r="I5604" s="223">
        <v>49117</v>
      </c>
      <c r="J5604" s="233">
        <v>99.924200923751485</v>
      </c>
      <c r="K5604" s="235">
        <v>99.990060366869074</v>
      </c>
      <c r="L5604" s="235">
        <v>99.989244904769947</v>
      </c>
      <c r="M5604" s="118"/>
      <c r="N5604" s="118">
        <v>100.95238605650263</v>
      </c>
      <c r="O5604" s="118"/>
    </row>
    <row r="5605" spans="9:15" x14ac:dyDescent="0.35">
      <c r="I5605" s="223">
        <v>49118</v>
      </c>
      <c r="J5605" s="233">
        <v>99.924227482642934</v>
      </c>
      <c r="K5605" s="235">
        <v>99.990063849571655</v>
      </c>
      <c r="L5605" s="235">
        <v>99.989248245899248</v>
      </c>
      <c r="M5605" s="118"/>
      <c r="N5605" s="118">
        <v>100.95219731570666</v>
      </c>
      <c r="O5605" s="118"/>
    </row>
    <row r="5606" spans="9:15" x14ac:dyDescent="0.35">
      <c r="I5606" s="223">
        <v>49119</v>
      </c>
      <c r="J5606" s="233">
        <v>99.924254041534383</v>
      </c>
      <c r="K5606" s="235">
        <v>99.990067332274236</v>
      </c>
      <c r="L5606" s="235">
        <v>99.989251587028548</v>
      </c>
      <c r="M5606" s="118"/>
      <c r="N5606" s="118">
        <v>100.95200857491069</v>
      </c>
      <c r="O5606" s="118"/>
    </row>
    <row r="5607" spans="9:15" x14ac:dyDescent="0.35">
      <c r="I5607" s="223">
        <v>49120</v>
      </c>
      <c r="J5607" s="233">
        <v>99.924280600425831</v>
      </c>
      <c r="K5607" s="235">
        <v>99.990070814976818</v>
      </c>
      <c r="L5607" s="235">
        <v>99.989254928157848</v>
      </c>
      <c r="M5607" s="118"/>
      <c r="N5607" s="118">
        <v>100.95181983411472</v>
      </c>
      <c r="O5607" s="118"/>
    </row>
    <row r="5608" spans="9:15" x14ac:dyDescent="0.35">
      <c r="I5608" s="223">
        <v>49121</v>
      </c>
      <c r="J5608" s="233">
        <v>99.92430715931728</v>
      </c>
      <c r="K5608" s="235">
        <v>99.990074297679399</v>
      </c>
      <c r="L5608" s="235">
        <v>99.989258269287149</v>
      </c>
      <c r="M5608" s="118"/>
      <c r="N5608" s="118">
        <v>100.95163109331875</v>
      </c>
      <c r="O5608" s="118"/>
    </row>
    <row r="5609" spans="9:15" x14ac:dyDescent="0.35">
      <c r="I5609" s="223">
        <v>49122</v>
      </c>
      <c r="J5609" s="233">
        <v>99.924333718208729</v>
      </c>
      <c r="K5609" s="235">
        <v>99.990077780381981</v>
      </c>
      <c r="L5609" s="235">
        <v>99.989261610416449</v>
      </c>
      <c r="M5609" s="118"/>
      <c r="N5609" s="118">
        <v>100.95144235252278</v>
      </c>
      <c r="O5609" s="118"/>
    </row>
    <row r="5610" spans="9:15" x14ac:dyDescent="0.35">
      <c r="I5610" s="223">
        <v>49123</v>
      </c>
      <c r="J5610" s="233">
        <v>99.924360277100178</v>
      </c>
      <c r="K5610" s="235">
        <v>99.990081263084562</v>
      </c>
      <c r="L5610" s="235">
        <v>99.989264951545749</v>
      </c>
      <c r="M5610" s="118"/>
      <c r="N5610" s="118">
        <v>100.95125361172681</v>
      </c>
      <c r="O5610" s="118"/>
    </row>
    <row r="5611" spans="9:15" x14ac:dyDescent="0.35">
      <c r="I5611" s="223">
        <v>49124</v>
      </c>
      <c r="J5611" s="233">
        <v>99.924386835991626</v>
      </c>
      <c r="K5611" s="235">
        <v>99.990084745787144</v>
      </c>
      <c r="L5611" s="235">
        <v>99.98926829267505</v>
      </c>
      <c r="M5611" s="118"/>
      <c r="N5611" s="118">
        <v>100.95106487093084</v>
      </c>
      <c r="O5611" s="118"/>
    </row>
    <row r="5612" spans="9:15" x14ac:dyDescent="0.35">
      <c r="I5612" s="223">
        <v>49125</v>
      </c>
      <c r="J5612" s="233">
        <v>99.924413394883075</v>
      </c>
      <c r="K5612" s="235">
        <v>99.990088228489725</v>
      </c>
      <c r="L5612" s="235">
        <v>99.98927163380435</v>
      </c>
      <c r="M5612" s="118"/>
      <c r="N5612" s="118">
        <v>100.95087613013487</v>
      </c>
      <c r="O5612" s="118"/>
    </row>
    <row r="5613" spans="9:15" x14ac:dyDescent="0.35">
      <c r="I5613" s="223">
        <v>49126</v>
      </c>
      <c r="J5613" s="233">
        <v>99.924439953774524</v>
      </c>
      <c r="K5613" s="235">
        <v>99.990091711192306</v>
      </c>
      <c r="L5613" s="235">
        <v>99.98927497493365</v>
      </c>
      <c r="M5613" s="118"/>
      <c r="N5613" s="118">
        <v>100.9506873893389</v>
      </c>
      <c r="O5613" s="118"/>
    </row>
    <row r="5614" spans="9:15" x14ac:dyDescent="0.35">
      <c r="I5614" s="223">
        <v>49127</v>
      </c>
      <c r="J5614" s="233">
        <v>99.924466512665973</v>
      </c>
      <c r="K5614" s="235">
        <v>99.990095193894888</v>
      </c>
      <c r="L5614" s="235">
        <v>99.989278316062951</v>
      </c>
      <c r="M5614" s="118"/>
      <c r="N5614" s="118">
        <v>100.95049864854293</v>
      </c>
      <c r="O5614" s="118"/>
    </row>
    <row r="5615" spans="9:15" x14ac:dyDescent="0.35">
      <c r="I5615" s="223">
        <v>49128</v>
      </c>
      <c r="J5615" s="233">
        <v>99.924493071557421</v>
      </c>
      <c r="K5615" s="235">
        <v>99.990098676597469</v>
      </c>
      <c r="L5615" s="235">
        <v>99.989281657192251</v>
      </c>
      <c r="M5615" s="118"/>
      <c r="N5615" s="118">
        <v>100.95030990774696</v>
      </c>
      <c r="O5615" s="118"/>
    </row>
    <row r="5616" spans="9:15" x14ac:dyDescent="0.35">
      <c r="I5616" s="223">
        <v>49129</v>
      </c>
      <c r="J5616" s="233">
        <v>99.92451963044887</v>
      </c>
      <c r="K5616" s="235">
        <v>99.990102159300051</v>
      </c>
      <c r="L5616" s="235">
        <v>99.989284998321551</v>
      </c>
      <c r="M5616" s="118"/>
      <c r="N5616" s="118">
        <v>100.95012116695099</v>
      </c>
      <c r="O5616" s="118"/>
    </row>
    <row r="5617" spans="9:15" x14ac:dyDescent="0.35">
      <c r="I5617" s="223">
        <v>49130</v>
      </c>
      <c r="J5617" s="233">
        <v>99.924546189340319</v>
      </c>
      <c r="K5617" s="235">
        <v>99.990105642002632</v>
      </c>
      <c r="L5617" s="235">
        <v>99.989288339450852</v>
      </c>
      <c r="M5617" s="118"/>
      <c r="N5617" s="118">
        <v>100.94993242615502</v>
      </c>
      <c r="O5617" s="118"/>
    </row>
    <row r="5618" spans="9:15" x14ac:dyDescent="0.35">
      <c r="I5618" s="223">
        <v>49131</v>
      </c>
      <c r="J5618" s="233">
        <v>99.924572748231768</v>
      </c>
      <c r="K5618" s="235">
        <v>99.990109124705214</v>
      </c>
      <c r="L5618" s="235">
        <v>99.989291680580152</v>
      </c>
      <c r="M5618" s="118"/>
      <c r="N5618" s="118">
        <v>100.94974368535905</v>
      </c>
      <c r="O5618" s="118"/>
    </row>
    <row r="5619" spans="9:15" x14ac:dyDescent="0.35">
      <c r="I5619" s="223">
        <v>49132</v>
      </c>
      <c r="J5619" s="233">
        <v>99.924599307123216</v>
      </c>
      <c r="K5619" s="235">
        <v>99.990112607407795</v>
      </c>
      <c r="L5619" s="235">
        <v>99.989295021709452</v>
      </c>
      <c r="M5619" s="118"/>
      <c r="N5619" s="118">
        <v>100.94955494456308</v>
      </c>
      <c r="O5619" s="118"/>
    </row>
    <row r="5620" spans="9:15" x14ac:dyDescent="0.35">
      <c r="I5620" s="223">
        <v>49133</v>
      </c>
      <c r="J5620" s="233">
        <v>99.924625866014665</v>
      </c>
      <c r="K5620" s="235">
        <v>99.990116090110376</v>
      </c>
      <c r="L5620" s="235">
        <v>99.989298362838753</v>
      </c>
      <c r="M5620" s="118"/>
      <c r="N5620" s="118">
        <v>100.94936620376711</v>
      </c>
      <c r="O5620" s="118"/>
    </row>
    <row r="5621" spans="9:15" x14ac:dyDescent="0.35">
      <c r="I5621" s="223">
        <v>49134</v>
      </c>
      <c r="J5621" s="233">
        <v>99.924652424906114</v>
      </c>
      <c r="K5621" s="235">
        <v>99.990119572812958</v>
      </c>
      <c r="L5621" s="235">
        <v>99.989301703968053</v>
      </c>
      <c r="M5621" s="118"/>
      <c r="N5621" s="118">
        <v>100.94917746297114</v>
      </c>
      <c r="O5621" s="118"/>
    </row>
    <row r="5622" spans="9:15" x14ac:dyDescent="0.35">
      <c r="I5622" s="223">
        <v>49135</v>
      </c>
      <c r="J5622" s="233">
        <v>99.924678983797563</v>
      </c>
      <c r="K5622" s="235">
        <v>99.990123055515539</v>
      </c>
      <c r="L5622" s="235">
        <v>99.989305045097353</v>
      </c>
      <c r="M5622" s="118"/>
      <c r="N5622" s="118">
        <v>100.94898872217517</v>
      </c>
      <c r="O5622" s="118"/>
    </row>
    <row r="5623" spans="9:15" x14ac:dyDescent="0.35">
      <c r="I5623" s="223">
        <v>49136</v>
      </c>
      <c r="J5623" s="233">
        <v>99.924705542689011</v>
      </c>
      <c r="K5623" s="235">
        <v>99.990126538218121</v>
      </c>
      <c r="L5623" s="235">
        <v>99.989308386226654</v>
      </c>
      <c r="M5623" s="118"/>
      <c r="N5623" s="118">
        <v>100.9487999813792</v>
      </c>
      <c r="O5623" s="118"/>
    </row>
    <row r="5624" spans="9:15" x14ac:dyDescent="0.35">
      <c r="I5624" s="223">
        <v>49137</v>
      </c>
      <c r="J5624" s="233">
        <v>99.92473210158046</v>
      </c>
      <c r="K5624" s="235">
        <v>99.990130020920702</v>
      </c>
      <c r="L5624" s="235">
        <v>99.989311727355954</v>
      </c>
      <c r="M5624" s="118"/>
      <c r="N5624" s="118">
        <v>100.94861124058323</v>
      </c>
      <c r="O5624" s="118"/>
    </row>
    <row r="5625" spans="9:15" x14ac:dyDescent="0.35">
      <c r="I5625" s="223">
        <v>49138</v>
      </c>
      <c r="J5625" s="233">
        <v>99.924758660471909</v>
      </c>
      <c r="K5625" s="235">
        <v>99.990133503623284</v>
      </c>
      <c r="L5625" s="235">
        <v>99.989315068485254</v>
      </c>
      <c r="M5625" s="118"/>
      <c r="N5625" s="118">
        <v>100.94842249978726</v>
      </c>
      <c r="O5625" s="118"/>
    </row>
    <row r="5626" spans="9:15" x14ac:dyDescent="0.35">
      <c r="I5626" s="223">
        <v>49139</v>
      </c>
      <c r="J5626" s="233">
        <v>99.924785219363358</v>
      </c>
      <c r="K5626" s="235">
        <v>99.990136986325865</v>
      </c>
      <c r="L5626" s="235">
        <v>99.989318409614555</v>
      </c>
      <c r="M5626" s="118"/>
      <c r="N5626" s="118">
        <v>100.94823375899129</v>
      </c>
      <c r="O5626" s="118"/>
    </row>
    <row r="5627" spans="9:15" x14ac:dyDescent="0.35">
      <c r="I5627" s="223">
        <v>49140</v>
      </c>
      <c r="J5627" s="233">
        <v>99.924811778254806</v>
      </c>
      <c r="K5627" s="235">
        <v>99.990140469028447</v>
      </c>
      <c r="L5627" s="235">
        <v>99.989321750743855</v>
      </c>
      <c r="M5627" s="118"/>
      <c r="N5627" s="118">
        <v>100.94804501819532</v>
      </c>
      <c r="O5627" s="118"/>
    </row>
    <row r="5628" spans="9:15" x14ac:dyDescent="0.35">
      <c r="I5628" s="223">
        <v>49141</v>
      </c>
      <c r="J5628" s="233">
        <v>99.924838337146255</v>
      </c>
      <c r="K5628" s="235">
        <v>99.990143951731028</v>
      </c>
      <c r="L5628" s="235">
        <v>99.989325091873155</v>
      </c>
      <c r="M5628" s="118"/>
      <c r="N5628" s="118">
        <v>100.94785627739935</v>
      </c>
      <c r="O5628" s="118"/>
    </row>
    <row r="5629" spans="9:15" x14ac:dyDescent="0.35">
      <c r="I5629" s="223">
        <v>49142</v>
      </c>
      <c r="J5629" s="233">
        <v>99.924864896037704</v>
      </c>
      <c r="K5629" s="235">
        <v>99.990147434433609</v>
      </c>
      <c r="L5629" s="235">
        <v>99.989328433002456</v>
      </c>
      <c r="M5629" s="118"/>
      <c r="N5629" s="118">
        <v>100.94766753660338</v>
      </c>
      <c r="O5629" s="118"/>
    </row>
    <row r="5630" spans="9:15" x14ac:dyDescent="0.35">
      <c r="I5630" s="223">
        <v>49143</v>
      </c>
      <c r="J5630" s="233">
        <v>99.924891454929153</v>
      </c>
      <c r="K5630" s="235">
        <v>99.990150917136191</v>
      </c>
      <c r="L5630" s="235">
        <v>99.989331774131756</v>
      </c>
      <c r="M5630" s="118"/>
      <c r="N5630" s="118">
        <v>100.94747879580741</v>
      </c>
      <c r="O5630" s="118"/>
    </row>
    <row r="5631" spans="9:15" x14ac:dyDescent="0.35">
      <c r="I5631" s="223">
        <v>49144</v>
      </c>
      <c r="J5631" s="233">
        <v>99.924918013820601</v>
      </c>
      <c r="K5631" s="235">
        <v>99.990154399838772</v>
      </c>
      <c r="L5631" s="235">
        <v>99.989335115261056</v>
      </c>
      <c r="M5631" s="118"/>
      <c r="N5631" s="118">
        <v>100.94729005501144</v>
      </c>
      <c r="O5631" s="118"/>
    </row>
    <row r="5632" spans="9:15" x14ac:dyDescent="0.35">
      <c r="I5632" s="223">
        <v>49145</v>
      </c>
      <c r="J5632" s="233">
        <v>99.92494457271205</v>
      </c>
      <c r="K5632" s="235">
        <v>99.990157882541354</v>
      </c>
      <c r="L5632" s="235">
        <v>99.989338456390357</v>
      </c>
      <c r="M5632" s="118"/>
      <c r="N5632" s="118">
        <v>100.94710131421547</v>
      </c>
      <c r="O5632" s="118"/>
    </row>
    <row r="5633" spans="9:15" x14ac:dyDescent="0.35">
      <c r="I5633" s="223">
        <v>49146</v>
      </c>
      <c r="J5633" s="233">
        <v>99.924971131603499</v>
      </c>
      <c r="K5633" s="235">
        <v>99.990161365243935</v>
      </c>
      <c r="L5633" s="235">
        <v>99.989341797519657</v>
      </c>
      <c r="M5633" s="118"/>
      <c r="N5633" s="118">
        <v>100.9469125734195</v>
      </c>
      <c r="O5633" s="118"/>
    </row>
    <row r="5634" spans="9:15" x14ac:dyDescent="0.35">
      <c r="I5634" s="223">
        <v>49147</v>
      </c>
      <c r="J5634" s="233">
        <v>99.924997690494948</v>
      </c>
      <c r="K5634" s="235">
        <v>99.990164847946517</v>
      </c>
      <c r="L5634" s="235">
        <v>99.989345138648957</v>
      </c>
      <c r="M5634" s="118"/>
      <c r="N5634" s="118">
        <v>100.94672383262353</v>
      </c>
      <c r="O5634" s="118"/>
    </row>
    <row r="5635" spans="9:15" x14ac:dyDescent="0.35">
      <c r="I5635" s="223">
        <v>49148</v>
      </c>
      <c r="J5635" s="233">
        <v>99.925024249386396</v>
      </c>
      <c r="K5635" s="235">
        <v>99.990168330649098</v>
      </c>
      <c r="L5635" s="235">
        <v>99.989348479778258</v>
      </c>
      <c r="M5635" s="118"/>
      <c r="N5635" s="118">
        <v>100.94653509182756</v>
      </c>
      <c r="O5635" s="118"/>
    </row>
    <row r="5636" spans="9:15" x14ac:dyDescent="0.35">
      <c r="I5636" s="223">
        <v>49149</v>
      </c>
      <c r="J5636" s="233">
        <v>99.925050808277845</v>
      </c>
      <c r="K5636" s="235">
        <v>99.990171813351679</v>
      </c>
      <c r="L5636" s="235">
        <v>99.989351820907558</v>
      </c>
      <c r="M5636" s="118"/>
      <c r="N5636" s="118">
        <v>100.94634635103159</v>
      </c>
      <c r="O5636" s="118"/>
    </row>
    <row r="5637" spans="9:15" x14ac:dyDescent="0.35">
      <c r="I5637" s="223">
        <v>49150</v>
      </c>
      <c r="J5637" s="233">
        <v>99.925077367169294</v>
      </c>
      <c r="K5637" s="235">
        <v>99.990175296054261</v>
      </c>
      <c r="L5637" s="235">
        <v>99.989355162036858</v>
      </c>
      <c r="M5637" s="118"/>
      <c r="N5637" s="118">
        <v>100.94615761023562</v>
      </c>
      <c r="O5637" s="118"/>
    </row>
    <row r="5638" spans="9:15" x14ac:dyDescent="0.35">
      <c r="I5638" s="223">
        <v>49151</v>
      </c>
      <c r="J5638" s="233">
        <v>99.925103926060743</v>
      </c>
      <c r="K5638" s="235">
        <v>99.990178778756842</v>
      </c>
      <c r="L5638" s="235">
        <v>99.989358503166159</v>
      </c>
      <c r="M5638" s="118"/>
      <c r="N5638" s="118">
        <v>100.94596886943965</v>
      </c>
      <c r="O5638" s="118"/>
    </row>
    <row r="5639" spans="9:15" x14ac:dyDescent="0.35">
      <c r="I5639" s="223">
        <v>49152</v>
      </c>
      <c r="J5639" s="233">
        <v>99.925130484952192</v>
      </c>
      <c r="K5639" s="235">
        <v>99.990182261459424</v>
      </c>
      <c r="L5639" s="235">
        <v>99.989361844295459</v>
      </c>
      <c r="M5639" s="118"/>
      <c r="N5639" s="118">
        <v>100.94578012864368</v>
      </c>
      <c r="O5639" s="118"/>
    </row>
    <row r="5640" spans="9:15" x14ac:dyDescent="0.35">
      <c r="I5640" s="223">
        <v>49153</v>
      </c>
      <c r="J5640" s="233">
        <v>99.92515704384364</v>
      </c>
      <c r="K5640" s="235">
        <v>99.990185744162005</v>
      </c>
      <c r="L5640" s="235">
        <v>99.989365185424759</v>
      </c>
      <c r="M5640" s="118"/>
      <c r="N5640" s="118">
        <v>100.94559138784771</v>
      </c>
      <c r="O5640" s="118"/>
    </row>
    <row r="5641" spans="9:15" x14ac:dyDescent="0.35">
      <c r="I5641" s="223">
        <v>49154</v>
      </c>
      <c r="J5641" s="233">
        <v>99.925183602735089</v>
      </c>
      <c r="K5641" s="235">
        <v>99.990189226864587</v>
      </c>
      <c r="L5641" s="235">
        <v>99.98936852655406</v>
      </c>
      <c r="M5641" s="118"/>
      <c r="N5641" s="118">
        <v>100.94540264705174</v>
      </c>
      <c r="O5641" s="118"/>
    </row>
    <row r="5642" spans="9:15" x14ac:dyDescent="0.35">
      <c r="I5642" s="223">
        <v>49155</v>
      </c>
      <c r="J5642" s="233">
        <v>99.925210161626538</v>
      </c>
      <c r="K5642" s="235">
        <v>99.990192709567168</v>
      </c>
      <c r="L5642" s="235">
        <v>99.98937186768336</v>
      </c>
      <c r="M5642" s="118"/>
      <c r="N5642" s="118">
        <v>100.94521390625577</v>
      </c>
      <c r="O5642" s="118"/>
    </row>
    <row r="5643" spans="9:15" x14ac:dyDescent="0.35">
      <c r="I5643" s="223">
        <v>49156</v>
      </c>
      <c r="J5643" s="233">
        <v>99.925236720517987</v>
      </c>
      <c r="K5643" s="235">
        <v>99.99019619226975</v>
      </c>
      <c r="L5643" s="235">
        <v>99.98937520881266</v>
      </c>
      <c r="M5643" s="118"/>
      <c r="N5643" s="118">
        <v>100.9450251654598</v>
      </c>
      <c r="O5643" s="118"/>
    </row>
    <row r="5644" spans="9:15" x14ac:dyDescent="0.35">
      <c r="I5644" s="223">
        <v>49157</v>
      </c>
      <c r="J5644" s="233">
        <v>99.925263279409435</v>
      </c>
      <c r="K5644" s="235">
        <v>99.990199674972331</v>
      </c>
      <c r="L5644" s="235">
        <v>99.989378549941961</v>
      </c>
      <c r="M5644" s="118"/>
      <c r="N5644" s="118">
        <v>100.94483642466383</v>
      </c>
      <c r="O5644" s="118"/>
    </row>
    <row r="5645" spans="9:15" x14ac:dyDescent="0.35">
      <c r="I5645" s="223">
        <v>49158</v>
      </c>
      <c r="J5645" s="233">
        <v>99.925289838300884</v>
      </c>
      <c r="K5645" s="235">
        <v>99.990203157674912</v>
      </c>
      <c r="L5645" s="235">
        <v>99.989381891071261</v>
      </c>
      <c r="M5645" s="118"/>
      <c r="N5645" s="118">
        <v>100.94464768386786</v>
      </c>
      <c r="O5645" s="118"/>
    </row>
    <row r="5646" spans="9:15" x14ac:dyDescent="0.35">
      <c r="I5646" s="223">
        <v>49159</v>
      </c>
      <c r="J5646" s="233">
        <v>99.925316397192333</v>
      </c>
      <c r="K5646" s="235">
        <v>99.990206640377494</v>
      </c>
      <c r="L5646" s="235">
        <v>99.989385232200561</v>
      </c>
      <c r="M5646" s="118"/>
      <c r="N5646" s="118">
        <v>100.94445894307189</v>
      </c>
      <c r="O5646" s="118"/>
    </row>
    <row r="5647" spans="9:15" x14ac:dyDescent="0.35">
      <c r="I5647" s="223">
        <v>49160</v>
      </c>
      <c r="J5647" s="233">
        <v>99.925342956083782</v>
      </c>
      <c r="K5647" s="235">
        <v>99.990210123080075</v>
      </c>
      <c r="L5647" s="235">
        <v>99.989388573329862</v>
      </c>
      <c r="M5647" s="118"/>
      <c r="N5647" s="118">
        <v>100.94427020227592</v>
      </c>
      <c r="O5647" s="118"/>
    </row>
    <row r="5648" spans="9:15" x14ac:dyDescent="0.35">
      <c r="I5648" s="223">
        <v>49161</v>
      </c>
      <c r="J5648" s="233">
        <v>99.92536951497523</v>
      </c>
      <c r="K5648" s="235">
        <v>99.990213605782657</v>
      </c>
      <c r="L5648" s="235">
        <v>99.989391914459162</v>
      </c>
      <c r="M5648" s="118"/>
      <c r="N5648" s="118">
        <v>100.94408146147995</v>
      </c>
      <c r="O5648" s="118"/>
    </row>
    <row r="5649" spans="9:15" x14ac:dyDescent="0.35">
      <c r="I5649" s="223">
        <v>49162</v>
      </c>
      <c r="J5649" s="233">
        <v>99.925396073866679</v>
      </c>
      <c r="K5649" s="235">
        <v>99.990217088485238</v>
      </c>
      <c r="L5649" s="235">
        <v>99.989395255588462</v>
      </c>
      <c r="M5649" s="118"/>
      <c r="N5649" s="118">
        <v>100.94389272068398</v>
      </c>
      <c r="O5649" s="118"/>
    </row>
    <row r="5650" spans="9:15" x14ac:dyDescent="0.35">
      <c r="I5650" s="223">
        <v>49163</v>
      </c>
      <c r="J5650" s="233">
        <v>99.925422632758128</v>
      </c>
      <c r="K5650" s="235">
        <v>99.99022057118782</v>
      </c>
      <c r="L5650" s="235">
        <v>99.989398596717763</v>
      </c>
      <c r="M5650" s="118"/>
      <c r="N5650" s="118">
        <v>100.94370397988801</v>
      </c>
      <c r="O5650" s="118"/>
    </row>
    <row r="5651" spans="9:15" x14ac:dyDescent="0.35">
      <c r="I5651" s="223">
        <v>49164</v>
      </c>
      <c r="J5651" s="233">
        <v>99.925449191649577</v>
      </c>
      <c r="K5651" s="235">
        <v>99.990224053890401</v>
      </c>
      <c r="L5651" s="235">
        <v>99.989401937847063</v>
      </c>
      <c r="M5651" s="118"/>
      <c r="N5651" s="118">
        <v>100.94351523909204</v>
      </c>
      <c r="O5651" s="118"/>
    </row>
    <row r="5652" spans="9:15" x14ac:dyDescent="0.35">
      <c r="I5652" s="223">
        <v>49165</v>
      </c>
      <c r="J5652" s="233">
        <v>99.925475750541025</v>
      </c>
      <c r="K5652" s="235">
        <v>99.990227536592982</v>
      </c>
      <c r="L5652" s="235">
        <v>99.989405278976363</v>
      </c>
      <c r="M5652" s="118"/>
      <c r="N5652" s="118">
        <v>100.94332649829607</v>
      </c>
      <c r="O5652" s="118"/>
    </row>
    <row r="5653" spans="9:15" x14ac:dyDescent="0.35">
      <c r="I5653" s="223">
        <v>49166</v>
      </c>
      <c r="J5653" s="233">
        <v>99.925502309432474</v>
      </c>
      <c r="K5653" s="235">
        <v>99.990231019295564</v>
      </c>
      <c r="L5653" s="235">
        <v>99.989408620105664</v>
      </c>
      <c r="M5653" s="118"/>
      <c r="N5653" s="118">
        <v>100.9431377575001</v>
      </c>
      <c r="O5653" s="118"/>
    </row>
    <row r="5654" spans="9:15" x14ac:dyDescent="0.35">
      <c r="I5654" s="223">
        <v>49167</v>
      </c>
      <c r="J5654" s="233">
        <v>99.925528868323923</v>
      </c>
      <c r="K5654" s="235">
        <v>99.990234501998145</v>
      </c>
      <c r="L5654" s="235">
        <v>99.989411961234964</v>
      </c>
      <c r="M5654" s="118"/>
      <c r="N5654" s="118">
        <v>100.94294901670413</v>
      </c>
      <c r="O5654" s="118"/>
    </row>
    <row r="5655" spans="9:15" x14ac:dyDescent="0.35">
      <c r="I5655" s="223">
        <v>49168</v>
      </c>
      <c r="J5655" s="233">
        <v>99.925555427215372</v>
      </c>
      <c r="K5655" s="235">
        <v>99.990237984700727</v>
      </c>
      <c r="L5655" s="235">
        <v>99.989415302364264</v>
      </c>
      <c r="M5655" s="118"/>
      <c r="N5655" s="118">
        <v>100.94276027590816</v>
      </c>
      <c r="O5655" s="118"/>
    </row>
    <row r="5656" spans="9:15" x14ac:dyDescent="0.35">
      <c r="I5656" s="223">
        <v>49169</v>
      </c>
      <c r="J5656" s="233">
        <v>99.92558198610682</v>
      </c>
      <c r="K5656" s="235">
        <v>99.990241467403308</v>
      </c>
      <c r="L5656" s="235">
        <v>99.989418643493565</v>
      </c>
      <c r="M5656" s="118"/>
      <c r="N5656" s="118">
        <v>100.94257153511219</v>
      </c>
      <c r="O5656" s="118"/>
    </row>
    <row r="5657" spans="9:15" x14ac:dyDescent="0.35">
      <c r="I5657" s="223">
        <v>49170</v>
      </c>
      <c r="J5657" s="233">
        <v>99.925608544998269</v>
      </c>
      <c r="K5657" s="235">
        <v>99.99024495010589</v>
      </c>
      <c r="L5657" s="235">
        <v>99.989421984622865</v>
      </c>
      <c r="M5657" s="118"/>
      <c r="N5657" s="118">
        <v>100.94238279431622</v>
      </c>
      <c r="O5657" s="118"/>
    </row>
    <row r="5658" spans="9:15" x14ac:dyDescent="0.35">
      <c r="I5658" s="223">
        <v>49171</v>
      </c>
      <c r="J5658" s="233">
        <v>99.925635103889718</v>
      </c>
      <c r="K5658" s="235">
        <v>99.990248432808471</v>
      </c>
      <c r="L5658" s="235">
        <v>99.989425325752165</v>
      </c>
      <c r="M5658" s="118"/>
      <c r="N5658" s="118">
        <v>100.94219405352025</v>
      </c>
      <c r="O5658" s="118"/>
    </row>
    <row r="5659" spans="9:15" x14ac:dyDescent="0.35">
      <c r="I5659" s="223">
        <v>49172</v>
      </c>
      <c r="J5659" s="233">
        <v>99.925661662781167</v>
      </c>
      <c r="K5659" s="235">
        <v>99.990251915511053</v>
      </c>
      <c r="L5659" s="235">
        <v>99.989428666881466</v>
      </c>
      <c r="M5659" s="118"/>
      <c r="N5659" s="118">
        <v>100.94200531272428</v>
      </c>
      <c r="O5659" s="118"/>
    </row>
    <row r="5660" spans="9:15" x14ac:dyDescent="0.35">
      <c r="I5660" s="223">
        <v>49173</v>
      </c>
      <c r="J5660" s="233">
        <v>99.925688221672615</v>
      </c>
      <c r="K5660" s="235">
        <v>99.990255398213634</v>
      </c>
      <c r="L5660" s="235">
        <v>99.989432008010766</v>
      </c>
      <c r="M5660" s="118"/>
      <c r="N5660" s="118">
        <v>100.94181657192831</v>
      </c>
      <c r="O5660" s="118"/>
    </row>
    <row r="5661" spans="9:15" x14ac:dyDescent="0.35">
      <c r="I5661" s="223">
        <v>49174</v>
      </c>
      <c r="J5661" s="233">
        <v>99.925714780564064</v>
      </c>
      <c r="K5661" s="235">
        <v>99.990258880916215</v>
      </c>
      <c r="L5661" s="235">
        <v>99.989435349140066</v>
      </c>
      <c r="M5661" s="118"/>
      <c r="N5661" s="118">
        <v>100.94162783113234</v>
      </c>
      <c r="O5661" s="118"/>
    </row>
    <row r="5662" spans="9:15" x14ac:dyDescent="0.35">
      <c r="I5662" s="223">
        <v>49175</v>
      </c>
      <c r="J5662" s="233">
        <v>99.925741339455513</v>
      </c>
      <c r="K5662" s="235">
        <v>99.990262363618797</v>
      </c>
      <c r="L5662" s="235">
        <v>99.989438690269367</v>
      </c>
      <c r="M5662" s="118"/>
      <c r="N5662" s="118">
        <v>100.94143909033637</v>
      </c>
      <c r="O5662" s="118"/>
    </row>
    <row r="5663" spans="9:15" x14ac:dyDescent="0.35">
      <c r="I5663" s="223">
        <v>49176</v>
      </c>
      <c r="J5663" s="233">
        <v>99.925767898346962</v>
      </c>
      <c r="K5663" s="235">
        <v>99.990265846321378</v>
      </c>
      <c r="L5663" s="235">
        <v>99.989442031398667</v>
      </c>
      <c r="M5663" s="118"/>
      <c r="N5663" s="118">
        <v>100.9412503495404</v>
      </c>
      <c r="O5663" s="118"/>
    </row>
    <row r="5664" spans="9:15" x14ac:dyDescent="0.35">
      <c r="I5664" s="223">
        <v>49177</v>
      </c>
      <c r="J5664" s="233">
        <v>99.92579445723841</v>
      </c>
      <c r="K5664" s="235">
        <v>99.99026932902396</v>
      </c>
      <c r="L5664" s="235">
        <v>99.989445372527967</v>
      </c>
      <c r="M5664" s="118"/>
      <c r="N5664" s="118">
        <v>100.94106160874443</v>
      </c>
      <c r="O5664" s="118"/>
    </row>
    <row r="5665" spans="9:15" x14ac:dyDescent="0.35">
      <c r="I5665" s="223">
        <v>49178</v>
      </c>
      <c r="J5665" s="233">
        <v>99.925821016129859</v>
      </c>
      <c r="K5665" s="235">
        <v>99.990272811726541</v>
      </c>
      <c r="L5665" s="235">
        <v>99.989448713657268</v>
      </c>
      <c r="M5665" s="118"/>
      <c r="N5665" s="118">
        <v>100.94087286794846</v>
      </c>
      <c r="O5665" s="118"/>
    </row>
    <row r="5666" spans="9:15" x14ac:dyDescent="0.35">
      <c r="I5666" s="223">
        <v>49179</v>
      </c>
      <c r="J5666" s="233">
        <v>99.925847575021308</v>
      </c>
      <c r="K5666" s="235">
        <v>99.990276294429123</v>
      </c>
      <c r="L5666" s="235">
        <v>99.989452054786568</v>
      </c>
      <c r="M5666" s="118"/>
      <c r="N5666" s="118">
        <v>100.94068412715249</v>
      </c>
      <c r="O5666" s="118"/>
    </row>
    <row r="5667" spans="9:15" x14ac:dyDescent="0.35">
      <c r="I5667" s="223">
        <v>49180</v>
      </c>
      <c r="J5667" s="233">
        <v>99.925874133912757</v>
      </c>
      <c r="K5667" s="235">
        <v>99.990279777131704</v>
      </c>
      <c r="L5667" s="235">
        <v>99.989455395915869</v>
      </c>
      <c r="M5667" s="118"/>
      <c r="N5667" s="118">
        <v>100.94049538635652</v>
      </c>
      <c r="O5667" s="118"/>
    </row>
    <row r="5668" spans="9:15" x14ac:dyDescent="0.35">
      <c r="I5668" s="223">
        <v>49181</v>
      </c>
      <c r="J5668" s="233">
        <v>99.925900692804206</v>
      </c>
      <c r="K5668" s="235">
        <v>99.990283259834285</v>
      </c>
      <c r="L5668" s="235">
        <v>99.989458737045169</v>
      </c>
      <c r="M5668" s="118"/>
      <c r="N5668" s="118">
        <v>100.94030664556055</v>
      </c>
      <c r="O5668" s="118"/>
    </row>
    <row r="5669" spans="9:15" x14ac:dyDescent="0.35">
      <c r="I5669" s="223">
        <v>49182</v>
      </c>
      <c r="J5669" s="233">
        <v>99.925927251695654</v>
      </c>
      <c r="K5669" s="235">
        <v>99.990286742536867</v>
      </c>
      <c r="L5669" s="235">
        <v>99.989462078174469</v>
      </c>
      <c r="M5669" s="118"/>
      <c r="N5669" s="118">
        <v>100.94011790476458</v>
      </c>
      <c r="O5669" s="118"/>
    </row>
    <row r="5670" spans="9:15" x14ac:dyDescent="0.35">
      <c r="I5670" s="223">
        <v>49183</v>
      </c>
      <c r="J5670" s="233">
        <v>99.925953810587103</v>
      </c>
      <c r="K5670" s="235">
        <v>99.990290225239448</v>
      </c>
      <c r="L5670" s="235">
        <v>99.98946541930377</v>
      </c>
      <c r="M5670" s="118"/>
      <c r="N5670" s="118">
        <v>100.93992916396861</v>
      </c>
      <c r="O5670" s="118"/>
    </row>
    <row r="5671" spans="9:15" x14ac:dyDescent="0.35">
      <c r="I5671" s="223">
        <v>49184</v>
      </c>
      <c r="J5671" s="233">
        <v>99.925980369478552</v>
      </c>
      <c r="K5671" s="235">
        <v>99.99029370794203</v>
      </c>
      <c r="L5671" s="235">
        <v>99.98946876043307</v>
      </c>
      <c r="M5671" s="118"/>
      <c r="N5671" s="118">
        <v>100.93974042317264</v>
      </c>
      <c r="O5671" s="118"/>
    </row>
    <row r="5672" spans="9:15" x14ac:dyDescent="0.35">
      <c r="I5672" s="223">
        <v>49185</v>
      </c>
      <c r="J5672" s="233">
        <v>99.926006928370001</v>
      </c>
      <c r="K5672" s="235">
        <v>99.990297190644611</v>
      </c>
      <c r="L5672" s="235">
        <v>99.98947210156237</v>
      </c>
      <c r="M5672" s="118"/>
      <c r="N5672" s="118">
        <v>100.93955168237667</v>
      </c>
      <c r="O5672" s="118"/>
    </row>
    <row r="5673" spans="9:15" x14ac:dyDescent="0.35">
      <c r="I5673" s="223">
        <v>49186</v>
      </c>
      <c r="J5673" s="233">
        <v>99.926033487261449</v>
      </c>
      <c r="K5673" s="235">
        <v>99.990300673347193</v>
      </c>
      <c r="L5673" s="235">
        <v>99.989475442691671</v>
      </c>
      <c r="M5673" s="118"/>
      <c r="N5673" s="118">
        <v>100.9393629415807</v>
      </c>
      <c r="O5673" s="118"/>
    </row>
    <row r="5674" spans="9:15" x14ac:dyDescent="0.35">
      <c r="I5674" s="223">
        <v>49187</v>
      </c>
      <c r="J5674" s="233">
        <v>99.926060046152898</v>
      </c>
      <c r="K5674" s="235">
        <v>99.990304156049774</v>
      </c>
      <c r="L5674" s="235">
        <v>99.989478783820971</v>
      </c>
      <c r="M5674" s="118"/>
      <c r="N5674" s="118">
        <v>100.93917420078473</v>
      </c>
      <c r="O5674" s="118"/>
    </row>
    <row r="5675" spans="9:15" x14ac:dyDescent="0.35">
      <c r="I5675" s="223">
        <v>49188</v>
      </c>
      <c r="J5675" s="233">
        <v>99.926086605044347</v>
      </c>
      <c r="K5675" s="235">
        <v>99.990307638752356</v>
      </c>
      <c r="L5675" s="235">
        <v>99.989482124950271</v>
      </c>
      <c r="M5675" s="118"/>
      <c r="N5675" s="118">
        <v>100.93898545998876</v>
      </c>
      <c r="O5675" s="118"/>
    </row>
    <row r="5676" spans="9:15" x14ac:dyDescent="0.35">
      <c r="I5676" s="223">
        <v>49189</v>
      </c>
      <c r="J5676" s="233">
        <v>99.926113163935796</v>
      </c>
      <c r="K5676" s="235">
        <v>99.990311121454937</v>
      </c>
      <c r="L5676" s="235">
        <v>99.989485466079572</v>
      </c>
      <c r="M5676" s="118"/>
      <c r="N5676" s="118">
        <v>100.93879671919279</v>
      </c>
      <c r="O5676" s="118"/>
    </row>
    <row r="5677" spans="9:15" x14ac:dyDescent="0.35">
      <c r="I5677" s="223">
        <v>49190</v>
      </c>
      <c r="J5677" s="233">
        <v>99.926139722827244</v>
      </c>
      <c r="K5677" s="235">
        <v>99.990314604157518</v>
      </c>
      <c r="L5677" s="235">
        <v>99.989488807208872</v>
      </c>
      <c r="M5677" s="118"/>
      <c r="N5677" s="118">
        <v>100.93860797839682</v>
      </c>
      <c r="O5677" s="118"/>
    </row>
    <row r="5678" spans="9:15" x14ac:dyDescent="0.35">
      <c r="I5678" s="223">
        <v>49191</v>
      </c>
      <c r="J5678" s="233">
        <v>99.926166281718693</v>
      </c>
      <c r="K5678" s="235">
        <v>99.9903180868601</v>
      </c>
      <c r="L5678" s="235">
        <v>99.989492148338172</v>
      </c>
      <c r="M5678" s="118"/>
      <c r="N5678" s="118">
        <v>100.93841923760085</v>
      </c>
      <c r="O5678" s="118"/>
    </row>
    <row r="5679" spans="9:15" x14ac:dyDescent="0.35">
      <c r="I5679" s="223">
        <v>49192</v>
      </c>
      <c r="J5679" s="233">
        <v>99.926192840610142</v>
      </c>
      <c r="K5679" s="235">
        <v>99.990321569562681</v>
      </c>
      <c r="L5679" s="235">
        <v>99.989495489467473</v>
      </c>
      <c r="M5679" s="118"/>
      <c r="N5679" s="118">
        <v>100.93823049680488</v>
      </c>
      <c r="O5679" s="118"/>
    </row>
    <row r="5680" spans="9:15" x14ac:dyDescent="0.35">
      <c r="I5680" s="223">
        <v>49193</v>
      </c>
      <c r="J5680" s="233">
        <v>99.926219399501591</v>
      </c>
      <c r="K5680" s="235">
        <v>99.990325052265263</v>
      </c>
      <c r="L5680" s="235">
        <v>99.989498830596773</v>
      </c>
      <c r="M5680" s="118"/>
      <c r="N5680" s="118">
        <v>100.93804175600891</v>
      </c>
      <c r="O5680" s="118"/>
    </row>
    <row r="5681" spans="9:15" x14ac:dyDescent="0.35">
      <c r="I5681" s="223">
        <v>49194</v>
      </c>
      <c r="J5681" s="233">
        <v>99.926245958393039</v>
      </c>
      <c r="K5681" s="235">
        <v>99.990328534967844</v>
      </c>
      <c r="L5681" s="235">
        <v>99.989502171726073</v>
      </c>
      <c r="M5681" s="118"/>
      <c r="N5681" s="118">
        <v>100.93785301521294</v>
      </c>
      <c r="O5681" s="118"/>
    </row>
    <row r="5682" spans="9:15" x14ac:dyDescent="0.35">
      <c r="I5682" s="223">
        <v>49195</v>
      </c>
      <c r="J5682" s="233">
        <v>99.926272517284488</v>
      </c>
      <c r="K5682" s="235">
        <v>99.990332017670426</v>
      </c>
      <c r="L5682" s="235">
        <v>99.989505512855374</v>
      </c>
      <c r="M5682" s="118"/>
      <c r="N5682" s="118">
        <v>100.93766427441697</v>
      </c>
      <c r="O5682" s="118"/>
    </row>
    <row r="5683" spans="9:15" x14ac:dyDescent="0.35">
      <c r="I5683" s="223">
        <v>49196</v>
      </c>
      <c r="J5683" s="233">
        <v>99.926299076175937</v>
      </c>
      <c r="K5683" s="235">
        <v>99.990335500373007</v>
      </c>
      <c r="L5683" s="235">
        <v>99.989508853984674</v>
      </c>
      <c r="M5683" s="118"/>
      <c r="N5683" s="118">
        <v>100.937475533621</v>
      </c>
      <c r="O5683" s="118"/>
    </row>
    <row r="5684" spans="9:15" x14ac:dyDescent="0.35">
      <c r="I5684" s="223">
        <v>49197</v>
      </c>
      <c r="J5684" s="233">
        <v>99.926325635067386</v>
      </c>
      <c r="K5684" s="235">
        <v>99.990338983075588</v>
      </c>
      <c r="L5684" s="235">
        <v>99.989512195113974</v>
      </c>
      <c r="M5684" s="118"/>
      <c r="N5684" s="118">
        <v>100.93728679282503</v>
      </c>
      <c r="O5684" s="118"/>
    </row>
    <row r="5685" spans="9:15" x14ac:dyDescent="0.35">
      <c r="I5685" s="223">
        <v>49198</v>
      </c>
      <c r="J5685" s="233">
        <v>99.926352193958834</v>
      </c>
      <c r="K5685" s="235">
        <v>99.99034246577817</v>
      </c>
      <c r="L5685" s="235">
        <v>99.989515536243275</v>
      </c>
      <c r="M5685" s="118"/>
      <c r="N5685" s="118">
        <v>100.93709805202906</v>
      </c>
      <c r="O5685" s="118"/>
    </row>
    <row r="5686" spans="9:15" x14ac:dyDescent="0.35">
      <c r="I5686" s="223">
        <v>49199</v>
      </c>
      <c r="J5686" s="233">
        <v>99.926378752850283</v>
      </c>
      <c r="K5686" s="235">
        <v>99.990345948480751</v>
      </c>
      <c r="L5686" s="235">
        <v>99.989518877372575</v>
      </c>
      <c r="M5686" s="118"/>
      <c r="N5686" s="118">
        <v>100.93690931123309</v>
      </c>
      <c r="O5686" s="118"/>
    </row>
    <row r="5687" spans="9:15" x14ac:dyDescent="0.35">
      <c r="I5687" s="223">
        <v>49200</v>
      </c>
      <c r="J5687" s="233">
        <v>99.926405311741732</v>
      </c>
      <c r="K5687" s="235">
        <v>99.990349431183333</v>
      </c>
      <c r="L5687" s="235">
        <v>99.989522218501875</v>
      </c>
      <c r="M5687" s="118"/>
      <c r="N5687" s="118">
        <v>100.93672057043712</v>
      </c>
      <c r="O5687" s="118"/>
    </row>
    <row r="5688" spans="9:15" x14ac:dyDescent="0.35">
      <c r="I5688" s="223">
        <v>49201</v>
      </c>
      <c r="J5688" s="233">
        <v>99.926431870633181</v>
      </c>
      <c r="K5688" s="235">
        <v>99.990352913885914</v>
      </c>
      <c r="L5688" s="235">
        <v>99.989525559631176</v>
      </c>
      <c r="M5688" s="118"/>
      <c r="N5688" s="118">
        <v>100.93653182964115</v>
      </c>
      <c r="O5688" s="118"/>
    </row>
    <row r="5689" spans="9:15" x14ac:dyDescent="0.35">
      <c r="I5689" s="223">
        <v>49202</v>
      </c>
      <c r="J5689" s="233">
        <v>99.926458429524629</v>
      </c>
      <c r="K5689" s="235">
        <v>99.990356396588496</v>
      </c>
      <c r="L5689" s="235">
        <v>99.989528900760476</v>
      </c>
      <c r="M5689" s="118"/>
      <c r="N5689" s="118">
        <v>100.93634308884518</v>
      </c>
      <c r="O5689" s="118"/>
    </row>
    <row r="5690" spans="9:15" x14ac:dyDescent="0.35">
      <c r="I5690" s="223">
        <v>49203</v>
      </c>
      <c r="J5690" s="233">
        <v>99.926484988416078</v>
      </c>
      <c r="K5690" s="235">
        <v>99.990359879291077</v>
      </c>
      <c r="L5690" s="235">
        <v>99.989532241889776</v>
      </c>
      <c r="M5690" s="118"/>
      <c r="N5690" s="118">
        <v>100.93615434804921</v>
      </c>
      <c r="O5690" s="118"/>
    </row>
    <row r="5691" spans="9:15" x14ac:dyDescent="0.35">
      <c r="I5691" s="223">
        <v>49204</v>
      </c>
      <c r="J5691" s="233">
        <v>99.926511547307527</v>
      </c>
      <c r="K5691" s="235">
        <v>99.990363361993658</v>
      </c>
      <c r="L5691" s="235">
        <v>99.989535583019077</v>
      </c>
      <c r="M5691" s="118"/>
      <c r="N5691" s="118">
        <v>100.93596560725324</v>
      </c>
      <c r="O5691" s="118"/>
    </row>
    <row r="5692" spans="9:15" x14ac:dyDescent="0.35">
      <c r="I5692" s="223">
        <v>49205</v>
      </c>
      <c r="J5692" s="233">
        <v>99.926538106198976</v>
      </c>
      <c r="K5692" s="235">
        <v>99.99036684469624</v>
      </c>
      <c r="L5692" s="235">
        <v>99.989538924148377</v>
      </c>
      <c r="M5692" s="118"/>
      <c r="N5692" s="118">
        <v>100.93577686645727</v>
      </c>
      <c r="O5692" s="118"/>
    </row>
    <row r="5693" spans="9:15" x14ac:dyDescent="0.35">
      <c r="I5693" s="223">
        <v>49206</v>
      </c>
      <c r="J5693" s="233">
        <v>99.926564665090424</v>
      </c>
      <c r="K5693" s="235">
        <v>99.990370327398821</v>
      </c>
      <c r="L5693" s="235">
        <v>99.989542265277677</v>
      </c>
      <c r="M5693" s="118"/>
      <c r="N5693" s="118">
        <v>100.9355881256613</v>
      </c>
      <c r="O5693" s="118"/>
    </row>
    <row r="5694" spans="9:15" x14ac:dyDescent="0.35">
      <c r="I5694" s="223">
        <v>49207</v>
      </c>
      <c r="J5694" s="233">
        <v>99.926591223981873</v>
      </c>
      <c r="K5694" s="235">
        <v>99.990373810101403</v>
      </c>
      <c r="L5694" s="235">
        <v>99.989545606406978</v>
      </c>
      <c r="M5694" s="118"/>
      <c r="N5694" s="118">
        <v>100.93539938486533</v>
      </c>
      <c r="O5694" s="118"/>
    </row>
    <row r="5695" spans="9:15" x14ac:dyDescent="0.35">
      <c r="I5695" s="223">
        <v>49208</v>
      </c>
      <c r="J5695" s="233">
        <v>99.926617782873322</v>
      </c>
      <c r="K5695" s="235">
        <v>99.990377292803984</v>
      </c>
      <c r="L5695" s="235">
        <v>99.989548947536278</v>
      </c>
      <c r="M5695" s="118"/>
      <c r="N5695" s="118">
        <v>100.93521064406936</v>
      </c>
      <c r="O5695" s="118"/>
    </row>
    <row r="5696" spans="9:15" x14ac:dyDescent="0.35">
      <c r="I5696" s="223">
        <v>49209</v>
      </c>
      <c r="J5696" s="233">
        <v>99.926644341764771</v>
      </c>
      <c r="K5696" s="235">
        <v>99.990380775506566</v>
      </c>
      <c r="L5696" s="235">
        <v>99.989552288665578</v>
      </c>
      <c r="M5696" s="118"/>
      <c r="N5696" s="118">
        <v>100.93502190327339</v>
      </c>
      <c r="O5696" s="118"/>
    </row>
    <row r="5697" spans="9:15" x14ac:dyDescent="0.35">
      <c r="I5697" s="223">
        <v>49210</v>
      </c>
      <c r="J5697" s="233">
        <v>99.926670900656219</v>
      </c>
      <c r="K5697" s="235">
        <v>99.990384258209147</v>
      </c>
      <c r="L5697" s="235">
        <v>99.989555629794879</v>
      </c>
      <c r="M5697" s="118"/>
      <c r="N5697" s="118">
        <v>100.93483316247742</v>
      </c>
      <c r="O5697" s="118"/>
    </row>
    <row r="5698" spans="9:15" x14ac:dyDescent="0.35">
      <c r="I5698" s="223">
        <v>49211</v>
      </c>
      <c r="J5698" s="233">
        <v>99.926697459547668</v>
      </c>
      <c r="K5698" s="235">
        <v>99.990387740911729</v>
      </c>
      <c r="L5698" s="235">
        <v>99.989558970924179</v>
      </c>
      <c r="M5698" s="118"/>
      <c r="N5698" s="118">
        <v>100.93464442168145</v>
      </c>
      <c r="O5698" s="118"/>
    </row>
    <row r="5699" spans="9:15" x14ac:dyDescent="0.35">
      <c r="I5699" s="223">
        <v>49212</v>
      </c>
      <c r="J5699" s="233">
        <v>99.926724018439117</v>
      </c>
      <c r="K5699" s="235">
        <v>99.99039122361431</v>
      </c>
      <c r="L5699" s="235">
        <v>99.989562312053479</v>
      </c>
      <c r="M5699" s="118"/>
      <c r="N5699" s="118">
        <v>100.93445568088548</v>
      </c>
      <c r="O5699" s="118"/>
    </row>
    <row r="5700" spans="9:15" x14ac:dyDescent="0.35">
      <c r="I5700" s="223">
        <v>49213</v>
      </c>
      <c r="J5700" s="233">
        <v>99.926750577330566</v>
      </c>
      <c r="K5700" s="235">
        <v>99.990394706316891</v>
      </c>
      <c r="L5700" s="235">
        <v>99.98956565318278</v>
      </c>
      <c r="M5700" s="118"/>
      <c r="N5700" s="118">
        <v>100.93426694008951</v>
      </c>
      <c r="O5700" s="118"/>
    </row>
    <row r="5701" spans="9:15" x14ac:dyDescent="0.35">
      <c r="I5701" s="223">
        <v>49214</v>
      </c>
      <c r="J5701" s="233">
        <v>99.926777136222015</v>
      </c>
      <c r="K5701" s="235">
        <v>99.990398189019473</v>
      </c>
      <c r="L5701" s="235">
        <v>99.98956899431208</v>
      </c>
      <c r="M5701" s="118"/>
      <c r="N5701" s="118">
        <v>100.93407819929354</v>
      </c>
      <c r="O5701" s="118"/>
    </row>
    <row r="5702" spans="9:15" x14ac:dyDescent="0.35">
      <c r="I5702" s="223">
        <v>49215</v>
      </c>
      <c r="J5702" s="233">
        <v>99.926803695113463</v>
      </c>
      <c r="K5702" s="235">
        <v>99.990401671722054</v>
      </c>
      <c r="L5702" s="235">
        <v>99.98957233544138</v>
      </c>
      <c r="M5702" s="118"/>
      <c r="N5702" s="118">
        <v>100.93388945849757</v>
      </c>
      <c r="O5702" s="118"/>
    </row>
    <row r="5703" spans="9:15" x14ac:dyDescent="0.35">
      <c r="I5703" s="223">
        <v>49216</v>
      </c>
      <c r="J5703" s="233">
        <v>99.926830254004912</v>
      </c>
      <c r="K5703" s="235">
        <v>99.990405154424636</v>
      </c>
      <c r="L5703" s="235">
        <v>99.989575676570681</v>
      </c>
      <c r="M5703" s="118"/>
      <c r="N5703" s="118">
        <v>100.9337007177016</v>
      </c>
      <c r="O5703" s="118"/>
    </row>
    <row r="5704" spans="9:15" x14ac:dyDescent="0.35">
      <c r="I5704" s="223">
        <v>49217</v>
      </c>
      <c r="J5704" s="233">
        <v>99.926856812896361</v>
      </c>
      <c r="K5704" s="235">
        <v>99.990408637127217</v>
      </c>
      <c r="L5704" s="235">
        <v>99.989579017699981</v>
      </c>
      <c r="M5704" s="118"/>
      <c r="N5704" s="118">
        <v>100.93351197690563</v>
      </c>
      <c r="O5704" s="118"/>
    </row>
    <row r="5705" spans="9:15" x14ac:dyDescent="0.35">
      <c r="I5705" s="223">
        <v>49218</v>
      </c>
      <c r="J5705" s="233">
        <v>99.92688337178781</v>
      </c>
      <c r="K5705" s="235">
        <v>99.990412119829799</v>
      </c>
      <c r="L5705" s="235">
        <v>99.989582358829281</v>
      </c>
      <c r="M5705" s="118"/>
      <c r="N5705" s="118">
        <v>100.93332323610966</v>
      </c>
      <c r="O5705" s="118"/>
    </row>
    <row r="5706" spans="9:15" x14ac:dyDescent="0.35">
      <c r="I5706" s="223">
        <v>49219</v>
      </c>
      <c r="J5706" s="233">
        <v>99.926909930679258</v>
      </c>
      <c r="K5706" s="235">
        <v>99.99041560253238</v>
      </c>
      <c r="L5706" s="235">
        <v>99.989585699958582</v>
      </c>
      <c r="M5706" s="118"/>
      <c r="N5706" s="118">
        <v>100.93313449531369</v>
      </c>
      <c r="O5706" s="118"/>
    </row>
    <row r="5707" spans="9:15" x14ac:dyDescent="0.35">
      <c r="I5707" s="223">
        <v>49220</v>
      </c>
      <c r="J5707" s="233">
        <v>99.926936489570707</v>
      </c>
      <c r="K5707" s="235">
        <v>99.990419085234961</v>
      </c>
      <c r="L5707" s="235">
        <v>99.989589041087882</v>
      </c>
      <c r="M5707" s="118"/>
      <c r="N5707" s="118">
        <v>100.93294575451772</v>
      </c>
      <c r="O5707" s="118"/>
    </row>
    <row r="5708" spans="9:15" x14ac:dyDescent="0.35">
      <c r="I5708" s="223">
        <v>49221</v>
      </c>
      <c r="J5708" s="233">
        <v>99.926963048462156</v>
      </c>
      <c r="K5708" s="235">
        <v>99.990422567937543</v>
      </c>
      <c r="L5708" s="235">
        <v>99.989592382217182</v>
      </c>
      <c r="M5708" s="118"/>
      <c r="N5708" s="118">
        <v>100.93275701372175</v>
      </c>
      <c r="O5708" s="118"/>
    </row>
    <row r="5709" spans="9:15" x14ac:dyDescent="0.35">
      <c r="I5709" s="223">
        <v>49222</v>
      </c>
      <c r="J5709" s="233">
        <v>99.926989607353605</v>
      </c>
      <c r="K5709" s="235">
        <v>99.990426050640124</v>
      </c>
      <c r="L5709" s="235">
        <v>99.989595723346483</v>
      </c>
      <c r="M5709" s="118"/>
      <c r="N5709" s="118">
        <v>100.93256827292578</v>
      </c>
      <c r="O5709" s="118"/>
    </row>
    <row r="5710" spans="9:15" x14ac:dyDescent="0.35">
      <c r="I5710" s="223">
        <v>49223</v>
      </c>
      <c r="J5710" s="233">
        <v>99.927016166245053</v>
      </c>
      <c r="K5710" s="235">
        <v>99.990429533342706</v>
      </c>
      <c r="L5710" s="235">
        <v>99.989599064475783</v>
      </c>
      <c r="M5710" s="118"/>
      <c r="N5710" s="118">
        <v>100.93237953212981</v>
      </c>
      <c r="O5710" s="118"/>
    </row>
    <row r="5711" spans="9:15" x14ac:dyDescent="0.35">
      <c r="I5711" s="223">
        <v>49224</v>
      </c>
      <c r="J5711" s="233">
        <v>99.927042725136502</v>
      </c>
      <c r="K5711" s="235">
        <v>99.990433016045287</v>
      </c>
      <c r="L5711" s="235">
        <v>99.989602405605083</v>
      </c>
      <c r="M5711" s="118"/>
      <c r="N5711" s="118">
        <v>100.93219079133384</v>
      </c>
      <c r="O5711" s="118"/>
    </row>
    <row r="5712" spans="9:15" x14ac:dyDescent="0.35">
      <c r="I5712" s="223">
        <v>49225</v>
      </c>
      <c r="J5712" s="233">
        <v>99.927069284027951</v>
      </c>
      <c r="K5712" s="235">
        <v>99.990436498747869</v>
      </c>
      <c r="L5712" s="235">
        <v>99.989605746734384</v>
      </c>
      <c r="M5712" s="118"/>
      <c r="N5712" s="118">
        <v>100.93200205053787</v>
      </c>
      <c r="O5712" s="118"/>
    </row>
    <row r="5713" spans="9:15" x14ac:dyDescent="0.35">
      <c r="I5713" s="223">
        <v>49226</v>
      </c>
      <c r="J5713" s="233">
        <v>99.9270958429194</v>
      </c>
      <c r="K5713" s="235">
        <v>99.99043998145045</v>
      </c>
      <c r="L5713" s="235">
        <v>99.989609087863684</v>
      </c>
      <c r="M5713" s="118"/>
      <c r="N5713" s="118">
        <v>100.9318133097419</v>
      </c>
      <c r="O5713" s="118"/>
    </row>
    <row r="5714" spans="9:15" x14ac:dyDescent="0.35">
      <c r="I5714" s="223">
        <v>49227</v>
      </c>
      <c r="J5714" s="233">
        <v>99.927122401810848</v>
      </c>
      <c r="K5714" s="235">
        <v>99.990443464153032</v>
      </c>
      <c r="L5714" s="235">
        <v>99.989612428992984</v>
      </c>
      <c r="M5714" s="118"/>
      <c r="N5714" s="118">
        <v>100.93162456894594</v>
      </c>
      <c r="O5714" s="118"/>
    </row>
    <row r="5715" spans="9:15" x14ac:dyDescent="0.35">
      <c r="I5715" s="223">
        <v>49228</v>
      </c>
      <c r="J5715" s="233">
        <v>99.927148960702297</v>
      </c>
      <c r="K5715" s="235">
        <v>99.990446946855613</v>
      </c>
      <c r="L5715" s="235">
        <v>99.989615770122285</v>
      </c>
      <c r="M5715" s="118"/>
      <c r="N5715" s="118">
        <v>100.93143582814996</v>
      </c>
      <c r="O5715" s="118"/>
    </row>
    <row r="5716" spans="9:15" x14ac:dyDescent="0.35">
      <c r="I5716" s="223">
        <v>49229</v>
      </c>
      <c r="J5716" s="233">
        <v>99.927175519593746</v>
      </c>
      <c r="K5716" s="235">
        <v>99.990450429558194</v>
      </c>
      <c r="L5716" s="235">
        <v>99.989619111251585</v>
      </c>
      <c r="M5716" s="118"/>
      <c r="N5716" s="118">
        <v>100.931247087354</v>
      </c>
      <c r="O5716" s="118"/>
    </row>
    <row r="5717" spans="9:15" x14ac:dyDescent="0.35">
      <c r="I5717" s="223">
        <v>49230</v>
      </c>
      <c r="J5717" s="233">
        <v>99.927202078485195</v>
      </c>
      <c r="K5717" s="235">
        <v>99.990453912260776</v>
      </c>
      <c r="L5717" s="235">
        <v>99.989622452380885</v>
      </c>
      <c r="M5717" s="118"/>
      <c r="N5717" s="118">
        <v>100.93105834655802</v>
      </c>
      <c r="O5717" s="118"/>
    </row>
    <row r="5718" spans="9:15" x14ac:dyDescent="0.35">
      <c r="I5718" s="223">
        <v>49231</v>
      </c>
      <c r="J5718" s="233">
        <v>99.927228637376643</v>
      </c>
      <c r="K5718" s="235">
        <v>99.990457394963357</v>
      </c>
      <c r="L5718" s="235">
        <v>99.989625793510186</v>
      </c>
      <c r="M5718" s="118"/>
      <c r="N5718" s="118">
        <v>100.93086960576206</v>
      </c>
      <c r="O5718" s="118"/>
    </row>
    <row r="5719" spans="9:15" x14ac:dyDescent="0.35">
      <c r="I5719" s="223">
        <v>49232</v>
      </c>
      <c r="J5719" s="233">
        <v>99.927255196268092</v>
      </c>
      <c r="K5719" s="235">
        <v>99.990460877665939</v>
      </c>
      <c r="L5719" s="235">
        <v>99.989629134639486</v>
      </c>
      <c r="M5719" s="118"/>
      <c r="N5719" s="118">
        <v>100.93068086496608</v>
      </c>
      <c r="O5719" s="118"/>
    </row>
    <row r="5720" spans="9:15" x14ac:dyDescent="0.35">
      <c r="I5720" s="223">
        <v>49233</v>
      </c>
      <c r="J5720" s="233">
        <v>99.927281755159541</v>
      </c>
      <c r="K5720" s="235">
        <v>99.99046436036852</v>
      </c>
      <c r="L5720" s="235">
        <v>99.989632475768786</v>
      </c>
      <c r="M5720" s="118"/>
      <c r="N5720" s="118">
        <v>100.93049212417012</v>
      </c>
      <c r="O5720" s="118"/>
    </row>
    <row r="5721" spans="9:15" x14ac:dyDescent="0.35">
      <c r="I5721" s="223">
        <v>49234</v>
      </c>
      <c r="J5721" s="233">
        <v>99.92730831405099</v>
      </c>
      <c r="K5721" s="235">
        <v>99.990467843071102</v>
      </c>
      <c r="L5721" s="235">
        <v>99.989635816898087</v>
      </c>
      <c r="M5721" s="118"/>
      <c r="N5721" s="118">
        <v>100.93030338337414</v>
      </c>
      <c r="O5721" s="118"/>
    </row>
    <row r="5722" spans="9:15" x14ac:dyDescent="0.35">
      <c r="I5722" s="223">
        <v>49235</v>
      </c>
      <c r="J5722" s="233">
        <v>99.927334872942438</v>
      </c>
      <c r="K5722" s="235">
        <v>99.990471325773683</v>
      </c>
      <c r="L5722" s="235">
        <v>99.989639158027387</v>
      </c>
      <c r="M5722" s="118"/>
      <c r="N5722" s="118">
        <v>100.93011464257818</v>
      </c>
      <c r="O5722" s="118"/>
    </row>
    <row r="5723" spans="9:15" x14ac:dyDescent="0.35">
      <c r="I5723" s="223">
        <v>49236</v>
      </c>
      <c r="J5723" s="233">
        <v>99.927361431833887</v>
      </c>
      <c r="K5723" s="235">
        <v>99.990474808476264</v>
      </c>
      <c r="L5723" s="235">
        <v>99.989642499156687</v>
      </c>
      <c r="M5723" s="118"/>
      <c r="N5723" s="118">
        <v>100.9299259017822</v>
      </c>
      <c r="O5723" s="118"/>
    </row>
    <row r="5724" spans="9:15" x14ac:dyDescent="0.35">
      <c r="I5724" s="223">
        <v>49237</v>
      </c>
      <c r="J5724" s="233">
        <v>99.927387990725336</v>
      </c>
      <c r="K5724" s="235">
        <v>99.990478291178846</v>
      </c>
      <c r="L5724" s="235">
        <v>99.989645840285988</v>
      </c>
      <c r="M5724" s="118"/>
      <c r="N5724" s="118">
        <v>100.92973716098624</v>
      </c>
      <c r="O5724" s="118"/>
    </row>
    <row r="5725" spans="9:15" x14ac:dyDescent="0.35">
      <c r="I5725" s="223">
        <v>49238</v>
      </c>
      <c r="J5725" s="233">
        <v>99.927414549616785</v>
      </c>
      <c r="K5725" s="235">
        <v>99.990481773881427</v>
      </c>
      <c r="L5725" s="235">
        <v>99.989649181415288</v>
      </c>
      <c r="M5725" s="118"/>
      <c r="N5725" s="118">
        <v>100.92954842019026</v>
      </c>
      <c r="O5725" s="118"/>
    </row>
    <row r="5726" spans="9:15" x14ac:dyDescent="0.35">
      <c r="I5726" s="223">
        <v>49239</v>
      </c>
      <c r="J5726" s="233">
        <v>99.927441108508233</v>
      </c>
      <c r="K5726" s="235">
        <v>99.990485256584009</v>
      </c>
      <c r="L5726" s="235">
        <v>99.989652522544588</v>
      </c>
      <c r="M5726" s="118"/>
      <c r="N5726" s="118">
        <v>100.9293596793943</v>
      </c>
      <c r="O5726" s="118"/>
    </row>
    <row r="5727" spans="9:15" x14ac:dyDescent="0.35">
      <c r="I5727" s="223">
        <v>49240</v>
      </c>
      <c r="J5727" s="233">
        <v>99.927467667399682</v>
      </c>
      <c r="K5727" s="235">
        <v>99.99048873928659</v>
      </c>
      <c r="L5727" s="235">
        <v>99.989655863673889</v>
      </c>
      <c r="M5727" s="118"/>
      <c r="N5727" s="118">
        <v>100.92917093859832</v>
      </c>
      <c r="O5727" s="118"/>
    </row>
    <row r="5728" spans="9:15" x14ac:dyDescent="0.35">
      <c r="I5728" s="223">
        <v>49241</v>
      </c>
      <c r="J5728" s="233">
        <v>99.927494226291131</v>
      </c>
      <c r="K5728" s="235">
        <v>99.990492221989172</v>
      </c>
      <c r="L5728" s="235">
        <v>99.989659204803189</v>
      </c>
      <c r="M5728" s="118"/>
      <c r="N5728" s="118">
        <v>100.92898219780236</v>
      </c>
      <c r="O5728" s="118"/>
    </row>
    <row r="5729" spans="9:15" x14ac:dyDescent="0.35">
      <c r="I5729" s="223">
        <v>49242</v>
      </c>
      <c r="J5729" s="233">
        <v>99.92752078518258</v>
      </c>
      <c r="K5729" s="235">
        <v>99.990495704691753</v>
      </c>
      <c r="L5729" s="235">
        <v>99.989662545932489</v>
      </c>
      <c r="M5729" s="118"/>
      <c r="N5729" s="118">
        <v>100.92879345700638</v>
      </c>
      <c r="O5729" s="118"/>
    </row>
    <row r="5730" spans="9:15" x14ac:dyDescent="0.35">
      <c r="I5730" s="223">
        <v>49243</v>
      </c>
      <c r="J5730" s="233">
        <v>99.927547344074029</v>
      </c>
      <c r="K5730" s="235">
        <v>99.990499187394335</v>
      </c>
      <c r="L5730" s="235">
        <v>99.98966588706179</v>
      </c>
      <c r="M5730" s="118"/>
      <c r="N5730" s="118">
        <v>100.92860471621042</v>
      </c>
      <c r="O5730" s="118"/>
    </row>
    <row r="5731" spans="9:15" x14ac:dyDescent="0.35">
      <c r="I5731" s="223">
        <v>49244</v>
      </c>
      <c r="J5731" s="233">
        <v>99.927573902965477</v>
      </c>
      <c r="K5731" s="235">
        <v>99.990502670096916</v>
      </c>
      <c r="L5731" s="235">
        <v>99.98966922819109</v>
      </c>
      <c r="M5731" s="118"/>
      <c r="N5731" s="118">
        <v>100.92841597541444</v>
      </c>
      <c r="O5731" s="118"/>
    </row>
    <row r="5732" spans="9:15" x14ac:dyDescent="0.35">
      <c r="I5732" s="223">
        <v>49245</v>
      </c>
      <c r="J5732" s="233">
        <v>99.927600461856926</v>
      </c>
      <c r="K5732" s="235">
        <v>99.990506152799497</v>
      </c>
      <c r="L5732" s="235">
        <v>99.98967256932039</v>
      </c>
      <c r="M5732" s="118"/>
      <c r="N5732" s="118">
        <v>100.92822723461848</v>
      </c>
      <c r="O5732" s="118"/>
    </row>
    <row r="5733" spans="9:15" x14ac:dyDescent="0.35">
      <c r="I5733" s="223">
        <v>49246</v>
      </c>
      <c r="J5733" s="233">
        <v>99.927627020748375</v>
      </c>
      <c r="K5733" s="235">
        <v>99.990509635502079</v>
      </c>
      <c r="L5733" s="235">
        <v>99.989675910449691</v>
      </c>
      <c r="M5733" s="118"/>
      <c r="N5733" s="118">
        <v>100.9280384938225</v>
      </c>
      <c r="O5733" s="118"/>
    </row>
    <row r="5734" spans="9:15" x14ac:dyDescent="0.35">
      <c r="I5734" s="223">
        <v>49247</v>
      </c>
      <c r="J5734" s="233">
        <v>99.927653579639824</v>
      </c>
      <c r="K5734" s="235">
        <v>99.99051311820466</v>
      </c>
      <c r="L5734" s="235">
        <v>99.989679251578991</v>
      </c>
      <c r="M5734" s="118"/>
      <c r="N5734" s="118">
        <v>100.92784975302654</v>
      </c>
      <c r="O5734" s="118"/>
    </row>
    <row r="5735" spans="9:15" x14ac:dyDescent="0.35">
      <c r="I5735" s="223">
        <v>49248</v>
      </c>
      <c r="J5735" s="233">
        <v>99.927680138531272</v>
      </c>
      <c r="K5735" s="235">
        <v>99.990516600907242</v>
      </c>
      <c r="L5735" s="235">
        <v>99.989682592708292</v>
      </c>
      <c r="M5735" s="118"/>
      <c r="N5735" s="118">
        <v>100.92766101223056</v>
      </c>
      <c r="O5735" s="118"/>
    </row>
    <row r="5736" spans="9:15" x14ac:dyDescent="0.35">
      <c r="I5736" s="223">
        <v>49249</v>
      </c>
      <c r="J5736" s="233">
        <v>99.927706697422721</v>
      </c>
      <c r="K5736" s="235">
        <v>99.990520083609823</v>
      </c>
      <c r="L5736" s="235">
        <v>99.989685933837592</v>
      </c>
      <c r="M5736" s="118"/>
      <c r="N5736" s="118">
        <v>100.9274722714346</v>
      </c>
      <c r="O5736" s="118"/>
    </row>
    <row r="5737" spans="9:15" x14ac:dyDescent="0.35">
      <c r="I5737" s="223">
        <v>49250</v>
      </c>
      <c r="J5737" s="233">
        <v>99.92773325631417</v>
      </c>
      <c r="K5737" s="235">
        <v>99.990523566312405</v>
      </c>
      <c r="L5737" s="235">
        <v>99.989689274966892</v>
      </c>
      <c r="M5737" s="118"/>
      <c r="N5737" s="118">
        <v>100.92728353063862</v>
      </c>
      <c r="O5737" s="118"/>
    </row>
    <row r="5738" spans="9:15" x14ac:dyDescent="0.35">
      <c r="I5738" s="223">
        <v>49251</v>
      </c>
      <c r="J5738" s="233">
        <v>99.927759815205619</v>
      </c>
      <c r="K5738" s="235">
        <v>99.990527049014986</v>
      </c>
      <c r="L5738" s="235">
        <v>99.989692616096193</v>
      </c>
      <c r="M5738" s="118"/>
      <c r="N5738" s="118">
        <v>100.92709478984266</v>
      </c>
      <c r="O5738" s="118"/>
    </row>
    <row r="5739" spans="9:15" x14ac:dyDescent="0.35">
      <c r="I5739" s="223">
        <v>49252</v>
      </c>
      <c r="J5739" s="233">
        <v>99.927786374097067</v>
      </c>
      <c r="K5739" s="235">
        <v>99.990530531717567</v>
      </c>
      <c r="L5739" s="235">
        <v>99.989695957225493</v>
      </c>
      <c r="M5739" s="118"/>
      <c r="N5739" s="118">
        <v>100.92690604904668</v>
      </c>
      <c r="O5739" s="118"/>
    </row>
    <row r="5740" spans="9:15" x14ac:dyDescent="0.35">
      <c r="I5740" s="223">
        <v>49253</v>
      </c>
      <c r="J5740" s="233">
        <v>99.927812932988516</v>
      </c>
      <c r="K5740" s="235">
        <v>99.990534014420149</v>
      </c>
      <c r="L5740" s="235">
        <v>99.989699298354793</v>
      </c>
      <c r="M5740" s="118"/>
      <c r="N5740" s="118">
        <v>100.92671730825072</v>
      </c>
      <c r="O5740" s="118"/>
    </row>
    <row r="5741" spans="9:15" x14ac:dyDescent="0.35">
      <c r="I5741" s="223">
        <v>49254</v>
      </c>
      <c r="J5741" s="233">
        <v>99.927839491879965</v>
      </c>
      <c r="K5741" s="235">
        <v>99.99053749712273</v>
      </c>
      <c r="L5741" s="235">
        <v>99.989702639484094</v>
      </c>
      <c r="M5741" s="118"/>
      <c r="N5741" s="118">
        <v>100.92652856745474</v>
      </c>
      <c r="O5741" s="118"/>
    </row>
    <row r="5742" spans="9:15" x14ac:dyDescent="0.35">
      <c r="I5742" s="223">
        <v>49255</v>
      </c>
      <c r="J5742" s="233">
        <v>99.927866050771414</v>
      </c>
      <c r="K5742" s="235">
        <v>99.990540979825312</v>
      </c>
      <c r="L5742" s="235">
        <v>99.989705980613394</v>
      </c>
      <c r="M5742" s="118"/>
      <c r="N5742" s="118">
        <v>100.92633982665878</v>
      </c>
      <c r="O5742" s="118"/>
    </row>
    <row r="5743" spans="9:15" x14ac:dyDescent="0.35">
      <c r="I5743" s="223">
        <v>49256</v>
      </c>
      <c r="J5743" s="233">
        <v>99.927892609662862</v>
      </c>
      <c r="K5743" s="235">
        <v>99.990544462527893</v>
      </c>
      <c r="L5743" s="235">
        <v>99.989709321742694</v>
      </c>
      <c r="M5743" s="118"/>
      <c r="N5743" s="118">
        <v>100.9261510858628</v>
      </c>
      <c r="O5743" s="118"/>
    </row>
    <row r="5744" spans="9:15" x14ac:dyDescent="0.35">
      <c r="I5744" s="223">
        <v>49257</v>
      </c>
      <c r="J5744" s="233">
        <v>99.927919168554311</v>
      </c>
      <c r="K5744" s="235">
        <v>99.990547945230475</v>
      </c>
      <c r="L5744" s="235">
        <v>99.989712662871995</v>
      </c>
      <c r="M5744" s="118"/>
      <c r="N5744" s="118">
        <v>100.92596234506684</v>
      </c>
      <c r="O5744" s="118"/>
    </row>
    <row r="5745" spans="9:15" x14ac:dyDescent="0.35">
      <c r="I5745" s="223">
        <v>49258</v>
      </c>
      <c r="J5745" s="233">
        <v>99.92794572744576</v>
      </c>
      <c r="K5745" s="235">
        <v>99.990551427933056</v>
      </c>
      <c r="L5745" s="235">
        <v>99.989716004001295</v>
      </c>
      <c r="M5745" s="118"/>
      <c r="N5745" s="118">
        <v>100.92577360427086</v>
      </c>
      <c r="O5745" s="118"/>
    </row>
    <row r="5746" spans="9:15" x14ac:dyDescent="0.35">
      <c r="I5746" s="223">
        <v>49259</v>
      </c>
      <c r="J5746" s="233">
        <v>99.927972286337209</v>
      </c>
      <c r="K5746" s="235">
        <v>99.990554910635637</v>
      </c>
      <c r="L5746" s="235">
        <v>99.989719345130595</v>
      </c>
      <c r="M5746" s="118"/>
      <c r="N5746" s="118">
        <v>100.9255848634749</v>
      </c>
      <c r="O5746" s="118"/>
    </row>
    <row r="5747" spans="9:15" x14ac:dyDescent="0.35">
      <c r="I5747" s="223">
        <v>49260</v>
      </c>
      <c r="J5747" s="233">
        <v>99.927998845228657</v>
      </c>
      <c r="K5747" s="235">
        <v>99.990558393338219</v>
      </c>
      <c r="L5747" s="235">
        <v>99.989722686259896</v>
      </c>
      <c r="M5747" s="118"/>
      <c r="N5747" s="118">
        <v>100.92539612267892</v>
      </c>
      <c r="O5747" s="118"/>
    </row>
    <row r="5748" spans="9:15" x14ac:dyDescent="0.35">
      <c r="I5748" s="223">
        <v>49261</v>
      </c>
      <c r="J5748" s="233">
        <v>99.928025404120106</v>
      </c>
      <c r="K5748" s="235">
        <v>99.9905618760408</v>
      </c>
      <c r="L5748" s="235">
        <v>99.989726027389196</v>
      </c>
      <c r="M5748" s="118"/>
      <c r="N5748" s="118">
        <v>100.92520738188296</v>
      </c>
      <c r="O5748" s="118"/>
    </row>
    <row r="5749" spans="9:15" x14ac:dyDescent="0.35">
      <c r="I5749" s="223">
        <v>49262</v>
      </c>
      <c r="J5749" s="233">
        <v>99.928051963011555</v>
      </c>
      <c r="K5749" s="235">
        <v>99.990565358743382</v>
      </c>
      <c r="L5749" s="235">
        <v>99.989729368518496</v>
      </c>
      <c r="M5749" s="118"/>
      <c r="N5749" s="118">
        <v>100.92501864108698</v>
      </c>
      <c r="O5749" s="118"/>
    </row>
    <row r="5750" spans="9:15" x14ac:dyDescent="0.35">
      <c r="I5750" s="223">
        <v>49263</v>
      </c>
      <c r="J5750" s="233">
        <v>99.928078521903004</v>
      </c>
      <c r="K5750" s="235">
        <v>99.990568841445963</v>
      </c>
      <c r="L5750" s="235">
        <v>99.989732709647797</v>
      </c>
      <c r="M5750" s="118"/>
      <c r="N5750" s="118">
        <v>100.92482990029102</v>
      </c>
      <c r="O5750" s="118"/>
    </row>
    <row r="5751" spans="9:15" x14ac:dyDescent="0.35">
      <c r="I5751" s="223">
        <v>49264</v>
      </c>
      <c r="J5751" s="233">
        <v>99.928105080794452</v>
      </c>
      <c r="K5751" s="235">
        <v>99.990572324148545</v>
      </c>
      <c r="L5751" s="235">
        <v>99.989736050777097</v>
      </c>
      <c r="M5751" s="118"/>
      <c r="N5751" s="118">
        <v>100.92464115949504</v>
      </c>
      <c r="O5751" s="118"/>
    </row>
    <row r="5752" spans="9:15" x14ac:dyDescent="0.35">
      <c r="I5752" s="223">
        <v>49265</v>
      </c>
      <c r="J5752" s="233">
        <v>99.928131639685901</v>
      </c>
      <c r="K5752" s="235">
        <v>99.990575806851126</v>
      </c>
      <c r="L5752" s="235">
        <v>99.989739391906397</v>
      </c>
      <c r="M5752" s="118"/>
      <c r="N5752" s="118">
        <v>100.92445241869908</v>
      </c>
      <c r="O5752" s="118"/>
    </row>
    <row r="5753" spans="9:15" x14ac:dyDescent="0.35">
      <c r="I5753" s="223">
        <v>49266</v>
      </c>
      <c r="J5753" s="233">
        <v>99.92815819857735</v>
      </c>
      <c r="K5753" s="235">
        <v>99.990579289553708</v>
      </c>
      <c r="L5753" s="235">
        <v>99.989742733035698</v>
      </c>
      <c r="M5753" s="118"/>
      <c r="N5753" s="118">
        <v>100.9242636779031</v>
      </c>
      <c r="O5753" s="118"/>
    </row>
    <row r="5754" spans="9:15" x14ac:dyDescent="0.35">
      <c r="I5754" s="223">
        <v>49267</v>
      </c>
      <c r="J5754" s="233">
        <v>99.928184757468799</v>
      </c>
      <c r="K5754" s="235">
        <v>99.990582772256289</v>
      </c>
      <c r="L5754" s="235">
        <v>99.989746074164998</v>
      </c>
      <c r="M5754" s="118"/>
      <c r="N5754" s="118">
        <v>100.92407493710714</v>
      </c>
      <c r="O5754" s="118"/>
    </row>
    <row r="5755" spans="9:15" x14ac:dyDescent="0.35">
      <c r="I5755" s="223">
        <v>49268</v>
      </c>
      <c r="J5755" s="233">
        <v>99.928211316360247</v>
      </c>
      <c r="K5755" s="235">
        <v>99.99058625495887</v>
      </c>
      <c r="L5755" s="235">
        <v>99.989749415294298</v>
      </c>
      <c r="M5755" s="118"/>
      <c r="N5755" s="118">
        <v>100.92388619631116</v>
      </c>
      <c r="O5755" s="118"/>
    </row>
    <row r="5756" spans="9:15" x14ac:dyDescent="0.35">
      <c r="I5756" s="223">
        <v>49269</v>
      </c>
      <c r="J5756" s="233">
        <v>99.928237875251696</v>
      </c>
      <c r="K5756" s="235">
        <v>99.990589737661452</v>
      </c>
      <c r="L5756" s="235">
        <v>99.989752756423599</v>
      </c>
      <c r="M5756" s="118"/>
      <c r="N5756" s="118">
        <v>100.9236974555152</v>
      </c>
      <c r="O5756" s="118"/>
    </row>
    <row r="5757" spans="9:15" x14ac:dyDescent="0.35">
      <c r="I5757" s="223">
        <v>49270</v>
      </c>
      <c r="J5757" s="233">
        <v>99.928264434143145</v>
      </c>
      <c r="K5757" s="235">
        <v>99.990593220364033</v>
      </c>
      <c r="L5757" s="235">
        <v>99.989756097552899</v>
      </c>
      <c r="M5757" s="118"/>
      <c r="N5757" s="118">
        <v>100.92350871471922</v>
      </c>
      <c r="O5757" s="118"/>
    </row>
    <row r="5758" spans="9:15" x14ac:dyDescent="0.35">
      <c r="I5758" s="223">
        <v>49271</v>
      </c>
      <c r="J5758" s="233">
        <v>99.928290993034594</v>
      </c>
      <c r="K5758" s="235">
        <v>99.990596703066615</v>
      </c>
      <c r="L5758" s="235">
        <v>99.989759438682199</v>
      </c>
      <c r="M5758" s="118"/>
      <c r="N5758" s="118">
        <v>100.92331997392326</v>
      </c>
      <c r="O5758" s="118"/>
    </row>
    <row r="5759" spans="9:15" x14ac:dyDescent="0.35">
      <c r="I5759" s="223">
        <v>49272</v>
      </c>
      <c r="J5759" s="233">
        <v>99.928317551926042</v>
      </c>
      <c r="K5759" s="235">
        <v>99.990600185769196</v>
      </c>
      <c r="L5759" s="235">
        <v>99.9897627798115</v>
      </c>
      <c r="M5759" s="118"/>
      <c r="N5759" s="118">
        <v>100.92313123312728</v>
      </c>
      <c r="O5759" s="118"/>
    </row>
    <row r="5760" spans="9:15" x14ac:dyDescent="0.35">
      <c r="I5760" s="223">
        <v>49273</v>
      </c>
      <c r="J5760" s="233">
        <v>99.928344110817491</v>
      </c>
      <c r="K5760" s="235">
        <v>99.990603668471778</v>
      </c>
      <c r="L5760" s="235">
        <v>99.9897661209408</v>
      </c>
      <c r="M5760" s="118"/>
      <c r="N5760" s="118">
        <v>100.92294249233132</v>
      </c>
      <c r="O5760" s="118"/>
    </row>
    <row r="5761" spans="9:15" x14ac:dyDescent="0.35">
      <c r="I5761" s="223">
        <v>49274</v>
      </c>
      <c r="J5761" s="233">
        <v>99.92837066970894</v>
      </c>
      <c r="K5761" s="235">
        <v>99.990607151174359</v>
      </c>
      <c r="L5761" s="235">
        <v>99.9897694620701</v>
      </c>
      <c r="M5761" s="118"/>
      <c r="N5761" s="118">
        <v>100.92275375153534</v>
      </c>
      <c r="O5761" s="118"/>
    </row>
    <row r="5762" spans="9:15" x14ac:dyDescent="0.35">
      <c r="I5762" s="223">
        <v>49275</v>
      </c>
      <c r="J5762" s="233">
        <v>99.928397228600389</v>
      </c>
      <c r="K5762" s="235">
        <v>99.99061063387694</v>
      </c>
      <c r="L5762" s="235">
        <v>99.989772803199401</v>
      </c>
      <c r="M5762" s="118"/>
      <c r="N5762" s="118">
        <v>100.92256501073938</v>
      </c>
      <c r="O5762" s="118"/>
    </row>
    <row r="5763" spans="9:15" x14ac:dyDescent="0.35">
      <c r="I5763" s="223">
        <v>49276</v>
      </c>
      <c r="J5763" s="233">
        <v>99.928423787491838</v>
      </c>
      <c r="K5763" s="235">
        <v>99.990614116579522</v>
      </c>
      <c r="L5763" s="235">
        <v>99.989776144328701</v>
      </c>
      <c r="M5763" s="118"/>
      <c r="N5763" s="118">
        <v>100.9223762699434</v>
      </c>
      <c r="O5763" s="118"/>
    </row>
    <row r="5764" spans="9:15" x14ac:dyDescent="0.35">
      <c r="I5764" s="223">
        <v>49277</v>
      </c>
      <c r="J5764" s="233">
        <v>99.928450346383286</v>
      </c>
      <c r="K5764" s="235">
        <v>99.990617599282103</v>
      </c>
      <c r="L5764" s="235">
        <v>99.989779485458001</v>
      </c>
      <c r="M5764" s="118"/>
      <c r="N5764" s="118">
        <v>100.92218752914744</v>
      </c>
      <c r="O5764" s="118"/>
    </row>
    <row r="5765" spans="9:15" x14ac:dyDescent="0.35">
      <c r="I5765" s="223">
        <v>49278</v>
      </c>
      <c r="J5765" s="233">
        <v>99.928476905274735</v>
      </c>
      <c r="K5765" s="235">
        <v>99.990621081984685</v>
      </c>
      <c r="L5765" s="235">
        <v>99.989782826587302</v>
      </c>
      <c r="M5765" s="118"/>
      <c r="N5765" s="118">
        <v>100.92199878835146</v>
      </c>
      <c r="O5765" s="118"/>
    </row>
    <row r="5766" spans="9:15" x14ac:dyDescent="0.35">
      <c r="I5766" s="223">
        <v>49279</v>
      </c>
      <c r="J5766" s="233">
        <v>99.928503464166184</v>
      </c>
      <c r="K5766" s="235">
        <v>99.990624564687266</v>
      </c>
      <c r="L5766" s="235">
        <v>99.989786167716602</v>
      </c>
      <c r="M5766" s="118"/>
      <c r="N5766" s="118">
        <v>100.9218100475555</v>
      </c>
      <c r="O5766" s="118"/>
    </row>
    <row r="5767" spans="9:15" x14ac:dyDescent="0.35">
      <c r="I5767" s="223">
        <v>49280</v>
      </c>
      <c r="J5767" s="233">
        <v>99.928530023057633</v>
      </c>
      <c r="K5767" s="235">
        <v>99.990628047389848</v>
      </c>
      <c r="L5767" s="235">
        <v>99.989789508845902</v>
      </c>
      <c r="M5767" s="118"/>
      <c r="N5767" s="118">
        <v>100.92162130675952</v>
      </c>
      <c r="O5767" s="118"/>
    </row>
    <row r="5768" spans="9:15" x14ac:dyDescent="0.35">
      <c r="I5768" s="223">
        <v>49281</v>
      </c>
      <c r="J5768" s="233">
        <v>99.928556581949081</v>
      </c>
      <c r="K5768" s="235">
        <v>99.990631530092429</v>
      </c>
      <c r="L5768" s="235">
        <v>99.989792849975203</v>
      </c>
      <c r="M5768" s="118"/>
      <c r="N5768" s="118">
        <v>100.92143256596356</v>
      </c>
      <c r="O5768" s="118"/>
    </row>
    <row r="5769" spans="9:15" x14ac:dyDescent="0.35">
      <c r="I5769" s="223">
        <v>49282</v>
      </c>
      <c r="J5769" s="233">
        <v>99.92858314084053</v>
      </c>
      <c r="K5769" s="235">
        <v>99.990635012795011</v>
      </c>
      <c r="L5769" s="235">
        <v>99.989796191104503</v>
      </c>
      <c r="M5769" s="118"/>
      <c r="N5769" s="118">
        <v>100.92124382516758</v>
      </c>
      <c r="O5769" s="118"/>
    </row>
    <row r="5770" spans="9:15" x14ac:dyDescent="0.35">
      <c r="I5770" s="223">
        <v>49283</v>
      </c>
      <c r="J5770" s="233">
        <v>99.928609699731979</v>
      </c>
      <c r="K5770" s="235">
        <v>99.990638495497592</v>
      </c>
      <c r="L5770" s="235">
        <v>99.989799532233803</v>
      </c>
      <c r="M5770" s="118"/>
      <c r="N5770" s="118">
        <v>100.92105508437162</v>
      </c>
      <c r="O5770" s="118"/>
    </row>
    <row r="5771" spans="9:15" x14ac:dyDescent="0.35">
      <c r="I5771" s="223">
        <v>49284</v>
      </c>
      <c r="J5771" s="233">
        <v>99.928636258623428</v>
      </c>
      <c r="K5771" s="235">
        <v>99.990641978200173</v>
      </c>
      <c r="L5771" s="235">
        <v>99.989802873363104</v>
      </c>
      <c r="M5771" s="118"/>
      <c r="N5771" s="118">
        <v>100.92086634357564</v>
      </c>
      <c r="O5771" s="118"/>
    </row>
    <row r="5772" spans="9:15" x14ac:dyDescent="0.35">
      <c r="I5772" s="223">
        <v>49285</v>
      </c>
      <c r="J5772" s="233">
        <v>99.928662817514876</v>
      </c>
      <c r="K5772" s="235">
        <v>99.990645460902755</v>
      </c>
      <c r="L5772" s="235">
        <v>99.989806214492404</v>
      </c>
      <c r="M5772" s="118"/>
      <c r="N5772" s="118">
        <v>100.92067760277968</v>
      </c>
      <c r="O5772" s="118"/>
    </row>
    <row r="5773" spans="9:15" x14ac:dyDescent="0.35">
      <c r="I5773" s="223">
        <v>49286</v>
      </c>
      <c r="J5773" s="233">
        <v>99.928689376406325</v>
      </c>
      <c r="K5773" s="235">
        <v>99.990648943605336</v>
      </c>
      <c r="L5773" s="235">
        <v>99.989809555621704</v>
      </c>
      <c r="M5773" s="118"/>
      <c r="N5773" s="118">
        <v>100.9204888619837</v>
      </c>
      <c r="O5773" s="118"/>
    </row>
    <row r="5774" spans="9:15" x14ac:dyDescent="0.35">
      <c r="I5774" s="223">
        <v>49287</v>
      </c>
      <c r="J5774" s="233">
        <v>99.928715935297774</v>
      </c>
      <c r="K5774" s="235">
        <v>99.990652426307918</v>
      </c>
      <c r="L5774" s="235">
        <v>99.989812896751005</v>
      </c>
      <c r="M5774" s="118"/>
      <c r="N5774" s="118">
        <v>100.92030012118774</v>
      </c>
      <c r="O5774" s="118"/>
    </row>
    <row r="5775" spans="9:15" x14ac:dyDescent="0.35">
      <c r="I5775" s="223">
        <v>49288</v>
      </c>
      <c r="J5775" s="233">
        <v>99.928742494189223</v>
      </c>
      <c r="K5775" s="235">
        <v>99.990655909010499</v>
      </c>
      <c r="L5775" s="235">
        <v>99.989816237880305</v>
      </c>
      <c r="M5775" s="118"/>
      <c r="N5775" s="118">
        <v>100.92011138039176</v>
      </c>
      <c r="O5775" s="118"/>
    </row>
    <row r="5776" spans="9:15" x14ac:dyDescent="0.35">
      <c r="I5776" s="223">
        <v>49289</v>
      </c>
      <c r="J5776" s="233">
        <v>99.928769053080671</v>
      </c>
      <c r="K5776" s="235">
        <v>99.990659391713081</v>
      </c>
      <c r="L5776" s="235">
        <v>99.989819579009605</v>
      </c>
      <c r="M5776" s="118"/>
      <c r="N5776" s="118">
        <v>100.9199226395958</v>
      </c>
      <c r="O5776" s="118"/>
    </row>
    <row r="5777" spans="9:15" x14ac:dyDescent="0.35">
      <c r="I5777" s="223">
        <v>49290</v>
      </c>
      <c r="J5777" s="233">
        <v>99.92879561197212</v>
      </c>
      <c r="K5777" s="235">
        <v>99.990662874415662</v>
      </c>
      <c r="L5777" s="235">
        <v>99.989822920138906</v>
      </c>
      <c r="M5777" s="118"/>
      <c r="N5777" s="118">
        <v>100.91973389879982</v>
      </c>
      <c r="O5777" s="118"/>
    </row>
    <row r="5778" spans="9:15" x14ac:dyDescent="0.35">
      <c r="I5778" s="223">
        <v>49291</v>
      </c>
      <c r="J5778" s="233">
        <v>99.928822170863569</v>
      </c>
      <c r="K5778" s="235">
        <v>99.990666357118243</v>
      </c>
      <c r="L5778" s="235">
        <v>99.989826261268206</v>
      </c>
      <c r="M5778" s="118"/>
      <c r="N5778" s="118">
        <v>100.91954515800386</v>
      </c>
      <c r="O5778" s="118"/>
    </row>
    <row r="5779" spans="9:15" x14ac:dyDescent="0.35">
      <c r="I5779" s="223">
        <v>49292</v>
      </c>
      <c r="J5779" s="233">
        <v>99.928848729755018</v>
      </c>
      <c r="K5779" s="235">
        <v>99.990669839820825</v>
      </c>
      <c r="L5779" s="235">
        <v>99.989829602397506</v>
      </c>
      <c r="M5779" s="118"/>
      <c r="N5779" s="118">
        <v>100.91935641720788</v>
      </c>
      <c r="O5779" s="118"/>
    </row>
    <row r="5780" spans="9:15" x14ac:dyDescent="0.35">
      <c r="I5780" s="223">
        <v>49293</v>
      </c>
      <c r="J5780" s="233">
        <v>99.928875288646466</v>
      </c>
      <c r="K5780" s="235">
        <v>99.990673322523406</v>
      </c>
      <c r="L5780" s="235">
        <v>99.989832943526807</v>
      </c>
      <c r="M5780" s="118"/>
      <c r="N5780" s="118">
        <v>100.91916767641192</v>
      </c>
      <c r="O5780" s="118"/>
    </row>
    <row r="5781" spans="9:15" x14ac:dyDescent="0.35">
      <c r="I5781" s="223">
        <v>49294</v>
      </c>
      <c r="J5781" s="233">
        <v>99.928901847537915</v>
      </c>
      <c r="K5781" s="235">
        <v>99.990676805225988</v>
      </c>
      <c r="L5781" s="235">
        <v>99.989836284656107</v>
      </c>
      <c r="M5781" s="118"/>
      <c r="N5781" s="118">
        <v>100.91897893561594</v>
      </c>
      <c r="O5781" s="118"/>
    </row>
    <row r="5782" spans="9:15" x14ac:dyDescent="0.35">
      <c r="I5782" s="223">
        <v>49295</v>
      </c>
      <c r="J5782" s="233">
        <v>99.928928406429364</v>
      </c>
      <c r="K5782" s="235">
        <v>99.990680287928569</v>
      </c>
      <c r="L5782" s="235">
        <v>99.989839625785407</v>
      </c>
      <c r="M5782" s="118"/>
      <c r="N5782" s="118">
        <v>100.91879019481998</v>
      </c>
      <c r="O5782" s="118"/>
    </row>
    <row r="5783" spans="9:15" x14ac:dyDescent="0.35">
      <c r="I5783" s="223">
        <v>49296</v>
      </c>
      <c r="J5783" s="233">
        <v>99.928954965320813</v>
      </c>
      <c r="K5783" s="235">
        <v>99.990683770631151</v>
      </c>
      <c r="L5783" s="235">
        <v>99.989842966914708</v>
      </c>
      <c r="M5783" s="118"/>
      <c r="N5783" s="118">
        <v>100.918601454024</v>
      </c>
      <c r="O5783" s="118"/>
    </row>
    <row r="5784" spans="9:15" x14ac:dyDescent="0.35">
      <c r="I5784" s="223">
        <v>49297</v>
      </c>
      <c r="J5784" s="233">
        <v>99.928981524212261</v>
      </c>
      <c r="K5784" s="235">
        <v>99.990687253333732</v>
      </c>
      <c r="L5784" s="235">
        <v>99.989846308044008</v>
      </c>
      <c r="M5784" s="118"/>
      <c r="N5784" s="118">
        <v>100.91841271322804</v>
      </c>
      <c r="O5784" s="118"/>
    </row>
    <row r="5785" spans="9:15" x14ac:dyDescent="0.35">
      <c r="I5785" s="223">
        <v>49298</v>
      </c>
      <c r="J5785" s="233">
        <v>99.92900808310371</v>
      </c>
      <c r="K5785" s="235">
        <v>99.990690736036314</v>
      </c>
      <c r="L5785" s="235">
        <v>99.989849649173308</v>
      </c>
      <c r="M5785" s="118"/>
      <c r="N5785" s="118">
        <v>100.91822397243206</v>
      </c>
      <c r="O5785" s="118"/>
    </row>
    <row r="5786" spans="9:15" x14ac:dyDescent="0.35">
      <c r="I5786" s="223">
        <v>49299</v>
      </c>
      <c r="J5786" s="233">
        <v>99.929034641995159</v>
      </c>
      <c r="K5786" s="235">
        <v>99.990694218738895</v>
      </c>
      <c r="L5786" s="235">
        <v>99.989852990302609</v>
      </c>
      <c r="M5786" s="118"/>
      <c r="N5786" s="118">
        <v>100.9180352316361</v>
      </c>
      <c r="O5786" s="118"/>
    </row>
    <row r="5787" spans="9:15" x14ac:dyDescent="0.35">
      <c r="I5787" s="223">
        <v>49300</v>
      </c>
      <c r="J5787" s="233">
        <v>99.929061200886608</v>
      </c>
      <c r="K5787" s="235">
        <v>99.990697701441476</v>
      </c>
      <c r="L5787" s="235">
        <v>99.989856331431909</v>
      </c>
      <c r="M5787" s="118"/>
      <c r="N5787" s="118">
        <v>100.91784649084012</v>
      </c>
      <c r="O5787" s="118"/>
    </row>
    <row r="5788" spans="9:15" x14ac:dyDescent="0.35">
      <c r="I5788" s="223">
        <v>49301</v>
      </c>
      <c r="J5788" s="233">
        <v>99.929087759778056</v>
      </c>
      <c r="K5788" s="235">
        <v>99.990701184144058</v>
      </c>
      <c r="L5788" s="235">
        <v>99.989859672561209</v>
      </c>
      <c r="M5788" s="118"/>
      <c r="N5788" s="118">
        <v>100.91765775004416</v>
      </c>
      <c r="O5788" s="118"/>
    </row>
    <row r="5789" spans="9:15" x14ac:dyDescent="0.35">
      <c r="I5789" s="223">
        <v>49302</v>
      </c>
      <c r="J5789" s="233">
        <v>99.929114318669505</v>
      </c>
      <c r="K5789" s="235">
        <v>99.990704666846639</v>
      </c>
      <c r="L5789" s="235">
        <v>99.98986301369051</v>
      </c>
      <c r="M5789" s="118"/>
      <c r="N5789" s="118">
        <v>100.91746900924818</v>
      </c>
      <c r="O5789" s="118"/>
    </row>
    <row r="5790" spans="9:15" x14ac:dyDescent="0.35">
      <c r="I5790" s="223">
        <v>49303</v>
      </c>
      <c r="J5790" s="233">
        <v>99.929140877560954</v>
      </c>
      <c r="K5790" s="235">
        <v>99.990708149549221</v>
      </c>
      <c r="L5790" s="235">
        <v>99.98986635481981</v>
      </c>
      <c r="M5790" s="118"/>
      <c r="N5790" s="118">
        <v>100.91728026845222</v>
      </c>
      <c r="O5790" s="118"/>
    </row>
    <row r="5791" spans="9:15" x14ac:dyDescent="0.35">
      <c r="I5791" s="223">
        <v>49304</v>
      </c>
      <c r="J5791" s="233">
        <v>99.929167436452403</v>
      </c>
      <c r="K5791" s="235">
        <v>99.990711632251802</v>
      </c>
      <c r="L5791" s="235">
        <v>99.98986969594911</v>
      </c>
      <c r="M5791" s="118"/>
      <c r="N5791" s="118">
        <v>100.91709152765624</v>
      </c>
      <c r="O5791" s="118"/>
    </row>
    <row r="5792" spans="9:15" x14ac:dyDescent="0.35">
      <c r="I5792" s="223">
        <v>49305</v>
      </c>
      <c r="J5792" s="233">
        <v>99.929193995343851</v>
      </c>
      <c r="K5792" s="235">
        <v>99.990715114954384</v>
      </c>
      <c r="L5792" s="235">
        <v>99.989873037078411</v>
      </c>
      <c r="M5792" s="118"/>
      <c r="N5792" s="118">
        <v>100.91690278686028</v>
      </c>
      <c r="O5792" s="118"/>
    </row>
    <row r="5793" spans="9:15" x14ac:dyDescent="0.35">
      <c r="I5793" s="223">
        <v>49306</v>
      </c>
      <c r="J5793" s="233">
        <v>99.9292205542353</v>
      </c>
      <c r="K5793" s="235">
        <v>99.990718597656965</v>
      </c>
      <c r="L5793" s="235">
        <v>99.989876378207711</v>
      </c>
      <c r="M5793" s="118"/>
      <c r="N5793" s="118">
        <v>100.9167140460643</v>
      </c>
      <c r="O5793" s="118"/>
    </row>
    <row r="5794" spans="9:15" x14ac:dyDescent="0.35">
      <c r="I5794" s="223">
        <v>49307</v>
      </c>
      <c r="J5794" s="233">
        <v>99.929247113126749</v>
      </c>
      <c r="K5794" s="235">
        <v>99.990722080359546</v>
      </c>
      <c r="L5794" s="235">
        <v>99.989879719337011</v>
      </c>
      <c r="M5794" s="118"/>
      <c r="N5794" s="118">
        <v>100.91652530526834</v>
      </c>
      <c r="O5794" s="118"/>
    </row>
    <row r="5795" spans="9:15" x14ac:dyDescent="0.35">
      <c r="I5795" s="223">
        <v>49308</v>
      </c>
      <c r="J5795" s="233">
        <v>99.929273672018198</v>
      </c>
      <c r="K5795" s="235">
        <v>99.990725563062128</v>
      </c>
      <c r="L5795" s="235">
        <v>99.989883060466312</v>
      </c>
      <c r="M5795" s="118"/>
      <c r="N5795" s="118">
        <v>100.91633656447236</v>
      </c>
      <c r="O5795" s="118"/>
    </row>
    <row r="5796" spans="9:15" x14ac:dyDescent="0.35">
      <c r="I5796" s="223">
        <v>49309</v>
      </c>
      <c r="J5796" s="233">
        <v>99.929300230909647</v>
      </c>
      <c r="K5796" s="235">
        <v>99.990729045764709</v>
      </c>
      <c r="L5796" s="235">
        <v>99.989886401595612</v>
      </c>
      <c r="M5796" s="118"/>
      <c r="N5796" s="118">
        <v>100.9161478236764</v>
      </c>
      <c r="O5796" s="118"/>
    </row>
    <row r="5797" spans="9:15" x14ac:dyDescent="0.35">
      <c r="I5797" s="223">
        <v>49310</v>
      </c>
      <c r="J5797" s="233">
        <v>99.929326789801095</v>
      </c>
      <c r="K5797" s="235">
        <v>99.990732528467291</v>
      </c>
      <c r="L5797" s="235">
        <v>99.989889742724912</v>
      </c>
      <c r="M5797" s="118"/>
      <c r="N5797" s="118">
        <v>100.91595908288042</v>
      </c>
      <c r="O5797" s="118"/>
    </row>
    <row r="5798" spans="9:15" x14ac:dyDescent="0.35">
      <c r="I5798" s="223">
        <v>49311</v>
      </c>
      <c r="J5798" s="233">
        <v>99.929353348692544</v>
      </c>
      <c r="K5798" s="235">
        <v>99.990736011169872</v>
      </c>
      <c r="L5798" s="235">
        <v>99.989893083854213</v>
      </c>
      <c r="M5798" s="118"/>
      <c r="N5798" s="118">
        <v>100.91577034208446</v>
      </c>
      <c r="O5798" s="118"/>
    </row>
    <row r="5799" spans="9:15" x14ac:dyDescent="0.35">
      <c r="I5799" s="223">
        <v>49312</v>
      </c>
      <c r="J5799" s="233">
        <v>99.929379907583993</v>
      </c>
      <c r="K5799" s="235">
        <v>99.990739493872454</v>
      </c>
      <c r="L5799" s="235">
        <v>99.989896424983513</v>
      </c>
      <c r="M5799" s="118"/>
      <c r="N5799" s="118">
        <v>100.91558160128848</v>
      </c>
      <c r="O5799" s="118"/>
    </row>
    <row r="5800" spans="9:15" x14ac:dyDescent="0.35">
      <c r="I5800" s="223">
        <v>49313</v>
      </c>
      <c r="J5800" s="233">
        <v>99.929406466475442</v>
      </c>
      <c r="K5800" s="235">
        <v>99.990742976575035</v>
      </c>
      <c r="L5800" s="235">
        <v>99.989899766112813</v>
      </c>
      <c r="M5800" s="118"/>
      <c r="N5800" s="118">
        <v>100.91539286049252</v>
      </c>
      <c r="O5800" s="118"/>
    </row>
    <row r="5801" spans="9:15" x14ac:dyDescent="0.35">
      <c r="I5801" s="223">
        <v>49314</v>
      </c>
      <c r="J5801" s="233">
        <v>99.92943302536689</v>
      </c>
      <c r="K5801" s="235">
        <v>99.990746459277617</v>
      </c>
      <c r="L5801" s="235">
        <v>99.989903107242114</v>
      </c>
      <c r="M5801" s="118"/>
      <c r="N5801" s="118">
        <v>100.91520411969654</v>
      </c>
      <c r="O5801" s="118"/>
    </row>
    <row r="5802" spans="9:15" x14ac:dyDescent="0.35">
      <c r="I5802" s="223">
        <v>49315</v>
      </c>
      <c r="J5802" s="233">
        <v>99.929459584258339</v>
      </c>
      <c r="K5802" s="235">
        <v>99.990749941980198</v>
      </c>
      <c r="L5802" s="235">
        <v>99.989906448371414</v>
      </c>
      <c r="M5802" s="118"/>
      <c r="N5802" s="118">
        <v>100.91501537890058</v>
      </c>
      <c r="O5802" s="118"/>
    </row>
    <row r="5803" spans="9:15" x14ac:dyDescent="0.35">
      <c r="I5803" s="223">
        <v>49316</v>
      </c>
      <c r="J5803" s="233">
        <v>99.929486143149788</v>
      </c>
      <c r="K5803" s="235">
        <v>99.990753424682779</v>
      </c>
      <c r="L5803" s="235">
        <v>99.989909789500715</v>
      </c>
      <c r="M5803" s="118"/>
      <c r="N5803" s="118">
        <v>100.9148266381046</v>
      </c>
      <c r="O5803" s="118"/>
    </row>
    <row r="5804" spans="9:15" x14ac:dyDescent="0.35">
      <c r="I5804" s="223">
        <v>49317</v>
      </c>
      <c r="J5804" s="233">
        <v>99.929512702041237</v>
      </c>
      <c r="K5804" s="235">
        <v>99.990756907385361</v>
      </c>
      <c r="L5804" s="235">
        <v>99.989913130630015</v>
      </c>
      <c r="M5804" s="118"/>
      <c r="N5804" s="118">
        <v>100.91463789730864</v>
      </c>
      <c r="O5804" s="118"/>
    </row>
    <row r="5805" spans="9:15" x14ac:dyDescent="0.35">
      <c r="I5805" s="223">
        <v>49318</v>
      </c>
      <c r="J5805" s="233">
        <v>99.929539260932685</v>
      </c>
      <c r="K5805" s="235">
        <v>99.990760390087942</v>
      </c>
      <c r="L5805" s="235">
        <v>99.989916471759315</v>
      </c>
      <c r="M5805" s="118"/>
      <c r="N5805" s="118">
        <v>100.91444915651266</v>
      </c>
      <c r="O5805" s="118"/>
    </row>
    <row r="5806" spans="9:15" x14ac:dyDescent="0.35">
      <c r="I5806" s="223">
        <v>49319</v>
      </c>
      <c r="J5806" s="233">
        <v>99.929565819824134</v>
      </c>
      <c r="K5806" s="235">
        <v>99.990763872790524</v>
      </c>
      <c r="L5806" s="235">
        <v>99.989919812888616</v>
      </c>
      <c r="M5806" s="118"/>
      <c r="N5806" s="118">
        <v>100.9142604157167</v>
      </c>
      <c r="O5806" s="118"/>
    </row>
    <row r="5807" spans="9:15" x14ac:dyDescent="0.35">
      <c r="I5807" s="223">
        <v>49320</v>
      </c>
      <c r="J5807" s="233">
        <v>99.929592378715583</v>
      </c>
      <c r="K5807" s="235">
        <v>99.990767355493105</v>
      </c>
      <c r="L5807" s="235">
        <v>99.989923154017916</v>
      </c>
      <c r="M5807" s="118"/>
      <c r="N5807" s="118">
        <v>100.91407167492072</v>
      </c>
      <c r="O5807" s="118"/>
    </row>
    <row r="5808" spans="9:15" x14ac:dyDescent="0.35">
      <c r="I5808" s="223">
        <v>49321</v>
      </c>
      <c r="J5808" s="233">
        <v>99.929618937607032</v>
      </c>
      <c r="K5808" s="235">
        <v>99.990770838195687</v>
      </c>
      <c r="L5808" s="235">
        <v>99.989926495147216</v>
      </c>
      <c r="M5808" s="118"/>
      <c r="N5808" s="118">
        <v>100.91388293412476</v>
      </c>
      <c r="O5808" s="118"/>
    </row>
    <row r="5809" spans="9:15" x14ac:dyDescent="0.35">
      <c r="I5809" s="223">
        <v>49322</v>
      </c>
      <c r="J5809" s="233">
        <v>99.92964549649848</v>
      </c>
      <c r="K5809" s="235">
        <v>99.990774320898268</v>
      </c>
      <c r="L5809" s="235">
        <v>99.989929836276517</v>
      </c>
      <c r="M5809" s="118"/>
      <c r="N5809" s="118">
        <v>100.91369419332878</v>
      </c>
      <c r="O5809" s="118"/>
    </row>
    <row r="5810" spans="9:15" x14ac:dyDescent="0.35">
      <c r="I5810" s="223">
        <v>49323</v>
      </c>
      <c r="J5810" s="233">
        <v>99.929672055389929</v>
      </c>
      <c r="K5810" s="235">
        <v>99.990777803600849</v>
      </c>
      <c r="L5810" s="235">
        <v>99.989933177405817</v>
      </c>
      <c r="M5810" s="118"/>
      <c r="N5810" s="118">
        <v>100.91350545253282</v>
      </c>
      <c r="O5810" s="118"/>
    </row>
    <row r="5811" spans="9:15" x14ac:dyDescent="0.35">
      <c r="I5811" s="223">
        <v>49324</v>
      </c>
      <c r="J5811" s="233">
        <v>99.929698614281378</v>
      </c>
      <c r="K5811" s="235">
        <v>99.990781286303431</v>
      </c>
      <c r="L5811" s="235">
        <v>99.989936518535117</v>
      </c>
      <c r="M5811" s="118"/>
      <c r="N5811" s="118">
        <v>100.91331671173684</v>
      </c>
      <c r="O5811" s="118"/>
    </row>
    <row r="5812" spans="9:15" x14ac:dyDescent="0.35">
      <c r="I5812" s="223">
        <v>49325</v>
      </c>
      <c r="J5812" s="233">
        <v>99.929725173172827</v>
      </c>
      <c r="K5812" s="235">
        <v>99.990784769006012</v>
      </c>
      <c r="L5812" s="235">
        <v>99.989939859664418</v>
      </c>
      <c r="M5812" s="118"/>
      <c r="N5812" s="118">
        <v>100.91312797094088</v>
      </c>
      <c r="O5812" s="118"/>
    </row>
    <row r="5813" spans="9:15" x14ac:dyDescent="0.35">
      <c r="I5813" s="223">
        <v>49326</v>
      </c>
      <c r="J5813" s="233">
        <v>99.929751732064275</v>
      </c>
      <c r="K5813" s="235">
        <v>99.990788251708594</v>
      </c>
      <c r="L5813" s="235">
        <v>99.989943200793718</v>
      </c>
      <c r="M5813" s="118"/>
      <c r="N5813" s="118">
        <v>100.9129392301449</v>
      </c>
      <c r="O5813" s="118"/>
    </row>
    <row r="5814" spans="9:15" x14ac:dyDescent="0.35">
      <c r="I5814" s="223">
        <v>49327</v>
      </c>
      <c r="J5814" s="233">
        <v>99.929778290955724</v>
      </c>
      <c r="K5814" s="235">
        <v>99.990791734411175</v>
      </c>
      <c r="L5814" s="235">
        <v>99.989946541923018</v>
      </c>
      <c r="M5814" s="118"/>
      <c r="N5814" s="118">
        <v>100.91275048934894</v>
      </c>
      <c r="O5814" s="118"/>
    </row>
    <row r="5815" spans="9:15" x14ac:dyDescent="0.35">
      <c r="I5815" s="223">
        <v>49328</v>
      </c>
      <c r="J5815" s="233">
        <v>99.929804849847173</v>
      </c>
      <c r="K5815" s="235">
        <v>99.990795217113757</v>
      </c>
      <c r="L5815" s="235">
        <v>99.989949883052319</v>
      </c>
      <c r="M5815" s="118"/>
      <c r="N5815" s="118">
        <v>100.91256174855296</v>
      </c>
      <c r="O5815" s="118"/>
    </row>
    <row r="5816" spans="9:15" x14ac:dyDescent="0.35">
      <c r="I5816" s="223">
        <v>49329</v>
      </c>
      <c r="J5816" s="233">
        <v>99.929831408738622</v>
      </c>
      <c r="K5816" s="235">
        <v>99.990798699816338</v>
      </c>
      <c r="L5816" s="235">
        <v>99.989953224181619</v>
      </c>
      <c r="M5816" s="118"/>
      <c r="N5816" s="118">
        <v>100.912373007757</v>
      </c>
      <c r="O5816" s="118"/>
    </row>
    <row r="5817" spans="9:15" x14ac:dyDescent="0.35">
      <c r="I5817" s="223">
        <v>49330</v>
      </c>
      <c r="J5817" s="233">
        <v>99.92985796763007</v>
      </c>
      <c r="K5817" s="235">
        <v>99.990802182518919</v>
      </c>
      <c r="L5817" s="235">
        <v>99.989956565310919</v>
      </c>
      <c r="M5817" s="118"/>
      <c r="N5817" s="118">
        <v>100.91218426696102</v>
      </c>
      <c r="O5817" s="118"/>
    </row>
    <row r="5818" spans="9:15" x14ac:dyDescent="0.35">
      <c r="I5818" s="223">
        <v>49331</v>
      </c>
      <c r="J5818" s="233">
        <v>99.929884526521519</v>
      </c>
      <c r="K5818" s="235">
        <v>99.990805665221501</v>
      </c>
      <c r="L5818" s="235">
        <v>99.98995990644022</v>
      </c>
      <c r="M5818" s="118"/>
      <c r="N5818" s="118">
        <v>100.91199552616506</v>
      </c>
      <c r="O5818" s="118"/>
    </row>
    <row r="5819" spans="9:15" x14ac:dyDescent="0.35">
      <c r="I5819" s="223">
        <v>49332</v>
      </c>
      <c r="J5819" s="233">
        <v>99.929911085412968</v>
      </c>
      <c r="K5819" s="235">
        <v>99.990809147924082</v>
      </c>
      <c r="L5819" s="235">
        <v>99.98996324756952</v>
      </c>
      <c r="M5819" s="118"/>
      <c r="N5819" s="118">
        <v>100.91180678536908</v>
      </c>
      <c r="O5819" s="118"/>
    </row>
    <row r="5820" spans="9:15" x14ac:dyDescent="0.35">
      <c r="I5820" s="223">
        <v>49333</v>
      </c>
      <c r="J5820" s="233">
        <v>99.929937644304417</v>
      </c>
      <c r="K5820" s="235">
        <v>99.990812630626664</v>
      </c>
      <c r="L5820" s="235">
        <v>99.98996658869882</v>
      </c>
      <c r="M5820" s="118"/>
      <c r="N5820" s="118">
        <v>100.91161804457312</v>
      </c>
      <c r="O5820" s="118"/>
    </row>
    <row r="5821" spans="9:15" x14ac:dyDescent="0.35">
      <c r="I5821" s="223">
        <v>49334</v>
      </c>
      <c r="J5821" s="233">
        <v>99.929964203195865</v>
      </c>
      <c r="K5821" s="235">
        <v>99.990816113329245</v>
      </c>
      <c r="L5821" s="235">
        <v>99.989969929828121</v>
      </c>
      <c r="M5821" s="118"/>
      <c r="N5821" s="118">
        <v>100.91142930377714</v>
      </c>
      <c r="O5821" s="118"/>
    </row>
    <row r="5822" spans="9:15" x14ac:dyDescent="0.35">
      <c r="I5822" s="223">
        <v>49335</v>
      </c>
      <c r="J5822" s="233">
        <v>99.929990762087314</v>
      </c>
      <c r="K5822" s="235">
        <v>99.990819596031827</v>
      </c>
      <c r="L5822" s="235">
        <v>99.989973270957421</v>
      </c>
      <c r="M5822" s="118"/>
      <c r="N5822" s="118">
        <v>100.91124056298118</v>
      </c>
      <c r="O5822" s="118"/>
    </row>
    <row r="5823" spans="9:15" x14ac:dyDescent="0.35">
      <c r="I5823" s="223">
        <v>49336</v>
      </c>
      <c r="J5823" s="233">
        <v>99.930017320978763</v>
      </c>
      <c r="K5823" s="235">
        <v>99.990823078734408</v>
      </c>
      <c r="L5823" s="235">
        <v>99.989976612086721</v>
      </c>
      <c r="M5823" s="118"/>
      <c r="N5823" s="118">
        <v>100.9110518221852</v>
      </c>
      <c r="O5823" s="118"/>
    </row>
    <row r="5824" spans="9:15" x14ac:dyDescent="0.35">
      <c r="I5824" s="223">
        <v>49337</v>
      </c>
      <c r="J5824" s="233">
        <v>99.930043879870212</v>
      </c>
      <c r="K5824" s="235">
        <v>99.99082656143699</v>
      </c>
      <c r="L5824" s="235">
        <v>99.989979953216022</v>
      </c>
      <c r="M5824" s="118"/>
      <c r="N5824" s="118">
        <v>100.91086308138924</v>
      </c>
      <c r="O5824" s="118"/>
    </row>
    <row r="5825" spans="9:15" x14ac:dyDescent="0.35">
      <c r="I5825" s="223">
        <v>49338</v>
      </c>
      <c r="J5825" s="233">
        <v>99.930070438761661</v>
      </c>
      <c r="K5825" s="235">
        <v>99.990830044139571</v>
      </c>
      <c r="L5825" s="235">
        <v>99.989983294345322</v>
      </c>
      <c r="M5825" s="118"/>
      <c r="N5825" s="118">
        <v>100.91067434059326</v>
      </c>
      <c r="O5825" s="118"/>
    </row>
    <row r="5826" spans="9:15" x14ac:dyDescent="0.35">
      <c r="I5826" s="223">
        <v>49339</v>
      </c>
      <c r="J5826" s="233">
        <v>99.930096997653109</v>
      </c>
      <c r="K5826" s="235">
        <v>99.990833526842152</v>
      </c>
      <c r="L5826" s="235">
        <v>99.989986635474622</v>
      </c>
      <c r="M5826" s="118"/>
      <c r="N5826" s="118">
        <v>100.9104855997973</v>
      </c>
      <c r="O5826" s="118"/>
    </row>
    <row r="5827" spans="9:15" x14ac:dyDescent="0.35">
      <c r="I5827" s="223">
        <v>49340</v>
      </c>
      <c r="J5827" s="233">
        <v>99.930123556544558</v>
      </c>
      <c r="K5827" s="235">
        <v>99.990837009544734</v>
      </c>
      <c r="L5827" s="235">
        <v>99.989989976603923</v>
      </c>
      <c r="M5827" s="118"/>
      <c r="N5827" s="118">
        <v>100.91029685900132</v>
      </c>
      <c r="O5827" s="118"/>
    </row>
    <row r="5828" spans="9:15" x14ac:dyDescent="0.35">
      <c r="I5828" s="223">
        <v>49341</v>
      </c>
      <c r="J5828" s="233">
        <v>99.930150115436007</v>
      </c>
      <c r="K5828" s="235">
        <v>99.990840492247315</v>
      </c>
      <c r="L5828" s="235">
        <v>99.989993317733223</v>
      </c>
      <c r="M5828" s="118"/>
      <c r="N5828" s="118">
        <v>100.91010811820536</v>
      </c>
      <c r="O5828" s="118"/>
    </row>
    <row r="5829" spans="9:15" x14ac:dyDescent="0.35">
      <c r="I5829" s="223">
        <v>49342</v>
      </c>
      <c r="J5829" s="233">
        <v>99.930176674327456</v>
      </c>
      <c r="K5829" s="235">
        <v>99.990843974949897</v>
      </c>
      <c r="L5829" s="235">
        <v>99.989996658862523</v>
      </c>
      <c r="M5829" s="118"/>
      <c r="N5829" s="118">
        <v>100.90991937740938</v>
      </c>
      <c r="O5829" s="118"/>
    </row>
    <row r="5830" spans="9:15" x14ac:dyDescent="0.35">
      <c r="I5830" s="223">
        <v>49343</v>
      </c>
      <c r="J5830" s="233">
        <v>99.930203233218904</v>
      </c>
      <c r="K5830" s="235">
        <v>99.990847457652478</v>
      </c>
      <c r="L5830" s="235">
        <v>99.989999999991824</v>
      </c>
      <c r="M5830" s="118"/>
      <c r="N5830" s="118">
        <v>100.90973063661342</v>
      </c>
      <c r="O5830" s="118"/>
    </row>
    <row r="5831" spans="9:15" x14ac:dyDescent="0.35">
      <c r="I5831" s="223">
        <v>49344</v>
      </c>
      <c r="J5831" s="233">
        <v>99.930229792110353</v>
      </c>
      <c r="K5831" s="235">
        <v>99.99085094035506</v>
      </c>
      <c r="L5831" s="235">
        <v>99.990003341121124</v>
      </c>
      <c r="M5831" s="118"/>
      <c r="N5831" s="118">
        <v>100.90954189581744</v>
      </c>
      <c r="O5831" s="118"/>
    </row>
    <row r="5832" spans="9:15" x14ac:dyDescent="0.35">
      <c r="I5832" s="223">
        <v>49345</v>
      </c>
      <c r="J5832" s="233">
        <v>99.930256351001802</v>
      </c>
      <c r="K5832" s="235">
        <v>99.990854423057641</v>
      </c>
      <c r="L5832" s="235">
        <v>99.990006682250424</v>
      </c>
      <c r="M5832" s="118"/>
      <c r="N5832" s="118">
        <v>100.90935315502148</v>
      </c>
      <c r="O5832" s="118"/>
    </row>
    <row r="5833" spans="9:15" x14ac:dyDescent="0.35">
      <c r="I5833" s="223">
        <v>49346</v>
      </c>
      <c r="J5833" s="233">
        <v>99.930282909893251</v>
      </c>
      <c r="K5833" s="235">
        <v>99.990857905760222</v>
      </c>
      <c r="L5833" s="235">
        <v>99.990010023379725</v>
      </c>
      <c r="M5833" s="118"/>
      <c r="N5833" s="118">
        <v>100.9091644142255</v>
      </c>
      <c r="O5833" s="118"/>
    </row>
    <row r="5834" spans="9:15" x14ac:dyDescent="0.35">
      <c r="I5834" s="223">
        <v>49347</v>
      </c>
      <c r="J5834" s="233">
        <v>99.930309468784699</v>
      </c>
      <c r="K5834" s="235">
        <v>99.990861388462804</v>
      </c>
      <c r="L5834" s="235">
        <v>99.990013364509025</v>
      </c>
      <c r="M5834" s="118"/>
      <c r="N5834" s="118">
        <v>100.90897567342954</v>
      </c>
      <c r="O5834" s="118"/>
    </row>
    <row r="5835" spans="9:15" x14ac:dyDescent="0.35">
      <c r="I5835" s="223">
        <v>49348</v>
      </c>
      <c r="J5835" s="233">
        <v>99.930336027676148</v>
      </c>
      <c r="K5835" s="235">
        <v>99.990864871165385</v>
      </c>
      <c r="L5835" s="235">
        <v>99.990016705638325</v>
      </c>
      <c r="M5835" s="118"/>
      <c r="N5835" s="118">
        <v>100.90878693263356</v>
      </c>
      <c r="O5835" s="118"/>
    </row>
    <row r="5836" spans="9:15" x14ac:dyDescent="0.35">
      <c r="I5836" s="223">
        <v>49349</v>
      </c>
      <c r="J5836" s="233">
        <v>99.930362586567597</v>
      </c>
      <c r="K5836" s="235">
        <v>99.990868353867967</v>
      </c>
      <c r="L5836" s="235">
        <v>99.990020046767626</v>
      </c>
      <c r="M5836" s="118"/>
      <c r="N5836" s="118">
        <v>100.9085981918376</v>
      </c>
      <c r="O5836" s="118"/>
    </row>
    <row r="5837" spans="9:15" x14ac:dyDescent="0.35">
      <c r="I5837" s="223">
        <v>49350</v>
      </c>
      <c r="J5837" s="233">
        <v>99.930389145459046</v>
      </c>
      <c r="K5837" s="235">
        <v>99.990871836570548</v>
      </c>
      <c r="L5837" s="235">
        <v>99.990023387896926</v>
      </c>
      <c r="M5837" s="118"/>
      <c r="N5837" s="118">
        <v>100.90840945104162</v>
      </c>
      <c r="O5837" s="118"/>
    </row>
    <row r="5838" spans="9:15" x14ac:dyDescent="0.35">
      <c r="I5838" s="223">
        <v>49351</v>
      </c>
      <c r="J5838" s="233">
        <v>99.930415704350494</v>
      </c>
      <c r="K5838" s="235">
        <v>99.99087531927313</v>
      </c>
      <c r="L5838" s="235">
        <v>99.990026729026226</v>
      </c>
      <c r="M5838" s="118"/>
      <c r="N5838" s="118">
        <v>100.90822071024566</v>
      </c>
      <c r="O5838" s="118"/>
    </row>
    <row r="5839" spans="9:15" x14ac:dyDescent="0.35">
      <c r="I5839" s="223">
        <v>49352</v>
      </c>
      <c r="J5839" s="233">
        <v>99.930442263241943</v>
      </c>
      <c r="K5839" s="235">
        <v>99.990878801975711</v>
      </c>
      <c r="L5839" s="235">
        <v>99.990030070155527</v>
      </c>
      <c r="M5839" s="118"/>
      <c r="N5839" s="118">
        <v>100.90803196944968</v>
      </c>
      <c r="O5839" s="118"/>
    </row>
    <row r="5840" spans="9:15" x14ac:dyDescent="0.35">
      <c r="I5840" s="223">
        <v>49353</v>
      </c>
      <c r="J5840" s="233">
        <v>99.930468822133392</v>
      </c>
      <c r="K5840" s="235">
        <v>99.990882284678293</v>
      </c>
      <c r="L5840" s="235">
        <v>99.990033411284827</v>
      </c>
      <c r="M5840" s="118"/>
      <c r="N5840" s="118">
        <v>100.90784322865372</v>
      </c>
      <c r="O5840" s="118"/>
    </row>
    <row r="5841" spans="9:15" x14ac:dyDescent="0.35">
      <c r="I5841" s="223">
        <v>49354</v>
      </c>
      <c r="J5841" s="233">
        <v>99.930495381024841</v>
      </c>
      <c r="K5841" s="235">
        <v>99.990885767380874</v>
      </c>
      <c r="L5841" s="235">
        <v>99.990036752414127</v>
      </c>
      <c r="M5841" s="118"/>
      <c r="N5841" s="118">
        <v>100.90765448785774</v>
      </c>
      <c r="O5841" s="118"/>
    </row>
    <row r="5842" spans="9:15" x14ac:dyDescent="0.35">
      <c r="I5842" s="223">
        <v>49355</v>
      </c>
      <c r="J5842" s="233">
        <v>99.930521939916289</v>
      </c>
      <c r="K5842" s="235">
        <v>99.990889250083455</v>
      </c>
      <c r="L5842" s="235">
        <v>99.990040093543428</v>
      </c>
      <c r="M5842" s="118"/>
      <c r="N5842" s="118">
        <v>100.90746574706178</v>
      </c>
      <c r="O5842" s="118"/>
    </row>
    <row r="5843" spans="9:15" x14ac:dyDescent="0.35">
      <c r="I5843" s="223">
        <v>49356</v>
      </c>
      <c r="J5843" s="233">
        <v>99.930548498807738</v>
      </c>
      <c r="K5843" s="235">
        <v>99.990892732786037</v>
      </c>
      <c r="L5843" s="235">
        <v>99.990043434672728</v>
      </c>
      <c r="M5843" s="118"/>
      <c r="N5843" s="118">
        <v>100.9072770062658</v>
      </c>
      <c r="O5843" s="118"/>
    </row>
    <row r="5844" spans="9:15" x14ac:dyDescent="0.35">
      <c r="I5844" s="223">
        <v>49357</v>
      </c>
      <c r="J5844" s="233">
        <v>99.930575057699187</v>
      </c>
      <c r="K5844" s="235">
        <v>99.990896215488618</v>
      </c>
      <c r="L5844" s="235">
        <v>99.990046775802028</v>
      </c>
      <c r="M5844" s="118"/>
      <c r="N5844" s="118">
        <v>100.90708826546984</v>
      </c>
      <c r="O5844" s="118"/>
    </row>
    <row r="5845" spans="9:15" x14ac:dyDescent="0.35">
      <c r="I5845" s="223">
        <v>49358</v>
      </c>
      <c r="J5845" s="233">
        <v>99.930601616590636</v>
      </c>
      <c r="K5845" s="235">
        <v>99.9908996981912</v>
      </c>
      <c r="L5845" s="235">
        <v>99.990050116931329</v>
      </c>
      <c r="M5845" s="118"/>
      <c r="N5845" s="118">
        <v>100.90689952467386</v>
      </c>
      <c r="O5845" s="118"/>
    </row>
    <row r="5846" spans="9:15" x14ac:dyDescent="0.35">
      <c r="I5846" s="223">
        <v>49359</v>
      </c>
      <c r="J5846" s="233">
        <v>99.930628175482084</v>
      </c>
      <c r="K5846" s="235">
        <v>99.990903180893781</v>
      </c>
      <c r="L5846" s="235">
        <v>99.990053458060629</v>
      </c>
      <c r="M5846" s="118"/>
      <c r="N5846" s="118">
        <v>100.9067107838779</v>
      </c>
      <c r="O5846" s="118"/>
    </row>
    <row r="5847" spans="9:15" x14ac:dyDescent="0.35">
      <c r="I5847" s="223">
        <v>49360</v>
      </c>
      <c r="J5847" s="233">
        <v>99.930654734373533</v>
      </c>
      <c r="K5847" s="235">
        <v>99.990906663596363</v>
      </c>
      <c r="L5847" s="235">
        <v>99.990056799189929</v>
      </c>
      <c r="M5847" s="118"/>
      <c r="N5847" s="118">
        <v>100.90652204308192</v>
      </c>
      <c r="O5847" s="118"/>
    </row>
    <row r="5848" spans="9:15" x14ac:dyDescent="0.35">
      <c r="I5848" s="223">
        <v>49361</v>
      </c>
      <c r="J5848" s="233">
        <v>99.930681293264982</v>
      </c>
      <c r="K5848" s="235">
        <v>99.990910146298944</v>
      </c>
      <c r="L5848" s="235">
        <v>99.99006014031923</v>
      </c>
      <c r="M5848" s="118"/>
      <c r="N5848" s="118">
        <v>100.90633330228596</v>
      </c>
      <c r="O5848" s="118"/>
    </row>
    <row r="5849" spans="9:15" x14ac:dyDescent="0.35">
      <c r="I5849" s="223">
        <v>49362</v>
      </c>
      <c r="J5849" s="233">
        <v>99.930707852156431</v>
      </c>
      <c r="K5849" s="235">
        <v>99.990913629001525</v>
      </c>
      <c r="L5849" s="235">
        <v>99.99006348144853</v>
      </c>
      <c r="M5849" s="118"/>
      <c r="N5849" s="118">
        <v>100.90614456148998</v>
      </c>
      <c r="O5849" s="118"/>
    </row>
    <row r="5850" spans="9:15" x14ac:dyDescent="0.35">
      <c r="I5850" s="223">
        <v>49363</v>
      </c>
      <c r="J5850" s="233">
        <v>99.930734411047879</v>
      </c>
      <c r="K5850" s="235">
        <v>99.990917111704107</v>
      </c>
      <c r="L5850" s="235">
        <v>99.99006682257783</v>
      </c>
      <c r="M5850" s="118"/>
      <c r="N5850" s="118">
        <v>100.90595582069402</v>
      </c>
      <c r="O5850" s="118"/>
    </row>
    <row r="5851" spans="9:15" x14ac:dyDescent="0.35">
      <c r="I5851" s="223">
        <v>49364</v>
      </c>
      <c r="J5851" s="233">
        <v>99.930760969939328</v>
      </c>
      <c r="K5851" s="235">
        <v>99.990920594406688</v>
      </c>
      <c r="L5851" s="235">
        <v>99.990070163707131</v>
      </c>
      <c r="M5851" s="118"/>
      <c r="N5851" s="118">
        <v>100.90576707989804</v>
      </c>
      <c r="O5851" s="118"/>
    </row>
    <row r="5852" spans="9:15" x14ac:dyDescent="0.35">
      <c r="I5852" s="223">
        <v>49365</v>
      </c>
      <c r="J5852" s="233">
        <v>99.930787528830777</v>
      </c>
      <c r="K5852" s="235">
        <v>99.99092407710927</v>
      </c>
      <c r="L5852" s="235">
        <v>99.990073504836431</v>
      </c>
      <c r="M5852" s="118"/>
      <c r="N5852" s="118">
        <v>100.90557833910208</v>
      </c>
      <c r="O5852" s="118"/>
    </row>
    <row r="5853" spans="9:15" x14ac:dyDescent="0.35">
      <c r="I5853" s="223">
        <v>49366</v>
      </c>
      <c r="J5853" s="233">
        <v>99.930814087722226</v>
      </c>
      <c r="K5853" s="235">
        <v>99.990927559811851</v>
      </c>
      <c r="L5853" s="235">
        <v>99.990076845965731</v>
      </c>
      <c r="M5853" s="118"/>
      <c r="N5853" s="118">
        <v>100.9053895983061</v>
      </c>
      <c r="O5853" s="118"/>
    </row>
    <row r="5854" spans="9:15" x14ac:dyDescent="0.35">
      <c r="I5854" s="223">
        <v>49367</v>
      </c>
      <c r="J5854" s="233">
        <v>99.930840646613674</v>
      </c>
      <c r="K5854" s="235">
        <v>99.990931042514433</v>
      </c>
      <c r="L5854" s="235">
        <v>99.990080187095032</v>
      </c>
      <c r="M5854" s="118"/>
      <c r="N5854" s="118">
        <v>100.90520085751014</v>
      </c>
      <c r="O5854" s="118"/>
    </row>
    <row r="5855" spans="9:15" x14ac:dyDescent="0.35">
      <c r="I5855" s="223">
        <v>49368</v>
      </c>
      <c r="J5855" s="233">
        <v>99.930867205505123</v>
      </c>
      <c r="K5855" s="235">
        <v>99.990934525217014</v>
      </c>
      <c r="L5855" s="235">
        <v>99.990083528224332</v>
      </c>
      <c r="M5855" s="118"/>
      <c r="N5855" s="118">
        <v>100.90501211671416</v>
      </c>
      <c r="O5855" s="118"/>
    </row>
    <row r="5856" spans="9:15" x14ac:dyDescent="0.35">
      <c r="I5856" s="223">
        <v>49369</v>
      </c>
      <c r="J5856" s="233">
        <v>99.930893764396572</v>
      </c>
      <c r="K5856" s="235">
        <v>99.990938007919596</v>
      </c>
      <c r="L5856" s="235">
        <v>99.990086869353632</v>
      </c>
      <c r="M5856" s="118"/>
      <c r="N5856" s="118">
        <v>100.9048233759182</v>
      </c>
      <c r="O5856" s="118"/>
    </row>
    <row r="5857" spans="9:15" x14ac:dyDescent="0.35">
      <c r="I5857" s="223">
        <v>49370</v>
      </c>
      <c r="J5857" s="233">
        <v>99.930920323288021</v>
      </c>
      <c r="K5857" s="235">
        <v>99.990941490622177</v>
      </c>
      <c r="L5857" s="235">
        <v>99.990090210482933</v>
      </c>
      <c r="M5857" s="118"/>
      <c r="N5857" s="118">
        <v>100.90463463512222</v>
      </c>
      <c r="O5857" s="118"/>
    </row>
    <row r="5858" spans="9:15" x14ac:dyDescent="0.35">
      <c r="I5858" s="223">
        <v>49371</v>
      </c>
      <c r="J5858" s="233">
        <v>99.93094688217947</v>
      </c>
      <c r="K5858" s="235">
        <v>99.990944973324758</v>
      </c>
      <c r="L5858" s="235">
        <v>99.990093551612233</v>
      </c>
      <c r="M5858" s="118"/>
      <c r="N5858" s="118">
        <v>100.90444589432626</v>
      </c>
      <c r="O5858" s="118"/>
    </row>
    <row r="5859" spans="9:15" x14ac:dyDescent="0.35">
      <c r="I5859" s="223">
        <v>49372</v>
      </c>
      <c r="J5859" s="233">
        <v>99.930973441070918</v>
      </c>
      <c r="K5859" s="235">
        <v>99.99094845602734</v>
      </c>
      <c r="L5859" s="235">
        <v>99.990096892741533</v>
      </c>
      <c r="M5859" s="118"/>
      <c r="N5859" s="118">
        <v>100.90425715353028</v>
      </c>
      <c r="O5859" s="118"/>
    </row>
    <row r="5860" spans="9:15" x14ac:dyDescent="0.35">
      <c r="I5860" s="223">
        <v>49373</v>
      </c>
      <c r="J5860" s="233">
        <v>99.930999999962367</v>
      </c>
      <c r="K5860" s="235">
        <v>99.990951938729921</v>
      </c>
      <c r="L5860" s="235">
        <v>99.990100233870834</v>
      </c>
      <c r="M5860" s="118"/>
      <c r="N5860" s="118">
        <v>100.90406841273432</v>
      </c>
      <c r="O5860" s="118"/>
    </row>
    <row r="5861" spans="9:15" x14ac:dyDescent="0.35">
      <c r="I5861" s="223">
        <v>49374</v>
      </c>
      <c r="J5861" s="233">
        <v>99.931026558853816</v>
      </c>
      <c r="K5861" s="235">
        <v>99.990955421432503</v>
      </c>
      <c r="L5861" s="235">
        <v>99.990103575000134</v>
      </c>
      <c r="M5861" s="118"/>
      <c r="N5861" s="118">
        <v>100.90387967193834</v>
      </c>
      <c r="O5861" s="118"/>
    </row>
    <row r="5862" spans="9:15" x14ac:dyDescent="0.35">
      <c r="I5862" s="223">
        <v>49375</v>
      </c>
      <c r="J5862" s="233">
        <v>99.931053117745265</v>
      </c>
      <c r="K5862" s="235">
        <v>99.990958904135084</v>
      </c>
      <c r="L5862" s="235">
        <v>99.990106916129434</v>
      </c>
      <c r="M5862" s="118"/>
      <c r="N5862" s="118">
        <v>100.90369093114238</v>
      </c>
      <c r="O5862" s="118"/>
    </row>
    <row r="5863" spans="9:15" x14ac:dyDescent="0.35">
      <c r="I5863" s="223">
        <v>49376</v>
      </c>
      <c r="J5863" s="233">
        <v>99.931079676636713</v>
      </c>
      <c r="K5863" s="235">
        <v>99.990962386837666</v>
      </c>
      <c r="L5863" s="235">
        <v>99.990110257258735</v>
      </c>
      <c r="M5863" s="118"/>
      <c r="N5863" s="118">
        <v>100.9035021903464</v>
      </c>
      <c r="O5863" s="118"/>
    </row>
    <row r="5864" spans="9:15" x14ac:dyDescent="0.35">
      <c r="I5864" s="223">
        <v>49377</v>
      </c>
      <c r="J5864" s="233">
        <v>99.931106235528162</v>
      </c>
      <c r="K5864" s="235">
        <v>99.990965869540247</v>
      </c>
      <c r="L5864" s="235">
        <v>99.990113598388035</v>
      </c>
      <c r="M5864" s="118"/>
      <c r="N5864" s="118">
        <v>100.90331344955044</v>
      </c>
      <c r="O5864" s="118"/>
    </row>
    <row r="5865" spans="9:15" x14ac:dyDescent="0.35">
      <c r="I5865" s="223">
        <v>49378</v>
      </c>
      <c r="J5865" s="233">
        <v>99.931132794419611</v>
      </c>
      <c r="K5865" s="235">
        <v>99.990969352242828</v>
      </c>
      <c r="L5865" s="235">
        <v>99.990116939517335</v>
      </c>
      <c r="M5865" s="118"/>
      <c r="N5865" s="118">
        <v>100.90312470875446</v>
      </c>
      <c r="O5865" s="118"/>
    </row>
    <row r="5866" spans="9:15" x14ac:dyDescent="0.35">
      <c r="I5866" s="223">
        <v>49379</v>
      </c>
      <c r="J5866" s="233">
        <v>99.93115935331106</v>
      </c>
      <c r="K5866" s="235">
        <v>99.99097283494541</v>
      </c>
      <c r="L5866" s="235">
        <v>99.990120280646636</v>
      </c>
      <c r="M5866" s="118"/>
      <c r="N5866" s="118">
        <v>100.9029359679585</v>
      </c>
      <c r="O5866" s="118"/>
    </row>
    <row r="5867" spans="9:15" x14ac:dyDescent="0.35">
      <c r="I5867" s="223">
        <v>49380</v>
      </c>
      <c r="J5867" s="233">
        <v>99.931185912202508</v>
      </c>
      <c r="K5867" s="235">
        <v>99.990976317647991</v>
      </c>
      <c r="L5867" s="235">
        <v>99.990123621775936</v>
      </c>
      <c r="M5867" s="118"/>
      <c r="N5867" s="118">
        <v>100.90274722716252</v>
      </c>
      <c r="O5867" s="118"/>
    </row>
    <row r="5868" spans="9:15" x14ac:dyDescent="0.35">
      <c r="I5868" s="223">
        <v>49381</v>
      </c>
      <c r="J5868" s="233">
        <v>99.931212471093957</v>
      </c>
      <c r="K5868" s="235">
        <v>99.990979800350573</v>
      </c>
      <c r="L5868" s="235">
        <v>99.990126962905236</v>
      </c>
      <c r="M5868" s="118"/>
      <c r="N5868" s="118">
        <v>100.90255848636656</v>
      </c>
      <c r="O5868" s="118"/>
    </row>
    <row r="5869" spans="9:15" x14ac:dyDescent="0.35">
      <c r="I5869" s="223">
        <v>49382</v>
      </c>
      <c r="J5869" s="233">
        <v>99.931239029985406</v>
      </c>
      <c r="K5869" s="235">
        <v>99.990983283053154</v>
      </c>
      <c r="L5869" s="235">
        <v>99.990130304034537</v>
      </c>
      <c r="M5869" s="118"/>
      <c r="N5869" s="118">
        <v>100.90236974557058</v>
      </c>
      <c r="O5869" s="118"/>
    </row>
    <row r="5870" spans="9:15" x14ac:dyDescent="0.35">
      <c r="I5870" s="223">
        <v>49383</v>
      </c>
      <c r="J5870" s="233">
        <v>99.931265588876855</v>
      </c>
      <c r="K5870" s="235">
        <v>99.990986765755736</v>
      </c>
      <c r="L5870" s="235">
        <v>99.990133645163837</v>
      </c>
      <c r="M5870" s="118"/>
      <c r="N5870" s="118">
        <v>100.90218100477462</v>
      </c>
      <c r="O5870" s="118"/>
    </row>
    <row r="5871" spans="9:15" x14ac:dyDescent="0.35">
      <c r="I5871" s="223">
        <v>49384</v>
      </c>
      <c r="J5871" s="233">
        <v>99.931292147768303</v>
      </c>
      <c r="K5871" s="235">
        <v>99.990990248458317</v>
      </c>
      <c r="L5871" s="235">
        <v>99.990136986293138</v>
      </c>
      <c r="M5871" s="118"/>
      <c r="N5871" s="118">
        <v>100.90199226397864</v>
      </c>
      <c r="O5871" s="118"/>
    </row>
    <row r="5872" spans="9:15" x14ac:dyDescent="0.35">
      <c r="I5872" s="223">
        <v>49385</v>
      </c>
      <c r="J5872" s="233">
        <v>99.931318706659752</v>
      </c>
      <c r="K5872" s="235">
        <v>99.990993731160899</v>
      </c>
      <c r="L5872" s="235">
        <v>99.990140327422438</v>
      </c>
      <c r="M5872" s="118"/>
      <c r="N5872" s="118">
        <v>100.90180352318268</v>
      </c>
      <c r="O5872" s="118"/>
    </row>
    <row r="5873" spans="9:15" x14ac:dyDescent="0.35">
      <c r="I5873" s="223">
        <v>49386</v>
      </c>
      <c r="J5873" s="233">
        <v>99.931345265551201</v>
      </c>
      <c r="K5873" s="235">
        <v>99.99099721386348</v>
      </c>
      <c r="L5873" s="235">
        <v>99.990143668551738</v>
      </c>
      <c r="M5873" s="118"/>
      <c r="N5873" s="118">
        <v>100.9016147823867</v>
      </c>
      <c r="O5873" s="118"/>
    </row>
    <row r="5874" spans="9:15" x14ac:dyDescent="0.35">
      <c r="I5874" s="223">
        <v>49387</v>
      </c>
      <c r="J5874" s="233">
        <v>99.93137182444265</v>
      </c>
      <c r="K5874" s="235">
        <v>99.991000696566061</v>
      </c>
      <c r="L5874" s="235">
        <v>99.990147009681039</v>
      </c>
      <c r="M5874" s="118"/>
      <c r="N5874" s="118">
        <v>100.90142604159074</v>
      </c>
      <c r="O5874" s="118"/>
    </row>
    <row r="5875" spans="9:15" x14ac:dyDescent="0.35">
      <c r="I5875" s="223">
        <v>49388</v>
      </c>
      <c r="J5875" s="233">
        <v>99.931398383334098</v>
      </c>
      <c r="K5875" s="235">
        <v>99.991004179268643</v>
      </c>
      <c r="L5875" s="235">
        <v>99.990150350810339</v>
      </c>
      <c r="M5875" s="118"/>
      <c r="N5875" s="118">
        <v>100.90123730079476</v>
      </c>
      <c r="O5875" s="118"/>
    </row>
    <row r="5876" spans="9:15" x14ac:dyDescent="0.35">
      <c r="I5876" s="223">
        <v>49389</v>
      </c>
      <c r="J5876" s="233">
        <v>99.931424942225547</v>
      </c>
      <c r="K5876" s="235">
        <v>99.991007661971224</v>
      </c>
      <c r="L5876" s="235">
        <v>99.990153691939639</v>
      </c>
      <c r="M5876" s="118"/>
      <c r="N5876" s="118">
        <v>100.9010485599988</v>
      </c>
      <c r="O5876" s="118"/>
    </row>
    <row r="5877" spans="9:15" x14ac:dyDescent="0.35">
      <c r="I5877" s="223">
        <v>49390</v>
      </c>
      <c r="J5877" s="233">
        <v>99.931451501116996</v>
      </c>
      <c r="K5877" s="235">
        <v>99.991011144673806</v>
      </c>
      <c r="L5877" s="235">
        <v>99.99015703306894</v>
      </c>
      <c r="M5877" s="118"/>
      <c r="N5877" s="118">
        <v>100.90085981920282</v>
      </c>
      <c r="O5877" s="118"/>
    </row>
    <row r="5878" spans="9:15" x14ac:dyDescent="0.35">
      <c r="I5878" s="223">
        <v>49391</v>
      </c>
      <c r="J5878" s="233">
        <v>99.931478060008445</v>
      </c>
      <c r="K5878" s="235">
        <v>99.991014627376387</v>
      </c>
      <c r="L5878" s="235">
        <v>99.99016037419824</v>
      </c>
      <c r="M5878" s="118"/>
      <c r="N5878" s="118">
        <v>100.90067107840686</v>
      </c>
      <c r="O5878" s="118"/>
    </row>
    <row r="5879" spans="9:15" x14ac:dyDescent="0.35">
      <c r="I5879" s="223">
        <v>49392</v>
      </c>
      <c r="J5879" s="233">
        <v>99.931504618899893</v>
      </c>
      <c r="K5879" s="235">
        <v>99.991018110078969</v>
      </c>
      <c r="L5879" s="235">
        <v>99.99016371532754</v>
      </c>
      <c r="M5879" s="118"/>
      <c r="N5879" s="118">
        <v>100.90048233761088</v>
      </c>
      <c r="O5879" s="118"/>
    </row>
    <row r="5880" spans="9:15" x14ac:dyDescent="0.35">
      <c r="I5880" s="223">
        <v>49393</v>
      </c>
      <c r="J5880" s="233">
        <v>99.931531177791342</v>
      </c>
      <c r="K5880" s="235">
        <v>99.99102159278155</v>
      </c>
      <c r="L5880" s="235">
        <v>99.990167056456841</v>
      </c>
      <c r="M5880" s="118"/>
      <c r="N5880" s="118">
        <v>100.90029359681492</v>
      </c>
      <c r="O5880" s="118"/>
    </row>
    <row r="5881" spans="9:15" x14ac:dyDescent="0.35">
      <c r="I5881" s="223">
        <v>49394</v>
      </c>
      <c r="J5881" s="233">
        <v>99.931557736682791</v>
      </c>
      <c r="K5881" s="235">
        <v>99.991025075484131</v>
      </c>
      <c r="L5881" s="235">
        <v>99.990170397586141</v>
      </c>
      <c r="M5881" s="118"/>
      <c r="N5881" s="118">
        <v>100.90010485601894</v>
      </c>
      <c r="O5881" s="118"/>
    </row>
    <row r="5882" spans="9:15" x14ac:dyDescent="0.35">
      <c r="I5882" s="223">
        <v>49395</v>
      </c>
      <c r="J5882" s="233">
        <v>99.93158429557424</v>
      </c>
      <c r="K5882" s="235">
        <v>99.991028558186713</v>
      </c>
      <c r="L5882" s="235">
        <v>99.990173738715441</v>
      </c>
      <c r="M5882" s="118"/>
      <c r="N5882" s="118">
        <v>100.89991611522298</v>
      </c>
      <c r="O5882" s="118"/>
    </row>
    <row r="5883" spans="9:15" x14ac:dyDescent="0.35">
      <c r="I5883" s="223">
        <v>49396</v>
      </c>
      <c r="J5883" s="233">
        <v>99.931610854465688</v>
      </c>
      <c r="K5883" s="235">
        <v>99.991032040889294</v>
      </c>
      <c r="L5883" s="235">
        <v>99.990177079844742</v>
      </c>
      <c r="M5883" s="118"/>
      <c r="N5883" s="118">
        <v>100.899727374427</v>
      </c>
      <c r="O5883" s="118"/>
    </row>
    <row r="5884" spans="9:15" x14ac:dyDescent="0.35">
      <c r="I5884" s="223">
        <v>49397</v>
      </c>
      <c r="J5884" s="233">
        <v>99.931637413357137</v>
      </c>
      <c r="K5884" s="235">
        <v>99.991035523591876</v>
      </c>
      <c r="L5884" s="235">
        <v>99.990180420974042</v>
      </c>
      <c r="M5884" s="118"/>
      <c r="N5884" s="118">
        <v>100.89953863363104</v>
      </c>
      <c r="O5884" s="118"/>
    </row>
    <row r="5885" spans="9:15" x14ac:dyDescent="0.35">
      <c r="I5885" s="223">
        <v>49398</v>
      </c>
      <c r="J5885" s="233">
        <v>99.931663972248586</v>
      </c>
      <c r="K5885" s="235">
        <v>99.991039006294457</v>
      </c>
      <c r="L5885" s="235">
        <v>99.990183762103342</v>
      </c>
      <c r="M5885" s="118"/>
      <c r="N5885" s="118">
        <v>100.89934989283506</v>
      </c>
      <c r="O5885" s="118"/>
    </row>
    <row r="5886" spans="9:15" x14ac:dyDescent="0.35">
      <c r="I5886" s="223">
        <v>49399</v>
      </c>
      <c r="J5886" s="233">
        <v>99.931690531140035</v>
      </c>
      <c r="K5886" s="235">
        <v>99.991042488997039</v>
      </c>
      <c r="L5886" s="235">
        <v>99.990187103232643</v>
      </c>
      <c r="M5886" s="118"/>
      <c r="N5886" s="118">
        <v>100.8991611520391</v>
      </c>
      <c r="O5886" s="118"/>
    </row>
    <row r="5887" spans="9:15" x14ac:dyDescent="0.35">
      <c r="I5887" s="223">
        <v>49400</v>
      </c>
      <c r="J5887" s="233">
        <v>99.931717090031484</v>
      </c>
      <c r="K5887" s="235">
        <v>99.99104597169962</v>
      </c>
      <c r="L5887" s="235">
        <v>99.990190444361943</v>
      </c>
      <c r="M5887" s="118"/>
      <c r="N5887" s="118">
        <v>100.89897241124312</v>
      </c>
      <c r="O5887" s="118"/>
    </row>
    <row r="5888" spans="9:15" x14ac:dyDescent="0.35">
      <c r="I5888" s="223">
        <v>49401</v>
      </c>
      <c r="J5888" s="233">
        <v>99.931743648922932</v>
      </c>
      <c r="K5888" s="235">
        <v>99.991049454402201</v>
      </c>
      <c r="L5888" s="235">
        <v>99.990193785491243</v>
      </c>
      <c r="M5888" s="118"/>
      <c r="N5888" s="118">
        <v>100.89878367044716</v>
      </c>
      <c r="O5888" s="118"/>
    </row>
    <row r="5889" spans="9:15" x14ac:dyDescent="0.35">
      <c r="I5889" s="223">
        <v>49402</v>
      </c>
      <c r="J5889" s="233">
        <v>99.931770207814381</v>
      </c>
      <c r="K5889" s="235">
        <v>99.991052937104783</v>
      </c>
      <c r="L5889" s="235">
        <v>99.990197126620544</v>
      </c>
      <c r="M5889" s="118"/>
      <c r="N5889" s="118">
        <v>100.89859492965118</v>
      </c>
      <c r="O5889" s="118"/>
    </row>
    <row r="5890" spans="9:15" x14ac:dyDescent="0.35">
      <c r="I5890" s="223">
        <v>49403</v>
      </c>
      <c r="J5890" s="233">
        <v>99.93179676670583</v>
      </c>
      <c r="K5890" s="235">
        <v>99.991056419807364</v>
      </c>
      <c r="L5890" s="235">
        <v>99.990200467749844</v>
      </c>
      <c r="M5890" s="118"/>
      <c r="N5890" s="118">
        <v>100.89840618885522</v>
      </c>
      <c r="O5890" s="118"/>
    </row>
    <row r="5891" spans="9:15" x14ac:dyDescent="0.35">
      <c r="I5891" s="223">
        <v>49404</v>
      </c>
      <c r="J5891" s="233">
        <v>99.931823325597279</v>
      </c>
      <c r="K5891" s="235">
        <v>99.991059902509946</v>
      </c>
      <c r="L5891" s="235">
        <v>99.990203808879144</v>
      </c>
      <c r="M5891" s="118"/>
      <c r="N5891" s="118">
        <v>100.89821744805924</v>
      </c>
      <c r="O5891" s="118"/>
    </row>
    <row r="5892" spans="9:15" x14ac:dyDescent="0.35">
      <c r="I5892" s="223">
        <v>49405</v>
      </c>
      <c r="J5892" s="233">
        <v>99.931849884488727</v>
      </c>
      <c r="K5892" s="235">
        <v>99.991063385212527</v>
      </c>
      <c r="L5892" s="235">
        <v>99.990207150008445</v>
      </c>
      <c r="M5892" s="118"/>
      <c r="N5892" s="118">
        <v>100.89802870726328</v>
      </c>
      <c r="O5892" s="118"/>
    </row>
    <row r="5893" spans="9:15" x14ac:dyDescent="0.35">
      <c r="I5893" s="223">
        <v>49406</v>
      </c>
      <c r="J5893" s="233">
        <v>99.931876443380176</v>
      </c>
      <c r="K5893" s="235">
        <v>99.991066867915109</v>
      </c>
      <c r="L5893" s="235">
        <v>99.990210491137745</v>
      </c>
      <c r="M5893" s="118"/>
      <c r="N5893" s="118">
        <v>100.8978399664673</v>
      </c>
      <c r="O5893" s="118"/>
    </row>
    <row r="5894" spans="9:15" x14ac:dyDescent="0.35">
      <c r="I5894" s="223">
        <v>49407</v>
      </c>
      <c r="J5894" s="233">
        <v>99.931903002271625</v>
      </c>
      <c r="K5894" s="235">
        <v>99.99107035061769</v>
      </c>
      <c r="L5894" s="235">
        <v>99.990213832267045</v>
      </c>
      <c r="M5894" s="118"/>
      <c r="N5894" s="118">
        <v>100.89765122567134</v>
      </c>
      <c r="O5894" s="118"/>
    </row>
    <row r="5895" spans="9:15" x14ac:dyDescent="0.35">
      <c r="I5895" s="223">
        <v>49408</v>
      </c>
      <c r="J5895" s="233">
        <v>99.931929561163074</v>
      </c>
      <c r="K5895" s="235">
        <v>99.991073833320272</v>
      </c>
      <c r="L5895" s="235">
        <v>99.990217173396346</v>
      </c>
      <c r="M5895" s="118"/>
      <c r="N5895" s="118">
        <v>100.89746248487536</v>
      </c>
      <c r="O5895" s="118"/>
    </row>
    <row r="5896" spans="9:15" x14ac:dyDescent="0.35">
      <c r="I5896" s="223">
        <v>49409</v>
      </c>
      <c r="J5896" s="233">
        <v>99.931956120054522</v>
      </c>
      <c r="K5896" s="235">
        <v>99.991077316022853</v>
      </c>
      <c r="L5896" s="235">
        <v>99.990220514525646</v>
      </c>
      <c r="M5896" s="118"/>
      <c r="N5896" s="118">
        <v>100.8972737440794</v>
      </c>
      <c r="O5896" s="118"/>
    </row>
    <row r="5897" spans="9:15" x14ac:dyDescent="0.35">
      <c r="I5897" s="223">
        <v>49410</v>
      </c>
      <c r="J5897" s="233">
        <v>99.931982678945971</v>
      </c>
      <c r="K5897" s="235">
        <v>99.991080798725434</v>
      </c>
      <c r="L5897" s="235">
        <v>99.990223855654946</v>
      </c>
      <c r="M5897" s="118"/>
      <c r="N5897" s="118">
        <v>100.89708500328342</v>
      </c>
      <c r="O5897" s="118"/>
    </row>
    <row r="5898" spans="9:15" x14ac:dyDescent="0.35">
      <c r="I5898" s="223">
        <v>49411</v>
      </c>
      <c r="J5898" s="233">
        <v>99.93200923783742</v>
      </c>
      <c r="K5898" s="235">
        <v>99.991084281428016</v>
      </c>
      <c r="L5898" s="235">
        <v>99.990227196784247</v>
      </c>
      <c r="M5898" s="118"/>
      <c r="N5898" s="118">
        <v>100.89689626248746</v>
      </c>
      <c r="O5898" s="118"/>
    </row>
    <row r="5899" spans="9:15" x14ac:dyDescent="0.35">
      <c r="I5899" s="223">
        <v>49412</v>
      </c>
      <c r="J5899" s="233">
        <v>99.932035796728869</v>
      </c>
      <c r="K5899" s="235">
        <v>99.991087764130597</v>
      </c>
      <c r="L5899" s="235">
        <v>99.990230537913547</v>
      </c>
      <c r="M5899" s="118"/>
      <c r="N5899" s="118">
        <v>100.89670752169148</v>
      </c>
      <c r="O5899" s="118"/>
    </row>
    <row r="5900" spans="9:15" x14ac:dyDescent="0.35">
      <c r="I5900" s="223">
        <v>49413</v>
      </c>
      <c r="J5900" s="233">
        <v>99.932062355620317</v>
      </c>
      <c r="K5900" s="235">
        <v>99.991091246833179</v>
      </c>
      <c r="L5900" s="235">
        <v>99.990233879042847</v>
      </c>
      <c r="M5900" s="118"/>
      <c r="N5900" s="118">
        <v>100.89651878089552</v>
      </c>
      <c r="O5900" s="118"/>
    </row>
    <row r="5901" spans="9:15" x14ac:dyDescent="0.35">
      <c r="I5901" s="223">
        <v>49414</v>
      </c>
      <c r="J5901" s="233">
        <v>99.932088914511766</v>
      </c>
      <c r="K5901" s="235">
        <v>99.99109472953576</v>
      </c>
      <c r="L5901" s="235">
        <v>99.990237220172148</v>
      </c>
      <c r="M5901" s="118"/>
      <c r="N5901" s="118">
        <v>100.89633004009954</v>
      </c>
      <c r="O5901" s="118"/>
    </row>
    <row r="5902" spans="9:15" x14ac:dyDescent="0.35">
      <c r="I5902" s="223">
        <v>49415</v>
      </c>
      <c r="J5902" s="233">
        <v>99.932115473403215</v>
      </c>
      <c r="K5902" s="235">
        <v>99.991098212238342</v>
      </c>
      <c r="L5902" s="235">
        <v>99.990240561301448</v>
      </c>
      <c r="M5902" s="118"/>
      <c r="N5902" s="118">
        <v>100.89614129930358</v>
      </c>
      <c r="O5902" s="118"/>
    </row>
    <row r="5903" spans="9:15" x14ac:dyDescent="0.35">
      <c r="I5903" s="223">
        <v>49416</v>
      </c>
      <c r="J5903" s="233">
        <v>99.932142032294664</v>
      </c>
      <c r="K5903" s="235">
        <v>99.991101694940923</v>
      </c>
      <c r="L5903" s="235">
        <v>99.990243902430748</v>
      </c>
      <c r="M5903" s="118"/>
      <c r="N5903" s="118">
        <v>100.8959525585076</v>
      </c>
      <c r="O5903" s="118"/>
    </row>
    <row r="5904" spans="9:15" x14ac:dyDescent="0.35">
      <c r="I5904" s="223">
        <v>49417</v>
      </c>
      <c r="J5904" s="233">
        <v>99.932168591186112</v>
      </c>
      <c r="K5904" s="235">
        <v>99.991105177643504</v>
      </c>
      <c r="L5904" s="235">
        <v>99.990247243560049</v>
      </c>
      <c r="M5904" s="118"/>
      <c r="N5904" s="118">
        <v>100.89576381771164</v>
      </c>
      <c r="O5904" s="118"/>
    </row>
    <row r="5905" spans="9:15" x14ac:dyDescent="0.35">
      <c r="I5905" s="223">
        <v>49418</v>
      </c>
      <c r="J5905" s="233">
        <v>99.932195150077561</v>
      </c>
      <c r="K5905" s="235">
        <v>99.991108660346086</v>
      </c>
      <c r="L5905" s="235">
        <v>99.990250584689349</v>
      </c>
      <c r="M5905" s="118"/>
      <c r="N5905" s="118">
        <v>100.89557507691566</v>
      </c>
      <c r="O5905" s="118"/>
    </row>
    <row r="5906" spans="9:15" x14ac:dyDescent="0.35">
      <c r="I5906" s="223">
        <v>49419</v>
      </c>
      <c r="J5906" s="233">
        <v>99.93222170896901</v>
      </c>
      <c r="K5906" s="235">
        <v>99.991112143048667</v>
      </c>
      <c r="L5906" s="235">
        <v>99.990253925818649</v>
      </c>
      <c r="M5906" s="118"/>
      <c r="N5906" s="118">
        <v>100.8953863361197</v>
      </c>
      <c r="O5906" s="118"/>
    </row>
    <row r="5907" spans="9:15" x14ac:dyDescent="0.35">
      <c r="I5907" s="223">
        <v>49420</v>
      </c>
      <c r="J5907" s="233">
        <v>99.932248267860459</v>
      </c>
      <c r="K5907" s="235">
        <v>99.991115625751249</v>
      </c>
      <c r="L5907" s="235">
        <v>99.99025726694795</v>
      </c>
      <c r="M5907" s="118"/>
      <c r="N5907" s="118">
        <v>100.89519759532372</v>
      </c>
      <c r="O5907" s="118"/>
    </row>
    <row r="5908" spans="9:15" x14ac:dyDescent="0.35">
      <c r="I5908" s="223">
        <v>49421</v>
      </c>
      <c r="J5908" s="233">
        <v>99.932274826751907</v>
      </c>
      <c r="K5908" s="235">
        <v>99.99111910845383</v>
      </c>
      <c r="L5908" s="235">
        <v>99.99026060807725</v>
      </c>
      <c r="M5908" s="118"/>
      <c r="N5908" s="118">
        <v>100.89500885452776</v>
      </c>
      <c r="O5908" s="118"/>
    </row>
    <row r="5909" spans="9:15" x14ac:dyDescent="0.35">
      <c r="I5909" s="223">
        <v>49422</v>
      </c>
      <c r="J5909" s="233">
        <v>99.932301385643356</v>
      </c>
      <c r="K5909" s="235">
        <v>99.991122591156412</v>
      </c>
      <c r="L5909" s="235">
        <v>99.99026394920655</v>
      </c>
      <c r="M5909" s="118"/>
      <c r="N5909" s="118">
        <v>100.89482011373178</v>
      </c>
      <c r="O5909" s="118"/>
    </row>
    <row r="5910" spans="9:15" x14ac:dyDescent="0.35">
      <c r="I5910" s="223">
        <v>49423</v>
      </c>
      <c r="J5910" s="233">
        <v>99.932327944534805</v>
      </c>
      <c r="K5910" s="235">
        <v>99.991126073858993</v>
      </c>
      <c r="L5910" s="235">
        <v>99.990267290335851</v>
      </c>
      <c r="M5910" s="118"/>
      <c r="N5910" s="118">
        <v>100.89463137293582</v>
      </c>
      <c r="O5910" s="118"/>
    </row>
    <row r="5911" spans="9:15" x14ac:dyDescent="0.35">
      <c r="I5911" s="223">
        <v>49424</v>
      </c>
      <c r="J5911" s="233">
        <v>99.932354503426254</v>
      </c>
      <c r="K5911" s="235">
        <v>99.991129556561575</v>
      </c>
      <c r="L5911" s="235">
        <v>99.990270631465151</v>
      </c>
      <c r="M5911" s="118"/>
      <c r="N5911" s="118">
        <v>100.89444263213984</v>
      </c>
      <c r="O5911" s="118"/>
    </row>
    <row r="5912" spans="9:15" x14ac:dyDescent="0.35">
      <c r="I5912" s="223">
        <v>49425</v>
      </c>
      <c r="J5912" s="233">
        <v>99.932381062317702</v>
      </c>
      <c r="K5912" s="235">
        <v>99.991133039264156</v>
      </c>
      <c r="L5912" s="235">
        <v>99.990273972594451</v>
      </c>
      <c r="M5912" s="118"/>
      <c r="N5912" s="118">
        <v>100.89425389134388</v>
      </c>
      <c r="O5912" s="118"/>
    </row>
    <row r="5913" spans="9:15" x14ac:dyDescent="0.35">
      <c r="I5913" s="223">
        <v>49426</v>
      </c>
      <c r="J5913" s="233">
        <v>99.932407621209151</v>
      </c>
      <c r="K5913" s="235">
        <v>99.991136521966737</v>
      </c>
      <c r="L5913" s="235">
        <v>99.990277313723752</v>
      </c>
      <c r="M5913" s="118"/>
      <c r="N5913" s="118">
        <v>100.8940651505479</v>
      </c>
      <c r="O5913" s="118"/>
    </row>
    <row r="5914" spans="9:15" x14ac:dyDescent="0.35">
      <c r="I5914" s="223">
        <v>49427</v>
      </c>
      <c r="J5914" s="233">
        <v>99.9324341801006</v>
      </c>
      <c r="K5914" s="235">
        <v>99.991140004669319</v>
      </c>
      <c r="L5914" s="235">
        <v>99.990280654853052</v>
      </c>
      <c r="M5914" s="118"/>
      <c r="N5914" s="118">
        <v>100.89387640975194</v>
      </c>
      <c r="O5914" s="118"/>
    </row>
    <row r="5915" spans="9:15" x14ac:dyDescent="0.35">
      <c r="I5915" s="223">
        <v>49428</v>
      </c>
      <c r="J5915" s="233">
        <v>99.932460738992049</v>
      </c>
      <c r="K5915" s="235">
        <v>99.9911434873719</v>
      </c>
      <c r="L5915" s="235">
        <v>99.990283995982352</v>
      </c>
      <c r="M5915" s="118"/>
      <c r="N5915" s="118">
        <v>100.89368766895596</v>
      </c>
      <c r="O5915" s="118"/>
    </row>
    <row r="5916" spans="9:15" x14ac:dyDescent="0.35">
      <c r="I5916" s="223">
        <v>49429</v>
      </c>
      <c r="J5916" s="233">
        <v>99.932487297883497</v>
      </c>
      <c r="K5916" s="235">
        <v>99.991146970074482</v>
      </c>
      <c r="L5916" s="235">
        <v>99.990287337111653</v>
      </c>
      <c r="M5916" s="118"/>
      <c r="N5916" s="118">
        <v>100.89349892816</v>
      </c>
      <c r="O5916" s="118"/>
    </row>
    <row r="5917" spans="9:15" x14ac:dyDescent="0.35">
      <c r="I5917" s="223">
        <v>49430</v>
      </c>
      <c r="J5917" s="233">
        <v>99.932513856774946</v>
      </c>
      <c r="K5917" s="235">
        <v>99.991150452777063</v>
      </c>
      <c r="L5917" s="235">
        <v>99.990290678240953</v>
      </c>
      <c r="M5917" s="118"/>
      <c r="N5917" s="118">
        <v>100.89331018736402</v>
      </c>
      <c r="O5917" s="118"/>
    </row>
    <row r="5918" spans="9:15" x14ac:dyDescent="0.35">
      <c r="I5918" s="223">
        <v>49431</v>
      </c>
      <c r="J5918" s="233">
        <v>99.932540415666395</v>
      </c>
      <c r="K5918" s="235">
        <v>99.991153935479645</v>
      </c>
      <c r="L5918" s="235">
        <v>99.990294019370253</v>
      </c>
      <c r="M5918" s="118"/>
      <c r="N5918" s="118">
        <v>100.89312144656806</v>
      </c>
      <c r="O5918" s="118"/>
    </row>
    <row r="5919" spans="9:15" x14ac:dyDescent="0.35">
      <c r="I5919" s="223">
        <v>49432</v>
      </c>
      <c r="J5919" s="233">
        <v>99.932566974557844</v>
      </c>
      <c r="K5919" s="235">
        <v>99.991157418182226</v>
      </c>
      <c r="L5919" s="235">
        <v>99.990297360499554</v>
      </c>
      <c r="M5919" s="118"/>
      <c r="N5919" s="118">
        <v>100.89293270577208</v>
      </c>
      <c r="O5919" s="118"/>
    </row>
    <row r="5920" spans="9:15" x14ac:dyDescent="0.35">
      <c r="I5920" s="223">
        <v>49433</v>
      </c>
      <c r="J5920" s="233">
        <v>99.932593533449293</v>
      </c>
      <c r="K5920" s="235">
        <v>99.991160900884807</v>
      </c>
      <c r="L5920" s="235">
        <v>99.990300701628854</v>
      </c>
      <c r="M5920" s="118"/>
      <c r="N5920" s="118">
        <v>100.89274396497612</v>
      </c>
      <c r="O5920" s="118"/>
    </row>
    <row r="5921" spans="9:15" x14ac:dyDescent="0.35">
      <c r="I5921" s="223">
        <v>49434</v>
      </c>
      <c r="J5921" s="233">
        <v>99.932620092340741</v>
      </c>
      <c r="K5921" s="235">
        <v>99.991164383587389</v>
      </c>
      <c r="L5921" s="235">
        <v>99.990304042758154</v>
      </c>
      <c r="M5921" s="118"/>
      <c r="N5921" s="118">
        <v>100.89255522418014</v>
      </c>
      <c r="O5921" s="118"/>
    </row>
    <row r="5922" spans="9:15" x14ac:dyDescent="0.35">
      <c r="I5922" s="223">
        <v>49435</v>
      </c>
      <c r="J5922" s="233">
        <v>99.93264665123219</v>
      </c>
      <c r="K5922" s="235">
        <v>99.99116786628997</v>
      </c>
      <c r="L5922" s="235">
        <v>99.990307383887455</v>
      </c>
      <c r="M5922" s="118"/>
      <c r="N5922" s="118">
        <v>100.89236648338418</v>
      </c>
      <c r="O5922" s="118"/>
    </row>
    <row r="5923" spans="9:15" x14ac:dyDescent="0.35">
      <c r="I5923" s="223">
        <v>49436</v>
      </c>
      <c r="J5923" s="233">
        <v>99.932673210123639</v>
      </c>
      <c r="K5923" s="235">
        <v>99.991171348992552</v>
      </c>
      <c r="L5923" s="235">
        <v>99.990310725016755</v>
      </c>
      <c r="M5923" s="118"/>
      <c r="N5923" s="118">
        <v>100.8921777425882</v>
      </c>
      <c r="O5923" s="118"/>
    </row>
    <row r="5924" spans="9:15" x14ac:dyDescent="0.35">
      <c r="I5924" s="223">
        <v>49437</v>
      </c>
      <c r="J5924" s="233">
        <v>99.932699769015088</v>
      </c>
      <c r="K5924" s="235">
        <v>99.991174831695133</v>
      </c>
      <c r="L5924" s="235">
        <v>99.990314066146055</v>
      </c>
      <c r="M5924" s="118"/>
      <c r="N5924" s="118">
        <v>100.89198900179224</v>
      </c>
      <c r="O5924" s="118"/>
    </row>
    <row r="5925" spans="9:15" x14ac:dyDescent="0.35">
      <c r="I5925" s="223">
        <v>49438</v>
      </c>
      <c r="J5925" s="233">
        <v>99.932726327906536</v>
      </c>
      <c r="K5925" s="235">
        <v>99.991178314397715</v>
      </c>
      <c r="L5925" s="235">
        <v>99.990317407275356</v>
      </c>
      <c r="M5925" s="118"/>
      <c r="N5925" s="118">
        <v>100.89180026099626</v>
      </c>
      <c r="O5925" s="118"/>
    </row>
    <row r="5926" spans="9:15" x14ac:dyDescent="0.35">
      <c r="I5926" s="223">
        <v>49439</v>
      </c>
      <c r="J5926" s="233">
        <v>99.932752886797985</v>
      </c>
      <c r="K5926" s="235">
        <v>99.991181797100296</v>
      </c>
      <c r="L5926" s="235">
        <v>99.990320748404656</v>
      </c>
      <c r="M5926" s="118"/>
      <c r="N5926" s="118">
        <v>100.8916115202003</v>
      </c>
      <c r="O5926" s="118"/>
    </row>
    <row r="5927" spans="9:15" x14ac:dyDescent="0.35">
      <c r="I5927" s="223">
        <v>49440</v>
      </c>
      <c r="J5927" s="233">
        <v>99.932779445689434</v>
      </c>
      <c r="K5927" s="235">
        <v>99.991185279802878</v>
      </c>
      <c r="L5927" s="235">
        <v>99.990324089533956</v>
      </c>
      <c r="M5927" s="118"/>
      <c r="N5927" s="118">
        <v>100.89142277940432</v>
      </c>
      <c r="O5927" s="118"/>
    </row>
    <row r="5928" spans="9:15" x14ac:dyDescent="0.35">
      <c r="I5928" s="223">
        <v>49441</v>
      </c>
      <c r="J5928" s="233">
        <v>99.932806004580883</v>
      </c>
      <c r="K5928" s="235">
        <v>99.991188762505459</v>
      </c>
      <c r="L5928" s="235">
        <v>99.990327430663257</v>
      </c>
      <c r="M5928" s="118"/>
      <c r="N5928" s="118">
        <v>100.89123403860836</v>
      </c>
      <c r="O5928" s="118"/>
    </row>
    <row r="5929" spans="9:15" x14ac:dyDescent="0.35">
      <c r="I5929" s="223">
        <v>49442</v>
      </c>
      <c r="J5929" s="233">
        <v>99.932832563472331</v>
      </c>
      <c r="K5929" s="235">
        <v>99.99119224520804</v>
      </c>
      <c r="L5929" s="235">
        <v>99.990330771792557</v>
      </c>
      <c r="M5929" s="118"/>
      <c r="N5929" s="118">
        <v>100.89104529781238</v>
      </c>
      <c r="O5929" s="118"/>
    </row>
    <row r="5930" spans="9:15" x14ac:dyDescent="0.35">
      <c r="I5930" s="223">
        <v>49443</v>
      </c>
      <c r="J5930" s="233">
        <v>99.93285912236378</v>
      </c>
      <c r="K5930" s="235">
        <v>99.991195727910622</v>
      </c>
      <c r="L5930" s="235">
        <v>99.990334112921857</v>
      </c>
      <c r="M5930" s="118"/>
      <c r="N5930" s="118">
        <v>100.89085655701642</v>
      </c>
      <c r="O5930" s="118"/>
    </row>
    <row r="5931" spans="9:15" x14ac:dyDescent="0.35">
      <c r="I5931" s="223">
        <v>49444</v>
      </c>
      <c r="J5931" s="233">
        <v>99.932885681255229</v>
      </c>
      <c r="K5931" s="235">
        <v>99.991199210613203</v>
      </c>
      <c r="L5931" s="235">
        <v>99.990337454051158</v>
      </c>
      <c r="M5931" s="118"/>
      <c r="N5931" s="118">
        <v>100.89066781622044</v>
      </c>
      <c r="O5931" s="118"/>
    </row>
    <row r="5932" spans="9:15" x14ac:dyDescent="0.35">
      <c r="I5932" s="223">
        <v>49445</v>
      </c>
      <c r="J5932" s="233">
        <v>99.932912240146678</v>
      </c>
      <c r="K5932" s="235">
        <v>99.991202693315785</v>
      </c>
      <c r="L5932" s="235">
        <v>99.990340795180458</v>
      </c>
      <c r="M5932" s="118"/>
      <c r="N5932" s="118">
        <v>100.89047907542448</v>
      </c>
      <c r="O5932" s="118"/>
    </row>
    <row r="5933" spans="9:15" x14ac:dyDescent="0.35">
      <c r="I5933" s="223">
        <v>49446</v>
      </c>
      <c r="J5933" s="233">
        <v>99.932938799038126</v>
      </c>
      <c r="K5933" s="235">
        <v>99.991206176018366</v>
      </c>
      <c r="L5933" s="235">
        <v>99.990344136309758</v>
      </c>
      <c r="M5933" s="118"/>
      <c r="N5933" s="118">
        <v>100.8902903346285</v>
      </c>
      <c r="O5933" s="118"/>
    </row>
    <row r="5934" spans="9:15" x14ac:dyDescent="0.35">
      <c r="I5934" s="223">
        <v>49447</v>
      </c>
      <c r="J5934" s="233">
        <v>99.932965357929575</v>
      </c>
      <c r="K5934" s="235">
        <v>99.991209658720948</v>
      </c>
      <c r="L5934" s="235">
        <v>99.990347477439059</v>
      </c>
      <c r="M5934" s="118"/>
      <c r="N5934" s="118">
        <v>100.89010159383254</v>
      </c>
      <c r="O5934" s="118"/>
    </row>
    <row r="5935" spans="9:15" x14ac:dyDescent="0.35">
      <c r="I5935" s="223">
        <v>49448</v>
      </c>
      <c r="J5935" s="233">
        <v>99.932991916821024</v>
      </c>
      <c r="K5935" s="235">
        <v>99.991213141423529</v>
      </c>
      <c r="L5935" s="235">
        <v>99.990350818568359</v>
      </c>
      <c r="M5935" s="118"/>
      <c r="N5935" s="118">
        <v>100.88991285303656</v>
      </c>
      <c r="O5935" s="118"/>
    </row>
    <row r="5936" spans="9:15" x14ac:dyDescent="0.35">
      <c r="I5936" s="223">
        <v>49449</v>
      </c>
      <c r="J5936" s="233">
        <v>99.933018475712473</v>
      </c>
      <c r="K5936" s="235">
        <v>99.99121662412611</v>
      </c>
      <c r="L5936" s="235">
        <v>99.990354159697659</v>
      </c>
      <c r="M5936" s="118"/>
      <c r="N5936" s="118">
        <v>100.8897241122406</v>
      </c>
      <c r="O5936" s="118"/>
    </row>
    <row r="5937" spans="9:15" x14ac:dyDescent="0.35">
      <c r="I5937" s="223">
        <v>49450</v>
      </c>
      <c r="J5937" s="233">
        <v>99.933045034603921</v>
      </c>
      <c r="K5937" s="235">
        <v>99.991220106828692</v>
      </c>
      <c r="L5937" s="235">
        <v>99.99035750082696</v>
      </c>
      <c r="M5937" s="118"/>
      <c r="N5937" s="118">
        <v>100.88953537144462</v>
      </c>
      <c r="O5937" s="118"/>
    </row>
    <row r="5938" spans="9:15" x14ac:dyDescent="0.35">
      <c r="I5938" s="223">
        <v>49451</v>
      </c>
      <c r="J5938" s="233">
        <v>99.93307159349537</v>
      </c>
      <c r="K5938" s="235">
        <v>99.991223589531273</v>
      </c>
      <c r="L5938" s="235">
        <v>99.99036084195626</v>
      </c>
      <c r="M5938" s="118"/>
      <c r="N5938" s="118">
        <v>100.88934663064866</v>
      </c>
      <c r="O5938" s="118"/>
    </row>
    <row r="5939" spans="9:15" x14ac:dyDescent="0.35">
      <c r="I5939" s="223">
        <v>49452</v>
      </c>
      <c r="J5939" s="233">
        <v>99.933098152386819</v>
      </c>
      <c r="K5939" s="235">
        <v>99.991227072233855</v>
      </c>
      <c r="L5939" s="235">
        <v>99.990364183085561</v>
      </c>
      <c r="M5939" s="118"/>
      <c r="N5939" s="118">
        <v>100.88915788985268</v>
      </c>
      <c r="O5939" s="118"/>
    </row>
    <row r="5940" spans="9:15" x14ac:dyDescent="0.35">
      <c r="I5940" s="223">
        <v>49453</v>
      </c>
      <c r="J5940" s="233">
        <v>99.933124711278268</v>
      </c>
      <c r="K5940" s="235">
        <v>99.991230554936436</v>
      </c>
      <c r="L5940" s="235">
        <v>99.990367524214861</v>
      </c>
      <c r="M5940" s="118"/>
      <c r="N5940" s="118">
        <v>100.88896914905672</v>
      </c>
      <c r="O5940" s="118"/>
    </row>
    <row r="5941" spans="9:15" x14ac:dyDescent="0.35">
      <c r="I5941" s="223">
        <v>49454</v>
      </c>
      <c r="J5941" s="233">
        <v>99.933151270169716</v>
      </c>
      <c r="K5941" s="235">
        <v>99.991234037639018</v>
      </c>
      <c r="L5941" s="235">
        <v>99.990370865344161</v>
      </c>
      <c r="M5941" s="118"/>
      <c r="N5941" s="118">
        <v>100.88878040826074</v>
      </c>
      <c r="O5941" s="118"/>
    </row>
    <row r="5942" spans="9:15" x14ac:dyDescent="0.35">
      <c r="I5942" s="223">
        <v>49455</v>
      </c>
      <c r="J5942" s="233">
        <v>99.933177829061165</v>
      </c>
      <c r="K5942" s="235">
        <v>99.991237520341599</v>
      </c>
      <c r="L5942" s="235">
        <v>99.990374206473462</v>
      </c>
      <c r="M5942" s="118"/>
      <c r="N5942" s="118">
        <v>100.88859166746478</v>
      </c>
      <c r="O5942" s="118"/>
    </row>
    <row r="5943" spans="9:15" x14ac:dyDescent="0.35">
      <c r="I5943" s="223">
        <v>49456</v>
      </c>
      <c r="J5943" s="233">
        <v>99.933204387952614</v>
      </c>
      <c r="K5943" s="235">
        <v>99.991241003044181</v>
      </c>
      <c r="L5943" s="235">
        <v>99.990377547602762</v>
      </c>
      <c r="M5943" s="118"/>
      <c r="N5943" s="118">
        <v>100.8884029266688</v>
      </c>
      <c r="O5943" s="118"/>
    </row>
    <row r="5944" spans="9:15" x14ac:dyDescent="0.35">
      <c r="I5944" s="223">
        <v>49457</v>
      </c>
      <c r="J5944" s="233">
        <v>99.933230946844063</v>
      </c>
      <c r="K5944" s="235">
        <v>99.991244485746762</v>
      </c>
      <c r="L5944" s="235">
        <v>99.990380888732062</v>
      </c>
      <c r="M5944" s="118"/>
      <c r="N5944" s="118">
        <v>100.88821418587284</v>
      </c>
      <c r="O5944" s="118"/>
    </row>
    <row r="5945" spans="9:15" x14ac:dyDescent="0.35">
      <c r="I5945" s="223">
        <v>49458</v>
      </c>
      <c r="J5945" s="233">
        <v>99.933257505735511</v>
      </c>
      <c r="K5945" s="235">
        <v>99.991247968449343</v>
      </c>
      <c r="L5945" s="235">
        <v>99.990384229861363</v>
      </c>
      <c r="M5945" s="118"/>
      <c r="N5945" s="118">
        <v>100.88802544507686</v>
      </c>
      <c r="O5945" s="118"/>
    </row>
    <row r="5946" spans="9:15" x14ac:dyDescent="0.35">
      <c r="I5946" s="223">
        <v>49459</v>
      </c>
      <c r="J5946" s="233">
        <v>99.93328406462696</v>
      </c>
      <c r="K5946" s="235">
        <v>99.991251451151925</v>
      </c>
      <c r="L5946" s="235">
        <v>99.990387570990663</v>
      </c>
      <c r="M5946" s="118"/>
      <c r="N5946" s="118">
        <v>100.8878367042809</v>
      </c>
      <c r="O5946" s="118"/>
    </row>
    <row r="5947" spans="9:15" x14ac:dyDescent="0.35">
      <c r="I5947" s="223">
        <v>49460</v>
      </c>
      <c r="J5947" s="233">
        <v>99.933310623518409</v>
      </c>
      <c r="K5947" s="235">
        <v>99.991254933854506</v>
      </c>
      <c r="L5947" s="235">
        <v>99.990390912119963</v>
      </c>
      <c r="M5947" s="118"/>
      <c r="N5947" s="118">
        <v>100.88764796348492</v>
      </c>
      <c r="O5947" s="118"/>
    </row>
    <row r="5948" spans="9:15" x14ac:dyDescent="0.35">
      <c r="I5948" s="223">
        <v>49461</v>
      </c>
      <c r="J5948" s="233">
        <v>99.933337182409858</v>
      </c>
      <c r="K5948" s="235">
        <v>99.991258416557088</v>
      </c>
      <c r="L5948" s="235">
        <v>99.990394253249264</v>
      </c>
      <c r="M5948" s="118"/>
      <c r="N5948" s="118">
        <v>100.88745922268896</v>
      </c>
      <c r="O5948" s="118"/>
    </row>
    <row r="5949" spans="9:15" x14ac:dyDescent="0.35">
      <c r="I5949" s="223">
        <v>49462</v>
      </c>
      <c r="J5949" s="233">
        <v>99.933363741301307</v>
      </c>
      <c r="K5949" s="235">
        <v>99.991261899259669</v>
      </c>
      <c r="L5949" s="235">
        <v>99.990397594378564</v>
      </c>
      <c r="M5949" s="118"/>
      <c r="N5949" s="118">
        <v>100.88727048189298</v>
      </c>
      <c r="O5949" s="118"/>
    </row>
    <row r="5950" spans="9:15" x14ac:dyDescent="0.35">
      <c r="I5950" s="223">
        <v>49463</v>
      </c>
      <c r="J5950" s="233">
        <v>99.933390300192755</v>
      </c>
      <c r="K5950" s="235">
        <v>99.991265381962251</v>
      </c>
      <c r="L5950" s="235">
        <v>99.990400935507864</v>
      </c>
      <c r="M5950" s="118"/>
      <c r="N5950" s="118">
        <v>100.88708174109702</v>
      </c>
      <c r="O5950" s="118"/>
    </row>
    <row r="5951" spans="9:15" x14ac:dyDescent="0.35">
      <c r="I5951" s="223">
        <v>49464</v>
      </c>
      <c r="J5951" s="233">
        <v>99.933416859084204</v>
      </c>
      <c r="K5951" s="235">
        <v>99.991268864664832</v>
      </c>
      <c r="L5951" s="235">
        <v>99.990404276637165</v>
      </c>
      <c r="M5951" s="118"/>
      <c r="N5951" s="118">
        <v>100.88689300030104</v>
      </c>
      <c r="O5951" s="118"/>
    </row>
    <row r="5952" spans="9:15" x14ac:dyDescent="0.35">
      <c r="I5952" s="223">
        <v>49465</v>
      </c>
      <c r="J5952" s="233">
        <v>99.933443417975653</v>
      </c>
      <c r="K5952" s="235">
        <v>99.991272347367413</v>
      </c>
      <c r="L5952" s="235">
        <v>99.990407617766465</v>
      </c>
      <c r="M5952" s="118"/>
      <c r="N5952" s="118">
        <v>100.88670425950508</v>
      </c>
      <c r="O5952" s="118"/>
    </row>
    <row r="5953" spans="9:15" x14ac:dyDescent="0.35">
      <c r="I5953" s="223">
        <v>49466</v>
      </c>
      <c r="J5953" s="233">
        <v>99.933469976867102</v>
      </c>
      <c r="K5953" s="235">
        <v>99.991275830069995</v>
      </c>
      <c r="L5953" s="235">
        <v>99.990410958895765</v>
      </c>
      <c r="M5953" s="118"/>
      <c r="N5953" s="118">
        <v>100.8865155187091</v>
      </c>
      <c r="O5953" s="118"/>
    </row>
    <row r="5954" spans="9:15" x14ac:dyDescent="0.35">
      <c r="I5954" s="223">
        <v>49467</v>
      </c>
      <c r="J5954" s="233">
        <v>99.93349653575855</v>
      </c>
      <c r="K5954" s="235">
        <v>99.991279312772576</v>
      </c>
      <c r="L5954" s="235">
        <v>99.990414300025066</v>
      </c>
      <c r="M5954" s="118"/>
      <c r="N5954" s="118">
        <v>100.88632677791314</v>
      </c>
      <c r="O5954" s="118"/>
    </row>
    <row r="5955" spans="9:15" x14ac:dyDescent="0.35">
      <c r="I5955" s="223">
        <v>49468</v>
      </c>
      <c r="J5955" s="233">
        <v>99.933523094649999</v>
      </c>
      <c r="K5955" s="235">
        <v>99.991282795475158</v>
      </c>
      <c r="L5955" s="235">
        <v>99.990417641154366</v>
      </c>
      <c r="M5955" s="118"/>
      <c r="N5955" s="118">
        <v>100.88613803711716</v>
      </c>
      <c r="O5955" s="118"/>
    </row>
    <row r="5956" spans="9:15" x14ac:dyDescent="0.35">
      <c r="I5956" s="223">
        <v>49469</v>
      </c>
      <c r="J5956" s="233">
        <v>99.933549653541448</v>
      </c>
      <c r="K5956" s="235">
        <v>99.991286278177739</v>
      </c>
      <c r="L5956" s="235">
        <v>99.990420982283666</v>
      </c>
      <c r="M5956" s="118"/>
      <c r="N5956" s="118">
        <v>100.8859492963212</v>
      </c>
      <c r="O5956" s="118"/>
    </row>
    <row r="5957" spans="9:15" x14ac:dyDescent="0.35">
      <c r="I5957" s="223">
        <v>49470</v>
      </c>
      <c r="J5957" s="233">
        <v>99.933576212432897</v>
      </c>
      <c r="K5957" s="235">
        <v>99.991289760880321</v>
      </c>
      <c r="L5957" s="235">
        <v>99.990424323412967</v>
      </c>
      <c r="M5957" s="118"/>
      <c r="N5957" s="118">
        <v>100.88576055552522</v>
      </c>
      <c r="O5957" s="118"/>
    </row>
    <row r="5958" spans="9:15" x14ac:dyDescent="0.35">
      <c r="I5958" s="223">
        <v>49471</v>
      </c>
      <c r="J5958" s="233">
        <v>99.933602771324345</v>
      </c>
      <c r="K5958" s="235">
        <v>99.991293243582902</v>
      </c>
      <c r="L5958" s="235">
        <v>99.990427664542267</v>
      </c>
      <c r="M5958" s="118"/>
      <c r="N5958" s="118">
        <v>100.88557181472926</v>
      </c>
      <c r="O5958" s="118"/>
    </row>
    <row r="5959" spans="9:15" x14ac:dyDescent="0.35">
      <c r="I5959" s="223">
        <v>49472</v>
      </c>
      <c r="J5959" s="233">
        <v>99.933629330215794</v>
      </c>
      <c r="K5959" s="235">
        <v>99.991296726285483</v>
      </c>
      <c r="L5959" s="235">
        <v>99.990431005671567</v>
      </c>
      <c r="M5959" s="118"/>
      <c r="N5959" s="118">
        <v>100.88538307393328</v>
      </c>
      <c r="O5959" s="118"/>
    </row>
    <row r="5960" spans="9:15" x14ac:dyDescent="0.35">
      <c r="I5960" s="223">
        <v>49473</v>
      </c>
      <c r="J5960" s="233">
        <v>99.933655889107243</v>
      </c>
      <c r="K5960" s="235">
        <v>99.991300208988065</v>
      </c>
      <c r="L5960" s="235">
        <v>99.990434346800868</v>
      </c>
      <c r="M5960" s="118"/>
      <c r="N5960" s="118">
        <v>100.88519433313732</v>
      </c>
      <c r="O5960" s="118"/>
    </row>
    <row r="5961" spans="9:15" x14ac:dyDescent="0.35">
      <c r="I5961" s="223">
        <v>49474</v>
      </c>
      <c r="J5961" s="233">
        <v>99.933682447998692</v>
      </c>
      <c r="K5961" s="235">
        <v>99.991303691690646</v>
      </c>
      <c r="L5961" s="235">
        <v>99.990437687930168</v>
      </c>
      <c r="M5961" s="118"/>
      <c r="N5961" s="118">
        <v>100.88500559234134</v>
      </c>
      <c r="O5961" s="118"/>
    </row>
    <row r="5962" spans="9:15" x14ac:dyDescent="0.35">
      <c r="I5962" s="223">
        <v>49475</v>
      </c>
      <c r="J5962" s="233">
        <v>99.93370900689014</v>
      </c>
      <c r="K5962" s="235">
        <v>99.991307174393228</v>
      </c>
      <c r="L5962" s="235">
        <v>99.990441029059468</v>
      </c>
      <c r="M5962" s="118"/>
      <c r="N5962" s="118">
        <v>100.88481685154538</v>
      </c>
      <c r="O5962" s="118"/>
    </row>
    <row r="5963" spans="9:15" x14ac:dyDescent="0.35">
      <c r="I5963" s="223">
        <v>49476</v>
      </c>
      <c r="J5963" s="233">
        <v>99.933735565781589</v>
      </c>
      <c r="K5963" s="235">
        <v>99.991310657095809</v>
      </c>
      <c r="L5963" s="235">
        <v>99.990444370188769</v>
      </c>
      <c r="M5963" s="118"/>
      <c r="N5963" s="118">
        <v>100.8846281107494</v>
      </c>
      <c r="O5963" s="118"/>
    </row>
    <row r="5964" spans="9:15" x14ac:dyDescent="0.35">
      <c r="I5964" s="223">
        <v>49477</v>
      </c>
      <c r="J5964" s="233">
        <v>99.933762124673038</v>
      </c>
      <c r="K5964" s="235">
        <v>99.991314139798391</v>
      </c>
      <c r="L5964" s="235">
        <v>99.990447711318069</v>
      </c>
      <c r="M5964" s="118"/>
      <c r="N5964" s="118">
        <v>100.88443936995344</v>
      </c>
      <c r="O5964" s="118"/>
    </row>
    <row r="5965" spans="9:15" x14ac:dyDescent="0.35">
      <c r="I5965" s="223">
        <v>49478</v>
      </c>
      <c r="J5965" s="233">
        <v>99.933788683564487</v>
      </c>
      <c r="K5965" s="235">
        <v>99.991317622500972</v>
      </c>
      <c r="L5965" s="235">
        <v>99.990451052447369</v>
      </c>
      <c r="M5965" s="118"/>
      <c r="N5965" s="118">
        <v>100.88425062915746</v>
      </c>
      <c r="O5965" s="118"/>
    </row>
    <row r="5966" spans="9:15" x14ac:dyDescent="0.35">
      <c r="I5966" s="223">
        <v>49479</v>
      </c>
      <c r="J5966" s="233">
        <v>99.933815242455935</v>
      </c>
      <c r="K5966" s="235">
        <v>99.991321105203554</v>
      </c>
      <c r="L5966" s="235">
        <v>99.99045439357667</v>
      </c>
      <c r="M5966" s="118"/>
      <c r="N5966" s="118">
        <v>100.8840618883615</v>
      </c>
      <c r="O5966" s="118"/>
    </row>
    <row r="5967" spans="9:15" x14ac:dyDescent="0.35">
      <c r="I5967" s="223">
        <v>49480</v>
      </c>
      <c r="J5967" s="233">
        <v>99.933841801347384</v>
      </c>
      <c r="K5967" s="235">
        <v>99.991324587906135</v>
      </c>
      <c r="L5967" s="235">
        <v>99.99045773470597</v>
      </c>
      <c r="M5967" s="118"/>
      <c r="N5967" s="118">
        <v>100.88387314756552</v>
      </c>
      <c r="O5967" s="118"/>
    </row>
    <row r="5968" spans="9:15" x14ac:dyDescent="0.35">
      <c r="I5968" s="223">
        <v>49481</v>
      </c>
      <c r="J5968" s="233">
        <v>99.933868360238833</v>
      </c>
      <c r="K5968" s="235">
        <v>99.991328070608716</v>
      </c>
      <c r="L5968" s="235">
        <v>99.99046107583527</v>
      </c>
      <c r="M5968" s="118"/>
      <c r="N5968" s="118">
        <v>100.88368440676956</v>
      </c>
      <c r="O5968" s="118"/>
    </row>
    <row r="5969" spans="9:15" x14ac:dyDescent="0.35">
      <c r="I5969" s="223">
        <v>49482</v>
      </c>
      <c r="J5969" s="233">
        <v>99.933894919130282</v>
      </c>
      <c r="K5969" s="235">
        <v>99.991331553311298</v>
      </c>
      <c r="L5969" s="235">
        <v>99.990464416964571</v>
      </c>
      <c r="M5969" s="118"/>
      <c r="N5969" s="118">
        <v>100.88349566597358</v>
      </c>
      <c r="O5969" s="118"/>
    </row>
    <row r="5970" spans="9:15" x14ac:dyDescent="0.35">
      <c r="I5970" s="223">
        <v>49483</v>
      </c>
      <c r="J5970" s="233">
        <v>99.93392147802173</v>
      </c>
      <c r="K5970" s="235">
        <v>99.991335036013879</v>
      </c>
      <c r="L5970" s="235">
        <v>99.990467758093871</v>
      </c>
      <c r="M5970" s="118"/>
      <c r="N5970" s="118">
        <v>100.88330692517762</v>
      </c>
      <c r="O5970" s="118"/>
    </row>
    <row r="5971" spans="9:15" x14ac:dyDescent="0.35">
      <c r="I5971" s="223">
        <v>49484</v>
      </c>
      <c r="J5971" s="233">
        <v>99.933948036913179</v>
      </c>
      <c r="K5971" s="235">
        <v>99.991338518716461</v>
      </c>
      <c r="L5971" s="235">
        <v>99.990471099223171</v>
      </c>
      <c r="M5971" s="118"/>
      <c r="N5971" s="118">
        <v>100.88311818438164</v>
      </c>
      <c r="O5971" s="118"/>
    </row>
    <row r="5972" spans="9:15" x14ac:dyDescent="0.35">
      <c r="I5972" s="223">
        <v>49485</v>
      </c>
      <c r="J5972" s="233">
        <v>99.933974595804628</v>
      </c>
      <c r="K5972" s="235">
        <v>99.991342001419042</v>
      </c>
      <c r="L5972" s="235">
        <v>99.990474440352472</v>
      </c>
      <c r="M5972" s="118"/>
      <c r="N5972" s="118">
        <v>100.88292944358568</v>
      </c>
      <c r="O5972" s="118"/>
    </row>
    <row r="5973" spans="9:15" x14ac:dyDescent="0.35">
      <c r="I5973" s="223">
        <v>49486</v>
      </c>
      <c r="J5973" s="233">
        <v>99.934001154696077</v>
      </c>
      <c r="K5973" s="235">
        <v>99.991345484121624</v>
      </c>
      <c r="L5973" s="235">
        <v>99.990477781481772</v>
      </c>
      <c r="M5973" s="118"/>
      <c r="N5973" s="118">
        <v>100.8827407027897</v>
      </c>
      <c r="O5973" s="118"/>
    </row>
    <row r="5974" spans="9:15" x14ac:dyDescent="0.35">
      <c r="I5974" s="223">
        <v>49487</v>
      </c>
      <c r="J5974" s="233">
        <v>99.934027713587525</v>
      </c>
      <c r="K5974" s="235">
        <v>99.991348966824205</v>
      </c>
      <c r="L5974" s="235">
        <v>99.990481122611072</v>
      </c>
      <c r="M5974" s="118"/>
      <c r="N5974" s="118">
        <v>100.88255196199374</v>
      </c>
      <c r="O5974" s="118"/>
    </row>
    <row r="5975" spans="9:15" x14ac:dyDescent="0.35">
      <c r="I5975" s="223">
        <v>49488</v>
      </c>
      <c r="J5975" s="233">
        <v>99.934054272478974</v>
      </c>
      <c r="K5975" s="235">
        <v>99.991352449526786</v>
      </c>
      <c r="L5975" s="235">
        <v>99.990484463740373</v>
      </c>
      <c r="M5975" s="118"/>
      <c r="N5975" s="118">
        <v>100.88236322119776</v>
      </c>
      <c r="O5975" s="118"/>
    </row>
    <row r="5976" spans="9:15" x14ac:dyDescent="0.35">
      <c r="I5976" s="223">
        <v>49489</v>
      </c>
      <c r="J5976" s="233">
        <v>99.934080831370423</v>
      </c>
      <c r="K5976" s="235">
        <v>99.991355932229368</v>
      </c>
      <c r="L5976" s="235">
        <v>99.990487804869673</v>
      </c>
      <c r="M5976" s="118"/>
      <c r="N5976" s="118">
        <v>100.8821744804018</v>
      </c>
      <c r="O5976" s="118"/>
    </row>
    <row r="5977" spans="9:15" x14ac:dyDescent="0.35">
      <c r="I5977" s="223">
        <v>49490</v>
      </c>
      <c r="J5977" s="233">
        <v>99.934107390261872</v>
      </c>
      <c r="K5977" s="235">
        <v>99.991359414931949</v>
      </c>
      <c r="L5977" s="235">
        <v>99.990491145998973</v>
      </c>
      <c r="M5977" s="118"/>
      <c r="N5977" s="118">
        <v>100.88198573960582</v>
      </c>
      <c r="O5977" s="118"/>
    </row>
    <row r="5978" spans="9:15" x14ac:dyDescent="0.35">
      <c r="I5978" s="223">
        <v>49491</v>
      </c>
      <c r="J5978" s="233">
        <v>99.93413394915332</v>
      </c>
      <c r="K5978" s="235">
        <v>99.991362897634531</v>
      </c>
      <c r="L5978" s="235">
        <v>99.990494487128274</v>
      </c>
      <c r="M5978" s="118"/>
      <c r="N5978" s="118">
        <v>100.88179699880986</v>
      </c>
      <c r="O5978" s="118"/>
    </row>
    <row r="5979" spans="9:15" x14ac:dyDescent="0.35">
      <c r="I5979" s="223">
        <v>49492</v>
      </c>
      <c r="J5979" s="233">
        <v>99.934160508044769</v>
      </c>
      <c r="K5979" s="235">
        <v>99.991366380337112</v>
      </c>
      <c r="L5979" s="235">
        <v>99.990497828257574</v>
      </c>
      <c r="M5979" s="118"/>
      <c r="N5979" s="118">
        <v>100.88160825801388</v>
      </c>
      <c r="O5979" s="118"/>
    </row>
    <row r="5980" spans="9:15" x14ac:dyDescent="0.35">
      <c r="I5980" s="223">
        <v>49493</v>
      </c>
      <c r="J5980" s="233">
        <v>99.934187066936218</v>
      </c>
      <c r="K5980" s="235">
        <v>99.991369863039694</v>
      </c>
      <c r="L5980" s="235">
        <v>99.990501169386874</v>
      </c>
      <c r="M5980" s="118"/>
      <c r="N5980" s="118">
        <v>100.88141951721792</v>
      </c>
      <c r="O5980" s="118"/>
    </row>
    <row r="5981" spans="9:15" x14ac:dyDescent="0.35">
      <c r="I5981" s="223">
        <v>49494</v>
      </c>
      <c r="J5981" s="233">
        <v>99.934213625827667</v>
      </c>
      <c r="K5981" s="235">
        <v>99.991373345742275</v>
      </c>
      <c r="L5981" s="235">
        <v>99.990504510516175</v>
      </c>
      <c r="M5981" s="118"/>
      <c r="N5981" s="118">
        <v>100.88123077642194</v>
      </c>
      <c r="O5981" s="118"/>
    </row>
    <row r="5982" spans="9:15" x14ac:dyDescent="0.35">
      <c r="I5982" s="223">
        <v>49495</v>
      </c>
      <c r="J5982" s="233">
        <v>99.934240184719116</v>
      </c>
      <c r="K5982" s="235">
        <v>99.991376828444857</v>
      </c>
      <c r="L5982" s="235">
        <v>99.990507851645475</v>
      </c>
      <c r="M5982" s="118"/>
      <c r="N5982" s="118">
        <v>100.88104203562598</v>
      </c>
      <c r="O5982" s="118"/>
    </row>
    <row r="5983" spans="9:15" x14ac:dyDescent="0.35">
      <c r="I5983" s="223">
        <v>49496</v>
      </c>
      <c r="J5983" s="233">
        <v>99.934266743610564</v>
      </c>
      <c r="K5983" s="235">
        <v>99.991380311147438</v>
      </c>
      <c r="L5983" s="235">
        <v>99.990511192774775</v>
      </c>
      <c r="M5983" s="118"/>
      <c r="N5983" s="118">
        <v>100.88085329483</v>
      </c>
      <c r="O5983" s="118"/>
    </row>
    <row r="5984" spans="9:15" x14ac:dyDescent="0.35">
      <c r="I5984" s="223">
        <v>49497</v>
      </c>
      <c r="J5984" s="233">
        <v>99.934293302502013</v>
      </c>
      <c r="K5984" s="235">
        <v>99.991383793850019</v>
      </c>
      <c r="L5984" s="235">
        <v>99.990514533904076</v>
      </c>
      <c r="M5984" s="118"/>
      <c r="N5984" s="118">
        <v>100.88066455403404</v>
      </c>
      <c r="O5984" s="118"/>
    </row>
    <row r="5985" spans="9:15" x14ac:dyDescent="0.35">
      <c r="I5985" s="223">
        <v>49498</v>
      </c>
      <c r="J5985" s="233">
        <v>99.934319861393462</v>
      </c>
      <c r="K5985" s="235">
        <v>99.991387276552601</v>
      </c>
      <c r="L5985" s="235">
        <v>99.990517875033376</v>
      </c>
      <c r="M5985" s="118"/>
      <c r="N5985" s="118">
        <v>100.88047581323806</v>
      </c>
      <c r="O5985" s="118"/>
    </row>
    <row r="5986" spans="9:15" x14ac:dyDescent="0.35">
      <c r="I5986" s="223">
        <v>49499</v>
      </c>
      <c r="J5986" s="233">
        <v>99.934346420284911</v>
      </c>
      <c r="K5986" s="235">
        <v>99.991390759255182</v>
      </c>
      <c r="L5986" s="235">
        <v>99.990521216162676</v>
      </c>
      <c r="M5986" s="118"/>
      <c r="N5986" s="118">
        <v>100.8802870724421</v>
      </c>
      <c r="O5986" s="118"/>
    </row>
    <row r="5987" spans="9:15" x14ac:dyDescent="0.35">
      <c r="I5987" s="223">
        <v>49500</v>
      </c>
      <c r="J5987" s="233">
        <v>99.934372979176359</v>
      </c>
      <c r="K5987" s="235">
        <v>99.991394241957764</v>
      </c>
      <c r="L5987" s="235">
        <v>99.990524557291977</v>
      </c>
      <c r="M5987" s="118"/>
      <c r="N5987" s="118">
        <v>100.88009833164612</v>
      </c>
      <c r="O5987" s="118"/>
    </row>
    <row r="5988" spans="9:15" x14ac:dyDescent="0.35">
      <c r="I5988" s="223">
        <v>49501</v>
      </c>
      <c r="J5988" s="233">
        <v>99.934399538067808</v>
      </c>
      <c r="K5988" s="235">
        <v>99.991397724660345</v>
      </c>
      <c r="L5988" s="235">
        <v>99.990527898421277</v>
      </c>
      <c r="M5988" s="118"/>
      <c r="N5988" s="118">
        <v>100.87990959085016</v>
      </c>
      <c r="O5988" s="118"/>
    </row>
    <row r="5989" spans="9:15" x14ac:dyDescent="0.35">
      <c r="I5989" s="223">
        <v>49502</v>
      </c>
      <c r="J5989" s="233">
        <v>99.934426096959257</v>
      </c>
      <c r="K5989" s="235">
        <v>99.991401207362927</v>
      </c>
      <c r="L5989" s="235">
        <v>99.990531239550577</v>
      </c>
      <c r="M5989" s="118"/>
      <c r="N5989" s="118">
        <v>100.87972085005418</v>
      </c>
      <c r="O5989" s="118"/>
    </row>
    <row r="5990" spans="9:15" x14ac:dyDescent="0.35">
      <c r="I5990" s="223">
        <v>49503</v>
      </c>
      <c r="J5990" s="233">
        <v>99.934452655850706</v>
      </c>
      <c r="K5990" s="235">
        <v>99.991404690065508</v>
      </c>
      <c r="L5990" s="235">
        <v>99.990534580679878</v>
      </c>
      <c r="M5990" s="118"/>
      <c r="N5990" s="118">
        <v>100.87953210925822</v>
      </c>
      <c r="O5990" s="118"/>
    </row>
    <row r="5991" spans="9:15" x14ac:dyDescent="0.35">
      <c r="I5991" s="223">
        <v>49504</v>
      </c>
      <c r="J5991" s="233">
        <v>99.934479214742154</v>
      </c>
      <c r="K5991" s="235">
        <v>99.991408172768089</v>
      </c>
      <c r="L5991" s="235">
        <v>99.990537921809178</v>
      </c>
      <c r="M5991" s="118"/>
      <c r="N5991" s="118">
        <v>100.87934336846224</v>
      </c>
      <c r="O5991" s="118"/>
    </row>
    <row r="5992" spans="9:15" x14ac:dyDescent="0.35">
      <c r="I5992" s="223">
        <v>49505</v>
      </c>
      <c r="J5992" s="233">
        <v>99.934505773633603</v>
      </c>
      <c r="K5992" s="235">
        <v>99.991411655470671</v>
      </c>
      <c r="L5992" s="235">
        <v>99.990541262938478</v>
      </c>
      <c r="M5992" s="118"/>
      <c r="N5992" s="118">
        <v>100.87915462766628</v>
      </c>
      <c r="O5992" s="118"/>
    </row>
    <row r="5993" spans="9:15" x14ac:dyDescent="0.35">
      <c r="I5993" s="223">
        <v>49506</v>
      </c>
      <c r="J5993" s="233">
        <v>99.934532332525052</v>
      </c>
      <c r="K5993" s="235">
        <v>99.991415138173252</v>
      </c>
      <c r="L5993" s="235">
        <v>99.990544604067779</v>
      </c>
      <c r="M5993" s="118"/>
      <c r="N5993" s="118">
        <v>100.8789658868703</v>
      </c>
      <c r="O5993" s="118"/>
    </row>
    <row r="5994" spans="9:15" x14ac:dyDescent="0.35">
      <c r="I5994" s="223">
        <v>49507</v>
      </c>
      <c r="J5994" s="233">
        <v>99.934558891416501</v>
      </c>
      <c r="K5994" s="235">
        <v>99.991418620875834</v>
      </c>
      <c r="L5994" s="235">
        <v>99.990547945197079</v>
      </c>
      <c r="M5994" s="118"/>
      <c r="N5994" s="118">
        <v>100.87877714607434</v>
      </c>
      <c r="O5994" s="118"/>
    </row>
    <row r="5995" spans="9:15" x14ac:dyDescent="0.35">
      <c r="I5995" s="223">
        <v>49508</v>
      </c>
      <c r="J5995" s="233">
        <v>99.934585450307949</v>
      </c>
      <c r="K5995" s="235">
        <v>99.991422103578415</v>
      </c>
      <c r="L5995" s="235">
        <v>99.990551286326379</v>
      </c>
      <c r="M5995" s="118"/>
      <c r="N5995" s="118">
        <v>100.87858840527836</v>
      </c>
      <c r="O5995" s="118"/>
    </row>
    <row r="5996" spans="9:15" x14ac:dyDescent="0.35">
      <c r="I5996" s="223">
        <v>49509</v>
      </c>
      <c r="J5996" s="233">
        <v>99.934612009199398</v>
      </c>
      <c r="K5996" s="235">
        <v>99.991425586280997</v>
      </c>
      <c r="L5996" s="235">
        <v>99.99055462745568</v>
      </c>
      <c r="M5996" s="118"/>
      <c r="N5996" s="118">
        <v>100.8783996644824</v>
      </c>
      <c r="O5996" s="118"/>
    </row>
    <row r="5997" spans="9:15" x14ac:dyDescent="0.35">
      <c r="I5997" s="223">
        <v>49510</v>
      </c>
      <c r="J5997" s="233">
        <v>99.934638568090847</v>
      </c>
      <c r="K5997" s="235">
        <v>99.991429068983578</v>
      </c>
      <c r="L5997" s="235">
        <v>99.99055796858498</v>
      </c>
      <c r="M5997" s="118"/>
      <c r="N5997" s="118">
        <v>100.87821092368642</v>
      </c>
      <c r="O5997" s="118"/>
    </row>
    <row r="5998" spans="9:15" x14ac:dyDescent="0.35">
      <c r="I5998" s="223">
        <v>49511</v>
      </c>
      <c r="J5998" s="233">
        <v>99.934665126982296</v>
      </c>
      <c r="K5998" s="235">
        <v>99.99143255168616</v>
      </c>
      <c r="L5998" s="235">
        <v>99.99056130971428</v>
      </c>
      <c r="M5998" s="118"/>
      <c r="N5998" s="118">
        <v>100.87802218289046</v>
      </c>
      <c r="O5998" s="118"/>
    </row>
    <row r="5999" spans="9:15" x14ac:dyDescent="0.35">
      <c r="I5999" s="223">
        <v>49512</v>
      </c>
      <c r="J5999" s="233">
        <v>99.934691685873744</v>
      </c>
      <c r="K5999" s="235">
        <v>99.991436034388741</v>
      </c>
      <c r="L5999" s="235">
        <v>99.990564650843581</v>
      </c>
      <c r="M5999" s="118"/>
      <c r="N5999" s="118">
        <v>100.87783344209448</v>
      </c>
      <c r="O5999" s="118"/>
    </row>
    <row r="6000" spans="9:15" x14ac:dyDescent="0.35">
      <c r="I6000" s="223">
        <v>49513</v>
      </c>
      <c r="J6000" s="233">
        <v>99.934718244765193</v>
      </c>
      <c r="K6000" s="235">
        <v>99.991439517091322</v>
      </c>
      <c r="L6000" s="235">
        <v>99.990567991972881</v>
      </c>
      <c r="M6000" s="118"/>
      <c r="N6000" s="118">
        <v>100.87764470129852</v>
      </c>
      <c r="O6000" s="118"/>
    </row>
    <row r="6001" spans="9:15" x14ac:dyDescent="0.35">
      <c r="I6001" s="223">
        <v>49514</v>
      </c>
      <c r="J6001" s="233">
        <v>99.934744803656642</v>
      </c>
      <c r="K6001" s="235">
        <v>99.991442999793904</v>
      </c>
      <c r="L6001" s="235">
        <v>99.990571333102181</v>
      </c>
      <c r="M6001" s="118"/>
      <c r="N6001" s="118">
        <v>100.87745596050254</v>
      </c>
      <c r="O6001" s="118"/>
    </row>
    <row r="6002" spans="9:15" x14ac:dyDescent="0.35">
      <c r="I6002" s="223">
        <v>49515</v>
      </c>
      <c r="J6002" s="233">
        <v>99.934771362548091</v>
      </c>
      <c r="K6002" s="235">
        <v>99.991446482496485</v>
      </c>
      <c r="L6002" s="235">
        <v>99.990574674231482</v>
      </c>
      <c r="M6002" s="118"/>
      <c r="N6002" s="118">
        <v>100.87726721970658</v>
      </c>
      <c r="O6002" s="118"/>
    </row>
    <row r="6003" spans="9:15" x14ac:dyDescent="0.35">
      <c r="I6003" s="223">
        <v>49516</v>
      </c>
      <c r="J6003" s="233">
        <v>99.934797921439539</v>
      </c>
      <c r="K6003" s="235">
        <v>99.991449965199067</v>
      </c>
      <c r="L6003" s="235">
        <v>99.990578015360782</v>
      </c>
      <c r="M6003" s="118"/>
      <c r="N6003" s="118">
        <v>100.8770784789106</v>
      </c>
      <c r="O6003" s="118"/>
    </row>
    <row r="6004" spans="9:15" x14ac:dyDescent="0.35">
      <c r="I6004" s="223">
        <v>49517</v>
      </c>
      <c r="J6004" s="233">
        <v>99.934824480330988</v>
      </c>
      <c r="K6004" s="235">
        <v>99.991453447901648</v>
      </c>
      <c r="L6004" s="235">
        <v>99.990581356490082</v>
      </c>
      <c r="M6004" s="118"/>
      <c r="N6004" s="118">
        <v>100.87688973811464</v>
      </c>
      <c r="O6004" s="118"/>
    </row>
    <row r="6005" spans="9:15" x14ac:dyDescent="0.35">
      <c r="I6005" s="223">
        <v>49518</v>
      </c>
      <c r="J6005" s="233">
        <v>99.934851039222437</v>
      </c>
      <c r="K6005" s="235">
        <v>99.99145693060423</v>
      </c>
      <c r="L6005" s="235">
        <v>99.990584697619383</v>
      </c>
      <c r="M6005" s="118"/>
      <c r="N6005" s="118">
        <v>100.87670099731866</v>
      </c>
      <c r="O6005" s="118"/>
    </row>
    <row r="6006" spans="9:15" x14ac:dyDescent="0.35">
      <c r="I6006" s="223">
        <v>49519</v>
      </c>
      <c r="J6006" s="233">
        <v>99.934877598113886</v>
      </c>
      <c r="K6006" s="235">
        <v>99.991460413306811</v>
      </c>
      <c r="L6006" s="235">
        <v>99.990588038748683</v>
      </c>
      <c r="M6006" s="118"/>
      <c r="N6006" s="118">
        <v>100.8765122565227</v>
      </c>
      <c r="O6006" s="118"/>
    </row>
    <row r="6007" spans="9:15" x14ac:dyDescent="0.35">
      <c r="I6007" s="223">
        <v>49520</v>
      </c>
      <c r="J6007" s="233">
        <v>99.934904157005334</v>
      </c>
      <c r="K6007" s="235">
        <v>99.991463896009392</v>
      </c>
      <c r="L6007" s="235">
        <v>99.990591379877984</v>
      </c>
      <c r="M6007" s="118"/>
      <c r="N6007" s="118">
        <v>100.87632351572672</v>
      </c>
      <c r="O6007" s="118"/>
    </row>
    <row r="6008" spans="9:15" x14ac:dyDescent="0.35">
      <c r="I6008" s="223">
        <v>49521</v>
      </c>
      <c r="J6008" s="233">
        <v>99.934930715896783</v>
      </c>
      <c r="K6008" s="235">
        <v>99.991467378711974</v>
      </c>
      <c r="L6008" s="235">
        <v>99.990594721007284</v>
      </c>
      <c r="M6008" s="118"/>
      <c r="N6008" s="118">
        <v>100.87613477493076</v>
      </c>
      <c r="O6008" s="118"/>
    </row>
    <row r="6009" spans="9:15" x14ac:dyDescent="0.35">
      <c r="I6009" s="223">
        <v>49522</v>
      </c>
      <c r="J6009" s="233">
        <v>99.934957274788232</v>
      </c>
      <c r="K6009" s="235">
        <v>99.991470861414555</v>
      </c>
      <c r="L6009" s="235">
        <v>99.990598062136584</v>
      </c>
      <c r="M6009" s="118"/>
      <c r="N6009" s="118">
        <v>100.87594603413478</v>
      </c>
      <c r="O6009" s="118"/>
    </row>
    <row r="6010" spans="9:15" x14ac:dyDescent="0.35">
      <c r="I6010" s="223">
        <v>49523</v>
      </c>
      <c r="J6010" s="233">
        <v>99.934983833679681</v>
      </c>
      <c r="K6010" s="235">
        <v>99.991474344117137</v>
      </c>
      <c r="L6010" s="235">
        <v>99.990601403265885</v>
      </c>
      <c r="M6010" s="118"/>
      <c r="N6010" s="118">
        <v>100.87575729333882</v>
      </c>
      <c r="O6010" s="118"/>
    </row>
    <row r="6011" spans="9:15" x14ac:dyDescent="0.35">
      <c r="I6011" s="223">
        <v>49524</v>
      </c>
      <c r="J6011" s="233">
        <v>99.93501039257113</v>
      </c>
      <c r="K6011" s="235">
        <v>99.991477826819718</v>
      </c>
      <c r="L6011" s="235">
        <v>99.990604744395185</v>
      </c>
      <c r="M6011" s="118"/>
      <c r="N6011" s="118">
        <v>100.87556855254284</v>
      </c>
      <c r="O6011" s="118"/>
    </row>
    <row r="6012" spans="9:15" x14ac:dyDescent="0.35">
      <c r="I6012" s="223">
        <v>49525</v>
      </c>
      <c r="J6012" s="233">
        <v>99.935036951462578</v>
      </c>
      <c r="K6012" s="235">
        <v>99.9914813095223</v>
      </c>
      <c r="L6012" s="235">
        <v>99.990608085524485</v>
      </c>
      <c r="M6012" s="118"/>
      <c r="N6012" s="118">
        <v>100.87537981174688</v>
      </c>
      <c r="O6012" s="118"/>
    </row>
    <row r="6013" spans="9:15" x14ac:dyDescent="0.35">
      <c r="I6013" s="223">
        <v>49526</v>
      </c>
      <c r="J6013" s="233">
        <v>99.935063510354027</v>
      </c>
      <c r="K6013" s="235">
        <v>99.991484792224881</v>
      </c>
      <c r="L6013" s="235">
        <v>99.990611426653786</v>
      </c>
      <c r="M6013" s="118"/>
      <c r="N6013" s="118">
        <v>100.8751910709509</v>
      </c>
      <c r="O6013" s="118"/>
    </row>
    <row r="6014" spans="9:15" x14ac:dyDescent="0.35">
      <c r="I6014" s="223">
        <v>49527</v>
      </c>
      <c r="J6014" s="233">
        <v>99.935090069245476</v>
      </c>
      <c r="K6014" s="235">
        <v>99.991488274927462</v>
      </c>
      <c r="L6014" s="235">
        <v>99.990614767783086</v>
      </c>
      <c r="M6014" s="118"/>
      <c r="N6014" s="118">
        <v>100.87500233015494</v>
      </c>
      <c r="O6014" s="118"/>
    </row>
    <row r="6015" spans="9:15" x14ac:dyDescent="0.35">
      <c r="I6015" s="223">
        <v>49528</v>
      </c>
      <c r="J6015" s="233">
        <v>99.935116628136925</v>
      </c>
      <c r="K6015" s="235">
        <v>99.991491757630044</v>
      </c>
      <c r="L6015" s="235">
        <v>99.990618108912386</v>
      </c>
      <c r="M6015" s="118"/>
      <c r="N6015" s="118">
        <v>100.87481358935896</v>
      </c>
      <c r="O6015" s="118"/>
    </row>
    <row r="6016" spans="9:15" x14ac:dyDescent="0.35">
      <c r="I6016" s="223">
        <v>49529</v>
      </c>
      <c r="J6016" s="233">
        <v>99.935143187028373</v>
      </c>
      <c r="K6016" s="235">
        <v>99.991495240332625</v>
      </c>
      <c r="L6016" s="235">
        <v>99.990621450041687</v>
      </c>
      <c r="M6016" s="118"/>
      <c r="N6016" s="118">
        <v>100.874624848563</v>
      </c>
      <c r="O6016" s="118"/>
    </row>
    <row r="6017" spans="9:15" x14ac:dyDescent="0.35">
      <c r="I6017" s="223">
        <v>49530</v>
      </c>
      <c r="J6017" s="233">
        <v>99.935169745919822</v>
      </c>
      <c r="K6017" s="235">
        <v>99.991498723035207</v>
      </c>
      <c r="L6017" s="235">
        <v>99.990624791170987</v>
      </c>
      <c r="M6017" s="118"/>
      <c r="N6017" s="118">
        <v>100.87443610776702</v>
      </c>
      <c r="O6017" s="118"/>
    </row>
    <row r="6018" spans="9:15" x14ac:dyDescent="0.35">
      <c r="I6018" s="223">
        <v>49531</v>
      </c>
      <c r="J6018" s="233">
        <v>99.935196304811271</v>
      </c>
      <c r="K6018" s="235">
        <v>99.991502205737788</v>
      </c>
      <c r="L6018" s="235">
        <v>99.990628132300287</v>
      </c>
      <c r="M6018" s="118"/>
      <c r="N6018" s="118">
        <v>100.87424736697106</v>
      </c>
      <c r="O6018" s="118"/>
    </row>
    <row r="6019" spans="9:15" x14ac:dyDescent="0.35">
      <c r="I6019" s="223">
        <v>49532</v>
      </c>
      <c r="J6019" s="233">
        <v>99.93522286370272</v>
      </c>
      <c r="K6019" s="235">
        <v>99.99150568844037</v>
      </c>
      <c r="L6019" s="235">
        <v>99.990631473429588</v>
      </c>
      <c r="M6019" s="118"/>
      <c r="N6019" s="118">
        <v>100.87405862617508</v>
      </c>
      <c r="O6019" s="118"/>
    </row>
    <row r="6020" spans="9:15" x14ac:dyDescent="0.35">
      <c r="I6020" s="223">
        <v>49533</v>
      </c>
      <c r="J6020" s="233">
        <v>99.935249422594168</v>
      </c>
      <c r="K6020" s="235">
        <v>99.991509171142951</v>
      </c>
      <c r="L6020" s="235">
        <v>99.990634814558888</v>
      </c>
      <c r="M6020" s="118"/>
      <c r="N6020" s="118">
        <v>100.87386988537912</v>
      </c>
      <c r="O6020" s="118"/>
    </row>
    <row r="6021" spans="9:15" x14ac:dyDescent="0.35">
      <c r="I6021" s="223">
        <v>49534</v>
      </c>
      <c r="J6021" s="233">
        <v>99.935275981485617</v>
      </c>
      <c r="K6021" s="235">
        <v>99.991512653845533</v>
      </c>
      <c r="L6021" s="235">
        <v>99.990638155688188</v>
      </c>
      <c r="M6021" s="118"/>
      <c r="N6021" s="118">
        <v>100.87368114458314</v>
      </c>
      <c r="O6021" s="118"/>
    </row>
    <row r="6022" spans="9:15" x14ac:dyDescent="0.35">
      <c r="I6022" s="223">
        <v>49535</v>
      </c>
      <c r="J6022" s="233">
        <v>99.935302540377066</v>
      </c>
      <c r="K6022" s="235">
        <v>99.991516136548114</v>
      </c>
      <c r="L6022" s="235">
        <v>99.990641496817489</v>
      </c>
      <c r="M6022" s="118"/>
      <c r="N6022" s="118">
        <v>100.87349240378718</v>
      </c>
      <c r="O6022" s="118"/>
    </row>
    <row r="6023" spans="9:15" x14ac:dyDescent="0.35">
      <c r="I6023" s="223">
        <v>49536</v>
      </c>
      <c r="J6023" s="233">
        <v>99.935329099268515</v>
      </c>
      <c r="K6023" s="235">
        <v>99.991519619250695</v>
      </c>
      <c r="L6023" s="235">
        <v>99.990644837946789</v>
      </c>
      <c r="M6023" s="118"/>
      <c r="N6023" s="118">
        <v>100.8733036629912</v>
      </c>
      <c r="O6023" s="118"/>
    </row>
    <row r="6024" spans="9:15" x14ac:dyDescent="0.35">
      <c r="I6024" s="223">
        <v>49537</v>
      </c>
      <c r="J6024" s="233">
        <v>99.935355658159963</v>
      </c>
      <c r="K6024" s="235">
        <v>99.991523101953277</v>
      </c>
      <c r="L6024" s="235">
        <v>99.990648179076089</v>
      </c>
      <c r="M6024" s="118"/>
      <c r="N6024" s="118">
        <v>100.87311492219524</v>
      </c>
      <c r="O6024" s="118"/>
    </row>
    <row r="6025" spans="9:15" x14ac:dyDescent="0.35">
      <c r="I6025" s="223">
        <v>49538</v>
      </c>
      <c r="J6025" s="233">
        <v>99.935382217051412</v>
      </c>
      <c r="K6025" s="235">
        <v>99.991526584655858</v>
      </c>
      <c r="L6025" s="235">
        <v>99.99065152020539</v>
      </c>
      <c r="M6025" s="118"/>
      <c r="N6025" s="118">
        <v>100.87292618139927</v>
      </c>
      <c r="O6025" s="118"/>
    </row>
    <row r="6026" spans="9:15" x14ac:dyDescent="0.35">
      <c r="I6026" s="223">
        <v>49539</v>
      </c>
      <c r="J6026" s="233">
        <v>99.935408775942861</v>
      </c>
      <c r="K6026" s="235">
        <v>99.99153006735844</v>
      </c>
      <c r="L6026" s="235">
        <v>99.99065486133469</v>
      </c>
      <c r="M6026" s="118"/>
      <c r="N6026" s="118">
        <v>100.8727374406033</v>
      </c>
      <c r="O6026" s="118"/>
    </row>
    <row r="6027" spans="9:15" x14ac:dyDescent="0.35">
      <c r="I6027" s="223">
        <v>49540</v>
      </c>
      <c r="J6027" s="233">
        <v>99.93543533483431</v>
      </c>
      <c r="K6027" s="235">
        <v>99.991533550061021</v>
      </c>
      <c r="L6027" s="235">
        <v>99.99065820246399</v>
      </c>
      <c r="M6027" s="118"/>
      <c r="N6027" s="118">
        <v>100.87254869980733</v>
      </c>
      <c r="O6027" s="118"/>
    </row>
    <row r="6028" spans="9:15" x14ac:dyDescent="0.35">
      <c r="I6028" s="223">
        <v>49541</v>
      </c>
      <c r="J6028" s="233">
        <v>99.935461893725758</v>
      </c>
      <c r="K6028" s="235">
        <v>99.991537032763603</v>
      </c>
      <c r="L6028" s="235">
        <v>99.990661543593291</v>
      </c>
      <c r="M6028" s="118"/>
      <c r="N6028" s="118">
        <v>100.87235995901136</v>
      </c>
      <c r="O6028" s="118"/>
    </row>
    <row r="6029" spans="9:15" x14ac:dyDescent="0.35">
      <c r="I6029" s="223">
        <v>49542</v>
      </c>
      <c r="J6029" s="233">
        <v>99.935488452617207</v>
      </c>
      <c r="K6029" s="235">
        <v>99.991540515466184</v>
      </c>
      <c r="L6029" s="235">
        <v>99.990664884722591</v>
      </c>
      <c r="M6029" s="118"/>
      <c r="N6029" s="118">
        <v>100.87217121821539</v>
      </c>
      <c r="O6029" s="118"/>
    </row>
    <row r="6030" spans="9:15" x14ac:dyDescent="0.35">
      <c r="I6030" s="223">
        <v>49543</v>
      </c>
      <c r="J6030" s="233">
        <v>99.935515011508656</v>
      </c>
      <c r="K6030" s="235">
        <v>99.991543998168765</v>
      </c>
      <c r="L6030" s="235">
        <v>99.990668225851891</v>
      </c>
      <c r="M6030" s="118"/>
      <c r="N6030" s="118">
        <v>100.87198247741942</v>
      </c>
      <c r="O6030" s="118"/>
    </row>
    <row r="6031" spans="9:15" x14ac:dyDescent="0.35">
      <c r="I6031" s="223">
        <v>49544</v>
      </c>
      <c r="J6031" s="233">
        <v>99.935541570400105</v>
      </c>
      <c r="K6031" s="235">
        <v>99.991547480871347</v>
      </c>
      <c r="L6031" s="235">
        <v>99.990671566981192</v>
      </c>
      <c r="M6031" s="118"/>
      <c r="N6031" s="118">
        <v>100.87179373662345</v>
      </c>
      <c r="O6031" s="118"/>
    </row>
    <row r="6032" spans="9:15" x14ac:dyDescent="0.35">
      <c r="I6032" s="223">
        <v>49545</v>
      </c>
      <c r="J6032" s="233">
        <v>99.935568129291553</v>
      </c>
      <c r="K6032" s="235">
        <v>99.991550963573928</v>
      </c>
      <c r="L6032" s="235">
        <v>99.990674908110492</v>
      </c>
      <c r="M6032" s="118"/>
      <c r="N6032" s="118">
        <v>100.87160499582748</v>
      </c>
      <c r="O6032" s="118"/>
    </row>
    <row r="6033" spans="9:15" x14ac:dyDescent="0.35">
      <c r="I6033" s="223">
        <v>49546</v>
      </c>
      <c r="J6033" s="233">
        <v>99.935594688183002</v>
      </c>
      <c r="K6033" s="235">
        <v>99.99155444627651</v>
      </c>
      <c r="L6033" s="235">
        <v>99.990678249239792</v>
      </c>
      <c r="M6033" s="118"/>
      <c r="N6033" s="118">
        <v>100.87141625503151</v>
      </c>
      <c r="O6033" s="118"/>
    </row>
    <row r="6034" spans="9:15" x14ac:dyDescent="0.35">
      <c r="I6034" s="223">
        <v>49547</v>
      </c>
      <c r="J6034" s="233">
        <v>99.935621247074451</v>
      </c>
      <c r="K6034" s="235">
        <v>99.991557928979091</v>
      </c>
      <c r="L6034" s="235">
        <v>99.990681590369093</v>
      </c>
      <c r="M6034" s="118"/>
      <c r="N6034" s="118">
        <v>100.87122751423554</v>
      </c>
      <c r="O6034" s="118"/>
    </row>
    <row r="6035" spans="9:15" x14ac:dyDescent="0.35">
      <c r="I6035" s="223">
        <v>49548</v>
      </c>
      <c r="J6035" s="233">
        <v>99.9356478059659</v>
      </c>
      <c r="K6035" s="235">
        <v>99.991561411681673</v>
      </c>
      <c r="L6035" s="235">
        <v>99.990684931498393</v>
      </c>
      <c r="M6035" s="118"/>
      <c r="N6035" s="118">
        <v>100.87103877343957</v>
      </c>
      <c r="O6035" s="118"/>
    </row>
    <row r="6036" spans="9:15" x14ac:dyDescent="0.35">
      <c r="I6036" s="223">
        <v>49549</v>
      </c>
      <c r="J6036" s="233">
        <v>99.935674364857348</v>
      </c>
      <c r="K6036" s="235">
        <v>99.991564894384254</v>
      </c>
      <c r="L6036" s="235">
        <v>99.990688272627693</v>
      </c>
      <c r="M6036" s="118"/>
      <c r="N6036" s="118">
        <v>100.8708500326436</v>
      </c>
      <c r="O6036" s="118"/>
    </row>
    <row r="6037" spans="9:15" x14ac:dyDescent="0.35">
      <c r="I6037" s="223">
        <v>49550</v>
      </c>
      <c r="J6037" s="233">
        <v>99.935700923748797</v>
      </c>
      <c r="K6037" s="235">
        <v>99.991568377086836</v>
      </c>
      <c r="L6037" s="235">
        <v>99.990691613756994</v>
      </c>
      <c r="M6037" s="118"/>
      <c r="N6037" s="118">
        <v>100.87066129184763</v>
      </c>
      <c r="O6037" s="118"/>
    </row>
    <row r="6038" spans="9:15" x14ac:dyDescent="0.35">
      <c r="I6038" s="223">
        <v>49551</v>
      </c>
      <c r="J6038" s="233">
        <v>99.935727482640246</v>
      </c>
      <c r="K6038" s="235">
        <v>99.991571859789417</v>
      </c>
      <c r="L6038" s="235">
        <v>99.990694954886294</v>
      </c>
      <c r="M6038" s="118"/>
      <c r="N6038" s="118">
        <v>100.87047255105166</v>
      </c>
      <c r="O6038" s="118"/>
    </row>
    <row r="6039" spans="9:15" x14ac:dyDescent="0.35">
      <c r="I6039" s="223">
        <v>49552</v>
      </c>
      <c r="J6039" s="233">
        <v>99.935754041531695</v>
      </c>
      <c r="K6039" s="235">
        <v>99.991575342491998</v>
      </c>
      <c r="L6039" s="235">
        <v>99.990698296015594</v>
      </c>
      <c r="M6039" s="118"/>
      <c r="N6039" s="118">
        <v>100.87028381025569</v>
      </c>
      <c r="O6039" s="118"/>
    </row>
    <row r="6040" spans="9:15" x14ac:dyDescent="0.35">
      <c r="I6040" s="223">
        <v>49553</v>
      </c>
      <c r="J6040" s="233">
        <v>99.935780600423143</v>
      </c>
      <c r="K6040" s="235">
        <v>99.99157882519458</v>
      </c>
      <c r="L6040" s="235">
        <v>99.990701637144895</v>
      </c>
      <c r="M6040" s="118"/>
      <c r="N6040" s="118">
        <v>100.87009506945972</v>
      </c>
      <c r="O6040" s="118"/>
    </row>
    <row r="6041" spans="9:15" x14ac:dyDescent="0.35">
      <c r="I6041" s="223">
        <v>49554</v>
      </c>
      <c r="J6041" s="233">
        <v>99.935807159314592</v>
      </c>
      <c r="K6041" s="235">
        <v>99.991582307897161</v>
      </c>
      <c r="L6041" s="235">
        <v>99.990704978274195</v>
      </c>
      <c r="M6041" s="118"/>
      <c r="N6041" s="118">
        <v>100.86990632866375</v>
      </c>
      <c r="O6041" s="118"/>
    </row>
    <row r="6042" spans="9:15" x14ac:dyDescent="0.35">
      <c r="I6042" s="223">
        <v>49555</v>
      </c>
      <c r="J6042" s="233">
        <v>99.935833718206041</v>
      </c>
      <c r="K6042" s="235">
        <v>99.991585790599743</v>
      </c>
      <c r="L6042" s="235">
        <v>99.990708319403495</v>
      </c>
      <c r="M6042" s="118"/>
      <c r="N6042" s="118">
        <v>100.86971758786778</v>
      </c>
      <c r="O6042" s="118"/>
    </row>
    <row r="6043" spans="9:15" x14ac:dyDescent="0.35">
      <c r="I6043" s="223">
        <v>49556</v>
      </c>
      <c r="J6043" s="233">
        <v>99.93586027709749</v>
      </c>
      <c r="K6043" s="235">
        <v>99.991589273302324</v>
      </c>
      <c r="L6043" s="235">
        <v>99.990711660532796</v>
      </c>
      <c r="M6043" s="118"/>
      <c r="N6043" s="118">
        <v>100.86952884707181</v>
      </c>
      <c r="O6043" s="118"/>
    </row>
    <row r="6044" spans="9:15" x14ac:dyDescent="0.35">
      <c r="I6044" s="223">
        <v>49557</v>
      </c>
      <c r="J6044" s="233">
        <v>99.935886835988939</v>
      </c>
      <c r="K6044" s="235">
        <v>99.991592756004906</v>
      </c>
      <c r="L6044" s="235">
        <v>99.990715001662096</v>
      </c>
      <c r="M6044" s="118"/>
      <c r="N6044" s="118">
        <v>100.86934010627584</v>
      </c>
      <c r="O6044" s="118"/>
    </row>
    <row r="6045" spans="9:15" x14ac:dyDescent="0.35">
      <c r="I6045" s="223">
        <v>49558</v>
      </c>
      <c r="J6045" s="233">
        <v>99.935913394880387</v>
      </c>
      <c r="K6045" s="235">
        <v>99.991596238707487</v>
      </c>
      <c r="L6045" s="235">
        <v>99.990718342791396</v>
      </c>
      <c r="M6045" s="118"/>
      <c r="N6045" s="118">
        <v>100.86915136547987</v>
      </c>
      <c r="O6045" s="118"/>
    </row>
    <row r="6046" spans="9:15" x14ac:dyDescent="0.35">
      <c r="I6046" s="223">
        <v>49559</v>
      </c>
      <c r="J6046" s="233">
        <v>99.935939953771836</v>
      </c>
      <c r="K6046" s="235">
        <v>99.991599721410068</v>
      </c>
      <c r="L6046" s="235">
        <v>99.990721683920697</v>
      </c>
      <c r="M6046" s="118"/>
      <c r="N6046" s="118">
        <v>100.8689626246839</v>
      </c>
      <c r="O6046" s="118"/>
    </row>
    <row r="6047" spans="9:15" x14ac:dyDescent="0.35">
      <c r="I6047" s="223">
        <v>49560</v>
      </c>
      <c r="J6047" s="233">
        <v>99.935966512663285</v>
      </c>
      <c r="K6047" s="235">
        <v>99.99160320411265</v>
      </c>
      <c r="L6047" s="235">
        <v>99.990725025049997</v>
      </c>
      <c r="M6047" s="118"/>
      <c r="N6047" s="118">
        <v>100.86877388388793</v>
      </c>
      <c r="O6047" s="118"/>
    </row>
    <row r="6048" spans="9:15" x14ac:dyDescent="0.35">
      <c r="I6048" s="223">
        <v>49561</v>
      </c>
      <c r="J6048" s="233">
        <v>99.935993071554734</v>
      </c>
      <c r="K6048" s="235">
        <v>99.991606686815231</v>
      </c>
      <c r="L6048" s="235">
        <v>99.990728366179297</v>
      </c>
      <c r="M6048" s="118"/>
      <c r="N6048" s="118">
        <v>100.86858514309196</v>
      </c>
      <c r="O6048" s="118"/>
    </row>
    <row r="6049" spans="9:15" x14ac:dyDescent="0.35">
      <c r="I6049" s="223">
        <v>49562</v>
      </c>
      <c r="J6049" s="233">
        <v>99.936019630446182</v>
      </c>
      <c r="K6049" s="235">
        <v>99.991610169517813</v>
      </c>
      <c r="L6049" s="235">
        <v>99.990731707308598</v>
      </c>
      <c r="M6049" s="118"/>
      <c r="N6049" s="118">
        <v>100.86839640229599</v>
      </c>
      <c r="O6049" s="118"/>
    </row>
    <row r="6050" spans="9:15" x14ac:dyDescent="0.35">
      <c r="I6050" s="223">
        <v>49563</v>
      </c>
      <c r="J6050" s="233">
        <v>99.936046189337631</v>
      </c>
      <c r="K6050" s="235">
        <v>99.991613652220394</v>
      </c>
      <c r="L6050" s="235">
        <v>99.990735048437898</v>
      </c>
      <c r="M6050" s="118"/>
      <c r="N6050" s="118">
        <v>100.86820766150002</v>
      </c>
      <c r="O6050" s="118"/>
    </row>
    <row r="6051" spans="9:15" x14ac:dyDescent="0.35">
      <c r="I6051" s="223">
        <v>49564</v>
      </c>
      <c r="J6051" s="233">
        <v>99.93607274822908</v>
      </c>
      <c r="K6051" s="235">
        <v>99.991617134922976</v>
      </c>
      <c r="L6051" s="235">
        <v>99.990738389567198</v>
      </c>
      <c r="M6051" s="118"/>
      <c r="N6051" s="118">
        <v>100.86801892070405</v>
      </c>
      <c r="O6051" s="118"/>
    </row>
    <row r="6052" spans="9:15" x14ac:dyDescent="0.35">
      <c r="I6052" s="223">
        <v>49565</v>
      </c>
      <c r="J6052" s="233">
        <v>99.936099307120529</v>
      </c>
      <c r="K6052" s="235">
        <v>99.991620617625557</v>
      </c>
      <c r="L6052" s="235">
        <v>99.990741730696499</v>
      </c>
      <c r="M6052" s="118"/>
      <c r="N6052" s="118">
        <v>100.86783017990808</v>
      </c>
      <c r="O6052" s="118"/>
    </row>
    <row r="6053" spans="9:15" x14ac:dyDescent="0.35">
      <c r="I6053" s="223">
        <v>49566</v>
      </c>
      <c r="J6053" s="233">
        <v>99.936125866011977</v>
      </c>
      <c r="K6053" s="235">
        <v>99.991624100328139</v>
      </c>
      <c r="L6053" s="235">
        <v>99.990745071825799</v>
      </c>
      <c r="M6053" s="118"/>
      <c r="N6053" s="118">
        <v>100.86764143911211</v>
      </c>
      <c r="O6053" s="118"/>
    </row>
    <row r="6054" spans="9:15" x14ac:dyDescent="0.35">
      <c r="I6054" s="223">
        <v>49567</v>
      </c>
      <c r="J6054" s="233">
        <v>99.936152424903426</v>
      </c>
      <c r="K6054" s="235">
        <v>99.99162758303072</v>
      </c>
      <c r="L6054" s="235">
        <v>99.990748412955099</v>
      </c>
      <c r="M6054" s="118"/>
      <c r="N6054" s="118">
        <v>100.86745269831614</v>
      </c>
      <c r="O6054" s="118"/>
    </row>
    <row r="6055" spans="9:15" x14ac:dyDescent="0.35">
      <c r="I6055" s="223">
        <v>49568</v>
      </c>
      <c r="J6055" s="233">
        <v>99.936178983794875</v>
      </c>
      <c r="K6055" s="235">
        <v>99.991631065733301</v>
      </c>
      <c r="L6055" s="235">
        <v>99.9907517540844</v>
      </c>
      <c r="M6055" s="118"/>
      <c r="N6055" s="118">
        <v>100.86726395752017</v>
      </c>
      <c r="O6055" s="118"/>
    </row>
    <row r="6056" spans="9:15" x14ac:dyDescent="0.35">
      <c r="I6056" s="223">
        <v>49569</v>
      </c>
      <c r="J6056" s="233">
        <v>99.936205542686324</v>
      </c>
      <c r="K6056" s="235">
        <v>99.991634548435883</v>
      </c>
      <c r="L6056" s="235">
        <v>99.9907550952137</v>
      </c>
      <c r="M6056" s="118"/>
      <c r="N6056" s="118">
        <v>100.8670752167242</v>
      </c>
      <c r="O6056" s="118"/>
    </row>
    <row r="6057" spans="9:15" x14ac:dyDescent="0.35">
      <c r="I6057" s="223">
        <v>49570</v>
      </c>
      <c r="J6057" s="233">
        <v>99.936232101577772</v>
      </c>
      <c r="K6057" s="235">
        <v>99.991638031138464</v>
      </c>
      <c r="L6057" s="235">
        <v>99.990758436343</v>
      </c>
      <c r="M6057" s="118"/>
      <c r="N6057" s="118">
        <v>100.86688647592823</v>
      </c>
      <c r="O6057" s="118"/>
    </row>
    <row r="6058" spans="9:15" x14ac:dyDescent="0.35">
      <c r="I6058" s="223">
        <v>49571</v>
      </c>
      <c r="J6058" s="233">
        <v>99.936258660469221</v>
      </c>
      <c r="K6058" s="235">
        <v>99.991641513841046</v>
      </c>
      <c r="L6058" s="235">
        <v>99.990761777472301</v>
      </c>
      <c r="M6058" s="118"/>
      <c r="N6058" s="118">
        <v>100.86669773513226</v>
      </c>
      <c r="O6058" s="118"/>
    </row>
    <row r="6059" spans="9:15" x14ac:dyDescent="0.35">
      <c r="I6059" s="223">
        <v>49572</v>
      </c>
      <c r="J6059" s="233">
        <v>99.93628521936067</v>
      </c>
      <c r="K6059" s="235">
        <v>99.991644996543627</v>
      </c>
      <c r="L6059" s="235">
        <v>99.990765118601601</v>
      </c>
      <c r="M6059" s="118"/>
      <c r="N6059" s="118">
        <v>100.86650899433629</v>
      </c>
      <c r="O6059" s="118"/>
    </row>
    <row r="6060" spans="9:15" x14ac:dyDescent="0.35">
      <c r="I6060" s="223">
        <v>49573</v>
      </c>
      <c r="J6060" s="233">
        <v>99.936311778252119</v>
      </c>
      <c r="K6060" s="235">
        <v>99.991648479246209</v>
      </c>
      <c r="L6060" s="235">
        <v>99.990768459730901</v>
      </c>
      <c r="M6060" s="118"/>
      <c r="N6060" s="118">
        <v>100.86632025354032</v>
      </c>
      <c r="O6060" s="118"/>
    </row>
    <row r="6061" spans="9:15" x14ac:dyDescent="0.35">
      <c r="I6061" s="223">
        <v>49574</v>
      </c>
      <c r="J6061" s="233">
        <v>99.936338337143567</v>
      </c>
      <c r="K6061" s="235">
        <v>99.99165196194879</v>
      </c>
      <c r="L6061" s="235">
        <v>99.990771800860202</v>
      </c>
      <c r="M6061" s="118"/>
      <c r="N6061" s="118">
        <v>100.86613151274435</v>
      </c>
      <c r="O6061" s="118"/>
    </row>
    <row r="6062" spans="9:15" x14ac:dyDescent="0.35">
      <c r="I6062" s="223">
        <v>49575</v>
      </c>
      <c r="J6062" s="233">
        <v>99.936364896035016</v>
      </c>
      <c r="K6062" s="235">
        <v>99.991655444651371</v>
      </c>
      <c r="L6062" s="235">
        <v>99.990775141989502</v>
      </c>
      <c r="M6062" s="118"/>
      <c r="N6062" s="118">
        <v>100.86594277194838</v>
      </c>
      <c r="O6062" s="118"/>
    </row>
    <row r="6063" spans="9:15" x14ac:dyDescent="0.35">
      <c r="I6063" s="223">
        <v>49576</v>
      </c>
      <c r="J6063" s="233">
        <v>99.936391454926465</v>
      </c>
      <c r="K6063" s="235">
        <v>99.991658927353953</v>
      </c>
      <c r="L6063" s="235">
        <v>99.990778483118802</v>
      </c>
      <c r="M6063" s="118"/>
      <c r="N6063" s="118">
        <v>100.86575403115241</v>
      </c>
      <c r="O6063" s="118"/>
    </row>
    <row r="6064" spans="9:15" x14ac:dyDescent="0.35">
      <c r="I6064" s="223">
        <v>49577</v>
      </c>
      <c r="J6064" s="233">
        <v>99.936418013817914</v>
      </c>
      <c r="K6064" s="235">
        <v>99.991662410056534</v>
      </c>
      <c r="L6064" s="235">
        <v>99.990781824248103</v>
      </c>
      <c r="M6064" s="118"/>
      <c r="N6064" s="118">
        <v>100.86556529035644</v>
      </c>
      <c r="O6064" s="118"/>
    </row>
    <row r="6065" spans="9:15" x14ac:dyDescent="0.35">
      <c r="I6065" s="223">
        <v>49578</v>
      </c>
      <c r="J6065" s="233">
        <v>99.936444572709362</v>
      </c>
      <c r="K6065" s="235">
        <v>99.991665892759116</v>
      </c>
      <c r="L6065" s="235">
        <v>99.990785165377403</v>
      </c>
      <c r="M6065" s="118"/>
      <c r="N6065" s="118">
        <v>100.86537654956047</v>
      </c>
      <c r="O6065" s="118"/>
    </row>
    <row r="6066" spans="9:15" x14ac:dyDescent="0.35">
      <c r="I6066" s="223">
        <v>49579</v>
      </c>
      <c r="J6066" s="233">
        <v>99.936471131600811</v>
      </c>
      <c r="K6066" s="235">
        <v>99.991669375461697</v>
      </c>
      <c r="L6066" s="235">
        <v>99.990788506506703</v>
      </c>
      <c r="M6066" s="118"/>
      <c r="N6066" s="118">
        <v>100.8651878087645</v>
      </c>
      <c r="O6066" s="118"/>
    </row>
    <row r="6067" spans="9:15" x14ac:dyDescent="0.35">
      <c r="I6067" s="223">
        <v>49580</v>
      </c>
      <c r="J6067" s="233">
        <v>99.93649769049226</v>
      </c>
      <c r="K6067" s="235">
        <v>99.991672858164279</v>
      </c>
      <c r="L6067" s="235">
        <v>99.990791847636004</v>
      </c>
      <c r="M6067" s="118"/>
      <c r="N6067" s="118">
        <v>100.86499906796853</v>
      </c>
      <c r="O6067" s="118"/>
    </row>
    <row r="6068" spans="9:15" x14ac:dyDescent="0.35">
      <c r="I6068" s="223">
        <v>49581</v>
      </c>
      <c r="J6068" s="233">
        <v>99.936524249383709</v>
      </c>
      <c r="K6068" s="235">
        <v>99.99167634086686</v>
      </c>
      <c r="L6068" s="235">
        <v>99.990795188765304</v>
      </c>
      <c r="M6068" s="118"/>
      <c r="N6068" s="118">
        <v>100.86481032717256</v>
      </c>
      <c r="O6068" s="118"/>
    </row>
    <row r="6069" spans="9:15" x14ac:dyDescent="0.35">
      <c r="I6069" s="223">
        <v>49582</v>
      </c>
      <c r="J6069" s="233">
        <v>99.936550808275157</v>
      </c>
      <c r="K6069" s="235">
        <v>99.991679823569442</v>
      </c>
      <c r="L6069" s="235">
        <v>99.990798529894604</v>
      </c>
      <c r="M6069" s="118"/>
      <c r="N6069" s="118">
        <v>100.86462158637659</v>
      </c>
      <c r="O6069" s="118"/>
    </row>
    <row r="6070" spans="9:15" x14ac:dyDescent="0.35">
      <c r="I6070" s="223">
        <v>49583</v>
      </c>
      <c r="J6070" s="233">
        <v>99.936577367166606</v>
      </c>
      <c r="K6070" s="235">
        <v>99.991683306272023</v>
      </c>
      <c r="L6070" s="235">
        <v>99.990801871023905</v>
      </c>
      <c r="M6070" s="118"/>
      <c r="N6070" s="118">
        <v>100.86443284558062</v>
      </c>
      <c r="O6070" s="118"/>
    </row>
    <row r="6071" spans="9:15" x14ac:dyDescent="0.35">
      <c r="I6071" s="223">
        <v>49584</v>
      </c>
      <c r="J6071" s="233">
        <v>99.936603926058055</v>
      </c>
      <c r="K6071" s="235">
        <v>99.991686788974604</v>
      </c>
      <c r="L6071" s="235">
        <v>99.990805212153205</v>
      </c>
      <c r="M6071" s="118"/>
      <c r="N6071" s="118">
        <v>100.86424410478465</v>
      </c>
      <c r="O6071" s="118"/>
    </row>
    <row r="6072" spans="9:15" x14ac:dyDescent="0.35">
      <c r="I6072" s="223">
        <v>49585</v>
      </c>
      <c r="J6072" s="233">
        <v>99.936630484949504</v>
      </c>
      <c r="K6072" s="235">
        <v>99.991690271677186</v>
      </c>
      <c r="L6072" s="235">
        <v>99.990808553282505</v>
      </c>
      <c r="M6072" s="118"/>
      <c r="N6072" s="118">
        <v>100.86405536398868</v>
      </c>
      <c r="O6072" s="118"/>
    </row>
    <row r="6073" spans="9:15" x14ac:dyDescent="0.35">
      <c r="I6073" s="223">
        <v>49586</v>
      </c>
      <c r="J6073" s="233">
        <v>99.936657043840952</v>
      </c>
      <c r="K6073" s="235">
        <v>99.991693754379767</v>
      </c>
      <c r="L6073" s="235">
        <v>99.990811894411806</v>
      </c>
      <c r="M6073" s="118"/>
      <c r="N6073" s="118">
        <v>100.86386662319271</v>
      </c>
      <c r="O6073" s="118"/>
    </row>
    <row r="6074" spans="9:15" x14ac:dyDescent="0.35">
      <c r="I6074" s="223">
        <v>49587</v>
      </c>
      <c r="J6074" s="233">
        <v>99.936683602732401</v>
      </c>
      <c r="K6074" s="235">
        <v>99.991697237082349</v>
      </c>
      <c r="L6074" s="235">
        <v>99.990815235541106</v>
      </c>
      <c r="M6074" s="118"/>
      <c r="N6074" s="118">
        <v>100.86367788239674</v>
      </c>
      <c r="O6074" s="118"/>
    </row>
    <row r="6075" spans="9:15" x14ac:dyDescent="0.35">
      <c r="I6075" s="223">
        <v>49588</v>
      </c>
      <c r="J6075" s="233">
        <v>99.93671016162385</v>
      </c>
      <c r="K6075" s="235">
        <v>99.99170071978493</v>
      </c>
      <c r="L6075" s="235">
        <v>99.990818576670407</v>
      </c>
      <c r="M6075" s="118"/>
      <c r="N6075" s="118">
        <v>100.86348914160077</v>
      </c>
      <c r="O6075" s="118"/>
    </row>
    <row r="6076" spans="9:15" x14ac:dyDescent="0.35">
      <c r="I6076" s="223">
        <v>49589</v>
      </c>
      <c r="J6076" s="233">
        <v>99.936736720515299</v>
      </c>
      <c r="K6076" s="235">
        <v>99.991704202487512</v>
      </c>
      <c r="L6076" s="235">
        <v>99.990821917799707</v>
      </c>
      <c r="M6076" s="118"/>
      <c r="N6076" s="118">
        <v>100.8633004008048</v>
      </c>
      <c r="O6076" s="118"/>
    </row>
    <row r="6077" spans="9:15" x14ac:dyDescent="0.35">
      <c r="I6077" s="223">
        <v>49590</v>
      </c>
      <c r="J6077" s="233">
        <v>99.936763279406748</v>
      </c>
      <c r="K6077" s="235">
        <v>99.991707685190093</v>
      </c>
      <c r="L6077" s="235">
        <v>99.990825258929007</v>
      </c>
      <c r="M6077" s="118"/>
      <c r="N6077" s="118">
        <v>100.86311166000883</v>
      </c>
      <c r="O6077" s="118"/>
    </row>
    <row r="6078" spans="9:15" x14ac:dyDescent="0.35">
      <c r="I6078" s="223">
        <v>49591</v>
      </c>
      <c r="J6078" s="233">
        <v>99.936789838298196</v>
      </c>
      <c r="K6078" s="235">
        <v>99.991711167892674</v>
      </c>
      <c r="L6078" s="235">
        <v>99.990828600058308</v>
      </c>
      <c r="M6078" s="118"/>
      <c r="N6078" s="118">
        <v>100.86292291921286</v>
      </c>
      <c r="O6078" s="118"/>
    </row>
    <row r="6079" spans="9:15" x14ac:dyDescent="0.35">
      <c r="I6079" s="223">
        <v>49592</v>
      </c>
      <c r="J6079" s="233">
        <v>99.936816397189645</v>
      </c>
      <c r="K6079" s="235">
        <v>99.991714650595256</v>
      </c>
      <c r="L6079" s="235">
        <v>99.990831941187608</v>
      </c>
      <c r="M6079" s="118"/>
      <c r="N6079" s="118">
        <v>100.86273417841689</v>
      </c>
      <c r="O6079" s="118"/>
    </row>
    <row r="6080" spans="9:15" x14ac:dyDescent="0.35">
      <c r="I6080" s="223">
        <v>49593</v>
      </c>
      <c r="J6080" s="233">
        <v>99.936842956081094</v>
      </c>
      <c r="K6080" s="235">
        <v>99.991718133297837</v>
      </c>
      <c r="L6080" s="235">
        <v>99.990835282316908</v>
      </c>
      <c r="M6080" s="118"/>
      <c r="N6080" s="118">
        <v>100.86254543762092</v>
      </c>
      <c r="O6080" s="118"/>
    </row>
    <row r="6081" spans="9:15" x14ac:dyDescent="0.35">
      <c r="I6081" s="223">
        <v>49594</v>
      </c>
      <c r="J6081" s="233">
        <v>99.936869514972543</v>
      </c>
      <c r="K6081" s="235">
        <v>99.991721616000419</v>
      </c>
      <c r="L6081" s="235">
        <v>99.990838623446209</v>
      </c>
      <c r="M6081" s="118"/>
      <c r="N6081" s="118">
        <v>100.86235669682495</v>
      </c>
      <c r="O6081" s="118"/>
    </row>
    <row r="6082" spans="9:15" x14ac:dyDescent="0.35">
      <c r="I6082" s="223">
        <v>49595</v>
      </c>
      <c r="J6082" s="233">
        <v>99.936896073863991</v>
      </c>
      <c r="K6082" s="235">
        <v>99.991725098703</v>
      </c>
      <c r="L6082" s="235">
        <v>99.990841964575509</v>
      </c>
      <c r="M6082" s="118"/>
      <c r="N6082" s="118">
        <v>100.86216795602898</v>
      </c>
      <c r="O6082" s="118"/>
    </row>
    <row r="6083" spans="9:15" x14ac:dyDescent="0.35">
      <c r="I6083" s="223">
        <v>49596</v>
      </c>
      <c r="J6083" s="233">
        <v>99.93692263275544</v>
      </c>
      <c r="K6083" s="235">
        <v>99.991728581405582</v>
      </c>
      <c r="L6083" s="235">
        <v>99.990845305704809</v>
      </c>
      <c r="M6083" s="118"/>
      <c r="N6083" s="118">
        <v>100.86197921523301</v>
      </c>
      <c r="O6083" s="118"/>
    </row>
    <row r="6084" spans="9:15" x14ac:dyDescent="0.35">
      <c r="I6084" s="223">
        <v>49597</v>
      </c>
      <c r="J6084" s="233">
        <v>99.936949191646889</v>
      </c>
      <c r="K6084" s="235">
        <v>99.991732064108163</v>
      </c>
      <c r="L6084" s="235">
        <v>99.99084864683411</v>
      </c>
      <c r="M6084" s="118"/>
      <c r="N6084" s="118">
        <v>100.86179047443704</v>
      </c>
      <c r="O6084" s="118"/>
    </row>
    <row r="6085" spans="9:15" x14ac:dyDescent="0.35">
      <c r="I6085" s="223">
        <v>49598</v>
      </c>
      <c r="J6085" s="233">
        <v>99.936975750538338</v>
      </c>
      <c r="K6085" s="235">
        <v>99.991735546810744</v>
      </c>
      <c r="L6085" s="235">
        <v>99.99085198796341</v>
      </c>
      <c r="M6085" s="118"/>
      <c r="N6085" s="118">
        <v>100.86160173364107</v>
      </c>
      <c r="O6085" s="118"/>
    </row>
    <row r="6086" spans="9:15" x14ac:dyDescent="0.35">
      <c r="I6086" s="223">
        <v>49599</v>
      </c>
      <c r="J6086" s="233">
        <v>99.937002309429786</v>
      </c>
      <c r="K6086" s="235">
        <v>99.991739029513326</v>
      </c>
      <c r="L6086" s="235">
        <v>99.99085532909271</v>
      </c>
      <c r="M6086" s="118"/>
      <c r="N6086" s="118">
        <v>100.8614129928451</v>
      </c>
      <c r="O6086" s="118"/>
    </row>
    <row r="6087" spans="9:15" x14ac:dyDescent="0.35">
      <c r="I6087" s="223">
        <v>49600</v>
      </c>
      <c r="J6087" s="233">
        <v>99.937028868321235</v>
      </c>
      <c r="K6087" s="235">
        <v>99.991742512215907</v>
      </c>
      <c r="L6087" s="235">
        <v>99.990858670222011</v>
      </c>
      <c r="M6087" s="118"/>
      <c r="N6087" s="118">
        <v>100.86122425204913</v>
      </c>
      <c r="O6087" s="118"/>
    </row>
    <row r="6088" spans="9:15" x14ac:dyDescent="0.35">
      <c r="I6088" s="223">
        <v>49601</v>
      </c>
      <c r="J6088" s="233">
        <v>99.937055427212684</v>
      </c>
      <c r="K6088" s="235">
        <v>99.991745994918489</v>
      </c>
      <c r="L6088" s="235">
        <v>99.990862011351311</v>
      </c>
      <c r="M6088" s="118"/>
      <c r="N6088" s="118">
        <v>100.86103551125316</v>
      </c>
      <c r="O6088" s="118"/>
    </row>
    <row r="6089" spans="9:15" x14ac:dyDescent="0.35">
      <c r="I6089" s="223">
        <v>49602</v>
      </c>
      <c r="J6089" s="233">
        <v>99.937081986104133</v>
      </c>
      <c r="K6089" s="235">
        <v>99.99174947762107</v>
      </c>
      <c r="L6089" s="235">
        <v>99.990865352480611</v>
      </c>
      <c r="M6089" s="118"/>
      <c r="N6089" s="118">
        <v>100.86084677045719</v>
      </c>
      <c r="O6089" s="118"/>
    </row>
    <row r="6090" spans="9:15" x14ac:dyDescent="0.35">
      <c r="I6090" s="223">
        <v>49603</v>
      </c>
      <c r="J6090" s="233">
        <v>99.937108544995581</v>
      </c>
      <c r="K6090" s="235">
        <v>99.991752960323652</v>
      </c>
      <c r="L6090" s="235">
        <v>99.990868693609912</v>
      </c>
      <c r="M6090" s="118"/>
      <c r="N6090" s="118">
        <v>100.86065802966122</v>
      </c>
      <c r="O6090" s="118"/>
    </row>
    <row r="6091" spans="9:15" x14ac:dyDescent="0.35">
      <c r="I6091" s="223">
        <v>49604</v>
      </c>
      <c r="J6091" s="233">
        <v>99.93713510388703</v>
      </c>
      <c r="K6091" s="235">
        <v>99.991756443026233</v>
      </c>
      <c r="L6091" s="235">
        <v>99.990872034739212</v>
      </c>
      <c r="M6091" s="118"/>
      <c r="N6091" s="118">
        <v>100.86046928886525</v>
      </c>
      <c r="O6091" s="118"/>
    </row>
    <row r="6092" spans="9:15" x14ac:dyDescent="0.35">
      <c r="I6092" s="223">
        <v>49605</v>
      </c>
      <c r="J6092" s="233">
        <v>99.937161662778479</v>
      </c>
      <c r="K6092" s="235">
        <v>99.991759925728815</v>
      </c>
      <c r="L6092" s="235">
        <v>99.990875375868512</v>
      </c>
      <c r="M6092" s="118"/>
      <c r="N6092" s="118">
        <v>100.86028054806928</v>
      </c>
      <c r="O6092" s="118"/>
    </row>
    <row r="6093" spans="9:15" x14ac:dyDescent="0.35">
      <c r="I6093" s="223">
        <v>49606</v>
      </c>
      <c r="J6093" s="233">
        <v>99.937188221669928</v>
      </c>
      <c r="K6093" s="235">
        <v>99.991763408431396</v>
      </c>
      <c r="L6093" s="235">
        <v>99.990878716997813</v>
      </c>
      <c r="M6093" s="118"/>
      <c r="N6093" s="118">
        <v>100.86009180727331</v>
      </c>
      <c r="O6093" s="118"/>
    </row>
    <row r="6094" spans="9:15" x14ac:dyDescent="0.35">
      <c r="I6094" s="223">
        <v>49607</v>
      </c>
      <c r="J6094" s="233">
        <v>99.937214780561376</v>
      </c>
      <c r="K6094" s="235">
        <v>99.991766891133977</v>
      </c>
      <c r="L6094" s="235">
        <v>99.990882058127113</v>
      </c>
      <c r="M6094" s="118"/>
      <c r="N6094" s="118">
        <v>100.85990306647734</v>
      </c>
      <c r="O6094" s="118"/>
    </row>
    <row r="6095" spans="9:15" x14ac:dyDescent="0.35">
      <c r="I6095" s="223">
        <v>49608</v>
      </c>
      <c r="J6095" s="233">
        <v>99.937241339452825</v>
      </c>
      <c r="K6095" s="235">
        <v>99.991770373836559</v>
      </c>
      <c r="L6095" s="235">
        <v>99.990885399256413</v>
      </c>
      <c r="M6095" s="118"/>
      <c r="N6095" s="118">
        <v>100.85971432568137</v>
      </c>
      <c r="O6095" s="118"/>
    </row>
    <row r="6096" spans="9:15" x14ac:dyDescent="0.35">
      <c r="I6096" s="223">
        <v>49609</v>
      </c>
      <c r="J6096" s="233">
        <v>99.937267898344274</v>
      </c>
      <c r="K6096" s="235">
        <v>99.99177385653914</v>
      </c>
      <c r="L6096" s="235">
        <v>99.990888740385714</v>
      </c>
      <c r="M6096" s="118"/>
      <c r="N6096" s="118">
        <v>100.8595255848854</v>
      </c>
      <c r="O6096" s="118"/>
    </row>
    <row r="6097" spans="9:15" x14ac:dyDescent="0.35">
      <c r="I6097" s="223">
        <v>49610</v>
      </c>
      <c r="J6097" s="233">
        <v>99.937294457235723</v>
      </c>
      <c r="K6097" s="235">
        <v>99.991777339241722</v>
      </c>
      <c r="L6097" s="235">
        <v>99.990892081515014</v>
      </c>
      <c r="M6097" s="118"/>
      <c r="N6097" s="118">
        <v>100.85933684408943</v>
      </c>
      <c r="O6097" s="118"/>
    </row>
    <row r="6098" spans="9:15" x14ac:dyDescent="0.35">
      <c r="I6098" s="223">
        <v>49611</v>
      </c>
      <c r="J6098" s="233">
        <v>99.937321016127171</v>
      </c>
      <c r="K6098" s="235">
        <v>99.991780821944303</v>
      </c>
      <c r="L6098" s="235">
        <v>99.990895422644314</v>
      </c>
      <c r="M6098" s="118"/>
      <c r="N6098" s="118">
        <v>100.85914810329346</v>
      </c>
      <c r="O6098" s="118"/>
    </row>
    <row r="6099" spans="9:15" x14ac:dyDescent="0.35">
      <c r="I6099" s="223">
        <v>49612</v>
      </c>
      <c r="J6099" s="233">
        <v>99.93734757501862</v>
      </c>
      <c r="K6099" s="235">
        <v>99.991784304646885</v>
      </c>
      <c r="L6099" s="235">
        <v>99.990898763773615</v>
      </c>
      <c r="M6099" s="118"/>
      <c r="N6099" s="118">
        <v>100.85895936249749</v>
      </c>
      <c r="O6099" s="118"/>
    </row>
    <row r="6100" spans="9:15" x14ac:dyDescent="0.35">
      <c r="I6100" s="223">
        <v>49613</v>
      </c>
      <c r="J6100" s="233">
        <v>99.937374133910069</v>
      </c>
      <c r="K6100" s="235">
        <v>99.991787787349466</v>
      </c>
      <c r="L6100" s="235">
        <v>99.990902104902915</v>
      </c>
      <c r="M6100" s="118"/>
      <c r="N6100" s="118">
        <v>100.85877062170152</v>
      </c>
      <c r="O6100" s="118"/>
    </row>
    <row r="6101" spans="9:15" x14ac:dyDescent="0.35">
      <c r="I6101" s="223">
        <v>49614</v>
      </c>
      <c r="J6101" s="233">
        <v>99.937400692801518</v>
      </c>
      <c r="K6101" s="235">
        <v>99.991791270052047</v>
      </c>
      <c r="L6101" s="235">
        <v>99.990905446032215</v>
      </c>
      <c r="M6101" s="118"/>
      <c r="N6101" s="118">
        <v>100.85858188090555</v>
      </c>
      <c r="O6101" s="118"/>
    </row>
    <row r="6102" spans="9:15" x14ac:dyDescent="0.35">
      <c r="I6102" s="223">
        <v>49615</v>
      </c>
      <c r="J6102" s="233">
        <v>99.937427251692966</v>
      </c>
      <c r="K6102" s="235">
        <v>99.991794752754629</v>
      </c>
      <c r="L6102" s="235">
        <v>99.990908787161516</v>
      </c>
      <c r="M6102" s="118"/>
      <c r="N6102" s="118">
        <v>100.85839314010958</v>
      </c>
      <c r="O6102" s="118"/>
    </row>
    <row r="6103" spans="9:15" x14ac:dyDescent="0.35">
      <c r="I6103" s="223">
        <v>49616</v>
      </c>
      <c r="J6103" s="233">
        <v>99.937453810584415</v>
      </c>
      <c r="K6103" s="235">
        <v>99.99179823545721</v>
      </c>
      <c r="L6103" s="235">
        <v>99.990912128290816</v>
      </c>
      <c r="M6103" s="118"/>
      <c r="N6103" s="118">
        <v>100.85820439931361</v>
      </c>
      <c r="O6103" s="118"/>
    </row>
    <row r="6104" spans="9:15" x14ac:dyDescent="0.35">
      <c r="I6104" s="223">
        <v>49617</v>
      </c>
      <c r="J6104" s="233">
        <v>99.937480369475864</v>
      </c>
      <c r="K6104" s="235">
        <v>99.991801718159792</v>
      </c>
      <c r="L6104" s="235">
        <v>99.990915469420116</v>
      </c>
      <c r="M6104" s="118"/>
      <c r="N6104" s="118">
        <v>100.85801565851764</v>
      </c>
      <c r="O6104" s="118"/>
    </row>
    <row r="6105" spans="9:15" x14ac:dyDescent="0.35">
      <c r="I6105" s="223">
        <v>49618</v>
      </c>
      <c r="J6105" s="233">
        <v>99.937506928367313</v>
      </c>
      <c r="K6105" s="235">
        <v>99.991805200862373</v>
      </c>
      <c r="L6105" s="235">
        <v>99.990918810549417</v>
      </c>
      <c r="M6105" s="118"/>
      <c r="N6105" s="118">
        <v>100.85782691772167</v>
      </c>
      <c r="O6105" s="118"/>
    </row>
    <row r="6106" spans="9:15" x14ac:dyDescent="0.35">
      <c r="I6106" s="223">
        <v>49619</v>
      </c>
      <c r="J6106" s="233">
        <v>99.937533487258762</v>
      </c>
      <c r="K6106" s="235">
        <v>99.991808683564955</v>
      </c>
      <c r="L6106" s="235">
        <v>99.990922151678717</v>
      </c>
      <c r="M6106" s="118"/>
      <c r="N6106" s="118">
        <v>100.8576381769257</v>
      </c>
      <c r="O6106" s="118"/>
    </row>
    <row r="6107" spans="9:15" x14ac:dyDescent="0.35">
      <c r="I6107" s="223">
        <v>49620</v>
      </c>
      <c r="J6107" s="233">
        <v>99.93756004615021</v>
      </c>
      <c r="K6107" s="235">
        <v>99.991812166267536</v>
      </c>
      <c r="L6107" s="235">
        <v>99.990925492808017</v>
      </c>
      <c r="M6107" s="118"/>
      <c r="N6107" s="118">
        <v>100.85744943612973</v>
      </c>
      <c r="O6107" s="118"/>
    </row>
    <row r="6108" spans="9:15" x14ac:dyDescent="0.35">
      <c r="I6108" s="223">
        <v>49621</v>
      </c>
      <c r="J6108" s="233">
        <v>99.937586605041659</v>
      </c>
      <c r="K6108" s="235">
        <v>99.991815648970118</v>
      </c>
      <c r="L6108" s="235">
        <v>99.990928833937318</v>
      </c>
      <c r="M6108" s="118"/>
      <c r="N6108" s="118">
        <v>100.85726069533376</v>
      </c>
      <c r="O6108" s="118"/>
    </row>
    <row r="6109" spans="9:15" x14ac:dyDescent="0.35">
      <c r="I6109" s="223">
        <v>49622</v>
      </c>
      <c r="J6109" s="233">
        <v>99.937613163933108</v>
      </c>
      <c r="K6109" s="235">
        <v>99.991819131672699</v>
      </c>
      <c r="L6109" s="235">
        <v>99.990932175066618</v>
      </c>
      <c r="M6109" s="118"/>
      <c r="N6109" s="118">
        <v>100.85707195453779</v>
      </c>
      <c r="O6109" s="118"/>
    </row>
    <row r="6110" spans="9:15" x14ac:dyDescent="0.35">
      <c r="I6110" s="223">
        <v>49623</v>
      </c>
      <c r="J6110" s="233">
        <v>99.937639722824557</v>
      </c>
      <c r="K6110" s="235">
        <v>99.99182261437528</v>
      </c>
      <c r="L6110" s="235">
        <v>99.990935516195918</v>
      </c>
      <c r="M6110" s="118"/>
      <c r="N6110" s="118">
        <v>100.85688321374182</v>
      </c>
      <c r="O6110" s="118"/>
    </row>
    <row r="6111" spans="9:15" x14ac:dyDescent="0.35">
      <c r="I6111" s="223">
        <v>49624</v>
      </c>
      <c r="J6111" s="233">
        <v>99.937666281716005</v>
      </c>
      <c r="K6111" s="235">
        <v>99.991826097077862</v>
      </c>
      <c r="L6111" s="235">
        <v>99.990938857325219</v>
      </c>
      <c r="M6111" s="118"/>
      <c r="N6111" s="118">
        <v>100.85669447294585</v>
      </c>
      <c r="O6111" s="118"/>
    </row>
    <row r="6112" spans="9:15" x14ac:dyDescent="0.35">
      <c r="I6112" s="223">
        <v>49625</v>
      </c>
      <c r="J6112" s="233">
        <v>99.937692840607454</v>
      </c>
      <c r="K6112" s="235">
        <v>99.991829579780443</v>
      </c>
      <c r="L6112" s="235">
        <v>99.990942198454519</v>
      </c>
      <c r="M6112" s="118"/>
      <c r="N6112" s="118">
        <v>100.85650573214988</v>
      </c>
      <c r="O6112" s="118"/>
    </row>
    <row r="6113" spans="9:15" x14ac:dyDescent="0.35">
      <c r="I6113" s="223">
        <v>49626</v>
      </c>
      <c r="J6113" s="233">
        <v>99.937719399498903</v>
      </c>
      <c r="K6113" s="235">
        <v>99.991833062483025</v>
      </c>
      <c r="L6113" s="235">
        <v>99.990945539583819</v>
      </c>
      <c r="M6113" s="118"/>
      <c r="N6113" s="118">
        <v>100.85631699135391</v>
      </c>
      <c r="O6113" s="118"/>
    </row>
    <row r="6114" spans="9:15" x14ac:dyDescent="0.35">
      <c r="I6114" s="223">
        <v>49627</v>
      </c>
      <c r="J6114" s="233">
        <v>99.937745958390352</v>
      </c>
      <c r="K6114" s="235">
        <v>99.991836545185606</v>
      </c>
      <c r="L6114" s="235">
        <v>99.99094888071312</v>
      </c>
      <c r="M6114" s="118"/>
      <c r="N6114" s="118">
        <v>100.85612825055794</v>
      </c>
      <c r="O6114" s="118"/>
    </row>
    <row r="6115" spans="9:15" x14ac:dyDescent="0.35">
      <c r="I6115" s="223">
        <v>49628</v>
      </c>
      <c r="J6115" s="233">
        <v>99.9377725172818</v>
      </c>
      <c r="K6115" s="235">
        <v>99.991840027888188</v>
      </c>
      <c r="L6115" s="235">
        <v>99.99095222184242</v>
      </c>
      <c r="M6115" s="118"/>
      <c r="N6115" s="118">
        <v>100.85593950976197</v>
      </c>
      <c r="O6115" s="118"/>
    </row>
    <row r="6116" spans="9:15" x14ac:dyDescent="0.35">
      <c r="I6116" s="223">
        <v>49629</v>
      </c>
      <c r="J6116" s="233">
        <v>99.937799076173249</v>
      </c>
      <c r="K6116" s="235">
        <v>99.991843510590769</v>
      </c>
      <c r="L6116" s="235">
        <v>99.99095556297172</v>
      </c>
      <c r="M6116" s="118"/>
      <c r="N6116" s="118">
        <v>100.855750768966</v>
      </c>
      <c r="O6116" s="118"/>
    </row>
    <row r="6117" spans="9:15" x14ac:dyDescent="0.35">
      <c r="I6117" s="223">
        <v>49630</v>
      </c>
      <c r="J6117" s="233">
        <v>99.937825635064698</v>
      </c>
      <c r="K6117" s="235">
        <v>99.99184699329335</v>
      </c>
      <c r="L6117" s="235">
        <v>99.990958904101021</v>
      </c>
      <c r="M6117" s="118"/>
      <c r="N6117" s="118">
        <v>100.85556202817003</v>
      </c>
      <c r="O6117" s="118"/>
    </row>
    <row r="6118" spans="9:15" x14ac:dyDescent="0.35">
      <c r="I6118" s="223">
        <v>49631</v>
      </c>
      <c r="J6118" s="233">
        <v>99.937852193956147</v>
      </c>
      <c r="K6118" s="235">
        <v>99.991850475995932</v>
      </c>
      <c r="L6118" s="235">
        <v>99.990962245230321</v>
      </c>
      <c r="M6118" s="118"/>
      <c r="N6118" s="118">
        <v>100.85537328737406</v>
      </c>
      <c r="O6118" s="118"/>
    </row>
    <row r="6119" spans="9:15" x14ac:dyDescent="0.35">
      <c r="I6119" s="223">
        <v>49632</v>
      </c>
      <c r="J6119" s="233">
        <v>99.937878752847595</v>
      </c>
      <c r="K6119" s="235">
        <v>99.991853958698513</v>
      </c>
      <c r="L6119" s="235">
        <v>99.990965586359621</v>
      </c>
      <c r="M6119" s="118"/>
      <c r="N6119" s="118">
        <v>100.85518454657809</v>
      </c>
      <c r="O6119" s="118"/>
    </row>
    <row r="6120" spans="9:15" x14ac:dyDescent="0.35">
      <c r="I6120" s="223">
        <v>49633</v>
      </c>
      <c r="J6120" s="233">
        <v>99.937905311739044</v>
      </c>
      <c r="K6120" s="235">
        <v>99.991857441401095</v>
      </c>
      <c r="L6120" s="235">
        <v>99.990968927488922</v>
      </c>
      <c r="M6120" s="118"/>
      <c r="N6120" s="118">
        <v>100.85499580578212</v>
      </c>
      <c r="O6120" s="118"/>
    </row>
    <row r="6121" spans="9:15" x14ac:dyDescent="0.35">
      <c r="I6121" s="223">
        <v>49634</v>
      </c>
      <c r="J6121" s="233">
        <v>99.937931870630493</v>
      </c>
      <c r="K6121" s="235">
        <v>99.991860924103676</v>
      </c>
      <c r="L6121" s="235">
        <v>99.990972268618222</v>
      </c>
      <c r="M6121" s="118"/>
      <c r="N6121" s="118">
        <v>100.85480706498615</v>
      </c>
      <c r="O6121" s="118"/>
    </row>
    <row r="6122" spans="9:15" x14ac:dyDescent="0.35">
      <c r="I6122" s="223">
        <v>49635</v>
      </c>
      <c r="J6122" s="233">
        <v>99.937958429521942</v>
      </c>
      <c r="K6122" s="235">
        <v>99.991864406806258</v>
      </c>
      <c r="L6122" s="235">
        <v>99.990975609747522</v>
      </c>
      <c r="M6122" s="118"/>
      <c r="N6122" s="118">
        <v>100.85461832419018</v>
      </c>
      <c r="O6122" s="118"/>
    </row>
    <row r="6123" spans="9:15" x14ac:dyDescent="0.35">
      <c r="I6123" s="223">
        <v>49636</v>
      </c>
      <c r="J6123" s="233">
        <v>99.93798498841339</v>
      </c>
      <c r="K6123" s="235">
        <v>99.991867889508839</v>
      </c>
      <c r="L6123" s="235">
        <v>99.990978950876823</v>
      </c>
      <c r="M6123" s="118"/>
      <c r="N6123" s="118">
        <v>100.85442958339421</v>
      </c>
      <c r="O6123" s="118"/>
    </row>
    <row r="6124" spans="9:15" x14ac:dyDescent="0.35">
      <c r="I6124" s="223">
        <v>49637</v>
      </c>
      <c r="J6124" s="233">
        <v>99.938011547304839</v>
      </c>
      <c r="K6124" s="235">
        <v>99.991871372211421</v>
      </c>
      <c r="L6124" s="235">
        <v>99.990982292006123</v>
      </c>
      <c r="M6124" s="118"/>
      <c r="N6124" s="118">
        <v>100.85424084259824</v>
      </c>
      <c r="O6124" s="118"/>
    </row>
    <row r="6125" spans="9:15" x14ac:dyDescent="0.35">
      <c r="I6125" s="223">
        <v>49638</v>
      </c>
      <c r="J6125" s="233">
        <v>99.938038106196288</v>
      </c>
      <c r="K6125" s="235">
        <v>99.991874854914002</v>
      </c>
      <c r="L6125" s="235">
        <v>99.990985633135423</v>
      </c>
      <c r="M6125" s="118"/>
      <c r="N6125" s="118">
        <v>100.85405210180227</v>
      </c>
      <c r="O6125" s="118"/>
    </row>
    <row r="6126" spans="9:15" x14ac:dyDescent="0.35">
      <c r="I6126" s="223">
        <v>49639</v>
      </c>
      <c r="J6126" s="233">
        <v>99.938064665087737</v>
      </c>
      <c r="K6126" s="235">
        <v>99.991878337616583</v>
      </c>
      <c r="L6126" s="235">
        <v>99.990988974264724</v>
      </c>
      <c r="M6126" s="118"/>
      <c r="N6126" s="118">
        <v>100.8538633610063</v>
      </c>
      <c r="O6126" s="118"/>
    </row>
    <row r="6127" spans="9:15" x14ac:dyDescent="0.35">
      <c r="I6127" s="223">
        <v>49640</v>
      </c>
      <c r="J6127" s="233">
        <v>99.938091223979185</v>
      </c>
      <c r="K6127" s="235">
        <v>99.991881820319165</v>
      </c>
      <c r="L6127" s="235">
        <v>99.990992315394024</v>
      </c>
      <c r="M6127" s="118"/>
      <c r="N6127" s="118">
        <v>100.85367462021033</v>
      </c>
      <c r="O6127" s="118"/>
    </row>
    <row r="6128" spans="9:15" x14ac:dyDescent="0.35">
      <c r="I6128" s="223">
        <v>49641</v>
      </c>
      <c r="J6128" s="233">
        <v>99.938117782870634</v>
      </c>
      <c r="K6128" s="235">
        <v>99.991885303021746</v>
      </c>
      <c r="L6128" s="235">
        <v>99.990995656523324</v>
      </c>
      <c r="M6128" s="118"/>
      <c r="N6128" s="118">
        <v>100.85348587941436</v>
      </c>
      <c r="O6128" s="118"/>
    </row>
    <row r="6129" spans="9:15" x14ac:dyDescent="0.35">
      <c r="I6129" s="223">
        <v>49642</v>
      </c>
      <c r="J6129" s="233">
        <v>99.938144341762083</v>
      </c>
      <c r="K6129" s="235">
        <v>99.991888785724328</v>
      </c>
      <c r="L6129" s="235">
        <v>99.990998997652625</v>
      </c>
      <c r="M6129" s="118"/>
      <c r="N6129" s="118">
        <v>100.85329713861839</v>
      </c>
      <c r="O6129" s="118"/>
    </row>
    <row r="6130" spans="9:15" x14ac:dyDescent="0.35">
      <c r="I6130" s="223">
        <v>49643</v>
      </c>
      <c r="J6130" s="233">
        <v>99.938170900653532</v>
      </c>
      <c r="K6130" s="235">
        <v>99.991892268426909</v>
      </c>
      <c r="L6130" s="235">
        <v>99.991002338781925</v>
      </c>
      <c r="M6130" s="118"/>
      <c r="N6130" s="118">
        <v>100.85310839782242</v>
      </c>
      <c r="O6130" s="118"/>
    </row>
    <row r="6131" spans="9:15" x14ac:dyDescent="0.35">
      <c r="I6131" s="223">
        <v>49644</v>
      </c>
      <c r="J6131" s="233">
        <v>99.93819745954498</v>
      </c>
      <c r="K6131" s="235">
        <v>99.991895751129491</v>
      </c>
      <c r="L6131" s="235">
        <v>99.991005679911225</v>
      </c>
      <c r="M6131" s="118"/>
      <c r="N6131" s="118">
        <v>100.85291965702645</v>
      </c>
      <c r="O6131" s="118"/>
    </row>
    <row r="6132" spans="9:15" x14ac:dyDescent="0.35">
      <c r="I6132" s="223">
        <v>49645</v>
      </c>
      <c r="J6132" s="233">
        <v>99.938224018436429</v>
      </c>
      <c r="K6132" s="235">
        <v>99.991899233832072</v>
      </c>
      <c r="L6132" s="235">
        <v>99.991009021040526</v>
      </c>
      <c r="M6132" s="118"/>
      <c r="N6132" s="118">
        <v>100.85273091623048</v>
      </c>
      <c r="O6132" s="118"/>
    </row>
    <row r="6133" spans="9:15" x14ac:dyDescent="0.35">
      <c r="I6133" s="223">
        <v>49646</v>
      </c>
      <c r="J6133" s="233">
        <v>99.938250577327878</v>
      </c>
      <c r="K6133" s="235">
        <v>99.991902716534653</v>
      </c>
      <c r="L6133" s="235">
        <v>99.991012362169826</v>
      </c>
      <c r="M6133" s="118"/>
      <c r="N6133" s="118">
        <v>100.85254217543451</v>
      </c>
      <c r="O6133" s="118"/>
    </row>
    <row r="6134" spans="9:15" x14ac:dyDescent="0.35">
      <c r="I6134" s="223">
        <v>49647</v>
      </c>
      <c r="J6134" s="233">
        <v>99.938277136219327</v>
      </c>
      <c r="K6134" s="235">
        <v>99.991906199237235</v>
      </c>
      <c r="L6134" s="235">
        <v>99.991015703299126</v>
      </c>
      <c r="M6134" s="118"/>
      <c r="N6134" s="118">
        <v>100.85235343463854</v>
      </c>
      <c r="O6134" s="118"/>
    </row>
    <row r="6135" spans="9:15" x14ac:dyDescent="0.35">
      <c r="I6135" s="223">
        <v>49648</v>
      </c>
      <c r="J6135" s="233">
        <v>99.938303695110775</v>
      </c>
      <c r="K6135" s="235">
        <v>99.991909681939816</v>
      </c>
      <c r="L6135" s="235">
        <v>99.991019044428427</v>
      </c>
      <c r="M6135" s="118"/>
      <c r="N6135" s="118">
        <v>100.85216469384257</v>
      </c>
      <c r="O6135" s="118"/>
    </row>
    <row r="6136" spans="9:15" x14ac:dyDescent="0.35">
      <c r="I6136" s="223">
        <v>49649</v>
      </c>
      <c r="J6136" s="233">
        <v>99.938330254002224</v>
      </c>
      <c r="K6136" s="235">
        <v>99.991913164642398</v>
      </c>
      <c r="L6136" s="235">
        <v>99.991022385557727</v>
      </c>
      <c r="M6136" s="118"/>
      <c r="N6136" s="118">
        <v>100.8519759530466</v>
      </c>
      <c r="O6136" s="118"/>
    </row>
    <row r="6137" spans="9:15" x14ac:dyDescent="0.35">
      <c r="I6137" s="223">
        <v>49650</v>
      </c>
      <c r="J6137" s="233">
        <v>99.938356812893673</v>
      </c>
      <c r="K6137" s="235">
        <v>99.991916647344979</v>
      </c>
      <c r="L6137" s="235">
        <v>99.991025726687027</v>
      </c>
      <c r="M6137" s="118"/>
      <c r="N6137" s="118">
        <v>100.85178721225063</v>
      </c>
      <c r="O6137" s="118"/>
    </row>
    <row r="6138" spans="9:15" x14ac:dyDescent="0.35">
      <c r="I6138" s="223">
        <v>49651</v>
      </c>
      <c r="J6138" s="233">
        <v>99.938383371785122</v>
      </c>
      <c r="K6138" s="235">
        <v>99.991920130047561</v>
      </c>
      <c r="L6138" s="235">
        <v>99.991029067816328</v>
      </c>
      <c r="M6138" s="118"/>
      <c r="N6138" s="118">
        <v>100.85159847145466</v>
      </c>
      <c r="O6138" s="118"/>
    </row>
    <row r="6139" spans="9:15" x14ac:dyDescent="0.35">
      <c r="I6139" s="223">
        <v>49652</v>
      </c>
      <c r="J6139" s="233">
        <v>99.938409930676571</v>
      </c>
      <c r="K6139" s="235">
        <v>99.991923612750142</v>
      </c>
      <c r="L6139" s="235">
        <v>99.991032408945628</v>
      </c>
      <c r="M6139" s="118"/>
      <c r="N6139" s="118">
        <v>100.85140973065869</v>
      </c>
      <c r="O6139" s="118"/>
    </row>
    <row r="6140" spans="9:15" x14ac:dyDescent="0.35">
      <c r="I6140" s="223">
        <v>49653</v>
      </c>
      <c r="J6140" s="233">
        <v>99.938436489568019</v>
      </c>
      <c r="K6140" s="235">
        <v>99.991927095452724</v>
      </c>
      <c r="L6140" s="235">
        <v>99.991035750074929</v>
      </c>
      <c r="M6140" s="118"/>
      <c r="N6140" s="118">
        <v>100.85122098986272</v>
      </c>
      <c r="O6140" s="118"/>
    </row>
    <row r="6141" spans="9:15" x14ac:dyDescent="0.35">
      <c r="I6141" s="223">
        <v>49654</v>
      </c>
      <c r="J6141" s="233">
        <v>99.938463048459468</v>
      </c>
      <c r="K6141" s="235">
        <v>99.991930578155305</v>
      </c>
      <c r="L6141" s="235">
        <v>99.991039091204229</v>
      </c>
      <c r="M6141" s="118"/>
      <c r="N6141" s="118">
        <v>100.85103224906675</v>
      </c>
      <c r="O6141" s="118"/>
    </row>
    <row r="6142" spans="9:15" x14ac:dyDescent="0.35">
      <c r="I6142" s="223">
        <v>49655</v>
      </c>
      <c r="J6142" s="233">
        <v>99.938489607350917</v>
      </c>
      <c r="K6142" s="235">
        <v>99.991934060857886</v>
      </c>
      <c r="L6142" s="235">
        <v>99.991042432333529</v>
      </c>
      <c r="M6142" s="118"/>
      <c r="N6142" s="118">
        <v>100.85084350827078</v>
      </c>
      <c r="O6142" s="118"/>
    </row>
    <row r="6143" spans="9:15" x14ac:dyDescent="0.35">
      <c r="I6143" s="223">
        <v>49656</v>
      </c>
      <c r="J6143" s="233">
        <v>99.938516166242366</v>
      </c>
      <c r="K6143" s="235">
        <v>99.991937543560468</v>
      </c>
      <c r="L6143" s="235">
        <v>99.99104577346283</v>
      </c>
      <c r="M6143" s="118"/>
      <c r="N6143" s="118">
        <v>100.85065476747481</v>
      </c>
      <c r="O6143" s="118"/>
    </row>
    <row r="6144" spans="9:15" x14ac:dyDescent="0.35">
      <c r="I6144" s="223">
        <v>49657</v>
      </c>
      <c r="J6144" s="233">
        <v>99.938542725133814</v>
      </c>
      <c r="K6144" s="235">
        <v>99.991941026263049</v>
      </c>
      <c r="L6144" s="235">
        <v>99.99104911459213</v>
      </c>
      <c r="M6144" s="118"/>
      <c r="N6144" s="118">
        <v>100.85046602667884</v>
      </c>
      <c r="O6144" s="118"/>
    </row>
    <row r="6145" spans="9:15" x14ac:dyDescent="0.35">
      <c r="I6145" s="223">
        <v>49658</v>
      </c>
      <c r="J6145" s="233">
        <v>99.938569284025263</v>
      </c>
      <c r="K6145" s="235">
        <v>99.991944508965631</v>
      </c>
      <c r="L6145" s="235">
        <v>99.99105245572143</v>
      </c>
      <c r="M6145" s="118"/>
      <c r="N6145" s="118">
        <v>100.85027728588287</v>
      </c>
      <c r="O6145" s="118"/>
    </row>
    <row r="6146" spans="9:15" x14ac:dyDescent="0.35">
      <c r="I6146" s="223">
        <v>49659</v>
      </c>
      <c r="J6146" s="233">
        <v>99.938595842916712</v>
      </c>
      <c r="K6146" s="235">
        <v>99.991947991668212</v>
      </c>
      <c r="L6146" s="235">
        <v>99.991055796850731</v>
      </c>
      <c r="M6146" s="118"/>
      <c r="N6146" s="118">
        <v>100.8500885450869</v>
      </c>
      <c r="O6146" s="118"/>
    </row>
    <row r="6147" spans="9:15" x14ac:dyDescent="0.35">
      <c r="I6147" s="223">
        <v>49660</v>
      </c>
      <c r="J6147" s="233">
        <v>99.938622401808161</v>
      </c>
      <c r="K6147" s="235">
        <v>99.991951474370794</v>
      </c>
      <c r="L6147" s="235">
        <v>99.991059137980031</v>
      </c>
      <c r="M6147" s="118"/>
      <c r="N6147" s="118">
        <v>100.84989980429093</v>
      </c>
      <c r="O6147" s="118"/>
    </row>
    <row r="6148" spans="9:15" x14ac:dyDescent="0.35">
      <c r="I6148" s="223">
        <v>49661</v>
      </c>
      <c r="J6148" s="233">
        <v>99.938648960699609</v>
      </c>
      <c r="K6148" s="235">
        <v>99.991954957073375</v>
      </c>
      <c r="L6148" s="235">
        <v>99.991062479109331</v>
      </c>
      <c r="M6148" s="118"/>
      <c r="N6148" s="118">
        <v>100.84971106349496</v>
      </c>
      <c r="O6148" s="118"/>
    </row>
    <row r="6149" spans="9:15" x14ac:dyDescent="0.35">
      <c r="I6149" s="223">
        <v>49662</v>
      </c>
      <c r="J6149" s="233">
        <v>99.938675519591058</v>
      </c>
      <c r="K6149" s="235">
        <v>99.991958439775956</v>
      </c>
      <c r="L6149" s="235">
        <v>99.991065820238632</v>
      </c>
      <c r="M6149" s="118"/>
      <c r="N6149" s="118">
        <v>100.84952232269899</v>
      </c>
      <c r="O6149" s="118"/>
    </row>
    <row r="6150" spans="9:15" x14ac:dyDescent="0.35">
      <c r="I6150" s="223">
        <v>49663</v>
      </c>
      <c r="J6150" s="233">
        <v>99.938702078482507</v>
      </c>
      <c r="K6150" s="235">
        <v>99.991961922478538</v>
      </c>
      <c r="L6150" s="235">
        <v>99.991069161367932</v>
      </c>
      <c r="M6150" s="118"/>
      <c r="N6150" s="118">
        <v>100.84933358190302</v>
      </c>
      <c r="O6150" s="118"/>
    </row>
    <row r="6151" spans="9:15" x14ac:dyDescent="0.35">
      <c r="I6151" s="223">
        <v>49664</v>
      </c>
      <c r="J6151" s="233">
        <v>99.938728637373956</v>
      </c>
      <c r="K6151" s="235">
        <v>99.991965405181119</v>
      </c>
      <c r="L6151" s="235">
        <v>99.991072502497232</v>
      </c>
      <c r="M6151" s="118"/>
      <c r="N6151" s="118">
        <v>100.84914484110705</v>
      </c>
      <c r="O6151" s="118"/>
    </row>
    <row r="6152" spans="9:15" x14ac:dyDescent="0.35">
      <c r="I6152" s="223">
        <v>49665</v>
      </c>
      <c r="J6152" s="233">
        <v>99.938755196265404</v>
      </c>
      <c r="K6152" s="235">
        <v>99.991968887883701</v>
      </c>
      <c r="L6152" s="235">
        <v>99.991075843626533</v>
      </c>
      <c r="M6152" s="118"/>
      <c r="N6152" s="118">
        <v>100.84895610031109</v>
      </c>
      <c r="O6152" s="118"/>
    </row>
    <row r="6153" spans="9:15" x14ac:dyDescent="0.35">
      <c r="I6153" s="223">
        <v>49666</v>
      </c>
      <c r="J6153" s="233">
        <v>99.938781755156853</v>
      </c>
      <c r="K6153" s="235">
        <v>99.991972370586282</v>
      </c>
      <c r="L6153" s="235">
        <v>99.991079184755833</v>
      </c>
      <c r="M6153" s="118"/>
      <c r="N6153" s="118">
        <v>100.84876735951511</v>
      </c>
      <c r="O6153" s="118"/>
    </row>
    <row r="6154" spans="9:15" x14ac:dyDescent="0.35">
      <c r="I6154" s="223">
        <v>49667</v>
      </c>
      <c r="J6154" s="233">
        <v>99.938808314048302</v>
      </c>
      <c r="K6154" s="235">
        <v>99.991975853288864</v>
      </c>
      <c r="L6154" s="235">
        <v>99.991082525885133</v>
      </c>
      <c r="M6154" s="118"/>
      <c r="N6154" s="118">
        <v>100.84857861871915</v>
      </c>
      <c r="O6154" s="118"/>
    </row>
    <row r="6155" spans="9:15" x14ac:dyDescent="0.35">
      <c r="I6155" s="223">
        <v>49668</v>
      </c>
      <c r="J6155" s="233">
        <v>99.938834872939751</v>
      </c>
      <c r="K6155" s="235">
        <v>99.991979335991445</v>
      </c>
      <c r="L6155" s="235">
        <v>99.991085867014434</v>
      </c>
      <c r="M6155" s="118"/>
      <c r="N6155" s="118">
        <v>100.84838987792317</v>
      </c>
      <c r="O6155" s="118"/>
    </row>
    <row r="6156" spans="9:15" x14ac:dyDescent="0.35">
      <c r="I6156" s="223">
        <v>49669</v>
      </c>
      <c r="J6156" s="233">
        <v>99.938861431831199</v>
      </c>
      <c r="K6156" s="235">
        <v>99.991982818694026</v>
      </c>
      <c r="L6156" s="235">
        <v>99.991089208143734</v>
      </c>
      <c r="M6156" s="118"/>
      <c r="N6156" s="118">
        <v>100.84820113712721</v>
      </c>
      <c r="O6156" s="118"/>
    </row>
    <row r="6157" spans="9:15" x14ac:dyDescent="0.35">
      <c r="I6157" s="223">
        <v>49670</v>
      </c>
      <c r="J6157" s="233">
        <v>99.938887990722648</v>
      </c>
      <c r="K6157" s="235">
        <v>99.991986301396608</v>
      </c>
      <c r="L6157" s="235">
        <v>99.991092549273034</v>
      </c>
      <c r="M6157" s="118"/>
      <c r="N6157" s="118">
        <v>100.84801239633123</v>
      </c>
      <c r="O6157" s="118"/>
    </row>
    <row r="6158" spans="9:15" x14ac:dyDescent="0.35">
      <c r="I6158" s="223">
        <v>49671</v>
      </c>
      <c r="J6158" s="233">
        <v>99.938914549614097</v>
      </c>
      <c r="K6158" s="235">
        <v>99.991989784099189</v>
      </c>
      <c r="L6158" s="235">
        <v>99.991095890402335</v>
      </c>
      <c r="M6158" s="118"/>
      <c r="N6158" s="118">
        <v>100.84782365553527</v>
      </c>
      <c r="O6158" s="118"/>
    </row>
    <row r="6159" spans="9:15" x14ac:dyDescent="0.35">
      <c r="I6159" s="223">
        <v>49672</v>
      </c>
      <c r="J6159" s="233">
        <v>99.938941108505546</v>
      </c>
      <c r="K6159" s="235">
        <v>99.991993266801771</v>
      </c>
      <c r="L6159" s="235">
        <v>99.991099231531635</v>
      </c>
      <c r="M6159" s="118"/>
      <c r="N6159" s="118">
        <v>100.84763491473929</v>
      </c>
      <c r="O6159" s="118"/>
    </row>
    <row r="6160" spans="9:15" x14ac:dyDescent="0.35">
      <c r="I6160" s="223">
        <v>49673</v>
      </c>
      <c r="J6160" s="233">
        <v>99.938967667396994</v>
      </c>
      <c r="K6160" s="235">
        <v>99.991996749504352</v>
      </c>
      <c r="L6160" s="235">
        <v>99.991102572660935</v>
      </c>
      <c r="M6160" s="118"/>
      <c r="N6160" s="118">
        <v>100.84744617394333</v>
      </c>
      <c r="O6160" s="118"/>
    </row>
    <row r="6161" spans="9:15" x14ac:dyDescent="0.35">
      <c r="I6161" s="223">
        <v>49674</v>
      </c>
      <c r="J6161" s="233">
        <v>99.938994226288443</v>
      </c>
      <c r="K6161" s="235">
        <v>99.992000232206934</v>
      </c>
      <c r="L6161" s="235">
        <v>99.991105913790236</v>
      </c>
      <c r="M6161" s="118"/>
      <c r="N6161" s="118">
        <v>100.84725743314735</v>
      </c>
      <c r="O6161" s="118"/>
    </row>
    <row r="6162" spans="9:15" x14ac:dyDescent="0.35">
      <c r="I6162" s="223">
        <v>49675</v>
      </c>
      <c r="J6162" s="233">
        <v>99.939020785179892</v>
      </c>
      <c r="K6162" s="235">
        <v>99.992003714909515</v>
      </c>
      <c r="L6162" s="235">
        <v>99.991109254919536</v>
      </c>
      <c r="M6162" s="118"/>
      <c r="N6162" s="118">
        <v>100.84706869235139</v>
      </c>
      <c r="O6162" s="118"/>
    </row>
    <row r="6163" spans="9:15" x14ac:dyDescent="0.35">
      <c r="I6163" s="223">
        <v>49676</v>
      </c>
      <c r="J6163" s="233">
        <v>99.939047344071341</v>
      </c>
      <c r="K6163" s="235">
        <v>99.992007197612097</v>
      </c>
      <c r="L6163" s="235">
        <v>99.991112596048836</v>
      </c>
      <c r="M6163" s="118"/>
      <c r="N6163" s="118">
        <v>100.84687995155541</v>
      </c>
      <c r="O6163" s="118"/>
    </row>
    <row r="6164" spans="9:15" x14ac:dyDescent="0.35">
      <c r="I6164" s="223">
        <v>49677</v>
      </c>
      <c r="J6164" s="233">
        <v>99.939073902962789</v>
      </c>
      <c r="K6164" s="235">
        <v>99.992010680314678</v>
      </c>
      <c r="L6164" s="235">
        <v>99.991115937178137</v>
      </c>
      <c r="M6164" s="118"/>
      <c r="N6164" s="118">
        <v>100.84669121075945</v>
      </c>
      <c r="O6164" s="118"/>
    </row>
    <row r="6165" spans="9:15" x14ac:dyDescent="0.35">
      <c r="I6165" s="223">
        <v>49678</v>
      </c>
      <c r="J6165" s="233">
        <v>99.939100461854238</v>
      </c>
      <c r="K6165" s="235">
        <v>99.992014163017259</v>
      </c>
      <c r="L6165" s="235">
        <v>99.991119278307437</v>
      </c>
      <c r="M6165" s="118"/>
      <c r="N6165" s="118">
        <v>100.84650246996347</v>
      </c>
      <c r="O6165" s="118"/>
    </row>
    <row r="6166" spans="9:15" x14ac:dyDescent="0.35">
      <c r="I6166" s="223">
        <v>49679</v>
      </c>
      <c r="J6166" s="233">
        <v>99.939127020745687</v>
      </c>
      <c r="K6166" s="235">
        <v>99.992017645719841</v>
      </c>
      <c r="L6166" s="235">
        <v>99.991122619436737</v>
      </c>
      <c r="M6166" s="118"/>
      <c r="N6166" s="118">
        <v>100.84631372916751</v>
      </c>
      <c r="O6166" s="118"/>
    </row>
    <row r="6167" spans="9:15" x14ac:dyDescent="0.35">
      <c r="I6167" s="223">
        <v>49680</v>
      </c>
      <c r="J6167" s="233">
        <v>99.939153579637136</v>
      </c>
      <c r="K6167" s="235">
        <v>99.992021128422422</v>
      </c>
      <c r="L6167" s="235">
        <v>99.991125960566038</v>
      </c>
      <c r="M6167" s="118"/>
      <c r="N6167" s="118">
        <v>100.84612498837153</v>
      </c>
      <c r="O6167" s="118"/>
    </row>
    <row r="6168" spans="9:15" x14ac:dyDescent="0.35">
      <c r="I6168" s="223">
        <v>49681</v>
      </c>
      <c r="J6168" s="233">
        <v>99.939180138528585</v>
      </c>
      <c r="K6168" s="235">
        <v>99.992024611125004</v>
      </c>
      <c r="L6168" s="235">
        <v>99.991129301695338</v>
      </c>
      <c r="M6168" s="118"/>
      <c r="N6168" s="118">
        <v>100.84593624757557</v>
      </c>
      <c r="O6168" s="118"/>
    </row>
    <row r="6169" spans="9:15" x14ac:dyDescent="0.35">
      <c r="I6169" s="223">
        <v>49682</v>
      </c>
      <c r="J6169" s="233">
        <v>99.939206697420033</v>
      </c>
      <c r="K6169" s="235">
        <v>99.992028093827585</v>
      </c>
      <c r="L6169" s="235">
        <v>99.991132642824638</v>
      </c>
      <c r="M6169" s="118"/>
      <c r="N6169" s="118">
        <v>100.84574750677959</v>
      </c>
      <c r="O6169" s="118"/>
    </row>
    <row r="6170" spans="9:15" x14ac:dyDescent="0.35">
      <c r="I6170" s="223">
        <v>49683</v>
      </c>
      <c r="J6170" s="233">
        <v>99.939233256311482</v>
      </c>
      <c r="K6170" s="235">
        <v>99.992031576530167</v>
      </c>
      <c r="L6170" s="235">
        <v>99.991135983953939</v>
      </c>
      <c r="M6170" s="118"/>
      <c r="N6170" s="118">
        <v>100.84555876598363</v>
      </c>
      <c r="O6170" s="118"/>
    </row>
    <row r="6171" spans="9:15" x14ac:dyDescent="0.35">
      <c r="I6171" s="223">
        <v>49684</v>
      </c>
      <c r="J6171" s="233">
        <v>99.939259815202931</v>
      </c>
      <c r="K6171" s="235">
        <v>99.992035059232748</v>
      </c>
      <c r="L6171" s="235">
        <v>99.991139325083239</v>
      </c>
      <c r="M6171" s="118"/>
      <c r="N6171" s="118">
        <v>100.84537002518765</v>
      </c>
      <c r="O6171" s="118"/>
    </row>
    <row r="6172" spans="9:15" x14ac:dyDescent="0.35">
      <c r="I6172" s="223">
        <v>49685</v>
      </c>
      <c r="J6172" s="233">
        <v>99.93928637409438</v>
      </c>
      <c r="K6172" s="235">
        <v>99.992038541935329</v>
      </c>
      <c r="L6172" s="235">
        <v>99.991142666212539</v>
      </c>
      <c r="M6172" s="118"/>
      <c r="N6172" s="118">
        <v>100.84518128439169</v>
      </c>
      <c r="O6172" s="118"/>
    </row>
    <row r="6173" spans="9:15" x14ac:dyDescent="0.35">
      <c r="I6173" s="223">
        <v>49686</v>
      </c>
      <c r="J6173" s="233">
        <v>99.939312932985828</v>
      </c>
      <c r="K6173" s="235">
        <v>99.992042024637911</v>
      </c>
      <c r="L6173" s="235">
        <v>99.99114600734184</v>
      </c>
      <c r="M6173" s="118"/>
      <c r="N6173" s="118">
        <v>100.84499254359571</v>
      </c>
      <c r="O6173" s="118"/>
    </row>
    <row r="6174" spans="9:15" x14ac:dyDescent="0.35">
      <c r="I6174" s="223">
        <v>49687</v>
      </c>
      <c r="J6174" s="233">
        <v>99.939339491877277</v>
      </c>
      <c r="K6174" s="235">
        <v>99.992045507340492</v>
      </c>
      <c r="L6174" s="235">
        <v>99.99114934847114</v>
      </c>
      <c r="M6174" s="118"/>
      <c r="N6174" s="118">
        <v>100.84480380279975</v>
      </c>
      <c r="O6174" s="118"/>
    </row>
    <row r="6175" spans="9:15" x14ac:dyDescent="0.35">
      <c r="I6175" s="223">
        <v>49688</v>
      </c>
      <c r="J6175" s="233">
        <v>99.939366050768726</v>
      </c>
      <c r="K6175" s="235">
        <v>99.992048990043074</v>
      </c>
      <c r="L6175" s="235">
        <v>99.99115268960044</v>
      </c>
      <c r="M6175" s="118"/>
      <c r="N6175" s="118">
        <v>100.84461506200377</v>
      </c>
      <c r="O6175" s="118"/>
    </row>
    <row r="6176" spans="9:15" x14ac:dyDescent="0.35">
      <c r="I6176" s="223">
        <v>49689</v>
      </c>
      <c r="J6176" s="233">
        <v>99.939392609660175</v>
      </c>
      <c r="K6176" s="235">
        <v>99.992052472745655</v>
      </c>
      <c r="L6176" s="235">
        <v>99.991156030729741</v>
      </c>
      <c r="M6176" s="118"/>
      <c r="N6176" s="118">
        <v>100.84442632120781</v>
      </c>
      <c r="O6176" s="118"/>
    </row>
    <row r="6177" spans="9:15" x14ac:dyDescent="0.35">
      <c r="I6177" s="223">
        <v>49690</v>
      </c>
      <c r="J6177" s="233">
        <v>99.939419168551623</v>
      </c>
      <c r="K6177" s="235">
        <v>99.992055955448237</v>
      </c>
      <c r="L6177" s="235">
        <v>99.991159371859041</v>
      </c>
      <c r="M6177" s="118"/>
      <c r="N6177" s="118">
        <v>100.84423758041183</v>
      </c>
      <c r="O6177" s="118"/>
    </row>
    <row r="6178" spans="9:15" x14ac:dyDescent="0.35">
      <c r="I6178" s="223">
        <v>49691</v>
      </c>
      <c r="J6178" s="233">
        <v>99.939445727443072</v>
      </c>
      <c r="K6178" s="235">
        <v>99.992059438150818</v>
      </c>
      <c r="L6178" s="235">
        <v>99.991162712988341</v>
      </c>
      <c r="M6178" s="118"/>
      <c r="N6178" s="118">
        <v>100.84404883961587</v>
      </c>
      <c r="O6178" s="118"/>
    </row>
    <row r="6179" spans="9:15" x14ac:dyDescent="0.35">
      <c r="I6179" s="223">
        <v>49692</v>
      </c>
      <c r="J6179" s="233">
        <v>99.939472286334521</v>
      </c>
      <c r="K6179" s="235">
        <v>99.9920629208534</v>
      </c>
      <c r="L6179" s="235">
        <v>99.991166054117642</v>
      </c>
      <c r="M6179" s="118"/>
      <c r="N6179" s="118">
        <v>100.84386009881989</v>
      </c>
      <c r="O6179" s="118"/>
    </row>
    <row r="6180" spans="9:15" x14ac:dyDescent="0.35">
      <c r="I6180" s="223">
        <v>49693</v>
      </c>
      <c r="J6180" s="233">
        <v>99.93949884522597</v>
      </c>
      <c r="K6180" s="235">
        <v>99.992066403555981</v>
      </c>
      <c r="L6180" s="235">
        <v>99.991169395246942</v>
      </c>
      <c r="M6180" s="118"/>
      <c r="N6180" s="118">
        <v>100.84367135802393</v>
      </c>
      <c r="O6180" s="118"/>
    </row>
    <row r="6181" spans="9:15" x14ac:dyDescent="0.35">
      <c r="I6181" s="223">
        <v>49694</v>
      </c>
      <c r="J6181" s="233">
        <v>99.939525404117418</v>
      </c>
      <c r="K6181" s="235">
        <v>99.992069886258562</v>
      </c>
      <c r="L6181" s="235">
        <v>99.991172736376242</v>
      </c>
      <c r="M6181" s="118"/>
      <c r="N6181" s="118">
        <v>100.84348261722795</v>
      </c>
      <c r="O6181" s="118"/>
    </row>
    <row r="6182" spans="9:15" x14ac:dyDescent="0.35">
      <c r="I6182" s="223">
        <v>49695</v>
      </c>
      <c r="J6182" s="233">
        <v>99.939551963008867</v>
      </c>
      <c r="K6182" s="235">
        <v>99.992073368961144</v>
      </c>
      <c r="L6182" s="235">
        <v>99.991176077505543</v>
      </c>
      <c r="M6182" s="118"/>
      <c r="N6182" s="118">
        <v>100.84329387643199</v>
      </c>
      <c r="O6182" s="118"/>
    </row>
    <row r="6183" spans="9:15" x14ac:dyDescent="0.35">
      <c r="I6183" s="223">
        <v>49696</v>
      </c>
      <c r="J6183" s="233">
        <v>99.939578521900316</v>
      </c>
      <c r="K6183" s="235">
        <v>99.992076851663725</v>
      </c>
      <c r="L6183" s="235">
        <v>99.991179418634843</v>
      </c>
      <c r="M6183" s="118"/>
      <c r="N6183" s="118">
        <v>100.84310513563601</v>
      </c>
      <c r="O6183" s="118"/>
    </row>
    <row r="6184" spans="9:15" x14ac:dyDescent="0.35">
      <c r="I6184" s="223">
        <v>49697</v>
      </c>
      <c r="J6184" s="233">
        <v>99.939605080791765</v>
      </c>
      <c r="K6184" s="235">
        <v>99.992080334366307</v>
      </c>
      <c r="L6184" s="235">
        <v>99.991182759764143</v>
      </c>
      <c r="M6184" s="118"/>
      <c r="N6184" s="118">
        <v>100.84291639484005</v>
      </c>
      <c r="O6184" s="118"/>
    </row>
    <row r="6185" spans="9:15" x14ac:dyDescent="0.35">
      <c r="I6185" s="223">
        <v>49698</v>
      </c>
      <c r="J6185" s="233">
        <v>99.939631639683213</v>
      </c>
      <c r="K6185" s="235">
        <v>99.992083817068888</v>
      </c>
      <c r="L6185" s="235">
        <v>99.991186100893444</v>
      </c>
      <c r="M6185" s="118"/>
      <c r="N6185" s="118">
        <v>100.84272765404407</v>
      </c>
      <c r="O6185" s="118"/>
    </row>
    <row r="6186" spans="9:15" x14ac:dyDescent="0.35">
      <c r="I6186" s="223">
        <v>49699</v>
      </c>
      <c r="J6186" s="233">
        <v>99.939658198574662</v>
      </c>
      <c r="K6186" s="235">
        <v>99.99208729977147</v>
      </c>
      <c r="L6186" s="235">
        <v>99.991189442022744</v>
      </c>
      <c r="M6186" s="118"/>
      <c r="N6186" s="118">
        <v>100.84253891324811</v>
      </c>
      <c r="O6186" s="118"/>
    </row>
    <row r="6187" spans="9:15" x14ac:dyDescent="0.35">
      <c r="I6187" s="223">
        <v>49700</v>
      </c>
      <c r="J6187" s="233">
        <v>99.939684757466111</v>
      </c>
      <c r="K6187" s="235">
        <v>99.992090782474051</v>
      </c>
      <c r="L6187" s="235">
        <v>99.991192783152044</v>
      </c>
      <c r="M6187" s="118"/>
      <c r="N6187" s="118">
        <v>100.84235017245213</v>
      </c>
      <c r="O6187" s="118"/>
    </row>
    <row r="6188" spans="9:15" x14ac:dyDescent="0.35">
      <c r="I6188" s="223">
        <v>49701</v>
      </c>
      <c r="J6188" s="233">
        <v>99.93971131635756</v>
      </c>
      <c r="K6188" s="235">
        <v>99.992094265176632</v>
      </c>
      <c r="L6188" s="235">
        <v>99.991196124281345</v>
      </c>
      <c r="M6188" s="118"/>
      <c r="N6188" s="118">
        <v>100.84216143165617</v>
      </c>
      <c r="O6188" s="118"/>
    </row>
    <row r="6189" spans="9:15" x14ac:dyDescent="0.35">
      <c r="I6189" s="223">
        <v>49702</v>
      </c>
      <c r="J6189" s="233">
        <v>99.939737875249008</v>
      </c>
      <c r="K6189" s="235">
        <v>99.992097747879214</v>
      </c>
      <c r="L6189" s="235">
        <v>99.991199465410645</v>
      </c>
      <c r="M6189" s="118"/>
      <c r="N6189" s="118">
        <v>100.84197269086019</v>
      </c>
      <c r="O6189" s="118"/>
    </row>
    <row r="6190" spans="9:15" x14ac:dyDescent="0.35">
      <c r="I6190" s="223">
        <v>49703</v>
      </c>
      <c r="J6190" s="233">
        <v>99.939764434140457</v>
      </c>
      <c r="K6190" s="235">
        <v>99.992101230581795</v>
      </c>
      <c r="L6190" s="235">
        <v>99.991202806539945</v>
      </c>
      <c r="M6190" s="118"/>
      <c r="N6190" s="118">
        <v>100.84178395006423</v>
      </c>
      <c r="O6190" s="118"/>
    </row>
    <row r="6191" spans="9:15" x14ac:dyDescent="0.35">
      <c r="I6191" s="223">
        <v>49704</v>
      </c>
      <c r="J6191" s="233">
        <v>99.939790993031906</v>
      </c>
      <c r="K6191" s="235">
        <v>99.992104713284377</v>
      </c>
      <c r="L6191" s="235">
        <v>99.991206147669246</v>
      </c>
      <c r="M6191" s="118"/>
      <c r="N6191" s="118">
        <v>100.84159520926825</v>
      </c>
      <c r="O6191" s="118"/>
    </row>
    <row r="6192" spans="9:15" x14ac:dyDescent="0.35">
      <c r="I6192" s="223">
        <v>49705</v>
      </c>
      <c r="J6192" s="233">
        <v>99.939817551923355</v>
      </c>
      <c r="K6192" s="235">
        <v>99.992108195986958</v>
      </c>
      <c r="L6192" s="235">
        <v>99.991209488798546</v>
      </c>
      <c r="M6192" s="118"/>
      <c r="N6192" s="118">
        <v>100.84140646847229</v>
      </c>
      <c r="O6192" s="118"/>
    </row>
    <row r="6193" spans="9:15" x14ac:dyDescent="0.35">
      <c r="I6193" s="223">
        <v>49706</v>
      </c>
      <c r="J6193" s="233">
        <v>99.939844110814803</v>
      </c>
      <c r="K6193" s="235">
        <v>99.99211167868954</v>
      </c>
      <c r="L6193" s="235">
        <v>99.991212829927846</v>
      </c>
      <c r="M6193" s="118"/>
      <c r="N6193" s="118">
        <v>100.84121772767631</v>
      </c>
      <c r="O6193" s="118"/>
    </row>
    <row r="6194" spans="9:15" x14ac:dyDescent="0.35">
      <c r="I6194" s="223">
        <v>49707</v>
      </c>
      <c r="J6194" s="233">
        <v>99.939870669706252</v>
      </c>
      <c r="K6194" s="235">
        <v>99.992115161392121</v>
      </c>
      <c r="L6194" s="235">
        <v>99.991216171057147</v>
      </c>
      <c r="M6194" s="118"/>
      <c r="N6194" s="118">
        <v>100.84102898688035</v>
      </c>
      <c r="O6194" s="118"/>
    </row>
    <row r="6195" spans="9:15" x14ac:dyDescent="0.35">
      <c r="I6195" s="223">
        <v>49708</v>
      </c>
      <c r="J6195" s="233">
        <v>99.939897228597701</v>
      </c>
      <c r="K6195" s="235">
        <v>99.992118644094703</v>
      </c>
      <c r="L6195" s="235">
        <v>99.991219512186447</v>
      </c>
      <c r="M6195" s="118"/>
      <c r="N6195" s="118">
        <v>100.84084024608437</v>
      </c>
      <c r="O6195" s="118"/>
    </row>
    <row r="6196" spans="9:15" x14ac:dyDescent="0.35">
      <c r="I6196" s="223">
        <v>49709</v>
      </c>
      <c r="J6196" s="233">
        <v>99.93992378748915</v>
      </c>
      <c r="K6196" s="235">
        <v>99.992122126797284</v>
      </c>
      <c r="L6196" s="235">
        <v>99.991222853315747</v>
      </c>
      <c r="M6196" s="118"/>
      <c r="N6196" s="118">
        <v>100.84065150528841</v>
      </c>
      <c r="O6196" s="118"/>
    </row>
    <row r="6197" spans="9:15" x14ac:dyDescent="0.35">
      <c r="I6197" s="223">
        <v>49710</v>
      </c>
      <c r="J6197" s="233">
        <v>99.939950346380598</v>
      </c>
      <c r="K6197" s="235">
        <v>99.992125609499865</v>
      </c>
      <c r="L6197" s="235">
        <v>99.991226194445048</v>
      </c>
      <c r="M6197" s="118"/>
      <c r="N6197" s="118">
        <v>100.84046276449243</v>
      </c>
      <c r="O6197" s="118"/>
    </row>
    <row r="6198" spans="9:15" x14ac:dyDescent="0.35">
      <c r="I6198" s="223">
        <v>49711</v>
      </c>
      <c r="J6198" s="233">
        <v>99.939976905272047</v>
      </c>
      <c r="K6198" s="235">
        <v>99.992129092202447</v>
      </c>
      <c r="L6198" s="235">
        <v>99.991229535574348</v>
      </c>
      <c r="M6198" s="118"/>
      <c r="N6198" s="118">
        <v>100.84027402369647</v>
      </c>
      <c r="O6198" s="118"/>
    </row>
    <row r="6199" spans="9:15" x14ac:dyDescent="0.35">
      <c r="I6199" s="223">
        <v>49712</v>
      </c>
      <c r="J6199" s="233">
        <v>99.940003464163496</v>
      </c>
      <c r="K6199" s="235">
        <v>99.992132574905028</v>
      </c>
      <c r="L6199" s="235">
        <v>99.991232876703648</v>
      </c>
      <c r="M6199" s="118"/>
      <c r="N6199" s="118">
        <v>100.84008528290049</v>
      </c>
      <c r="O6199" s="118"/>
    </row>
    <row r="6200" spans="9:15" x14ac:dyDescent="0.35">
      <c r="I6200" s="223">
        <v>49713</v>
      </c>
      <c r="J6200" s="233">
        <v>99.940030023054945</v>
      </c>
      <c r="K6200" s="235">
        <v>99.99213605760761</v>
      </c>
      <c r="L6200" s="235">
        <v>99.991236217832949</v>
      </c>
      <c r="M6200" s="118"/>
      <c r="N6200" s="118">
        <v>100.83989654210453</v>
      </c>
      <c r="O6200" s="118"/>
    </row>
    <row r="6201" spans="9:15" x14ac:dyDescent="0.35">
      <c r="I6201" s="223">
        <v>49714</v>
      </c>
      <c r="J6201" s="233">
        <v>99.940056581946394</v>
      </c>
      <c r="K6201" s="235">
        <v>99.992139540310191</v>
      </c>
      <c r="L6201" s="235">
        <v>99.991239558962249</v>
      </c>
      <c r="M6201" s="118"/>
      <c r="N6201" s="118">
        <v>100.83970780130855</v>
      </c>
      <c r="O6201" s="118"/>
    </row>
    <row r="6202" spans="9:15" x14ac:dyDescent="0.35">
      <c r="I6202" s="223">
        <v>49715</v>
      </c>
      <c r="J6202" s="233">
        <v>99.940083140837842</v>
      </c>
      <c r="K6202" s="235">
        <v>99.992143023012773</v>
      </c>
      <c r="L6202" s="235">
        <v>99.991242900091549</v>
      </c>
      <c r="M6202" s="118"/>
      <c r="N6202" s="118">
        <v>100.83951906051259</v>
      </c>
      <c r="O6202" s="118"/>
    </row>
    <row r="6203" spans="9:15" x14ac:dyDescent="0.35">
      <c r="I6203" s="223">
        <v>49716</v>
      </c>
      <c r="J6203" s="233">
        <v>99.940109699729291</v>
      </c>
      <c r="K6203" s="235">
        <v>99.992146505715354</v>
      </c>
      <c r="L6203" s="235">
        <v>99.99124624122085</v>
      </c>
      <c r="M6203" s="118"/>
      <c r="N6203" s="118">
        <v>100.83933031971661</v>
      </c>
      <c r="O6203" s="118"/>
    </row>
    <row r="6204" spans="9:15" x14ac:dyDescent="0.35">
      <c r="I6204" s="223">
        <v>49717</v>
      </c>
      <c r="J6204" s="233">
        <v>99.94013625862074</v>
      </c>
      <c r="K6204" s="235">
        <v>99.992149988417935</v>
      </c>
      <c r="L6204" s="235">
        <v>99.99124958235015</v>
      </c>
      <c r="M6204" s="118"/>
      <c r="N6204" s="118">
        <v>100.83914157892065</v>
      </c>
      <c r="O6204" s="118"/>
    </row>
    <row r="6205" spans="9:15" x14ac:dyDescent="0.35">
      <c r="I6205" s="223">
        <v>49718</v>
      </c>
      <c r="J6205" s="233">
        <v>99.940162817512189</v>
      </c>
      <c r="K6205" s="235">
        <v>99.992153471120517</v>
      </c>
      <c r="L6205" s="235">
        <v>99.99125292347945</v>
      </c>
      <c r="M6205" s="118"/>
      <c r="N6205" s="118">
        <v>100.83895283812467</v>
      </c>
      <c r="O6205" s="118"/>
    </row>
    <row r="6206" spans="9:15" x14ac:dyDescent="0.35">
      <c r="I6206" s="223">
        <v>49719</v>
      </c>
      <c r="J6206" s="233">
        <v>99.940189376403637</v>
      </c>
      <c r="K6206" s="235">
        <v>99.992156953823098</v>
      </c>
      <c r="L6206" s="235">
        <v>99.991256264608751</v>
      </c>
      <c r="M6206" s="118"/>
      <c r="N6206" s="118">
        <v>100.83876409732871</v>
      </c>
      <c r="O6206" s="118"/>
    </row>
    <row r="6207" spans="9:15" x14ac:dyDescent="0.35">
      <c r="I6207" s="223">
        <v>49720</v>
      </c>
      <c r="J6207" s="233">
        <v>99.940215935295086</v>
      </c>
      <c r="K6207" s="235">
        <v>99.99216043652568</v>
      </c>
      <c r="L6207" s="235">
        <v>99.991259605738051</v>
      </c>
      <c r="M6207" s="118"/>
      <c r="N6207" s="118">
        <v>100.83857535653273</v>
      </c>
      <c r="O6207" s="118"/>
    </row>
    <row r="6208" spans="9:15" x14ac:dyDescent="0.35">
      <c r="I6208" s="223">
        <v>49721</v>
      </c>
      <c r="J6208" s="233">
        <v>99.940242494186535</v>
      </c>
      <c r="K6208" s="235">
        <v>99.992163919228261</v>
      </c>
      <c r="L6208" s="235">
        <v>99.991262946867352</v>
      </c>
      <c r="M6208" s="118"/>
      <c r="N6208" s="118">
        <v>100.83838661573677</v>
      </c>
      <c r="O6208" s="118"/>
    </row>
    <row r="6209" spans="9:15" x14ac:dyDescent="0.35">
      <c r="I6209" s="223">
        <v>49722</v>
      </c>
      <c r="J6209" s="233">
        <v>99.940269053077984</v>
      </c>
      <c r="K6209" s="235">
        <v>99.992167401930843</v>
      </c>
      <c r="L6209" s="235">
        <v>99.991266287996652</v>
      </c>
      <c r="M6209" s="118"/>
      <c r="N6209" s="118">
        <v>100.83819787494079</v>
      </c>
      <c r="O6209" s="118"/>
    </row>
    <row r="6210" spans="9:15" x14ac:dyDescent="0.35">
      <c r="I6210" s="223">
        <v>49723</v>
      </c>
      <c r="J6210" s="233">
        <v>99.940295611969432</v>
      </c>
      <c r="K6210" s="235">
        <v>99.992170884633424</v>
      </c>
      <c r="L6210" s="235">
        <v>99.991269629125952</v>
      </c>
      <c r="M6210" s="118"/>
      <c r="N6210" s="118">
        <v>100.83800913414483</v>
      </c>
      <c r="O6210" s="118"/>
    </row>
    <row r="6211" spans="9:15" x14ac:dyDescent="0.35">
      <c r="I6211" s="223">
        <v>49724</v>
      </c>
      <c r="J6211" s="233">
        <v>99.940322170860881</v>
      </c>
      <c r="K6211" s="235">
        <v>99.992174367336006</v>
      </c>
      <c r="L6211" s="235">
        <v>99.991272970255253</v>
      </c>
      <c r="M6211" s="118"/>
      <c r="N6211" s="118">
        <v>100.83782039334885</v>
      </c>
      <c r="O6211" s="118"/>
    </row>
    <row r="6212" spans="9:15" x14ac:dyDescent="0.35">
      <c r="I6212" s="223">
        <v>49725</v>
      </c>
      <c r="J6212" s="233">
        <v>99.94034872975233</v>
      </c>
      <c r="K6212" s="235">
        <v>99.992177850038587</v>
      </c>
      <c r="L6212" s="235">
        <v>99.991276311384553</v>
      </c>
      <c r="M6212" s="118"/>
      <c r="N6212" s="118">
        <v>100.83763165255289</v>
      </c>
      <c r="O6212" s="118"/>
    </row>
    <row r="6213" spans="9:15" x14ac:dyDescent="0.35">
      <c r="I6213" s="223">
        <v>49726</v>
      </c>
      <c r="J6213" s="233">
        <v>99.940375288643779</v>
      </c>
      <c r="K6213" s="235">
        <v>99.992181332741168</v>
      </c>
      <c r="L6213" s="235">
        <v>99.991279652513853</v>
      </c>
      <c r="M6213" s="118"/>
      <c r="N6213" s="118">
        <v>100.83744291175691</v>
      </c>
      <c r="O6213" s="118"/>
    </row>
    <row r="6214" spans="9:15" x14ac:dyDescent="0.35">
      <c r="I6214" s="223">
        <v>49727</v>
      </c>
      <c r="J6214" s="233">
        <v>99.940401847535227</v>
      </c>
      <c r="K6214" s="235">
        <v>99.99218481544375</v>
      </c>
      <c r="L6214" s="235">
        <v>99.991282993643154</v>
      </c>
      <c r="M6214" s="118"/>
      <c r="N6214" s="118">
        <v>100.83725417096095</v>
      </c>
      <c r="O6214" s="118"/>
    </row>
    <row r="6215" spans="9:15" x14ac:dyDescent="0.35">
      <c r="I6215" s="223">
        <v>49728</v>
      </c>
      <c r="J6215" s="233">
        <v>99.940428406426676</v>
      </c>
      <c r="K6215" s="235">
        <v>99.992188298146331</v>
      </c>
      <c r="L6215" s="235">
        <v>99.991286334772454</v>
      </c>
      <c r="M6215" s="118"/>
      <c r="N6215" s="118">
        <v>100.83706543016497</v>
      </c>
      <c r="O6215" s="118"/>
    </row>
    <row r="6216" spans="9:15" x14ac:dyDescent="0.35">
      <c r="I6216" s="223">
        <v>49729</v>
      </c>
      <c r="J6216" s="233">
        <v>99.940454965318125</v>
      </c>
      <c r="K6216" s="235">
        <v>99.992191780848913</v>
      </c>
      <c r="L6216" s="235">
        <v>99.991289675901754</v>
      </c>
      <c r="M6216" s="118"/>
      <c r="N6216" s="118">
        <v>100.83687668936901</v>
      </c>
      <c r="O6216" s="118"/>
    </row>
    <row r="6217" spans="9:15" x14ac:dyDescent="0.35">
      <c r="I6217" s="223">
        <v>49730</v>
      </c>
      <c r="J6217" s="233">
        <v>99.940481524209574</v>
      </c>
      <c r="K6217" s="235">
        <v>99.992195263551494</v>
      </c>
      <c r="L6217" s="235">
        <v>99.991293017031055</v>
      </c>
      <c r="M6217" s="118"/>
      <c r="N6217" s="118">
        <v>100.83668794857303</v>
      </c>
      <c r="O6217" s="118"/>
    </row>
    <row r="6218" spans="9:15" x14ac:dyDescent="0.35">
      <c r="I6218" s="223">
        <v>49731</v>
      </c>
      <c r="J6218" s="233">
        <v>99.940508083101022</v>
      </c>
      <c r="K6218" s="235">
        <v>99.992198746254076</v>
      </c>
      <c r="L6218" s="235">
        <v>99.991296358160355</v>
      </c>
      <c r="M6218" s="118"/>
      <c r="N6218" s="118">
        <v>100.83649920777707</v>
      </c>
      <c r="O6218" s="118"/>
    </row>
    <row r="6219" spans="9:15" x14ac:dyDescent="0.35">
      <c r="I6219" s="223">
        <v>49732</v>
      </c>
      <c r="J6219" s="233">
        <v>99.940534641992471</v>
      </c>
      <c r="K6219" s="235">
        <v>99.992202228956657</v>
      </c>
      <c r="L6219" s="235">
        <v>99.991299699289655</v>
      </c>
      <c r="M6219" s="118"/>
      <c r="N6219" s="118">
        <v>100.83631046698109</v>
      </c>
      <c r="O6219" s="118"/>
    </row>
    <row r="6220" spans="9:15" x14ac:dyDescent="0.35">
      <c r="I6220" s="223">
        <v>49733</v>
      </c>
      <c r="J6220" s="233">
        <v>99.94056120088392</v>
      </c>
      <c r="K6220" s="235">
        <v>99.992205711659238</v>
      </c>
      <c r="L6220" s="235">
        <v>99.991303040418956</v>
      </c>
      <c r="M6220" s="118"/>
      <c r="N6220" s="118">
        <v>100.83612172618513</v>
      </c>
      <c r="O6220" s="118"/>
    </row>
    <row r="6221" spans="9:15" x14ac:dyDescent="0.35">
      <c r="I6221" s="223">
        <v>49734</v>
      </c>
      <c r="J6221" s="233">
        <v>99.940587759775369</v>
      </c>
      <c r="K6221" s="235">
        <v>99.99220919436182</v>
      </c>
      <c r="L6221" s="235">
        <v>99.991306381548256</v>
      </c>
      <c r="M6221" s="118"/>
      <c r="N6221" s="118">
        <v>100.83593298538915</v>
      </c>
      <c r="O6221" s="118"/>
    </row>
    <row r="6222" spans="9:15" x14ac:dyDescent="0.35">
      <c r="I6222" s="223">
        <v>49735</v>
      </c>
      <c r="J6222" s="233">
        <v>99.940614318666817</v>
      </c>
      <c r="K6222" s="235">
        <v>99.992212677064401</v>
      </c>
      <c r="L6222" s="235">
        <v>99.991309722677556</v>
      </c>
      <c r="M6222" s="118"/>
      <c r="N6222" s="118">
        <v>100.83574424459319</v>
      </c>
      <c r="O6222" s="118"/>
    </row>
    <row r="6223" spans="9:15" x14ac:dyDescent="0.35">
      <c r="I6223" s="223">
        <v>49736</v>
      </c>
      <c r="J6223" s="233">
        <v>99.940640877558266</v>
      </c>
      <c r="K6223" s="235">
        <v>99.992216159766983</v>
      </c>
      <c r="L6223" s="235">
        <v>99.991313063806857</v>
      </c>
      <c r="M6223" s="118"/>
      <c r="N6223" s="118">
        <v>100.83555550379721</v>
      </c>
      <c r="O6223" s="118"/>
    </row>
    <row r="6224" spans="9:15" x14ac:dyDescent="0.35">
      <c r="I6224" s="223">
        <v>49737</v>
      </c>
      <c r="J6224" s="233">
        <v>99.940667436449715</v>
      </c>
      <c r="K6224" s="235">
        <v>99.992219642469564</v>
      </c>
      <c r="L6224" s="235">
        <v>99.991316404936157</v>
      </c>
      <c r="M6224" s="118"/>
      <c r="N6224" s="118">
        <v>100.83536676300125</v>
      </c>
      <c r="O6224" s="118"/>
    </row>
    <row r="6225" spans="9:15" x14ac:dyDescent="0.35">
      <c r="I6225" s="223">
        <v>49738</v>
      </c>
      <c r="J6225" s="233">
        <v>99.940693995341164</v>
      </c>
      <c r="K6225" s="235">
        <v>99.992223125172146</v>
      </c>
      <c r="L6225" s="235">
        <v>99.991319746065457</v>
      </c>
      <c r="M6225" s="118"/>
      <c r="N6225" s="118">
        <v>100.83517802220527</v>
      </c>
      <c r="O6225" s="118"/>
    </row>
    <row r="6226" spans="9:15" x14ac:dyDescent="0.35">
      <c r="I6226" s="223">
        <v>49739</v>
      </c>
      <c r="J6226" s="233">
        <v>99.940720554232612</v>
      </c>
      <c r="K6226" s="235">
        <v>99.992226607874727</v>
      </c>
      <c r="L6226" s="235">
        <v>99.991323087194758</v>
      </c>
      <c r="M6226" s="118"/>
      <c r="N6226" s="118">
        <v>100.83498928140931</v>
      </c>
      <c r="O6226" s="118"/>
    </row>
    <row r="6227" spans="9:15" x14ac:dyDescent="0.35">
      <c r="I6227" s="223">
        <v>49740</v>
      </c>
      <c r="J6227" s="233">
        <v>99.940747113124061</v>
      </c>
      <c r="K6227" s="235">
        <v>99.992230090577308</v>
      </c>
      <c r="L6227" s="235">
        <v>99.991326428324058</v>
      </c>
      <c r="M6227" s="118"/>
      <c r="N6227" s="118">
        <v>100.83480054061333</v>
      </c>
      <c r="O6227" s="118"/>
    </row>
    <row r="6228" spans="9:15" x14ac:dyDescent="0.35">
      <c r="I6228" s="223">
        <v>49741</v>
      </c>
      <c r="J6228" s="233">
        <v>99.94077367201551</v>
      </c>
      <c r="K6228" s="235">
        <v>99.99223357327989</v>
      </c>
      <c r="L6228" s="235">
        <v>99.991329769453358</v>
      </c>
      <c r="M6228" s="118"/>
      <c r="N6228" s="118">
        <v>100.83461179981737</v>
      </c>
      <c r="O6228" s="118"/>
    </row>
    <row r="6229" spans="9:15" x14ac:dyDescent="0.35">
      <c r="I6229" s="223">
        <v>49742</v>
      </c>
      <c r="J6229" s="233">
        <v>99.940800230906959</v>
      </c>
      <c r="K6229" s="235">
        <v>99.992237055982471</v>
      </c>
      <c r="L6229" s="235">
        <v>99.991333110582659</v>
      </c>
      <c r="M6229" s="118"/>
      <c r="N6229" s="118">
        <v>100.83442305902139</v>
      </c>
      <c r="O6229" s="118"/>
    </row>
    <row r="6230" spans="9:15" x14ac:dyDescent="0.35">
      <c r="I6230" s="223">
        <v>49743</v>
      </c>
      <c r="J6230" s="233">
        <v>99.940826789798408</v>
      </c>
      <c r="K6230" s="235">
        <v>99.992240538685053</v>
      </c>
      <c r="L6230" s="235">
        <v>99.991336451711959</v>
      </c>
      <c r="M6230" s="118"/>
      <c r="N6230" s="118">
        <v>100.83423431822543</v>
      </c>
      <c r="O6230" s="118"/>
    </row>
    <row r="6231" spans="9:15" x14ac:dyDescent="0.35">
      <c r="I6231" s="223">
        <v>49744</v>
      </c>
      <c r="J6231" s="233">
        <v>99.940853348689856</v>
      </c>
      <c r="K6231" s="235">
        <v>99.992244021387634</v>
      </c>
      <c r="L6231" s="235">
        <v>99.991339792841259</v>
      </c>
      <c r="M6231" s="118"/>
      <c r="N6231" s="118">
        <v>100.83404557742945</v>
      </c>
      <c r="O6231" s="118"/>
    </row>
    <row r="6232" spans="9:15" x14ac:dyDescent="0.35">
      <c r="I6232" s="223">
        <v>49745</v>
      </c>
      <c r="J6232" s="233">
        <v>99.940879907581305</v>
      </c>
      <c r="K6232" s="235">
        <v>99.992247504090216</v>
      </c>
      <c r="L6232" s="235">
        <v>99.99134313397056</v>
      </c>
      <c r="M6232" s="118"/>
      <c r="N6232" s="118">
        <v>100.83385683663349</v>
      </c>
      <c r="O6232" s="118"/>
    </row>
    <row r="6233" spans="9:15" x14ac:dyDescent="0.35">
      <c r="I6233" s="223">
        <v>49746</v>
      </c>
      <c r="J6233" s="233">
        <v>99.940906466472754</v>
      </c>
      <c r="K6233" s="235">
        <v>99.992250986792797</v>
      </c>
      <c r="L6233" s="235">
        <v>99.99134647509986</v>
      </c>
      <c r="M6233" s="118"/>
      <c r="N6233" s="118">
        <v>100.83366809583751</v>
      </c>
      <c r="O6233" s="118"/>
    </row>
    <row r="6234" spans="9:15" x14ac:dyDescent="0.35">
      <c r="I6234" s="223">
        <v>49747</v>
      </c>
      <c r="J6234" s="233">
        <v>99.940933025364203</v>
      </c>
      <c r="K6234" s="235">
        <v>99.992254469495379</v>
      </c>
      <c r="L6234" s="235">
        <v>99.99134981622916</v>
      </c>
      <c r="M6234" s="118"/>
      <c r="N6234" s="118">
        <v>100.83347935504155</v>
      </c>
      <c r="O6234" s="118"/>
    </row>
    <row r="6235" spans="9:15" x14ac:dyDescent="0.35">
      <c r="I6235" s="223">
        <v>49748</v>
      </c>
      <c r="J6235" s="233">
        <v>99.940959584255651</v>
      </c>
      <c r="K6235" s="235">
        <v>99.99225795219796</v>
      </c>
      <c r="L6235" s="235">
        <v>99.991353157358461</v>
      </c>
      <c r="M6235" s="118"/>
      <c r="N6235" s="118">
        <v>100.83329061424557</v>
      </c>
      <c r="O6235" s="118"/>
    </row>
    <row r="6236" spans="9:15" x14ac:dyDescent="0.35">
      <c r="I6236" s="223">
        <v>49749</v>
      </c>
      <c r="J6236" s="233">
        <v>99.9409861431471</v>
      </c>
      <c r="K6236" s="235">
        <v>99.992261434900541</v>
      </c>
      <c r="L6236" s="235">
        <v>99.991356498487761</v>
      </c>
      <c r="M6236" s="118"/>
      <c r="N6236" s="118">
        <v>100.83310187344961</v>
      </c>
      <c r="O6236" s="118"/>
    </row>
    <row r="6237" spans="9:15" x14ac:dyDescent="0.35">
      <c r="I6237" s="223">
        <v>49750</v>
      </c>
      <c r="J6237" s="233">
        <v>99.941012702038549</v>
      </c>
      <c r="K6237" s="235">
        <v>99.992264917603123</v>
      </c>
      <c r="L6237" s="235">
        <v>99.991359839617061</v>
      </c>
      <c r="M6237" s="118"/>
      <c r="N6237" s="118">
        <v>100.83291313265363</v>
      </c>
      <c r="O6237" s="118"/>
    </row>
    <row r="6238" spans="9:15" x14ac:dyDescent="0.35">
      <c r="I6238" s="223">
        <v>49751</v>
      </c>
      <c r="J6238" s="233">
        <v>99.941039260929998</v>
      </c>
      <c r="K6238" s="235">
        <v>99.992268400305704</v>
      </c>
      <c r="L6238" s="235">
        <v>99.991363180746362</v>
      </c>
      <c r="M6238" s="118"/>
      <c r="N6238" s="118">
        <v>100.83272439185767</v>
      </c>
      <c r="O6238" s="118"/>
    </row>
    <row r="6239" spans="9:15" x14ac:dyDescent="0.35">
      <c r="I6239" s="223">
        <v>49752</v>
      </c>
      <c r="J6239" s="233">
        <v>99.941065819821446</v>
      </c>
      <c r="K6239" s="235">
        <v>99.992271883008286</v>
      </c>
      <c r="L6239" s="235">
        <v>99.991366521875662</v>
      </c>
      <c r="M6239" s="118"/>
      <c r="N6239" s="118">
        <v>100.83253565106169</v>
      </c>
      <c r="O6239" s="118"/>
    </row>
    <row r="6240" spans="9:15" x14ac:dyDescent="0.35">
      <c r="I6240" s="223">
        <v>49753</v>
      </c>
      <c r="J6240" s="233">
        <v>99.941092378712895</v>
      </c>
      <c r="K6240" s="235">
        <v>99.992275365710867</v>
      </c>
      <c r="L6240" s="235">
        <v>99.991369863004962</v>
      </c>
      <c r="M6240" s="118"/>
      <c r="N6240" s="118">
        <v>100.83234691026573</v>
      </c>
      <c r="O6240" s="118"/>
    </row>
    <row r="6241" spans="9:15" x14ac:dyDescent="0.35">
      <c r="I6241" s="223">
        <v>49754</v>
      </c>
      <c r="J6241" s="233">
        <v>99.941118937604344</v>
      </c>
      <c r="K6241" s="235">
        <v>99.992278848413449</v>
      </c>
      <c r="L6241" s="235">
        <v>99.991373204134263</v>
      </c>
      <c r="M6241" s="118"/>
      <c r="N6241" s="118">
        <v>100.83215816946975</v>
      </c>
      <c r="O6241" s="118"/>
    </row>
    <row r="6242" spans="9:15" x14ac:dyDescent="0.35">
      <c r="I6242" s="223">
        <v>49755</v>
      </c>
      <c r="J6242" s="233">
        <v>99.941145496495793</v>
      </c>
      <c r="K6242" s="235">
        <v>99.99228233111603</v>
      </c>
      <c r="L6242" s="235">
        <v>99.991376545263563</v>
      </c>
      <c r="M6242" s="118"/>
      <c r="N6242" s="118">
        <v>100.83196942867379</v>
      </c>
      <c r="O6242" s="118"/>
    </row>
    <row r="6243" spans="9:15" x14ac:dyDescent="0.35">
      <c r="I6243" s="223">
        <v>49756</v>
      </c>
      <c r="J6243" s="233">
        <v>99.941172055387241</v>
      </c>
      <c r="K6243" s="235">
        <v>99.992285813818611</v>
      </c>
      <c r="L6243" s="235">
        <v>99.991379886392863</v>
      </c>
      <c r="M6243" s="118"/>
      <c r="N6243" s="118">
        <v>100.83178068787781</v>
      </c>
      <c r="O6243" s="118"/>
    </row>
    <row r="6244" spans="9:15" x14ac:dyDescent="0.35">
      <c r="I6244" s="223">
        <v>49757</v>
      </c>
      <c r="J6244" s="233">
        <v>99.94119861427869</v>
      </c>
      <c r="K6244" s="235">
        <v>99.992289296521193</v>
      </c>
      <c r="L6244" s="235">
        <v>99.991383227522164</v>
      </c>
      <c r="M6244" s="118"/>
      <c r="N6244" s="118">
        <v>100.83159194708185</v>
      </c>
      <c r="O6244" s="118"/>
    </row>
    <row r="6245" spans="9:15" x14ac:dyDescent="0.35">
      <c r="I6245" s="223">
        <v>49758</v>
      </c>
      <c r="J6245" s="233">
        <v>99.941225173170139</v>
      </c>
      <c r="K6245" s="235">
        <v>99.992292779223774</v>
      </c>
      <c r="L6245" s="235">
        <v>99.991386568651464</v>
      </c>
      <c r="M6245" s="118"/>
      <c r="N6245" s="118">
        <v>100.83140320628587</v>
      </c>
      <c r="O6245" s="118"/>
    </row>
    <row r="6246" spans="9:15" x14ac:dyDescent="0.35">
      <c r="I6246" s="223">
        <v>49759</v>
      </c>
      <c r="J6246" s="233">
        <v>99.941251732061588</v>
      </c>
      <c r="K6246" s="235">
        <v>99.992296261926356</v>
      </c>
      <c r="L6246" s="235">
        <v>99.991389909780764</v>
      </c>
      <c r="M6246" s="118"/>
      <c r="N6246" s="118">
        <v>100.83121446548991</v>
      </c>
      <c r="O6246" s="118"/>
    </row>
    <row r="6247" spans="9:15" x14ac:dyDescent="0.35">
      <c r="I6247" s="223">
        <v>49760</v>
      </c>
      <c r="J6247" s="233">
        <v>99.941278290953036</v>
      </c>
      <c r="K6247" s="235">
        <v>99.992299744628937</v>
      </c>
      <c r="L6247" s="235">
        <v>99.991393250910065</v>
      </c>
      <c r="M6247" s="118"/>
      <c r="N6247" s="118">
        <v>100.83102572469393</v>
      </c>
      <c r="O6247" s="118"/>
    </row>
    <row r="6248" spans="9:15" x14ac:dyDescent="0.35">
      <c r="I6248" s="223">
        <v>49761</v>
      </c>
      <c r="J6248" s="233">
        <v>99.941304849844485</v>
      </c>
      <c r="K6248" s="235">
        <v>99.992303227331519</v>
      </c>
      <c r="L6248" s="235">
        <v>99.991396592039365</v>
      </c>
      <c r="M6248" s="118"/>
      <c r="N6248" s="118">
        <v>100.83083698389797</v>
      </c>
      <c r="O6248" s="118"/>
    </row>
    <row r="6249" spans="9:15" x14ac:dyDescent="0.35">
      <c r="I6249" s="223">
        <v>49762</v>
      </c>
      <c r="J6249" s="233">
        <v>99.941331408735934</v>
      </c>
      <c r="K6249" s="235">
        <v>99.9923067100341</v>
      </c>
      <c r="L6249" s="235">
        <v>99.991399933168665</v>
      </c>
      <c r="M6249" s="118"/>
      <c r="N6249" s="118">
        <v>100.83064824310199</v>
      </c>
      <c r="O6249" s="118"/>
    </row>
    <row r="6250" spans="9:15" x14ac:dyDescent="0.35">
      <c r="I6250" s="223">
        <v>49763</v>
      </c>
      <c r="J6250" s="233">
        <v>99.941357967627383</v>
      </c>
      <c r="K6250" s="235">
        <v>99.992310192736682</v>
      </c>
      <c r="L6250" s="235">
        <v>99.991403274297966</v>
      </c>
      <c r="M6250" s="118"/>
      <c r="N6250" s="118">
        <v>100.83045950230603</v>
      </c>
      <c r="O6250" s="118"/>
    </row>
    <row r="6251" spans="9:15" x14ac:dyDescent="0.35">
      <c r="I6251" s="223">
        <v>49764</v>
      </c>
      <c r="J6251" s="233">
        <v>99.941384526518831</v>
      </c>
      <c r="K6251" s="235">
        <v>99.992313675439263</v>
      </c>
      <c r="L6251" s="235">
        <v>99.991406615427266</v>
      </c>
      <c r="M6251" s="118"/>
      <c r="N6251" s="118">
        <v>100.83027076151005</v>
      </c>
      <c r="O6251" s="118"/>
    </row>
    <row r="6252" spans="9:15" x14ac:dyDescent="0.35">
      <c r="I6252" s="223">
        <v>49765</v>
      </c>
      <c r="J6252" s="233">
        <v>99.94141108541028</v>
      </c>
      <c r="K6252" s="235">
        <v>99.992317158141844</v>
      </c>
      <c r="L6252" s="235">
        <v>99.991409956556566</v>
      </c>
      <c r="M6252" s="118"/>
      <c r="N6252" s="118">
        <v>100.83008202071409</v>
      </c>
      <c r="O6252" s="118"/>
    </row>
    <row r="6253" spans="9:15" x14ac:dyDescent="0.35">
      <c r="I6253" s="223">
        <v>49766</v>
      </c>
      <c r="J6253" s="233">
        <v>99.941437644301729</v>
      </c>
      <c r="K6253" s="235">
        <v>99.992320640844426</v>
      </c>
      <c r="L6253" s="235">
        <v>99.991413297685867</v>
      </c>
      <c r="M6253" s="118"/>
      <c r="N6253" s="118">
        <v>100.82989327991811</v>
      </c>
      <c r="O6253" s="118"/>
    </row>
    <row r="6254" spans="9:15" x14ac:dyDescent="0.35">
      <c r="I6254" s="223">
        <v>49767</v>
      </c>
      <c r="J6254" s="233">
        <v>99.941464203193178</v>
      </c>
      <c r="K6254" s="235">
        <v>99.992324123547007</v>
      </c>
      <c r="L6254" s="235">
        <v>99.991416638815167</v>
      </c>
      <c r="M6254" s="118"/>
      <c r="N6254" s="118">
        <v>100.82970453912215</v>
      </c>
      <c r="O6254" s="118"/>
    </row>
    <row r="6255" spans="9:15" x14ac:dyDescent="0.35">
      <c r="I6255" s="223">
        <v>49768</v>
      </c>
      <c r="J6255" s="233">
        <v>99.941490762084626</v>
      </c>
      <c r="K6255" s="235">
        <v>99.992327606249589</v>
      </c>
      <c r="L6255" s="235">
        <v>99.991419979944467</v>
      </c>
      <c r="M6255" s="118"/>
      <c r="N6255" s="118">
        <v>100.82951579832617</v>
      </c>
      <c r="O6255" s="118"/>
    </row>
    <row r="6256" spans="9:15" x14ac:dyDescent="0.35">
      <c r="I6256" s="223">
        <v>49769</v>
      </c>
      <c r="J6256" s="233">
        <v>99.941517320976075</v>
      </c>
      <c r="K6256" s="235">
        <v>99.99233108895217</v>
      </c>
      <c r="L6256" s="235">
        <v>99.991423321073768</v>
      </c>
      <c r="M6256" s="118"/>
      <c r="N6256" s="118">
        <v>100.82932705753021</v>
      </c>
      <c r="O6256" s="118"/>
    </row>
    <row r="6257" spans="9:15" x14ac:dyDescent="0.35">
      <c r="I6257" s="223">
        <v>49770</v>
      </c>
      <c r="J6257" s="233">
        <v>99.941543879867524</v>
      </c>
      <c r="K6257" s="235">
        <v>99.992334571654752</v>
      </c>
      <c r="L6257" s="235">
        <v>99.991426662203068</v>
      </c>
      <c r="M6257" s="118"/>
      <c r="N6257" s="118">
        <v>100.82913831673423</v>
      </c>
      <c r="O6257" s="118"/>
    </row>
    <row r="6258" spans="9:15" x14ac:dyDescent="0.35">
      <c r="I6258" s="223">
        <v>49771</v>
      </c>
      <c r="J6258" s="233">
        <v>99.941570438758973</v>
      </c>
      <c r="K6258" s="235">
        <v>99.992338054357333</v>
      </c>
      <c r="L6258" s="235">
        <v>99.991430003332368</v>
      </c>
      <c r="M6258" s="118"/>
      <c r="N6258" s="118">
        <v>100.82894957593827</v>
      </c>
      <c r="O6258" s="118"/>
    </row>
    <row r="6259" spans="9:15" x14ac:dyDescent="0.35">
      <c r="I6259" s="223">
        <v>49772</v>
      </c>
      <c r="J6259" s="233">
        <v>99.941596997650421</v>
      </c>
      <c r="K6259" s="235">
        <v>99.992341537059914</v>
      </c>
      <c r="L6259" s="235">
        <v>99.991433344461669</v>
      </c>
      <c r="M6259" s="118"/>
      <c r="N6259" s="118">
        <v>100.82876083514229</v>
      </c>
      <c r="O6259" s="118"/>
    </row>
    <row r="6260" spans="9:15" x14ac:dyDescent="0.35">
      <c r="I6260" s="223">
        <v>49773</v>
      </c>
      <c r="J6260" s="233">
        <v>99.94162355654187</v>
      </c>
      <c r="K6260" s="235">
        <v>99.992345019762496</v>
      </c>
      <c r="L6260" s="235">
        <v>99.991436685590969</v>
      </c>
      <c r="M6260" s="118"/>
      <c r="N6260" s="118">
        <v>100.82857209434633</v>
      </c>
      <c r="O6260" s="118"/>
    </row>
    <row r="6261" spans="9:15" x14ac:dyDescent="0.35">
      <c r="I6261" s="223">
        <v>49774</v>
      </c>
      <c r="J6261" s="233">
        <v>99.941650115433319</v>
      </c>
      <c r="K6261" s="235">
        <v>99.992348502465077</v>
      </c>
      <c r="L6261" s="235">
        <v>99.991440026720269</v>
      </c>
      <c r="M6261" s="118"/>
      <c r="N6261" s="118">
        <v>100.82838335355035</v>
      </c>
      <c r="O6261" s="118"/>
    </row>
    <row r="6262" spans="9:15" x14ac:dyDescent="0.35">
      <c r="I6262" s="223">
        <v>49775</v>
      </c>
      <c r="J6262" s="233">
        <v>99.941676674324768</v>
      </c>
      <c r="K6262" s="235">
        <v>99.992351985167659</v>
      </c>
      <c r="L6262" s="235">
        <v>99.99144336784957</v>
      </c>
      <c r="M6262" s="118"/>
      <c r="N6262" s="118">
        <v>100.82819461275439</v>
      </c>
      <c r="O6262" s="118"/>
    </row>
    <row r="6263" spans="9:15" x14ac:dyDescent="0.35">
      <c r="I6263" s="223">
        <v>49776</v>
      </c>
      <c r="J6263" s="233">
        <v>99.941703233216217</v>
      </c>
      <c r="K6263" s="235">
        <v>99.99235546787024</v>
      </c>
      <c r="L6263" s="235">
        <v>99.99144670897887</v>
      </c>
      <c r="M6263" s="118"/>
      <c r="N6263" s="118">
        <v>100.82800587195841</v>
      </c>
      <c r="O6263" s="118"/>
    </row>
    <row r="6264" spans="9:15" x14ac:dyDescent="0.35">
      <c r="I6264" s="223">
        <v>49777</v>
      </c>
      <c r="J6264" s="233">
        <v>99.941729792107665</v>
      </c>
      <c r="K6264" s="235">
        <v>99.992358950572822</v>
      </c>
      <c r="L6264" s="235">
        <v>99.99145005010817</v>
      </c>
      <c r="M6264" s="118"/>
      <c r="N6264" s="118">
        <v>100.82781713116245</v>
      </c>
      <c r="O6264" s="118"/>
    </row>
    <row r="6265" spans="9:15" x14ac:dyDescent="0.35">
      <c r="I6265" s="223">
        <v>49778</v>
      </c>
      <c r="J6265" s="233">
        <v>99.941756350999114</v>
      </c>
      <c r="K6265" s="235">
        <v>99.992362433275403</v>
      </c>
      <c r="L6265" s="235">
        <v>99.991453391237471</v>
      </c>
      <c r="M6265" s="118"/>
      <c r="N6265" s="118">
        <v>100.82762839036647</v>
      </c>
      <c r="O6265" s="118"/>
    </row>
    <row r="6266" spans="9:15" x14ac:dyDescent="0.35">
      <c r="I6266" s="223">
        <v>49779</v>
      </c>
      <c r="J6266" s="233">
        <v>99.941782909890563</v>
      </c>
      <c r="K6266" s="235">
        <v>99.992365915977985</v>
      </c>
      <c r="L6266" s="235">
        <v>99.991456732366771</v>
      </c>
      <c r="M6266" s="118"/>
      <c r="N6266" s="118">
        <v>100.82743964957051</v>
      </c>
      <c r="O6266" s="118"/>
    </row>
    <row r="6267" spans="9:15" x14ac:dyDescent="0.35">
      <c r="I6267" s="223">
        <v>49780</v>
      </c>
      <c r="J6267" s="233">
        <v>99.941809468782012</v>
      </c>
      <c r="K6267" s="235">
        <v>99.992369398680566</v>
      </c>
      <c r="L6267" s="235">
        <v>99.991460073496071</v>
      </c>
      <c r="M6267" s="118"/>
      <c r="N6267" s="118">
        <v>100.82725090877453</v>
      </c>
      <c r="O6267" s="118"/>
    </row>
    <row r="6268" spans="9:15" x14ac:dyDescent="0.35">
      <c r="I6268" s="223">
        <v>49781</v>
      </c>
      <c r="J6268" s="233">
        <v>99.94183602767346</v>
      </c>
      <c r="K6268" s="235">
        <v>99.992372881383147</v>
      </c>
      <c r="L6268" s="235">
        <v>99.991463414625372</v>
      </c>
      <c r="M6268" s="118"/>
      <c r="N6268" s="118">
        <v>100.82706216797857</v>
      </c>
      <c r="O6268" s="118"/>
    </row>
    <row r="6269" spans="9:15" x14ac:dyDescent="0.35">
      <c r="I6269" s="223">
        <v>49782</v>
      </c>
      <c r="J6269" s="233">
        <v>99.941862586564909</v>
      </c>
      <c r="K6269" s="235">
        <v>99.992376364085729</v>
      </c>
      <c r="L6269" s="235">
        <v>99.991466755754672</v>
      </c>
      <c r="M6269" s="118"/>
      <c r="N6269" s="118">
        <v>100.82687342718259</v>
      </c>
      <c r="O6269" s="118"/>
    </row>
    <row r="6270" spans="9:15" x14ac:dyDescent="0.35">
      <c r="I6270" s="223">
        <v>49783</v>
      </c>
      <c r="J6270" s="233">
        <v>99.941889145456358</v>
      </c>
      <c r="K6270" s="235">
        <v>99.99237984678831</v>
      </c>
      <c r="L6270" s="235">
        <v>99.991470096883972</v>
      </c>
      <c r="M6270" s="118"/>
      <c r="N6270" s="118">
        <v>100.82668468638663</v>
      </c>
      <c r="O6270" s="118"/>
    </row>
    <row r="6271" spans="9:15" x14ac:dyDescent="0.35">
      <c r="I6271" s="223">
        <v>49784</v>
      </c>
      <c r="J6271" s="233">
        <v>99.941915704347807</v>
      </c>
      <c r="K6271" s="235">
        <v>99.992383329490892</v>
      </c>
      <c r="L6271" s="235">
        <v>99.991473438013273</v>
      </c>
      <c r="M6271" s="118"/>
      <c r="N6271" s="118">
        <v>100.82649594559065</v>
      </c>
      <c r="O6271" s="118"/>
    </row>
    <row r="6272" spans="9:15" x14ac:dyDescent="0.35">
      <c r="I6272" s="223">
        <v>49785</v>
      </c>
      <c r="J6272" s="233">
        <v>99.941942263239255</v>
      </c>
      <c r="K6272" s="235">
        <v>99.992386812193473</v>
      </c>
      <c r="L6272" s="235">
        <v>99.991476779142573</v>
      </c>
      <c r="M6272" s="118"/>
      <c r="N6272" s="118">
        <v>100.82630720479469</v>
      </c>
      <c r="O6272" s="118"/>
    </row>
    <row r="6273" spans="9:15" x14ac:dyDescent="0.35">
      <c r="I6273" s="223">
        <v>49786</v>
      </c>
      <c r="J6273" s="233">
        <v>99.941968822130704</v>
      </c>
      <c r="K6273" s="235">
        <v>99.992390294896055</v>
      </c>
      <c r="L6273" s="235">
        <v>99.991480120271873</v>
      </c>
      <c r="M6273" s="118"/>
      <c r="N6273" s="118">
        <v>100.82611846399871</v>
      </c>
      <c r="O6273" s="118"/>
    </row>
    <row r="6274" spans="9:15" x14ac:dyDescent="0.35">
      <c r="I6274" s="223">
        <v>49787</v>
      </c>
      <c r="J6274" s="233">
        <v>99.941995381022153</v>
      </c>
      <c r="K6274" s="235">
        <v>99.992393777598636</v>
      </c>
      <c r="L6274" s="235">
        <v>99.991483461401174</v>
      </c>
      <c r="M6274" s="118"/>
      <c r="N6274" s="118">
        <v>100.82592972320275</v>
      </c>
      <c r="O6274" s="118"/>
    </row>
    <row r="6275" spans="9:15" x14ac:dyDescent="0.35">
      <c r="I6275" s="223">
        <v>49788</v>
      </c>
      <c r="J6275" s="233">
        <v>99.942021939913602</v>
      </c>
      <c r="K6275" s="235">
        <v>99.992397260301217</v>
      </c>
      <c r="L6275" s="235">
        <v>99.991486802530474</v>
      </c>
      <c r="M6275" s="118"/>
      <c r="N6275" s="118">
        <v>100.82574098240677</v>
      </c>
      <c r="O6275" s="118"/>
    </row>
    <row r="6276" spans="9:15" x14ac:dyDescent="0.35">
      <c r="I6276" s="223">
        <v>49789</v>
      </c>
      <c r="J6276" s="233">
        <v>99.94204849880505</v>
      </c>
      <c r="K6276" s="235">
        <v>99.992400743003799</v>
      </c>
      <c r="L6276" s="235">
        <v>99.991490143659775</v>
      </c>
      <c r="M6276" s="118"/>
      <c r="N6276" s="118">
        <v>100.82555224161081</v>
      </c>
      <c r="O6276" s="118"/>
    </row>
    <row r="6277" spans="9:15" x14ac:dyDescent="0.35">
      <c r="I6277" s="223">
        <v>49790</v>
      </c>
      <c r="J6277" s="233">
        <v>99.942075057696499</v>
      </c>
      <c r="K6277" s="235">
        <v>99.99240422570638</v>
      </c>
      <c r="L6277" s="235">
        <v>99.991493484789075</v>
      </c>
      <c r="M6277" s="118"/>
      <c r="N6277" s="118">
        <v>100.82536350081483</v>
      </c>
      <c r="O6277" s="118"/>
    </row>
    <row r="6278" spans="9:15" x14ac:dyDescent="0.35">
      <c r="I6278" s="223">
        <v>49791</v>
      </c>
      <c r="J6278" s="233">
        <v>99.942101616587948</v>
      </c>
      <c r="K6278" s="235">
        <v>99.992407708408962</v>
      </c>
      <c r="L6278" s="235">
        <v>99.991496825918375</v>
      </c>
      <c r="M6278" s="118"/>
      <c r="N6278" s="118">
        <v>100.82517476001887</v>
      </c>
      <c r="O6278" s="118"/>
    </row>
    <row r="6279" spans="9:15" x14ac:dyDescent="0.35">
      <c r="I6279" s="223">
        <v>49792</v>
      </c>
      <c r="J6279" s="233">
        <v>99.942128175479397</v>
      </c>
      <c r="K6279" s="235">
        <v>99.992411191111543</v>
      </c>
      <c r="L6279" s="235">
        <v>99.991500167047676</v>
      </c>
      <c r="M6279" s="118"/>
      <c r="N6279" s="118">
        <v>100.82498601922289</v>
      </c>
      <c r="O6279" s="118"/>
    </row>
    <row r="6280" spans="9:15" x14ac:dyDescent="0.35">
      <c r="I6280" s="223">
        <v>49793</v>
      </c>
      <c r="J6280" s="233">
        <v>99.942154734370845</v>
      </c>
      <c r="K6280" s="235">
        <v>99.992414673814125</v>
      </c>
      <c r="L6280" s="235">
        <v>99.991503508176976</v>
      </c>
      <c r="M6280" s="118"/>
      <c r="N6280" s="118">
        <v>100.82479727842693</v>
      </c>
      <c r="O6280" s="118"/>
    </row>
    <row r="6281" spans="9:15" x14ac:dyDescent="0.35">
      <c r="I6281" s="223">
        <v>49794</v>
      </c>
      <c r="J6281" s="233">
        <v>99.942181293262294</v>
      </c>
      <c r="K6281" s="235">
        <v>99.992418156516706</v>
      </c>
      <c r="L6281" s="235">
        <v>99.991506849306276</v>
      </c>
      <c r="M6281" s="118"/>
      <c r="N6281" s="118">
        <v>100.82460853763095</v>
      </c>
      <c r="O6281" s="118"/>
    </row>
    <row r="6282" spans="9:15" x14ac:dyDescent="0.35">
      <c r="I6282" s="223">
        <v>49795</v>
      </c>
      <c r="J6282" s="233">
        <v>99.942207852153743</v>
      </c>
      <c r="K6282" s="235">
        <v>99.992421639219287</v>
      </c>
      <c r="L6282" s="235">
        <v>99.991510190435577</v>
      </c>
      <c r="M6282" s="118"/>
      <c r="N6282" s="118">
        <v>100.82441979683499</v>
      </c>
      <c r="O6282" s="118"/>
    </row>
    <row r="6283" spans="9:15" x14ac:dyDescent="0.35">
      <c r="I6283" s="223">
        <v>49796</v>
      </c>
      <c r="J6283" s="233">
        <v>99.942234411045192</v>
      </c>
      <c r="K6283" s="235">
        <v>99.992425121921869</v>
      </c>
      <c r="L6283" s="235">
        <v>99.991513531564877</v>
      </c>
      <c r="M6283" s="118"/>
      <c r="N6283" s="118">
        <v>100.82423105603901</v>
      </c>
      <c r="O6283" s="118"/>
    </row>
    <row r="6284" spans="9:15" x14ac:dyDescent="0.35">
      <c r="I6284" s="223">
        <v>49797</v>
      </c>
      <c r="J6284" s="233">
        <v>99.94226096993664</v>
      </c>
      <c r="K6284" s="235">
        <v>99.99242860462445</v>
      </c>
      <c r="L6284" s="235">
        <v>99.991516872694177</v>
      </c>
      <c r="M6284" s="118"/>
      <c r="N6284" s="118">
        <v>100.82404231524305</v>
      </c>
      <c r="O6284" s="118"/>
    </row>
    <row r="6285" spans="9:15" x14ac:dyDescent="0.35">
      <c r="I6285" s="223">
        <v>49798</v>
      </c>
      <c r="J6285" s="233">
        <v>99.942287528828089</v>
      </c>
      <c r="K6285" s="235">
        <v>99.992432087327032</v>
      </c>
      <c r="L6285" s="235">
        <v>99.991520213823478</v>
      </c>
      <c r="M6285" s="118"/>
      <c r="N6285" s="118">
        <v>100.82385357444707</v>
      </c>
      <c r="O6285" s="118"/>
    </row>
    <row r="6286" spans="9:15" x14ac:dyDescent="0.35">
      <c r="I6286" s="223">
        <v>49799</v>
      </c>
      <c r="J6286" s="233">
        <v>99.942314087719538</v>
      </c>
      <c r="K6286" s="235">
        <v>99.992435570029613</v>
      </c>
      <c r="L6286" s="235">
        <v>99.991523554952778</v>
      </c>
      <c r="M6286" s="118"/>
      <c r="N6286" s="118">
        <v>100.82366483365111</v>
      </c>
      <c r="O6286" s="118"/>
    </row>
    <row r="6287" spans="9:15" x14ac:dyDescent="0.35">
      <c r="I6287" s="223">
        <v>49800</v>
      </c>
      <c r="J6287" s="233">
        <v>99.942340646610987</v>
      </c>
      <c r="K6287" s="235">
        <v>99.992439052732195</v>
      </c>
      <c r="L6287" s="235">
        <v>99.991526896082078</v>
      </c>
      <c r="M6287" s="118"/>
      <c r="N6287" s="118">
        <v>100.82347609285513</v>
      </c>
      <c r="O6287" s="118"/>
    </row>
    <row r="6288" spans="9:15" x14ac:dyDescent="0.35">
      <c r="I6288" s="223">
        <v>49801</v>
      </c>
      <c r="J6288" s="233">
        <v>99.942367205502435</v>
      </c>
      <c r="K6288" s="235">
        <v>99.992442535434776</v>
      </c>
      <c r="L6288" s="235">
        <v>99.991530237211379</v>
      </c>
      <c r="M6288" s="118"/>
      <c r="N6288" s="118">
        <v>100.82328735205917</v>
      </c>
      <c r="O6288" s="118"/>
    </row>
    <row r="6289" spans="9:15" x14ac:dyDescent="0.35">
      <c r="I6289" s="223">
        <v>49802</v>
      </c>
      <c r="J6289" s="233">
        <v>99.942393764393884</v>
      </c>
      <c r="K6289" s="235">
        <v>99.992446018137358</v>
      </c>
      <c r="L6289" s="235">
        <v>99.991533578340679</v>
      </c>
      <c r="M6289" s="118"/>
      <c r="N6289" s="118">
        <v>100.82309861126319</v>
      </c>
      <c r="O6289" s="118"/>
    </row>
    <row r="6290" spans="9:15" x14ac:dyDescent="0.35">
      <c r="I6290" s="223">
        <v>49803</v>
      </c>
      <c r="J6290" s="233">
        <v>99.942420323285333</v>
      </c>
      <c r="K6290" s="235">
        <v>99.992449500839939</v>
      </c>
      <c r="L6290" s="235">
        <v>99.991536919469979</v>
      </c>
      <c r="M6290" s="118"/>
      <c r="N6290" s="118">
        <v>100.82290987046723</v>
      </c>
      <c r="O6290" s="118"/>
    </row>
    <row r="6291" spans="9:15" x14ac:dyDescent="0.35">
      <c r="I6291" s="223">
        <v>49804</v>
      </c>
      <c r="J6291" s="233">
        <v>99.942446882176782</v>
      </c>
      <c r="K6291" s="235">
        <v>99.99245298354252</v>
      </c>
      <c r="L6291" s="235">
        <v>99.99154026059928</v>
      </c>
      <c r="M6291" s="118"/>
      <c r="N6291" s="118">
        <v>100.82272112967125</v>
      </c>
      <c r="O6291" s="118"/>
    </row>
    <row r="6292" spans="9:15" x14ac:dyDescent="0.35">
      <c r="I6292" s="223">
        <v>49805</v>
      </c>
      <c r="J6292" s="233">
        <v>99.94247344106823</v>
      </c>
      <c r="K6292" s="235">
        <v>99.992456466245102</v>
      </c>
      <c r="L6292" s="235">
        <v>99.99154360172858</v>
      </c>
      <c r="M6292" s="118"/>
      <c r="N6292" s="118">
        <v>100.82253238887529</v>
      </c>
      <c r="O6292" s="118"/>
    </row>
    <row r="6293" spans="9:15" x14ac:dyDescent="0.35">
      <c r="I6293" s="223">
        <v>49806</v>
      </c>
      <c r="J6293" s="233">
        <v>99.942499999959679</v>
      </c>
      <c r="K6293" s="235">
        <v>99.992459948947683</v>
      </c>
      <c r="L6293" s="235">
        <v>99.99154694285788</v>
      </c>
      <c r="M6293" s="118"/>
      <c r="N6293" s="118">
        <v>100.82234364807931</v>
      </c>
      <c r="O6293" s="118"/>
    </row>
    <row r="6294" spans="9:15" x14ac:dyDescent="0.35">
      <c r="I6294" s="223">
        <v>49807</v>
      </c>
      <c r="J6294" s="233">
        <v>99.942526558851128</v>
      </c>
      <c r="K6294" s="235">
        <v>99.992463431650265</v>
      </c>
      <c r="L6294" s="235">
        <v>99.991550283987181</v>
      </c>
      <c r="M6294" s="118"/>
      <c r="N6294" s="118">
        <v>100.82215490728335</v>
      </c>
      <c r="O6294" s="118"/>
    </row>
    <row r="6295" spans="9:15" x14ac:dyDescent="0.35">
      <c r="I6295" s="223">
        <v>49808</v>
      </c>
      <c r="J6295" s="233">
        <v>99.942553117742577</v>
      </c>
      <c r="K6295" s="235">
        <v>99.992466914352846</v>
      </c>
      <c r="L6295" s="235">
        <v>99.991553625116481</v>
      </c>
      <c r="M6295" s="118"/>
      <c r="N6295" s="118">
        <v>100.82196616648737</v>
      </c>
      <c r="O6295" s="118"/>
    </row>
    <row r="6296" spans="9:15" x14ac:dyDescent="0.35">
      <c r="I6296" s="223">
        <v>49809</v>
      </c>
      <c r="J6296" s="233">
        <v>99.942579676634026</v>
      </c>
      <c r="K6296" s="235">
        <v>99.992470397055428</v>
      </c>
      <c r="L6296" s="235">
        <v>99.991556966245781</v>
      </c>
      <c r="M6296" s="118"/>
      <c r="N6296" s="118">
        <v>100.82177742569141</v>
      </c>
      <c r="O6296" s="118"/>
    </row>
    <row r="6297" spans="9:15" x14ac:dyDescent="0.35">
      <c r="I6297" s="223">
        <v>49810</v>
      </c>
      <c r="J6297" s="233">
        <v>99.942606235525474</v>
      </c>
      <c r="K6297" s="235">
        <v>99.992473879758009</v>
      </c>
      <c r="L6297" s="235">
        <v>99.991560307375082</v>
      </c>
      <c r="M6297" s="118"/>
      <c r="N6297" s="118">
        <v>100.82158868489543</v>
      </c>
      <c r="O6297" s="118"/>
    </row>
    <row r="6298" spans="9:15" x14ac:dyDescent="0.35">
      <c r="I6298" s="223">
        <v>49811</v>
      </c>
      <c r="J6298" s="233">
        <v>99.942632794416923</v>
      </c>
      <c r="K6298" s="235">
        <v>99.99247736246059</v>
      </c>
      <c r="L6298" s="235">
        <v>99.991563648504382</v>
      </c>
      <c r="M6298" s="118"/>
      <c r="N6298" s="118">
        <v>100.82139994409947</v>
      </c>
      <c r="O6298" s="118"/>
    </row>
    <row r="6299" spans="9:15" x14ac:dyDescent="0.35">
      <c r="I6299" s="223">
        <v>49812</v>
      </c>
      <c r="J6299" s="233">
        <v>99.942659353308372</v>
      </c>
      <c r="K6299" s="235">
        <v>99.992480845163172</v>
      </c>
      <c r="L6299" s="235">
        <v>99.991566989633682</v>
      </c>
      <c r="M6299" s="118"/>
      <c r="N6299" s="118">
        <v>100.82121120330349</v>
      </c>
      <c r="O6299" s="118"/>
    </row>
    <row r="6300" spans="9:15" x14ac:dyDescent="0.35">
      <c r="I6300" s="223">
        <v>49813</v>
      </c>
      <c r="J6300" s="233">
        <v>99.942685912199821</v>
      </c>
      <c r="K6300" s="235">
        <v>99.992484327865753</v>
      </c>
      <c r="L6300" s="235">
        <v>99.991570330762983</v>
      </c>
      <c r="M6300" s="118"/>
      <c r="N6300" s="118">
        <v>100.82102246250753</v>
      </c>
      <c r="O6300" s="118"/>
    </row>
    <row r="6301" spans="9:15" x14ac:dyDescent="0.35">
      <c r="I6301" s="223">
        <v>49814</v>
      </c>
      <c r="J6301" s="233">
        <v>99.942712471091269</v>
      </c>
      <c r="K6301" s="235">
        <v>99.992487810568335</v>
      </c>
      <c r="L6301" s="235">
        <v>99.991573671892283</v>
      </c>
      <c r="M6301" s="118"/>
      <c r="N6301" s="118">
        <v>100.82083372171155</v>
      </c>
      <c r="O6301" s="118"/>
    </row>
    <row r="6302" spans="9:15" x14ac:dyDescent="0.35">
      <c r="I6302" s="223">
        <v>49815</v>
      </c>
      <c r="J6302" s="233">
        <v>99.942739029982718</v>
      </c>
      <c r="K6302" s="235">
        <v>99.992491293270916</v>
      </c>
      <c r="L6302" s="235">
        <v>99.991577013021583</v>
      </c>
      <c r="M6302" s="118"/>
      <c r="N6302" s="118">
        <v>100.82064498091559</v>
      </c>
      <c r="O6302" s="118"/>
    </row>
    <row r="6303" spans="9:15" x14ac:dyDescent="0.35">
      <c r="I6303" s="223">
        <v>49816</v>
      </c>
      <c r="J6303" s="233">
        <v>99.942765588874167</v>
      </c>
      <c r="K6303" s="235">
        <v>99.992494775973498</v>
      </c>
      <c r="L6303" s="235">
        <v>99.991580354150884</v>
      </c>
      <c r="M6303" s="118"/>
      <c r="N6303" s="118">
        <v>100.82045624011961</v>
      </c>
      <c r="O6303" s="118"/>
    </row>
    <row r="6304" spans="9:15" x14ac:dyDescent="0.35">
      <c r="I6304" s="223">
        <v>49817</v>
      </c>
      <c r="J6304" s="233">
        <v>99.942792147765616</v>
      </c>
      <c r="K6304" s="235">
        <v>99.992498258676079</v>
      </c>
      <c r="L6304" s="235">
        <v>99.991583695280184</v>
      </c>
      <c r="M6304" s="118"/>
      <c r="N6304" s="118">
        <v>100.82026749932365</v>
      </c>
      <c r="O6304" s="118"/>
    </row>
    <row r="6305" spans="9:15" x14ac:dyDescent="0.35">
      <c r="I6305" s="223">
        <v>49818</v>
      </c>
      <c r="J6305" s="233">
        <v>99.942818706657064</v>
      </c>
      <c r="K6305" s="235">
        <v>99.992501741378661</v>
      </c>
      <c r="L6305" s="235">
        <v>99.991587036409484</v>
      </c>
      <c r="M6305" s="118"/>
      <c r="N6305" s="118">
        <v>100.82007875852767</v>
      </c>
      <c r="O6305" s="118"/>
    </row>
    <row r="6306" spans="9:15" x14ac:dyDescent="0.35">
      <c r="I6306" s="223">
        <v>49819</v>
      </c>
      <c r="J6306" s="233">
        <v>99.942845265548513</v>
      </c>
      <c r="K6306" s="235">
        <v>99.992505224081242</v>
      </c>
      <c r="L6306" s="235">
        <v>99.991590377538785</v>
      </c>
      <c r="M6306" s="118"/>
      <c r="N6306" s="118">
        <v>100.81989001773171</v>
      </c>
      <c r="O6306" s="118"/>
    </row>
    <row r="6307" spans="9:15" x14ac:dyDescent="0.35">
      <c r="I6307" s="223">
        <v>49820</v>
      </c>
      <c r="J6307" s="233">
        <v>99.942871824439962</v>
      </c>
      <c r="K6307" s="235">
        <v>99.992508706783823</v>
      </c>
      <c r="L6307" s="235">
        <v>99.991593718668085</v>
      </c>
      <c r="M6307" s="118"/>
      <c r="N6307" s="118">
        <v>100.81970127693573</v>
      </c>
      <c r="O6307" s="118"/>
    </row>
    <row r="6308" spans="9:15" x14ac:dyDescent="0.35">
      <c r="I6308" s="223">
        <v>49821</v>
      </c>
      <c r="J6308" s="233">
        <v>99.942898383331411</v>
      </c>
      <c r="K6308" s="235">
        <v>99.992512189486405</v>
      </c>
      <c r="L6308" s="235">
        <v>99.991597059797385</v>
      </c>
      <c r="M6308" s="118"/>
      <c r="N6308" s="118">
        <v>100.81951253613977</v>
      </c>
      <c r="O6308" s="118"/>
    </row>
    <row r="6309" spans="9:15" x14ac:dyDescent="0.35">
      <c r="I6309" s="223">
        <v>49822</v>
      </c>
      <c r="J6309" s="233">
        <v>99.942924942222859</v>
      </c>
      <c r="K6309" s="235">
        <v>99.992515672188986</v>
      </c>
      <c r="L6309" s="235">
        <v>99.991600400926686</v>
      </c>
      <c r="M6309" s="118"/>
      <c r="N6309" s="118">
        <v>100.81932379534379</v>
      </c>
      <c r="O6309" s="118"/>
    </row>
    <row r="6310" spans="9:15" x14ac:dyDescent="0.35">
      <c r="I6310" s="223">
        <v>49823</v>
      </c>
      <c r="J6310" s="233">
        <v>99.942951501114308</v>
      </c>
      <c r="K6310" s="235">
        <v>99.992519154891568</v>
      </c>
      <c r="L6310" s="235">
        <v>99.991603742055986</v>
      </c>
      <c r="M6310" s="118"/>
      <c r="N6310" s="118">
        <v>100.81913505454783</v>
      </c>
      <c r="O6310" s="118"/>
    </row>
    <row r="6311" spans="9:15" x14ac:dyDescent="0.35">
      <c r="I6311" s="223">
        <v>49824</v>
      </c>
      <c r="J6311" s="233">
        <v>99.942978060005757</v>
      </c>
      <c r="K6311" s="235">
        <v>99.992522637594149</v>
      </c>
      <c r="L6311" s="235">
        <v>99.991607083185286</v>
      </c>
      <c r="M6311" s="118"/>
      <c r="N6311" s="118">
        <v>100.81894631375185</v>
      </c>
      <c r="O6311" s="118"/>
    </row>
    <row r="6312" spans="9:15" x14ac:dyDescent="0.35">
      <c r="I6312" s="223">
        <v>49825</v>
      </c>
      <c r="J6312" s="233">
        <v>99.943004618897206</v>
      </c>
      <c r="K6312" s="235">
        <v>99.992526120296731</v>
      </c>
      <c r="L6312" s="235">
        <v>99.991610424314587</v>
      </c>
      <c r="M6312" s="118"/>
      <c r="N6312" s="118">
        <v>100.81875757295589</v>
      </c>
      <c r="O6312" s="118"/>
    </row>
    <row r="6313" spans="9:15" x14ac:dyDescent="0.35">
      <c r="I6313" s="223">
        <v>49826</v>
      </c>
      <c r="J6313" s="233">
        <v>99.943031177788654</v>
      </c>
      <c r="K6313" s="235">
        <v>99.992529602999312</v>
      </c>
      <c r="L6313" s="235">
        <v>99.991613765443887</v>
      </c>
      <c r="M6313" s="118"/>
      <c r="N6313" s="118">
        <v>100.81856883215991</v>
      </c>
      <c r="O6313" s="118"/>
    </row>
    <row r="6314" spans="9:15" x14ac:dyDescent="0.35">
      <c r="I6314" s="223">
        <v>49827</v>
      </c>
      <c r="J6314" s="233">
        <v>99.943057736680103</v>
      </c>
      <c r="K6314" s="235">
        <v>99.992533085701893</v>
      </c>
      <c r="L6314" s="235">
        <v>99.991617106573187</v>
      </c>
      <c r="M6314" s="118"/>
      <c r="N6314" s="118">
        <v>100.81838009136395</v>
      </c>
      <c r="O6314" s="118"/>
    </row>
    <row r="6315" spans="9:15" x14ac:dyDescent="0.35">
      <c r="I6315" s="223">
        <v>49828</v>
      </c>
      <c r="J6315" s="233">
        <v>99.943084295571552</v>
      </c>
      <c r="K6315" s="235">
        <v>99.992536568404475</v>
      </c>
      <c r="L6315" s="235">
        <v>99.991620447702488</v>
      </c>
      <c r="M6315" s="118"/>
      <c r="N6315" s="118">
        <v>100.81819135056797</v>
      </c>
      <c r="O6315" s="118"/>
    </row>
    <row r="6316" spans="9:15" x14ac:dyDescent="0.35">
      <c r="I6316" s="223">
        <v>49829</v>
      </c>
      <c r="J6316" s="233">
        <v>99.943110854463001</v>
      </c>
      <c r="K6316" s="235">
        <v>99.992540051107056</v>
      </c>
      <c r="L6316" s="235">
        <v>99.991623788831788</v>
      </c>
      <c r="M6316" s="118"/>
      <c r="N6316" s="118">
        <v>100.81800260977201</v>
      </c>
      <c r="O6316" s="118"/>
    </row>
    <row r="6317" spans="9:15" x14ac:dyDescent="0.35">
      <c r="I6317" s="223">
        <v>49830</v>
      </c>
      <c r="J6317" s="233">
        <v>99.943137413354449</v>
      </c>
      <c r="K6317" s="235">
        <v>99.992543533809638</v>
      </c>
      <c r="L6317" s="235">
        <v>99.991627129961088</v>
      </c>
      <c r="M6317" s="118"/>
      <c r="N6317" s="118">
        <v>100.81781386897603</v>
      </c>
      <c r="O6317" s="118"/>
    </row>
    <row r="6318" spans="9:15" x14ac:dyDescent="0.35">
      <c r="I6318" s="223">
        <v>49831</v>
      </c>
      <c r="J6318" s="233">
        <v>99.943163972245898</v>
      </c>
      <c r="K6318" s="235">
        <v>99.992547016512219</v>
      </c>
      <c r="L6318" s="235">
        <v>99.991630471090389</v>
      </c>
      <c r="M6318" s="118"/>
      <c r="N6318" s="118">
        <v>100.81762512818007</v>
      </c>
      <c r="O6318" s="118"/>
    </row>
    <row r="6319" spans="9:15" x14ac:dyDescent="0.35">
      <c r="I6319" s="223">
        <v>49832</v>
      </c>
      <c r="J6319" s="233">
        <v>99.943190531137347</v>
      </c>
      <c r="K6319" s="235">
        <v>99.992550499214801</v>
      </c>
      <c r="L6319" s="235">
        <v>99.991633812219689</v>
      </c>
      <c r="M6319" s="118"/>
      <c r="N6319" s="118">
        <v>100.81743638738409</v>
      </c>
      <c r="O6319" s="118"/>
    </row>
    <row r="6320" spans="9:15" x14ac:dyDescent="0.35">
      <c r="I6320" s="223">
        <v>49833</v>
      </c>
      <c r="J6320" s="233">
        <v>99.943217090028796</v>
      </c>
      <c r="K6320" s="235">
        <v>99.992553981917382</v>
      </c>
      <c r="L6320" s="235">
        <v>99.991637153348989</v>
      </c>
      <c r="M6320" s="118"/>
      <c r="N6320" s="118">
        <v>100.81724764658813</v>
      </c>
      <c r="O6320" s="118"/>
    </row>
    <row r="6321" spans="9:15" x14ac:dyDescent="0.35">
      <c r="I6321" s="223">
        <v>49834</v>
      </c>
      <c r="J6321" s="233">
        <v>99.943243648920244</v>
      </c>
      <c r="K6321" s="235">
        <v>99.992557464619964</v>
      </c>
      <c r="L6321" s="235">
        <v>99.99164049447829</v>
      </c>
      <c r="M6321" s="118"/>
      <c r="N6321" s="118">
        <v>100.81705890579215</v>
      </c>
      <c r="O6321" s="118"/>
    </row>
    <row r="6322" spans="9:15" x14ac:dyDescent="0.35">
      <c r="I6322" s="223">
        <v>49835</v>
      </c>
      <c r="J6322" s="233">
        <v>99.943270207811693</v>
      </c>
      <c r="K6322" s="235">
        <v>99.992560947322545</v>
      </c>
      <c r="L6322" s="235">
        <v>99.99164383560759</v>
      </c>
      <c r="M6322" s="118"/>
      <c r="N6322" s="118">
        <v>100.81687016499619</v>
      </c>
      <c r="O6322" s="118"/>
    </row>
    <row r="6323" spans="9:15" x14ac:dyDescent="0.35">
      <c r="I6323" s="223">
        <v>49836</v>
      </c>
      <c r="J6323" s="233">
        <v>99.943296766703142</v>
      </c>
      <c r="K6323" s="235">
        <v>99.992564430025126</v>
      </c>
      <c r="L6323" s="235">
        <v>99.99164717673689</v>
      </c>
      <c r="M6323" s="118"/>
      <c r="N6323" s="118">
        <v>100.81668142420021</v>
      </c>
      <c r="O6323" s="118"/>
    </row>
    <row r="6324" spans="9:15" x14ac:dyDescent="0.35">
      <c r="I6324" s="223">
        <v>49837</v>
      </c>
      <c r="J6324" s="233">
        <v>99.943323325594591</v>
      </c>
      <c r="K6324" s="235">
        <v>99.992567912727708</v>
      </c>
      <c r="L6324" s="235">
        <v>99.991650517866191</v>
      </c>
      <c r="M6324" s="118"/>
      <c r="N6324" s="118">
        <v>100.81649268340425</v>
      </c>
      <c r="O6324" s="118"/>
    </row>
    <row r="6325" spans="9:15" x14ac:dyDescent="0.35">
      <c r="I6325" s="223">
        <v>49838</v>
      </c>
      <c r="J6325" s="233">
        <v>99.94334988448604</v>
      </c>
      <c r="K6325" s="235">
        <v>99.992571395430289</v>
      </c>
      <c r="L6325" s="235">
        <v>99.991653858995491</v>
      </c>
      <c r="M6325" s="118"/>
      <c r="N6325" s="118">
        <v>100.81630394260827</v>
      </c>
      <c r="O6325" s="118"/>
    </row>
    <row r="6326" spans="9:15" x14ac:dyDescent="0.35">
      <c r="I6326" s="223">
        <v>49839</v>
      </c>
      <c r="J6326" s="233">
        <v>99.943376443377488</v>
      </c>
      <c r="K6326" s="235">
        <v>99.992574878132871</v>
      </c>
      <c r="L6326" s="235">
        <v>99.991657200124791</v>
      </c>
      <c r="M6326" s="118"/>
      <c r="N6326" s="118">
        <v>100.81611520181231</v>
      </c>
      <c r="O6326" s="118"/>
    </row>
    <row r="6327" spans="9:15" x14ac:dyDescent="0.35">
      <c r="I6327" s="223">
        <v>49840</v>
      </c>
      <c r="J6327" s="233">
        <v>99.943403002268937</v>
      </c>
      <c r="K6327" s="235">
        <v>99.992578360835452</v>
      </c>
      <c r="L6327" s="235">
        <v>99.991660541254092</v>
      </c>
      <c r="M6327" s="118"/>
      <c r="N6327" s="118">
        <v>100.81592646101633</v>
      </c>
      <c r="O6327" s="118"/>
    </row>
    <row r="6328" spans="9:15" x14ac:dyDescent="0.35">
      <c r="I6328" s="223">
        <v>49841</v>
      </c>
      <c r="J6328" s="233">
        <v>99.943429561160386</v>
      </c>
      <c r="K6328" s="235">
        <v>99.992581843538034</v>
      </c>
      <c r="L6328" s="235">
        <v>99.991663882383392</v>
      </c>
      <c r="M6328" s="118"/>
      <c r="N6328" s="118">
        <v>100.81573772022037</v>
      </c>
      <c r="O6328" s="118"/>
    </row>
    <row r="6329" spans="9:15" x14ac:dyDescent="0.35">
      <c r="I6329" s="223">
        <v>49842</v>
      </c>
      <c r="J6329" s="233">
        <v>99.943456120051835</v>
      </c>
      <c r="K6329" s="235">
        <v>99.992585326240615</v>
      </c>
      <c r="L6329" s="235">
        <v>99.991667223512692</v>
      </c>
      <c r="M6329" s="118"/>
      <c r="N6329" s="118">
        <v>100.81554897942439</v>
      </c>
      <c r="O6329" s="118"/>
    </row>
    <row r="6330" spans="9:15" x14ac:dyDescent="0.35">
      <c r="I6330" s="223">
        <v>49843</v>
      </c>
      <c r="J6330" s="233">
        <v>99.943482678943283</v>
      </c>
      <c r="K6330" s="235">
        <v>99.992588808943196</v>
      </c>
      <c r="L6330" s="235">
        <v>99.991670564641993</v>
      </c>
      <c r="M6330" s="118"/>
      <c r="N6330" s="118">
        <v>100.81536023862843</v>
      </c>
      <c r="O6330" s="118"/>
    </row>
    <row r="6331" spans="9:15" x14ac:dyDescent="0.35">
      <c r="I6331" s="223">
        <v>49844</v>
      </c>
      <c r="J6331" s="233">
        <v>99.943509237834732</v>
      </c>
      <c r="K6331" s="235">
        <v>99.992592291645778</v>
      </c>
      <c r="L6331" s="235">
        <v>99.991673905771293</v>
      </c>
      <c r="M6331" s="118"/>
      <c r="N6331" s="118">
        <v>100.81517149783245</v>
      </c>
      <c r="O6331" s="118"/>
    </row>
    <row r="6332" spans="9:15" x14ac:dyDescent="0.35">
      <c r="I6332" s="223">
        <v>49845</v>
      </c>
      <c r="J6332" s="233">
        <v>99.943535796726181</v>
      </c>
      <c r="K6332" s="235">
        <v>99.992595774348359</v>
      </c>
      <c r="L6332" s="235">
        <v>99.991677246900593</v>
      </c>
      <c r="M6332" s="118"/>
      <c r="N6332" s="118">
        <v>100.81498275703649</v>
      </c>
      <c r="O6332" s="118"/>
    </row>
    <row r="6333" spans="9:15" x14ac:dyDescent="0.35">
      <c r="I6333" s="223">
        <v>49846</v>
      </c>
      <c r="J6333" s="233">
        <v>99.94356235561763</v>
      </c>
      <c r="K6333" s="235">
        <v>99.992599257050941</v>
      </c>
      <c r="L6333" s="235">
        <v>99.991680588029894</v>
      </c>
      <c r="M6333" s="118"/>
      <c r="N6333" s="118">
        <v>100.81479401624051</v>
      </c>
      <c r="O6333" s="118"/>
    </row>
    <row r="6334" spans="9:15" x14ac:dyDescent="0.35">
      <c r="I6334" s="223">
        <v>49847</v>
      </c>
      <c r="J6334" s="233">
        <v>99.943588914509078</v>
      </c>
      <c r="K6334" s="235">
        <v>99.992602739753522</v>
      </c>
      <c r="L6334" s="235">
        <v>99.991683929159194</v>
      </c>
      <c r="M6334" s="118"/>
      <c r="N6334" s="118">
        <v>100.81460527544455</v>
      </c>
      <c r="O6334" s="118"/>
    </row>
    <row r="6335" spans="9:15" x14ac:dyDescent="0.35">
      <c r="I6335" s="223">
        <v>49848</v>
      </c>
      <c r="J6335" s="233">
        <v>99.943615473400527</v>
      </c>
      <c r="K6335" s="235">
        <v>99.992606222456104</v>
      </c>
      <c r="L6335" s="235">
        <v>99.991687270288494</v>
      </c>
      <c r="M6335" s="118"/>
      <c r="N6335" s="118">
        <v>100.81441653464857</v>
      </c>
      <c r="O6335" s="118"/>
    </row>
    <row r="6336" spans="9:15" x14ac:dyDescent="0.35">
      <c r="I6336" s="223">
        <v>49849</v>
      </c>
      <c r="J6336" s="233">
        <v>99.943642032291976</v>
      </c>
      <c r="K6336" s="235">
        <v>99.992609705158685</v>
      </c>
      <c r="L6336" s="235">
        <v>99.991690611417795</v>
      </c>
      <c r="M6336" s="118"/>
      <c r="N6336" s="118">
        <v>100.81422779385261</v>
      </c>
      <c r="O6336" s="118"/>
    </row>
    <row r="6337" spans="9:15" x14ac:dyDescent="0.35">
      <c r="I6337" s="223">
        <v>49850</v>
      </c>
      <c r="J6337" s="233">
        <v>99.943668591183425</v>
      </c>
      <c r="K6337" s="235">
        <v>99.992613187861267</v>
      </c>
      <c r="L6337" s="235">
        <v>99.991693952547095</v>
      </c>
      <c r="M6337" s="118"/>
      <c r="N6337" s="118">
        <v>100.81403905305663</v>
      </c>
      <c r="O6337" s="118"/>
    </row>
    <row r="6338" spans="9:15" x14ac:dyDescent="0.35">
      <c r="I6338" s="223">
        <v>49851</v>
      </c>
      <c r="J6338" s="233">
        <v>99.943695150074873</v>
      </c>
      <c r="K6338" s="235">
        <v>99.992616670563848</v>
      </c>
      <c r="L6338" s="235">
        <v>99.991697293676395</v>
      </c>
      <c r="M6338" s="118"/>
      <c r="N6338" s="118">
        <v>100.81385031226067</v>
      </c>
      <c r="O6338" s="118"/>
    </row>
    <row r="6339" spans="9:15" x14ac:dyDescent="0.35">
      <c r="I6339" s="223">
        <v>49852</v>
      </c>
      <c r="J6339" s="233">
        <v>99.943721708966322</v>
      </c>
      <c r="K6339" s="235">
        <v>99.992620153266429</v>
      </c>
      <c r="L6339" s="235">
        <v>99.991700634805696</v>
      </c>
      <c r="M6339" s="118"/>
      <c r="N6339" s="118">
        <v>100.81366157146469</v>
      </c>
      <c r="O6339" s="118"/>
    </row>
    <row r="6340" spans="9:15" x14ac:dyDescent="0.35">
      <c r="I6340" s="223">
        <v>49853</v>
      </c>
      <c r="J6340" s="233">
        <v>99.943748267857771</v>
      </c>
      <c r="K6340" s="235">
        <v>99.992623635969011</v>
      </c>
      <c r="L6340" s="235">
        <v>99.991703975934996</v>
      </c>
      <c r="M6340" s="118"/>
      <c r="N6340" s="118">
        <v>100.81347283066873</v>
      </c>
      <c r="O6340" s="118"/>
    </row>
    <row r="6341" spans="9:15" x14ac:dyDescent="0.35">
      <c r="I6341" s="223">
        <v>49854</v>
      </c>
      <c r="J6341" s="233">
        <v>99.94377482674922</v>
      </c>
      <c r="K6341" s="235">
        <v>99.992627118671592</v>
      </c>
      <c r="L6341" s="235">
        <v>99.991707317064296</v>
      </c>
      <c r="M6341" s="118"/>
      <c r="N6341" s="118">
        <v>100.81328408987275</v>
      </c>
      <c r="O6341" s="118"/>
    </row>
    <row r="6342" spans="9:15" x14ac:dyDescent="0.35">
      <c r="I6342" s="223">
        <v>49855</v>
      </c>
      <c r="J6342" s="233">
        <v>99.943801385640668</v>
      </c>
      <c r="K6342" s="235">
        <v>99.992630601374174</v>
      </c>
      <c r="L6342" s="235">
        <v>99.991710658193597</v>
      </c>
      <c r="M6342" s="118"/>
      <c r="N6342" s="118">
        <v>100.81309534907679</v>
      </c>
      <c r="O6342" s="118"/>
    </row>
    <row r="6343" spans="9:15" x14ac:dyDescent="0.35">
      <c r="I6343" s="223">
        <v>49856</v>
      </c>
      <c r="J6343" s="233">
        <v>99.943827944532117</v>
      </c>
      <c r="K6343" s="235">
        <v>99.992634084076755</v>
      </c>
      <c r="L6343" s="235">
        <v>99.991713999322897</v>
      </c>
      <c r="M6343" s="118"/>
      <c r="N6343" s="118">
        <v>100.81290660828081</v>
      </c>
      <c r="O6343" s="118"/>
    </row>
    <row r="6344" spans="9:15" x14ac:dyDescent="0.35">
      <c r="I6344" s="223">
        <v>49857</v>
      </c>
      <c r="J6344" s="233">
        <v>99.943854503423566</v>
      </c>
      <c r="K6344" s="235">
        <v>99.992637566779337</v>
      </c>
      <c r="L6344" s="235">
        <v>99.991717340452198</v>
      </c>
      <c r="M6344" s="118"/>
      <c r="N6344" s="118">
        <v>100.81271786748485</v>
      </c>
      <c r="O6344" s="118"/>
    </row>
    <row r="6345" spans="9:15" x14ac:dyDescent="0.35">
      <c r="I6345" s="223">
        <v>49858</v>
      </c>
      <c r="J6345" s="233">
        <v>99.943881062315015</v>
      </c>
      <c r="K6345" s="235">
        <v>99.992641049481918</v>
      </c>
      <c r="L6345" s="235">
        <v>99.991720681581498</v>
      </c>
      <c r="M6345" s="118"/>
      <c r="N6345" s="118">
        <v>100.81252912668887</v>
      </c>
      <c r="O6345" s="118"/>
    </row>
    <row r="6346" spans="9:15" x14ac:dyDescent="0.35">
      <c r="I6346" s="223">
        <v>49859</v>
      </c>
      <c r="J6346" s="233">
        <v>99.943907621206463</v>
      </c>
      <c r="K6346" s="235">
        <v>99.992644532184499</v>
      </c>
      <c r="L6346" s="235">
        <v>99.991724022710798</v>
      </c>
      <c r="M6346" s="118"/>
      <c r="N6346" s="118">
        <v>100.81234038589291</v>
      </c>
      <c r="O6346" s="118"/>
    </row>
    <row r="6347" spans="9:15" x14ac:dyDescent="0.35">
      <c r="I6347" s="223">
        <v>49860</v>
      </c>
      <c r="J6347" s="233">
        <v>99.943934180097912</v>
      </c>
      <c r="K6347" s="235">
        <v>99.992648014887081</v>
      </c>
      <c r="L6347" s="235">
        <v>99.991727363840099</v>
      </c>
      <c r="M6347" s="118"/>
      <c r="N6347" s="118">
        <v>100.81215164509693</v>
      </c>
      <c r="O6347" s="118"/>
    </row>
    <row r="6348" spans="9:15" x14ac:dyDescent="0.35">
      <c r="I6348" s="223">
        <v>49861</v>
      </c>
      <c r="J6348" s="233">
        <v>99.943960738989361</v>
      </c>
      <c r="K6348" s="235">
        <v>99.992651497589662</v>
      </c>
      <c r="L6348" s="235">
        <v>99.991730704969399</v>
      </c>
      <c r="M6348" s="118"/>
      <c r="N6348" s="118">
        <v>100.81196290430097</v>
      </c>
      <c r="O6348" s="118"/>
    </row>
    <row r="6349" spans="9:15" x14ac:dyDescent="0.35">
      <c r="I6349" s="223">
        <v>49862</v>
      </c>
      <c r="J6349" s="233">
        <v>99.94398729788081</v>
      </c>
      <c r="K6349" s="235">
        <v>99.992654980292244</v>
      </c>
      <c r="L6349" s="235">
        <v>99.991734046098699</v>
      </c>
      <c r="M6349" s="118"/>
      <c r="N6349" s="118">
        <v>100.81177416350499</v>
      </c>
      <c r="O6349" s="118"/>
    </row>
    <row r="6350" spans="9:15" x14ac:dyDescent="0.35">
      <c r="I6350" s="223">
        <v>49863</v>
      </c>
      <c r="J6350" s="233">
        <v>99.944013856772258</v>
      </c>
      <c r="K6350" s="235">
        <v>99.992658462994825</v>
      </c>
      <c r="L6350" s="235">
        <v>99.991737387228</v>
      </c>
      <c r="M6350" s="118"/>
      <c r="N6350" s="118">
        <v>100.81158542270903</v>
      </c>
      <c r="O6350" s="118"/>
    </row>
    <row r="6351" spans="9:15" x14ac:dyDescent="0.35">
      <c r="I6351" s="223">
        <v>49864</v>
      </c>
      <c r="J6351" s="233">
        <v>99.944040415663707</v>
      </c>
      <c r="K6351" s="235">
        <v>99.992661945697407</v>
      </c>
      <c r="L6351" s="235">
        <v>99.9917407283573</v>
      </c>
      <c r="M6351" s="118"/>
      <c r="N6351" s="118">
        <v>100.81139668191305</v>
      </c>
      <c r="O6351" s="118"/>
    </row>
    <row r="6352" spans="9:15" x14ac:dyDescent="0.35">
      <c r="I6352" s="223">
        <v>49865</v>
      </c>
      <c r="J6352" s="233">
        <v>99.944066974555156</v>
      </c>
      <c r="K6352" s="235">
        <v>99.992665428399988</v>
      </c>
      <c r="L6352" s="235">
        <v>99.9917440694866</v>
      </c>
      <c r="M6352" s="118"/>
      <c r="N6352" s="118">
        <v>100.81120794111709</v>
      </c>
      <c r="O6352" s="118"/>
    </row>
    <row r="6353" spans="9:15" x14ac:dyDescent="0.35">
      <c r="I6353" s="223">
        <v>49866</v>
      </c>
      <c r="J6353" s="233">
        <v>99.944093533446605</v>
      </c>
      <c r="K6353" s="235">
        <v>99.992668911102569</v>
      </c>
      <c r="L6353" s="235">
        <v>99.991747410615901</v>
      </c>
      <c r="M6353" s="118"/>
      <c r="N6353" s="118">
        <v>100.81101920032111</v>
      </c>
      <c r="O6353" s="118"/>
    </row>
    <row r="6354" spans="9:15" x14ac:dyDescent="0.35">
      <c r="I6354" s="223">
        <v>49867</v>
      </c>
      <c r="J6354" s="233">
        <v>99.944120092338053</v>
      </c>
      <c r="K6354" s="235">
        <v>99.992672393805151</v>
      </c>
      <c r="L6354" s="235">
        <v>99.991750751745201</v>
      </c>
      <c r="M6354" s="118"/>
      <c r="N6354" s="118">
        <v>100.81083045952515</v>
      </c>
      <c r="O6354" s="118"/>
    </row>
    <row r="6355" spans="9:15" x14ac:dyDescent="0.35">
      <c r="I6355" s="223">
        <v>49868</v>
      </c>
      <c r="J6355" s="233">
        <v>99.944146651229502</v>
      </c>
      <c r="K6355" s="235">
        <v>99.992675876507732</v>
      </c>
      <c r="L6355" s="235">
        <v>99.991754092874501</v>
      </c>
      <c r="M6355" s="118"/>
      <c r="N6355" s="118">
        <v>100.81064171872917</v>
      </c>
      <c r="O6355" s="118"/>
    </row>
    <row r="6356" spans="9:15" x14ac:dyDescent="0.35">
      <c r="I6356" s="223">
        <v>49869</v>
      </c>
      <c r="J6356" s="233">
        <v>99.944173210120951</v>
      </c>
      <c r="K6356" s="235">
        <v>99.992679359210314</v>
      </c>
      <c r="L6356" s="235">
        <v>99.991757434003802</v>
      </c>
      <c r="M6356" s="118"/>
      <c r="N6356" s="118">
        <v>100.81045297793321</v>
      </c>
      <c r="O6356" s="118"/>
    </row>
    <row r="6357" spans="9:15" x14ac:dyDescent="0.35">
      <c r="I6357" s="223">
        <v>49870</v>
      </c>
      <c r="J6357" s="233">
        <v>99.9441997690124</v>
      </c>
      <c r="K6357" s="235">
        <v>99.992682841912895</v>
      </c>
      <c r="L6357" s="235">
        <v>99.991760775133102</v>
      </c>
      <c r="M6357" s="118"/>
      <c r="N6357" s="118">
        <v>100.81026423713723</v>
      </c>
      <c r="O6357" s="118"/>
    </row>
    <row r="6358" spans="9:15" x14ac:dyDescent="0.35">
      <c r="I6358" s="223">
        <v>49871</v>
      </c>
      <c r="J6358" s="233">
        <v>99.944226327903849</v>
      </c>
      <c r="K6358" s="235">
        <v>99.992686324615477</v>
      </c>
      <c r="L6358" s="235">
        <v>99.991764116262402</v>
      </c>
      <c r="M6358" s="118"/>
      <c r="N6358" s="118">
        <v>100.81007549634127</v>
      </c>
      <c r="O6358" s="118"/>
    </row>
    <row r="6359" spans="9:15" x14ac:dyDescent="0.35">
      <c r="I6359" s="223">
        <v>49872</v>
      </c>
      <c r="J6359" s="233">
        <v>99.944252886795297</v>
      </c>
      <c r="K6359" s="235">
        <v>99.992689807318058</v>
      </c>
      <c r="L6359" s="235">
        <v>99.991767457391703</v>
      </c>
      <c r="M6359" s="118"/>
      <c r="N6359" s="118">
        <v>100.80988675554529</v>
      </c>
      <c r="O6359" s="118"/>
    </row>
    <row r="6360" spans="9:15" x14ac:dyDescent="0.35">
      <c r="I6360" s="223">
        <v>49873</v>
      </c>
      <c r="J6360" s="233">
        <v>99.944279445686746</v>
      </c>
      <c r="K6360" s="235">
        <v>99.99269329002064</v>
      </c>
      <c r="L6360" s="235">
        <v>99.991770798521003</v>
      </c>
      <c r="M6360" s="118"/>
      <c r="N6360" s="118">
        <v>100.80969801474933</v>
      </c>
      <c r="O6360" s="118"/>
    </row>
    <row r="6361" spans="9:15" x14ac:dyDescent="0.35">
      <c r="I6361" s="223">
        <v>49874</v>
      </c>
      <c r="J6361" s="233">
        <v>99.944306004578195</v>
      </c>
      <c r="K6361" s="235">
        <v>99.992696772723221</v>
      </c>
      <c r="L6361" s="235">
        <v>99.991774139650303</v>
      </c>
      <c r="M6361" s="118"/>
      <c r="N6361" s="118">
        <v>100.80950927395335</v>
      </c>
      <c r="O6361" s="118"/>
    </row>
    <row r="6362" spans="9:15" x14ac:dyDescent="0.35">
      <c r="I6362" s="223">
        <v>49875</v>
      </c>
      <c r="J6362" s="233">
        <v>99.944332563469644</v>
      </c>
      <c r="K6362" s="235">
        <v>99.992700255425802</v>
      </c>
      <c r="L6362" s="235">
        <v>99.991777480779604</v>
      </c>
      <c r="M6362" s="118"/>
      <c r="N6362" s="118">
        <v>100.80932053315739</v>
      </c>
      <c r="O6362" s="118"/>
    </row>
    <row r="6363" spans="9:15" x14ac:dyDescent="0.35">
      <c r="I6363" s="223">
        <v>49876</v>
      </c>
      <c r="J6363" s="233">
        <v>99.944359122361092</v>
      </c>
      <c r="K6363" s="235">
        <v>99.992703738128384</v>
      </c>
      <c r="L6363" s="235">
        <v>99.991780821908904</v>
      </c>
      <c r="M6363" s="118"/>
      <c r="N6363" s="118">
        <v>100.80913179236141</v>
      </c>
      <c r="O6363" s="118"/>
    </row>
    <row r="6364" spans="9:15" x14ac:dyDescent="0.35">
      <c r="I6364" s="223">
        <v>49877</v>
      </c>
      <c r="J6364" s="233">
        <v>99.944385681252541</v>
      </c>
      <c r="K6364" s="235">
        <v>99.992707220830965</v>
      </c>
      <c r="L6364" s="235">
        <v>99.991784163038204</v>
      </c>
      <c r="M6364" s="118"/>
      <c r="N6364" s="118">
        <v>100.80894305156545</v>
      </c>
      <c r="O6364" s="118"/>
    </row>
    <row r="6365" spans="9:15" x14ac:dyDescent="0.35">
      <c r="I6365" s="223">
        <v>49878</v>
      </c>
      <c r="J6365" s="233">
        <v>99.94441224014399</v>
      </c>
      <c r="K6365" s="235">
        <v>99.992710703533547</v>
      </c>
      <c r="L6365" s="235">
        <v>99.991787504167505</v>
      </c>
      <c r="M6365" s="118"/>
      <c r="N6365" s="118">
        <v>100.80875431076947</v>
      </c>
      <c r="O6365" s="118"/>
    </row>
    <row r="6366" spans="9:15" x14ac:dyDescent="0.35">
      <c r="I6366" s="223">
        <v>49879</v>
      </c>
      <c r="J6366" s="233">
        <v>99.944438799035439</v>
      </c>
      <c r="K6366" s="235">
        <v>99.992714186236128</v>
      </c>
      <c r="L6366" s="235">
        <v>99.991790845296805</v>
      </c>
      <c r="M6366" s="118"/>
      <c r="N6366" s="118">
        <v>100.80856556997351</v>
      </c>
      <c r="O6366" s="118"/>
    </row>
    <row r="6367" spans="9:15" x14ac:dyDescent="0.35">
      <c r="I6367" s="223">
        <v>49880</v>
      </c>
      <c r="J6367" s="233">
        <v>99.944465357926887</v>
      </c>
      <c r="K6367" s="235">
        <v>99.99271766893871</v>
      </c>
      <c r="L6367" s="235">
        <v>99.991794186426105</v>
      </c>
      <c r="M6367" s="118"/>
      <c r="N6367" s="118">
        <v>100.80837682917753</v>
      </c>
      <c r="O6367" s="118"/>
    </row>
    <row r="6368" spans="9:15" x14ac:dyDescent="0.35">
      <c r="I6368" s="223">
        <v>49881</v>
      </c>
      <c r="J6368" s="233">
        <v>99.944491916818336</v>
      </c>
      <c r="K6368" s="235">
        <v>99.992721151641291</v>
      </c>
      <c r="L6368" s="235">
        <v>99.991797527555406</v>
      </c>
      <c r="M6368" s="118"/>
      <c r="N6368" s="118">
        <v>100.80818808838157</v>
      </c>
      <c r="O6368" s="118"/>
    </row>
    <row r="6369" spans="9:15" x14ac:dyDescent="0.35">
      <c r="I6369" s="223">
        <v>49882</v>
      </c>
      <c r="J6369" s="233">
        <v>99.944518475709785</v>
      </c>
      <c r="K6369" s="235">
        <v>99.992724634343872</v>
      </c>
      <c r="L6369" s="235">
        <v>99.991800868684706</v>
      </c>
      <c r="M6369" s="118"/>
      <c r="N6369" s="118">
        <v>100.80799934758559</v>
      </c>
      <c r="O6369" s="118"/>
    </row>
    <row r="6370" spans="9:15" x14ac:dyDescent="0.35">
      <c r="I6370" s="223">
        <v>49883</v>
      </c>
      <c r="J6370" s="233">
        <v>99.944545034601234</v>
      </c>
      <c r="K6370" s="235">
        <v>99.992728117046454</v>
      </c>
      <c r="L6370" s="235">
        <v>99.991804209814006</v>
      </c>
      <c r="M6370" s="118"/>
      <c r="N6370" s="118">
        <v>100.80781060678963</v>
      </c>
      <c r="O6370" s="118"/>
    </row>
    <row r="6371" spans="9:15" x14ac:dyDescent="0.35">
      <c r="I6371" s="223">
        <v>49884</v>
      </c>
      <c r="J6371" s="233">
        <v>99.944571593492682</v>
      </c>
      <c r="K6371" s="235">
        <v>99.992731599749035</v>
      </c>
      <c r="L6371" s="235">
        <v>99.991807550943307</v>
      </c>
      <c r="M6371" s="118"/>
      <c r="N6371" s="118">
        <v>100.80762186599365</v>
      </c>
      <c r="O6371" s="118"/>
    </row>
    <row r="6372" spans="9:15" x14ac:dyDescent="0.35">
      <c r="I6372" s="223">
        <v>49885</v>
      </c>
      <c r="J6372" s="233">
        <v>99.944598152384131</v>
      </c>
      <c r="K6372" s="235">
        <v>99.992735082451617</v>
      </c>
      <c r="L6372" s="235">
        <v>99.991810892072607</v>
      </c>
      <c r="M6372" s="118"/>
      <c r="N6372" s="118">
        <v>100.80743312519769</v>
      </c>
      <c r="O6372" s="118"/>
    </row>
    <row r="6373" spans="9:15" x14ac:dyDescent="0.35">
      <c r="I6373" s="223">
        <v>49886</v>
      </c>
      <c r="J6373" s="233">
        <v>99.94462471127558</v>
      </c>
      <c r="K6373" s="235">
        <v>99.992738565154198</v>
      </c>
      <c r="L6373" s="235">
        <v>99.991814233201907</v>
      </c>
      <c r="M6373" s="118"/>
      <c r="N6373" s="118">
        <v>100.80724438440171</v>
      </c>
      <c r="O6373" s="118"/>
    </row>
    <row r="6374" spans="9:15" x14ac:dyDescent="0.35">
      <c r="I6374" s="223">
        <v>49887</v>
      </c>
      <c r="J6374" s="233">
        <v>99.944651270167029</v>
      </c>
      <c r="K6374" s="235">
        <v>99.99274204785678</v>
      </c>
      <c r="L6374" s="235">
        <v>99.991817574331208</v>
      </c>
      <c r="M6374" s="118"/>
      <c r="N6374" s="118">
        <v>100.80705564360575</v>
      </c>
      <c r="O6374" s="118"/>
    </row>
    <row r="6375" spans="9:15" x14ac:dyDescent="0.35">
      <c r="I6375" s="223">
        <v>49888</v>
      </c>
      <c r="J6375" s="233">
        <v>99.944677829058477</v>
      </c>
      <c r="K6375" s="235">
        <v>99.992745530559361</v>
      </c>
      <c r="L6375" s="235">
        <v>99.991820915460508</v>
      </c>
      <c r="M6375" s="118"/>
      <c r="N6375" s="118">
        <v>100.80686690280977</v>
      </c>
      <c r="O6375" s="118"/>
    </row>
    <row r="6376" spans="9:15" x14ac:dyDescent="0.35">
      <c r="I6376" s="223">
        <v>49889</v>
      </c>
      <c r="J6376" s="233">
        <v>99.944704387949926</v>
      </c>
      <c r="K6376" s="235">
        <v>99.992749013261943</v>
      </c>
      <c r="L6376" s="235">
        <v>99.991824256589808</v>
      </c>
      <c r="M6376" s="118"/>
      <c r="N6376" s="118">
        <v>100.80667816201381</v>
      </c>
      <c r="O6376" s="118"/>
    </row>
    <row r="6377" spans="9:15" x14ac:dyDescent="0.35">
      <c r="I6377" s="223">
        <v>49890</v>
      </c>
      <c r="J6377" s="233">
        <v>99.944730946841375</v>
      </c>
      <c r="K6377" s="235">
        <v>99.992752495964524</v>
      </c>
      <c r="L6377" s="235">
        <v>99.991827597719109</v>
      </c>
      <c r="M6377" s="118"/>
      <c r="N6377" s="118">
        <v>100.80648942121783</v>
      </c>
      <c r="O6377" s="118"/>
    </row>
    <row r="6378" spans="9:15" x14ac:dyDescent="0.35">
      <c r="I6378" s="223">
        <v>49891</v>
      </c>
      <c r="J6378" s="233">
        <v>99.944757505732824</v>
      </c>
      <c r="K6378" s="235">
        <v>99.992755978667105</v>
      </c>
      <c r="L6378" s="235">
        <v>99.991830938848409</v>
      </c>
      <c r="M6378" s="118"/>
      <c r="N6378" s="118">
        <v>100.80630068042187</v>
      </c>
      <c r="O6378" s="118"/>
    </row>
    <row r="6379" spans="9:15" x14ac:dyDescent="0.35">
      <c r="I6379" s="223">
        <v>49892</v>
      </c>
      <c r="J6379" s="233">
        <v>99.944784064624272</v>
      </c>
      <c r="K6379" s="235">
        <v>99.992759461369687</v>
      </c>
      <c r="L6379" s="235">
        <v>99.991834279977709</v>
      </c>
      <c r="M6379" s="118"/>
      <c r="N6379" s="118">
        <v>100.80611193962589</v>
      </c>
      <c r="O6379" s="118"/>
    </row>
    <row r="6380" spans="9:15" x14ac:dyDescent="0.35">
      <c r="I6380" s="223">
        <v>49893</v>
      </c>
      <c r="J6380" s="233">
        <v>99.944810623515721</v>
      </c>
      <c r="K6380" s="235">
        <v>99.992762944072268</v>
      </c>
      <c r="L6380" s="235">
        <v>99.99183762110701</v>
      </c>
      <c r="M6380" s="118"/>
      <c r="N6380" s="118">
        <v>100.80592319882993</v>
      </c>
      <c r="O6380" s="118"/>
    </row>
    <row r="6381" spans="9:15" x14ac:dyDescent="0.35">
      <c r="I6381" s="223">
        <v>49894</v>
      </c>
      <c r="J6381" s="233">
        <v>99.94483718240717</v>
      </c>
      <c r="K6381" s="235">
        <v>99.99276642677485</v>
      </c>
      <c r="L6381" s="235">
        <v>99.99184096223631</v>
      </c>
      <c r="M6381" s="118"/>
      <c r="N6381" s="118">
        <v>100.80573445803395</v>
      </c>
      <c r="O6381" s="118"/>
    </row>
    <row r="6382" spans="9:15" x14ac:dyDescent="0.35">
      <c r="I6382" s="223">
        <v>49895</v>
      </c>
      <c r="J6382" s="233">
        <v>99.944863741298619</v>
      </c>
      <c r="K6382" s="235">
        <v>99.992769909477431</v>
      </c>
      <c r="L6382" s="235">
        <v>99.99184430336561</v>
      </c>
      <c r="M6382" s="118"/>
      <c r="N6382" s="118">
        <v>100.80554571723799</v>
      </c>
      <c r="O6382" s="118"/>
    </row>
    <row r="6383" spans="9:15" x14ac:dyDescent="0.35">
      <c r="I6383" s="223">
        <v>49896</v>
      </c>
      <c r="J6383" s="233">
        <v>99.944890300190067</v>
      </c>
      <c r="K6383" s="235">
        <v>99.992773392180013</v>
      </c>
      <c r="L6383" s="235">
        <v>99.991847644494911</v>
      </c>
      <c r="M6383" s="118"/>
      <c r="N6383" s="118">
        <v>100.80535697644201</v>
      </c>
      <c r="O6383" s="118"/>
    </row>
    <row r="6384" spans="9:15" x14ac:dyDescent="0.35">
      <c r="I6384" s="223">
        <v>49897</v>
      </c>
      <c r="J6384" s="233">
        <v>99.944916859081516</v>
      </c>
      <c r="K6384" s="235">
        <v>99.992776874882594</v>
      </c>
      <c r="L6384" s="235">
        <v>99.991850985624211</v>
      </c>
      <c r="M6384" s="118"/>
      <c r="N6384" s="118">
        <v>100.80516823564605</v>
      </c>
      <c r="O6384" s="118"/>
    </row>
    <row r="6385" spans="9:15" x14ac:dyDescent="0.35">
      <c r="I6385" s="223">
        <v>49898</v>
      </c>
      <c r="J6385" s="233">
        <v>99.944943417972965</v>
      </c>
      <c r="K6385" s="235">
        <v>99.992780357585175</v>
      </c>
      <c r="L6385" s="235">
        <v>99.991854326753511</v>
      </c>
      <c r="M6385" s="118"/>
      <c r="N6385" s="118">
        <v>100.80497949485007</v>
      </c>
      <c r="O6385" s="118"/>
    </row>
    <row r="6386" spans="9:15" x14ac:dyDescent="0.35">
      <c r="I6386" s="223">
        <v>49899</v>
      </c>
      <c r="J6386" s="233">
        <v>99.944969976864414</v>
      </c>
      <c r="K6386" s="235">
        <v>99.992783840287757</v>
      </c>
      <c r="L6386" s="235">
        <v>99.991857667882812</v>
      </c>
      <c r="M6386" s="118"/>
      <c r="N6386" s="118">
        <v>100.80479075405411</v>
      </c>
      <c r="O6386" s="118"/>
    </row>
    <row r="6387" spans="9:15" x14ac:dyDescent="0.35">
      <c r="I6387" s="223">
        <v>49900</v>
      </c>
      <c r="J6387" s="233">
        <v>99.944996535755863</v>
      </c>
      <c r="K6387" s="235">
        <v>99.992787322990338</v>
      </c>
      <c r="L6387" s="235">
        <v>99.991861009012112</v>
      </c>
      <c r="M6387" s="118"/>
      <c r="N6387" s="118">
        <v>100.80460201325813</v>
      </c>
      <c r="O6387" s="118"/>
    </row>
    <row r="6388" spans="9:15" x14ac:dyDescent="0.35">
      <c r="I6388" s="223">
        <v>49901</v>
      </c>
      <c r="J6388" s="233">
        <v>99.945023094647311</v>
      </c>
      <c r="K6388" s="235">
        <v>99.99279080569292</v>
      </c>
      <c r="L6388" s="235">
        <v>99.991864350141412</v>
      </c>
      <c r="M6388" s="118"/>
      <c r="N6388" s="118">
        <v>100.80441327246217</v>
      </c>
      <c r="O6388" s="118"/>
    </row>
    <row r="6389" spans="9:15" x14ac:dyDescent="0.35">
      <c r="I6389" s="223">
        <v>49902</v>
      </c>
      <c r="J6389" s="233">
        <v>99.94504965353876</v>
      </c>
      <c r="K6389" s="235">
        <v>99.992794288395501</v>
      </c>
      <c r="L6389" s="235">
        <v>99.991867691270713</v>
      </c>
      <c r="M6389" s="118"/>
      <c r="N6389" s="118">
        <v>100.80422453166619</v>
      </c>
      <c r="O6389" s="118"/>
    </row>
    <row r="6390" spans="9:15" x14ac:dyDescent="0.35">
      <c r="I6390" s="223">
        <v>49903</v>
      </c>
      <c r="J6390" s="233">
        <v>99.945076212430209</v>
      </c>
      <c r="K6390" s="235">
        <v>99.992797771098083</v>
      </c>
      <c r="L6390" s="235">
        <v>99.991871032400013</v>
      </c>
      <c r="M6390" s="118"/>
      <c r="N6390" s="118">
        <v>100.80403579087023</v>
      </c>
      <c r="O6390" s="118"/>
    </row>
    <row r="6391" spans="9:15" x14ac:dyDescent="0.35">
      <c r="I6391" s="223">
        <v>49904</v>
      </c>
      <c r="J6391" s="233">
        <v>99.945102771321658</v>
      </c>
      <c r="K6391" s="235">
        <v>99.992801253800664</v>
      </c>
      <c r="L6391" s="235">
        <v>99.991874373529313</v>
      </c>
      <c r="M6391" s="118"/>
      <c r="N6391" s="118">
        <v>100.80384705007425</v>
      </c>
      <c r="O6391" s="118"/>
    </row>
    <row r="6392" spans="9:15" x14ac:dyDescent="0.35">
      <c r="I6392" s="223">
        <v>49905</v>
      </c>
      <c r="J6392" s="233">
        <v>99.945129330213106</v>
      </c>
      <c r="K6392" s="235">
        <v>99.992804736503246</v>
      </c>
      <c r="L6392" s="235">
        <v>99.991877714658614</v>
      </c>
      <c r="M6392" s="118"/>
      <c r="N6392" s="118">
        <v>100.80365830927829</v>
      </c>
      <c r="O6392" s="118"/>
    </row>
    <row r="6393" spans="9:15" x14ac:dyDescent="0.35">
      <c r="I6393" s="223">
        <v>49906</v>
      </c>
      <c r="J6393" s="233">
        <v>99.945155889104555</v>
      </c>
      <c r="K6393" s="235">
        <v>99.992808219205827</v>
      </c>
      <c r="L6393" s="235">
        <v>99.991881055787914</v>
      </c>
      <c r="M6393" s="118"/>
      <c r="N6393" s="118">
        <v>100.80346956848231</v>
      </c>
      <c r="O6393" s="118"/>
    </row>
    <row r="6394" spans="9:15" x14ac:dyDescent="0.35">
      <c r="I6394" s="223">
        <v>49907</v>
      </c>
      <c r="J6394" s="233">
        <v>99.945182447996004</v>
      </c>
      <c r="K6394" s="235">
        <v>99.992811701908408</v>
      </c>
      <c r="L6394" s="235">
        <v>99.991884396917214</v>
      </c>
      <c r="M6394" s="118"/>
      <c r="N6394" s="118">
        <v>100.80328082768635</v>
      </c>
      <c r="O6394" s="118"/>
    </row>
    <row r="6395" spans="9:15" x14ac:dyDescent="0.35">
      <c r="I6395" s="223">
        <v>49908</v>
      </c>
      <c r="J6395" s="233">
        <v>99.945209006887453</v>
      </c>
      <c r="K6395" s="235">
        <v>99.99281518461099</v>
      </c>
      <c r="L6395" s="235">
        <v>99.991887738046515</v>
      </c>
      <c r="M6395" s="118"/>
      <c r="N6395" s="118">
        <v>100.80309208689037</v>
      </c>
      <c r="O6395" s="118"/>
    </row>
    <row r="6396" spans="9:15" x14ac:dyDescent="0.35">
      <c r="I6396" s="223">
        <v>49909</v>
      </c>
      <c r="J6396" s="233">
        <v>99.945235565778901</v>
      </c>
      <c r="K6396" s="235">
        <v>99.992818667313571</v>
      </c>
      <c r="L6396" s="235">
        <v>99.991891079175815</v>
      </c>
      <c r="M6396" s="118"/>
      <c r="N6396" s="118">
        <v>100.80290334609441</v>
      </c>
      <c r="O6396" s="118"/>
    </row>
    <row r="6397" spans="9:15" x14ac:dyDescent="0.35">
      <c r="I6397" s="223">
        <v>49910</v>
      </c>
      <c r="J6397" s="233">
        <v>99.94526212467035</v>
      </c>
      <c r="K6397" s="235">
        <v>99.992822150016153</v>
      </c>
      <c r="L6397" s="235">
        <v>99.991894420305115</v>
      </c>
      <c r="M6397" s="118"/>
      <c r="N6397" s="118">
        <v>100.80271460529843</v>
      </c>
      <c r="O6397" s="118"/>
    </row>
    <row r="6398" spans="9:15" x14ac:dyDescent="0.35">
      <c r="I6398" s="223">
        <v>49911</v>
      </c>
      <c r="J6398" s="233">
        <v>99.945288683561799</v>
      </c>
      <c r="K6398" s="235">
        <v>99.992825632718734</v>
      </c>
      <c r="L6398" s="235">
        <v>99.991897761434416</v>
      </c>
      <c r="M6398" s="118"/>
      <c r="N6398" s="118">
        <v>100.80252586450247</v>
      </c>
      <c r="O6398" s="118"/>
    </row>
    <row r="6399" spans="9:15" x14ac:dyDescent="0.35">
      <c r="I6399" s="223">
        <v>49912</v>
      </c>
      <c r="J6399" s="233">
        <v>99.945315242453248</v>
      </c>
      <c r="K6399" s="235">
        <v>99.992829115421316</v>
      </c>
      <c r="L6399" s="235">
        <v>99.991901102563716</v>
      </c>
      <c r="M6399" s="118"/>
      <c r="N6399" s="118">
        <v>100.80233712370649</v>
      </c>
      <c r="O6399" s="118"/>
    </row>
    <row r="6400" spans="9:15" x14ac:dyDescent="0.35">
      <c r="I6400" s="223">
        <v>49913</v>
      </c>
      <c r="J6400" s="233">
        <v>99.945341801344696</v>
      </c>
      <c r="K6400" s="235">
        <v>99.992832598123897</v>
      </c>
      <c r="L6400" s="235">
        <v>99.991904443693016</v>
      </c>
      <c r="M6400" s="118"/>
      <c r="N6400" s="118">
        <v>100.80214838291053</v>
      </c>
      <c r="O6400" s="118"/>
    </row>
    <row r="6401" spans="9:15" x14ac:dyDescent="0.35">
      <c r="I6401" s="223">
        <v>49914</v>
      </c>
      <c r="J6401" s="233">
        <v>99.945368360236145</v>
      </c>
      <c r="K6401" s="235">
        <v>99.992836080826478</v>
      </c>
      <c r="L6401" s="235">
        <v>99.991907784822317</v>
      </c>
      <c r="M6401" s="118"/>
      <c r="N6401" s="118">
        <v>100.80195964211455</v>
      </c>
      <c r="O6401" s="118"/>
    </row>
    <row r="6402" spans="9:15" x14ac:dyDescent="0.35">
      <c r="I6402" s="223">
        <v>49915</v>
      </c>
      <c r="J6402" s="233">
        <v>99.945394919127594</v>
      </c>
      <c r="K6402" s="235">
        <v>99.99283956352906</v>
      </c>
      <c r="L6402" s="235">
        <v>99.991911125951617</v>
      </c>
      <c r="M6402" s="118"/>
      <c r="N6402" s="118">
        <v>100.80177090131859</v>
      </c>
      <c r="O6402" s="118"/>
    </row>
    <row r="6403" spans="9:15" x14ac:dyDescent="0.35">
      <c r="I6403" s="223">
        <v>49916</v>
      </c>
      <c r="J6403" s="233">
        <v>99.945421478019043</v>
      </c>
      <c r="K6403" s="235">
        <v>99.992843046231641</v>
      </c>
      <c r="L6403" s="235">
        <v>99.991914467080917</v>
      </c>
      <c r="M6403" s="118"/>
      <c r="N6403" s="118">
        <v>100.80158216052261</v>
      </c>
      <c r="O6403" s="118"/>
    </row>
    <row r="6404" spans="9:15" x14ac:dyDescent="0.35">
      <c r="I6404" s="223">
        <v>49917</v>
      </c>
      <c r="J6404" s="233">
        <v>99.945448036910491</v>
      </c>
      <c r="K6404" s="235">
        <v>99.992846528934223</v>
      </c>
      <c r="L6404" s="235">
        <v>99.991917808210218</v>
      </c>
      <c r="M6404" s="118"/>
      <c r="N6404" s="118">
        <v>100.80139341972665</v>
      </c>
      <c r="O6404" s="118"/>
    </row>
    <row r="6405" spans="9:15" x14ac:dyDescent="0.35">
      <c r="I6405" s="223">
        <v>49918</v>
      </c>
      <c r="J6405" s="233">
        <v>99.94547459580194</v>
      </c>
      <c r="K6405" s="235">
        <v>99.992850011636804</v>
      </c>
      <c r="L6405" s="235">
        <v>99.991921149339518</v>
      </c>
      <c r="M6405" s="118"/>
      <c r="N6405" s="118">
        <v>100.80120467893067</v>
      </c>
      <c r="O6405" s="118"/>
    </row>
    <row r="6406" spans="9:15" x14ac:dyDescent="0.35">
      <c r="I6406" s="223">
        <v>49919</v>
      </c>
      <c r="J6406" s="233">
        <v>99.945501154693389</v>
      </c>
      <c r="K6406" s="235">
        <v>99.992853494339386</v>
      </c>
      <c r="L6406" s="235">
        <v>99.991924490468818</v>
      </c>
      <c r="M6406" s="118"/>
      <c r="N6406" s="118">
        <v>100.80101593813471</v>
      </c>
      <c r="O6406" s="118"/>
    </row>
    <row r="6407" spans="9:15" x14ac:dyDescent="0.35">
      <c r="I6407" s="223">
        <v>49920</v>
      </c>
      <c r="J6407" s="233">
        <v>99.945527713584838</v>
      </c>
      <c r="K6407" s="235">
        <v>99.992856977041967</v>
      </c>
      <c r="L6407" s="235">
        <v>99.991927831598119</v>
      </c>
      <c r="M6407" s="118"/>
      <c r="N6407" s="118">
        <v>100.80082719733873</v>
      </c>
      <c r="O6407" s="118"/>
    </row>
    <row r="6408" spans="9:15" x14ac:dyDescent="0.35">
      <c r="I6408" s="223">
        <v>49921</v>
      </c>
      <c r="J6408" s="233">
        <v>99.945554272476286</v>
      </c>
      <c r="K6408" s="235">
        <v>99.992860459744549</v>
      </c>
      <c r="L6408" s="235">
        <v>99.991931172727419</v>
      </c>
      <c r="M6408" s="118"/>
      <c r="N6408" s="118">
        <v>100.80063845654277</v>
      </c>
      <c r="O6408" s="118"/>
    </row>
    <row r="6409" spans="9:15" x14ac:dyDescent="0.35">
      <c r="I6409" s="223">
        <v>49922</v>
      </c>
      <c r="J6409" s="233">
        <v>99.945580831367735</v>
      </c>
      <c r="K6409" s="235">
        <v>99.99286394244713</v>
      </c>
      <c r="L6409" s="235">
        <v>99.991934513856719</v>
      </c>
      <c r="M6409" s="118"/>
      <c r="N6409" s="118">
        <v>100.80044971574679</v>
      </c>
      <c r="O6409" s="118"/>
    </row>
    <row r="6410" spans="9:15" x14ac:dyDescent="0.35">
      <c r="I6410" s="223">
        <v>49923</v>
      </c>
      <c r="J6410" s="233">
        <v>99.945607390259184</v>
      </c>
      <c r="K6410" s="235">
        <v>99.992867425149711</v>
      </c>
      <c r="L6410" s="235">
        <v>99.99193785498602</v>
      </c>
      <c r="M6410" s="118"/>
      <c r="N6410" s="118">
        <v>100.80026097495083</v>
      </c>
      <c r="O6410" s="118"/>
    </row>
    <row r="6411" spans="9:15" x14ac:dyDescent="0.35">
      <c r="I6411" s="223">
        <v>49924</v>
      </c>
      <c r="J6411" s="233">
        <v>99.945633949150633</v>
      </c>
      <c r="K6411" s="235">
        <v>99.992870907852293</v>
      </c>
      <c r="L6411" s="235">
        <v>99.99194119611532</v>
      </c>
      <c r="M6411" s="118"/>
      <c r="N6411" s="118">
        <v>100.80007223415485</v>
      </c>
      <c r="O6411" s="118"/>
    </row>
    <row r="6412" spans="9:15" x14ac:dyDescent="0.35">
      <c r="I6412" s="223">
        <v>49925</v>
      </c>
      <c r="J6412" s="233">
        <v>99.945660508042081</v>
      </c>
      <c r="K6412" s="235">
        <v>99.992874390554874</v>
      </c>
      <c r="L6412" s="235">
        <v>99.991944537244621</v>
      </c>
      <c r="M6412" s="118"/>
      <c r="N6412" s="118">
        <v>100.79988349335889</v>
      </c>
      <c r="O6412" s="118"/>
    </row>
    <row r="6413" spans="9:15" x14ac:dyDescent="0.35">
      <c r="I6413" s="223">
        <v>49926</v>
      </c>
      <c r="J6413" s="233">
        <v>99.94568706693353</v>
      </c>
      <c r="K6413" s="235">
        <v>99.992877873257456</v>
      </c>
      <c r="L6413" s="235">
        <v>99.991947878373921</v>
      </c>
      <c r="M6413" s="118"/>
      <c r="N6413" s="118">
        <v>100.79969475256291</v>
      </c>
      <c r="O6413" s="118"/>
    </row>
    <row r="6414" spans="9:15" x14ac:dyDescent="0.35">
      <c r="I6414" s="223">
        <v>49927</v>
      </c>
      <c r="J6414" s="233">
        <v>99.945713625824979</v>
      </c>
      <c r="K6414" s="235">
        <v>99.992881355960037</v>
      </c>
      <c r="L6414" s="235">
        <v>99.991951219503221</v>
      </c>
      <c r="M6414" s="118"/>
      <c r="N6414" s="118">
        <v>100.79950601176695</v>
      </c>
      <c r="O6414" s="118"/>
    </row>
    <row r="6415" spans="9:15" x14ac:dyDescent="0.35">
      <c r="I6415" s="223">
        <v>49928</v>
      </c>
      <c r="J6415" s="233">
        <v>99.945740184716428</v>
      </c>
      <c r="K6415" s="235">
        <v>99.992884838662619</v>
      </c>
      <c r="L6415" s="235">
        <v>99.991954560632522</v>
      </c>
      <c r="M6415" s="118"/>
      <c r="N6415" s="118">
        <v>100.79931727097097</v>
      </c>
      <c r="O6415" s="118"/>
    </row>
    <row r="6416" spans="9:15" x14ac:dyDescent="0.35">
      <c r="I6416" s="223">
        <v>49929</v>
      </c>
      <c r="J6416" s="233">
        <v>99.945766743607876</v>
      </c>
      <c r="K6416" s="235">
        <v>99.9928883213652</v>
      </c>
      <c r="L6416" s="235">
        <v>99.991957901761822</v>
      </c>
      <c r="M6416" s="118"/>
      <c r="N6416" s="118">
        <v>100.79912853017501</v>
      </c>
      <c r="O6416" s="118"/>
    </row>
    <row r="6417" spans="9:15" x14ac:dyDescent="0.35">
      <c r="I6417" s="223">
        <v>49930</v>
      </c>
      <c r="J6417" s="233">
        <v>99.945793302499325</v>
      </c>
      <c r="K6417" s="235">
        <v>99.992891804067781</v>
      </c>
      <c r="L6417" s="235">
        <v>99.991961242891122</v>
      </c>
      <c r="M6417" s="118"/>
      <c r="N6417" s="118">
        <v>100.79893978937903</v>
      </c>
      <c r="O6417" s="118"/>
    </row>
    <row r="6418" spans="9:15" x14ac:dyDescent="0.35">
      <c r="I6418" s="223">
        <v>49931</v>
      </c>
      <c r="J6418" s="233">
        <v>99.945819861390774</v>
      </c>
      <c r="K6418" s="235">
        <v>99.992895286770363</v>
      </c>
      <c r="L6418" s="235">
        <v>99.991964584020423</v>
      </c>
      <c r="M6418" s="118"/>
      <c r="N6418" s="118">
        <v>100.79875104858307</v>
      </c>
      <c r="O6418" s="118"/>
    </row>
    <row r="6419" spans="9:15" x14ac:dyDescent="0.35">
      <c r="I6419" s="223">
        <v>49932</v>
      </c>
      <c r="J6419" s="233">
        <v>99.945846420282223</v>
      </c>
      <c r="K6419" s="235">
        <v>99.992898769472944</v>
      </c>
      <c r="L6419" s="235">
        <v>99.991967925149723</v>
      </c>
      <c r="M6419" s="118"/>
      <c r="N6419" s="118">
        <v>100.79856230778709</v>
      </c>
      <c r="O6419" s="118"/>
    </row>
    <row r="6420" spans="9:15" x14ac:dyDescent="0.35">
      <c r="I6420" s="223">
        <v>49933</v>
      </c>
      <c r="J6420" s="233">
        <v>99.945872979173672</v>
      </c>
      <c r="K6420" s="235">
        <v>99.992902252175526</v>
      </c>
      <c r="L6420" s="235">
        <v>99.991971266279023</v>
      </c>
      <c r="M6420" s="118"/>
      <c r="N6420" s="118">
        <v>100.79837356699113</v>
      </c>
      <c r="O6420" s="118"/>
    </row>
    <row r="6421" spans="9:15" x14ac:dyDescent="0.35">
      <c r="I6421" s="223">
        <v>49934</v>
      </c>
      <c r="J6421" s="233">
        <v>99.94589953806512</v>
      </c>
      <c r="K6421" s="235">
        <v>99.992905734878107</v>
      </c>
      <c r="L6421" s="235">
        <v>99.991974607408324</v>
      </c>
      <c r="M6421" s="118"/>
      <c r="N6421" s="118">
        <v>100.79818482619515</v>
      </c>
      <c r="O6421" s="118"/>
    </row>
    <row r="6422" spans="9:15" x14ac:dyDescent="0.35">
      <c r="I6422" s="223">
        <v>49935</v>
      </c>
      <c r="J6422" s="233">
        <v>99.945926096956569</v>
      </c>
      <c r="K6422" s="235">
        <v>99.992909217580689</v>
      </c>
      <c r="L6422" s="235">
        <v>99.991977948537624</v>
      </c>
      <c r="M6422" s="118"/>
      <c r="N6422" s="118">
        <v>100.79799608539919</v>
      </c>
      <c r="O6422" s="118"/>
    </row>
    <row r="6423" spans="9:15" x14ac:dyDescent="0.35">
      <c r="I6423" s="223">
        <v>49936</v>
      </c>
      <c r="J6423" s="233">
        <v>99.945952655848018</v>
      </c>
      <c r="K6423" s="235">
        <v>99.99291270028327</v>
      </c>
      <c r="L6423" s="235">
        <v>99.991981289666924</v>
      </c>
      <c r="M6423" s="118"/>
      <c r="N6423" s="118">
        <v>100.79780734460321</v>
      </c>
      <c r="O6423" s="118"/>
    </row>
    <row r="6424" spans="9:15" x14ac:dyDescent="0.35">
      <c r="I6424" s="223">
        <v>49937</v>
      </c>
      <c r="J6424" s="233">
        <v>99.945979214739467</v>
      </c>
      <c r="K6424" s="235">
        <v>99.992916182985851</v>
      </c>
      <c r="L6424" s="235">
        <v>99.991984630796225</v>
      </c>
      <c r="M6424" s="118"/>
      <c r="N6424" s="118">
        <v>100.79761860380725</v>
      </c>
      <c r="O6424" s="118"/>
    </row>
    <row r="6425" spans="9:15" x14ac:dyDescent="0.35">
      <c r="I6425" s="223">
        <v>49938</v>
      </c>
      <c r="J6425" s="233">
        <v>99.946005773630915</v>
      </c>
      <c r="K6425" s="235">
        <v>99.992919665688433</v>
      </c>
      <c r="L6425" s="235">
        <v>99.991987971925525</v>
      </c>
      <c r="M6425" s="118"/>
      <c r="N6425" s="118">
        <v>100.79742986301127</v>
      </c>
      <c r="O6425" s="118"/>
    </row>
    <row r="6426" spans="9:15" x14ac:dyDescent="0.35">
      <c r="I6426" s="223">
        <v>49939</v>
      </c>
      <c r="J6426" s="233">
        <v>99.946032332522364</v>
      </c>
      <c r="K6426" s="235">
        <v>99.992923148391014</v>
      </c>
      <c r="L6426" s="235">
        <v>99.991991313054825</v>
      </c>
      <c r="M6426" s="118"/>
      <c r="N6426" s="118">
        <v>100.79724112221531</v>
      </c>
      <c r="O6426" s="118"/>
    </row>
    <row r="6427" spans="9:15" x14ac:dyDescent="0.35">
      <c r="I6427" s="223">
        <v>49940</v>
      </c>
      <c r="J6427" s="233">
        <v>99.946058891413813</v>
      </c>
      <c r="K6427" s="235">
        <v>99.992926631093596</v>
      </c>
      <c r="L6427" s="235">
        <v>99.991994654184126</v>
      </c>
      <c r="M6427" s="118"/>
      <c r="N6427" s="118">
        <v>100.79705238141933</v>
      </c>
      <c r="O6427" s="118"/>
    </row>
    <row r="6428" spans="9:15" x14ac:dyDescent="0.35">
      <c r="I6428" s="223">
        <v>49941</v>
      </c>
      <c r="J6428" s="233">
        <v>99.946085450305262</v>
      </c>
      <c r="K6428" s="235">
        <v>99.992930113796177</v>
      </c>
      <c r="L6428" s="235">
        <v>99.991997995313426</v>
      </c>
      <c r="M6428" s="118"/>
      <c r="N6428" s="118">
        <v>100.79686364062337</v>
      </c>
      <c r="O6428" s="118"/>
    </row>
    <row r="6429" spans="9:15" x14ac:dyDescent="0.35">
      <c r="I6429" s="223">
        <v>49942</v>
      </c>
      <c r="J6429" s="233">
        <v>99.94611200919671</v>
      </c>
      <c r="K6429" s="235">
        <v>99.992933596498759</v>
      </c>
      <c r="L6429" s="235">
        <v>99.992001336442726</v>
      </c>
      <c r="M6429" s="118"/>
      <c r="N6429" s="118">
        <v>100.79667489982739</v>
      </c>
      <c r="O6429" s="118"/>
    </row>
    <row r="6430" spans="9:15" x14ac:dyDescent="0.35">
      <c r="I6430" s="223">
        <v>49943</v>
      </c>
      <c r="J6430" s="233">
        <v>99.946138568088159</v>
      </c>
      <c r="K6430" s="235">
        <v>99.99293707920134</v>
      </c>
      <c r="L6430" s="235">
        <v>99.992004677572027</v>
      </c>
      <c r="M6430" s="118"/>
      <c r="N6430" s="118">
        <v>100.79648615903143</v>
      </c>
      <c r="O6430" s="118"/>
    </row>
    <row r="6431" spans="9:15" x14ac:dyDescent="0.35">
      <c r="I6431" s="223">
        <v>49944</v>
      </c>
      <c r="J6431" s="233">
        <v>99.946165126979608</v>
      </c>
      <c r="K6431" s="235">
        <v>99.992940561903922</v>
      </c>
      <c r="L6431" s="235">
        <v>99.992008018701327</v>
      </c>
      <c r="M6431" s="118"/>
      <c r="N6431" s="118">
        <v>100.79629741823545</v>
      </c>
      <c r="O6431" s="118"/>
    </row>
    <row r="6432" spans="9:15" x14ac:dyDescent="0.35">
      <c r="I6432" s="223">
        <v>49945</v>
      </c>
      <c r="J6432" s="233">
        <v>99.946191685871057</v>
      </c>
      <c r="K6432" s="235">
        <v>99.992944044606503</v>
      </c>
      <c r="L6432" s="235">
        <v>99.992011359830627</v>
      </c>
      <c r="M6432" s="118"/>
      <c r="N6432" s="118">
        <v>100.79610867743949</v>
      </c>
      <c r="O6432" s="118"/>
    </row>
    <row r="6433" spans="9:15" x14ac:dyDescent="0.35">
      <c r="I6433" s="223">
        <v>49946</v>
      </c>
      <c r="J6433" s="233">
        <v>99.946218244762505</v>
      </c>
      <c r="K6433" s="235">
        <v>99.992947527309084</v>
      </c>
      <c r="L6433" s="235">
        <v>99.992014700959928</v>
      </c>
      <c r="M6433" s="118"/>
      <c r="N6433" s="118">
        <v>100.79591993664351</v>
      </c>
      <c r="O6433" s="118"/>
    </row>
    <row r="6434" spans="9:15" x14ac:dyDescent="0.35">
      <c r="I6434" s="223">
        <v>49947</v>
      </c>
      <c r="J6434" s="233">
        <v>99.946244803653954</v>
      </c>
      <c r="K6434" s="235">
        <v>99.992951010011666</v>
      </c>
      <c r="L6434" s="235">
        <v>99.992018042089228</v>
      </c>
      <c r="M6434" s="118"/>
      <c r="N6434" s="118">
        <v>100.79573119584755</v>
      </c>
      <c r="O6434" s="118"/>
    </row>
    <row r="6435" spans="9:15" x14ac:dyDescent="0.35">
      <c r="I6435" s="223">
        <v>49948</v>
      </c>
      <c r="J6435" s="233">
        <v>99.946271362545403</v>
      </c>
      <c r="K6435" s="235">
        <v>99.992954492714247</v>
      </c>
      <c r="L6435" s="235">
        <v>99.992021383218528</v>
      </c>
      <c r="M6435" s="118"/>
      <c r="N6435" s="118">
        <v>100.79554245505157</v>
      </c>
      <c r="O6435" s="118"/>
    </row>
    <row r="6436" spans="9:15" x14ac:dyDescent="0.35">
      <c r="I6436" s="223">
        <v>49949</v>
      </c>
      <c r="J6436" s="233">
        <v>99.946297921436852</v>
      </c>
      <c r="K6436" s="235">
        <v>99.992957975416829</v>
      </c>
      <c r="L6436" s="235">
        <v>99.992024724347829</v>
      </c>
      <c r="M6436" s="118"/>
      <c r="N6436" s="118">
        <v>100.79535371425561</v>
      </c>
      <c r="O6436" s="118"/>
    </row>
    <row r="6437" spans="9:15" x14ac:dyDescent="0.35">
      <c r="I6437" s="223">
        <v>49950</v>
      </c>
      <c r="J6437" s="233">
        <v>99.9463244803283</v>
      </c>
      <c r="K6437" s="235">
        <v>99.99296145811941</v>
      </c>
      <c r="L6437" s="235">
        <v>99.992028065477129</v>
      </c>
      <c r="M6437" s="118"/>
      <c r="N6437" s="118">
        <v>100.79516497345963</v>
      </c>
      <c r="O6437" s="118"/>
    </row>
    <row r="6438" spans="9:15" x14ac:dyDescent="0.35">
      <c r="I6438" s="223">
        <v>49951</v>
      </c>
      <c r="J6438" s="233">
        <v>99.946351039219749</v>
      </c>
      <c r="K6438" s="235">
        <v>99.992964940821992</v>
      </c>
      <c r="L6438" s="235">
        <v>99.992031406606429</v>
      </c>
      <c r="M6438" s="118"/>
      <c r="N6438" s="118">
        <v>100.79497623266367</v>
      </c>
      <c r="O6438" s="118"/>
    </row>
    <row r="6439" spans="9:15" x14ac:dyDescent="0.35">
      <c r="I6439" s="223">
        <v>49952</v>
      </c>
      <c r="J6439" s="233">
        <v>99.946377598111198</v>
      </c>
      <c r="K6439" s="235">
        <v>99.992968423524573</v>
      </c>
      <c r="L6439" s="235">
        <v>99.99203474773573</v>
      </c>
      <c r="M6439" s="118"/>
      <c r="N6439" s="118">
        <v>100.79478749186769</v>
      </c>
      <c r="O6439" s="118"/>
    </row>
    <row r="6440" spans="9:15" x14ac:dyDescent="0.35">
      <c r="I6440" s="223">
        <v>49953</v>
      </c>
      <c r="J6440" s="233">
        <v>99.946404157002647</v>
      </c>
      <c r="K6440" s="235">
        <v>99.992971906227154</v>
      </c>
      <c r="L6440" s="235">
        <v>99.99203808886503</v>
      </c>
      <c r="M6440" s="118"/>
      <c r="N6440" s="118">
        <v>100.79459875107173</v>
      </c>
      <c r="O6440" s="118"/>
    </row>
    <row r="6441" spans="9:15" x14ac:dyDescent="0.35">
      <c r="I6441" s="223">
        <v>49954</v>
      </c>
      <c r="J6441" s="233">
        <v>99.946430715894095</v>
      </c>
      <c r="K6441" s="235">
        <v>99.992975388929736</v>
      </c>
      <c r="L6441" s="235">
        <v>99.99204142999433</v>
      </c>
      <c r="M6441" s="118"/>
      <c r="N6441" s="118">
        <v>100.79441001027575</v>
      </c>
      <c r="O6441" s="118"/>
    </row>
    <row r="6442" spans="9:15" x14ac:dyDescent="0.35">
      <c r="I6442" s="223">
        <v>49955</v>
      </c>
      <c r="J6442" s="233">
        <v>99.946457274785544</v>
      </c>
      <c r="K6442" s="235">
        <v>99.992978871632317</v>
      </c>
      <c r="L6442" s="235">
        <v>99.992044771123631</v>
      </c>
      <c r="M6442" s="118"/>
      <c r="N6442" s="118">
        <v>100.79422126947979</v>
      </c>
      <c r="O6442" s="118"/>
    </row>
    <row r="6443" spans="9:15" x14ac:dyDescent="0.35">
      <c r="I6443" s="223">
        <v>49956</v>
      </c>
      <c r="J6443" s="233">
        <v>99.946483833676993</v>
      </c>
      <c r="K6443" s="235">
        <v>99.992982354334899</v>
      </c>
      <c r="L6443" s="235">
        <v>99.992048112252931</v>
      </c>
      <c r="M6443" s="118"/>
      <c r="N6443" s="118">
        <v>100.79403252868381</v>
      </c>
      <c r="O6443" s="118"/>
    </row>
    <row r="6444" spans="9:15" x14ac:dyDescent="0.35">
      <c r="I6444" s="223">
        <v>49957</v>
      </c>
      <c r="J6444" s="233">
        <v>99.946510392568442</v>
      </c>
      <c r="K6444" s="235">
        <v>99.99298583703748</v>
      </c>
      <c r="L6444" s="235">
        <v>99.992051453382231</v>
      </c>
      <c r="M6444" s="118"/>
      <c r="N6444" s="118">
        <v>100.79384378788785</v>
      </c>
      <c r="O6444" s="118"/>
    </row>
    <row r="6445" spans="9:15" x14ac:dyDescent="0.35">
      <c r="I6445" s="223">
        <v>49958</v>
      </c>
      <c r="J6445" s="233">
        <v>99.94653695145989</v>
      </c>
      <c r="K6445" s="235">
        <v>99.992989319740062</v>
      </c>
      <c r="L6445" s="235">
        <v>99.992054794511532</v>
      </c>
      <c r="M6445" s="118"/>
      <c r="N6445" s="118">
        <v>100.79365504709187</v>
      </c>
      <c r="O6445" s="118"/>
    </row>
    <row r="6446" spans="9:15" x14ac:dyDescent="0.35">
      <c r="I6446" s="223">
        <v>49959</v>
      </c>
      <c r="J6446" s="233">
        <v>99.946563510351339</v>
      </c>
      <c r="K6446" s="235">
        <v>99.992992802442643</v>
      </c>
      <c r="L6446" s="235">
        <v>99.992058135640832</v>
      </c>
      <c r="M6446" s="118"/>
      <c r="N6446" s="118">
        <v>100.79346630629591</v>
      </c>
      <c r="O6446" s="118"/>
    </row>
    <row r="6447" spans="9:15" x14ac:dyDescent="0.35">
      <c r="I6447" s="223">
        <v>49960</v>
      </c>
      <c r="J6447" s="233">
        <v>99.946590069242788</v>
      </c>
      <c r="K6447" s="235">
        <v>99.992996285145225</v>
      </c>
      <c r="L6447" s="235">
        <v>99.992061476770132</v>
      </c>
      <c r="M6447" s="118"/>
      <c r="N6447" s="118">
        <v>100.79327756549993</v>
      </c>
      <c r="O6447" s="118"/>
    </row>
    <row r="6448" spans="9:15" x14ac:dyDescent="0.35">
      <c r="I6448" s="223">
        <v>49961</v>
      </c>
      <c r="J6448" s="233">
        <v>99.946616628134237</v>
      </c>
      <c r="K6448" s="235">
        <v>99.992999767847806</v>
      </c>
      <c r="L6448" s="235">
        <v>99.992064817899433</v>
      </c>
      <c r="M6448" s="118"/>
      <c r="N6448" s="118">
        <v>100.79308882470397</v>
      </c>
      <c r="O6448" s="118"/>
    </row>
    <row r="6449" spans="9:15" x14ac:dyDescent="0.35">
      <c r="I6449" s="223">
        <v>49962</v>
      </c>
      <c r="J6449" s="233">
        <v>99.946643187025686</v>
      </c>
      <c r="K6449" s="235">
        <v>99.993003250550387</v>
      </c>
      <c r="L6449" s="235">
        <v>99.992068159028733</v>
      </c>
      <c r="M6449" s="118"/>
      <c r="N6449" s="118">
        <v>100.79290008390799</v>
      </c>
      <c r="O6449" s="118"/>
    </row>
    <row r="6450" spans="9:15" x14ac:dyDescent="0.35">
      <c r="I6450" s="223">
        <v>49963</v>
      </c>
      <c r="J6450" s="233">
        <v>99.946669745917134</v>
      </c>
      <c r="K6450" s="235">
        <v>99.993006733252969</v>
      </c>
      <c r="L6450" s="235">
        <v>99.992071500158033</v>
      </c>
      <c r="M6450" s="118"/>
      <c r="N6450" s="118">
        <v>100.79271134311203</v>
      </c>
      <c r="O6450" s="118"/>
    </row>
    <row r="6451" spans="9:15" x14ac:dyDescent="0.35">
      <c r="I6451" s="223">
        <v>49964</v>
      </c>
      <c r="J6451" s="233">
        <v>99.946696304808583</v>
      </c>
      <c r="K6451" s="235">
        <v>99.99301021595555</v>
      </c>
      <c r="L6451" s="235">
        <v>99.992074841287334</v>
      </c>
      <c r="M6451" s="118"/>
      <c r="N6451" s="118">
        <v>100.79252260231605</v>
      </c>
      <c r="O6451" s="118"/>
    </row>
    <row r="6452" spans="9:15" x14ac:dyDescent="0.35">
      <c r="I6452" s="223">
        <v>49965</v>
      </c>
      <c r="J6452" s="233">
        <v>99.946722863700032</v>
      </c>
      <c r="K6452" s="235">
        <v>99.993013698658132</v>
      </c>
      <c r="L6452" s="235">
        <v>99.992078182416634</v>
      </c>
      <c r="M6452" s="118"/>
      <c r="N6452" s="118">
        <v>100.79233386152009</v>
      </c>
      <c r="O6452" s="118"/>
    </row>
    <row r="6453" spans="9:15" x14ac:dyDescent="0.35">
      <c r="I6453" s="223">
        <v>49966</v>
      </c>
      <c r="J6453" s="233">
        <v>99.946749422591481</v>
      </c>
      <c r="K6453" s="235">
        <v>99.993017181360713</v>
      </c>
      <c r="L6453" s="235">
        <v>99.992081523545934</v>
      </c>
      <c r="M6453" s="118"/>
      <c r="N6453" s="118">
        <v>100.79214512072411</v>
      </c>
      <c r="O6453" s="118"/>
    </row>
    <row r="6454" spans="9:15" x14ac:dyDescent="0.35">
      <c r="I6454" s="223">
        <v>49967</v>
      </c>
      <c r="J6454" s="233">
        <v>99.946775981482929</v>
      </c>
      <c r="K6454" s="235">
        <v>99.993020664063295</v>
      </c>
      <c r="L6454" s="235">
        <v>99.992084864675235</v>
      </c>
      <c r="M6454" s="118"/>
      <c r="N6454" s="118">
        <v>100.79195637992815</v>
      </c>
      <c r="O6454" s="118"/>
    </row>
    <row r="6455" spans="9:15" x14ac:dyDescent="0.35">
      <c r="I6455" s="223">
        <v>49968</v>
      </c>
      <c r="J6455" s="233">
        <v>99.946802540374378</v>
      </c>
      <c r="K6455" s="235">
        <v>99.993024146765876</v>
      </c>
      <c r="L6455" s="235">
        <v>99.992088205804535</v>
      </c>
      <c r="M6455" s="118"/>
      <c r="N6455" s="118">
        <v>100.79176763913217</v>
      </c>
      <c r="O6455" s="118"/>
    </row>
    <row r="6456" spans="9:15" x14ac:dyDescent="0.35">
      <c r="I6456" s="223">
        <v>49969</v>
      </c>
      <c r="J6456" s="233">
        <v>99.946829099265827</v>
      </c>
      <c r="K6456" s="235">
        <v>99.993027629468457</v>
      </c>
      <c r="L6456" s="235">
        <v>99.992091546933835</v>
      </c>
      <c r="M6456" s="118"/>
      <c r="N6456" s="118">
        <v>100.79157889833621</v>
      </c>
      <c r="O6456" s="118"/>
    </row>
    <row r="6457" spans="9:15" x14ac:dyDescent="0.35">
      <c r="I6457" s="223">
        <v>49970</v>
      </c>
      <c r="J6457" s="233">
        <v>99.946855658157276</v>
      </c>
      <c r="K6457" s="235">
        <v>99.993031112171039</v>
      </c>
      <c r="L6457" s="235">
        <v>99.992094888063136</v>
      </c>
      <c r="M6457" s="118"/>
      <c r="N6457" s="118">
        <v>100.79139015754023</v>
      </c>
      <c r="O6457" s="118"/>
    </row>
    <row r="6458" spans="9:15" x14ac:dyDescent="0.35">
      <c r="I6458" s="223">
        <v>49971</v>
      </c>
      <c r="J6458" s="233">
        <v>99.946882217048724</v>
      </c>
      <c r="K6458" s="235">
        <v>99.99303459487362</v>
      </c>
      <c r="L6458" s="235">
        <v>99.992098229192436</v>
      </c>
      <c r="M6458" s="118"/>
      <c r="N6458" s="118">
        <v>100.79120141674427</v>
      </c>
      <c r="O6458" s="118"/>
    </row>
    <row r="6459" spans="9:15" x14ac:dyDescent="0.35">
      <c r="I6459" s="223">
        <v>49972</v>
      </c>
      <c r="J6459" s="233">
        <v>99.946908775940173</v>
      </c>
      <c r="K6459" s="235">
        <v>99.993038077576202</v>
      </c>
      <c r="L6459" s="235">
        <v>99.992101570321736</v>
      </c>
      <c r="M6459" s="118"/>
      <c r="N6459" s="118">
        <v>100.79101267594829</v>
      </c>
      <c r="O6459" s="118"/>
    </row>
    <row r="6460" spans="9:15" x14ac:dyDescent="0.35">
      <c r="I6460" s="223">
        <v>49973</v>
      </c>
      <c r="J6460" s="233">
        <v>99.946935334831622</v>
      </c>
      <c r="K6460" s="235">
        <v>99.993041560278783</v>
      </c>
      <c r="L6460" s="235">
        <v>99.992104911451037</v>
      </c>
      <c r="M6460" s="118"/>
      <c r="N6460" s="118">
        <v>100.79082393515233</v>
      </c>
      <c r="O6460" s="118"/>
    </row>
    <row r="6461" spans="9:15" x14ac:dyDescent="0.35">
      <c r="I6461" s="223">
        <v>49974</v>
      </c>
      <c r="J6461" s="233">
        <v>99.946961893723071</v>
      </c>
      <c r="K6461" s="235">
        <v>99.993045042981365</v>
      </c>
      <c r="L6461" s="235">
        <v>99.992108252580337</v>
      </c>
      <c r="M6461" s="118"/>
      <c r="N6461" s="118">
        <v>100.79063519435635</v>
      </c>
      <c r="O6461" s="118"/>
    </row>
    <row r="6462" spans="9:15" x14ac:dyDescent="0.35">
      <c r="I6462" s="223">
        <v>49975</v>
      </c>
      <c r="J6462" s="233">
        <v>99.946988452614519</v>
      </c>
      <c r="K6462" s="235">
        <v>99.993048525683946</v>
      </c>
      <c r="L6462" s="235">
        <v>99.992111593709637</v>
      </c>
      <c r="M6462" s="118"/>
      <c r="N6462" s="118">
        <v>100.79044645356039</v>
      </c>
      <c r="O6462" s="118"/>
    </row>
    <row r="6463" spans="9:15" x14ac:dyDescent="0.35">
      <c r="I6463" s="223">
        <v>49976</v>
      </c>
      <c r="J6463" s="233">
        <v>99.947015011505968</v>
      </c>
      <c r="K6463" s="235">
        <v>99.993052008386528</v>
      </c>
      <c r="L6463" s="235">
        <v>99.992114934838938</v>
      </c>
      <c r="M6463" s="118"/>
      <c r="N6463" s="118">
        <v>100.79025771276442</v>
      </c>
      <c r="O6463" s="118"/>
    </row>
    <row r="6464" spans="9:15" x14ac:dyDescent="0.35">
      <c r="I6464" s="223">
        <v>49977</v>
      </c>
      <c r="J6464" s="233">
        <v>99.947041570397417</v>
      </c>
      <c r="K6464" s="235">
        <v>99.993055491089109</v>
      </c>
      <c r="L6464" s="235">
        <v>99.992118275968238</v>
      </c>
      <c r="M6464" s="118"/>
      <c r="N6464" s="118">
        <v>100.79006897196845</v>
      </c>
      <c r="O6464" s="118"/>
    </row>
    <row r="6465" spans="9:15" x14ac:dyDescent="0.35">
      <c r="I6465" s="223">
        <v>49978</v>
      </c>
      <c r="J6465" s="233">
        <v>99.947068129288866</v>
      </c>
      <c r="K6465" s="235">
        <v>99.99305897379169</v>
      </c>
      <c r="L6465" s="235">
        <v>99.992121617097538</v>
      </c>
      <c r="M6465" s="118"/>
      <c r="N6465" s="118">
        <v>100.78988023117248</v>
      </c>
      <c r="O6465" s="118"/>
    </row>
    <row r="6466" spans="9:15" x14ac:dyDescent="0.35">
      <c r="I6466" s="223">
        <v>49979</v>
      </c>
      <c r="J6466" s="233">
        <v>99.947094688180314</v>
      </c>
      <c r="K6466" s="235">
        <v>99.993062456494272</v>
      </c>
      <c r="L6466" s="235">
        <v>99.992124958226839</v>
      </c>
      <c r="M6466" s="118"/>
      <c r="N6466" s="118">
        <v>100.78969149037651</v>
      </c>
      <c r="O6466" s="118"/>
    </row>
    <row r="6467" spans="9:15" x14ac:dyDescent="0.35">
      <c r="I6467" s="223">
        <v>49980</v>
      </c>
      <c r="J6467" s="233">
        <v>99.947121247071763</v>
      </c>
      <c r="K6467" s="235">
        <v>99.993065939196853</v>
      </c>
      <c r="L6467" s="235">
        <v>99.992128299356139</v>
      </c>
      <c r="M6467" s="118"/>
      <c r="N6467" s="118">
        <v>100.78950274958054</v>
      </c>
      <c r="O6467" s="118"/>
    </row>
    <row r="6468" spans="9:15" x14ac:dyDescent="0.35">
      <c r="I6468" s="223">
        <v>49981</v>
      </c>
      <c r="J6468" s="233">
        <v>99.947147805963212</v>
      </c>
      <c r="K6468" s="235">
        <v>99.993069421899435</v>
      </c>
      <c r="L6468" s="235">
        <v>99.992131640485439</v>
      </c>
      <c r="M6468" s="118"/>
      <c r="N6468" s="118">
        <v>100.78931400878457</v>
      </c>
      <c r="O6468" s="118"/>
    </row>
    <row r="6469" spans="9:15" x14ac:dyDescent="0.35">
      <c r="I6469" s="223">
        <v>49982</v>
      </c>
      <c r="J6469" s="233">
        <v>99.947174364854661</v>
      </c>
      <c r="K6469" s="235">
        <v>99.993072904602016</v>
      </c>
      <c r="L6469" s="235">
        <v>99.99213498161474</v>
      </c>
      <c r="M6469" s="118"/>
      <c r="N6469" s="118">
        <v>100.7891252679886</v>
      </c>
      <c r="O6469" s="118"/>
    </row>
    <row r="6470" spans="9:15" x14ac:dyDescent="0.35">
      <c r="I6470" s="223">
        <v>49983</v>
      </c>
      <c r="J6470" s="233">
        <v>99.947200923746109</v>
      </c>
      <c r="K6470" s="235">
        <v>99.993076387304598</v>
      </c>
      <c r="L6470" s="235">
        <v>99.99213832274404</v>
      </c>
      <c r="M6470" s="118"/>
      <c r="N6470" s="118">
        <v>100.78893652719263</v>
      </c>
      <c r="O6470" s="118"/>
    </row>
    <row r="6471" spans="9:15" x14ac:dyDescent="0.35">
      <c r="I6471" s="223">
        <v>49984</v>
      </c>
      <c r="J6471" s="233">
        <v>99.947227482637558</v>
      </c>
      <c r="K6471" s="235">
        <v>99.993079870007179</v>
      </c>
      <c r="L6471" s="235">
        <v>99.99214166387334</v>
      </c>
      <c r="M6471" s="118"/>
      <c r="N6471" s="118">
        <v>100.78874778639666</v>
      </c>
      <c r="O6471" s="118"/>
    </row>
    <row r="6472" spans="9:15" x14ac:dyDescent="0.35">
      <c r="I6472" s="223">
        <v>49985</v>
      </c>
      <c r="J6472" s="233">
        <v>99.947254041529007</v>
      </c>
      <c r="K6472" s="235">
        <v>99.99308335270976</v>
      </c>
      <c r="L6472" s="235">
        <v>99.992145005002641</v>
      </c>
      <c r="M6472" s="118"/>
      <c r="N6472" s="118">
        <v>100.78855904560069</v>
      </c>
      <c r="O6472" s="118"/>
    </row>
    <row r="6473" spans="9:15" x14ac:dyDescent="0.35">
      <c r="I6473" s="223">
        <v>49986</v>
      </c>
      <c r="J6473" s="233">
        <v>99.947280600420456</v>
      </c>
      <c r="K6473" s="235">
        <v>99.993086835412342</v>
      </c>
      <c r="L6473" s="235">
        <v>99.992148346131941</v>
      </c>
      <c r="M6473" s="118"/>
      <c r="N6473" s="118">
        <v>100.78837030480472</v>
      </c>
      <c r="O6473" s="118"/>
    </row>
    <row r="6474" spans="9:15" x14ac:dyDescent="0.35">
      <c r="I6474" s="223">
        <v>49987</v>
      </c>
      <c r="J6474" s="233">
        <v>99.947307159311904</v>
      </c>
      <c r="K6474" s="235">
        <v>99.993090318114923</v>
      </c>
      <c r="L6474" s="235">
        <v>99.992151687261241</v>
      </c>
      <c r="M6474" s="118"/>
      <c r="N6474" s="118">
        <v>100.78818156400875</v>
      </c>
      <c r="O6474" s="118"/>
    </row>
    <row r="6475" spans="9:15" x14ac:dyDescent="0.35">
      <c r="I6475" s="223">
        <v>49988</v>
      </c>
      <c r="J6475" s="233">
        <v>99.947333718203353</v>
      </c>
      <c r="K6475" s="235">
        <v>99.993093800817505</v>
      </c>
      <c r="L6475" s="235">
        <v>99.992155028390542</v>
      </c>
      <c r="M6475" s="118"/>
      <c r="N6475" s="118">
        <v>100.78799282321278</v>
      </c>
      <c r="O6475" s="118"/>
    </row>
    <row r="6476" spans="9:15" x14ac:dyDescent="0.35">
      <c r="I6476" s="223">
        <v>49989</v>
      </c>
      <c r="J6476" s="233">
        <v>99.947360277094802</v>
      </c>
      <c r="K6476" s="235">
        <v>99.993097283520086</v>
      </c>
      <c r="L6476" s="235">
        <v>99.992158369519842</v>
      </c>
      <c r="M6476" s="118"/>
      <c r="N6476" s="118">
        <v>100.78780408241681</v>
      </c>
      <c r="O6476" s="118"/>
    </row>
    <row r="6477" spans="9:15" x14ac:dyDescent="0.35">
      <c r="I6477" s="223">
        <v>49990</v>
      </c>
      <c r="J6477" s="233">
        <v>99.947386835986251</v>
      </c>
      <c r="K6477" s="235">
        <v>99.993100766222668</v>
      </c>
      <c r="L6477" s="235">
        <v>99.992161710649142</v>
      </c>
      <c r="M6477" s="118"/>
      <c r="N6477" s="118">
        <v>100.78761534162084</v>
      </c>
      <c r="O6477" s="118"/>
    </row>
    <row r="6478" spans="9:15" x14ac:dyDescent="0.35">
      <c r="I6478" s="223">
        <v>49991</v>
      </c>
      <c r="J6478" s="233">
        <v>99.947413394877699</v>
      </c>
      <c r="K6478" s="235">
        <v>99.993104248925249</v>
      </c>
      <c r="L6478" s="235">
        <v>99.992165051778443</v>
      </c>
      <c r="M6478" s="118"/>
      <c r="N6478" s="118">
        <v>100.78742660082487</v>
      </c>
      <c r="O6478" s="118"/>
    </row>
    <row r="6479" spans="9:15" x14ac:dyDescent="0.35">
      <c r="I6479" s="223">
        <v>49992</v>
      </c>
      <c r="J6479" s="233">
        <v>99.947439953769148</v>
      </c>
      <c r="K6479" s="235">
        <v>99.993107731627831</v>
      </c>
      <c r="L6479" s="235">
        <v>99.992168392907743</v>
      </c>
      <c r="M6479" s="118"/>
      <c r="N6479" s="118">
        <v>100.7872378600289</v>
      </c>
      <c r="O6479" s="118"/>
    </row>
    <row r="6480" spans="9:15" x14ac:dyDescent="0.35">
      <c r="I6480" s="223">
        <v>49993</v>
      </c>
      <c r="J6480" s="233">
        <v>99.947466512660597</v>
      </c>
      <c r="K6480" s="235">
        <v>99.993111214330412</v>
      </c>
      <c r="L6480" s="235">
        <v>99.992171734037044</v>
      </c>
      <c r="M6480" s="118"/>
      <c r="N6480" s="118">
        <v>100.78704911923293</v>
      </c>
      <c r="O6480" s="118"/>
    </row>
    <row r="6481" spans="9:15" x14ac:dyDescent="0.35">
      <c r="I6481" s="223">
        <v>49994</v>
      </c>
      <c r="J6481" s="233">
        <v>99.947493071552046</v>
      </c>
      <c r="K6481" s="235">
        <v>99.993114697032993</v>
      </c>
      <c r="L6481" s="235">
        <v>99.992175075166344</v>
      </c>
      <c r="M6481" s="118"/>
      <c r="N6481" s="118">
        <v>100.78686037843696</v>
      </c>
      <c r="O6481" s="118"/>
    </row>
    <row r="6482" spans="9:15" x14ac:dyDescent="0.35">
      <c r="I6482" s="223">
        <v>49995</v>
      </c>
      <c r="J6482" s="233">
        <v>99.947519630443495</v>
      </c>
      <c r="K6482" s="235">
        <v>99.993118179735575</v>
      </c>
      <c r="L6482" s="235">
        <v>99.992178416295644</v>
      </c>
      <c r="M6482" s="118"/>
      <c r="N6482" s="118">
        <v>100.78667163764099</v>
      </c>
      <c r="O6482" s="118"/>
    </row>
    <row r="6483" spans="9:15" x14ac:dyDescent="0.35">
      <c r="I6483" s="223">
        <v>49996</v>
      </c>
      <c r="J6483" s="233">
        <v>99.947546189334943</v>
      </c>
      <c r="K6483" s="235">
        <v>99.993121662438156</v>
      </c>
      <c r="L6483" s="235">
        <v>99.992181757424945</v>
      </c>
      <c r="M6483" s="118"/>
      <c r="N6483" s="118">
        <v>100.78648289684502</v>
      </c>
      <c r="O6483" s="118"/>
    </row>
    <row r="6484" spans="9:15" x14ac:dyDescent="0.35">
      <c r="I6484" s="223">
        <v>49997</v>
      </c>
      <c r="J6484" s="233">
        <v>99.947572748226392</v>
      </c>
      <c r="K6484" s="235">
        <v>99.993125145140738</v>
      </c>
      <c r="L6484" s="235">
        <v>99.992185098554245</v>
      </c>
      <c r="M6484" s="118"/>
      <c r="N6484" s="118">
        <v>100.78629415604905</v>
      </c>
      <c r="O6484" s="118"/>
    </row>
    <row r="6485" spans="9:15" x14ac:dyDescent="0.35">
      <c r="I6485" s="223">
        <v>49998</v>
      </c>
      <c r="J6485" s="233">
        <v>99.947599307117841</v>
      </c>
      <c r="K6485" s="235">
        <v>99.993128627843319</v>
      </c>
      <c r="L6485" s="235">
        <v>99.992188439683545</v>
      </c>
      <c r="M6485" s="118"/>
      <c r="N6485" s="118">
        <v>100.78610541525308</v>
      </c>
      <c r="O6485" s="118"/>
    </row>
    <row r="6486" spans="9:15" x14ac:dyDescent="0.35">
      <c r="I6486" s="223">
        <v>49999</v>
      </c>
      <c r="J6486" s="233">
        <v>99.94762586600929</v>
      </c>
      <c r="K6486" s="235">
        <v>99.993132110545901</v>
      </c>
      <c r="L6486" s="235">
        <v>99.992191780812846</v>
      </c>
      <c r="M6486" s="118"/>
      <c r="N6486" s="118">
        <v>100.78591667445711</v>
      </c>
      <c r="O6486" s="118"/>
    </row>
    <row r="6487" spans="9:15" x14ac:dyDescent="0.35">
      <c r="I6487" s="223">
        <v>50000</v>
      </c>
      <c r="J6487" s="233">
        <v>99.947652424900738</v>
      </c>
      <c r="K6487" s="235">
        <v>99.993135593248482</v>
      </c>
      <c r="L6487" s="235">
        <v>99.992195121942146</v>
      </c>
      <c r="M6487" s="118"/>
      <c r="N6487" s="118">
        <v>100.78572793366114</v>
      </c>
      <c r="O6487" s="118"/>
    </row>
    <row r="6488" spans="9:15" x14ac:dyDescent="0.35">
      <c r="I6488" s="223">
        <v>50001</v>
      </c>
      <c r="J6488" s="233">
        <v>99.947678983792187</v>
      </c>
      <c r="K6488" s="235">
        <v>99.993139075951063</v>
      </c>
      <c r="L6488" s="235">
        <v>99.992198463071446</v>
      </c>
      <c r="M6488" s="118"/>
      <c r="N6488" s="118">
        <v>100.78553919286517</v>
      </c>
      <c r="O6488" s="118"/>
    </row>
    <row r="6489" spans="9:15" x14ac:dyDescent="0.35">
      <c r="I6489" s="223">
        <v>50002</v>
      </c>
      <c r="J6489" s="233">
        <v>99.947705542683636</v>
      </c>
      <c r="K6489" s="235">
        <v>99.993142558653645</v>
      </c>
      <c r="L6489" s="235">
        <v>99.992201804200747</v>
      </c>
      <c r="M6489" s="118"/>
      <c r="N6489" s="118">
        <v>100.7853504520692</v>
      </c>
      <c r="O6489" s="118"/>
    </row>
    <row r="6490" spans="9:15" x14ac:dyDescent="0.35">
      <c r="I6490" s="223">
        <v>50003</v>
      </c>
      <c r="J6490" s="233">
        <v>99.947732101575085</v>
      </c>
      <c r="K6490" s="235">
        <v>99.993146041356226</v>
      </c>
      <c r="L6490" s="235">
        <v>99.992205145330047</v>
      </c>
      <c r="M6490" s="118"/>
      <c r="N6490" s="118">
        <v>100.78516171127323</v>
      </c>
      <c r="O6490" s="118"/>
    </row>
    <row r="6491" spans="9:15" x14ac:dyDescent="0.35">
      <c r="I6491" s="223">
        <v>50004</v>
      </c>
      <c r="J6491" s="233">
        <v>99.947758660466533</v>
      </c>
      <c r="K6491" s="235">
        <v>99.993149524058808</v>
      </c>
      <c r="L6491" s="235">
        <v>99.992208486459347</v>
      </c>
      <c r="M6491" s="118"/>
      <c r="N6491" s="118">
        <v>100.78497297047726</v>
      </c>
      <c r="O6491" s="118"/>
    </row>
    <row r="6492" spans="9:15" x14ac:dyDescent="0.35">
      <c r="I6492" s="223">
        <v>50005</v>
      </c>
      <c r="J6492" s="233">
        <v>99.947785219357982</v>
      </c>
      <c r="K6492" s="235">
        <v>99.993153006761389</v>
      </c>
      <c r="L6492" s="235">
        <v>99.992211827588648</v>
      </c>
      <c r="M6492" s="118"/>
      <c r="N6492" s="118">
        <v>100.78478422968129</v>
      </c>
      <c r="O6492" s="118"/>
    </row>
    <row r="6493" spans="9:15" x14ac:dyDescent="0.35">
      <c r="I6493" s="223">
        <v>50006</v>
      </c>
      <c r="J6493" s="233">
        <v>99.947811778249431</v>
      </c>
      <c r="K6493" s="235">
        <v>99.993156489463971</v>
      </c>
      <c r="L6493" s="235">
        <v>99.992215168717948</v>
      </c>
      <c r="M6493" s="118"/>
      <c r="N6493" s="118">
        <v>100.78459548888532</v>
      </c>
      <c r="O6493" s="118"/>
    </row>
    <row r="6494" spans="9:15" x14ac:dyDescent="0.35">
      <c r="I6494" s="223">
        <v>50007</v>
      </c>
      <c r="J6494" s="233">
        <v>99.94783833714088</v>
      </c>
      <c r="K6494" s="235">
        <v>99.993159972166552</v>
      </c>
      <c r="L6494" s="235">
        <v>99.992218509847248</v>
      </c>
      <c r="M6494" s="118"/>
      <c r="N6494" s="118">
        <v>100.78440674808935</v>
      </c>
      <c r="O6494" s="118"/>
    </row>
    <row r="6495" spans="9:15" x14ac:dyDescent="0.35">
      <c r="I6495" s="223">
        <v>50008</v>
      </c>
      <c r="J6495" s="233">
        <v>99.947864896032328</v>
      </c>
      <c r="K6495" s="235">
        <v>99.993163454869133</v>
      </c>
      <c r="L6495" s="235">
        <v>99.992221850976549</v>
      </c>
      <c r="M6495" s="118"/>
      <c r="N6495" s="118">
        <v>100.78421800729338</v>
      </c>
      <c r="O6495" s="118"/>
    </row>
    <row r="6496" spans="9:15" x14ac:dyDescent="0.35">
      <c r="I6496" s="223">
        <v>50009</v>
      </c>
      <c r="J6496" s="233">
        <v>99.947891454923777</v>
      </c>
      <c r="K6496" s="235">
        <v>99.993166937571715</v>
      </c>
      <c r="L6496" s="235">
        <v>99.992225192105849</v>
      </c>
      <c r="M6496" s="118"/>
      <c r="N6496" s="118">
        <v>100.78402926649741</v>
      </c>
      <c r="O6496" s="118"/>
    </row>
    <row r="6497" spans="9:15" x14ac:dyDescent="0.35">
      <c r="I6497" s="223">
        <v>50010</v>
      </c>
      <c r="J6497" s="233">
        <v>99.947918013815226</v>
      </c>
      <c r="K6497" s="235">
        <v>99.993170420274296</v>
      </c>
      <c r="L6497" s="235">
        <v>99.992228533235149</v>
      </c>
      <c r="M6497" s="118"/>
      <c r="N6497" s="118">
        <v>100.78384052570144</v>
      </c>
      <c r="O6497" s="118"/>
    </row>
    <row r="6498" spans="9:15" x14ac:dyDescent="0.35">
      <c r="I6498" s="223">
        <v>50011</v>
      </c>
      <c r="J6498" s="233">
        <v>99.947944572706675</v>
      </c>
      <c r="K6498" s="235">
        <v>99.993173902976878</v>
      </c>
      <c r="L6498" s="235">
        <v>99.99223187436445</v>
      </c>
      <c r="M6498" s="118"/>
      <c r="N6498" s="118">
        <v>100.78365178490547</v>
      </c>
      <c r="O6498" s="118"/>
    </row>
    <row r="6499" spans="9:15" x14ac:dyDescent="0.35">
      <c r="I6499" s="223">
        <v>50012</v>
      </c>
      <c r="J6499" s="233">
        <v>99.947971131598123</v>
      </c>
      <c r="K6499" s="235">
        <v>99.993177385679459</v>
      </c>
      <c r="L6499" s="235">
        <v>99.99223521549375</v>
      </c>
      <c r="M6499" s="118"/>
      <c r="N6499" s="118">
        <v>100.7834630441095</v>
      </c>
      <c r="O6499" s="118"/>
    </row>
    <row r="6500" spans="9:15" x14ac:dyDescent="0.35">
      <c r="I6500" s="223">
        <v>50013</v>
      </c>
      <c r="J6500" s="233">
        <v>99.947997690489572</v>
      </c>
      <c r="K6500" s="235">
        <v>99.993180868382041</v>
      </c>
      <c r="L6500" s="235">
        <v>99.99223855662305</v>
      </c>
      <c r="M6500" s="118"/>
      <c r="N6500" s="118">
        <v>100.78327430331353</v>
      </c>
      <c r="O6500" s="118"/>
    </row>
    <row r="6501" spans="9:15" x14ac:dyDescent="0.35">
      <c r="I6501" s="223">
        <v>50014</v>
      </c>
      <c r="J6501" s="233">
        <v>99.948024249381021</v>
      </c>
      <c r="K6501" s="235">
        <v>99.993184351084622</v>
      </c>
      <c r="L6501" s="235">
        <v>99.992241897752351</v>
      </c>
      <c r="M6501" s="118"/>
      <c r="N6501" s="118">
        <v>100.78308556251756</v>
      </c>
      <c r="O6501" s="118"/>
    </row>
    <row r="6502" spans="9:15" x14ac:dyDescent="0.35">
      <c r="I6502" s="223">
        <v>50015</v>
      </c>
      <c r="J6502" s="233">
        <v>99.94805080827247</v>
      </c>
      <c r="K6502" s="235">
        <v>99.993187833787204</v>
      </c>
      <c r="L6502" s="235">
        <v>99.992245238881651</v>
      </c>
      <c r="M6502" s="118"/>
      <c r="N6502" s="118">
        <v>100.78289682172159</v>
      </c>
      <c r="O6502" s="118"/>
    </row>
    <row r="6503" spans="9:15" x14ac:dyDescent="0.35">
      <c r="I6503" s="223">
        <v>50016</v>
      </c>
      <c r="J6503" s="233">
        <v>99.948077367163918</v>
      </c>
      <c r="K6503" s="235">
        <v>99.993191316489785</v>
      </c>
      <c r="L6503" s="235">
        <v>99.992248580010951</v>
      </c>
      <c r="M6503" s="118"/>
      <c r="N6503" s="118">
        <v>100.78270808092562</v>
      </c>
      <c r="O6503" s="118"/>
    </row>
    <row r="6504" spans="9:15" x14ac:dyDescent="0.35">
      <c r="I6504" s="223">
        <v>50017</v>
      </c>
      <c r="J6504" s="233">
        <v>99.948103926055367</v>
      </c>
      <c r="K6504" s="235">
        <v>99.993194799192366</v>
      </c>
      <c r="L6504" s="235">
        <v>99.992251921140252</v>
      </c>
      <c r="M6504" s="118"/>
      <c r="N6504" s="118">
        <v>100.78251934012965</v>
      </c>
      <c r="O6504" s="118"/>
    </row>
    <row r="6505" spans="9:15" x14ac:dyDescent="0.35">
      <c r="I6505" s="223">
        <v>50018</v>
      </c>
      <c r="J6505" s="233">
        <v>99.948130484946816</v>
      </c>
      <c r="K6505" s="235">
        <v>99.993198281894948</v>
      </c>
      <c r="L6505" s="235">
        <v>99.992255262269552</v>
      </c>
      <c r="M6505" s="118"/>
      <c r="N6505" s="118">
        <v>100.78233059933368</v>
      </c>
      <c r="O6505" s="118"/>
    </row>
    <row r="6506" spans="9:15" x14ac:dyDescent="0.35">
      <c r="I6506" s="223">
        <v>50019</v>
      </c>
      <c r="J6506" s="233">
        <v>99.948157043838265</v>
      </c>
      <c r="K6506" s="235">
        <v>99.993201764597529</v>
      </c>
      <c r="L6506" s="235">
        <v>99.992258603398852</v>
      </c>
      <c r="M6506" s="118"/>
      <c r="N6506" s="118">
        <v>100.78214185853771</v>
      </c>
      <c r="O6506" s="118"/>
    </row>
    <row r="6507" spans="9:15" x14ac:dyDescent="0.35">
      <c r="I6507" s="223">
        <v>50020</v>
      </c>
      <c r="J6507" s="233">
        <v>99.948183602729713</v>
      </c>
      <c r="K6507" s="235">
        <v>99.993205247300111</v>
      </c>
      <c r="L6507" s="235">
        <v>99.992261944528153</v>
      </c>
      <c r="M6507" s="118"/>
      <c r="N6507" s="118">
        <v>100.78195311774174</v>
      </c>
      <c r="O6507" s="118"/>
    </row>
    <row r="6508" spans="9:15" x14ac:dyDescent="0.35">
      <c r="I6508" s="223">
        <v>50021</v>
      </c>
      <c r="J6508" s="233">
        <v>99.948210161621162</v>
      </c>
      <c r="K6508" s="235">
        <v>99.993208730002692</v>
      </c>
      <c r="L6508" s="235">
        <v>99.992265285657453</v>
      </c>
      <c r="M6508" s="118"/>
      <c r="N6508" s="118">
        <v>100.78176437694577</v>
      </c>
      <c r="O6508" s="118"/>
    </row>
    <row r="6509" spans="9:15" x14ac:dyDescent="0.35">
      <c r="I6509" s="223">
        <v>50022</v>
      </c>
      <c r="J6509" s="233">
        <v>99.948236720512611</v>
      </c>
      <c r="K6509" s="235">
        <v>99.993212212705274</v>
      </c>
      <c r="L6509" s="235">
        <v>99.992268626786753</v>
      </c>
      <c r="M6509" s="118"/>
      <c r="N6509" s="118">
        <v>100.7815756361498</v>
      </c>
      <c r="O6509" s="118"/>
    </row>
    <row r="6510" spans="9:15" x14ac:dyDescent="0.35">
      <c r="I6510" s="223">
        <v>50023</v>
      </c>
      <c r="J6510" s="233">
        <v>99.94826327940406</v>
      </c>
      <c r="K6510" s="235">
        <v>99.993215695407855</v>
      </c>
      <c r="L6510" s="235">
        <v>99.992271967916054</v>
      </c>
      <c r="M6510" s="118"/>
      <c r="N6510" s="118">
        <v>100.78138689535383</v>
      </c>
      <c r="O6510" s="118"/>
    </row>
    <row r="6511" spans="9:15" x14ac:dyDescent="0.35">
      <c r="I6511" s="223">
        <v>50024</v>
      </c>
      <c r="J6511" s="233">
        <v>99.948289838295509</v>
      </c>
      <c r="K6511" s="235">
        <v>99.993219178110436</v>
      </c>
      <c r="L6511" s="235">
        <v>99.992275309045354</v>
      </c>
      <c r="M6511" s="118"/>
      <c r="N6511" s="118">
        <v>100.78119815455786</v>
      </c>
      <c r="O6511" s="118"/>
    </row>
    <row r="6512" spans="9:15" x14ac:dyDescent="0.35">
      <c r="I6512" s="223">
        <v>50025</v>
      </c>
      <c r="J6512" s="233">
        <v>99.948316397186957</v>
      </c>
      <c r="K6512" s="235">
        <v>99.993222660813018</v>
      </c>
      <c r="L6512" s="235">
        <v>99.992278650174654</v>
      </c>
      <c r="M6512" s="118"/>
      <c r="N6512" s="118">
        <v>100.78100941376189</v>
      </c>
      <c r="O6512" s="118"/>
    </row>
    <row r="6513" spans="9:15" x14ac:dyDescent="0.35">
      <c r="I6513" s="223">
        <v>50026</v>
      </c>
      <c r="J6513" s="233">
        <v>99.948342956078406</v>
      </c>
      <c r="K6513" s="235">
        <v>99.993226143515599</v>
      </c>
      <c r="L6513" s="235">
        <v>99.992281991303955</v>
      </c>
      <c r="M6513" s="118"/>
      <c r="N6513" s="118">
        <v>100.78082067296592</v>
      </c>
      <c r="O6513" s="118"/>
    </row>
    <row r="6514" spans="9:15" x14ac:dyDescent="0.35">
      <c r="I6514" s="223">
        <v>50027</v>
      </c>
      <c r="J6514" s="233">
        <v>99.948369514969855</v>
      </c>
      <c r="K6514" s="235">
        <v>99.993229626218181</v>
      </c>
      <c r="L6514" s="235">
        <v>99.992285332433255</v>
      </c>
      <c r="M6514" s="118"/>
      <c r="N6514" s="118">
        <v>100.78063193216995</v>
      </c>
      <c r="O6514" s="118"/>
    </row>
    <row r="6515" spans="9:15" x14ac:dyDescent="0.35">
      <c r="I6515" s="223">
        <v>50028</v>
      </c>
      <c r="J6515" s="233">
        <v>99.948396073861304</v>
      </c>
      <c r="K6515" s="235">
        <v>99.993233108920762</v>
      </c>
      <c r="L6515" s="235">
        <v>99.992288673562555</v>
      </c>
      <c r="M6515" s="118"/>
      <c r="N6515" s="118">
        <v>100.78044319137398</v>
      </c>
      <c r="O6515" s="118"/>
    </row>
    <row r="6516" spans="9:15" x14ac:dyDescent="0.35">
      <c r="I6516" s="223">
        <v>50029</v>
      </c>
      <c r="J6516" s="233">
        <v>99.948422632752752</v>
      </c>
      <c r="K6516" s="235">
        <v>99.993236591623344</v>
      </c>
      <c r="L6516" s="235">
        <v>99.992292014691856</v>
      </c>
      <c r="M6516" s="118"/>
      <c r="N6516" s="118">
        <v>100.78025445057801</v>
      </c>
      <c r="O6516" s="118"/>
    </row>
    <row r="6517" spans="9:15" x14ac:dyDescent="0.35">
      <c r="I6517" s="223">
        <v>50030</v>
      </c>
      <c r="J6517" s="233">
        <v>99.948449191644201</v>
      </c>
      <c r="K6517" s="235">
        <v>99.993240074325925</v>
      </c>
      <c r="L6517" s="235">
        <v>99.992295355821156</v>
      </c>
      <c r="M6517" s="118"/>
      <c r="N6517" s="118">
        <v>100.78006570978204</v>
      </c>
      <c r="O6517" s="118"/>
    </row>
    <row r="6518" spans="9:15" x14ac:dyDescent="0.35">
      <c r="I6518" s="223">
        <v>50031</v>
      </c>
      <c r="J6518" s="233">
        <v>99.94847575053565</v>
      </c>
      <c r="K6518" s="235">
        <v>99.993243557028507</v>
      </c>
      <c r="L6518" s="235">
        <v>99.992298696950456</v>
      </c>
      <c r="M6518" s="118"/>
      <c r="N6518" s="118">
        <v>100.77987696898607</v>
      </c>
      <c r="O6518" s="118"/>
    </row>
    <row r="6519" spans="9:15" x14ac:dyDescent="0.35">
      <c r="I6519" s="223">
        <v>50032</v>
      </c>
      <c r="J6519" s="233">
        <v>99.948502309427099</v>
      </c>
      <c r="K6519" s="235">
        <v>99.993247039731088</v>
      </c>
      <c r="L6519" s="235">
        <v>99.992302038079757</v>
      </c>
      <c r="M6519" s="118"/>
      <c r="N6519" s="118">
        <v>100.7796882281901</v>
      </c>
      <c r="O6519" s="118"/>
    </row>
    <row r="6520" spans="9:15" x14ac:dyDescent="0.35">
      <c r="I6520" s="223">
        <v>50033</v>
      </c>
      <c r="J6520" s="233">
        <v>99.948528868318547</v>
      </c>
      <c r="K6520" s="235">
        <v>99.993250522433669</v>
      </c>
      <c r="L6520" s="235">
        <v>99.992305379209057</v>
      </c>
      <c r="M6520" s="118"/>
      <c r="N6520" s="118">
        <v>100.77949948739413</v>
      </c>
      <c r="O6520" s="118"/>
    </row>
    <row r="6521" spans="9:15" x14ac:dyDescent="0.35">
      <c r="I6521" s="223">
        <v>50034</v>
      </c>
      <c r="J6521" s="233">
        <v>99.948555427209996</v>
      </c>
      <c r="K6521" s="235">
        <v>99.993254005136251</v>
      </c>
      <c r="L6521" s="235">
        <v>99.992308720338357</v>
      </c>
      <c r="M6521" s="118"/>
      <c r="N6521" s="118">
        <v>100.77931074659816</v>
      </c>
      <c r="O6521" s="118"/>
    </row>
    <row r="6522" spans="9:15" x14ac:dyDescent="0.35">
      <c r="I6522" s="223">
        <v>50035</v>
      </c>
      <c r="J6522" s="233">
        <v>99.948581986101445</v>
      </c>
      <c r="K6522" s="235">
        <v>99.993257487838832</v>
      </c>
      <c r="L6522" s="235">
        <v>99.992312061467658</v>
      </c>
      <c r="M6522" s="118"/>
      <c r="N6522" s="118">
        <v>100.77912200580219</v>
      </c>
      <c r="O6522" s="118"/>
    </row>
    <row r="6523" spans="9:15" x14ac:dyDescent="0.35">
      <c r="I6523" s="223">
        <v>50036</v>
      </c>
      <c r="J6523" s="233">
        <v>99.948608544992894</v>
      </c>
      <c r="K6523" s="235">
        <v>99.993260970541414</v>
      </c>
      <c r="L6523" s="235">
        <v>99.992315402596958</v>
      </c>
      <c r="M6523" s="118"/>
      <c r="N6523" s="118">
        <v>100.77893326500622</v>
      </c>
      <c r="O6523" s="118"/>
    </row>
    <row r="6524" spans="9:15" x14ac:dyDescent="0.35">
      <c r="I6524" s="223">
        <v>50037</v>
      </c>
      <c r="J6524" s="233">
        <v>99.948635103884342</v>
      </c>
      <c r="K6524" s="235">
        <v>99.993264453243995</v>
      </c>
      <c r="L6524" s="235">
        <v>99.992318743726258</v>
      </c>
      <c r="M6524" s="118"/>
      <c r="N6524" s="118">
        <v>100.77874452421025</v>
      </c>
      <c r="O6524" s="118"/>
    </row>
    <row r="6525" spans="9:15" x14ac:dyDescent="0.35">
      <c r="I6525" s="223">
        <v>50038</v>
      </c>
      <c r="J6525" s="233">
        <v>99.948661662775791</v>
      </c>
      <c r="K6525" s="235">
        <v>99.993267935946577</v>
      </c>
      <c r="L6525" s="235">
        <v>99.992322084855559</v>
      </c>
      <c r="M6525" s="118"/>
      <c r="N6525" s="118">
        <v>100.77855578341428</v>
      </c>
      <c r="O6525" s="118"/>
    </row>
    <row r="6526" spans="9:15" x14ac:dyDescent="0.35">
      <c r="I6526" s="223">
        <v>50039</v>
      </c>
      <c r="J6526" s="233">
        <v>99.94868822166724</v>
      </c>
      <c r="K6526" s="235">
        <v>99.993271418649158</v>
      </c>
      <c r="L6526" s="235">
        <v>99.992325425984859</v>
      </c>
      <c r="M6526" s="118"/>
      <c r="N6526" s="118">
        <v>100.77836704261831</v>
      </c>
      <c r="O6526" s="118"/>
    </row>
    <row r="6527" spans="9:15" x14ac:dyDescent="0.35">
      <c r="I6527" s="223">
        <v>50040</v>
      </c>
      <c r="J6527" s="233">
        <v>99.948714780558689</v>
      </c>
      <c r="K6527" s="235">
        <v>99.993274901351739</v>
      </c>
      <c r="L6527" s="235">
        <v>99.992328767114159</v>
      </c>
      <c r="M6527" s="118"/>
      <c r="N6527" s="118">
        <v>100.77817830182234</v>
      </c>
      <c r="O6527" s="118"/>
    </row>
    <row r="6528" spans="9:15" x14ac:dyDescent="0.35">
      <c r="I6528" s="223">
        <v>50041</v>
      </c>
      <c r="J6528" s="233">
        <v>99.948741339450137</v>
      </c>
      <c r="K6528" s="235">
        <v>99.993278384054321</v>
      </c>
      <c r="L6528" s="235">
        <v>99.99233210824346</v>
      </c>
      <c r="M6528" s="118"/>
      <c r="N6528" s="118">
        <v>100.77798956102637</v>
      </c>
      <c r="O6528" s="118"/>
    </row>
    <row r="6529" spans="9:15" x14ac:dyDescent="0.35">
      <c r="I6529" s="223">
        <v>50042</v>
      </c>
      <c r="J6529" s="233">
        <v>99.948767898341586</v>
      </c>
      <c r="K6529" s="235">
        <v>99.993281866756902</v>
      </c>
      <c r="L6529" s="235">
        <v>99.99233544937276</v>
      </c>
      <c r="M6529" s="118"/>
      <c r="N6529" s="118">
        <v>100.7778008202304</v>
      </c>
      <c r="O6529" s="118"/>
    </row>
    <row r="6530" spans="9:15" x14ac:dyDescent="0.35">
      <c r="I6530" s="223">
        <v>50043</v>
      </c>
      <c r="J6530" s="233">
        <v>99.948794457233035</v>
      </c>
      <c r="K6530" s="235">
        <v>99.993285349459484</v>
      </c>
      <c r="L6530" s="235">
        <v>99.99233879050206</v>
      </c>
      <c r="M6530" s="118"/>
      <c r="N6530" s="118">
        <v>100.77761207943443</v>
      </c>
      <c r="O6530" s="118"/>
    </row>
    <row r="6531" spans="9:15" x14ac:dyDescent="0.35">
      <c r="I6531" s="223">
        <v>50044</v>
      </c>
      <c r="J6531" s="233">
        <v>99.948821016124484</v>
      </c>
      <c r="K6531" s="235">
        <v>99.993288832162065</v>
      </c>
      <c r="L6531" s="235">
        <v>99.992342131631361</v>
      </c>
      <c r="M6531" s="118"/>
      <c r="N6531" s="118">
        <v>100.77742333863846</v>
      </c>
      <c r="O6531" s="118"/>
    </row>
    <row r="6532" spans="9:15" x14ac:dyDescent="0.35">
      <c r="I6532" s="223">
        <v>50045</v>
      </c>
      <c r="J6532" s="233">
        <v>99.948847575015932</v>
      </c>
      <c r="K6532" s="235">
        <v>99.993292314864647</v>
      </c>
      <c r="L6532" s="235">
        <v>99.992345472760661</v>
      </c>
      <c r="M6532" s="118"/>
      <c r="N6532" s="118">
        <v>100.77723459784249</v>
      </c>
      <c r="O6532" s="118"/>
    </row>
    <row r="6533" spans="9:15" x14ac:dyDescent="0.35">
      <c r="I6533" s="223">
        <v>50046</v>
      </c>
      <c r="J6533" s="233">
        <v>99.948874133907381</v>
      </c>
      <c r="K6533" s="235">
        <v>99.993295797567228</v>
      </c>
      <c r="L6533" s="235">
        <v>99.992348813889961</v>
      </c>
      <c r="M6533" s="118"/>
      <c r="N6533" s="118">
        <v>100.77704585704652</v>
      </c>
      <c r="O6533" s="118"/>
    </row>
    <row r="6534" spans="9:15" x14ac:dyDescent="0.35">
      <c r="I6534" s="223">
        <v>50047</v>
      </c>
      <c r="J6534" s="233">
        <v>99.94890069279883</v>
      </c>
      <c r="K6534" s="235">
        <v>99.99329928026981</v>
      </c>
      <c r="L6534" s="235">
        <v>99.992352155019262</v>
      </c>
      <c r="M6534" s="118"/>
      <c r="N6534" s="118">
        <v>100.77685711625055</v>
      </c>
      <c r="O6534" s="118"/>
    </row>
    <row r="6535" spans="9:15" x14ac:dyDescent="0.35">
      <c r="I6535" s="223">
        <v>50048</v>
      </c>
      <c r="J6535" s="233">
        <v>99.948927251690279</v>
      </c>
      <c r="K6535" s="235">
        <v>99.993302762972391</v>
      </c>
      <c r="L6535" s="235">
        <v>99.992355496148562</v>
      </c>
      <c r="M6535" s="118"/>
      <c r="N6535" s="118">
        <v>100.77666837545458</v>
      </c>
      <c r="O6535" s="118"/>
    </row>
    <row r="6536" spans="9:15" x14ac:dyDescent="0.35">
      <c r="I6536" s="223">
        <v>50049</v>
      </c>
      <c r="J6536" s="233">
        <v>99.948953810581727</v>
      </c>
      <c r="K6536" s="235">
        <v>99.993306245674972</v>
      </c>
      <c r="L6536" s="235">
        <v>99.992358837277862</v>
      </c>
      <c r="M6536" s="118"/>
      <c r="N6536" s="118">
        <v>100.77647963465861</v>
      </c>
      <c r="O6536" s="118"/>
    </row>
    <row r="6537" spans="9:15" x14ac:dyDescent="0.35">
      <c r="I6537" s="223">
        <v>50050</v>
      </c>
      <c r="J6537" s="233">
        <v>99.948980369473176</v>
      </c>
      <c r="K6537" s="235">
        <v>99.993309728377554</v>
      </c>
      <c r="L6537" s="235">
        <v>99.992362178407163</v>
      </c>
      <c r="M6537" s="118"/>
      <c r="N6537" s="118">
        <v>100.77629089386264</v>
      </c>
      <c r="O6537" s="118"/>
    </row>
    <row r="6538" spans="9:15" x14ac:dyDescent="0.35">
      <c r="I6538" s="223">
        <v>50051</v>
      </c>
      <c r="J6538" s="233">
        <v>99.949006928364625</v>
      </c>
      <c r="K6538" s="235">
        <v>99.993313211080135</v>
      </c>
      <c r="L6538" s="235">
        <v>99.992365519536463</v>
      </c>
      <c r="M6538" s="118"/>
      <c r="N6538" s="118">
        <v>100.77610215306667</v>
      </c>
      <c r="O6538" s="118"/>
    </row>
    <row r="6539" spans="9:15" x14ac:dyDescent="0.35">
      <c r="I6539" s="223">
        <v>50052</v>
      </c>
      <c r="J6539" s="233">
        <v>99.949033487256074</v>
      </c>
      <c r="K6539" s="235">
        <v>99.993316693782717</v>
      </c>
      <c r="L6539" s="235">
        <v>99.992368860665763</v>
      </c>
      <c r="M6539" s="118"/>
      <c r="N6539" s="118">
        <v>100.7759134122707</v>
      </c>
      <c r="O6539" s="118"/>
    </row>
    <row r="6540" spans="9:15" x14ac:dyDescent="0.35">
      <c r="I6540" s="223">
        <v>50053</v>
      </c>
      <c r="J6540" s="233">
        <v>99.949060046147522</v>
      </c>
      <c r="K6540" s="235">
        <v>99.993320176485298</v>
      </c>
      <c r="L6540" s="235">
        <v>99.992372201795064</v>
      </c>
      <c r="M6540" s="118"/>
      <c r="N6540" s="118">
        <v>100.77572467147473</v>
      </c>
      <c r="O6540" s="118"/>
    </row>
    <row r="6541" spans="9:15" x14ac:dyDescent="0.35">
      <c r="I6541" s="223">
        <v>50054</v>
      </c>
      <c r="J6541" s="233">
        <v>99.949086605038971</v>
      </c>
      <c r="K6541" s="235">
        <v>99.99332365918788</v>
      </c>
      <c r="L6541" s="235">
        <v>99.992375542924364</v>
      </c>
      <c r="M6541" s="118"/>
      <c r="N6541" s="118">
        <v>100.77553593067876</v>
      </c>
      <c r="O6541" s="118"/>
    </row>
    <row r="6542" spans="9:15" x14ac:dyDescent="0.35">
      <c r="I6542" s="223">
        <v>50055</v>
      </c>
      <c r="J6542" s="233">
        <v>99.94911316393042</v>
      </c>
      <c r="K6542" s="235">
        <v>99.993327141890461</v>
      </c>
      <c r="L6542" s="235">
        <v>99.992378884053664</v>
      </c>
      <c r="M6542" s="118"/>
      <c r="N6542" s="118">
        <v>100.77534718988279</v>
      </c>
      <c r="O6542" s="118"/>
    </row>
    <row r="6543" spans="9:15" x14ac:dyDescent="0.35">
      <c r="I6543" s="223">
        <v>50056</v>
      </c>
      <c r="J6543" s="233">
        <v>99.949139722821869</v>
      </c>
      <c r="K6543" s="235">
        <v>99.993330624593042</v>
      </c>
      <c r="L6543" s="235">
        <v>99.992382225182965</v>
      </c>
      <c r="M6543" s="118"/>
      <c r="N6543" s="118">
        <v>100.77515844908682</v>
      </c>
      <c r="O6543" s="118"/>
    </row>
    <row r="6544" spans="9:15" x14ac:dyDescent="0.35">
      <c r="I6544" s="223">
        <v>50057</v>
      </c>
      <c r="J6544" s="233">
        <v>99.949166281713318</v>
      </c>
      <c r="K6544" s="235">
        <v>99.993334107295624</v>
      </c>
      <c r="L6544" s="235">
        <v>99.992385566312265</v>
      </c>
      <c r="M6544" s="118"/>
      <c r="N6544" s="118">
        <v>100.77496970829085</v>
      </c>
      <c r="O6544" s="118"/>
    </row>
    <row r="6545" spans="9:15" x14ac:dyDescent="0.35">
      <c r="I6545" s="223">
        <v>50058</v>
      </c>
      <c r="J6545" s="233">
        <v>99.949192840604766</v>
      </c>
      <c r="K6545" s="235">
        <v>99.993337589998205</v>
      </c>
      <c r="L6545" s="235">
        <v>99.992388907441565</v>
      </c>
      <c r="M6545" s="118"/>
      <c r="N6545" s="118">
        <v>100.77478096749488</v>
      </c>
      <c r="O6545" s="118"/>
    </row>
    <row r="6546" spans="9:15" x14ac:dyDescent="0.35">
      <c r="I6546" s="223">
        <v>50059</v>
      </c>
      <c r="J6546" s="233">
        <v>99.949219399496215</v>
      </c>
      <c r="K6546" s="235">
        <v>99.993341072700787</v>
      </c>
      <c r="L6546" s="235">
        <v>99.992392248570866</v>
      </c>
      <c r="M6546" s="118"/>
      <c r="N6546" s="118">
        <v>100.77459222669891</v>
      </c>
      <c r="O6546" s="118"/>
    </row>
    <row r="6547" spans="9:15" x14ac:dyDescent="0.35">
      <c r="I6547" s="223">
        <v>50060</v>
      </c>
      <c r="J6547" s="233">
        <v>99.949245958387664</v>
      </c>
      <c r="K6547" s="235">
        <v>99.993344555403368</v>
      </c>
      <c r="L6547" s="235">
        <v>99.992395589700166</v>
      </c>
      <c r="M6547" s="118"/>
      <c r="N6547" s="118">
        <v>100.77440348590294</v>
      </c>
      <c r="O6547" s="118"/>
    </row>
    <row r="6548" spans="9:15" x14ac:dyDescent="0.35">
      <c r="I6548" s="223">
        <v>50061</v>
      </c>
      <c r="J6548" s="233">
        <v>99.949272517279113</v>
      </c>
      <c r="K6548" s="235">
        <v>99.99334803810595</v>
      </c>
      <c r="L6548" s="235">
        <v>99.992398930829467</v>
      </c>
      <c r="M6548" s="118"/>
      <c r="N6548" s="118">
        <v>100.77421474510697</v>
      </c>
      <c r="O6548" s="118"/>
    </row>
    <row r="6549" spans="9:15" x14ac:dyDescent="0.35">
      <c r="I6549" s="223">
        <v>50062</v>
      </c>
      <c r="J6549" s="233">
        <v>99.949299076170561</v>
      </c>
      <c r="K6549" s="235">
        <v>99.993351520808531</v>
      </c>
      <c r="L6549" s="235">
        <v>99.992402271958767</v>
      </c>
      <c r="M6549" s="118"/>
      <c r="N6549" s="118">
        <v>100.774026004311</v>
      </c>
      <c r="O6549" s="118"/>
    </row>
    <row r="6550" spans="9:15" x14ac:dyDescent="0.35">
      <c r="I6550" s="223">
        <v>50063</v>
      </c>
      <c r="J6550" s="233">
        <v>99.94932563506201</v>
      </c>
      <c r="K6550" s="235">
        <v>99.993355003511112</v>
      </c>
      <c r="L6550" s="235">
        <v>99.992405613088067</v>
      </c>
      <c r="M6550" s="118"/>
      <c r="N6550" s="118">
        <v>100.77383726351503</v>
      </c>
      <c r="O6550" s="118"/>
    </row>
    <row r="6551" spans="9:15" x14ac:dyDescent="0.35">
      <c r="I6551" s="223">
        <v>50064</v>
      </c>
      <c r="J6551" s="233">
        <v>99.949352193953459</v>
      </c>
      <c r="K6551" s="235">
        <v>99.993358486213694</v>
      </c>
      <c r="L6551" s="235">
        <v>99.992408954217368</v>
      </c>
      <c r="M6551" s="118"/>
      <c r="N6551" s="118">
        <v>100.77364852271906</v>
      </c>
      <c r="O6551" s="118"/>
    </row>
    <row r="6552" spans="9:15" x14ac:dyDescent="0.35">
      <c r="I6552" s="223">
        <v>50065</v>
      </c>
      <c r="J6552" s="233">
        <v>99.949378752844908</v>
      </c>
      <c r="K6552" s="235">
        <v>99.993361968916275</v>
      </c>
      <c r="L6552" s="235">
        <v>99.992412295346668</v>
      </c>
      <c r="M6552" s="118"/>
      <c r="N6552" s="118">
        <v>100.77345978192309</v>
      </c>
      <c r="O6552" s="118"/>
    </row>
    <row r="6553" spans="9:15" x14ac:dyDescent="0.35">
      <c r="I6553" s="223">
        <v>50066</v>
      </c>
      <c r="J6553" s="233">
        <v>99.949405311736356</v>
      </c>
      <c r="K6553" s="235">
        <v>99.993365451618857</v>
      </c>
      <c r="L6553" s="235">
        <v>99.992415636475968</v>
      </c>
      <c r="M6553" s="118"/>
      <c r="N6553" s="118">
        <v>100.77327104112712</v>
      </c>
      <c r="O6553" s="118"/>
    </row>
    <row r="6554" spans="9:15" x14ac:dyDescent="0.35">
      <c r="I6554" s="223">
        <v>50067</v>
      </c>
      <c r="J6554" s="233">
        <v>99.949431870627805</v>
      </c>
      <c r="K6554" s="235">
        <v>99.993368934321438</v>
      </c>
      <c r="L6554" s="235">
        <v>99.992418977605269</v>
      </c>
      <c r="M6554" s="118"/>
      <c r="N6554" s="118">
        <v>100.77308230033115</v>
      </c>
      <c r="O6554" s="118"/>
    </row>
    <row r="6555" spans="9:15" x14ac:dyDescent="0.35">
      <c r="I6555" s="223">
        <v>50068</v>
      </c>
      <c r="J6555" s="233">
        <v>99.949458429519254</v>
      </c>
      <c r="K6555" s="235">
        <v>99.99337241702402</v>
      </c>
      <c r="L6555" s="235">
        <v>99.992422318734569</v>
      </c>
      <c r="M6555" s="118"/>
      <c r="N6555" s="118">
        <v>100.77289355953518</v>
      </c>
      <c r="O6555" s="118"/>
    </row>
    <row r="6556" spans="9:15" x14ac:dyDescent="0.35">
      <c r="I6556" s="223">
        <v>50069</v>
      </c>
      <c r="J6556" s="233">
        <v>99.949484988410703</v>
      </c>
      <c r="K6556" s="235">
        <v>99.993375899726601</v>
      </c>
      <c r="L6556" s="235">
        <v>99.992425659863869</v>
      </c>
      <c r="M6556" s="118"/>
      <c r="N6556" s="118">
        <v>100.77270481873921</v>
      </c>
      <c r="O6556" s="118"/>
    </row>
    <row r="6557" spans="9:15" x14ac:dyDescent="0.35">
      <c r="I6557" s="223">
        <v>50070</v>
      </c>
      <c r="J6557" s="233">
        <v>99.949511547302151</v>
      </c>
      <c r="K6557" s="235">
        <v>99.993379382429183</v>
      </c>
      <c r="L6557" s="235">
        <v>99.99242900099317</v>
      </c>
      <c r="M6557" s="118"/>
      <c r="N6557" s="118">
        <v>100.77251607794324</v>
      </c>
      <c r="O6557" s="118"/>
    </row>
    <row r="6558" spans="9:15" x14ac:dyDescent="0.35">
      <c r="I6558" s="223">
        <v>50071</v>
      </c>
      <c r="J6558" s="233">
        <v>99.9495381061936</v>
      </c>
      <c r="K6558" s="235">
        <v>99.993382865131764</v>
      </c>
      <c r="L6558" s="235">
        <v>99.99243234212247</v>
      </c>
      <c r="M6558" s="118"/>
      <c r="N6558" s="118">
        <v>100.77232733714727</v>
      </c>
      <c r="O6558" s="118"/>
    </row>
    <row r="6559" spans="9:15" x14ac:dyDescent="0.35">
      <c r="I6559" s="223">
        <v>50072</v>
      </c>
      <c r="J6559" s="233">
        <v>99.949564665085049</v>
      </c>
      <c r="K6559" s="235">
        <v>99.993386347834345</v>
      </c>
      <c r="L6559" s="235">
        <v>99.99243568325177</v>
      </c>
      <c r="M6559" s="118"/>
      <c r="N6559" s="118">
        <v>100.7721385963513</v>
      </c>
      <c r="O6559" s="118"/>
    </row>
    <row r="6560" spans="9:15" x14ac:dyDescent="0.35">
      <c r="I6560" s="223">
        <v>50073</v>
      </c>
      <c r="J6560" s="233">
        <v>99.949591223976498</v>
      </c>
      <c r="K6560" s="235">
        <v>99.993389830536927</v>
      </c>
      <c r="L6560" s="235">
        <v>99.992439024381071</v>
      </c>
      <c r="M6560" s="118"/>
      <c r="N6560" s="118">
        <v>100.77194985555533</v>
      </c>
      <c r="O6560" s="118"/>
    </row>
    <row r="6561" spans="9:15" x14ac:dyDescent="0.35">
      <c r="I6561" s="223">
        <v>50074</v>
      </c>
      <c r="J6561" s="233">
        <v>99.949617782867946</v>
      </c>
      <c r="K6561" s="235">
        <v>99.993393313239508</v>
      </c>
      <c r="L6561" s="235">
        <v>99.992442365510371</v>
      </c>
      <c r="M6561" s="118"/>
      <c r="N6561" s="118">
        <v>100.77176111475936</v>
      </c>
      <c r="O6561" s="118"/>
    </row>
    <row r="6562" spans="9:15" x14ac:dyDescent="0.35">
      <c r="I6562" s="223">
        <v>50075</v>
      </c>
      <c r="J6562" s="233">
        <v>99.949644341759395</v>
      </c>
      <c r="K6562" s="235">
        <v>99.99339679594209</v>
      </c>
      <c r="L6562" s="235">
        <v>99.992445706639671</v>
      </c>
      <c r="M6562" s="118"/>
      <c r="N6562" s="118">
        <v>100.77157237396339</v>
      </c>
      <c r="O6562" s="118"/>
    </row>
    <row r="6563" spans="9:15" x14ac:dyDescent="0.35">
      <c r="I6563" s="223">
        <v>50076</v>
      </c>
      <c r="J6563" s="233">
        <v>99.949670900650844</v>
      </c>
      <c r="K6563" s="235">
        <v>99.993400278644671</v>
      </c>
      <c r="L6563" s="235">
        <v>99.992449047768972</v>
      </c>
      <c r="M6563" s="118"/>
      <c r="N6563" s="118">
        <v>100.77138363316742</v>
      </c>
      <c r="O6563" s="118"/>
    </row>
    <row r="6564" spans="9:15" x14ac:dyDescent="0.35">
      <c r="I6564" s="223">
        <v>50077</v>
      </c>
      <c r="J6564" s="233">
        <v>99.949697459542293</v>
      </c>
      <c r="K6564" s="235">
        <v>99.993403761347253</v>
      </c>
      <c r="L6564" s="235">
        <v>99.992452388898272</v>
      </c>
      <c r="M6564" s="118"/>
      <c r="N6564" s="118">
        <v>100.77119489237145</v>
      </c>
      <c r="O6564" s="118"/>
    </row>
    <row r="6565" spans="9:15" x14ac:dyDescent="0.35">
      <c r="I6565" s="223">
        <v>50078</v>
      </c>
      <c r="J6565" s="233">
        <v>99.949724018433741</v>
      </c>
      <c r="K6565" s="235">
        <v>99.993407244049834</v>
      </c>
      <c r="L6565" s="235">
        <v>99.992455730027572</v>
      </c>
      <c r="M6565" s="118"/>
      <c r="N6565" s="118">
        <v>100.77100615157548</v>
      </c>
      <c r="O6565" s="118"/>
    </row>
    <row r="6566" spans="9:15" x14ac:dyDescent="0.35">
      <c r="I6566" s="223">
        <v>50079</v>
      </c>
      <c r="J6566" s="233">
        <v>99.94975057732519</v>
      </c>
      <c r="K6566" s="235">
        <v>99.993410726752415</v>
      </c>
      <c r="L6566" s="235">
        <v>99.992459071156873</v>
      </c>
      <c r="M6566" s="118"/>
      <c r="N6566" s="118">
        <v>100.77081741077951</v>
      </c>
      <c r="O6566" s="118"/>
    </row>
    <row r="6567" spans="9:15" x14ac:dyDescent="0.35">
      <c r="I6567" s="223">
        <v>50080</v>
      </c>
      <c r="J6567" s="233">
        <v>99.949777136216639</v>
      </c>
      <c r="K6567" s="235">
        <v>99.993414209454997</v>
      </c>
      <c r="L6567" s="235">
        <v>99.992462412286173</v>
      </c>
      <c r="M6567" s="118"/>
      <c r="N6567" s="118">
        <v>100.77062866998354</v>
      </c>
      <c r="O6567" s="118"/>
    </row>
    <row r="6568" spans="9:15" x14ac:dyDescent="0.35">
      <c r="I6568" s="223">
        <v>50081</v>
      </c>
      <c r="J6568" s="233">
        <v>99.949803695108088</v>
      </c>
      <c r="K6568" s="235">
        <v>99.993417692157578</v>
      </c>
      <c r="L6568" s="235">
        <v>99.992465753415473</v>
      </c>
      <c r="M6568" s="118"/>
      <c r="N6568" s="118">
        <v>100.77043992918757</v>
      </c>
      <c r="O6568" s="118"/>
    </row>
    <row r="6569" spans="9:15" x14ac:dyDescent="0.35">
      <c r="I6569" s="223">
        <v>50082</v>
      </c>
      <c r="J6569" s="233">
        <v>99.949830253999536</v>
      </c>
      <c r="K6569" s="235">
        <v>99.99342117486016</v>
      </c>
      <c r="L6569" s="235">
        <v>99.992469094544774</v>
      </c>
      <c r="M6569" s="118"/>
      <c r="N6569" s="118">
        <v>100.7702511883916</v>
      </c>
      <c r="O6569" s="118"/>
    </row>
    <row r="6570" spans="9:15" x14ac:dyDescent="0.35">
      <c r="I6570" s="223">
        <v>50083</v>
      </c>
      <c r="J6570" s="233">
        <v>99.949856812890985</v>
      </c>
      <c r="K6570" s="235">
        <v>99.993424657562741</v>
      </c>
      <c r="L6570" s="235">
        <v>99.992472435674074</v>
      </c>
      <c r="M6570" s="118"/>
      <c r="N6570" s="118">
        <v>100.77006244759563</v>
      </c>
      <c r="O6570" s="118"/>
    </row>
    <row r="6571" spans="9:15" x14ac:dyDescent="0.35">
      <c r="I6571" s="223">
        <v>50084</v>
      </c>
      <c r="J6571" s="233">
        <v>99.949883371782434</v>
      </c>
      <c r="K6571" s="235">
        <v>99.993428140265323</v>
      </c>
      <c r="L6571" s="235">
        <v>99.992475776803374</v>
      </c>
      <c r="M6571" s="118"/>
      <c r="N6571" s="118">
        <v>100.76987370679966</v>
      </c>
      <c r="O6571" s="118"/>
    </row>
    <row r="6572" spans="9:15" x14ac:dyDescent="0.35">
      <c r="I6572" s="223">
        <v>50085</v>
      </c>
      <c r="J6572" s="233">
        <v>99.949909930673883</v>
      </c>
      <c r="K6572" s="235">
        <v>99.993431622967904</v>
      </c>
      <c r="L6572" s="235">
        <v>99.992479117932675</v>
      </c>
      <c r="M6572" s="118"/>
      <c r="N6572" s="118">
        <v>100.76968496600369</v>
      </c>
      <c r="O6572" s="118"/>
    </row>
    <row r="6573" spans="9:15" x14ac:dyDescent="0.35">
      <c r="I6573" s="223">
        <v>50086</v>
      </c>
      <c r="J6573" s="233">
        <v>99.949936489565331</v>
      </c>
      <c r="K6573" s="235">
        <v>99.993435105670486</v>
      </c>
      <c r="L6573" s="235">
        <v>99.992482459061975</v>
      </c>
      <c r="M6573" s="118"/>
      <c r="N6573" s="118">
        <v>100.76949622520772</v>
      </c>
      <c r="O6573" s="118"/>
    </row>
    <row r="6574" spans="9:15" x14ac:dyDescent="0.35">
      <c r="I6574" s="223">
        <v>50087</v>
      </c>
      <c r="J6574" s="233">
        <v>99.94996304845678</v>
      </c>
      <c r="K6574" s="235">
        <v>99.993438588373067</v>
      </c>
      <c r="L6574" s="235">
        <v>99.992485800191275</v>
      </c>
      <c r="M6574" s="118"/>
      <c r="N6574" s="118">
        <v>100.76930748441175</v>
      </c>
      <c r="O6574" s="118"/>
    </row>
    <row r="6575" spans="9:15" x14ac:dyDescent="0.35">
      <c r="I6575" s="223">
        <v>50088</v>
      </c>
      <c r="J6575" s="233">
        <v>99.949989607348229</v>
      </c>
      <c r="K6575" s="235">
        <v>99.993442071075648</v>
      </c>
      <c r="L6575" s="235">
        <v>99.992489141320576</v>
      </c>
      <c r="M6575" s="118"/>
      <c r="N6575" s="118">
        <v>100.76911874361578</v>
      </c>
      <c r="O6575" s="118"/>
    </row>
    <row r="6576" spans="9:15" x14ac:dyDescent="0.35">
      <c r="I6576" s="223">
        <v>50089</v>
      </c>
      <c r="J6576" s="233">
        <v>99.950016166239678</v>
      </c>
      <c r="K6576" s="235">
        <v>99.99344555377823</v>
      </c>
      <c r="L6576" s="235">
        <v>99.992492482449876</v>
      </c>
      <c r="M6576" s="118"/>
      <c r="N6576" s="118">
        <v>100.76893000281981</v>
      </c>
      <c r="O6576" s="118"/>
    </row>
    <row r="6577" spans="9:15" x14ac:dyDescent="0.35">
      <c r="I6577" s="223">
        <v>50090</v>
      </c>
      <c r="J6577" s="233">
        <v>99.950042725131127</v>
      </c>
      <c r="K6577" s="235">
        <v>99.993449036480811</v>
      </c>
      <c r="L6577" s="235">
        <v>99.992495823579176</v>
      </c>
      <c r="M6577" s="118"/>
      <c r="N6577" s="118">
        <v>100.76874126202384</v>
      </c>
      <c r="O6577" s="118"/>
    </row>
    <row r="6578" spans="9:15" x14ac:dyDescent="0.35">
      <c r="I6578" s="223">
        <v>50091</v>
      </c>
      <c r="J6578" s="233">
        <v>99.950069284022575</v>
      </c>
      <c r="K6578" s="235">
        <v>99.993452519183393</v>
      </c>
      <c r="L6578" s="235">
        <v>99.992499164708477</v>
      </c>
      <c r="M6578" s="118"/>
      <c r="N6578" s="118">
        <v>100.76855252122787</v>
      </c>
      <c r="O6578" s="118"/>
    </row>
    <row r="6579" spans="9:15" x14ac:dyDescent="0.35">
      <c r="I6579" s="223">
        <v>50092</v>
      </c>
      <c r="J6579" s="233">
        <v>99.950095842914024</v>
      </c>
      <c r="K6579" s="235">
        <v>99.993456001885974</v>
      </c>
      <c r="L6579" s="235">
        <v>99.992502505837777</v>
      </c>
      <c r="M6579" s="118"/>
      <c r="N6579" s="118">
        <v>100.7683637804319</v>
      </c>
      <c r="O6579" s="118"/>
    </row>
    <row r="6580" spans="9:15" x14ac:dyDescent="0.35">
      <c r="I6580" s="223">
        <v>50093</v>
      </c>
      <c r="J6580" s="233">
        <v>99.950122401805473</v>
      </c>
      <c r="K6580" s="235">
        <v>99.993459484588556</v>
      </c>
      <c r="L6580" s="235">
        <v>99.992505846967077</v>
      </c>
      <c r="M6580" s="118"/>
      <c r="N6580" s="118">
        <v>100.76817503963593</v>
      </c>
      <c r="O6580" s="118"/>
    </row>
    <row r="6581" spans="9:15" x14ac:dyDescent="0.35">
      <c r="I6581" s="223">
        <v>50094</v>
      </c>
      <c r="J6581" s="233">
        <v>99.950148960696922</v>
      </c>
      <c r="K6581" s="235">
        <v>99.993462967291137</v>
      </c>
      <c r="L6581" s="235">
        <v>99.992509188096378</v>
      </c>
      <c r="M6581" s="118"/>
      <c r="N6581" s="118">
        <v>100.76798629883996</v>
      </c>
      <c r="O6581" s="118"/>
    </row>
    <row r="6582" spans="9:15" x14ac:dyDescent="0.35">
      <c r="I6582" s="223">
        <v>50095</v>
      </c>
      <c r="J6582" s="233">
        <v>99.95017551958837</v>
      </c>
      <c r="K6582" s="235">
        <v>99.993466449993718</v>
      </c>
      <c r="L6582" s="235">
        <v>99.992512529225678</v>
      </c>
      <c r="M6582" s="118"/>
      <c r="N6582" s="118">
        <v>100.76779755804399</v>
      </c>
      <c r="O6582" s="118"/>
    </row>
    <row r="6583" spans="9:15" x14ac:dyDescent="0.35">
      <c r="I6583" s="223">
        <v>50096</v>
      </c>
      <c r="J6583" s="233">
        <v>99.950202078479819</v>
      </c>
      <c r="K6583" s="235">
        <v>99.9934699326963</v>
      </c>
      <c r="L6583" s="235">
        <v>99.992515870354978</v>
      </c>
      <c r="M6583" s="118"/>
      <c r="N6583" s="118">
        <v>100.76760881724802</v>
      </c>
      <c r="O6583" s="118"/>
    </row>
    <row r="6584" spans="9:15" x14ac:dyDescent="0.35">
      <c r="I6584" s="223">
        <v>50097</v>
      </c>
      <c r="J6584" s="233">
        <v>99.950228637371268</v>
      </c>
      <c r="K6584" s="235">
        <v>99.993473415398881</v>
      </c>
      <c r="L6584" s="235">
        <v>99.992519211484279</v>
      </c>
      <c r="M6584" s="118"/>
      <c r="N6584" s="118">
        <v>100.76742007645205</v>
      </c>
      <c r="O6584" s="118"/>
    </row>
    <row r="6585" spans="9:15" x14ac:dyDescent="0.35">
      <c r="I6585" s="223">
        <v>50098</v>
      </c>
      <c r="J6585" s="233">
        <v>99.950255196262717</v>
      </c>
      <c r="K6585" s="235">
        <v>99.993476898101463</v>
      </c>
      <c r="L6585" s="235">
        <v>99.992522552613579</v>
      </c>
      <c r="M6585" s="118"/>
      <c r="N6585" s="118">
        <v>100.76723133565608</v>
      </c>
      <c r="O6585" s="118"/>
    </row>
    <row r="6586" spans="9:15" x14ac:dyDescent="0.35">
      <c r="I6586" s="223">
        <v>50099</v>
      </c>
      <c r="J6586" s="233">
        <v>99.950281755154165</v>
      </c>
      <c r="K6586" s="235">
        <v>99.993480380804044</v>
      </c>
      <c r="L6586" s="235">
        <v>99.992525893742879</v>
      </c>
      <c r="M6586" s="118"/>
      <c r="N6586" s="118">
        <v>100.76704259486011</v>
      </c>
      <c r="O6586" s="118"/>
    </row>
    <row r="6587" spans="9:15" x14ac:dyDescent="0.35">
      <c r="I6587" s="223">
        <v>50100</v>
      </c>
      <c r="J6587" s="233">
        <v>99.950308314045614</v>
      </c>
      <c r="K6587" s="235">
        <v>99.993483863506626</v>
      </c>
      <c r="L6587" s="235">
        <v>99.99252923487218</v>
      </c>
      <c r="M6587" s="118"/>
      <c r="N6587" s="118">
        <v>100.76685385406414</v>
      </c>
      <c r="O6587" s="118"/>
    </row>
    <row r="6588" spans="9:15" x14ac:dyDescent="0.35">
      <c r="I6588" s="223">
        <v>50101</v>
      </c>
      <c r="J6588" s="233">
        <v>99.950334872937063</v>
      </c>
      <c r="K6588" s="235">
        <v>99.993487346209207</v>
      </c>
      <c r="L6588" s="235">
        <v>99.99253257600148</v>
      </c>
      <c r="M6588" s="118"/>
      <c r="N6588" s="118">
        <v>100.76666511326817</v>
      </c>
      <c r="O6588" s="118"/>
    </row>
    <row r="6589" spans="9:15" x14ac:dyDescent="0.35">
      <c r="I6589" s="223">
        <v>50102</v>
      </c>
      <c r="J6589" s="233">
        <v>99.950361431828512</v>
      </c>
      <c r="K6589" s="235">
        <v>99.993490828911789</v>
      </c>
      <c r="L6589" s="235">
        <v>99.99253591713078</v>
      </c>
      <c r="M6589" s="118"/>
      <c r="N6589" s="118">
        <v>100.7664763724722</v>
      </c>
      <c r="O6589" s="118"/>
    </row>
    <row r="6590" spans="9:15" x14ac:dyDescent="0.35">
      <c r="I6590" s="223">
        <v>50103</v>
      </c>
      <c r="J6590" s="233">
        <v>99.95038799071996</v>
      </c>
      <c r="K6590" s="235">
        <v>99.99349431161437</v>
      </c>
      <c r="L6590" s="235">
        <v>99.992539258260081</v>
      </c>
      <c r="M6590" s="118"/>
      <c r="N6590" s="118">
        <v>100.76628763167624</v>
      </c>
      <c r="O6590" s="118"/>
    </row>
    <row r="6591" spans="9:15" x14ac:dyDescent="0.35">
      <c r="I6591" s="223">
        <v>50104</v>
      </c>
      <c r="J6591" s="233">
        <v>99.950414549611409</v>
      </c>
      <c r="K6591" s="235">
        <v>99.993497794316951</v>
      </c>
      <c r="L6591" s="235">
        <v>99.992542599389381</v>
      </c>
      <c r="M6591" s="118"/>
      <c r="N6591" s="118">
        <v>100.76609889088026</v>
      </c>
      <c r="O6591" s="118"/>
    </row>
    <row r="6592" spans="9:15" x14ac:dyDescent="0.35">
      <c r="I6592" s="223">
        <v>50105</v>
      </c>
      <c r="J6592" s="233">
        <v>99.950441108502858</v>
      </c>
      <c r="K6592" s="235">
        <v>99.993501277019533</v>
      </c>
      <c r="L6592" s="235">
        <v>99.992545940518681</v>
      </c>
      <c r="M6592" s="118"/>
      <c r="N6592" s="118">
        <v>100.7659101500843</v>
      </c>
      <c r="O6592" s="118"/>
    </row>
    <row r="6593" spans="9:15" x14ac:dyDescent="0.35">
      <c r="I6593" s="223">
        <v>50106</v>
      </c>
      <c r="J6593" s="233">
        <v>99.950467667394307</v>
      </c>
      <c r="K6593" s="235">
        <v>99.993504759722114</v>
      </c>
      <c r="L6593" s="235">
        <v>99.992549281647982</v>
      </c>
      <c r="M6593" s="118"/>
      <c r="N6593" s="118">
        <v>100.76572140928832</v>
      </c>
      <c r="O6593" s="118"/>
    </row>
    <row r="6594" spans="9:15" x14ac:dyDescent="0.35">
      <c r="I6594" s="223">
        <v>50107</v>
      </c>
      <c r="J6594" s="233">
        <v>99.950494226285755</v>
      </c>
      <c r="K6594" s="235">
        <v>99.993508242424696</v>
      </c>
      <c r="L6594" s="235">
        <v>99.992552622777282</v>
      </c>
      <c r="M6594" s="118"/>
      <c r="N6594" s="118">
        <v>100.76553266849236</v>
      </c>
      <c r="O6594" s="118"/>
    </row>
    <row r="6595" spans="9:15" x14ac:dyDescent="0.35">
      <c r="I6595" s="223">
        <v>50108</v>
      </c>
      <c r="J6595" s="233">
        <v>99.950520785177204</v>
      </c>
      <c r="K6595" s="235">
        <v>99.993511725127277</v>
      </c>
      <c r="L6595" s="235">
        <v>99.992555963906582</v>
      </c>
      <c r="M6595" s="118"/>
      <c r="N6595" s="118">
        <v>100.76534392769638</v>
      </c>
      <c r="O6595" s="118"/>
    </row>
    <row r="6596" spans="9:15" x14ac:dyDescent="0.35">
      <c r="I6596" s="223">
        <v>50109</v>
      </c>
      <c r="J6596" s="233">
        <v>99.950547344068653</v>
      </c>
      <c r="K6596" s="235">
        <v>99.993515207829859</v>
      </c>
      <c r="L6596" s="235">
        <v>99.992559305035883</v>
      </c>
      <c r="M6596" s="118"/>
      <c r="N6596" s="118">
        <v>100.76515518690042</v>
      </c>
      <c r="O6596" s="118"/>
    </row>
    <row r="6597" spans="9:15" x14ac:dyDescent="0.35">
      <c r="I6597" s="223">
        <v>50110</v>
      </c>
      <c r="J6597" s="233">
        <v>99.950573902960102</v>
      </c>
      <c r="K6597" s="235">
        <v>99.99351869053244</v>
      </c>
      <c r="L6597" s="235">
        <v>99.992562646165183</v>
      </c>
      <c r="M6597" s="118"/>
      <c r="N6597" s="118">
        <v>100.76496644610444</v>
      </c>
      <c r="O6597" s="118"/>
    </row>
    <row r="6598" spans="9:15" x14ac:dyDescent="0.35">
      <c r="I6598" s="223">
        <v>50111</v>
      </c>
      <c r="J6598" s="233">
        <v>99.95060046185155</v>
      </c>
      <c r="K6598" s="235">
        <v>99.993522173235021</v>
      </c>
      <c r="L6598" s="235">
        <v>99.992565987294483</v>
      </c>
      <c r="M6598" s="118"/>
      <c r="N6598" s="118">
        <v>100.76477770530848</v>
      </c>
      <c r="O6598" s="118"/>
    </row>
    <row r="6599" spans="9:15" x14ac:dyDescent="0.35">
      <c r="I6599" s="223">
        <v>50112</v>
      </c>
      <c r="J6599" s="233">
        <v>99.950627020742999</v>
      </c>
      <c r="K6599" s="235">
        <v>99.993525655937603</v>
      </c>
      <c r="L6599" s="235">
        <v>99.992569328423784</v>
      </c>
      <c r="M6599" s="118"/>
      <c r="N6599" s="118">
        <v>100.7645889645125</v>
      </c>
      <c r="O6599" s="118"/>
    </row>
    <row r="6600" spans="9:15" x14ac:dyDescent="0.35">
      <c r="I6600" s="223">
        <v>50113</v>
      </c>
      <c r="J6600" s="233">
        <v>99.950653579634448</v>
      </c>
      <c r="K6600" s="235">
        <v>99.993529138640184</v>
      </c>
      <c r="L6600" s="235">
        <v>99.992572669553084</v>
      </c>
      <c r="M6600" s="118"/>
      <c r="N6600" s="118">
        <v>100.76440022371654</v>
      </c>
      <c r="O6600" s="118"/>
    </row>
    <row r="6601" spans="9:15" x14ac:dyDescent="0.35">
      <c r="I6601" s="223">
        <v>50114</v>
      </c>
      <c r="J6601" s="233">
        <v>99.950680138525897</v>
      </c>
      <c r="K6601" s="235">
        <v>99.993532621342766</v>
      </c>
      <c r="L6601" s="235">
        <v>99.992576010682384</v>
      </c>
      <c r="M6601" s="118"/>
      <c r="N6601" s="118">
        <v>100.76421148292056</v>
      </c>
      <c r="O6601" s="118"/>
    </row>
    <row r="6602" spans="9:15" x14ac:dyDescent="0.35">
      <c r="I6602" s="223">
        <v>50115</v>
      </c>
      <c r="J6602" s="233">
        <v>99.950706697417345</v>
      </c>
      <c r="K6602" s="235">
        <v>99.993536104045347</v>
      </c>
      <c r="L6602" s="235">
        <v>99.992579351811685</v>
      </c>
      <c r="M6602" s="118"/>
      <c r="N6602" s="118">
        <v>100.7640227421246</v>
      </c>
      <c r="O6602" s="118"/>
    </row>
    <row r="6603" spans="9:15" x14ac:dyDescent="0.35">
      <c r="I6603" s="223">
        <v>50116</v>
      </c>
      <c r="J6603" s="233">
        <v>99.950733256308794</v>
      </c>
      <c r="K6603" s="235">
        <v>99.993539586747929</v>
      </c>
      <c r="L6603" s="235">
        <v>99.992582692940985</v>
      </c>
      <c r="M6603" s="118"/>
      <c r="N6603" s="118">
        <v>100.76383400132862</v>
      </c>
      <c r="O6603" s="118"/>
    </row>
    <row r="6604" spans="9:15" x14ac:dyDescent="0.35">
      <c r="I6604" s="223">
        <v>50117</v>
      </c>
      <c r="J6604" s="233">
        <v>99.950759815200243</v>
      </c>
      <c r="K6604" s="235">
        <v>99.99354306945051</v>
      </c>
      <c r="L6604" s="235">
        <v>99.992586034070285</v>
      </c>
      <c r="M6604" s="118"/>
      <c r="N6604" s="118">
        <v>100.76364526053266</v>
      </c>
      <c r="O6604" s="118"/>
    </row>
    <row r="6605" spans="9:15" x14ac:dyDescent="0.35">
      <c r="I6605" s="223">
        <v>50118</v>
      </c>
      <c r="J6605" s="233">
        <v>99.950786374091692</v>
      </c>
      <c r="K6605" s="235">
        <v>99.993546552153092</v>
      </c>
      <c r="L6605" s="235">
        <v>99.992589375199586</v>
      </c>
      <c r="M6605" s="118"/>
      <c r="N6605" s="118">
        <v>100.76345651973668</v>
      </c>
      <c r="O6605" s="118"/>
    </row>
    <row r="6606" spans="9:15" x14ac:dyDescent="0.35">
      <c r="I6606" s="223">
        <v>50119</v>
      </c>
      <c r="J6606" s="233">
        <v>99.950812932983141</v>
      </c>
      <c r="K6606" s="235">
        <v>99.993550034855673</v>
      </c>
      <c r="L6606" s="235">
        <v>99.992592716328886</v>
      </c>
      <c r="M6606" s="118"/>
      <c r="N6606" s="118">
        <v>100.76326777894072</v>
      </c>
      <c r="O6606" s="118"/>
    </row>
    <row r="6607" spans="9:15" x14ac:dyDescent="0.35">
      <c r="I6607" s="223">
        <v>50120</v>
      </c>
      <c r="J6607" s="233">
        <v>99.950839491874589</v>
      </c>
      <c r="K6607" s="235">
        <v>99.993553517558254</v>
      </c>
      <c r="L6607" s="235">
        <v>99.992596057458186</v>
      </c>
      <c r="M6607" s="118"/>
      <c r="N6607" s="118">
        <v>100.76307903814474</v>
      </c>
      <c r="O6607" s="118"/>
    </row>
    <row r="6608" spans="9:15" x14ac:dyDescent="0.35">
      <c r="I6608" s="223">
        <v>50121</v>
      </c>
      <c r="J6608" s="233">
        <v>99.950866050766038</v>
      </c>
      <c r="K6608" s="235">
        <v>99.993557000260836</v>
      </c>
      <c r="L6608" s="235">
        <v>99.992599398587487</v>
      </c>
      <c r="M6608" s="118"/>
      <c r="N6608" s="118">
        <v>100.76289029734878</v>
      </c>
      <c r="O6608" s="118"/>
    </row>
    <row r="6609" spans="9:15" x14ac:dyDescent="0.35">
      <c r="I6609" s="223">
        <v>50122</v>
      </c>
      <c r="J6609" s="233">
        <v>99.950892609657487</v>
      </c>
      <c r="K6609" s="235">
        <v>99.993560482963417</v>
      </c>
      <c r="L6609" s="235">
        <v>99.992602739716787</v>
      </c>
      <c r="M6609" s="118"/>
      <c r="N6609" s="118">
        <v>100.7627015565528</v>
      </c>
      <c r="O6609" s="118"/>
    </row>
    <row r="6610" spans="9:15" x14ac:dyDescent="0.35">
      <c r="I6610" s="223">
        <v>50123</v>
      </c>
      <c r="J6610" s="233">
        <v>99.950919168548936</v>
      </c>
      <c r="K6610" s="235">
        <v>99.993563965665999</v>
      </c>
      <c r="L6610" s="235">
        <v>99.992606080846087</v>
      </c>
      <c r="M6610" s="118"/>
      <c r="N6610" s="118">
        <v>100.76251281575684</v>
      </c>
      <c r="O6610" s="118"/>
    </row>
    <row r="6611" spans="9:15" x14ac:dyDescent="0.35">
      <c r="I6611" s="223">
        <v>50124</v>
      </c>
      <c r="J6611" s="233">
        <v>99.950945727440384</v>
      </c>
      <c r="K6611" s="235">
        <v>99.99356744836858</v>
      </c>
      <c r="L6611" s="235">
        <v>99.992609421975388</v>
      </c>
      <c r="M6611" s="118"/>
      <c r="N6611" s="118">
        <v>100.76232407496086</v>
      </c>
      <c r="O6611" s="118"/>
    </row>
    <row r="6612" spans="9:15" x14ac:dyDescent="0.35">
      <c r="I6612" s="223">
        <v>50125</v>
      </c>
      <c r="J6612" s="233">
        <v>99.950972286331833</v>
      </c>
      <c r="K6612" s="235">
        <v>99.993570931071162</v>
      </c>
      <c r="L6612" s="235">
        <v>99.992612763104688</v>
      </c>
      <c r="M6612" s="118"/>
      <c r="N6612" s="118">
        <v>100.7621353341649</v>
      </c>
      <c r="O6612" s="118"/>
    </row>
    <row r="6613" spans="9:15" x14ac:dyDescent="0.35">
      <c r="I6613" s="223">
        <v>50126</v>
      </c>
      <c r="J6613" s="233">
        <v>99.950998845223282</v>
      </c>
      <c r="K6613" s="235">
        <v>99.993574413773743</v>
      </c>
      <c r="L6613" s="235">
        <v>99.992616104233988</v>
      </c>
      <c r="M6613" s="118"/>
      <c r="N6613" s="118">
        <v>100.76194659336892</v>
      </c>
      <c r="O6613" s="118"/>
    </row>
    <row r="6614" spans="9:15" x14ac:dyDescent="0.35">
      <c r="I6614" s="223">
        <v>50127</v>
      </c>
      <c r="J6614" s="233">
        <v>99.951025404114731</v>
      </c>
      <c r="K6614" s="235">
        <v>99.993577896476324</v>
      </c>
      <c r="L6614" s="235">
        <v>99.992619445363289</v>
      </c>
      <c r="M6614" s="118"/>
      <c r="N6614" s="118">
        <v>100.76175785257296</v>
      </c>
      <c r="O6614" s="118"/>
    </row>
    <row r="6615" spans="9:15" x14ac:dyDescent="0.35">
      <c r="I6615" s="223">
        <v>50128</v>
      </c>
      <c r="J6615" s="233">
        <v>99.951051963006179</v>
      </c>
      <c r="K6615" s="235">
        <v>99.993581379178906</v>
      </c>
      <c r="L6615" s="235">
        <v>99.992622786492589</v>
      </c>
      <c r="M6615" s="118"/>
      <c r="N6615" s="118">
        <v>100.76156911177698</v>
      </c>
      <c r="O6615" s="118"/>
    </row>
    <row r="6616" spans="9:15" x14ac:dyDescent="0.35">
      <c r="I6616" s="223">
        <v>50129</v>
      </c>
      <c r="J6616" s="233">
        <v>99.951078521897628</v>
      </c>
      <c r="K6616" s="235">
        <v>99.993584861881487</v>
      </c>
      <c r="L6616" s="235">
        <v>99.99262612762189</v>
      </c>
      <c r="M6616" s="118"/>
      <c r="N6616" s="118">
        <v>100.76138037098102</v>
      </c>
      <c r="O6616" s="118"/>
    </row>
    <row r="6617" spans="9:15" x14ac:dyDescent="0.35">
      <c r="I6617" s="223">
        <v>50130</v>
      </c>
      <c r="J6617" s="233">
        <v>99.951105080789077</v>
      </c>
      <c r="K6617" s="235">
        <v>99.993588344584069</v>
      </c>
      <c r="L6617" s="235">
        <v>99.99262946875119</v>
      </c>
      <c r="M6617" s="118"/>
      <c r="N6617" s="118">
        <v>100.76119163018504</v>
      </c>
      <c r="O6617" s="118"/>
    </row>
    <row r="6618" spans="9:15" x14ac:dyDescent="0.35">
      <c r="I6618" s="223">
        <v>50131</v>
      </c>
      <c r="J6618" s="233">
        <v>99.951131639680526</v>
      </c>
      <c r="K6618" s="235">
        <v>99.99359182728665</v>
      </c>
      <c r="L6618" s="235">
        <v>99.99263280988049</v>
      </c>
      <c r="M6618" s="118"/>
      <c r="N6618" s="118">
        <v>100.76100288938908</v>
      </c>
      <c r="O6618" s="118"/>
    </row>
    <row r="6619" spans="9:15" x14ac:dyDescent="0.35">
      <c r="I6619" s="223">
        <v>50132</v>
      </c>
      <c r="J6619" s="233">
        <v>99.951158198571974</v>
      </c>
      <c r="K6619" s="235">
        <v>99.993595309989232</v>
      </c>
      <c r="L6619" s="235">
        <v>99.992636151009791</v>
      </c>
      <c r="M6619" s="118"/>
      <c r="N6619" s="118">
        <v>100.7608141485931</v>
      </c>
      <c r="O6619" s="118"/>
    </row>
    <row r="6620" spans="9:15" x14ac:dyDescent="0.35">
      <c r="I6620" s="223">
        <v>50133</v>
      </c>
      <c r="J6620" s="233">
        <v>99.951184757463423</v>
      </c>
      <c r="K6620" s="235">
        <v>99.993598792691813</v>
      </c>
      <c r="L6620" s="235">
        <v>99.992639492139091</v>
      </c>
      <c r="M6620" s="118"/>
      <c r="N6620" s="118">
        <v>100.76062540779714</v>
      </c>
      <c r="O6620" s="118"/>
    </row>
    <row r="6621" spans="9:15" x14ac:dyDescent="0.35">
      <c r="I6621" s="223">
        <v>50134</v>
      </c>
      <c r="J6621" s="233">
        <v>99.951211316354872</v>
      </c>
      <c r="K6621" s="235">
        <v>99.993602275394394</v>
      </c>
      <c r="L6621" s="235">
        <v>99.992642833268391</v>
      </c>
      <c r="M6621" s="118"/>
      <c r="N6621" s="118">
        <v>100.76043666700116</v>
      </c>
      <c r="O6621" s="118"/>
    </row>
    <row r="6622" spans="9:15" x14ac:dyDescent="0.35">
      <c r="I6622" s="223">
        <v>50135</v>
      </c>
      <c r="J6622" s="233">
        <v>99.951237875246321</v>
      </c>
      <c r="K6622" s="235">
        <v>99.993605758096976</v>
      </c>
      <c r="L6622" s="235">
        <v>99.992646174397692</v>
      </c>
      <c r="M6622" s="118"/>
      <c r="N6622" s="118">
        <v>100.7602479262052</v>
      </c>
      <c r="O6622" s="118"/>
    </row>
    <row r="6623" spans="9:15" x14ac:dyDescent="0.35">
      <c r="I6623" s="223">
        <v>50136</v>
      </c>
      <c r="J6623" s="233">
        <v>99.951264434137769</v>
      </c>
      <c r="K6623" s="235">
        <v>99.993609240799557</v>
      </c>
      <c r="L6623" s="235">
        <v>99.992649515526992</v>
      </c>
      <c r="M6623" s="118"/>
      <c r="N6623" s="118">
        <v>100.76005918540922</v>
      </c>
      <c r="O6623" s="118"/>
    </row>
    <row r="6624" spans="9:15" x14ac:dyDescent="0.35">
      <c r="I6624" s="223">
        <v>50137</v>
      </c>
      <c r="J6624" s="233">
        <v>99.951290993029218</v>
      </c>
      <c r="K6624" s="235">
        <v>99.993612723502139</v>
      </c>
      <c r="L6624" s="235">
        <v>99.992652856656292</v>
      </c>
      <c r="M6624" s="118"/>
      <c r="N6624" s="118">
        <v>100.75987044461326</v>
      </c>
      <c r="O6624" s="118"/>
    </row>
    <row r="6625" spans="9:15" x14ac:dyDescent="0.35">
      <c r="I6625" s="223">
        <v>50138</v>
      </c>
      <c r="J6625" s="233">
        <v>99.951317551920667</v>
      </c>
      <c r="K6625" s="235">
        <v>99.99361620620472</v>
      </c>
      <c r="L6625" s="235">
        <v>99.992656197785593</v>
      </c>
      <c r="M6625" s="118"/>
      <c r="N6625" s="118">
        <v>100.75968170381728</v>
      </c>
      <c r="O6625" s="118"/>
    </row>
    <row r="6626" spans="9:15" x14ac:dyDescent="0.35">
      <c r="I6626" s="223">
        <v>50139</v>
      </c>
      <c r="J6626" s="233">
        <v>99.951344110812116</v>
      </c>
      <c r="K6626" s="235">
        <v>99.993619688907302</v>
      </c>
      <c r="L6626" s="235">
        <v>99.992659538914893</v>
      </c>
      <c r="M6626" s="118"/>
      <c r="N6626" s="118">
        <v>100.75949296302132</v>
      </c>
      <c r="O6626" s="118"/>
    </row>
    <row r="6627" spans="9:15" x14ac:dyDescent="0.35">
      <c r="I6627" s="223">
        <v>50140</v>
      </c>
      <c r="J6627" s="233">
        <v>99.951370669703564</v>
      </c>
      <c r="K6627" s="235">
        <v>99.993623171609883</v>
      </c>
      <c r="L6627" s="235">
        <v>99.992662880044193</v>
      </c>
      <c r="M6627" s="118"/>
      <c r="N6627" s="118">
        <v>100.75930422222534</v>
      </c>
      <c r="O6627" s="118"/>
    </row>
    <row r="6628" spans="9:15" x14ac:dyDescent="0.35">
      <c r="I6628" s="223">
        <v>50141</v>
      </c>
      <c r="J6628" s="233">
        <v>99.951397228595013</v>
      </c>
      <c r="K6628" s="235">
        <v>99.993626654312465</v>
      </c>
      <c r="L6628" s="235">
        <v>99.992666221173494</v>
      </c>
      <c r="M6628" s="118"/>
      <c r="N6628" s="118">
        <v>100.75911548142938</v>
      </c>
      <c r="O6628" s="118"/>
    </row>
    <row r="6629" spans="9:15" x14ac:dyDescent="0.35">
      <c r="I6629" s="223">
        <v>50142</v>
      </c>
      <c r="J6629" s="233">
        <v>99.951423787486462</v>
      </c>
      <c r="K6629" s="235">
        <v>99.993630137015046</v>
      </c>
      <c r="L6629" s="235">
        <v>99.992669562302794</v>
      </c>
      <c r="M6629" s="118"/>
      <c r="N6629" s="118">
        <v>100.7589267406334</v>
      </c>
      <c r="O6629" s="118"/>
    </row>
    <row r="6630" spans="9:15" x14ac:dyDescent="0.35">
      <c r="I6630" s="223">
        <v>50143</v>
      </c>
      <c r="J6630" s="233">
        <v>99.951450346377911</v>
      </c>
      <c r="K6630" s="235">
        <v>99.993633619717627</v>
      </c>
      <c r="L6630" s="235">
        <v>99.992672903432094</v>
      </c>
      <c r="M6630" s="118"/>
      <c r="N6630" s="118">
        <v>100.75873799983744</v>
      </c>
      <c r="O6630" s="118"/>
    </row>
    <row r="6631" spans="9:15" x14ac:dyDescent="0.35">
      <c r="I6631" s="223">
        <v>50144</v>
      </c>
      <c r="J6631" s="233">
        <v>99.951476905269359</v>
      </c>
      <c r="K6631" s="235">
        <v>99.993637102420209</v>
      </c>
      <c r="L6631" s="235">
        <v>99.992676244561395</v>
      </c>
      <c r="M6631" s="118"/>
      <c r="N6631" s="118">
        <v>100.75854925904146</v>
      </c>
      <c r="O6631" s="118"/>
    </row>
    <row r="6632" spans="9:15" x14ac:dyDescent="0.35">
      <c r="I6632" s="223">
        <v>50145</v>
      </c>
      <c r="J6632" s="233">
        <v>99.951503464160808</v>
      </c>
      <c r="K6632" s="235">
        <v>99.99364058512279</v>
      </c>
      <c r="L6632" s="235">
        <v>99.992679585690695</v>
      </c>
      <c r="M6632" s="118"/>
      <c r="N6632" s="118">
        <v>100.7583605182455</v>
      </c>
      <c r="O6632" s="118"/>
    </row>
    <row r="6633" spans="9:15" x14ac:dyDescent="0.35">
      <c r="I6633" s="223">
        <v>50146</v>
      </c>
      <c r="J6633" s="233">
        <v>99.951530023052257</v>
      </c>
      <c r="K6633" s="235">
        <v>99.993644067825372</v>
      </c>
      <c r="L6633" s="235">
        <v>99.992682926819995</v>
      </c>
      <c r="M6633" s="118"/>
      <c r="N6633" s="118">
        <v>100.75817177744952</v>
      </c>
      <c r="O6633" s="118"/>
    </row>
    <row r="6634" spans="9:15" x14ac:dyDescent="0.35">
      <c r="I6634" s="223">
        <v>50147</v>
      </c>
      <c r="J6634" s="233">
        <v>99.951556581943706</v>
      </c>
      <c r="K6634" s="235">
        <v>99.993647550527953</v>
      </c>
      <c r="L6634" s="235">
        <v>99.992686267949296</v>
      </c>
      <c r="M6634" s="118"/>
      <c r="N6634" s="118">
        <v>100.75798303665356</v>
      </c>
      <c r="O6634" s="118"/>
    </row>
    <row r="6635" spans="9:15" x14ac:dyDescent="0.35">
      <c r="I6635" s="223">
        <v>50148</v>
      </c>
      <c r="J6635" s="233">
        <v>99.951583140835154</v>
      </c>
      <c r="K6635" s="235">
        <v>99.993651033230535</v>
      </c>
      <c r="L6635" s="235">
        <v>99.992689609078596</v>
      </c>
      <c r="M6635" s="118"/>
      <c r="N6635" s="118">
        <v>100.75779429585758</v>
      </c>
      <c r="O6635" s="118"/>
    </row>
    <row r="6636" spans="9:15" x14ac:dyDescent="0.35">
      <c r="I6636" s="223">
        <v>50149</v>
      </c>
      <c r="J6636" s="233">
        <v>99.951609699726603</v>
      </c>
      <c r="K6636" s="235">
        <v>99.993654515933116</v>
      </c>
      <c r="L6636" s="235">
        <v>99.992692950207896</v>
      </c>
      <c r="M6636" s="118"/>
      <c r="N6636" s="118">
        <v>100.75760555506162</v>
      </c>
      <c r="O6636" s="118"/>
    </row>
    <row r="6637" spans="9:15" x14ac:dyDescent="0.35">
      <c r="I6637" s="223">
        <v>50150</v>
      </c>
      <c r="J6637" s="233">
        <v>99.951636258618052</v>
      </c>
      <c r="K6637" s="235">
        <v>99.993657998635697</v>
      </c>
      <c r="L6637" s="235">
        <v>99.992696291337197</v>
      </c>
      <c r="M6637" s="118"/>
      <c r="N6637" s="118">
        <v>100.75741681426564</v>
      </c>
      <c r="O6637" s="118"/>
    </row>
    <row r="6638" spans="9:15" x14ac:dyDescent="0.35">
      <c r="I6638" s="223">
        <v>50151</v>
      </c>
      <c r="J6638" s="233">
        <v>99.951662817509501</v>
      </c>
      <c r="K6638" s="235">
        <v>99.993661481338279</v>
      </c>
      <c r="L6638" s="235">
        <v>99.992699632466497</v>
      </c>
      <c r="M6638" s="118"/>
      <c r="N6638" s="118">
        <v>100.75722807346968</v>
      </c>
      <c r="O6638" s="118"/>
    </row>
    <row r="6639" spans="9:15" x14ac:dyDescent="0.35">
      <c r="I6639" s="223">
        <v>50152</v>
      </c>
      <c r="J6639" s="233">
        <v>99.95168937640095</v>
      </c>
      <c r="K6639" s="235">
        <v>99.99366496404086</v>
      </c>
      <c r="L6639" s="235">
        <v>99.992702973595797</v>
      </c>
      <c r="M6639" s="118"/>
      <c r="N6639" s="118">
        <v>100.7570393326737</v>
      </c>
      <c r="O6639" s="118"/>
    </row>
    <row r="6640" spans="9:15" x14ac:dyDescent="0.35">
      <c r="I6640" s="223">
        <v>50153</v>
      </c>
      <c r="J6640" s="233">
        <v>99.951715935292398</v>
      </c>
      <c r="K6640" s="235">
        <v>99.993668446743442</v>
      </c>
      <c r="L6640" s="235">
        <v>99.992706314725098</v>
      </c>
      <c r="M6640" s="118"/>
      <c r="N6640" s="118">
        <v>100.75685059187774</v>
      </c>
      <c r="O6640" s="118"/>
    </row>
    <row r="6641" spans="9:15" x14ac:dyDescent="0.35">
      <c r="I6641" s="223">
        <v>50154</v>
      </c>
      <c r="J6641" s="233">
        <v>99.951742494183847</v>
      </c>
      <c r="K6641" s="235">
        <v>99.993671929446023</v>
      </c>
      <c r="L6641" s="235">
        <v>99.992709655854398</v>
      </c>
      <c r="M6641" s="118"/>
      <c r="N6641" s="118">
        <v>100.75666185108176</v>
      </c>
      <c r="O6641" s="118"/>
    </row>
    <row r="6642" spans="9:15" x14ac:dyDescent="0.35">
      <c r="I6642" s="223">
        <v>50155</v>
      </c>
      <c r="J6642" s="233">
        <v>99.951769053075296</v>
      </c>
      <c r="K6642" s="235">
        <v>99.993675412148605</v>
      </c>
      <c r="L6642" s="235">
        <v>99.992712996983698</v>
      </c>
      <c r="M6642" s="118"/>
      <c r="N6642" s="118">
        <v>100.7564731102858</v>
      </c>
      <c r="O6642" s="118"/>
    </row>
    <row r="6643" spans="9:15" x14ac:dyDescent="0.35">
      <c r="I6643" s="223">
        <v>50156</v>
      </c>
      <c r="J6643" s="233">
        <v>99.951795611966745</v>
      </c>
      <c r="K6643" s="235">
        <v>99.993678894851186</v>
      </c>
      <c r="L6643" s="235">
        <v>99.992716338112999</v>
      </c>
      <c r="M6643" s="118"/>
      <c r="N6643" s="118">
        <v>100.75628436948982</v>
      </c>
      <c r="O6643" s="118"/>
    </row>
    <row r="6644" spans="9:15" x14ac:dyDescent="0.35">
      <c r="I6644" s="223">
        <v>50157</v>
      </c>
      <c r="J6644" s="233">
        <v>99.951822170858193</v>
      </c>
      <c r="K6644" s="235">
        <v>99.993682377553768</v>
      </c>
      <c r="L6644" s="235">
        <v>99.992719679242299</v>
      </c>
      <c r="M6644" s="118"/>
      <c r="N6644" s="118">
        <v>100.75609562869386</v>
      </c>
      <c r="O6644" s="118"/>
    </row>
    <row r="6645" spans="9:15" x14ac:dyDescent="0.35">
      <c r="I6645" s="223">
        <v>50158</v>
      </c>
      <c r="J6645" s="233">
        <v>99.951848729749642</v>
      </c>
      <c r="K6645" s="235">
        <v>99.993685860256349</v>
      </c>
      <c r="L6645" s="235">
        <v>99.992723020371599</v>
      </c>
      <c r="M6645" s="118"/>
      <c r="N6645" s="118">
        <v>100.75590688789788</v>
      </c>
      <c r="O6645" s="118"/>
    </row>
    <row r="6646" spans="9:15" x14ac:dyDescent="0.35">
      <c r="I6646" s="223">
        <v>50159</v>
      </c>
      <c r="J6646" s="233">
        <v>99.951875288641091</v>
      </c>
      <c r="K6646" s="235">
        <v>99.99368934295893</v>
      </c>
      <c r="L6646" s="235">
        <v>99.9927263615009</v>
      </c>
      <c r="M6646" s="118"/>
      <c r="N6646" s="118">
        <v>100.75571814710192</v>
      </c>
      <c r="O6646" s="118"/>
    </row>
    <row r="6647" spans="9:15" x14ac:dyDescent="0.35">
      <c r="I6647" s="223">
        <v>50160</v>
      </c>
      <c r="J6647" s="233">
        <v>99.95190184753254</v>
      </c>
      <c r="K6647" s="235">
        <v>99.993692825661512</v>
      </c>
      <c r="L6647" s="235">
        <v>99.9927297026302</v>
      </c>
      <c r="M6647" s="118"/>
      <c r="N6647" s="118">
        <v>100.75552940630594</v>
      </c>
      <c r="O6647" s="118"/>
    </row>
    <row r="6648" spans="9:15" x14ac:dyDescent="0.35">
      <c r="I6648" s="223">
        <v>50161</v>
      </c>
      <c r="J6648" s="233">
        <v>99.951928406423988</v>
      </c>
      <c r="K6648" s="235">
        <v>99.993696308364093</v>
      </c>
      <c r="L6648" s="235">
        <v>99.9927330437595</v>
      </c>
      <c r="M6648" s="118"/>
      <c r="N6648" s="118">
        <v>100.75534066550998</v>
      </c>
      <c r="O6648" s="118"/>
    </row>
    <row r="6649" spans="9:15" x14ac:dyDescent="0.35">
      <c r="I6649" s="223">
        <v>50162</v>
      </c>
      <c r="J6649" s="233">
        <v>99.951954965315437</v>
      </c>
      <c r="K6649" s="235">
        <v>99.993699791066675</v>
      </c>
      <c r="L6649" s="235">
        <v>99.992736384888801</v>
      </c>
      <c r="M6649" s="118"/>
      <c r="N6649" s="118">
        <v>100.755151924714</v>
      </c>
      <c r="O6649" s="118"/>
    </row>
    <row r="6650" spans="9:15" x14ac:dyDescent="0.35">
      <c r="I6650" s="223">
        <v>50163</v>
      </c>
      <c r="J6650" s="233">
        <v>99.951981524206886</v>
      </c>
      <c r="K6650" s="235">
        <v>99.993703273769256</v>
      </c>
      <c r="L6650" s="235">
        <v>99.992739726018101</v>
      </c>
      <c r="M6650" s="118"/>
      <c r="N6650" s="118">
        <v>100.75496318391804</v>
      </c>
      <c r="O6650" s="118"/>
    </row>
    <row r="6651" spans="9:15" x14ac:dyDescent="0.35">
      <c r="I6651" s="223">
        <v>50164</v>
      </c>
      <c r="J6651" s="233">
        <v>99.952008083098335</v>
      </c>
      <c r="K6651" s="235">
        <v>99.993706756471838</v>
      </c>
      <c r="L6651" s="235">
        <v>99.992743067147401</v>
      </c>
      <c r="M6651" s="118"/>
      <c r="N6651" s="118">
        <v>100.75477444312206</v>
      </c>
      <c r="O6651" s="118"/>
    </row>
    <row r="6652" spans="9:15" x14ac:dyDescent="0.35">
      <c r="I6652" s="223">
        <v>50165</v>
      </c>
      <c r="J6652" s="233">
        <v>99.952034641989783</v>
      </c>
      <c r="K6652" s="235">
        <v>99.993710239174419</v>
      </c>
      <c r="L6652" s="235">
        <v>99.992746408276702</v>
      </c>
      <c r="M6652" s="118"/>
      <c r="N6652" s="118">
        <v>100.7545857023261</v>
      </c>
      <c r="O6652" s="118"/>
    </row>
    <row r="6653" spans="9:15" x14ac:dyDescent="0.35">
      <c r="I6653" s="223">
        <v>50166</v>
      </c>
      <c r="J6653" s="233">
        <v>99.952061200881232</v>
      </c>
      <c r="K6653" s="235">
        <v>99.993713721877</v>
      </c>
      <c r="L6653" s="235">
        <v>99.992749749406002</v>
      </c>
      <c r="M6653" s="118"/>
      <c r="N6653" s="118">
        <v>100.75439696153012</v>
      </c>
      <c r="O6653" s="118"/>
    </row>
    <row r="6654" spans="9:15" x14ac:dyDescent="0.35">
      <c r="I6654" s="223">
        <v>50167</v>
      </c>
      <c r="J6654" s="233">
        <v>99.952087759772681</v>
      </c>
      <c r="K6654" s="235">
        <v>99.993717204579582</v>
      </c>
      <c r="L6654" s="235">
        <v>99.992753090535302</v>
      </c>
      <c r="M6654" s="118"/>
      <c r="N6654" s="118">
        <v>100.75420822073416</v>
      </c>
      <c r="O6654" s="118"/>
    </row>
    <row r="6655" spans="9:15" x14ac:dyDescent="0.35">
      <c r="I6655" s="223">
        <v>50168</v>
      </c>
      <c r="J6655" s="233">
        <v>99.95211431866413</v>
      </c>
      <c r="K6655" s="235">
        <v>99.993720687282163</v>
      </c>
      <c r="L6655" s="235">
        <v>99.992756431664603</v>
      </c>
      <c r="M6655" s="118"/>
      <c r="N6655" s="118">
        <v>100.75401947993818</v>
      </c>
      <c r="O6655" s="118"/>
    </row>
    <row r="6656" spans="9:15" x14ac:dyDescent="0.35">
      <c r="I6656" s="223">
        <v>50169</v>
      </c>
      <c r="J6656" s="233">
        <v>99.952140877555578</v>
      </c>
      <c r="K6656" s="235">
        <v>99.993724169984745</v>
      </c>
      <c r="L6656" s="235">
        <v>99.992759772793903</v>
      </c>
      <c r="M6656" s="118"/>
      <c r="N6656" s="118">
        <v>100.75383073914222</v>
      </c>
      <c r="O6656" s="118"/>
    </row>
    <row r="6657" spans="9:15" x14ac:dyDescent="0.35">
      <c r="I6657" s="223">
        <v>50170</v>
      </c>
      <c r="J6657" s="233">
        <v>99.952167436447027</v>
      </c>
      <c r="K6657" s="235">
        <v>99.993727652687326</v>
      </c>
      <c r="L6657" s="235">
        <v>99.992763113923203</v>
      </c>
      <c r="M6657" s="118"/>
      <c r="N6657" s="118">
        <v>100.75364199834624</v>
      </c>
      <c r="O6657" s="118"/>
    </row>
    <row r="6658" spans="9:15" x14ac:dyDescent="0.35">
      <c r="I6658" s="223">
        <v>50171</v>
      </c>
      <c r="J6658" s="233">
        <v>99.952193995338476</v>
      </c>
      <c r="K6658" s="235">
        <v>99.993731135389908</v>
      </c>
      <c r="L6658" s="235">
        <v>99.992766455052504</v>
      </c>
      <c r="M6658" s="118"/>
      <c r="N6658" s="118">
        <v>100.75345325755028</v>
      </c>
      <c r="O6658" s="118"/>
    </row>
    <row r="6659" spans="9:15" x14ac:dyDescent="0.35">
      <c r="I6659" s="223">
        <v>50172</v>
      </c>
      <c r="J6659" s="233">
        <v>99.952220554229925</v>
      </c>
      <c r="K6659" s="235">
        <v>99.993734618092489</v>
      </c>
      <c r="L6659" s="235">
        <v>99.992769796181804</v>
      </c>
      <c r="M6659" s="118"/>
      <c r="N6659" s="118">
        <v>100.7532645167543</v>
      </c>
      <c r="O6659" s="118"/>
    </row>
    <row r="6660" spans="9:15" x14ac:dyDescent="0.35">
      <c r="I6660" s="223">
        <v>50173</v>
      </c>
      <c r="J6660" s="233">
        <v>99.952247113121373</v>
      </c>
      <c r="K6660" s="235">
        <v>99.993738100795071</v>
      </c>
      <c r="L6660" s="235">
        <v>99.992773137311104</v>
      </c>
      <c r="M6660" s="118"/>
      <c r="N6660" s="118">
        <v>100.75307577595834</v>
      </c>
      <c r="O6660" s="118"/>
    </row>
    <row r="6661" spans="9:15" x14ac:dyDescent="0.35">
      <c r="I6661" s="223">
        <v>50174</v>
      </c>
      <c r="J6661" s="233">
        <v>99.952273672012822</v>
      </c>
      <c r="K6661" s="235">
        <v>99.993741583497652</v>
      </c>
      <c r="L6661" s="235">
        <v>99.992776478440405</v>
      </c>
      <c r="M6661" s="118"/>
      <c r="N6661" s="118">
        <v>100.75288703516236</v>
      </c>
      <c r="O6661" s="118"/>
    </row>
    <row r="6662" spans="9:15" x14ac:dyDescent="0.35">
      <c r="I6662" s="223">
        <v>50175</v>
      </c>
      <c r="J6662" s="233">
        <v>99.952300230904271</v>
      </c>
      <c r="K6662" s="235">
        <v>99.993745066200233</v>
      </c>
      <c r="L6662" s="235">
        <v>99.992779819569705</v>
      </c>
      <c r="M6662" s="118"/>
      <c r="N6662" s="118">
        <v>100.7526982943664</v>
      </c>
      <c r="O6662" s="118"/>
    </row>
    <row r="6663" spans="9:15" x14ac:dyDescent="0.35">
      <c r="I6663" s="223">
        <v>50176</v>
      </c>
      <c r="J6663" s="233">
        <v>99.95232678979572</v>
      </c>
      <c r="K6663" s="235">
        <v>99.993748548902815</v>
      </c>
      <c r="L6663" s="235">
        <v>99.992783160699005</v>
      </c>
      <c r="M6663" s="118"/>
      <c r="N6663" s="118">
        <v>100.75250955357042</v>
      </c>
      <c r="O6663" s="118"/>
    </row>
    <row r="6664" spans="9:15" x14ac:dyDescent="0.35">
      <c r="I6664" s="223">
        <v>50177</v>
      </c>
      <c r="J6664" s="233">
        <v>99.952353348687168</v>
      </c>
      <c r="K6664" s="235">
        <v>99.993752031605396</v>
      </c>
      <c r="L6664" s="235">
        <v>99.992786501828306</v>
      </c>
      <c r="M6664" s="118"/>
      <c r="N6664" s="118">
        <v>100.75232081277446</v>
      </c>
      <c r="O6664" s="118"/>
    </row>
    <row r="6665" spans="9:15" x14ac:dyDescent="0.35">
      <c r="I6665" s="223">
        <v>50178</v>
      </c>
      <c r="J6665" s="233">
        <v>99.952379907578617</v>
      </c>
      <c r="K6665" s="235">
        <v>99.993755514307978</v>
      </c>
      <c r="L6665" s="235">
        <v>99.992789842957606</v>
      </c>
      <c r="M6665" s="118"/>
      <c r="N6665" s="118">
        <v>100.75213207197848</v>
      </c>
      <c r="O6665" s="118"/>
    </row>
    <row r="6666" spans="9:15" x14ac:dyDescent="0.35">
      <c r="I6666" s="223">
        <v>50179</v>
      </c>
      <c r="J6666" s="233">
        <v>99.952406466470066</v>
      </c>
      <c r="K6666" s="235">
        <v>99.993758997010559</v>
      </c>
      <c r="L6666" s="235">
        <v>99.992793184086906</v>
      </c>
      <c r="M6666" s="118"/>
      <c r="N6666" s="118">
        <v>100.75194333118252</v>
      </c>
      <c r="O6666" s="118"/>
    </row>
    <row r="6667" spans="9:15" x14ac:dyDescent="0.35">
      <c r="I6667" s="223">
        <v>50180</v>
      </c>
      <c r="J6667" s="233">
        <v>99.952433025361515</v>
      </c>
      <c r="K6667" s="235">
        <v>99.993762479713141</v>
      </c>
      <c r="L6667" s="235">
        <v>99.992796525216207</v>
      </c>
      <c r="M6667" s="118"/>
      <c r="N6667" s="118">
        <v>100.75175459038654</v>
      </c>
      <c r="O6667" s="118"/>
    </row>
    <row r="6668" spans="9:15" x14ac:dyDescent="0.35">
      <c r="I6668" s="223">
        <v>50181</v>
      </c>
      <c r="J6668" s="233">
        <v>99.952459584252964</v>
      </c>
      <c r="K6668" s="235">
        <v>99.993765962415722</v>
      </c>
      <c r="L6668" s="235">
        <v>99.992799866345507</v>
      </c>
      <c r="M6668" s="118"/>
      <c r="N6668" s="118">
        <v>100.75156584959058</v>
      </c>
      <c r="O6668" s="118"/>
    </row>
    <row r="6669" spans="9:15" x14ac:dyDescent="0.35">
      <c r="I6669" s="223">
        <v>50182</v>
      </c>
      <c r="J6669" s="233">
        <v>99.952486143144412</v>
      </c>
      <c r="K6669" s="235">
        <v>99.993769445118303</v>
      </c>
      <c r="L6669" s="235">
        <v>99.992803207474807</v>
      </c>
      <c r="M6669" s="118"/>
      <c r="N6669" s="118">
        <v>100.7513771087946</v>
      </c>
      <c r="O6669" s="118"/>
    </row>
    <row r="6670" spans="9:15" x14ac:dyDescent="0.35">
      <c r="I6670" s="223">
        <v>50183</v>
      </c>
      <c r="J6670" s="233">
        <v>99.952512702035861</v>
      </c>
      <c r="K6670" s="235">
        <v>99.993772927820885</v>
      </c>
      <c r="L6670" s="235">
        <v>99.992806548604108</v>
      </c>
      <c r="M6670" s="118"/>
      <c r="N6670" s="118">
        <v>100.75118836799864</v>
      </c>
      <c r="O6670" s="118"/>
    </row>
    <row r="6671" spans="9:15" x14ac:dyDescent="0.35">
      <c r="I6671" s="223">
        <v>50184</v>
      </c>
      <c r="J6671" s="233">
        <v>99.95253926092731</v>
      </c>
      <c r="K6671" s="235">
        <v>99.993776410523466</v>
      </c>
      <c r="L6671" s="235">
        <v>99.992809889733408</v>
      </c>
      <c r="M6671" s="118"/>
      <c r="N6671" s="118">
        <v>100.75099962720266</v>
      </c>
      <c r="O6671" s="118"/>
    </row>
    <row r="6672" spans="9:15" x14ac:dyDescent="0.35">
      <c r="I6672" s="223">
        <v>50185</v>
      </c>
      <c r="J6672" s="233">
        <v>99.952565819818759</v>
      </c>
      <c r="K6672" s="235">
        <v>99.993779893226048</v>
      </c>
      <c r="L6672" s="235">
        <v>99.992813230862708</v>
      </c>
      <c r="M6672" s="118"/>
      <c r="N6672" s="118">
        <v>100.7508108864067</v>
      </c>
      <c r="O6672" s="118"/>
    </row>
    <row r="6673" spans="9:15" x14ac:dyDescent="0.35">
      <c r="I6673" s="223">
        <v>50186</v>
      </c>
      <c r="J6673" s="233">
        <v>99.952592378710207</v>
      </c>
      <c r="K6673" s="235">
        <v>99.993783375928629</v>
      </c>
      <c r="L6673" s="235">
        <v>99.992816571992009</v>
      </c>
      <c r="M6673" s="118"/>
      <c r="N6673" s="118">
        <v>100.75062214561072</v>
      </c>
      <c r="O6673" s="118"/>
    </row>
    <row r="6674" spans="9:15" x14ac:dyDescent="0.35">
      <c r="I6674" s="223">
        <v>50187</v>
      </c>
      <c r="J6674" s="233">
        <v>99.952618937601656</v>
      </c>
      <c r="K6674" s="235">
        <v>99.993786858631211</v>
      </c>
      <c r="L6674" s="235">
        <v>99.992819913121309</v>
      </c>
      <c r="M6674" s="118"/>
      <c r="N6674" s="118">
        <v>100.75043340481476</v>
      </c>
      <c r="O6674" s="118"/>
    </row>
    <row r="6675" spans="9:15" x14ac:dyDescent="0.35">
      <c r="I6675" s="223">
        <v>50188</v>
      </c>
      <c r="J6675" s="233">
        <v>99.952645496493105</v>
      </c>
      <c r="K6675" s="235">
        <v>99.993790341333792</v>
      </c>
      <c r="L6675" s="235">
        <v>99.992823254250609</v>
      </c>
      <c r="M6675" s="118"/>
      <c r="N6675" s="118">
        <v>100.75024466401878</v>
      </c>
      <c r="O6675" s="118"/>
    </row>
    <row r="6676" spans="9:15" x14ac:dyDescent="0.35">
      <c r="I6676" s="223">
        <v>50189</v>
      </c>
      <c r="J6676" s="233">
        <v>99.952672055384554</v>
      </c>
      <c r="K6676" s="235">
        <v>99.993793824036374</v>
      </c>
      <c r="L6676" s="235">
        <v>99.99282659537991</v>
      </c>
      <c r="M6676" s="118"/>
      <c r="N6676" s="118">
        <v>100.75005592322282</v>
      </c>
      <c r="O6676" s="118"/>
    </row>
    <row r="6677" spans="9:15" x14ac:dyDescent="0.35">
      <c r="I6677" s="223">
        <v>50190</v>
      </c>
      <c r="J6677" s="233">
        <v>99.952698614276002</v>
      </c>
      <c r="K6677" s="235">
        <v>99.993797306738955</v>
      </c>
      <c r="L6677" s="235">
        <v>99.99282993650921</v>
      </c>
      <c r="M6677" s="118"/>
      <c r="N6677" s="118">
        <v>100.74986718242684</v>
      </c>
      <c r="O6677" s="118"/>
    </row>
    <row r="6678" spans="9:15" x14ac:dyDescent="0.35">
      <c r="I6678" s="223">
        <v>50191</v>
      </c>
      <c r="J6678" s="233">
        <v>99.952725173167451</v>
      </c>
      <c r="K6678" s="235">
        <v>99.993800789441536</v>
      </c>
      <c r="L6678" s="235">
        <v>99.99283327763851</v>
      </c>
      <c r="M6678" s="118"/>
      <c r="N6678" s="118">
        <v>100.74967844163088</v>
      </c>
      <c r="O6678" s="118"/>
    </row>
    <row r="6679" spans="9:15" x14ac:dyDescent="0.35">
      <c r="I6679" s="223">
        <v>50192</v>
      </c>
      <c r="J6679" s="233">
        <v>99.9527517320589</v>
      </c>
      <c r="K6679" s="235">
        <v>99.993804272144118</v>
      </c>
      <c r="L6679" s="235">
        <v>99.992836618767811</v>
      </c>
      <c r="M6679" s="118"/>
      <c r="N6679" s="118">
        <v>100.7494897008349</v>
      </c>
      <c r="O6679" s="118"/>
    </row>
    <row r="6680" spans="9:15" x14ac:dyDescent="0.35">
      <c r="I6680" s="223">
        <v>50193</v>
      </c>
      <c r="J6680" s="233">
        <v>99.952778290950349</v>
      </c>
      <c r="K6680" s="235">
        <v>99.993807754846699</v>
      </c>
      <c r="L6680" s="235">
        <v>99.992839959897111</v>
      </c>
      <c r="M6680" s="118"/>
      <c r="N6680" s="118">
        <v>100.74930096003894</v>
      </c>
      <c r="O6680" s="118"/>
    </row>
    <row r="6681" spans="9:15" x14ac:dyDescent="0.35">
      <c r="I6681" s="223">
        <v>50194</v>
      </c>
      <c r="J6681" s="233">
        <v>99.952804849841797</v>
      </c>
      <c r="K6681" s="235">
        <v>99.993811237549281</v>
      </c>
      <c r="L6681" s="235">
        <v>99.992843301026411</v>
      </c>
      <c r="M6681" s="118"/>
      <c r="N6681" s="118">
        <v>100.74911221924296</v>
      </c>
      <c r="O6681" s="118"/>
    </row>
    <row r="6682" spans="9:15" x14ac:dyDescent="0.35">
      <c r="I6682" s="223">
        <v>50195</v>
      </c>
      <c r="J6682" s="233">
        <v>99.952831408733246</v>
      </c>
      <c r="K6682" s="235">
        <v>99.993814720251862</v>
      </c>
      <c r="L6682" s="235">
        <v>99.992846642155712</v>
      </c>
      <c r="M6682" s="118"/>
      <c r="N6682" s="118">
        <v>100.748923478447</v>
      </c>
      <c r="O6682" s="118"/>
    </row>
    <row r="6683" spans="9:15" x14ac:dyDescent="0.35">
      <c r="I6683" s="223">
        <v>50196</v>
      </c>
      <c r="J6683" s="233">
        <v>99.952857967624695</v>
      </c>
      <c r="K6683" s="235">
        <v>99.993818202954444</v>
      </c>
      <c r="L6683" s="235">
        <v>99.992849983285012</v>
      </c>
      <c r="M6683" s="118"/>
      <c r="N6683" s="118">
        <v>100.74873473765102</v>
      </c>
      <c r="O6683" s="118"/>
    </row>
    <row r="6684" spans="9:15" x14ac:dyDescent="0.35">
      <c r="I6684" s="223">
        <v>50197</v>
      </c>
      <c r="J6684" s="233">
        <v>99.952884526516144</v>
      </c>
      <c r="K6684" s="235">
        <v>99.993821685657025</v>
      </c>
      <c r="L6684" s="235">
        <v>99.992853324414313</v>
      </c>
      <c r="M6684" s="118"/>
      <c r="N6684" s="118">
        <v>100.74854599685506</v>
      </c>
      <c r="O6684" s="118"/>
    </row>
    <row r="6685" spans="9:15" x14ac:dyDescent="0.35">
      <c r="I6685" s="223">
        <v>50198</v>
      </c>
      <c r="J6685" s="233">
        <v>99.952911085407592</v>
      </c>
      <c r="K6685" s="235">
        <v>99.993825168359606</v>
      </c>
      <c r="L6685" s="235">
        <v>99.992856665543613</v>
      </c>
      <c r="M6685" s="118"/>
      <c r="N6685" s="118">
        <v>100.74835725605908</v>
      </c>
      <c r="O6685" s="118"/>
    </row>
    <row r="6686" spans="9:15" x14ac:dyDescent="0.35">
      <c r="I6686" s="223">
        <v>50199</v>
      </c>
      <c r="J6686" s="233">
        <v>99.952937644299041</v>
      </c>
      <c r="K6686" s="235">
        <v>99.993828651062188</v>
      </c>
      <c r="L6686" s="235">
        <v>99.992860006672913</v>
      </c>
      <c r="M6686" s="118"/>
      <c r="N6686" s="118">
        <v>100.74816851526312</v>
      </c>
      <c r="O6686" s="118"/>
    </row>
    <row r="6687" spans="9:15" x14ac:dyDescent="0.35">
      <c r="I6687" s="223">
        <v>50200</v>
      </c>
      <c r="J6687" s="233">
        <v>99.95296420319049</v>
      </c>
      <c r="K6687" s="235">
        <v>99.993832133764769</v>
      </c>
      <c r="L6687" s="235">
        <v>99.992863347802214</v>
      </c>
      <c r="M6687" s="118"/>
      <c r="N6687" s="118">
        <v>100.74797977446714</v>
      </c>
      <c r="O6687" s="118"/>
    </row>
    <row r="6688" spans="9:15" x14ac:dyDescent="0.35">
      <c r="I6688" s="223">
        <v>50201</v>
      </c>
      <c r="J6688" s="233">
        <v>99.952990762081939</v>
      </c>
      <c r="K6688" s="235">
        <v>99.993835616467351</v>
      </c>
      <c r="L6688" s="235">
        <v>99.992866688931514</v>
      </c>
      <c r="M6688" s="118"/>
      <c r="N6688" s="118">
        <v>100.74779103367118</v>
      </c>
      <c r="O6688" s="118"/>
    </row>
    <row r="6689" spans="9:15" x14ac:dyDescent="0.35">
      <c r="I6689" s="223">
        <v>50202</v>
      </c>
      <c r="J6689" s="233">
        <v>99.953017320973387</v>
      </c>
      <c r="K6689" s="235">
        <v>99.993839099169932</v>
      </c>
      <c r="L6689" s="235">
        <v>99.992870030060814</v>
      </c>
      <c r="M6689" s="118"/>
      <c r="N6689" s="118">
        <v>100.7476022928752</v>
      </c>
      <c r="O6689" s="118"/>
    </row>
    <row r="6690" spans="9:15" x14ac:dyDescent="0.35">
      <c r="I6690" s="223">
        <v>50203</v>
      </c>
      <c r="J6690" s="233">
        <v>99.953043879864836</v>
      </c>
      <c r="K6690" s="235">
        <v>99.993842581872514</v>
      </c>
      <c r="L6690" s="235">
        <v>99.992873371190115</v>
      </c>
      <c r="M6690" s="118"/>
      <c r="N6690" s="118">
        <v>100.74741355207924</v>
      </c>
      <c r="O6690" s="118"/>
    </row>
    <row r="6691" spans="9:15" x14ac:dyDescent="0.35">
      <c r="I6691" s="223">
        <v>50204</v>
      </c>
      <c r="J6691" s="233">
        <v>99.953070438756285</v>
      </c>
      <c r="K6691" s="235">
        <v>99.993846064575095</v>
      </c>
      <c r="L6691" s="235">
        <v>99.992876712319415</v>
      </c>
      <c r="M6691" s="118"/>
      <c r="N6691" s="118">
        <v>100.74722481128326</v>
      </c>
      <c r="O6691" s="118"/>
    </row>
    <row r="6692" spans="9:15" x14ac:dyDescent="0.35">
      <c r="I6692" s="223">
        <v>50205</v>
      </c>
      <c r="J6692" s="233">
        <v>99.953096997647734</v>
      </c>
      <c r="K6692" s="235">
        <v>99.993849547277676</v>
      </c>
      <c r="L6692" s="235">
        <v>99.992880053448715</v>
      </c>
      <c r="M6692" s="118"/>
      <c r="N6692" s="118">
        <v>100.7470360704873</v>
      </c>
      <c r="O6692" s="118"/>
    </row>
    <row r="6693" spans="9:15" x14ac:dyDescent="0.35">
      <c r="I6693" s="223">
        <v>50206</v>
      </c>
      <c r="J6693" s="233">
        <v>99.953123556539182</v>
      </c>
      <c r="K6693" s="235">
        <v>99.993853029980258</v>
      </c>
      <c r="L6693" s="235">
        <v>99.992883394578016</v>
      </c>
      <c r="M6693" s="118"/>
      <c r="N6693" s="118">
        <v>100.74684732969132</v>
      </c>
      <c r="O6693" s="118"/>
    </row>
    <row r="6694" spans="9:15" x14ac:dyDescent="0.35">
      <c r="I6694" s="223">
        <v>50207</v>
      </c>
      <c r="J6694" s="233">
        <v>99.953150115430631</v>
      </c>
      <c r="K6694" s="235">
        <v>99.993856512682839</v>
      </c>
      <c r="L6694" s="235">
        <v>99.992886735707316</v>
      </c>
      <c r="M6694" s="118"/>
      <c r="N6694" s="118">
        <v>100.74665858889536</v>
      </c>
      <c r="O6694" s="118"/>
    </row>
    <row r="6695" spans="9:15" x14ac:dyDescent="0.35">
      <c r="I6695" s="223">
        <v>50208</v>
      </c>
      <c r="J6695" s="233">
        <v>99.95317667432208</v>
      </c>
      <c r="K6695" s="235">
        <v>99.993859995385421</v>
      </c>
      <c r="L6695" s="235">
        <v>99.992890076836616</v>
      </c>
      <c r="M6695" s="118"/>
      <c r="N6695" s="118">
        <v>100.74646984809938</v>
      </c>
      <c r="O6695" s="118"/>
    </row>
    <row r="6696" spans="9:15" x14ac:dyDescent="0.35">
      <c r="I6696" s="223">
        <v>50209</v>
      </c>
      <c r="J6696" s="233">
        <v>99.953203233213529</v>
      </c>
      <c r="K6696" s="235">
        <v>99.993863478088002</v>
      </c>
      <c r="L6696" s="235">
        <v>99.992893417965917</v>
      </c>
      <c r="M6696" s="118"/>
      <c r="N6696" s="118">
        <v>100.74628110730342</v>
      </c>
      <c r="O6696" s="118"/>
    </row>
    <row r="6697" spans="9:15" x14ac:dyDescent="0.35">
      <c r="I6697" s="223">
        <v>50210</v>
      </c>
      <c r="J6697" s="233">
        <v>99.953229792104977</v>
      </c>
      <c r="K6697" s="235">
        <v>99.993866960790584</v>
      </c>
      <c r="L6697" s="235">
        <v>99.992896759095217</v>
      </c>
      <c r="M6697" s="118"/>
      <c r="N6697" s="118">
        <v>100.74609236650744</v>
      </c>
      <c r="O6697" s="118"/>
    </row>
    <row r="6698" spans="9:15" x14ac:dyDescent="0.35">
      <c r="I6698" s="223">
        <v>50211</v>
      </c>
      <c r="J6698" s="233">
        <v>99.953256350996426</v>
      </c>
      <c r="K6698" s="235">
        <v>99.993870443493165</v>
      </c>
      <c r="L6698" s="235">
        <v>99.992900100224517</v>
      </c>
      <c r="M6698" s="118"/>
      <c r="N6698" s="118">
        <v>100.74590362571148</v>
      </c>
      <c r="O6698" s="118"/>
    </row>
    <row r="6699" spans="9:15" x14ac:dyDescent="0.35">
      <c r="I6699" s="223">
        <v>50212</v>
      </c>
      <c r="J6699" s="233">
        <v>99.953282909887875</v>
      </c>
      <c r="K6699" s="235">
        <v>99.993873926195747</v>
      </c>
      <c r="L6699" s="235">
        <v>99.992903441353818</v>
      </c>
      <c r="M6699" s="118"/>
      <c r="N6699" s="118">
        <v>100.7457148849155</v>
      </c>
      <c r="O6699" s="118"/>
    </row>
    <row r="6700" spans="9:15" x14ac:dyDescent="0.35">
      <c r="I6700" s="223">
        <v>50213</v>
      </c>
      <c r="J6700" s="233">
        <v>99.953309468779324</v>
      </c>
      <c r="K6700" s="235">
        <v>99.993877408898328</v>
      </c>
      <c r="L6700" s="235">
        <v>99.992906782483118</v>
      </c>
      <c r="M6700" s="118"/>
      <c r="N6700" s="118">
        <v>100.74552614411954</v>
      </c>
      <c r="O6700" s="118"/>
    </row>
    <row r="6701" spans="9:15" x14ac:dyDescent="0.35">
      <c r="I6701" s="223">
        <v>50214</v>
      </c>
      <c r="J6701" s="233">
        <v>99.953336027670773</v>
      </c>
      <c r="K6701" s="235">
        <v>99.993880891600909</v>
      </c>
      <c r="L6701" s="235">
        <v>99.992910123612418</v>
      </c>
      <c r="M6701" s="118"/>
      <c r="N6701" s="118">
        <v>100.74533740332356</v>
      </c>
      <c r="O6701" s="118"/>
    </row>
    <row r="6702" spans="9:15" x14ac:dyDescent="0.35">
      <c r="I6702" s="223">
        <v>50215</v>
      </c>
      <c r="J6702" s="233">
        <v>99.953362586562221</v>
      </c>
      <c r="K6702" s="235">
        <v>99.993884374303491</v>
      </c>
      <c r="L6702" s="235">
        <v>99.992913464741719</v>
      </c>
      <c r="M6702" s="118"/>
      <c r="N6702" s="118">
        <v>100.7451486625276</v>
      </c>
      <c r="O6702" s="118"/>
    </row>
    <row r="6703" spans="9:15" x14ac:dyDescent="0.35">
      <c r="I6703" s="223">
        <v>50216</v>
      </c>
      <c r="J6703" s="233">
        <v>99.95338914545367</v>
      </c>
      <c r="K6703" s="235">
        <v>99.993887857006072</v>
      </c>
      <c r="L6703" s="235">
        <v>99.992916805871019</v>
      </c>
      <c r="M6703" s="118"/>
      <c r="N6703" s="118">
        <v>100.74495992173162</v>
      </c>
      <c r="O6703" s="118"/>
    </row>
    <row r="6704" spans="9:15" x14ac:dyDescent="0.35">
      <c r="I6704" s="223">
        <v>50217</v>
      </c>
      <c r="J6704" s="233">
        <v>99.953415704345119</v>
      </c>
      <c r="K6704" s="235">
        <v>99.993891339708654</v>
      </c>
      <c r="L6704" s="235">
        <v>99.992920147000319</v>
      </c>
      <c r="M6704" s="118"/>
      <c r="N6704" s="118">
        <v>100.74477118093566</v>
      </c>
      <c r="O6704" s="118"/>
    </row>
    <row r="6705" spans="9:15" x14ac:dyDescent="0.35">
      <c r="I6705" s="223">
        <v>50218</v>
      </c>
      <c r="J6705" s="233">
        <v>99.953442263236568</v>
      </c>
      <c r="K6705" s="235">
        <v>99.993894822411235</v>
      </c>
      <c r="L6705" s="235">
        <v>99.99292348812962</v>
      </c>
      <c r="M6705" s="118"/>
      <c r="N6705" s="118">
        <v>100.74458244013968</v>
      </c>
      <c r="O6705" s="118"/>
    </row>
    <row r="6706" spans="9:15" x14ac:dyDescent="0.35">
      <c r="I6706" s="223">
        <v>50219</v>
      </c>
      <c r="J6706" s="233">
        <v>99.953468822128016</v>
      </c>
      <c r="K6706" s="235">
        <v>99.993898305113817</v>
      </c>
      <c r="L6706" s="235">
        <v>99.99292682925892</v>
      </c>
      <c r="M6706" s="118"/>
      <c r="N6706" s="118">
        <v>100.74439369934372</v>
      </c>
      <c r="O6706" s="118"/>
    </row>
    <row r="6707" spans="9:15" x14ac:dyDescent="0.35">
      <c r="I6707" s="223">
        <v>50220</v>
      </c>
      <c r="J6707" s="233">
        <v>99.953495381019465</v>
      </c>
      <c r="K6707" s="235">
        <v>99.993901787816398</v>
      </c>
      <c r="L6707" s="235">
        <v>99.99293017038822</v>
      </c>
      <c r="M6707" s="118"/>
      <c r="N6707" s="118">
        <v>100.74420495854774</v>
      </c>
      <c r="O6707" s="118"/>
    </row>
    <row r="6708" spans="9:15" x14ac:dyDescent="0.35">
      <c r="I6708" s="223">
        <v>50221</v>
      </c>
      <c r="J6708" s="233">
        <v>99.953521939910914</v>
      </c>
      <c r="K6708" s="235">
        <v>99.993905270518979</v>
      </c>
      <c r="L6708" s="235">
        <v>99.992933511517521</v>
      </c>
      <c r="M6708" s="118"/>
      <c r="N6708" s="118">
        <v>100.74401621775178</v>
      </c>
      <c r="O6708" s="118"/>
    </row>
    <row r="6709" spans="9:15" x14ac:dyDescent="0.35">
      <c r="I6709" s="223">
        <v>50222</v>
      </c>
      <c r="J6709" s="233">
        <v>99.953548498802363</v>
      </c>
      <c r="K6709" s="235">
        <v>99.993908753221561</v>
      </c>
      <c r="L6709" s="235">
        <v>99.992936852646821</v>
      </c>
      <c r="M6709" s="118"/>
      <c r="N6709" s="118">
        <v>100.7438274769558</v>
      </c>
      <c r="O6709" s="118"/>
    </row>
    <row r="6710" spans="9:15" x14ac:dyDescent="0.35">
      <c r="I6710" s="223">
        <v>50223</v>
      </c>
      <c r="J6710" s="233">
        <v>99.953575057693811</v>
      </c>
      <c r="K6710" s="235">
        <v>99.993912235924142</v>
      </c>
      <c r="L6710" s="235">
        <v>99.992940193776121</v>
      </c>
      <c r="M6710" s="118"/>
      <c r="N6710" s="118">
        <v>100.74363873615984</v>
      </c>
      <c r="O6710" s="118"/>
    </row>
    <row r="6711" spans="9:15" x14ac:dyDescent="0.35">
      <c r="I6711" s="223">
        <v>50224</v>
      </c>
      <c r="J6711" s="233">
        <v>99.95360161658526</v>
      </c>
      <c r="K6711" s="235">
        <v>99.993915718626724</v>
      </c>
      <c r="L6711" s="235">
        <v>99.992943534905422</v>
      </c>
      <c r="M6711" s="118"/>
      <c r="N6711" s="118">
        <v>100.74344999536386</v>
      </c>
      <c r="O6711" s="118"/>
    </row>
    <row r="6712" spans="9:15" x14ac:dyDescent="0.35">
      <c r="I6712" s="223">
        <v>50225</v>
      </c>
      <c r="J6712" s="233">
        <v>99.953628175476709</v>
      </c>
      <c r="K6712" s="235">
        <v>99.993919201329305</v>
      </c>
      <c r="L6712" s="235">
        <v>99.992946876034722</v>
      </c>
      <c r="M6712" s="118"/>
      <c r="N6712" s="118">
        <v>100.7432612545679</v>
      </c>
      <c r="O6712" s="118"/>
    </row>
    <row r="6713" spans="9:15" x14ac:dyDescent="0.35">
      <c r="I6713" s="223">
        <v>50226</v>
      </c>
      <c r="J6713" s="233">
        <v>99.953654734368158</v>
      </c>
      <c r="K6713" s="235">
        <v>99.993922684031887</v>
      </c>
      <c r="L6713" s="235">
        <v>99.992950217164022</v>
      </c>
      <c r="M6713" s="118"/>
      <c r="N6713" s="118">
        <v>100.74307251377192</v>
      </c>
      <c r="O6713" s="118"/>
    </row>
    <row r="6714" spans="9:15" x14ac:dyDescent="0.35">
      <c r="I6714" s="223">
        <v>50227</v>
      </c>
      <c r="J6714" s="233">
        <v>99.953681293259606</v>
      </c>
      <c r="K6714" s="235">
        <v>99.993926166734468</v>
      </c>
      <c r="L6714" s="235">
        <v>99.992953558293323</v>
      </c>
      <c r="M6714" s="118"/>
      <c r="N6714" s="118">
        <v>100.74288377297596</v>
      </c>
      <c r="O6714" s="118"/>
    </row>
    <row r="6715" spans="9:15" x14ac:dyDescent="0.35">
      <c r="I6715" s="223">
        <v>50228</v>
      </c>
      <c r="J6715" s="233">
        <v>99.953707852151055</v>
      </c>
      <c r="K6715" s="235">
        <v>99.99392964943705</v>
      </c>
      <c r="L6715" s="235">
        <v>99.992956899422623</v>
      </c>
      <c r="M6715" s="118"/>
      <c r="N6715" s="118">
        <v>100.74269503217998</v>
      </c>
      <c r="O6715" s="118"/>
    </row>
    <row r="6716" spans="9:15" x14ac:dyDescent="0.35">
      <c r="I6716" s="223">
        <v>50229</v>
      </c>
      <c r="J6716" s="233">
        <v>99.953734411042504</v>
      </c>
      <c r="K6716" s="235">
        <v>99.993933132139631</v>
      </c>
      <c r="L6716" s="235">
        <v>99.992960240551923</v>
      </c>
      <c r="M6716" s="118"/>
      <c r="N6716" s="118">
        <v>100.74250629138402</v>
      </c>
      <c r="O6716" s="118"/>
    </row>
    <row r="6717" spans="9:15" x14ac:dyDescent="0.35">
      <c r="I6717" s="223">
        <v>50230</v>
      </c>
      <c r="J6717" s="233">
        <v>99.953760969933953</v>
      </c>
      <c r="K6717" s="235">
        <v>99.993936614842212</v>
      </c>
      <c r="L6717" s="235">
        <v>99.992963581681224</v>
      </c>
      <c r="M6717" s="118"/>
      <c r="N6717" s="118">
        <v>100.74231755058804</v>
      </c>
      <c r="O6717" s="118"/>
    </row>
    <row r="6718" spans="9:15" x14ac:dyDescent="0.35">
      <c r="I6718" s="223">
        <v>50231</v>
      </c>
      <c r="J6718" s="233">
        <v>99.953787528825401</v>
      </c>
      <c r="K6718" s="235">
        <v>99.993940097544794</v>
      </c>
      <c r="L6718" s="235">
        <v>99.992966922810524</v>
      </c>
      <c r="M6718" s="118"/>
      <c r="N6718" s="118">
        <v>100.74212880979208</v>
      </c>
      <c r="O6718" s="118"/>
    </row>
    <row r="6719" spans="9:15" x14ac:dyDescent="0.35">
      <c r="I6719" s="223">
        <v>50232</v>
      </c>
      <c r="J6719" s="233">
        <v>99.95381408771685</v>
      </c>
      <c r="K6719" s="235">
        <v>99.993943580247375</v>
      </c>
      <c r="L6719" s="235">
        <v>99.992970263939824</v>
      </c>
      <c r="M6719" s="118"/>
      <c r="N6719" s="118">
        <v>100.7419400689961</v>
      </c>
      <c r="O6719" s="118"/>
    </row>
    <row r="6720" spans="9:15" x14ac:dyDescent="0.35">
      <c r="I6720" s="223">
        <v>50233</v>
      </c>
      <c r="J6720" s="233">
        <v>99.953840646608299</v>
      </c>
      <c r="K6720" s="235">
        <v>99.993947062949957</v>
      </c>
      <c r="L6720" s="235">
        <v>99.992973605069125</v>
      </c>
      <c r="M6720" s="118"/>
      <c r="N6720" s="118">
        <v>100.74175132820014</v>
      </c>
      <c r="O6720" s="118"/>
    </row>
    <row r="6721" spans="9:15" x14ac:dyDescent="0.35">
      <c r="I6721" s="223">
        <v>50234</v>
      </c>
      <c r="J6721" s="233">
        <v>99.953867205499748</v>
      </c>
      <c r="K6721" s="235">
        <v>99.993950545652538</v>
      </c>
      <c r="L6721" s="235">
        <v>99.992976946198425</v>
      </c>
      <c r="M6721" s="118"/>
      <c r="N6721" s="118">
        <v>100.74156258740416</v>
      </c>
      <c r="O6721" s="118"/>
    </row>
    <row r="6722" spans="9:15" x14ac:dyDescent="0.35">
      <c r="I6722" s="223">
        <v>50235</v>
      </c>
      <c r="J6722" s="233">
        <v>99.953893764391196</v>
      </c>
      <c r="K6722" s="235">
        <v>99.99395402835512</v>
      </c>
      <c r="L6722" s="235">
        <v>99.992980287327725</v>
      </c>
      <c r="M6722" s="118"/>
      <c r="N6722" s="118">
        <v>100.7413738466082</v>
      </c>
      <c r="O6722" s="118"/>
    </row>
    <row r="6723" spans="9:15" x14ac:dyDescent="0.35">
      <c r="I6723" s="223">
        <v>50236</v>
      </c>
      <c r="J6723" s="233">
        <v>99.953920323282645</v>
      </c>
      <c r="K6723" s="235">
        <v>99.993957511057701</v>
      </c>
      <c r="L6723" s="235">
        <v>99.992983628457026</v>
      </c>
      <c r="M6723" s="118"/>
      <c r="N6723" s="118">
        <v>100.74118510581222</v>
      </c>
      <c r="O6723" s="118"/>
    </row>
    <row r="6724" spans="9:15" x14ac:dyDescent="0.35">
      <c r="I6724" s="223">
        <v>50237</v>
      </c>
      <c r="J6724" s="233">
        <v>99.953946882174094</v>
      </c>
      <c r="K6724" s="235">
        <v>99.993960993760282</v>
      </c>
      <c r="L6724" s="235">
        <v>99.992986969586326</v>
      </c>
      <c r="M6724" s="118"/>
      <c r="N6724" s="118">
        <v>100.74099636501626</v>
      </c>
      <c r="O6724" s="118"/>
    </row>
    <row r="6725" spans="9:15" x14ac:dyDescent="0.35">
      <c r="I6725" s="223">
        <v>50238</v>
      </c>
      <c r="J6725" s="233">
        <v>99.953973441065543</v>
      </c>
      <c r="K6725" s="235">
        <v>99.993964476462864</v>
      </c>
      <c r="L6725" s="235">
        <v>99.992990310715626</v>
      </c>
      <c r="M6725" s="118"/>
      <c r="N6725" s="118">
        <v>100.74080762422028</v>
      </c>
      <c r="O6725" s="118"/>
    </row>
    <row r="6726" spans="9:15" x14ac:dyDescent="0.35">
      <c r="I6726" s="223">
        <v>50239</v>
      </c>
      <c r="J6726" s="233">
        <v>99.953999999956991</v>
      </c>
      <c r="K6726" s="235">
        <v>99.993967959165445</v>
      </c>
      <c r="L6726" s="235">
        <v>99.992993651844927</v>
      </c>
      <c r="M6726" s="118"/>
      <c r="N6726" s="118">
        <v>100.74061888342432</v>
      </c>
      <c r="O6726" s="118"/>
    </row>
    <row r="6727" spans="9:15" x14ac:dyDescent="0.35">
      <c r="I6727" s="223">
        <v>50240</v>
      </c>
      <c r="J6727" s="233">
        <v>99.95402655884844</v>
      </c>
      <c r="K6727" s="235">
        <v>99.993971441868027</v>
      </c>
      <c r="L6727" s="235">
        <v>99.992996992974227</v>
      </c>
      <c r="M6727" s="118"/>
      <c r="N6727" s="118">
        <v>100.74043014262834</v>
      </c>
      <c r="O6727" s="118"/>
    </row>
    <row r="6728" spans="9:15" x14ac:dyDescent="0.35">
      <c r="I6728" s="223">
        <v>50241</v>
      </c>
      <c r="J6728" s="233">
        <v>99.954053117739889</v>
      </c>
      <c r="K6728" s="235">
        <v>99.993974924570608</v>
      </c>
      <c r="L6728" s="235">
        <v>99.993000334103527</v>
      </c>
      <c r="M6728" s="118"/>
      <c r="N6728" s="118">
        <v>100.74024140183238</v>
      </c>
      <c r="O6728" s="118"/>
    </row>
    <row r="6729" spans="9:15" x14ac:dyDescent="0.35">
      <c r="I6729" s="223">
        <v>50242</v>
      </c>
      <c r="J6729" s="233">
        <v>99.954079676631338</v>
      </c>
      <c r="K6729" s="235">
        <v>99.99397840727319</v>
      </c>
      <c r="L6729" s="235">
        <v>99.993003675232828</v>
      </c>
      <c r="M6729" s="118"/>
      <c r="N6729" s="118">
        <v>100.7400526610364</v>
      </c>
      <c r="O6729" s="118"/>
    </row>
    <row r="6730" spans="9:15" x14ac:dyDescent="0.35">
      <c r="I6730" s="223">
        <v>50243</v>
      </c>
      <c r="J6730" s="233">
        <v>99.954106235522787</v>
      </c>
      <c r="K6730" s="235">
        <v>99.993981889975771</v>
      </c>
      <c r="L6730" s="235">
        <v>99.993007016362128</v>
      </c>
      <c r="M6730" s="118"/>
      <c r="N6730" s="118">
        <v>100.73986392024044</v>
      </c>
      <c r="O6730" s="118"/>
    </row>
    <row r="6731" spans="9:15" x14ac:dyDescent="0.35">
      <c r="I6731" s="223">
        <v>50244</v>
      </c>
      <c r="J6731" s="233">
        <v>99.954132794414235</v>
      </c>
      <c r="K6731" s="235">
        <v>99.993985372678353</v>
      </c>
      <c r="L6731" s="235">
        <v>99.993010357491428</v>
      </c>
      <c r="M6731" s="118"/>
      <c r="N6731" s="118">
        <v>100.73967517944446</v>
      </c>
      <c r="O6731" s="118"/>
    </row>
    <row r="6732" spans="9:15" x14ac:dyDescent="0.35">
      <c r="I6732" s="223">
        <v>50245</v>
      </c>
      <c r="J6732" s="233">
        <v>99.954159353305684</v>
      </c>
      <c r="K6732" s="235">
        <v>99.993988855380934</v>
      </c>
      <c r="L6732" s="235">
        <v>99.993013698620729</v>
      </c>
      <c r="M6732" s="118"/>
      <c r="N6732" s="118">
        <v>100.7394864386485</v>
      </c>
      <c r="O6732" s="118"/>
    </row>
    <row r="6733" spans="9:15" x14ac:dyDescent="0.35">
      <c r="I6733" s="223">
        <v>50246</v>
      </c>
      <c r="J6733" s="233">
        <v>99.954185912197133</v>
      </c>
      <c r="K6733" s="235">
        <v>99.993992338083515</v>
      </c>
      <c r="L6733" s="235">
        <v>99.993017039750029</v>
      </c>
      <c r="M6733" s="118"/>
      <c r="N6733" s="118">
        <v>100.73929769785252</v>
      </c>
      <c r="O6733" s="118"/>
    </row>
    <row r="6734" spans="9:15" x14ac:dyDescent="0.35">
      <c r="I6734" s="223">
        <v>50247</v>
      </c>
      <c r="J6734" s="233">
        <v>99.954212471088582</v>
      </c>
      <c r="K6734" s="235">
        <v>99.993995820786097</v>
      </c>
      <c r="L6734" s="235">
        <v>99.993020380879329</v>
      </c>
      <c r="M6734" s="118"/>
      <c r="N6734" s="118">
        <v>100.73910895705656</v>
      </c>
      <c r="O6734" s="118"/>
    </row>
    <row r="6735" spans="9:15" x14ac:dyDescent="0.35">
      <c r="I6735" s="223">
        <v>50248</v>
      </c>
      <c r="J6735" s="233">
        <v>99.95423902998003</v>
      </c>
      <c r="K6735" s="235">
        <v>99.993999303488678</v>
      </c>
      <c r="L6735" s="235">
        <v>99.99302372200863</v>
      </c>
      <c r="M6735" s="118"/>
      <c r="N6735" s="118">
        <v>100.73892021626058</v>
      </c>
      <c r="O6735" s="118"/>
    </row>
    <row r="6736" spans="9:15" x14ac:dyDescent="0.35">
      <c r="I6736" s="223">
        <v>50249</v>
      </c>
      <c r="J6736" s="233">
        <v>99.954265588871479</v>
      </c>
      <c r="K6736" s="235">
        <v>99.99400278619126</v>
      </c>
      <c r="L6736" s="235">
        <v>99.99302706313793</v>
      </c>
      <c r="M6736" s="118"/>
      <c r="N6736" s="118">
        <v>100.73873147546462</v>
      </c>
      <c r="O6736" s="118"/>
    </row>
    <row r="6737" spans="9:15" x14ac:dyDescent="0.35">
      <c r="I6737" s="223">
        <v>50250</v>
      </c>
      <c r="J6737" s="233">
        <v>99.954292147762928</v>
      </c>
      <c r="K6737" s="235">
        <v>99.994006268893841</v>
      </c>
      <c r="L6737" s="235">
        <v>99.99303040426723</v>
      </c>
      <c r="M6737" s="118"/>
      <c r="N6737" s="118">
        <v>100.73854273466864</v>
      </c>
      <c r="O6737" s="118"/>
    </row>
    <row r="6738" spans="9:15" x14ac:dyDescent="0.35">
      <c r="I6738" s="223">
        <v>50251</v>
      </c>
      <c r="J6738" s="233">
        <v>99.954318706654377</v>
      </c>
      <c r="K6738" s="235">
        <v>99.994009751596423</v>
      </c>
      <c r="L6738" s="235">
        <v>99.993033745396531</v>
      </c>
      <c r="M6738" s="118"/>
      <c r="N6738" s="118">
        <v>100.73835399387268</v>
      </c>
      <c r="O6738" s="118"/>
    </row>
    <row r="6739" spans="9:15" x14ac:dyDescent="0.35">
      <c r="I6739" s="223">
        <v>50252</v>
      </c>
      <c r="J6739" s="233">
        <v>99.954345265545825</v>
      </c>
      <c r="K6739" s="235">
        <v>99.994013234299004</v>
      </c>
      <c r="L6739" s="235">
        <v>99.993037086525831</v>
      </c>
      <c r="M6739" s="118"/>
      <c r="N6739" s="118">
        <v>100.7381652530767</v>
      </c>
      <c r="O6739" s="118"/>
    </row>
    <row r="6740" spans="9:15" x14ac:dyDescent="0.35">
      <c r="I6740" s="223">
        <v>50253</v>
      </c>
      <c r="J6740" s="233">
        <v>99.954371824437274</v>
      </c>
      <c r="K6740" s="235">
        <v>99.994016717001585</v>
      </c>
      <c r="L6740" s="235">
        <v>99.993040427655131</v>
      </c>
      <c r="M6740" s="118"/>
      <c r="N6740" s="118">
        <v>100.73797651228074</v>
      </c>
      <c r="O6740" s="118"/>
    </row>
    <row r="6741" spans="9:15" x14ac:dyDescent="0.35">
      <c r="I6741" s="223">
        <v>50254</v>
      </c>
      <c r="J6741" s="233">
        <v>99.954398383328723</v>
      </c>
      <c r="K6741" s="235">
        <v>99.994020199704167</v>
      </c>
      <c r="L6741" s="235">
        <v>99.993043768784432</v>
      </c>
      <c r="M6741" s="118"/>
      <c r="N6741" s="118">
        <v>100.73778777148476</v>
      </c>
      <c r="O6741" s="118"/>
    </row>
    <row r="6742" spans="9:15" x14ac:dyDescent="0.35">
      <c r="I6742" s="223">
        <v>50255</v>
      </c>
      <c r="J6742" s="233">
        <v>99.954424942220172</v>
      </c>
      <c r="K6742" s="235">
        <v>99.994023682406748</v>
      </c>
      <c r="L6742" s="235">
        <v>99.993047109913732</v>
      </c>
      <c r="M6742" s="118"/>
      <c r="N6742" s="118">
        <v>100.7375990306888</v>
      </c>
      <c r="O6742" s="118"/>
    </row>
    <row r="6743" spans="9:15" x14ac:dyDescent="0.35">
      <c r="I6743" s="223">
        <v>50256</v>
      </c>
      <c r="J6743" s="233">
        <v>99.95445150111162</v>
      </c>
      <c r="K6743" s="235">
        <v>99.99402716510933</v>
      </c>
      <c r="L6743" s="235">
        <v>99.993050451043032</v>
      </c>
      <c r="M6743" s="118"/>
      <c r="N6743" s="118">
        <v>100.73741028989282</v>
      </c>
      <c r="O6743" s="118"/>
    </row>
    <row r="6744" spans="9:15" x14ac:dyDescent="0.35">
      <c r="I6744" s="223">
        <v>50257</v>
      </c>
      <c r="J6744" s="233">
        <v>99.954478060003069</v>
      </c>
      <c r="K6744" s="235">
        <v>99.994030647811911</v>
      </c>
      <c r="L6744" s="235">
        <v>99.993053792172333</v>
      </c>
      <c r="M6744" s="118"/>
      <c r="N6744" s="118">
        <v>100.73722154909686</v>
      </c>
      <c r="O6744" s="118"/>
    </row>
    <row r="6745" spans="9:15" x14ac:dyDescent="0.35">
      <c r="I6745" s="223">
        <v>50258</v>
      </c>
      <c r="J6745" s="233">
        <v>99.954504618894518</v>
      </c>
      <c r="K6745" s="235">
        <v>99.994034130514493</v>
      </c>
      <c r="L6745" s="235">
        <v>99.993057133301633</v>
      </c>
      <c r="M6745" s="118"/>
      <c r="N6745" s="118">
        <v>100.73703280830088</v>
      </c>
      <c r="O6745" s="118"/>
    </row>
    <row r="6746" spans="9:15" x14ac:dyDescent="0.35">
      <c r="I6746" s="223">
        <v>50259</v>
      </c>
      <c r="J6746" s="233">
        <v>99.954531177785967</v>
      </c>
      <c r="K6746" s="235">
        <v>99.994037613217074</v>
      </c>
      <c r="L6746" s="235">
        <v>99.993060474430933</v>
      </c>
      <c r="M6746" s="118"/>
      <c r="N6746" s="118">
        <v>100.73684406750492</v>
      </c>
      <c r="O6746" s="118"/>
    </row>
    <row r="6747" spans="9:15" x14ac:dyDescent="0.35">
      <c r="I6747" s="223">
        <v>50260</v>
      </c>
      <c r="J6747" s="233">
        <v>99.954557736677415</v>
      </c>
      <c r="K6747" s="235">
        <v>99.994041095919656</v>
      </c>
      <c r="L6747" s="235">
        <v>99.993063815560234</v>
      </c>
      <c r="M6747" s="118"/>
      <c r="N6747" s="118">
        <v>100.73665532670894</v>
      </c>
      <c r="O6747" s="118"/>
    </row>
    <row r="6748" spans="9:15" x14ac:dyDescent="0.35">
      <c r="I6748" s="223">
        <v>50261</v>
      </c>
      <c r="J6748" s="233">
        <v>99.954584295568864</v>
      </c>
      <c r="K6748" s="235">
        <v>99.994044578622237</v>
      </c>
      <c r="L6748" s="235">
        <v>99.993067156689534</v>
      </c>
      <c r="M6748" s="118"/>
      <c r="N6748" s="118">
        <v>100.73646658591298</v>
      </c>
      <c r="O6748" s="118"/>
    </row>
    <row r="6749" spans="9:15" x14ac:dyDescent="0.35">
      <c r="I6749" s="223">
        <v>50262</v>
      </c>
      <c r="J6749" s="233">
        <v>99.954610854460313</v>
      </c>
      <c r="K6749" s="235">
        <v>99.994048061324818</v>
      </c>
      <c r="L6749" s="235">
        <v>99.993070497818834</v>
      </c>
      <c r="M6749" s="118"/>
      <c r="N6749" s="118">
        <v>100.736277845117</v>
      </c>
      <c r="O6749" s="118"/>
    </row>
    <row r="6750" spans="9:15" x14ac:dyDescent="0.35">
      <c r="I6750" s="223">
        <v>50263</v>
      </c>
      <c r="J6750" s="233">
        <v>99.954637413351762</v>
      </c>
      <c r="K6750" s="235">
        <v>99.9940515440274</v>
      </c>
      <c r="L6750" s="235">
        <v>99.993073838948135</v>
      </c>
      <c r="M6750" s="118"/>
      <c r="N6750" s="118">
        <v>100.73608910432104</v>
      </c>
      <c r="O6750" s="118"/>
    </row>
    <row r="6751" spans="9:15" x14ac:dyDescent="0.35">
      <c r="I6751" s="223">
        <v>50264</v>
      </c>
      <c r="J6751" s="233">
        <v>99.95466397224321</v>
      </c>
      <c r="K6751" s="235">
        <v>99.994055026729981</v>
      </c>
      <c r="L6751" s="235">
        <v>99.993077180077435</v>
      </c>
      <c r="M6751" s="118"/>
      <c r="N6751" s="118">
        <v>100.73590036352506</v>
      </c>
      <c r="O6751" s="118"/>
    </row>
    <row r="6752" spans="9:15" x14ac:dyDescent="0.35">
      <c r="I6752" s="223">
        <v>50265</v>
      </c>
      <c r="J6752" s="233">
        <v>99.954690531134659</v>
      </c>
      <c r="K6752" s="235">
        <v>99.994058509432563</v>
      </c>
      <c r="L6752" s="235">
        <v>99.993080521206736</v>
      </c>
      <c r="M6752" s="118"/>
      <c r="N6752" s="118">
        <v>100.7357116227291</v>
      </c>
      <c r="O6752" s="118"/>
    </row>
    <row r="6753" spans="9:15" x14ac:dyDescent="0.35">
      <c r="I6753" s="223">
        <v>50266</v>
      </c>
      <c r="J6753" s="233">
        <v>99.954717090026108</v>
      </c>
      <c r="K6753" s="235">
        <v>99.994061992135144</v>
      </c>
      <c r="L6753" s="235">
        <v>99.993083862336036</v>
      </c>
      <c r="M6753" s="118"/>
      <c r="N6753" s="118">
        <v>100.73552288193312</v>
      </c>
      <c r="O6753" s="118"/>
    </row>
    <row r="6754" spans="9:15" x14ac:dyDescent="0.35">
      <c r="I6754" s="223">
        <v>50267</v>
      </c>
      <c r="J6754" s="233">
        <v>99.954743648917557</v>
      </c>
      <c r="K6754" s="235">
        <v>99.994065474837726</v>
      </c>
      <c r="L6754" s="235">
        <v>99.993087203465336</v>
      </c>
      <c r="M6754" s="118"/>
      <c r="N6754" s="118">
        <v>100.73533414113716</v>
      </c>
      <c r="O6754" s="118"/>
    </row>
    <row r="6755" spans="9:15" x14ac:dyDescent="0.35">
      <c r="I6755" s="223">
        <v>50268</v>
      </c>
      <c r="J6755" s="233">
        <v>99.954770207809005</v>
      </c>
      <c r="K6755" s="235">
        <v>99.994068957540307</v>
      </c>
      <c r="L6755" s="235">
        <v>99.993090544594637</v>
      </c>
      <c r="M6755" s="118"/>
      <c r="N6755" s="118">
        <v>100.73514540034118</v>
      </c>
      <c r="O6755" s="118"/>
    </row>
    <row r="6756" spans="9:15" x14ac:dyDescent="0.35">
      <c r="I6756" s="223">
        <v>50269</v>
      </c>
      <c r="J6756" s="233">
        <v>99.954796766700454</v>
      </c>
      <c r="K6756" s="235">
        <v>99.994072440242888</v>
      </c>
      <c r="L6756" s="235">
        <v>99.993093885723937</v>
      </c>
      <c r="M6756" s="118"/>
      <c r="N6756" s="118">
        <v>100.73495665954522</v>
      </c>
      <c r="O6756" s="118"/>
    </row>
    <row r="6757" spans="9:15" x14ac:dyDescent="0.35">
      <c r="I6757" s="223">
        <v>50270</v>
      </c>
      <c r="J6757" s="233">
        <v>99.954823325591903</v>
      </c>
      <c r="K6757" s="235">
        <v>99.99407592294547</v>
      </c>
      <c r="L6757" s="235">
        <v>99.993097226853237</v>
      </c>
      <c r="M6757" s="118"/>
      <c r="N6757" s="118">
        <v>100.73476791874924</v>
      </c>
      <c r="O6757" s="118"/>
    </row>
    <row r="6758" spans="9:15" x14ac:dyDescent="0.35">
      <c r="I6758" s="223">
        <v>50271</v>
      </c>
      <c r="J6758" s="233">
        <v>99.954849884483352</v>
      </c>
      <c r="K6758" s="235">
        <v>99.994079405648051</v>
      </c>
      <c r="L6758" s="235">
        <v>99.993100567982538</v>
      </c>
      <c r="M6758" s="118"/>
      <c r="N6758" s="118">
        <v>100.73457917795328</v>
      </c>
      <c r="O6758" s="118"/>
    </row>
    <row r="6759" spans="9:15" x14ac:dyDescent="0.35">
      <c r="I6759" s="223">
        <v>50272</v>
      </c>
      <c r="J6759" s="233">
        <v>99.9548764433748</v>
      </c>
      <c r="K6759" s="235">
        <v>99.994082888350633</v>
      </c>
      <c r="L6759" s="235">
        <v>99.993103909111838</v>
      </c>
      <c r="M6759" s="118"/>
      <c r="N6759" s="118">
        <v>100.7343904371573</v>
      </c>
      <c r="O6759" s="118"/>
    </row>
    <row r="6760" spans="9:15" x14ac:dyDescent="0.35">
      <c r="I6760" s="223">
        <v>50273</v>
      </c>
      <c r="J6760" s="233">
        <v>99.954903002266249</v>
      </c>
      <c r="K6760" s="235">
        <v>99.994086371053214</v>
      </c>
      <c r="L6760" s="235">
        <v>99.993107250241138</v>
      </c>
      <c r="M6760" s="118"/>
      <c r="N6760" s="118">
        <v>100.73420169636134</v>
      </c>
      <c r="O6760" s="118"/>
    </row>
    <row r="6761" spans="9:15" x14ac:dyDescent="0.35">
      <c r="I6761" s="223">
        <v>50274</v>
      </c>
      <c r="J6761" s="233">
        <v>99.954929561157698</v>
      </c>
      <c r="K6761" s="235">
        <v>99.994089853755796</v>
      </c>
      <c r="L6761" s="235">
        <v>99.993110591370439</v>
      </c>
      <c r="M6761" s="118"/>
      <c r="N6761" s="118">
        <v>100.73401295556536</v>
      </c>
      <c r="O6761" s="118"/>
    </row>
    <row r="6762" spans="9:15" x14ac:dyDescent="0.35">
      <c r="I6762" s="223">
        <v>50275</v>
      </c>
      <c r="J6762" s="233">
        <v>99.954956120049147</v>
      </c>
      <c r="K6762" s="235">
        <v>99.994093336458377</v>
      </c>
      <c r="L6762" s="235">
        <v>99.993113932499739</v>
      </c>
      <c r="M6762" s="118"/>
      <c r="N6762" s="118">
        <v>100.7338242147694</v>
      </c>
      <c r="O6762" s="118"/>
    </row>
    <row r="6763" spans="9:15" x14ac:dyDescent="0.35">
      <c r="I6763" s="223">
        <v>50276</v>
      </c>
      <c r="J6763" s="233">
        <v>99.954982678940596</v>
      </c>
      <c r="K6763" s="235">
        <v>99.994096819160958</v>
      </c>
      <c r="L6763" s="235">
        <v>99.993117273629039</v>
      </c>
      <c r="M6763" s="118"/>
      <c r="N6763" s="118">
        <v>100.73363547397342</v>
      </c>
      <c r="O6763" s="118"/>
    </row>
    <row r="6764" spans="9:15" x14ac:dyDescent="0.35">
      <c r="I6764" s="223">
        <v>50277</v>
      </c>
      <c r="J6764" s="233">
        <v>99.955009237832044</v>
      </c>
      <c r="K6764" s="235">
        <v>99.99410030186354</v>
      </c>
      <c r="L6764" s="235">
        <v>99.99312061475834</v>
      </c>
      <c r="M6764" s="118"/>
      <c r="N6764" s="118">
        <v>100.73344673317746</v>
      </c>
      <c r="O6764" s="118"/>
    </row>
    <row r="6765" spans="9:15" x14ac:dyDescent="0.35">
      <c r="I6765" s="223">
        <v>50278</v>
      </c>
      <c r="J6765" s="233">
        <v>99.955035796723493</v>
      </c>
      <c r="K6765" s="235">
        <v>99.994103784566121</v>
      </c>
      <c r="L6765" s="235">
        <v>99.99312395588764</v>
      </c>
      <c r="M6765" s="118"/>
      <c r="N6765" s="118">
        <v>100.73325799238148</v>
      </c>
      <c r="O6765" s="118"/>
    </row>
    <row r="6766" spans="9:15" x14ac:dyDescent="0.35">
      <c r="I6766" s="223">
        <v>50279</v>
      </c>
      <c r="J6766" s="233">
        <v>99.955062355614942</v>
      </c>
      <c r="K6766" s="235">
        <v>99.994107267268703</v>
      </c>
      <c r="L6766" s="235">
        <v>99.99312729701694</v>
      </c>
      <c r="M6766" s="118"/>
      <c r="N6766" s="118">
        <v>100.73306925158552</v>
      </c>
      <c r="O6766" s="118"/>
    </row>
    <row r="6767" spans="9:15" x14ac:dyDescent="0.35">
      <c r="I6767" s="223">
        <v>50280</v>
      </c>
      <c r="J6767" s="233">
        <v>99.955088914506391</v>
      </c>
      <c r="K6767" s="235">
        <v>99.994110749971284</v>
      </c>
      <c r="L6767" s="235">
        <v>99.993130638146241</v>
      </c>
      <c r="M6767" s="118"/>
      <c r="N6767" s="118">
        <v>100.73288051078954</v>
      </c>
      <c r="O6767" s="118"/>
    </row>
    <row r="6768" spans="9:15" x14ac:dyDescent="0.35">
      <c r="I6768" s="223">
        <v>50281</v>
      </c>
      <c r="J6768" s="233">
        <v>99.955115473397839</v>
      </c>
      <c r="K6768" s="235">
        <v>99.994114232673866</v>
      </c>
      <c r="L6768" s="235">
        <v>99.993133979275541</v>
      </c>
      <c r="M6768" s="118"/>
      <c r="N6768" s="118">
        <v>100.73269176999358</v>
      </c>
      <c r="O6768" s="118"/>
    </row>
    <row r="6769" spans="9:15" x14ac:dyDescent="0.35">
      <c r="I6769" s="223">
        <v>50282</v>
      </c>
      <c r="J6769" s="233">
        <v>99.955142032289288</v>
      </c>
      <c r="K6769" s="235">
        <v>99.994117715376447</v>
      </c>
      <c r="L6769" s="235">
        <v>99.993137320404841</v>
      </c>
      <c r="M6769" s="118"/>
      <c r="N6769" s="118">
        <v>100.7325030291976</v>
      </c>
      <c r="O6769" s="118"/>
    </row>
    <row r="6770" spans="9:15" x14ac:dyDescent="0.35">
      <c r="I6770" s="223">
        <v>50283</v>
      </c>
      <c r="J6770" s="233">
        <v>99.955168591180737</v>
      </c>
      <c r="K6770" s="235">
        <v>99.994121198079029</v>
      </c>
      <c r="L6770" s="235">
        <v>99.993140661534142</v>
      </c>
      <c r="M6770" s="118"/>
      <c r="N6770" s="118">
        <v>100.73231428840164</v>
      </c>
      <c r="O6770" s="118"/>
    </row>
    <row r="6771" spans="9:15" x14ac:dyDescent="0.35">
      <c r="I6771" s="223">
        <v>50284</v>
      </c>
      <c r="J6771" s="233">
        <v>99.955195150072186</v>
      </c>
      <c r="K6771" s="235">
        <v>99.99412468078161</v>
      </c>
      <c r="L6771" s="235">
        <v>99.993144002663442</v>
      </c>
      <c r="M6771" s="118"/>
      <c r="N6771" s="118">
        <v>100.73212554760566</v>
      </c>
      <c r="O6771" s="118"/>
    </row>
    <row r="6772" spans="9:15" x14ac:dyDescent="0.35">
      <c r="I6772" s="223">
        <v>50285</v>
      </c>
      <c r="J6772" s="233">
        <v>99.955221708963634</v>
      </c>
      <c r="K6772" s="235">
        <v>99.994128163484191</v>
      </c>
      <c r="L6772" s="235">
        <v>99.993147343792742</v>
      </c>
      <c r="M6772" s="118"/>
      <c r="N6772" s="118">
        <v>100.7319368068097</v>
      </c>
      <c r="O6772" s="118"/>
    </row>
    <row r="6773" spans="9:15" x14ac:dyDescent="0.35">
      <c r="I6773" s="223">
        <v>50286</v>
      </c>
      <c r="J6773" s="233">
        <v>99.955248267855083</v>
      </c>
      <c r="K6773" s="235">
        <v>99.994131646186773</v>
      </c>
      <c r="L6773" s="235">
        <v>99.993150684922043</v>
      </c>
      <c r="M6773" s="118"/>
      <c r="N6773" s="118">
        <v>100.73174806601372</v>
      </c>
      <c r="O6773" s="118"/>
    </row>
    <row r="6774" spans="9:15" x14ac:dyDescent="0.35">
      <c r="I6774" s="223">
        <v>50287</v>
      </c>
      <c r="J6774" s="233">
        <v>99.955274826746532</v>
      </c>
      <c r="K6774" s="235">
        <v>99.994135128889354</v>
      </c>
      <c r="L6774" s="235">
        <v>99.993154026051343</v>
      </c>
      <c r="M6774" s="118"/>
      <c r="N6774" s="118">
        <v>100.73155932521776</v>
      </c>
      <c r="O6774" s="118"/>
    </row>
    <row r="6775" spans="9:15" x14ac:dyDescent="0.35">
      <c r="I6775" s="223">
        <v>50288</v>
      </c>
      <c r="J6775" s="233">
        <v>99.955301385637981</v>
      </c>
      <c r="K6775" s="235">
        <v>99.994138611591936</v>
      </c>
      <c r="L6775" s="235">
        <v>99.993157367180643</v>
      </c>
      <c r="M6775" s="118"/>
      <c r="N6775" s="118">
        <v>100.73137058442178</v>
      </c>
      <c r="O6775" s="118"/>
    </row>
    <row r="6776" spans="9:15" x14ac:dyDescent="0.35">
      <c r="I6776" s="223">
        <v>50289</v>
      </c>
      <c r="J6776" s="233">
        <v>99.955327944529429</v>
      </c>
      <c r="K6776" s="235">
        <v>99.994142094294517</v>
      </c>
      <c r="L6776" s="235">
        <v>99.993160708309944</v>
      </c>
      <c r="M6776" s="118"/>
      <c r="N6776" s="118">
        <v>100.73118184362582</v>
      </c>
      <c r="O6776" s="118"/>
    </row>
    <row r="6777" spans="9:15" x14ac:dyDescent="0.35">
      <c r="I6777" s="223">
        <v>50290</v>
      </c>
      <c r="J6777" s="233">
        <v>99.955354503420878</v>
      </c>
      <c r="K6777" s="235">
        <v>99.994145576997099</v>
      </c>
      <c r="L6777" s="235">
        <v>99.993164049439244</v>
      </c>
      <c r="M6777" s="118"/>
      <c r="N6777" s="118">
        <v>100.73099310282984</v>
      </c>
      <c r="O6777" s="118"/>
    </row>
    <row r="6778" spans="9:15" x14ac:dyDescent="0.35">
      <c r="I6778" s="223">
        <v>50291</v>
      </c>
      <c r="J6778" s="233">
        <v>99.955381062312327</v>
      </c>
      <c r="K6778" s="235">
        <v>99.99414905969968</v>
      </c>
      <c r="L6778" s="235">
        <v>99.993167390568544</v>
      </c>
      <c r="M6778" s="118"/>
      <c r="N6778" s="118">
        <v>100.73080436203388</v>
      </c>
      <c r="O6778" s="118"/>
    </row>
    <row r="6779" spans="9:15" x14ac:dyDescent="0.35">
      <c r="I6779" s="223">
        <v>50292</v>
      </c>
      <c r="J6779" s="233">
        <v>99.955407621203776</v>
      </c>
      <c r="K6779" s="235">
        <v>99.994152542402261</v>
      </c>
      <c r="L6779" s="235">
        <v>99.993170731697845</v>
      </c>
      <c r="M6779" s="118"/>
      <c r="N6779" s="118">
        <v>100.7306156212379</v>
      </c>
      <c r="O6779" s="118"/>
    </row>
    <row r="6780" spans="9:15" x14ac:dyDescent="0.35">
      <c r="I6780" s="223">
        <v>50293</v>
      </c>
      <c r="J6780" s="233">
        <v>99.955434180095224</v>
      </c>
      <c r="K6780" s="235">
        <v>99.994156025104843</v>
      </c>
      <c r="L6780" s="235">
        <v>99.993174072827145</v>
      </c>
      <c r="M6780" s="118"/>
      <c r="N6780" s="118">
        <v>100.73042688044194</v>
      </c>
      <c r="O6780" s="118"/>
    </row>
    <row r="6781" spans="9:15" x14ac:dyDescent="0.35">
      <c r="I6781" s="223">
        <v>50294</v>
      </c>
      <c r="J6781" s="233">
        <v>99.955460738986673</v>
      </c>
      <c r="K6781" s="235">
        <v>99.994159507807424</v>
      </c>
      <c r="L6781" s="235">
        <v>99.993177413956445</v>
      </c>
      <c r="M6781" s="118"/>
      <c r="N6781" s="118">
        <v>100.73023813964596</v>
      </c>
      <c r="O6781" s="118"/>
    </row>
    <row r="6782" spans="9:15" x14ac:dyDescent="0.35">
      <c r="I6782" s="223">
        <v>50295</v>
      </c>
      <c r="J6782" s="233">
        <v>99.955487297878122</v>
      </c>
      <c r="K6782" s="235">
        <v>99.994162990510006</v>
      </c>
      <c r="L6782" s="235">
        <v>99.993180755085746</v>
      </c>
      <c r="M6782" s="118"/>
      <c r="N6782" s="118">
        <v>100.73004939885</v>
      </c>
      <c r="O6782" s="118"/>
    </row>
    <row r="6783" spans="9:15" x14ac:dyDescent="0.35">
      <c r="I6783" s="223">
        <v>50296</v>
      </c>
      <c r="J6783" s="233">
        <v>99.955513856769571</v>
      </c>
      <c r="K6783" s="235">
        <v>99.994166473212587</v>
      </c>
      <c r="L6783" s="235">
        <v>99.993184096215046</v>
      </c>
      <c r="M6783" s="118"/>
      <c r="N6783" s="118">
        <v>100.72986065805402</v>
      </c>
      <c r="O6783" s="118"/>
    </row>
    <row r="6784" spans="9:15" x14ac:dyDescent="0.35">
      <c r="I6784" s="223">
        <v>50297</v>
      </c>
      <c r="J6784" s="233">
        <v>99.955540415661019</v>
      </c>
      <c r="K6784" s="235">
        <v>99.994169955915169</v>
      </c>
      <c r="L6784" s="235">
        <v>99.993187437344346</v>
      </c>
      <c r="M6784" s="118"/>
      <c r="N6784" s="118">
        <v>100.72967191725806</v>
      </c>
      <c r="O6784" s="118"/>
    </row>
    <row r="6785" spans="9:15" x14ac:dyDescent="0.35">
      <c r="I6785" s="223">
        <v>50298</v>
      </c>
      <c r="J6785" s="233">
        <v>99.955566974552468</v>
      </c>
      <c r="K6785" s="235">
        <v>99.99417343861775</v>
      </c>
      <c r="L6785" s="235">
        <v>99.993190778473647</v>
      </c>
      <c r="M6785" s="118"/>
      <c r="N6785" s="118">
        <v>100.72948317646208</v>
      </c>
      <c r="O6785" s="118"/>
    </row>
    <row r="6786" spans="9:15" x14ac:dyDescent="0.35">
      <c r="I6786" s="223">
        <v>50299</v>
      </c>
      <c r="J6786" s="233">
        <v>99.955593533443917</v>
      </c>
      <c r="K6786" s="235">
        <v>99.994176921320332</v>
      </c>
      <c r="L6786" s="235">
        <v>99.993194119602947</v>
      </c>
      <c r="M6786" s="118"/>
      <c r="N6786" s="118">
        <v>100.72929443566612</v>
      </c>
      <c r="O6786" s="118"/>
    </row>
    <row r="6787" spans="9:15" x14ac:dyDescent="0.35">
      <c r="I6787" s="223">
        <v>50300</v>
      </c>
      <c r="J6787" s="233">
        <v>99.955620092335366</v>
      </c>
      <c r="K6787" s="235">
        <v>99.994180404022913</v>
      </c>
      <c r="L6787" s="235">
        <v>99.993197460732247</v>
      </c>
      <c r="M6787" s="118"/>
      <c r="N6787" s="118">
        <v>100.72910569487014</v>
      </c>
      <c r="O6787" s="118"/>
    </row>
    <row r="6788" spans="9:15" x14ac:dyDescent="0.35">
      <c r="I6788" s="223">
        <v>50301</v>
      </c>
      <c r="J6788" s="233">
        <v>99.955646651226814</v>
      </c>
      <c r="K6788" s="235">
        <v>99.994183886725494</v>
      </c>
      <c r="L6788" s="235">
        <v>99.993200801861548</v>
      </c>
      <c r="M6788" s="118"/>
      <c r="N6788" s="118">
        <v>100.72891695407418</v>
      </c>
      <c r="O6788" s="118"/>
    </row>
    <row r="6789" spans="9:15" x14ac:dyDescent="0.35">
      <c r="I6789" s="223">
        <v>50302</v>
      </c>
      <c r="J6789" s="233">
        <v>99.955673210118263</v>
      </c>
      <c r="K6789" s="235">
        <v>99.994187369428076</v>
      </c>
      <c r="L6789" s="235">
        <v>99.993204142990848</v>
      </c>
      <c r="M6789" s="118"/>
      <c r="N6789" s="118">
        <v>100.7287282132782</v>
      </c>
      <c r="O6789" s="118"/>
    </row>
    <row r="6790" spans="9:15" x14ac:dyDescent="0.35">
      <c r="I6790" s="223">
        <v>50303</v>
      </c>
      <c r="J6790" s="233">
        <v>99.955699769009712</v>
      </c>
      <c r="K6790" s="235">
        <v>99.994190852130657</v>
      </c>
      <c r="L6790" s="235">
        <v>99.993207484120148</v>
      </c>
      <c r="M6790" s="118"/>
      <c r="N6790" s="118">
        <v>100.72853947248224</v>
      </c>
      <c r="O6790" s="118"/>
    </row>
    <row r="6791" spans="9:15" x14ac:dyDescent="0.35">
      <c r="I6791" s="223">
        <v>50304</v>
      </c>
      <c r="J6791" s="233">
        <v>99.955726327901161</v>
      </c>
      <c r="K6791" s="235">
        <v>99.994194334833239</v>
      </c>
      <c r="L6791" s="235">
        <v>99.993210825249449</v>
      </c>
      <c r="M6791" s="118"/>
      <c r="N6791" s="118">
        <v>100.72835073168626</v>
      </c>
      <c r="O6791" s="118"/>
    </row>
    <row r="6792" spans="9:15" x14ac:dyDescent="0.35">
      <c r="I6792" s="223">
        <v>50305</v>
      </c>
      <c r="J6792" s="233">
        <v>99.95575288679261</v>
      </c>
      <c r="K6792" s="235">
        <v>99.99419781753582</v>
      </c>
      <c r="L6792" s="235">
        <v>99.993214166378749</v>
      </c>
      <c r="M6792" s="118"/>
      <c r="N6792" s="118">
        <v>100.7281619908903</v>
      </c>
      <c r="O6792" s="118"/>
    </row>
    <row r="6793" spans="9:15" x14ac:dyDescent="0.35">
      <c r="I6793" s="223">
        <v>50306</v>
      </c>
      <c r="J6793" s="233">
        <v>99.955779445684058</v>
      </c>
      <c r="K6793" s="235">
        <v>99.994201300238402</v>
      </c>
      <c r="L6793" s="235">
        <v>99.993217507508049</v>
      </c>
      <c r="M6793" s="118"/>
      <c r="N6793" s="118">
        <v>100.72797325009432</v>
      </c>
      <c r="O6793" s="118"/>
    </row>
    <row r="6794" spans="9:15" x14ac:dyDescent="0.35">
      <c r="I6794" s="223">
        <v>50307</v>
      </c>
      <c r="J6794" s="233">
        <v>99.955806004575507</v>
      </c>
      <c r="K6794" s="235">
        <v>99.994204782940983</v>
      </c>
      <c r="L6794" s="235">
        <v>99.99322084863735</v>
      </c>
      <c r="M6794" s="118"/>
      <c r="N6794" s="118">
        <v>100.72778450929836</v>
      </c>
      <c r="O6794" s="118"/>
    </row>
    <row r="6795" spans="9:15" x14ac:dyDescent="0.35">
      <c r="I6795" s="223">
        <v>50308</v>
      </c>
      <c r="J6795" s="233">
        <v>99.955832563466956</v>
      </c>
      <c r="K6795" s="235">
        <v>99.994208265643564</v>
      </c>
      <c r="L6795" s="235">
        <v>99.99322418976665</v>
      </c>
      <c r="M6795" s="118"/>
      <c r="N6795" s="118">
        <v>100.72759576850238</v>
      </c>
      <c r="O6795" s="118"/>
    </row>
    <row r="6796" spans="9:15" x14ac:dyDescent="0.35">
      <c r="I6796" s="223">
        <v>50309</v>
      </c>
      <c r="J6796" s="233">
        <v>99.955859122358405</v>
      </c>
      <c r="K6796" s="235">
        <v>99.994211748346146</v>
      </c>
      <c r="L6796" s="235">
        <v>99.99322753089595</v>
      </c>
      <c r="M6796" s="118"/>
      <c r="N6796" s="118">
        <v>100.72740702770642</v>
      </c>
      <c r="O6796" s="118"/>
    </row>
    <row r="6797" spans="9:15" x14ac:dyDescent="0.35">
      <c r="I6797" s="223">
        <v>50310</v>
      </c>
      <c r="J6797" s="233">
        <v>99.955885681249853</v>
      </c>
      <c r="K6797" s="235">
        <v>99.994215231048727</v>
      </c>
      <c r="L6797" s="235">
        <v>99.993230872025251</v>
      </c>
      <c r="M6797" s="118"/>
      <c r="N6797" s="118">
        <v>100.72721828691044</v>
      </c>
      <c r="O6797" s="118"/>
    </row>
    <row r="6798" spans="9:15" x14ac:dyDescent="0.35">
      <c r="I6798" s="223">
        <v>50311</v>
      </c>
      <c r="J6798" s="233">
        <v>99.955912240141302</v>
      </c>
      <c r="K6798" s="235">
        <v>99.994218713751309</v>
      </c>
      <c r="L6798" s="235">
        <v>99.993234213154551</v>
      </c>
      <c r="M6798" s="118"/>
      <c r="N6798" s="118">
        <v>100.72702954611448</v>
      </c>
      <c r="O6798" s="118"/>
    </row>
    <row r="6799" spans="9:15" x14ac:dyDescent="0.35">
      <c r="I6799" s="223">
        <v>50312</v>
      </c>
      <c r="J6799" s="233">
        <v>99.955938799032751</v>
      </c>
      <c r="K6799" s="235">
        <v>99.99422219645389</v>
      </c>
      <c r="L6799" s="235">
        <v>99.993237554283851</v>
      </c>
      <c r="M6799" s="118"/>
      <c r="N6799" s="118">
        <v>100.7268408053185</v>
      </c>
      <c r="O6799" s="118"/>
    </row>
    <row r="6800" spans="9:15" x14ac:dyDescent="0.35">
      <c r="I6800" s="223">
        <v>50313</v>
      </c>
      <c r="J6800" s="233">
        <v>99.9559653579242</v>
      </c>
      <c r="K6800" s="235">
        <v>99.994225679156472</v>
      </c>
      <c r="L6800" s="235">
        <v>99.993240895413152</v>
      </c>
      <c r="M6800" s="118"/>
      <c r="N6800" s="118">
        <v>100.72665206452254</v>
      </c>
      <c r="O6800" s="118"/>
    </row>
    <row r="6801" spans="9:15" x14ac:dyDescent="0.35">
      <c r="I6801" s="223">
        <v>50314</v>
      </c>
      <c r="J6801" s="233">
        <v>99.955991916815648</v>
      </c>
      <c r="K6801" s="235">
        <v>99.994229161859053</v>
      </c>
      <c r="L6801" s="235">
        <v>99.993244236542452</v>
      </c>
      <c r="M6801" s="118"/>
      <c r="N6801" s="118">
        <v>100.72646332372656</v>
      </c>
      <c r="O6801" s="118"/>
    </row>
    <row r="6802" spans="9:15" x14ac:dyDescent="0.35">
      <c r="I6802" s="223">
        <v>50315</v>
      </c>
      <c r="J6802" s="233">
        <v>99.956018475707097</v>
      </c>
      <c r="K6802" s="235">
        <v>99.994232644561635</v>
      </c>
      <c r="L6802" s="235">
        <v>99.993247577671752</v>
      </c>
      <c r="M6802" s="118"/>
      <c r="N6802" s="118">
        <v>100.7262745829306</v>
      </c>
      <c r="O6802" s="118"/>
    </row>
    <row r="6803" spans="9:15" x14ac:dyDescent="0.35">
      <c r="I6803" s="223">
        <v>50316</v>
      </c>
      <c r="J6803" s="233">
        <v>99.956045034598546</v>
      </c>
      <c r="K6803" s="235">
        <v>99.994236127264216</v>
      </c>
      <c r="L6803" s="235">
        <v>99.993250918801053</v>
      </c>
      <c r="M6803" s="118"/>
      <c r="N6803" s="118">
        <v>100.72608584213462</v>
      </c>
      <c r="O6803" s="118"/>
    </row>
    <row r="6804" spans="9:15" x14ac:dyDescent="0.35">
      <c r="I6804" s="223">
        <v>50317</v>
      </c>
      <c r="J6804" s="233">
        <v>99.956071593489995</v>
      </c>
      <c r="K6804" s="235">
        <v>99.994239609966797</v>
      </c>
      <c r="L6804" s="235">
        <v>99.993254259930353</v>
      </c>
      <c r="M6804" s="118"/>
      <c r="N6804" s="118">
        <v>100.72589710133866</v>
      </c>
      <c r="O6804" s="118"/>
    </row>
    <row r="6805" spans="9:15" x14ac:dyDescent="0.35">
      <c r="I6805" s="223">
        <v>50318</v>
      </c>
      <c r="J6805" s="233">
        <v>99.956098152381443</v>
      </c>
      <c r="K6805" s="235">
        <v>99.994243092669379</v>
      </c>
      <c r="L6805" s="235">
        <v>99.993257601059653</v>
      </c>
      <c r="M6805" s="118"/>
      <c r="N6805" s="118">
        <v>100.72570836054268</v>
      </c>
      <c r="O6805" s="118"/>
    </row>
    <row r="6806" spans="9:15" x14ac:dyDescent="0.35">
      <c r="I6806" s="223">
        <v>50319</v>
      </c>
      <c r="J6806" s="233">
        <v>99.956124711272892</v>
      </c>
      <c r="K6806" s="235">
        <v>99.99424657537196</v>
      </c>
      <c r="L6806" s="235">
        <v>99.993260942188954</v>
      </c>
      <c r="M6806" s="118"/>
      <c r="N6806" s="118">
        <v>100.72551961974672</v>
      </c>
      <c r="O6806" s="118"/>
    </row>
    <row r="6807" spans="9:15" x14ac:dyDescent="0.35">
      <c r="I6807" s="223">
        <v>50320</v>
      </c>
      <c r="J6807" s="233">
        <v>99.956151270164341</v>
      </c>
      <c r="K6807" s="235">
        <v>99.994250058074542</v>
      </c>
      <c r="L6807" s="235">
        <v>99.993264283318254</v>
      </c>
      <c r="M6807" s="118"/>
      <c r="N6807" s="118">
        <v>100.72533087895074</v>
      </c>
      <c r="O6807" s="118"/>
    </row>
    <row r="6808" spans="9:15" x14ac:dyDescent="0.35">
      <c r="I6808" s="223">
        <v>50321</v>
      </c>
      <c r="J6808" s="233">
        <v>99.95617782905579</v>
      </c>
      <c r="K6808" s="235">
        <v>99.994253540777123</v>
      </c>
      <c r="L6808" s="235">
        <v>99.993267624447554</v>
      </c>
      <c r="M6808" s="118"/>
      <c r="N6808" s="118">
        <v>100.72514213815478</v>
      </c>
      <c r="O6808" s="118"/>
    </row>
    <row r="6809" spans="9:15" x14ac:dyDescent="0.35">
      <c r="I6809" s="223">
        <v>50322</v>
      </c>
      <c r="J6809" s="233">
        <v>99.956204387947238</v>
      </c>
      <c r="K6809" s="235">
        <v>99.994257023479705</v>
      </c>
      <c r="L6809" s="235">
        <v>99.993270965576855</v>
      </c>
      <c r="M6809" s="118"/>
      <c r="N6809" s="118">
        <v>100.7249533973588</v>
      </c>
      <c r="O6809" s="118"/>
    </row>
    <row r="6810" spans="9:15" x14ac:dyDescent="0.35">
      <c r="I6810" s="223">
        <v>50323</v>
      </c>
      <c r="J6810" s="233">
        <v>99.956230946838687</v>
      </c>
      <c r="K6810" s="235">
        <v>99.994260506182286</v>
      </c>
      <c r="L6810" s="235">
        <v>99.993274306706155</v>
      </c>
      <c r="M6810" s="118"/>
      <c r="N6810" s="118">
        <v>100.72476465656284</v>
      </c>
      <c r="O6810" s="118"/>
    </row>
    <row r="6811" spans="9:15" x14ac:dyDescent="0.35">
      <c r="I6811" s="223">
        <v>50324</v>
      </c>
      <c r="J6811" s="233">
        <v>99.956257505730136</v>
      </c>
      <c r="K6811" s="235">
        <v>99.994263988884867</v>
      </c>
      <c r="L6811" s="235">
        <v>99.993277647835455</v>
      </c>
      <c r="M6811" s="118"/>
      <c r="N6811" s="118">
        <v>100.72457591576686</v>
      </c>
      <c r="O6811" s="118"/>
    </row>
    <row r="6812" spans="9:15" x14ac:dyDescent="0.35">
      <c r="I6812" s="223">
        <v>50325</v>
      </c>
      <c r="J6812" s="233">
        <v>99.956284064621585</v>
      </c>
      <c r="K6812" s="235">
        <v>99.994267471587449</v>
      </c>
      <c r="L6812" s="235">
        <v>99.993280988964756</v>
      </c>
      <c r="M6812" s="118"/>
      <c r="N6812" s="118">
        <v>100.7243871749709</v>
      </c>
      <c r="O6812" s="118"/>
    </row>
    <row r="6813" spans="9:15" x14ac:dyDescent="0.35">
      <c r="I6813" s="223">
        <v>50326</v>
      </c>
      <c r="J6813" s="233">
        <v>99.956310623513033</v>
      </c>
      <c r="K6813" s="235">
        <v>99.99427095429003</v>
      </c>
      <c r="L6813" s="235">
        <v>99.993284330094056</v>
      </c>
      <c r="M6813" s="118"/>
      <c r="N6813" s="118">
        <v>100.72419843417492</v>
      </c>
      <c r="O6813" s="118"/>
    </row>
    <row r="6814" spans="9:15" x14ac:dyDescent="0.35">
      <c r="I6814" s="223">
        <v>50327</v>
      </c>
      <c r="J6814" s="233">
        <v>99.956337182404482</v>
      </c>
      <c r="K6814" s="235">
        <v>99.994274436992612</v>
      </c>
      <c r="L6814" s="235">
        <v>99.993287671223356</v>
      </c>
      <c r="M6814" s="118"/>
      <c r="N6814" s="118">
        <v>100.72400969337896</v>
      </c>
      <c r="O6814" s="118"/>
    </row>
    <row r="6815" spans="9:15" x14ac:dyDescent="0.35">
      <c r="I6815" s="223">
        <v>50328</v>
      </c>
      <c r="J6815" s="233">
        <v>99.956363741295931</v>
      </c>
      <c r="K6815" s="235">
        <v>99.994277919695193</v>
      </c>
      <c r="L6815" s="235">
        <v>99.993291012352657</v>
      </c>
      <c r="M6815" s="118"/>
      <c r="N6815" s="118">
        <v>100.72382095258298</v>
      </c>
      <c r="O6815" s="118"/>
    </row>
    <row r="6816" spans="9:15" x14ac:dyDescent="0.35">
      <c r="I6816" s="223">
        <v>50329</v>
      </c>
      <c r="J6816" s="233">
        <v>99.95639030018738</v>
      </c>
      <c r="K6816" s="235">
        <v>99.994281402397775</v>
      </c>
      <c r="L6816" s="235">
        <v>99.993294353481957</v>
      </c>
      <c r="M6816" s="118"/>
      <c r="N6816" s="118">
        <v>100.72363221178702</v>
      </c>
      <c r="O6816" s="118"/>
    </row>
    <row r="6817" spans="9:15" x14ac:dyDescent="0.35">
      <c r="I6817" s="223">
        <v>50330</v>
      </c>
      <c r="J6817" s="233">
        <v>99.956416859078828</v>
      </c>
      <c r="K6817" s="235">
        <v>99.994284885100356</v>
      </c>
      <c r="L6817" s="235">
        <v>99.993297694611257</v>
      </c>
      <c r="M6817" s="118"/>
      <c r="N6817" s="118">
        <v>100.72344347099104</v>
      </c>
      <c r="O6817" s="118"/>
    </row>
    <row r="6818" spans="9:15" x14ac:dyDescent="0.35">
      <c r="I6818" s="223">
        <v>50331</v>
      </c>
      <c r="J6818" s="233">
        <v>99.956443417970277</v>
      </c>
      <c r="K6818" s="235">
        <v>99.994288367802938</v>
      </c>
      <c r="L6818" s="235">
        <v>99.993301035740558</v>
      </c>
      <c r="M6818" s="118"/>
      <c r="N6818" s="118">
        <v>100.72325473019508</v>
      </c>
      <c r="O6818" s="118"/>
    </row>
    <row r="6819" spans="9:15" x14ac:dyDescent="0.35">
      <c r="I6819" s="223">
        <v>50332</v>
      </c>
      <c r="J6819" s="233">
        <v>99.956469976861726</v>
      </c>
      <c r="K6819" s="235">
        <v>99.994291850505519</v>
      </c>
      <c r="L6819" s="235">
        <v>99.993304376869858</v>
      </c>
      <c r="M6819" s="118"/>
      <c r="N6819" s="118">
        <v>100.7230659893991</v>
      </c>
      <c r="O6819" s="118"/>
    </row>
    <row r="6820" spans="9:15" x14ac:dyDescent="0.35">
      <c r="I6820" s="223">
        <v>50333</v>
      </c>
      <c r="J6820" s="233">
        <v>99.956496535753175</v>
      </c>
      <c r="K6820" s="235">
        <v>99.9942953332081</v>
      </c>
      <c r="L6820" s="235">
        <v>99.993307717999159</v>
      </c>
      <c r="M6820" s="118"/>
      <c r="N6820" s="118">
        <v>100.72287724860314</v>
      </c>
      <c r="O6820" s="118"/>
    </row>
    <row r="6821" spans="9:15" x14ac:dyDescent="0.35">
      <c r="I6821" s="223">
        <v>50334</v>
      </c>
      <c r="J6821" s="233">
        <v>99.956523094644623</v>
      </c>
      <c r="K6821" s="235">
        <v>99.994298815910682</v>
      </c>
      <c r="L6821" s="235">
        <v>99.993311059128459</v>
      </c>
      <c r="M6821" s="118"/>
      <c r="N6821" s="118">
        <v>100.72268850780716</v>
      </c>
      <c r="O6821" s="118"/>
    </row>
    <row r="6822" spans="9:15" x14ac:dyDescent="0.35">
      <c r="I6822" s="223">
        <v>50335</v>
      </c>
      <c r="J6822" s="233">
        <v>99.956549653536072</v>
      </c>
      <c r="K6822" s="235">
        <v>99.994302298613263</v>
      </c>
      <c r="L6822" s="235">
        <v>99.993314400257759</v>
      </c>
      <c r="M6822" s="118"/>
      <c r="N6822" s="118">
        <v>100.7224997670112</v>
      </c>
      <c r="O6822" s="118"/>
    </row>
    <row r="6823" spans="9:15" x14ac:dyDescent="0.35">
      <c r="I6823" s="223">
        <v>50336</v>
      </c>
      <c r="J6823" s="233">
        <v>99.956576212427521</v>
      </c>
      <c r="K6823" s="235">
        <v>99.994305781315845</v>
      </c>
      <c r="L6823" s="235">
        <v>99.99331774138706</v>
      </c>
      <c r="M6823" s="118"/>
      <c r="N6823" s="118">
        <v>100.72231102621522</v>
      </c>
      <c r="O6823" s="118"/>
    </row>
    <row r="6824" spans="9:15" x14ac:dyDescent="0.35">
      <c r="I6824" s="223">
        <v>50337</v>
      </c>
      <c r="J6824" s="233">
        <v>99.95660277131897</v>
      </c>
      <c r="K6824" s="235">
        <v>99.994309264018426</v>
      </c>
      <c r="L6824" s="235">
        <v>99.99332108251636</v>
      </c>
      <c r="M6824" s="118"/>
      <c r="N6824" s="118">
        <v>100.72212228541926</v>
      </c>
      <c r="O6824" s="118"/>
    </row>
    <row r="6825" spans="9:15" x14ac:dyDescent="0.35">
      <c r="I6825" s="223">
        <v>50338</v>
      </c>
      <c r="J6825" s="233">
        <v>99.956629330210419</v>
      </c>
      <c r="K6825" s="235">
        <v>99.994312746721008</v>
      </c>
      <c r="L6825" s="235">
        <v>99.99332442364566</v>
      </c>
      <c r="M6825" s="118"/>
      <c r="N6825" s="118">
        <v>100.72193354462328</v>
      </c>
      <c r="O6825" s="118"/>
    </row>
    <row r="6826" spans="9:15" x14ac:dyDescent="0.35">
      <c r="I6826" s="223">
        <v>50339</v>
      </c>
      <c r="J6826" s="233">
        <v>99.956655889101867</v>
      </c>
      <c r="K6826" s="235">
        <v>99.994316229423589</v>
      </c>
      <c r="L6826" s="235">
        <v>99.993327764774961</v>
      </c>
      <c r="M6826" s="118"/>
      <c r="N6826" s="118">
        <v>100.72174480382732</v>
      </c>
      <c r="O6826" s="118"/>
    </row>
    <row r="6827" spans="9:15" x14ac:dyDescent="0.35">
      <c r="I6827" s="223">
        <v>50340</v>
      </c>
      <c r="J6827" s="233">
        <v>99.956682447993316</v>
      </c>
      <c r="K6827" s="235">
        <v>99.99431971212617</v>
      </c>
      <c r="L6827" s="235">
        <v>99.993331105904261</v>
      </c>
      <c r="M6827" s="118"/>
      <c r="N6827" s="118">
        <v>100.72155606303134</v>
      </c>
      <c r="O6827" s="118"/>
    </row>
    <row r="6828" spans="9:15" x14ac:dyDescent="0.35">
      <c r="I6828" s="223">
        <v>50341</v>
      </c>
      <c r="J6828" s="233">
        <v>99.956709006884765</v>
      </c>
      <c r="K6828" s="235">
        <v>99.994323194828752</v>
      </c>
      <c r="L6828" s="235">
        <v>99.993334447033561</v>
      </c>
      <c r="M6828" s="118"/>
      <c r="N6828" s="118">
        <v>100.72136732223538</v>
      </c>
      <c r="O6828" s="118"/>
    </row>
    <row r="6829" spans="9:15" x14ac:dyDescent="0.35">
      <c r="I6829" s="223">
        <v>50342</v>
      </c>
      <c r="J6829" s="233">
        <v>99.956735565776214</v>
      </c>
      <c r="K6829" s="235">
        <v>99.994326677531333</v>
      </c>
      <c r="L6829" s="235">
        <v>99.993337788162862</v>
      </c>
      <c r="M6829" s="118"/>
      <c r="N6829" s="118">
        <v>100.7211785814394</v>
      </c>
      <c r="O6829" s="118"/>
    </row>
    <row r="6830" spans="9:15" x14ac:dyDescent="0.35">
      <c r="I6830" s="223">
        <v>50343</v>
      </c>
      <c r="J6830" s="233">
        <v>99.956762124667662</v>
      </c>
      <c r="K6830" s="235">
        <v>99.994330160233915</v>
      </c>
      <c r="L6830" s="235">
        <v>99.993341129292162</v>
      </c>
      <c r="M6830" s="118"/>
      <c r="N6830" s="118">
        <v>100.72098984064344</v>
      </c>
      <c r="O6830" s="118"/>
    </row>
    <row r="6831" spans="9:15" x14ac:dyDescent="0.35">
      <c r="I6831" s="223">
        <v>50344</v>
      </c>
      <c r="J6831" s="233">
        <v>99.956788683559111</v>
      </c>
      <c r="K6831" s="235">
        <v>99.994333642936496</v>
      </c>
      <c r="L6831" s="235">
        <v>99.993344470421462</v>
      </c>
      <c r="M6831" s="118"/>
      <c r="N6831" s="118">
        <v>100.72080109984746</v>
      </c>
      <c r="O6831" s="118"/>
    </row>
    <row r="6832" spans="9:15" x14ac:dyDescent="0.35">
      <c r="I6832" s="223">
        <v>50345</v>
      </c>
      <c r="J6832" s="233">
        <v>99.95681524245056</v>
      </c>
      <c r="K6832" s="235">
        <v>99.994337125639078</v>
      </c>
      <c r="L6832" s="235">
        <v>99.993347811550763</v>
      </c>
      <c r="M6832" s="118"/>
      <c r="N6832" s="118">
        <v>100.7206123590515</v>
      </c>
      <c r="O6832" s="118"/>
    </row>
    <row r="6833" spans="9:15" x14ac:dyDescent="0.35">
      <c r="I6833" s="223">
        <v>50346</v>
      </c>
      <c r="J6833" s="233">
        <v>99.956841801342009</v>
      </c>
      <c r="K6833" s="235">
        <v>99.994340608341659</v>
      </c>
      <c r="L6833" s="235">
        <v>99.993351152680063</v>
      </c>
      <c r="M6833" s="118"/>
      <c r="N6833" s="118">
        <v>100.72042361825552</v>
      </c>
      <c r="O6833" s="118"/>
    </row>
    <row r="6834" spans="9:15" x14ac:dyDescent="0.35">
      <c r="I6834" s="223">
        <v>50347</v>
      </c>
      <c r="J6834" s="233">
        <v>99.956868360233457</v>
      </c>
      <c r="K6834" s="235">
        <v>99.99434409104424</v>
      </c>
      <c r="L6834" s="235">
        <v>99.993354493809363</v>
      </c>
      <c r="M6834" s="118"/>
      <c r="N6834" s="118">
        <v>100.72023487745956</v>
      </c>
      <c r="O6834" s="118"/>
    </row>
    <row r="6835" spans="9:15" x14ac:dyDescent="0.35">
      <c r="I6835" s="223">
        <v>50348</v>
      </c>
      <c r="J6835" s="233">
        <v>99.956894919124906</v>
      </c>
      <c r="K6835" s="235">
        <v>99.994347573746822</v>
      </c>
      <c r="L6835" s="235">
        <v>99.993357834938664</v>
      </c>
      <c r="M6835" s="118"/>
      <c r="N6835" s="118">
        <v>100.72004613666358</v>
      </c>
      <c r="O6835" s="118"/>
    </row>
    <row r="6836" spans="9:15" x14ac:dyDescent="0.35">
      <c r="I6836" s="223">
        <v>50349</v>
      </c>
      <c r="J6836" s="233">
        <v>99.956921478016355</v>
      </c>
      <c r="K6836" s="235">
        <v>99.994351056449403</v>
      </c>
      <c r="L6836" s="235">
        <v>99.993361176067964</v>
      </c>
      <c r="M6836" s="118"/>
      <c r="N6836" s="118">
        <v>100.71985739586762</v>
      </c>
      <c r="O6836" s="118"/>
    </row>
    <row r="6837" spans="9:15" x14ac:dyDescent="0.35">
      <c r="I6837" s="223">
        <v>50350</v>
      </c>
      <c r="J6837" s="233">
        <v>99.956948036907804</v>
      </c>
      <c r="K6837" s="235">
        <v>99.994354539151985</v>
      </c>
      <c r="L6837" s="235">
        <v>99.993364517197264</v>
      </c>
      <c r="M6837" s="118"/>
      <c r="N6837" s="118">
        <v>100.71966865507164</v>
      </c>
      <c r="O6837" s="118"/>
    </row>
    <row r="6838" spans="9:15" x14ac:dyDescent="0.35">
      <c r="I6838" s="223">
        <v>50351</v>
      </c>
      <c r="J6838" s="233">
        <v>99.956974595799252</v>
      </c>
      <c r="K6838" s="235">
        <v>99.994358021854566</v>
      </c>
      <c r="L6838" s="235">
        <v>99.993367858326565</v>
      </c>
      <c r="M6838" s="118"/>
      <c r="N6838" s="118">
        <v>100.71947991427568</v>
      </c>
      <c r="O6838" s="118"/>
    </row>
    <row r="6839" spans="9:15" x14ac:dyDescent="0.35">
      <c r="I6839" s="223">
        <v>50352</v>
      </c>
      <c r="J6839" s="233">
        <v>99.957001154690701</v>
      </c>
      <c r="K6839" s="235">
        <v>99.994361504557148</v>
      </c>
      <c r="L6839" s="235">
        <v>99.993371199455865</v>
      </c>
      <c r="M6839" s="118"/>
      <c r="N6839" s="118">
        <v>100.7192911734797</v>
      </c>
      <c r="O6839" s="118"/>
    </row>
    <row r="6840" spans="9:15" x14ac:dyDescent="0.35">
      <c r="I6840" s="223">
        <v>50353</v>
      </c>
      <c r="J6840" s="233">
        <v>99.95702771358215</v>
      </c>
      <c r="K6840" s="235">
        <v>99.994364987259729</v>
      </c>
      <c r="L6840" s="235">
        <v>99.993374540585165</v>
      </c>
      <c r="M6840" s="118"/>
      <c r="N6840" s="118">
        <v>100.71910243268374</v>
      </c>
      <c r="O6840" s="118"/>
    </row>
    <row r="6841" spans="9:15" x14ac:dyDescent="0.35">
      <c r="I6841" s="223">
        <v>50354</v>
      </c>
      <c r="J6841" s="233">
        <v>99.957054272473599</v>
      </c>
      <c r="K6841" s="235">
        <v>99.994368469962311</v>
      </c>
      <c r="L6841" s="235">
        <v>99.993377881714466</v>
      </c>
      <c r="M6841" s="118"/>
      <c r="N6841" s="118">
        <v>100.71891369188776</v>
      </c>
      <c r="O6841" s="118"/>
    </row>
    <row r="6842" spans="9:15" x14ac:dyDescent="0.35">
      <c r="I6842" s="223">
        <v>50355</v>
      </c>
      <c r="J6842" s="233">
        <v>99.957080831365047</v>
      </c>
      <c r="K6842" s="235">
        <v>99.994371952664892</v>
      </c>
      <c r="L6842" s="235">
        <v>99.993381222843766</v>
      </c>
      <c r="M6842" s="118"/>
      <c r="N6842" s="118">
        <v>100.7187249510918</v>
      </c>
      <c r="O6842" s="118"/>
    </row>
    <row r="6843" spans="9:15" x14ac:dyDescent="0.35">
      <c r="I6843" s="223">
        <v>50356</v>
      </c>
      <c r="J6843" s="233">
        <v>99.957107390256496</v>
      </c>
      <c r="K6843" s="235">
        <v>99.994375435367473</v>
      </c>
      <c r="L6843" s="235">
        <v>99.993384563973066</v>
      </c>
      <c r="M6843" s="118"/>
      <c r="N6843" s="118">
        <v>100.71853621029582</v>
      </c>
      <c r="O6843" s="118"/>
    </row>
    <row r="6844" spans="9:15" x14ac:dyDescent="0.35">
      <c r="I6844" s="223">
        <v>50357</v>
      </c>
      <c r="J6844" s="233">
        <v>99.957133949147945</v>
      </c>
      <c r="K6844" s="235">
        <v>99.994378918070055</v>
      </c>
      <c r="L6844" s="235">
        <v>99.993387905102367</v>
      </c>
      <c r="M6844" s="118"/>
      <c r="N6844" s="118">
        <v>100.71834746949986</v>
      </c>
      <c r="O6844" s="118"/>
    </row>
    <row r="6845" spans="9:15" x14ac:dyDescent="0.35">
      <c r="I6845" s="223">
        <v>50358</v>
      </c>
      <c r="J6845" s="233">
        <v>99.957160508039394</v>
      </c>
      <c r="K6845" s="235">
        <v>99.994382400772636</v>
      </c>
      <c r="L6845" s="235">
        <v>99.993391246231667</v>
      </c>
      <c r="M6845" s="118"/>
      <c r="N6845" s="118">
        <v>100.71815872870388</v>
      </c>
      <c r="O6845" s="118"/>
    </row>
    <row r="6846" spans="9:15" x14ac:dyDescent="0.35">
      <c r="I6846" s="223">
        <v>50359</v>
      </c>
      <c r="J6846" s="233">
        <v>99.957187066930842</v>
      </c>
      <c r="K6846" s="235">
        <v>99.994385883475218</v>
      </c>
      <c r="L6846" s="235">
        <v>99.993394587360967</v>
      </c>
      <c r="M6846" s="118"/>
      <c r="N6846" s="118">
        <v>100.71796998790792</v>
      </c>
      <c r="O6846" s="118"/>
    </row>
    <row r="6847" spans="9:15" x14ac:dyDescent="0.35">
      <c r="I6847" s="223">
        <v>50360</v>
      </c>
      <c r="J6847" s="233">
        <v>99.957213625822291</v>
      </c>
      <c r="K6847" s="235">
        <v>99.994389366177799</v>
      </c>
      <c r="L6847" s="235">
        <v>99.993397928490268</v>
      </c>
      <c r="M6847" s="118"/>
      <c r="N6847" s="118">
        <v>100.71778124711194</v>
      </c>
      <c r="O6847" s="118"/>
    </row>
    <row r="6848" spans="9:15" x14ac:dyDescent="0.35">
      <c r="I6848" s="223">
        <v>50361</v>
      </c>
      <c r="J6848" s="233">
        <v>99.95724018471374</v>
      </c>
      <c r="K6848" s="235">
        <v>99.994392848880381</v>
      </c>
      <c r="L6848" s="235">
        <v>99.993401269619568</v>
      </c>
      <c r="M6848" s="118"/>
      <c r="N6848" s="118">
        <v>100.71759250631598</v>
      </c>
      <c r="O6848" s="118"/>
    </row>
    <row r="6849" spans="9:15" x14ac:dyDescent="0.35">
      <c r="I6849" s="223">
        <v>50362</v>
      </c>
      <c r="J6849" s="233">
        <v>99.957266743605189</v>
      </c>
      <c r="K6849" s="235">
        <v>99.994396331582962</v>
      </c>
      <c r="L6849" s="235">
        <v>99.993404610748868</v>
      </c>
      <c r="M6849" s="118"/>
      <c r="N6849" s="118">
        <v>100.71740376552</v>
      </c>
      <c r="O6849" s="118"/>
    </row>
    <row r="6850" spans="9:15" x14ac:dyDescent="0.35">
      <c r="I6850" s="223">
        <v>50363</v>
      </c>
      <c r="J6850" s="233">
        <v>99.957293302496637</v>
      </c>
      <c r="K6850" s="235">
        <v>99.994399814285543</v>
      </c>
      <c r="L6850" s="235">
        <v>99.993407951878169</v>
      </c>
      <c r="M6850" s="118"/>
      <c r="N6850" s="118">
        <v>100.71721502472404</v>
      </c>
      <c r="O6850" s="118"/>
    </row>
    <row r="6851" spans="9:15" x14ac:dyDescent="0.35">
      <c r="I6851" s="223">
        <v>50364</v>
      </c>
      <c r="J6851" s="233">
        <v>99.957319861388086</v>
      </c>
      <c r="K6851" s="235">
        <v>99.994403296988125</v>
      </c>
      <c r="L6851" s="235">
        <v>99.993411293007469</v>
      </c>
      <c r="M6851" s="118"/>
      <c r="N6851" s="118">
        <v>100.71702628392806</v>
      </c>
      <c r="O6851" s="118"/>
    </row>
    <row r="6852" spans="9:15" x14ac:dyDescent="0.35">
      <c r="I6852" s="223">
        <v>50365</v>
      </c>
      <c r="J6852" s="233">
        <v>99.957346420279535</v>
      </c>
      <c r="K6852" s="235">
        <v>99.994406779690706</v>
      </c>
      <c r="L6852" s="235">
        <v>99.993414634136769</v>
      </c>
      <c r="M6852" s="118"/>
      <c r="N6852" s="118">
        <v>100.7168375431321</v>
      </c>
      <c r="O6852" s="118"/>
    </row>
    <row r="6853" spans="9:15" x14ac:dyDescent="0.35">
      <c r="I6853" s="223">
        <v>50366</v>
      </c>
      <c r="J6853" s="233">
        <v>99.957372979170984</v>
      </c>
      <c r="K6853" s="235">
        <v>99.994410262393288</v>
      </c>
      <c r="L6853" s="235">
        <v>99.99341797526607</v>
      </c>
      <c r="M6853" s="118"/>
      <c r="N6853" s="118">
        <v>100.71664880233612</v>
      </c>
      <c r="O6853" s="118"/>
    </row>
    <row r="6854" spans="9:15" x14ac:dyDescent="0.35">
      <c r="I6854" s="223">
        <v>50367</v>
      </c>
      <c r="J6854" s="233">
        <v>99.957399538062432</v>
      </c>
      <c r="K6854" s="235">
        <v>99.994413745095869</v>
      </c>
      <c r="L6854" s="235">
        <v>99.99342131639537</v>
      </c>
      <c r="M6854" s="118"/>
      <c r="N6854" s="118">
        <v>100.71646006154016</v>
      </c>
      <c r="O6854" s="118"/>
    </row>
    <row r="6855" spans="9:15" x14ac:dyDescent="0.35">
      <c r="I6855" s="223">
        <v>50368</v>
      </c>
      <c r="J6855" s="233">
        <v>99.957426096953881</v>
      </c>
      <c r="K6855" s="235">
        <v>99.994417227798451</v>
      </c>
      <c r="L6855" s="235">
        <v>99.99342465752467</v>
      </c>
      <c r="M6855" s="118"/>
      <c r="N6855" s="118">
        <v>100.71627132074418</v>
      </c>
      <c r="O6855" s="118"/>
    </row>
    <row r="6856" spans="9:15" x14ac:dyDescent="0.35">
      <c r="I6856" s="223">
        <v>50369</v>
      </c>
      <c r="J6856" s="233">
        <v>99.95745265584533</v>
      </c>
      <c r="K6856" s="235">
        <v>99.994420710501032</v>
      </c>
      <c r="L6856" s="235">
        <v>99.993427998653971</v>
      </c>
      <c r="M6856" s="118"/>
      <c r="N6856" s="118">
        <v>100.71608257994822</v>
      </c>
      <c r="O6856" s="118"/>
    </row>
    <row r="6857" spans="9:15" x14ac:dyDescent="0.35">
      <c r="I6857" s="223">
        <v>50370</v>
      </c>
      <c r="J6857" s="233">
        <v>99.957479214736779</v>
      </c>
      <c r="K6857" s="235">
        <v>99.994424193203614</v>
      </c>
      <c r="L6857" s="235">
        <v>99.993431339783271</v>
      </c>
      <c r="M6857" s="118"/>
      <c r="N6857" s="118">
        <v>100.71589383915224</v>
      </c>
      <c r="O6857" s="118"/>
    </row>
    <row r="6858" spans="9:15" x14ac:dyDescent="0.35">
      <c r="I6858" s="223">
        <v>50371</v>
      </c>
      <c r="J6858" s="233">
        <v>99.957505773628228</v>
      </c>
      <c r="K6858" s="235">
        <v>99.994427675906195</v>
      </c>
      <c r="L6858" s="235">
        <v>99.993434680912571</v>
      </c>
      <c r="M6858" s="118"/>
      <c r="N6858" s="118">
        <v>100.71570509835628</v>
      </c>
      <c r="O6858" s="118"/>
    </row>
    <row r="6859" spans="9:15" x14ac:dyDescent="0.35">
      <c r="I6859" s="223">
        <v>50372</v>
      </c>
      <c r="J6859" s="233">
        <v>99.957532332519676</v>
      </c>
      <c r="K6859" s="235">
        <v>99.994431158608776</v>
      </c>
      <c r="L6859" s="235">
        <v>99.993438022041872</v>
      </c>
      <c r="M6859" s="118"/>
      <c r="N6859" s="118">
        <v>100.7155163575603</v>
      </c>
      <c r="O6859" s="118"/>
    </row>
    <row r="6860" spans="9:15" x14ac:dyDescent="0.35">
      <c r="I6860" s="223">
        <v>50373</v>
      </c>
      <c r="J6860" s="233">
        <v>99.957558891411125</v>
      </c>
      <c r="K6860" s="235">
        <v>99.994434641311358</v>
      </c>
      <c r="L6860" s="235">
        <v>99.993441363171172</v>
      </c>
      <c r="M6860" s="118"/>
      <c r="N6860" s="118">
        <v>100.71532761676434</v>
      </c>
      <c r="O6860" s="118"/>
    </row>
    <row r="6861" spans="9:15" x14ac:dyDescent="0.35">
      <c r="I6861" s="223">
        <v>50374</v>
      </c>
      <c r="J6861" s="233">
        <v>99.957585450302574</v>
      </c>
      <c r="K6861" s="235">
        <v>99.994438124013939</v>
      </c>
      <c r="L6861" s="235">
        <v>99.993444704300472</v>
      </c>
      <c r="M6861" s="118"/>
      <c r="N6861" s="118">
        <v>100.71513887596836</v>
      </c>
      <c r="O6861" s="118"/>
    </row>
    <row r="6862" spans="9:15" x14ac:dyDescent="0.35">
      <c r="I6862" s="223">
        <v>50375</v>
      </c>
      <c r="J6862" s="233">
        <v>99.957612009194023</v>
      </c>
      <c r="K6862" s="235">
        <v>99.994441606716521</v>
      </c>
      <c r="L6862" s="235">
        <v>99.993448045429773</v>
      </c>
      <c r="M6862" s="118"/>
      <c r="N6862" s="118">
        <v>100.7149501351724</v>
      </c>
      <c r="O6862" s="118"/>
    </row>
    <row r="6863" spans="9:15" x14ac:dyDescent="0.35">
      <c r="I6863" s="223">
        <v>50376</v>
      </c>
      <c r="J6863" s="233">
        <v>99.957638568085471</v>
      </c>
      <c r="K6863" s="235">
        <v>99.994445089419102</v>
      </c>
      <c r="L6863" s="235">
        <v>99.993451386559073</v>
      </c>
      <c r="M6863" s="118"/>
      <c r="N6863" s="118">
        <v>100.71476139437642</v>
      </c>
      <c r="O6863" s="118"/>
    </row>
    <row r="6864" spans="9:15" x14ac:dyDescent="0.35">
      <c r="I6864" s="223">
        <v>50377</v>
      </c>
      <c r="J6864" s="233">
        <v>99.95766512697692</v>
      </c>
      <c r="K6864" s="235">
        <v>99.994448572121684</v>
      </c>
      <c r="L6864" s="235">
        <v>99.993454727688373</v>
      </c>
      <c r="M6864" s="118"/>
      <c r="N6864" s="118">
        <v>100.71457265358046</v>
      </c>
      <c r="O6864" s="118"/>
    </row>
    <row r="6865" spans="9:15" x14ac:dyDescent="0.35">
      <c r="I6865" s="223">
        <v>50378</v>
      </c>
      <c r="J6865" s="233">
        <v>99.957691685868369</v>
      </c>
      <c r="K6865" s="235">
        <v>99.994452054824265</v>
      </c>
      <c r="L6865" s="235">
        <v>99.993458068817674</v>
      </c>
      <c r="M6865" s="118"/>
      <c r="N6865" s="118">
        <v>100.71438391278448</v>
      </c>
      <c r="O6865" s="118"/>
    </row>
    <row r="6866" spans="9:15" x14ac:dyDescent="0.35">
      <c r="I6866" s="223">
        <v>50379</v>
      </c>
      <c r="J6866" s="233">
        <v>99.957718244759818</v>
      </c>
      <c r="K6866" s="235">
        <v>99.994455537526846</v>
      </c>
      <c r="L6866" s="235">
        <v>99.993461409946974</v>
      </c>
      <c r="M6866" s="118"/>
      <c r="N6866" s="118">
        <v>100.71419517198852</v>
      </c>
      <c r="O6866" s="118"/>
    </row>
    <row r="6867" spans="9:15" x14ac:dyDescent="0.35">
      <c r="I6867" s="223">
        <v>50380</v>
      </c>
      <c r="J6867" s="233">
        <v>99.957744803651266</v>
      </c>
      <c r="K6867" s="235">
        <v>99.994459020229428</v>
      </c>
      <c r="L6867" s="235">
        <v>99.993464751076274</v>
      </c>
      <c r="M6867" s="118"/>
      <c r="N6867" s="118">
        <v>100.71400643119254</v>
      </c>
      <c r="O6867" s="118"/>
    </row>
    <row r="6868" spans="9:15" x14ac:dyDescent="0.35">
      <c r="I6868" s="223">
        <v>50381</v>
      </c>
      <c r="J6868" s="233">
        <v>99.957771362542715</v>
      </c>
      <c r="K6868" s="235">
        <v>99.994462502932009</v>
      </c>
      <c r="L6868" s="235">
        <v>99.993468092205575</v>
      </c>
      <c r="M6868" s="118"/>
      <c r="N6868" s="118">
        <v>100.71381769039658</v>
      </c>
      <c r="O6868" s="118"/>
    </row>
    <row r="6869" spans="9:15" x14ac:dyDescent="0.35">
      <c r="I6869" s="223">
        <v>50382</v>
      </c>
      <c r="J6869" s="233">
        <v>99.957797921434164</v>
      </c>
      <c r="K6869" s="235">
        <v>99.994465985634591</v>
      </c>
      <c r="L6869" s="235">
        <v>99.993471433334875</v>
      </c>
      <c r="M6869" s="118"/>
      <c r="N6869" s="118">
        <v>100.7136289496006</v>
      </c>
      <c r="O6869" s="118"/>
    </row>
    <row r="6870" spans="9:15" x14ac:dyDescent="0.35">
      <c r="I6870" s="223">
        <v>50383</v>
      </c>
      <c r="J6870" s="233">
        <v>99.957824480325613</v>
      </c>
      <c r="K6870" s="235">
        <v>99.994469468337172</v>
      </c>
      <c r="L6870" s="235">
        <v>99.993474774464175</v>
      </c>
      <c r="M6870" s="118"/>
      <c r="N6870" s="118">
        <v>100.71344020880464</v>
      </c>
      <c r="O6870" s="118"/>
    </row>
    <row r="6871" spans="9:15" x14ac:dyDescent="0.35">
      <c r="I6871" s="223">
        <v>50384</v>
      </c>
      <c r="J6871" s="233">
        <v>99.957851039217061</v>
      </c>
      <c r="K6871" s="235">
        <v>99.994472951039754</v>
      </c>
      <c r="L6871" s="235">
        <v>99.993478115593476</v>
      </c>
      <c r="M6871" s="118"/>
      <c r="N6871" s="118">
        <v>100.71325146800866</v>
      </c>
      <c r="O6871" s="118"/>
    </row>
    <row r="6872" spans="9:15" x14ac:dyDescent="0.35">
      <c r="I6872" s="223">
        <v>50385</v>
      </c>
      <c r="J6872" s="233">
        <v>99.95787759810851</v>
      </c>
      <c r="K6872" s="235">
        <v>99.994476433742335</v>
      </c>
      <c r="L6872" s="235">
        <v>99.993481456722776</v>
      </c>
      <c r="M6872" s="118"/>
      <c r="N6872" s="118">
        <v>100.7130627272127</v>
      </c>
      <c r="O6872" s="118"/>
    </row>
    <row r="6873" spans="9:15" x14ac:dyDescent="0.35">
      <c r="I6873" s="223">
        <v>50386</v>
      </c>
      <c r="J6873" s="233">
        <v>99.957904156999959</v>
      </c>
      <c r="K6873" s="235">
        <v>99.994479916444917</v>
      </c>
      <c r="L6873" s="235">
        <v>99.993484797852076</v>
      </c>
      <c r="M6873" s="118"/>
      <c r="N6873" s="118">
        <v>100.71287398641672</v>
      </c>
      <c r="O6873" s="118"/>
    </row>
    <row r="6874" spans="9:15" x14ac:dyDescent="0.35">
      <c r="I6874" s="223">
        <v>50387</v>
      </c>
      <c r="J6874" s="233">
        <v>99.957930715891408</v>
      </c>
      <c r="K6874" s="235">
        <v>99.994483399147498</v>
      </c>
      <c r="L6874" s="235">
        <v>99.993488138981377</v>
      </c>
      <c r="M6874" s="118"/>
      <c r="N6874" s="118">
        <v>100.71268524562076</v>
      </c>
      <c r="O6874" s="118"/>
    </row>
    <row r="6875" spans="9:15" x14ac:dyDescent="0.35">
      <c r="I6875" s="223">
        <v>50388</v>
      </c>
      <c r="J6875" s="233">
        <v>99.957957274782856</v>
      </c>
      <c r="K6875" s="235">
        <v>99.994486881850079</v>
      </c>
      <c r="L6875" s="235">
        <v>99.993491480110677</v>
      </c>
      <c r="M6875" s="118"/>
      <c r="N6875" s="118">
        <v>100.71249650482478</v>
      </c>
      <c r="O6875" s="118"/>
    </row>
    <row r="6876" spans="9:15" x14ac:dyDescent="0.35">
      <c r="I6876" s="223">
        <v>50389</v>
      </c>
      <c r="J6876" s="233">
        <v>99.957983833674305</v>
      </c>
      <c r="K6876" s="235">
        <v>99.994490364552661</v>
      </c>
      <c r="L6876" s="235">
        <v>99.993494821239977</v>
      </c>
      <c r="M6876" s="118"/>
      <c r="N6876" s="118">
        <v>100.71230776402882</v>
      </c>
      <c r="O6876" s="118"/>
    </row>
    <row r="6877" spans="9:15" x14ac:dyDescent="0.35">
      <c r="I6877" s="223">
        <v>50390</v>
      </c>
      <c r="J6877" s="233">
        <v>99.958010392565754</v>
      </c>
      <c r="K6877" s="235">
        <v>99.994493847255242</v>
      </c>
      <c r="L6877" s="235">
        <v>99.993498162369278</v>
      </c>
      <c r="M6877" s="118"/>
      <c r="N6877" s="118">
        <v>100.71211902323284</v>
      </c>
      <c r="O6877" s="118"/>
    </row>
    <row r="6878" spans="9:15" x14ac:dyDescent="0.35">
      <c r="I6878" s="223">
        <v>50391</v>
      </c>
      <c r="J6878" s="233">
        <v>99.958036951457203</v>
      </c>
      <c r="K6878" s="235">
        <v>99.994497329957824</v>
      </c>
      <c r="L6878" s="235">
        <v>99.993501503498578</v>
      </c>
      <c r="M6878" s="118"/>
      <c r="N6878" s="118">
        <v>100.71193028243688</v>
      </c>
      <c r="O6878" s="118"/>
    </row>
    <row r="6879" spans="9:15" x14ac:dyDescent="0.35">
      <c r="I6879" s="223">
        <v>50392</v>
      </c>
      <c r="J6879" s="233">
        <v>99.958063510348651</v>
      </c>
      <c r="K6879" s="235">
        <v>99.994500812660405</v>
      </c>
      <c r="L6879" s="235">
        <v>99.993504844627878</v>
      </c>
      <c r="M6879" s="118"/>
      <c r="N6879" s="118">
        <v>100.7117415416409</v>
      </c>
      <c r="O6879" s="118"/>
    </row>
    <row r="6880" spans="9:15" x14ac:dyDescent="0.35">
      <c r="I6880" s="223">
        <v>50393</v>
      </c>
      <c r="J6880" s="233">
        <v>99.9580900692401</v>
      </c>
      <c r="K6880" s="235">
        <v>99.994504295362987</v>
      </c>
      <c r="L6880" s="235">
        <v>99.993508185757179</v>
      </c>
      <c r="M6880" s="118"/>
      <c r="N6880" s="118">
        <v>100.71155280084494</v>
      </c>
      <c r="O6880" s="118"/>
    </row>
    <row r="6881" spans="9:15" x14ac:dyDescent="0.35">
      <c r="I6881" s="223">
        <v>50394</v>
      </c>
      <c r="J6881" s="233">
        <v>99.958116628131549</v>
      </c>
      <c r="K6881" s="235">
        <v>99.994507778065568</v>
      </c>
      <c r="L6881" s="235">
        <v>99.993511526886479</v>
      </c>
      <c r="M6881" s="118"/>
      <c r="N6881" s="118">
        <v>100.71136406004896</v>
      </c>
      <c r="O6881" s="118"/>
    </row>
    <row r="6882" spans="9:15" x14ac:dyDescent="0.35">
      <c r="I6882" s="223">
        <v>50395</v>
      </c>
      <c r="J6882" s="233">
        <v>99.958143187022998</v>
      </c>
      <c r="K6882" s="235">
        <v>99.994511260768149</v>
      </c>
      <c r="L6882" s="235">
        <v>99.993514868015779</v>
      </c>
      <c r="M6882" s="118"/>
      <c r="N6882" s="118">
        <v>100.711175319253</v>
      </c>
      <c r="O6882" s="118"/>
    </row>
    <row r="6883" spans="9:15" x14ac:dyDescent="0.35">
      <c r="I6883" s="223">
        <v>50396</v>
      </c>
      <c r="J6883" s="233">
        <v>99.958169745914446</v>
      </c>
      <c r="K6883" s="235">
        <v>99.994514743470731</v>
      </c>
      <c r="L6883" s="235">
        <v>99.99351820914508</v>
      </c>
      <c r="M6883" s="118"/>
      <c r="N6883" s="118">
        <v>100.71098657845702</v>
      </c>
      <c r="O6883" s="118"/>
    </row>
    <row r="6884" spans="9:15" x14ac:dyDescent="0.35">
      <c r="I6884" s="223">
        <v>50397</v>
      </c>
      <c r="J6884" s="233">
        <v>99.958196304805895</v>
      </c>
      <c r="K6884" s="235">
        <v>99.994518226173312</v>
      </c>
      <c r="L6884" s="235">
        <v>99.99352155027438</v>
      </c>
      <c r="M6884" s="118"/>
      <c r="N6884" s="118">
        <v>100.71079783766106</v>
      </c>
      <c r="O6884" s="118"/>
    </row>
    <row r="6885" spans="9:15" x14ac:dyDescent="0.35">
      <c r="I6885" s="223">
        <v>50398</v>
      </c>
      <c r="J6885" s="233">
        <v>99.958222863697344</v>
      </c>
      <c r="K6885" s="235">
        <v>99.994521708875894</v>
      </c>
      <c r="L6885" s="235">
        <v>99.99352489140368</v>
      </c>
      <c r="M6885" s="118"/>
      <c r="N6885" s="118">
        <v>100.71060909686508</v>
      </c>
      <c r="O6885" s="118"/>
    </row>
    <row r="6886" spans="9:15" x14ac:dyDescent="0.35">
      <c r="I6886" s="223">
        <v>50399</v>
      </c>
      <c r="J6886" s="233">
        <v>99.958249422588793</v>
      </c>
      <c r="K6886" s="235">
        <v>99.994525191578475</v>
      </c>
      <c r="L6886" s="235">
        <v>99.993528232532981</v>
      </c>
      <c r="M6886" s="118"/>
      <c r="N6886" s="118">
        <v>100.71042035606912</v>
      </c>
      <c r="O6886" s="118"/>
    </row>
    <row r="6887" spans="9:15" x14ac:dyDescent="0.35">
      <c r="I6887" s="223">
        <v>50400</v>
      </c>
      <c r="J6887" s="233">
        <v>99.958275981480242</v>
      </c>
      <c r="K6887" s="235">
        <v>99.994528674281057</v>
      </c>
      <c r="L6887" s="235">
        <v>99.993531573662281</v>
      </c>
      <c r="M6887" s="118"/>
      <c r="N6887" s="118">
        <v>100.71023161527314</v>
      </c>
      <c r="O6887" s="118"/>
    </row>
    <row r="6888" spans="9:15" x14ac:dyDescent="0.35">
      <c r="I6888" s="223">
        <v>50401</v>
      </c>
      <c r="J6888" s="233">
        <v>99.95830254037169</v>
      </c>
      <c r="K6888" s="235">
        <v>99.994532156983638</v>
      </c>
      <c r="L6888" s="235">
        <v>99.993534914791582</v>
      </c>
      <c r="M6888" s="118"/>
      <c r="N6888" s="118">
        <v>100.71004287447718</v>
      </c>
      <c r="O6888" s="118"/>
    </row>
    <row r="6889" spans="9:15" x14ac:dyDescent="0.35">
      <c r="I6889" s="223">
        <v>50402</v>
      </c>
      <c r="J6889" s="233">
        <v>99.958329099263139</v>
      </c>
      <c r="K6889" s="235">
        <v>99.994535639686219</v>
      </c>
      <c r="L6889" s="235">
        <v>99.993538255920882</v>
      </c>
      <c r="M6889" s="118"/>
      <c r="N6889" s="118">
        <v>100.7098541336812</v>
      </c>
      <c r="O6889" s="118"/>
    </row>
    <row r="6890" spans="9:15" x14ac:dyDescent="0.35">
      <c r="I6890" s="223">
        <v>50403</v>
      </c>
      <c r="J6890" s="233">
        <v>99.958355658154588</v>
      </c>
      <c r="K6890" s="235">
        <v>99.994539122388801</v>
      </c>
      <c r="L6890" s="235">
        <v>99.993541597050182</v>
      </c>
      <c r="M6890" s="118"/>
      <c r="N6890" s="118">
        <v>100.70966539288524</v>
      </c>
      <c r="O6890" s="118"/>
    </row>
    <row r="6891" spans="9:15" x14ac:dyDescent="0.35">
      <c r="I6891" s="223">
        <v>50404</v>
      </c>
      <c r="J6891" s="233">
        <v>99.958382217046037</v>
      </c>
      <c r="K6891" s="235">
        <v>99.994542605091382</v>
      </c>
      <c r="L6891" s="235">
        <v>99.993544938179483</v>
      </c>
      <c r="M6891" s="118"/>
      <c r="N6891" s="118">
        <v>100.70947665208926</v>
      </c>
      <c r="O6891" s="118"/>
    </row>
    <row r="6892" spans="9:15" x14ac:dyDescent="0.35">
      <c r="I6892" s="223">
        <v>50405</v>
      </c>
      <c r="J6892" s="233">
        <v>99.958408775937485</v>
      </c>
      <c r="K6892" s="235">
        <v>99.994546087793964</v>
      </c>
      <c r="L6892" s="235">
        <v>99.993548279308783</v>
      </c>
      <c r="M6892" s="118"/>
      <c r="N6892" s="118">
        <v>100.7092879112933</v>
      </c>
      <c r="O6892" s="118"/>
    </row>
    <row r="6893" spans="9:15" x14ac:dyDescent="0.35">
      <c r="I6893" s="223">
        <v>50406</v>
      </c>
      <c r="J6893" s="233">
        <v>99.958435334828934</v>
      </c>
      <c r="K6893" s="235">
        <v>99.994549570496545</v>
      </c>
      <c r="L6893" s="235">
        <v>99.993551620438083</v>
      </c>
      <c r="M6893" s="118"/>
      <c r="N6893" s="118">
        <v>100.70909917049732</v>
      </c>
      <c r="O6893" s="118"/>
    </row>
    <row r="6894" spans="9:15" x14ac:dyDescent="0.35">
      <c r="I6894" s="223">
        <v>50407</v>
      </c>
      <c r="J6894" s="233">
        <v>99.958461893720383</v>
      </c>
      <c r="K6894" s="235">
        <v>99.994553053199127</v>
      </c>
      <c r="L6894" s="235">
        <v>99.993554961567384</v>
      </c>
      <c r="M6894" s="118"/>
      <c r="N6894" s="118">
        <v>100.70891042970136</v>
      </c>
      <c r="O6894" s="118"/>
    </row>
    <row r="6895" spans="9:15" x14ac:dyDescent="0.35">
      <c r="I6895" s="223">
        <v>50408</v>
      </c>
      <c r="J6895" s="233">
        <v>99.958488452611832</v>
      </c>
      <c r="K6895" s="235">
        <v>99.994556535901708</v>
      </c>
      <c r="L6895" s="235">
        <v>99.993558302696684</v>
      </c>
      <c r="M6895" s="118"/>
      <c r="N6895" s="118">
        <v>100.70872168890538</v>
      </c>
      <c r="O6895" s="118"/>
    </row>
    <row r="6896" spans="9:15" x14ac:dyDescent="0.35">
      <c r="I6896" s="223">
        <v>50409</v>
      </c>
      <c r="J6896" s="233">
        <v>99.95851501150328</v>
      </c>
      <c r="K6896" s="235">
        <v>99.99456001860429</v>
      </c>
      <c r="L6896" s="235">
        <v>99.993561643825984</v>
      </c>
      <c r="M6896" s="118"/>
      <c r="N6896" s="118">
        <v>100.70853294810942</v>
      </c>
      <c r="O6896" s="118"/>
    </row>
    <row r="6897" spans="9:15" x14ac:dyDescent="0.35">
      <c r="I6897" s="223">
        <v>50410</v>
      </c>
      <c r="J6897" s="233">
        <v>99.958541570394729</v>
      </c>
      <c r="K6897" s="235">
        <v>99.994563501306871</v>
      </c>
      <c r="L6897" s="235">
        <v>99.993564984955285</v>
      </c>
      <c r="M6897" s="118"/>
      <c r="N6897" s="118">
        <v>100.70834420731344</v>
      </c>
      <c r="O6897" s="118"/>
    </row>
    <row r="6898" spans="9:15" x14ac:dyDescent="0.35">
      <c r="I6898" s="223">
        <v>50411</v>
      </c>
      <c r="J6898" s="233">
        <v>99.958568129286178</v>
      </c>
      <c r="K6898" s="235">
        <v>99.994566984009452</v>
      </c>
      <c r="L6898" s="235">
        <v>99.993568326084585</v>
      </c>
      <c r="M6898" s="118"/>
      <c r="N6898" s="118">
        <v>100.70815546651748</v>
      </c>
      <c r="O6898" s="118"/>
    </row>
    <row r="6899" spans="9:15" x14ac:dyDescent="0.35">
      <c r="I6899" s="223">
        <v>50412</v>
      </c>
      <c r="J6899" s="233">
        <v>99.958594688177627</v>
      </c>
      <c r="K6899" s="235">
        <v>99.994570466712034</v>
      </c>
      <c r="L6899" s="235">
        <v>99.993571667213885</v>
      </c>
      <c r="M6899" s="118"/>
      <c r="N6899" s="118">
        <v>100.7079667257215</v>
      </c>
      <c r="O6899" s="118"/>
    </row>
    <row r="6900" spans="9:15" x14ac:dyDescent="0.35">
      <c r="I6900" s="223">
        <v>50413</v>
      </c>
      <c r="J6900" s="233">
        <v>99.958621247069075</v>
      </c>
      <c r="K6900" s="235">
        <v>99.994573949414615</v>
      </c>
      <c r="L6900" s="235">
        <v>99.993575008343186</v>
      </c>
      <c r="M6900" s="118"/>
      <c r="N6900" s="118">
        <v>100.70777798492554</v>
      </c>
      <c r="O6900" s="118"/>
    </row>
    <row r="6901" spans="9:15" x14ac:dyDescent="0.35">
      <c r="I6901" s="223">
        <v>50414</v>
      </c>
      <c r="J6901" s="233">
        <v>99.958647805960524</v>
      </c>
      <c r="K6901" s="235">
        <v>99.994577432117197</v>
      </c>
      <c r="L6901" s="235">
        <v>99.993578349472486</v>
      </c>
      <c r="M6901" s="118"/>
      <c r="N6901" s="118">
        <v>100.70758924412957</v>
      </c>
      <c r="O6901" s="118"/>
    </row>
    <row r="6902" spans="9:15" x14ac:dyDescent="0.35">
      <c r="I6902" s="223">
        <v>50415</v>
      </c>
      <c r="J6902" s="233">
        <v>99.958674364851973</v>
      </c>
      <c r="K6902" s="235">
        <v>99.994580914819778</v>
      </c>
      <c r="L6902" s="235">
        <v>99.993581690601786</v>
      </c>
      <c r="M6902" s="118"/>
      <c r="N6902" s="118">
        <v>100.7074005033336</v>
      </c>
      <c r="O6902" s="118"/>
    </row>
    <row r="6903" spans="9:15" x14ac:dyDescent="0.35">
      <c r="I6903" s="223">
        <v>50416</v>
      </c>
      <c r="J6903" s="233">
        <v>99.958700923743422</v>
      </c>
      <c r="K6903" s="235">
        <v>99.99458439752236</v>
      </c>
      <c r="L6903" s="235">
        <v>99.993585031731087</v>
      </c>
      <c r="M6903" s="118"/>
      <c r="N6903" s="118">
        <v>100.70721176253763</v>
      </c>
      <c r="O6903" s="118"/>
    </row>
    <row r="6904" spans="9:15" x14ac:dyDescent="0.35">
      <c r="I6904" s="223">
        <v>50417</v>
      </c>
      <c r="J6904" s="233">
        <v>99.95872748263487</v>
      </c>
      <c r="K6904" s="235">
        <v>99.994587880224941</v>
      </c>
      <c r="L6904" s="235">
        <v>99.993588372860387</v>
      </c>
      <c r="M6904" s="118"/>
      <c r="N6904" s="118">
        <v>100.70702302174166</v>
      </c>
      <c r="O6904" s="118"/>
    </row>
    <row r="6905" spans="9:15" x14ac:dyDescent="0.35">
      <c r="I6905" s="223">
        <v>50418</v>
      </c>
      <c r="J6905" s="233">
        <v>99.958754041526319</v>
      </c>
      <c r="K6905" s="235">
        <v>99.994591362927522</v>
      </c>
      <c r="L6905" s="235">
        <v>99.993591713989687</v>
      </c>
      <c r="M6905" s="118"/>
      <c r="N6905" s="118">
        <v>100.70683428094569</v>
      </c>
      <c r="O6905" s="118"/>
    </row>
    <row r="6906" spans="9:15" x14ac:dyDescent="0.35">
      <c r="I6906" s="223">
        <v>50419</v>
      </c>
      <c r="J6906" s="233">
        <v>99.958780600417768</v>
      </c>
      <c r="K6906" s="235">
        <v>99.994594845630104</v>
      </c>
      <c r="L6906" s="235">
        <v>99.993595055118988</v>
      </c>
      <c r="M6906" s="118"/>
      <c r="N6906" s="118">
        <v>100.70664554014972</v>
      </c>
      <c r="O6906" s="118"/>
    </row>
    <row r="6907" spans="9:15" x14ac:dyDescent="0.35">
      <c r="I6907" s="223">
        <v>50420</v>
      </c>
      <c r="J6907" s="233">
        <v>99.958807159309217</v>
      </c>
      <c r="K6907" s="235">
        <v>99.994598328332685</v>
      </c>
      <c r="L6907" s="235">
        <v>99.993598396248288</v>
      </c>
      <c r="M6907" s="118"/>
      <c r="N6907" s="118">
        <v>100.70645679935375</v>
      </c>
      <c r="O6907" s="118"/>
    </row>
    <row r="6908" spans="9:15" x14ac:dyDescent="0.35">
      <c r="I6908" s="223">
        <v>50421</v>
      </c>
      <c r="J6908" s="233">
        <v>99.958833718200665</v>
      </c>
      <c r="K6908" s="235">
        <v>99.994601811035267</v>
      </c>
      <c r="L6908" s="235">
        <v>99.993601737377588</v>
      </c>
      <c r="M6908" s="118"/>
      <c r="N6908" s="118">
        <v>100.70626805855778</v>
      </c>
      <c r="O6908" s="118"/>
    </row>
    <row r="6909" spans="9:15" x14ac:dyDescent="0.35">
      <c r="I6909" s="223">
        <v>50422</v>
      </c>
      <c r="J6909" s="233">
        <v>99.958860277092114</v>
      </c>
      <c r="K6909" s="235">
        <v>99.994605293737848</v>
      </c>
      <c r="L6909" s="235">
        <v>99.993605078506889</v>
      </c>
      <c r="M6909" s="118"/>
      <c r="N6909" s="118">
        <v>100.70607931776181</v>
      </c>
      <c r="O6909" s="118"/>
    </row>
    <row r="6910" spans="9:15" x14ac:dyDescent="0.35">
      <c r="I6910" s="223">
        <v>50423</v>
      </c>
      <c r="J6910" s="233">
        <v>99.958886835983563</v>
      </c>
      <c r="K6910" s="235">
        <v>99.99460877644043</v>
      </c>
      <c r="L6910" s="235">
        <v>99.993608419636189</v>
      </c>
      <c r="M6910" s="118"/>
      <c r="N6910" s="118">
        <v>100.70589057696584</v>
      </c>
      <c r="O6910" s="118"/>
    </row>
    <row r="6911" spans="9:15" x14ac:dyDescent="0.35">
      <c r="I6911" s="223">
        <v>50424</v>
      </c>
      <c r="J6911" s="233">
        <v>99.958913394875012</v>
      </c>
      <c r="K6911" s="235">
        <v>99.994612259143011</v>
      </c>
      <c r="L6911" s="235">
        <v>99.993611760765489</v>
      </c>
      <c r="M6911" s="118"/>
      <c r="N6911" s="118">
        <v>100.70570183616987</v>
      </c>
      <c r="O6911" s="118"/>
    </row>
    <row r="6912" spans="9:15" x14ac:dyDescent="0.35">
      <c r="I6912" s="223">
        <v>50425</v>
      </c>
      <c r="J6912" s="233">
        <v>99.95893995376646</v>
      </c>
      <c r="K6912" s="235">
        <v>99.994615741845593</v>
      </c>
      <c r="L6912" s="235">
        <v>99.99361510189479</v>
      </c>
      <c r="M6912" s="118"/>
      <c r="N6912" s="118">
        <v>100.7055130953739</v>
      </c>
      <c r="O6912" s="118"/>
    </row>
    <row r="6913" spans="9:15" x14ac:dyDescent="0.35">
      <c r="I6913" s="223">
        <v>50426</v>
      </c>
      <c r="J6913" s="233">
        <v>99.958966512657909</v>
      </c>
      <c r="K6913" s="235">
        <v>99.994619224548174</v>
      </c>
      <c r="L6913" s="235">
        <v>99.99361844302409</v>
      </c>
      <c r="M6913" s="118"/>
      <c r="N6913" s="118">
        <v>100.70532435457793</v>
      </c>
      <c r="O6913" s="118"/>
    </row>
    <row r="6914" spans="9:15" x14ac:dyDescent="0.35">
      <c r="I6914" s="223">
        <v>50427</v>
      </c>
      <c r="J6914" s="233">
        <v>99.958993071549358</v>
      </c>
      <c r="K6914" s="235">
        <v>99.994622707250755</v>
      </c>
      <c r="L6914" s="235">
        <v>99.99362178415339</v>
      </c>
      <c r="M6914" s="118"/>
      <c r="N6914" s="118">
        <v>100.70513561378196</v>
      </c>
      <c r="O6914" s="118"/>
    </row>
    <row r="6915" spans="9:15" x14ac:dyDescent="0.35">
      <c r="I6915" s="223">
        <v>50428</v>
      </c>
      <c r="J6915" s="233">
        <v>99.959019630440807</v>
      </c>
      <c r="K6915" s="235">
        <v>99.994626189953337</v>
      </c>
      <c r="L6915" s="235">
        <v>99.993625125282691</v>
      </c>
      <c r="M6915" s="118"/>
      <c r="N6915" s="118">
        <v>100.70494687298599</v>
      </c>
      <c r="O6915" s="118"/>
    </row>
    <row r="6916" spans="9:15" x14ac:dyDescent="0.35">
      <c r="I6916" s="223">
        <v>50429</v>
      </c>
      <c r="J6916" s="233">
        <v>99.959046189332255</v>
      </c>
      <c r="K6916" s="235">
        <v>99.994629672655918</v>
      </c>
      <c r="L6916" s="235">
        <v>99.993628466411991</v>
      </c>
      <c r="M6916" s="118"/>
      <c r="N6916" s="118">
        <v>100.70475813219002</v>
      </c>
      <c r="O6916" s="118"/>
    </row>
    <row r="6917" spans="9:15" x14ac:dyDescent="0.35">
      <c r="I6917" s="223">
        <v>50430</v>
      </c>
      <c r="J6917" s="233">
        <v>99.959072748223704</v>
      </c>
      <c r="K6917" s="235">
        <v>99.9946331553585</v>
      </c>
      <c r="L6917" s="235">
        <v>99.993631807541291</v>
      </c>
      <c r="M6917" s="118"/>
      <c r="N6917" s="118">
        <v>100.70456939139405</v>
      </c>
      <c r="O6917" s="118"/>
    </row>
    <row r="6918" spans="9:15" x14ac:dyDescent="0.35">
      <c r="I6918" s="223">
        <v>50431</v>
      </c>
      <c r="J6918" s="233">
        <v>99.959099307115153</v>
      </c>
      <c r="K6918" s="235">
        <v>99.994636638061081</v>
      </c>
      <c r="L6918" s="235">
        <v>99.993635148670592</v>
      </c>
      <c r="M6918" s="118"/>
      <c r="N6918" s="118">
        <v>100.70438065059808</v>
      </c>
      <c r="O6918" s="118"/>
    </row>
    <row r="6919" spans="9:15" x14ac:dyDescent="0.35">
      <c r="I6919" s="223">
        <v>50432</v>
      </c>
      <c r="J6919" s="233">
        <v>99.959125866006602</v>
      </c>
      <c r="K6919" s="235">
        <v>99.994640120763663</v>
      </c>
      <c r="L6919" s="235">
        <v>99.993638489799892</v>
      </c>
      <c r="M6919" s="118"/>
      <c r="N6919" s="118">
        <v>100.70419190980211</v>
      </c>
      <c r="O6919" s="118"/>
    </row>
    <row r="6920" spans="9:15" x14ac:dyDescent="0.35">
      <c r="I6920" s="223">
        <v>50433</v>
      </c>
      <c r="J6920" s="233">
        <v>99.959152424898051</v>
      </c>
      <c r="K6920" s="235">
        <v>99.994643603466244</v>
      </c>
      <c r="L6920" s="235">
        <v>99.993641830929192</v>
      </c>
      <c r="M6920" s="118"/>
      <c r="N6920" s="118">
        <v>100.70400316900614</v>
      </c>
      <c r="O6920" s="118"/>
    </row>
    <row r="6921" spans="9:15" x14ac:dyDescent="0.35">
      <c r="I6921" s="223">
        <v>50434</v>
      </c>
      <c r="J6921" s="233">
        <v>99.959178983789499</v>
      </c>
      <c r="K6921" s="235">
        <v>99.994647086168825</v>
      </c>
      <c r="L6921" s="235">
        <v>99.993645172058493</v>
      </c>
      <c r="M6921" s="118"/>
      <c r="N6921" s="118">
        <v>100.70381442821017</v>
      </c>
      <c r="O6921" s="118"/>
    </row>
    <row r="6922" spans="9:15" x14ac:dyDescent="0.35">
      <c r="I6922" s="223">
        <v>50435</v>
      </c>
      <c r="J6922" s="233">
        <v>99.959205542680948</v>
      </c>
      <c r="K6922" s="235">
        <v>99.994650568871407</v>
      </c>
      <c r="L6922" s="235">
        <v>99.993648513187793</v>
      </c>
      <c r="M6922" s="118"/>
      <c r="N6922" s="118">
        <v>100.7036256874142</v>
      </c>
      <c r="O6922" s="118"/>
    </row>
    <row r="6923" spans="9:15" x14ac:dyDescent="0.35">
      <c r="I6923" s="223">
        <v>50436</v>
      </c>
      <c r="J6923" s="233">
        <v>99.959232101572397</v>
      </c>
      <c r="K6923" s="235">
        <v>99.994654051573988</v>
      </c>
      <c r="L6923" s="235">
        <v>99.993651854317093</v>
      </c>
      <c r="M6923" s="118"/>
      <c r="N6923" s="118">
        <v>100.70343694661823</v>
      </c>
      <c r="O6923" s="118"/>
    </row>
    <row r="6924" spans="9:15" x14ac:dyDescent="0.35">
      <c r="I6924" s="223">
        <v>50437</v>
      </c>
      <c r="J6924" s="233">
        <v>99.959258660463846</v>
      </c>
      <c r="K6924" s="235">
        <v>99.99465753427657</v>
      </c>
      <c r="L6924" s="235">
        <v>99.993655195446394</v>
      </c>
      <c r="M6924" s="118"/>
      <c r="N6924" s="118">
        <v>100.70324820582226</v>
      </c>
      <c r="O6924" s="118"/>
    </row>
    <row r="6925" spans="9:15" x14ac:dyDescent="0.35">
      <c r="I6925" s="223">
        <v>50438</v>
      </c>
      <c r="J6925" s="233">
        <v>99.959285219355294</v>
      </c>
      <c r="K6925" s="235">
        <v>99.994661016979151</v>
      </c>
      <c r="L6925" s="235">
        <v>99.993658536575694</v>
      </c>
      <c r="M6925" s="118"/>
      <c r="N6925" s="118">
        <v>100.70305946502629</v>
      </c>
      <c r="O6925" s="118"/>
    </row>
    <row r="6926" spans="9:15" x14ac:dyDescent="0.35">
      <c r="I6926" s="223">
        <v>50439</v>
      </c>
      <c r="J6926" s="233">
        <v>99.959311778246743</v>
      </c>
      <c r="K6926" s="235">
        <v>99.994664499681733</v>
      </c>
      <c r="L6926" s="235">
        <v>99.993661877704994</v>
      </c>
      <c r="M6926" s="118"/>
      <c r="N6926" s="118">
        <v>100.70287072423032</v>
      </c>
      <c r="O6926" s="118"/>
    </row>
    <row r="6927" spans="9:15" x14ac:dyDescent="0.35">
      <c r="I6927" s="223">
        <v>50440</v>
      </c>
      <c r="J6927" s="233">
        <v>99.959338337138192</v>
      </c>
      <c r="K6927" s="235">
        <v>99.994667982384314</v>
      </c>
      <c r="L6927" s="235">
        <v>99.993665218834295</v>
      </c>
      <c r="M6927" s="118"/>
      <c r="N6927" s="118">
        <v>100.70268198343435</v>
      </c>
      <c r="O6927" s="118"/>
    </row>
    <row r="6928" spans="9:15" x14ac:dyDescent="0.35">
      <c r="I6928" s="223">
        <v>50441</v>
      </c>
      <c r="J6928" s="233">
        <v>99.959364896029641</v>
      </c>
      <c r="K6928" s="235">
        <v>99.994671465086896</v>
      </c>
      <c r="L6928" s="235">
        <v>99.993668559963595</v>
      </c>
      <c r="M6928" s="118"/>
      <c r="N6928" s="118">
        <v>100.70249324263838</v>
      </c>
      <c r="O6928" s="118"/>
    </row>
    <row r="6929" spans="9:15" x14ac:dyDescent="0.35">
      <c r="I6929" s="223">
        <v>50442</v>
      </c>
      <c r="J6929" s="233">
        <v>99.959391454921089</v>
      </c>
      <c r="K6929" s="235">
        <v>99.994674947789477</v>
      </c>
      <c r="L6929" s="235">
        <v>99.993671901092895</v>
      </c>
      <c r="M6929" s="118"/>
      <c r="N6929" s="118">
        <v>100.70230450184241</v>
      </c>
      <c r="O6929" s="118"/>
    </row>
    <row r="6930" spans="9:15" x14ac:dyDescent="0.35">
      <c r="I6930" s="223">
        <v>50443</v>
      </c>
      <c r="J6930" s="233">
        <v>99.959418013812538</v>
      </c>
      <c r="K6930" s="235">
        <v>99.994678430492058</v>
      </c>
      <c r="L6930" s="235">
        <v>99.993675242222196</v>
      </c>
      <c r="M6930" s="118"/>
      <c r="N6930" s="118">
        <v>100.70211576104644</v>
      </c>
      <c r="O6930" s="118"/>
    </row>
    <row r="6931" spans="9:15" x14ac:dyDescent="0.35">
      <c r="I6931" s="223">
        <v>50444</v>
      </c>
      <c r="J6931" s="233">
        <v>99.959444572703987</v>
      </c>
      <c r="K6931" s="235">
        <v>99.99468191319464</v>
      </c>
      <c r="L6931" s="235">
        <v>99.993678583351496</v>
      </c>
      <c r="M6931" s="118"/>
      <c r="N6931" s="118">
        <v>100.70192702025047</v>
      </c>
      <c r="O6931" s="118"/>
    </row>
    <row r="6932" spans="9:15" x14ac:dyDescent="0.35">
      <c r="I6932" s="223">
        <v>50445</v>
      </c>
      <c r="J6932" s="233">
        <v>99.959471131595436</v>
      </c>
      <c r="K6932" s="235">
        <v>99.994685395897221</v>
      </c>
      <c r="L6932" s="235">
        <v>99.993681924480796</v>
      </c>
      <c r="M6932" s="118"/>
      <c r="N6932" s="118">
        <v>100.7017382794545</v>
      </c>
      <c r="O6932" s="118"/>
    </row>
    <row r="6933" spans="9:15" x14ac:dyDescent="0.35">
      <c r="I6933" s="223">
        <v>50446</v>
      </c>
      <c r="J6933" s="233">
        <v>99.959497690486884</v>
      </c>
      <c r="K6933" s="235">
        <v>99.994688878599803</v>
      </c>
      <c r="L6933" s="235">
        <v>99.993685265610097</v>
      </c>
      <c r="M6933" s="118"/>
      <c r="N6933" s="118">
        <v>100.70154953865853</v>
      </c>
      <c r="O6933" s="118"/>
    </row>
    <row r="6934" spans="9:15" x14ac:dyDescent="0.35">
      <c r="I6934" s="223">
        <v>50447</v>
      </c>
      <c r="J6934" s="233">
        <v>99.959524249378333</v>
      </c>
      <c r="K6934" s="235">
        <v>99.994692361302384</v>
      </c>
      <c r="L6934" s="235">
        <v>99.993688606739397</v>
      </c>
      <c r="M6934" s="118"/>
      <c r="N6934" s="118">
        <v>100.70136079786256</v>
      </c>
      <c r="O6934" s="118"/>
    </row>
    <row r="6935" spans="9:15" x14ac:dyDescent="0.35">
      <c r="I6935" s="223">
        <v>50448</v>
      </c>
      <c r="J6935" s="233">
        <v>99.959550808269782</v>
      </c>
      <c r="K6935" s="235">
        <v>99.994695844004966</v>
      </c>
      <c r="L6935" s="235">
        <v>99.993691947868697</v>
      </c>
      <c r="M6935" s="118"/>
      <c r="N6935" s="118">
        <v>100.70117205706659</v>
      </c>
      <c r="O6935" s="118"/>
    </row>
    <row r="6936" spans="9:15" x14ac:dyDescent="0.35">
      <c r="I6936" s="223">
        <v>50449</v>
      </c>
      <c r="J6936" s="233">
        <v>99.959577367161231</v>
      </c>
      <c r="K6936" s="235">
        <v>99.994699326707547</v>
      </c>
      <c r="L6936" s="235">
        <v>99.993695288997998</v>
      </c>
      <c r="M6936" s="118"/>
      <c r="N6936" s="118">
        <v>100.70098331627062</v>
      </c>
      <c r="O6936" s="118"/>
    </row>
    <row r="6937" spans="9:15" x14ac:dyDescent="0.35">
      <c r="I6937" s="223">
        <v>50450</v>
      </c>
      <c r="J6937" s="233">
        <v>99.959603926052679</v>
      </c>
      <c r="K6937" s="235">
        <v>99.994702809410128</v>
      </c>
      <c r="L6937" s="235">
        <v>99.993698630127298</v>
      </c>
      <c r="M6937" s="118"/>
      <c r="N6937" s="118">
        <v>100.70079457547465</v>
      </c>
      <c r="O6937" s="118"/>
    </row>
    <row r="6938" spans="9:15" x14ac:dyDescent="0.35">
      <c r="I6938" s="223">
        <v>50451</v>
      </c>
      <c r="J6938" s="233">
        <v>99.959630484944128</v>
      </c>
      <c r="K6938" s="235">
        <v>99.99470629211271</v>
      </c>
      <c r="L6938" s="235">
        <v>99.993701971256598</v>
      </c>
      <c r="M6938" s="118"/>
      <c r="N6938" s="118">
        <v>100.70060583467868</v>
      </c>
      <c r="O6938" s="118"/>
    </row>
    <row r="6939" spans="9:15" x14ac:dyDescent="0.35">
      <c r="I6939" s="223">
        <v>50452</v>
      </c>
      <c r="J6939" s="233">
        <v>99.959657043835577</v>
      </c>
      <c r="K6939" s="235">
        <v>99.994709774815291</v>
      </c>
      <c r="L6939" s="235">
        <v>99.993705312385899</v>
      </c>
      <c r="M6939" s="118"/>
      <c r="N6939" s="118">
        <v>100.70041709388271</v>
      </c>
      <c r="O6939" s="118"/>
    </row>
    <row r="6940" spans="9:15" x14ac:dyDescent="0.35">
      <c r="I6940" s="223">
        <v>50453</v>
      </c>
      <c r="J6940" s="233">
        <v>99.959683602727026</v>
      </c>
      <c r="K6940" s="235">
        <v>99.994713257517873</v>
      </c>
      <c r="L6940" s="235">
        <v>99.993708653515199</v>
      </c>
      <c r="M6940" s="118"/>
      <c r="N6940" s="118">
        <v>100.70022835308674</v>
      </c>
      <c r="O6940" s="118"/>
    </row>
    <row r="6941" spans="9:15" x14ac:dyDescent="0.35">
      <c r="I6941" s="223">
        <v>50454</v>
      </c>
      <c r="J6941" s="233">
        <v>99.959710161618474</v>
      </c>
      <c r="K6941" s="235">
        <v>99.994716740220454</v>
      </c>
      <c r="L6941" s="235">
        <v>99.993711994644499</v>
      </c>
      <c r="M6941" s="118"/>
      <c r="N6941" s="118">
        <v>100.70003961229077</v>
      </c>
      <c r="O6941" s="118"/>
    </row>
    <row r="6942" spans="9:15" x14ac:dyDescent="0.35">
      <c r="I6942" s="223">
        <v>50455</v>
      </c>
      <c r="J6942" s="233">
        <v>99.959736720509923</v>
      </c>
      <c r="K6942" s="235">
        <v>99.994720222923036</v>
      </c>
      <c r="L6942" s="235">
        <v>99.9937153357738</v>
      </c>
      <c r="M6942" s="118"/>
      <c r="N6942" s="118">
        <v>100.6998508714948</v>
      </c>
      <c r="O6942" s="118"/>
    </row>
    <row r="6943" spans="9:15" x14ac:dyDescent="0.35">
      <c r="I6943" s="223">
        <v>50456</v>
      </c>
      <c r="J6943" s="233">
        <v>99.959763279401372</v>
      </c>
      <c r="K6943" s="235">
        <v>99.994723705625617</v>
      </c>
      <c r="L6943" s="235">
        <v>99.9937186769031</v>
      </c>
      <c r="M6943" s="118"/>
      <c r="N6943" s="118">
        <v>100.69966213069883</v>
      </c>
      <c r="O6943" s="118"/>
    </row>
    <row r="6944" spans="9:15" x14ac:dyDescent="0.35">
      <c r="I6944" s="223">
        <v>50457</v>
      </c>
      <c r="J6944" s="233">
        <v>99.959789838292821</v>
      </c>
      <c r="K6944" s="235">
        <v>99.994727188328199</v>
      </c>
      <c r="L6944" s="235">
        <v>99.9937220180324</v>
      </c>
      <c r="M6944" s="118"/>
      <c r="N6944" s="118">
        <v>100.69947338990286</v>
      </c>
      <c r="O6944" s="118"/>
    </row>
    <row r="6945" spans="9:15" x14ac:dyDescent="0.35">
      <c r="I6945" s="223">
        <v>50458</v>
      </c>
      <c r="J6945" s="233">
        <v>99.959816397184269</v>
      </c>
      <c r="K6945" s="235">
        <v>99.99473067103078</v>
      </c>
      <c r="L6945" s="235">
        <v>99.993725359161701</v>
      </c>
      <c r="M6945" s="118"/>
      <c r="N6945" s="118">
        <v>100.69928464910689</v>
      </c>
      <c r="O6945" s="118"/>
    </row>
    <row r="6946" spans="9:15" x14ac:dyDescent="0.35">
      <c r="I6946" s="223">
        <v>50459</v>
      </c>
      <c r="J6946" s="233">
        <v>99.959842956075718</v>
      </c>
      <c r="K6946" s="235">
        <v>99.994734153733361</v>
      </c>
      <c r="L6946" s="235">
        <v>99.993728700291001</v>
      </c>
      <c r="M6946" s="118"/>
      <c r="N6946" s="118">
        <v>100.69909590831092</v>
      </c>
      <c r="O6946" s="118"/>
    </row>
    <row r="6947" spans="9:15" x14ac:dyDescent="0.35">
      <c r="I6947" s="223">
        <v>50460</v>
      </c>
      <c r="J6947" s="233">
        <v>99.959869514967167</v>
      </c>
      <c r="K6947" s="235">
        <v>99.994737636435943</v>
      </c>
      <c r="L6947" s="235">
        <v>99.993732041420301</v>
      </c>
      <c r="M6947" s="118"/>
      <c r="N6947" s="118">
        <v>100.69890716751495</v>
      </c>
      <c r="O6947" s="118"/>
    </row>
    <row r="6948" spans="9:15" x14ac:dyDescent="0.35">
      <c r="I6948" s="223">
        <v>50461</v>
      </c>
      <c r="J6948" s="233">
        <v>99.959896073858616</v>
      </c>
      <c r="K6948" s="235">
        <v>99.994741119138524</v>
      </c>
      <c r="L6948" s="235">
        <v>99.993735382549602</v>
      </c>
      <c r="M6948" s="118"/>
      <c r="N6948" s="118">
        <v>100.69871842671898</v>
      </c>
      <c r="O6948" s="118"/>
    </row>
    <row r="6949" spans="9:15" x14ac:dyDescent="0.35">
      <c r="I6949" s="223">
        <v>50462</v>
      </c>
      <c r="J6949" s="233">
        <v>99.959922632750065</v>
      </c>
      <c r="K6949" s="235">
        <v>99.994744601841106</v>
      </c>
      <c r="L6949" s="235">
        <v>99.993738723678902</v>
      </c>
      <c r="M6949" s="118"/>
      <c r="N6949" s="118">
        <v>100.69852968592301</v>
      </c>
      <c r="O6949" s="118"/>
    </row>
    <row r="6950" spans="9:15" x14ac:dyDescent="0.35">
      <c r="I6950" s="223">
        <v>50463</v>
      </c>
      <c r="J6950" s="233">
        <v>99.959949191641513</v>
      </c>
      <c r="K6950" s="235">
        <v>99.994748084543687</v>
      </c>
      <c r="L6950" s="235">
        <v>99.993742064808202</v>
      </c>
      <c r="M6950" s="118"/>
      <c r="N6950" s="118">
        <v>100.69834094512704</v>
      </c>
      <c r="O6950" s="118"/>
    </row>
    <row r="6951" spans="9:15" x14ac:dyDescent="0.35">
      <c r="I6951" s="223">
        <v>50464</v>
      </c>
      <c r="J6951" s="233">
        <v>99.959975750532962</v>
      </c>
      <c r="K6951" s="235">
        <v>99.994751567246269</v>
      </c>
      <c r="L6951" s="235">
        <v>99.993745405937503</v>
      </c>
      <c r="M6951" s="118"/>
      <c r="N6951" s="118">
        <v>100.69815220433107</v>
      </c>
      <c r="O6951" s="118"/>
    </row>
    <row r="6952" spans="9:15" x14ac:dyDescent="0.35">
      <c r="I6952" s="223">
        <v>50465</v>
      </c>
      <c r="J6952" s="233">
        <v>99.960002309424411</v>
      </c>
      <c r="K6952" s="235">
        <v>99.99475504994885</v>
      </c>
      <c r="L6952" s="235">
        <v>99.993748747066803</v>
      </c>
      <c r="M6952" s="118"/>
      <c r="N6952" s="118">
        <v>100.6979634635351</v>
      </c>
      <c r="O6952" s="118"/>
    </row>
    <row r="6953" spans="9:15" x14ac:dyDescent="0.35">
      <c r="I6953" s="223">
        <v>50466</v>
      </c>
      <c r="J6953" s="233">
        <v>99.96002886831586</v>
      </c>
      <c r="K6953" s="235">
        <v>99.994758532651431</v>
      </c>
      <c r="L6953" s="235">
        <v>99.993752088196104</v>
      </c>
      <c r="M6953" s="118"/>
      <c r="N6953" s="118">
        <v>100.69777472273913</v>
      </c>
      <c r="O6953" s="118"/>
    </row>
    <row r="6954" spans="9:15" x14ac:dyDescent="0.35">
      <c r="I6954" s="223">
        <v>50467</v>
      </c>
      <c r="J6954" s="233">
        <v>99.960055427207308</v>
      </c>
      <c r="K6954" s="235">
        <v>99.994762015354013</v>
      </c>
      <c r="L6954" s="235">
        <v>99.993755429325404</v>
      </c>
      <c r="M6954" s="118"/>
      <c r="N6954" s="118">
        <v>100.69758598194316</v>
      </c>
      <c r="O6954" s="118"/>
    </row>
    <row r="6955" spans="9:15" x14ac:dyDescent="0.35">
      <c r="I6955" s="223">
        <v>50468</v>
      </c>
      <c r="J6955" s="233">
        <v>99.960081986098757</v>
      </c>
      <c r="K6955" s="235">
        <v>99.994765498056594</v>
      </c>
      <c r="L6955" s="235">
        <v>99.993758770454704</v>
      </c>
      <c r="M6955" s="118"/>
      <c r="N6955" s="118">
        <v>100.69739724114719</v>
      </c>
      <c r="O6955" s="118"/>
    </row>
    <row r="6956" spans="9:15" x14ac:dyDescent="0.35">
      <c r="I6956" s="223">
        <v>50469</v>
      </c>
      <c r="J6956" s="233">
        <v>99.960108544990206</v>
      </c>
      <c r="K6956" s="235">
        <v>99.994768980759176</v>
      </c>
      <c r="L6956" s="235">
        <v>99.993762111584005</v>
      </c>
      <c r="M6956" s="118"/>
      <c r="N6956" s="118">
        <v>100.69720850035122</v>
      </c>
      <c r="O6956" s="118"/>
    </row>
    <row r="6957" spans="9:15" x14ac:dyDescent="0.35">
      <c r="I6957" s="223">
        <v>50470</v>
      </c>
      <c r="J6957" s="233">
        <v>99.960135103881655</v>
      </c>
      <c r="K6957" s="235">
        <v>99.994772463461757</v>
      </c>
      <c r="L6957" s="235">
        <v>99.993765452713305</v>
      </c>
      <c r="M6957" s="118"/>
      <c r="N6957" s="118">
        <v>100.69701975955525</v>
      </c>
      <c r="O6957" s="118"/>
    </row>
    <row r="6958" spans="9:15" x14ac:dyDescent="0.35">
      <c r="I6958" s="223">
        <v>50471</v>
      </c>
      <c r="J6958" s="233">
        <v>99.960161662773103</v>
      </c>
      <c r="K6958" s="235">
        <v>99.994775946164339</v>
      </c>
      <c r="L6958" s="235">
        <v>99.993768793842605</v>
      </c>
      <c r="M6958" s="118"/>
      <c r="N6958" s="118">
        <v>100.69683101875928</v>
      </c>
      <c r="O6958" s="118"/>
    </row>
    <row r="6959" spans="9:15" x14ac:dyDescent="0.35">
      <c r="I6959" s="223">
        <v>50472</v>
      </c>
      <c r="J6959" s="233">
        <v>99.960188221664552</v>
      </c>
      <c r="K6959" s="235">
        <v>99.99477942886692</v>
      </c>
      <c r="L6959" s="235">
        <v>99.993772134971906</v>
      </c>
      <c r="M6959" s="118"/>
      <c r="N6959" s="118">
        <v>100.69664227796331</v>
      </c>
      <c r="O6959" s="118"/>
    </row>
    <row r="6960" spans="9:15" x14ac:dyDescent="0.35">
      <c r="I6960" s="223">
        <v>50473</v>
      </c>
      <c r="J6960" s="233">
        <v>99.960214780556001</v>
      </c>
      <c r="K6960" s="235">
        <v>99.994782911569501</v>
      </c>
      <c r="L6960" s="235">
        <v>99.993775476101206</v>
      </c>
      <c r="M6960" s="118"/>
      <c r="N6960" s="118">
        <v>100.69645353716734</v>
      </c>
      <c r="O6960" s="118"/>
    </row>
    <row r="6961" spans="9:15" x14ac:dyDescent="0.35">
      <c r="I6961" s="223">
        <v>50474</v>
      </c>
      <c r="J6961" s="233">
        <v>99.96024133944745</v>
      </c>
      <c r="K6961" s="235">
        <v>99.994786394272083</v>
      </c>
      <c r="L6961" s="235">
        <v>99.993778817230506</v>
      </c>
      <c r="M6961" s="118"/>
      <c r="N6961" s="118">
        <v>100.69626479637137</v>
      </c>
      <c r="O6961" s="118"/>
    </row>
    <row r="6962" spans="9:15" x14ac:dyDescent="0.35">
      <c r="I6962" s="223">
        <v>50475</v>
      </c>
      <c r="J6962" s="233">
        <v>99.960267898338898</v>
      </c>
      <c r="K6962" s="235">
        <v>99.994789876974664</v>
      </c>
      <c r="L6962" s="235">
        <v>99.993782158359807</v>
      </c>
      <c r="M6962" s="118"/>
      <c r="N6962" s="118">
        <v>100.6960760555754</v>
      </c>
      <c r="O6962" s="118"/>
    </row>
    <row r="6963" spans="9:15" x14ac:dyDescent="0.35">
      <c r="I6963" s="223">
        <v>50476</v>
      </c>
      <c r="J6963" s="233">
        <v>99.960294457230347</v>
      </c>
      <c r="K6963" s="235">
        <v>99.994793359677246</v>
      </c>
      <c r="L6963" s="235">
        <v>99.993785499489107</v>
      </c>
      <c r="M6963" s="118"/>
      <c r="N6963" s="118">
        <v>100.69588731477943</v>
      </c>
      <c r="O6963" s="118"/>
    </row>
    <row r="6964" spans="9:15" x14ac:dyDescent="0.35">
      <c r="I6964" s="223">
        <v>50477</v>
      </c>
      <c r="J6964" s="233">
        <v>99.960321016121796</v>
      </c>
      <c r="K6964" s="235">
        <v>99.994796842379827</v>
      </c>
      <c r="L6964" s="235">
        <v>99.993788840618407</v>
      </c>
      <c r="M6964" s="118"/>
      <c r="N6964" s="118">
        <v>100.69569857398346</v>
      </c>
      <c r="O6964" s="118"/>
    </row>
    <row r="6965" spans="9:15" x14ac:dyDescent="0.35">
      <c r="I6965" s="223">
        <v>50478</v>
      </c>
      <c r="J6965" s="233">
        <v>99.960347575013245</v>
      </c>
      <c r="K6965" s="235">
        <v>99.994800325082409</v>
      </c>
      <c r="L6965" s="235">
        <v>99.993792181747708</v>
      </c>
      <c r="M6965" s="118"/>
      <c r="N6965" s="118">
        <v>100.69550983318749</v>
      </c>
      <c r="O6965" s="118"/>
    </row>
    <row r="6966" spans="9:15" x14ac:dyDescent="0.35">
      <c r="I6966" s="223">
        <v>50479</v>
      </c>
      <c r="J6966" s="233">
        <v>99.960374133904693</v>
      </c>
      <c r="K6966" s="235">
        <v>99.99480380778499</v>
      </c>
      <c r="L6966" s="235">
        <v>99.993795522877008</v>
      </c>
      <c r="M6966" s="118"/>
      <c r="N6966" s="118">
        <v>100.69532109239152</v>
      </c>
      <c r="O6966" s="118"/>
    </row>
    <row r="6967" spans="9:15" x14ac:dyDescent="0.35">
      <c r="I6967" s="223">
        <v>50480</v>
      </c>
      <c r="J6967" s="233">
        <v>99.960400692796142</v>
      </c>
      <c r="K6967" s="235">
        <v>99.994807290487572</v>
      </c>
      <c r="L6967" s="235">
        <v>99.993798864006308</v>
      </c>
      <c r="M6967" s="118"/>
      <c r="N6967" s="118">
        <v>100.69513235159555</v>
      </c>
      <c r="O6967" s="118"/>
    </row>
    <row r="6968" spans="9:15" x14ac:dyDescent="0.35">
      <c r="I6968" s="223">
        <v>50481</v>
      </c>
      <c r="J6968" s="233">
        <v>99.960427251687591</v>
      </c>
      <c r="K6968" s="235">
        <v>99.994810773190153</v>
      </c>
      <c r="L6968" s="235">
        <v>99.993802205135609</v>
      </c>
      <c r="M6968" s="118"/>
      <c r="N6968" s="118">
        <v>100.69494361079958</v>
      </c>
      <c r="O6968" s="118"/>
    </row>
    <row r="6969" spans="9:15" x14ac:dyDescent="0.35">
      <c r="I6969" s="223">
        <v>50482</v>
      </c>
      <c r="J6969" s="233">
        <v>99.96045381057904</v>
      </c>
      <c r="K6969" s="235">
        <v>99.994814255892734</v>
      </c>
      <c r="L6969" s="235">
        <v>99.993805546264909</v>
      </c>
      <c r="M6969" s="118"/>
      <c r="N6969" s="118">
        <v>100.69475487000361</v>
      </c>
      <c r="O6969" s="118"/>
    </row>
    <row r="6970" spans="9:15" x14ac:dyDescent="0.35">
      <c r="I6970" s="223">
        <v>50483</v>
      </c>
      <c r="J6970" s="233">
        <v>99.960480369470488</v>
      </c>
      <c r="K6970" s="235">
        <v>99.994817738595316</v>
      </c>
      <c r="L6970" s="235">
        <v>99.993808887394209</v>
      </c>
      <c r="M6970" s="118"/>
      <c r="N6970" s="118">
        <v>100.69456612920764</v>
      </c>
      <c r="O6970" s="118"/>
    </row>
    <row r="6971" spans="9:15" x14ac:dyDescent="0.35">
      <c r="I6971" s="223">
        <v>50484</v>
      </c>
      <c r="J6971" s="233">
        <v>99.960506928361937</v>
      </c>
      <c r="K6971" s="235">
        <v>99.994821221297897</v>
      </c>
      <c r="L6971" s="235">
        <v>99.99381222852351</v>
      </c>
      <c r="M6971" s="118"/>
      <c r="N6971" s="118">
        <v>100.69437738841167</v>
      </c>
      <c r="O6971" s="118"/>
    </row>
    <row r="6972" spans="9:15" x14ac:dyDescent="0.35">
      <c r="I6972" s="223">
        <v>50485</v>
      </c>
      <c r="J6972" s="233">
        <v>99.960533487253386</v>
      </c>
      <c r="K6972" s="235">
        <v>99.994824704000479</v>
      </c>
      <c r="L6972" s="235">
        <v>99.99381556965281</v>
      </c>
      <c r="M6972" s="118"/>
      <c r="N6972" s="118">
        <v>100.6941886476157</v>
      </c>
      <c r="O6972" s="118"/>
    </row>
    <row r="6973" spans="9:15" x14ac:dyDescent="0.35">
      <c r="I6973" s="223">
        <v>50486</v>
      </c>
      <c r="J6973" s="233">
        <v>99.960560046144835</v>
      </c>
      <c r="K6973" s="235">
        <v>99.99482818670306</v>
      </c>
      <c r="L6973" s="235">
        <v>99.99381891078211</v>
      </c>
      <c r="M6973" s="118"/>
      <c r="N6973" s="118">
        <v>100.69399990681973</v>
      </c>
      <c r="O6973" s="118"/>
    </row>
    <row r="6974" spans="9:15" x14ac:dyDescent="0.35">
      <c r="I6974" s="223">
        <v>50487</v>
      </c>
      <c r="J6974" s="233">
        <v>99.960586605036283</v>
      </c>
      <c r="K6974" s="235">
        <v>99.994831669405642</v>
      </c>
      <c r="L6974" s="235">
        <v>99.993822251911411</v>
      </c>
      <c r="M6974" s="118"/>
      <c r="N6974" s="118">
        <v>100.69381116602376</v>
      </c>
      <c r="O6974" s="118"/>
    </row>
    <row r="6975" spans="9:15" x14ac:dyDescent="0.35">
      <c r="I6975" s="223">
        <v>50488</v>
      </c>
      <c r="J6975" s="233">
        <v>99.960613163927732</v>
      </c>
      <c r="K6975" s="235">
        <v>99.994835152108223</v>
      </c>
      <c r="L6975" s="235">
        <v>99.993825593040711</v>
      </c>
      <c r="M6975" s="118"/>
      <c r="N6975" s="118">
        <v>100.69362242522779</v>
      </c>
      <c r="O6975" s="118"/>
    </row>
    <row r="6976" spans="9:15" x14ac:dyDescent="0.35">
      <c r="I6976" s="223">
        <v>50489</v>
      </c>
      <c r="J6976" s="233">
        <v>99.960639722819181</v>
      </c>
      <c r="K6976" s="235">
        <v>99.994838634810804</v>
      </c>
      <c r="L6976" s="235">
        <v>99.993828934170011</v>
      </c>
      <c r="M6976" s="118"/>
      <c r="N6976" s="118">
        <v>100.69343368443182</v>
      </c>
      <c r="O6976" s="118"/>
    </row>
    <row r="6977" spans="9:15" x14ac:dyDescent="0.35">
      <c r="I6977" s="223">
        <v>50490</v>
      </c>
      <c r="J6977" s="233">
        <v>99.96066628171063</v>
      </c>
      <c r="K6977" s="235">
        <v>99.994842117513386</v>
      </c>
      <c r="L6977" s="235">
        <v>99.993832275299312</v>
      </c>
      <c r="M6977" s="118"/>
      <c r="N6977" s="118">
        <v>100.69324494363585</v>
      </c>
      <c r="O6977" s="118"/>
    </row>
    <row r="6978" spans="9:15" x14ac:dyDescent="0.35">
      <c r="I6978" s="223">
        <v>50491</v>
      </c>
      <c r="J6978" s="233">
        <v>99.960692840602078</v>
      </c>
      <c r="K6978" s="235">
        <v>99.994845600215967</v>
      </c>
      <c r="L6978" s="235">
        <v>99.993835616428612</v>
      </c>
      <c r="M6978" s="118"/>
      <c r="N6978" s="118">
        <v>100.69305620283988</v>
      </c>
      <c r="O6978" s="118"/>
    </row>
    <row r="6979" spans="9:15" x14ac:dyDescent="0.35">
      <c r="I6979" s="223">
        <v>50492</v>
      </c>
      <c r="J6979" s="233">
        <v>99.960719399493527</v>
      </c>
      <c r="K6979" s="235">
        <v>99.994849082918549</v>
      </c>
      <c r="L6979" s="235">
        <v>99.993838957557912</v>
      </c>
      <c r="M6979" s="118"/>
      <c r="N6979" s="118">
        <v>100.69286746204391</v>
      </c>
      <c r="O6979" s="118"/>
    </row>
    <row r="6980" spans="9:15" x14ac:dyDescent="0.35">
      <c r="I6980" s="223">
        <v>50493</v>
      </c>
      <c r="J6980" s="233">
        <v>99.960745958384976</v>
      </c>
      <c r="K6980" s="235">
        <v>99.99485256562113</v>
      </c>
      <c r="L6980" s="235">
        <v>99.993842298687213</v>
      </c>
      <c r="M6980" s="118"/>
      <c r="N6980" s="118">
        <v>100.69267872124794</v>
      </c>
      <c r="O6980" s="118"/>
    </row>
    <row r="6981" spans="9:15" x14ac:dyDescent="0.35">
      <c r="I6981" s="223">
        <v>50494</v>
      </c>
      <c r="J6981" s="233">
        <v>99.960772517276425</v>
      </c>
      <c r="K6981" s="235">
        <v>99.994856048323712</v>
      </c>
      <c r="L6981" s="235">
        <v>99.993845639816513</v>
      </c>
      <c r="M6981" s="118"/>
      <c r="N6981" s="118">
        <v>100.69248998045197</v>
      </c>
      <c r="O6981" s="118"/>
    </row>
    <row r="6982" spans="9:15" x14ac:dyDescent="0.35">
      <c r="I6982" s="223">
        <v>50495</v>
      </c>
      <c r="J6982" s="233">
        <v>99.960799076167874</v>
      </c>
      <c r="K6982" s="235">
        <v>99.994859531026293</v>
      </c>
      <c r="L6982" s="235">
        <v>99.993848980945813</v>
      </c>
      <c r="M6982" s="118"/>
      <c r="N6982" s="118">
        <v>100.692301239656</v>
      </c>
      <c r="O6982" s="118"/>
    </row>
    <row r="6983" spans="9:15" x14ac:dyDescent="0.35">
      <c r="I6983" s="223">
        <v>50496</v>
      </c>
      <c r="J6983" s="233">
        <v>99.960825635059322</v>
      </c>
      <c r="K6983" s="235">
        <v>99.994863013728875</v>
      </c>
      <c r="L6983" s="235">
        <v>99.993852322075114</v>
      </c>
      <c r="M6983" s="118"/>
      <c r="N6983" s="118">
        <v>100.69211249886003</v>
      </c>
      <c r="O6983" s="118"/>
    </row>
    <row r="6984" spans="9:15" x14ac:dyDescent="0.35">
      <c r="I6984" s="223">
        <v>50497</v>
      </c>
      <c r="J6984" s="233">
        <v>99.960852193950771</v>
      </c>
      <c r="K6984" s="235">
        <v>99.994866496431456</v>
      </c>
      <c r="L6984" s="235">
        <v>99.993855663204414</v>
      </c>
      <c r="M6984" s="118"/>
      <c r="N6984" s="118">
        <v>100.69192375806406</v>
      </c>
      <c r="O6984" s="118"/>
    </row>
    <row r="6985" spans="9:15" x14ac:dyDescent="0.35">
      <c r="I6985" s="223">
        <v>50498</v>
      </c>
      <c r="J6985" s="233">
        <v>99.96087875284222</v>
      </c>
      <c r="K6985" s="235">
        <v>99.994869979134037</v>
      </c>
      <c r="L6985" s="235">
        <v>99.993859004333714</v>
      </c>
      <c r="M6985" s="118"/>
      <c r="N6985" s="118">
        <v>100.69173501726809</v>
      </c>
      <c r="O6985" s="118"/>
    </row>
    <row r="6986" spans="9:15" x14ac:dyDescent="0.35">
      <c r="I6986" s="223">
        <v>50499</v>
      </c>
      <c r="J6986" s="233">
        <v>99.960905311733669</v>
      </c>
      <c r="K6986" s="235">
        <v>99.994873461836619</v>
      </c>
      <c r="L6986" s="235">
        <v>99.993862345463015</v>
      </c>
      <c r="M6986" s="118"/>
      <c r="N6986" s="118">
        <v>100.69154627647212</v>
      </c>
      <c r="O6986" s="118"/>
    </row>
    <row r="6987" spans="9:15" x14ac:dyDescent="0.35">
      <c r="I6987" s="223">
        <v>50500</v>
      </c>
      <c r="J6987" s="233">
        <v>99.960931870625117</v>
      </c>
      <c r="K6987" s="235">
        <v>99.9948769445392</v>
      </c>
      <c r="L6987" s="235">
        <v>99.993865686592315</v>
      </c>
      <c r="M6987" s="118"/>
      <c r="N6987" s="118">
        <v>100.69135753567615</v>
      </c>
      <c r="O6987" s="118"/>
    </row>
    <row r="6988" spans="9:15" x14ac:dyDescent="0.35">
      <c r="I6988" s="223">
        <v>50501</v>
      </c>
      <c r="J6988" s="233">
        <v>99.960958429516566</v>
      </c>
      <c r="K6988" s="235">
        <v>99.994880427241782</v>
      </c>
      <c r="L6988" s="235">
        <v>99.993869027721615</v>
      </c>
      <c r="M6988" s="118"/>
      <c r="N6988" s="118">
        <v>100.69116879488018</v>
      </c>
      <c r="O6988" s="118"/>
    </row>
    <row r="6989" spans="9:15" x14ac:dyDescent="0.35">
      <c r="I6989" s="223">
        <v>50502</v>
      </c>
      <c r="J6989" s="233">
        <v>99.960984988408015</v>
      </c>
      <c r="K6989" s="235">
        <v>99.994883909944363</v>
      </c>
      <c r="L6989" s="235">
        <v>99.993872368850916</v>
      </c>
      <c r="M6989" s="118"/>
      <c r="N6989" s="118">
        <v>100.69098005408421</v>
      </c>
      <c r="O6989" s="118"/>
    </row>
    <row r="6990" spans="9:15" x14ac:dyDescent="0.35">
      <c r="I6990" s="223">
        <v>50503</v>
      </c>
      <c r="J6990" s="233">
        <v>99.961011547299464</v>
      </c>
      <c r="K6990" s="235">
        <v>99.994887392646945</v>
      </c>
      <c r="L6990" s="235">
        <v>99.993875709980216</v>
      </c>
      <c r="M6990" s="118"/>
      <c r="N6990" s="118">
        <v>100.69079131328824</v>
      </c>
      <c r="O6990" s="118"/>
    </row>
    <row r="6991" spans="9:15" x14ac:dyDescent="0.35">
      <c r="I6991" s="223">
        <v>50504</v>
      </c>
      <c r="J6991" s="233">
        <v>99.961038106190912</v>
      </c>
      <c r="K6991" s="235">
        <v>99.994890875349526</v>
      </c>
      <c r="L6991" s="235">
        <v>99.993879051109516</v>
      </c>
      <c r="M6991" s="118"/>
      <c r="N6991" s="118">
        <v>100.69060257249227</v>
      </c>
      <c r="O6991" s="118"/>
    </row>
    <row r="6992" spans="9:15" x14ac:dyDescent="0.35">
      <c r="I6992" s="223">
        <v>50505</v>
      </c>
      <c r="J6992" s="233">
        <v>99.961064665082361</v>
      </c>
      <c r="K6992" s="235">
        <v>99.994894358052107</v>
      </c>
      <c r="L6992" s="235">
        <v>99.993882392238817</v>
      </c>
      <c r="M6992" s="118"/>
      <c r="N6992" s="118">
        <v>100.6904138316963</v>
      </c>
      <c r="O6992" s="118"/>
    </row>
    <row r="6993" spans="9:15" x14ac:dyDescent="0.35">
      <c r="I6993" s="223">
        <v>50506</v>
      </c>
      <c r="J6993" s="233">
        <v>99.96109122397381</v>
      </c>
      <c r="K6993" s="235">
        <v>99.994897840754689</v>
      </c>
      <c r="L6993" s="235">
        <v>99.993885733368117</v>
      </c>
      <c r="M6993" s="118"/>
      <c r="N6993" s="118">
        <v>100.69022509090033</v>
      </c>
      <c r="O6993" s="118"/>
    </row>
    <row r="6994" spans="9:15" x14ac:dyDescent="0.35">
      <c r="I6994" s="223">
        <v>50507</v>
      </c>
      <c r="J6994" s="233">
        <v>99.961117782865259</v>
      </c>
      <c r="K6994" s="235">
        <v>99.99490132345727</v>
      </c>
      <c r="L6994" s="235">
        <v>99.993889074497417</v>
      </c>
      <c r="M6994" s="118"/>
      <c r="N6994" s="118">
        <v>100.69003635010436</v>
      </c>
      <c r="O6994" s="118"/>
    </row>
    <row r="6995" spans="9:15" x14ac:dyDescent="0.35">
      <c r="I6995" s="223">
        <v>50508</v>
      </c>
      <c r="J6995" s="233">
        <v>99.961144341756707</v>
      </c>
      <c r="K6995" s="235">
        <v>99.994904806159852</v>
      </c>
      <c r="L6995" s="235">
        <v>99.993892415626718</v>
      </c>
      <c r="M6995" s="118"/>
      <c r="N6995" s="118">
        <v>100.68984760930839</v>
      </c>
      <c r="O6995" s="118"/>
    </row>
    <row r="6996" spans="9:15" x14ac:dyDescent="0.35">
      <c r="I6996" s="223">
        <v>50509</v>
      </c>
      <c r="J6996" s="233">
        <v>99.961170900648156</v>
      </c>
      <c r="K6996" s="235">
        <v>99.994908288862433</v>
      </c>
      <c r="L6996" s="235">
        <v>99.993895756756018</v>
      </c>
      <c r="M6996" s="118"/>
      <c r="N6996" s="118">
        <v>100.68965886851242</v>
      </c>
      <c r="O6996" s="118"/>
    </row>
    <row r="6997" spans="9:15" x14ac:dyDescent="0.35">
      <c r="I6997" s="223">
        <v>50510</v>
      </c>
      <c r="J6997" s="233">
        <v>99.961197459539605</v>
      </c>
      <c r="K6997" s="235">
        <v>99.994911771565015</v>
      </c>
      <c r="L6997" s="235">
        <v>99.993899097885318</v>
      </c>
      <c r="M6997" s="118"/>
      <c r="N6997" s="118">
        <v>100.68947012771645</v>
      </c>
      <c r="O6997" s="118"/>
    </row>
    <row r="6998" spans="9:15" x14ac:dyDescent="0.35">
      <c r="I6998" s="223">
        <v>50511</v>
      </c>
      <c r="J6998" s="233">
        <v>99.961224018431054</v>
      </c>
      <c r="K6998" s="235">
        <v>99.994915254267596</v>
      </c>
      <c r="L6998" s="235">
        <v>99.993902439014619</v>
      </c>
      <c r="M6998" s="118"/>
      <c r="N6998" s="118">
        <v>100.68928138692048</v>
      </c>
      <c r="O6998" s="118"/>
    </row>
    <row r="6999" spans="9:15" x14ac:dyDescent="0.35">
      <c r="I6999" s="223">
        <v>50512</v>
      </c>
      <c r="J6999" s="233">
        <v>99.961250577322502</v>
      </c>
      <c r="K6999" s="235">
        <v>99.994918736970178</v>
      </c>
      <c r="L6999" s="235">
        <v>99.993905780143919</v>
      </c>
      <c r="M6999" s="118"/>
      <c r="N6999" s="118">
        <v>100.68909264612451</v>
      </c>
      <c r="O6999" s="118"/>
    </row>
    <row r="7000" spans="9:15" x14ac:dyDescent="0.35">
      <c r="I7000" s="223">
        <v>50513</v>
      </c>
      <c r="J7000" s="233">
        <v>99.961277136213951</v>
      </c>
      <c r="K7000" s="235">
        <v>99.994922219672759</v>
      </c>
      <c r="L7000" s="235">
        <v>99.993909121273219</v>
      </c>
      <c r="M7000" s="118"/>
      <c r="N7000" s="118">
        <v>100.68890390532854</v>
      </c>
      <c r="O7000" s="118"/>
    </row>
    <row r="7001" spans="9:15" x14ac:dyDescent="0.35">
      <c r="I7001" s="223">
        <v>50514</v>
      </c>
      <c r="J7001" s="233">
        <v>99.9613036951054</v>
      </c>
      <c r="K7001" s="235">
        <v>99.99492570237534</v>
      </c>
      <c r="L7001" s="235">
        <v>99.99391246240252</v>
      </c>
      <c r="M7001" s="118"/>
      <c r="N7001" s="118">
        <v>100.68871516453257</v>
      </c>
      <c r="O7001" s="118"/>
    </row>
    <row r="7002" spans="9:15" x14ac:dyDescent="0.35">
      <c r="I7002" s="223">
        <v>50515</v>
      </c>
      <c r="J7002" s="233">
        <v>99.961330253996849</v>
      </c>
      <c r="K7002" s="235">
        <v>99.994929185077922</v>
      </c>
      <c r="L7002" s="235">
        <v>99.99391580353182</v>
      </c>
      <c r="M7002" s="118"/>
      <c r="N7002" s="118">
        <v>100.6885264237366</v>
      </c>
      <c r="O7002" s="118"/>
    </row>
    <row r="7003" spans="9:15" x14ac:dyDescent="0.35">
      <c r="I7003" s="223">
        <v>50516</v>
      </c>
      <c r="J7003" s="233">
        <v>99.961356812888297</v>
      </c>
      <c r="K7003" s="235">
        <v>99.994932667780503</v>
      </c>
      <c r="L7003" s="235">
        <v>99.99391914466112</v>
      </c>
      <c r="M7003" s="118"/>
      <c r="N7003" s="118">
        <v>100.68833768294063</v>
      </c>
      <c r="O7003" s="118"/>
    </row>
    <row r="7004" spans="9:15" x14ac:dyDescent="0.35">
      <c r="I7004" s="223">
        <v>50517</v>
      </c>
      <c r="J7004" s="233">
        <v>99.961383371779746</v>
      </c>
      <c r="K7004" s="235">
        <v>99.994936150483085</v>
      </c>
      <c r="L7004" s="235">
        <v>99.993922485790421</v>
      </c>
      <c r="M7004" s="118"/>
      <c r="N7004" s="118">
        <v>100.68814894214466</v>
      </c>
      <c r="O7004" s="118"/>
    </row>
    <row r="7005" spans="9:15" x14ac:dyDescent="0.35">
      <c r="I7005" s="223">
        <v>50518</v>
      </c>
      <c r="J7005" s="233">
        <v>99.961409930671195</v>
      </c>
      <c r="K7005" s="235">
        <v>99.994939633185666</v>
      </c>
      <c r="L7005" s="235">
        <v>99.993925826919721</v>
      </c>
      <c r="M7005" s="118"/>
      <c r="N7005" s="118">
        <v>100.68796020134869</v>
      </c>
      <c r="O7005" s="118"/>
    </row>
    <row r="7006" spans="9:15" x14ac:dyDescent="0.35">
      <c r="I7006" s="223">
        <v>50519</v>
      </c>
      <c r="J7006" s="233">
        <v>99.961436489562644</v>
      </c>
      <c r="K7006" s="235">
        <v>99.994943115888248</v>
      </c>
      <c r="L7006" s="235">
        <v>99.993929168049021</v>
      </c>
      <c r="M7006" s="118"/>
      <c r="N7006" s="118">
        <v>100.68777146055272</v>
      </c>
      <c r="O7006" s="118"/>
    </row>
    <row r="7007" spans="9:15" x14ac:dyDescent="0.35">
      <c r="I7007" s="223">
        <v>50520</v>
      </c>
      <c r="J7007" s="233">
        <v>99.961463048454092</v>
      </c>
      <c r="K7007" s="235">
        <v>99.994946598590829</v>
      </c>
      <c r="L7007" s="235">
        <v>99.993932509178322</v>
      </c>
      <c r="M7007" s="118"/>
      <c r="N7007" s="118">
        <v>100.68758271975675</v>
      </c>
      <c r="O7007" s="118"/>
    </row>
    <row r="7008" spans="9:15" x14ac:dyDescent="0.35">
      <c r="I7008" s="223">
        <v>50521</v>
      </c>
      <c r="J7008" s="233">
        <v>99.961489607345541</v>
      </c>
      <c r="K7008" s="235">
        <v>99.99495008129341</v>
      </c>
      <c r="L7008" s="235">
        <v>99.993935850307622</v>
      </c>
      <c r="M7008" s="118"/>
      <c r="N7008" s="118">
        <v>100.68739397896078</v>
      </c>
      <c r="O7008" s="118"/>
    </row>
    <row r="7009" spans="9:15" x14ac:dyDescent="0.35">
      <c r="I7009" s="223">
        <v>50522</v>
      </c>
      <c r="J7009" s="233">
        <v>99.96151616623699</v>
      </c>
      <c r="K7009" s="235">
        <v>99.994953563995992</v>
      </c>
      <c r="L7009" s="235">
        <v>99.993939191436922</v>
      </c>
      <c r="M7009" s="118"/>
      <c r="N7009" s="118">
        <v>100.68720523816481</v>
      </c>
      <c r="O7009" s="118"/>
    </row>
    <row r="7010" spans="9:15" x14ac:dyDescent="0.35">
      <c r="I7010" s="223">
        <v>50523</v>
      </c>
      <c r="J7010" s="233">
        <v>99.961542725128439</v>
      </c>
      <c r="K7010" s="235">
        <v>99.994957046698573</v>
      </c>
      <c r="L7010" s="235">
        <v>99.993942532566223</v>
      </c>
      <c r="M7010" s="118"/>
      <c r="N7010" s="118">
        <v>100.68701649736884</v>
      </c>
      <c r="O7010" s="118"/>
    </row>
    <row r="7011" spans="9:15" x14ac:dyDescent="0.35">
      <c r="I7011" s="223">
        <v>50524</v>
      </c>
      <c r="J7011" s="233">
        <v>99.961569284019888</v>
      </c>
      <c r="K7011" s="235">
        <v>99.994960529401155</v>
      </c>
      <c r="L7011" s="235">
        <v>99.993945873695523</v>
      </c>
      <c r="M7011" s="118"/>
      <c r="N7011" s="118">
        <v>100.68682775657287</v>
      </c>
      <c r="O7011" s="118"/>
    </row>
    <row r="7012" spans="9:15" x14ac:dyDescent="0.35">
      <c r="I7012" s="223">
        <v>50525</v>
      </c>
      <c r="J7012" s="233">
        <v>99.961595842911336</v>
      </c>
      <c r="K7012" s="235">
        <v>99.994964012103736</v>
      </c>
      <c r="L7012" s="235">
        <v>99.993949214824823</v>
      </c>
      <c r="M7012" s="118"/>
      <c r="N7012" s="118">
        <v>100.6866390157769</v>
      </c>
      <c r="O7012" s="118"/>
    </row>
    <row r="7013" spans="9:15" x14ac:dyDescent="0.35">
      <c r="I7013" s="223">
        <v>50526</v>
      </c>
      <c r="J7013" s="233">
        <v>99.961622401802785</v>
      </c>
      <c r="K7013" s="235">
        <v>99.994967494806318</v>
      </c>
      <c r="L7013" s="235">
        <v>99.993952555954124</v>
      </c>
      <c r="M7013" s="118"/>
      <c r="N7013" s="118">
        <v>100.68645027498093</v>
      </c>
      <c r="O7013" s="118"/>
    </row>
    <row r="7014" spans="9:15" x14ac:dyDescent="0.35">
      <c r="I7014" s="223">
        <v>50527</v>
      </c>
      <c r="J7014" s="233">
        <v>99.961648960694234</v>
      </c>
      <c r="K7014" s="235">
        <v>99.994970977508899</v>
      </c>
      <c r="L7014" s="235">
        <v>99.993955897083424</v>
      </c>
      <c r="M7014" s="118"/>
      <c r="N7014" s="118">
        <v>100.68626153418496</v>
      </c>
      <c r="O7014" s="118"/>
    </row>
    <row r="7015" spans="9:15" x14ac:dyDescent="0.35">
      <c r="I7015" s="223">
        <v>50528</v>
      </c>
      <c r="J7015" s="233">
        <v>99.961675519585683</v>
      </c>
      <c r="K7015" s="235">
        <v>99.994974460211481</v>
      </c>
      <c r="L7015" s="235">
        <v>99.993959238212724</v>
      </c>
      <c r="M7015" s="118"/>
      <c r="N7015" s="118">
        <v>100.68607279338899</v>
      </c>
      <c r="O7015" s="118"/>
    </row>
    <row r="7016" spans="9:15" x14ac:dyDescent="0.35">
      <c r="I7016" s="223">
        <v>50529</v>
      </c>
      <c r="J7016" s="233">
        <v>99.961702078477131</v>
      </c>
      <c r="K7016" s="235">
        <v>99.994977942914062</v>
      </c>
      <c r="L7016" s="235">
        <v>99.993962579342025</v>
      </c>
      <c r="M7016" s="118"/>
      <c r="N7016" s="118">
        <v>100.68588405259302</v>
      </c>
      <c r="O7016" s="118"/>
    </row>
    <row r="7017" spans="9:15" x14ac:dyDescent="0.35">
      <c r="I7017" s="223">
        <v>50530</v>
      </c>
      <c r="J7017" s="233">
        <v>99.96172863736858</v>
      </c>
      <c r="K7017" s="235">
        <v>99.994981425616643</v>
      </c>
      <c r="L7017" s="235">
        <v>99.993965920471325</v>
      </c>
      <c r="M7017" s="118"/>
      <c r="N7017" s="118">
        <v>100.68569531179705</v>
      </c>
      <c r="O7017" s="118"/>
    </row>
    <row r="7018" spans="9:15" x14ac:dyDescent="0.35">
      <c r="I7018" s="223">
        <v>50531</v>
      </c>
      <c r="J7018" s="233">
        <v>99.961755196260029</v>
      </c>
      <c r="K7018" s="235">
        <v>99.994984908319225</v>
      </c>
      <c r="L7018" s="235">
        <v>99.993969261600625</v>
      </c>
      <c r="M7018" s="118"/>
      <c r="N7018" s="118">
        <v>100.68550657100108</v>
      </c>
      <c r="O7018" s="118"/>
    </row>
    <row r="7019" spans="9:15" x14ac:dyDescent="0.35">
      <c r="I7019" s="223">
        <v>50532</v>
      </c>
      <c r="J7019" s="233">
        <v>99.961781755151478</v>
      </c>
      <c r="K7019" s="235">
        <v>99.994988391021806</v>
      </c>
      <c r="L7019" s="235">
        <v>99.993972602729926</v>
      </c>
      <c r="M7019" s="118"/>
      <c r="N7019" s="118">
        <v>100.68531783020511</v>
      </c>
      <c r="O7019" s="118"/>
    </row>
    <row r="7020" spans="9:15" x14ac:dyDescent="0.35">
      <c r="I7020" s="223">
        <v>50533</v>
      </c>
      <c r="J7020" s="233">
        <v>99.961808314042926</v>
      </c>
      <c r="K7020" s="235">
        <v>99.994991873724388</v>
      </c>
      <c r="L7020" s="235">
        <v>99.993975943859226</v>
      </c>
      <c r="M7020" s="118"/>
      <c r="N7020" s="118">
        <v>100.68512908940914</v>
      </c>
      <c r="O7020" s="118"/>
    </row>
    <row r="7021" spans="9:15" x14ac:dyDescent="0.35">
      <c r="I7021" s="223">
        <v>50534</v>
      </c>
      <c r="J7021" s="233">
        <v>99.961834872934375</v>
      </c>
      <c r="K7021" s="235">
        <v>99.994995356426969</v>
      </c>
      <c r="L7021" s="235">
        <v>99.993979284988527</v>
      </c>
      <c r="M7021" s="118"/>
      <c r="N7021" s="118">
        <v>100.68494034861317</v>
      </c>
      <c r="O7021" s="118"/>
    </row>
    <row r="7022" spans="9:15" x14ac:dyDescent="0.35">
      <c r="I7022" s="223">
        <v>50535</v>
      </c>
      <c r="J7022" s="233">
        <v>99.961861431825824</v>
      </c>
      <c r="K7022" s="235">
        <v>99.994998839129551</v>
      </c>
      <c r="L7022" s="235">
        <v>99.993982626117827</v>
      </c>
      <c r="M7022" s="118"/>
      <c r="N7022" s="118">
        <v>100.6847516078172</v>
      </c>
      <c r="O7022" s="118"/>
    </row>
    <row r="7023" spans="9:15" x14ac:dyDescent="0.35">
      <c r="I7023" s="223">
        <v>50536</v>
      </c>
      <c r="J7023" s="233">
        <v>99.961887990717273</v>
      </c>
      <c r="K7023" s="235">
        <v>99.995002321832132</v>
      </c>
      <c r="L7023" s="235">
        <v>99.993985967247127</v>
      </c>
      <c r="M7023" s="118"/>
      <c r="N7023" s="118">
        <v>100.68456286702123</v>
      </c>
      <c r="O7023" s="118"/>
    </row>
    <row r="7024" spans="9:15" x14ac:dyDescent="0.35">
      <c r="I7024" s="223">
        <v>50537</v>
      </c>
      <c r="J7024" s="233">
        <v>99.961914549608721</v>
      </c>
      <c r="K7024" s="235">
        <v>99.995005804534713</v>
      </c>
      <c r="L7024" s="235">
        <v>99.993989308376428</v>
      </c>
      <c r="M7024" s="118"/>
      <c r="N7024" s="118">
        <v>100.68437412622526</v>
      </c>
      <c r="O7024" s="118"/>
    </row>
    <row r="7025" spans="9:15" x14ac:dyDescent="0.35">
      <c r="I7025" s="223">
        <v>50538</v>
      </c>
      <c r="J7025" s="233">
        <v>99.96194110850017</v>
      </c>
      <c r="K7025" s="235">
        <v>99.995009287237295</v>
      </c>
      <c r="L7025" s="235">
        <v>99.993992649505728</v>
      </c>
      <c r="M7025" s="118"/>
      <c r="N7025" s="118">
        <v>100.68418538542929</v>
      </c>
      <c r="O7025" s="118"/>
    </row>
    <row r="7026" spans="9:15" x14ac:dyDescent="0.35">
      <c r="I7026" s="223">
        <v>50539</v>
      </c>
      <c r="J7026" s="233">
        <v>99.961967667391619</v>
      </c>
      <c r="K7026" s="235">
        <v>99.995012769939876</v>
      </c>
      <c r="L7026" s="235">
        <v>99.993995990635028</v>
      </c>
      <c r="M7026" s="118"/>
      <c r="N7026" s="118">
        <v>100.68399664463332</v>
      </c>
      <c r="O7026" s="118"/>
    </row>
    <row r="7027" spans="9:15" x14ac:dyDescent="0.35">
      <c r="I7027" s="223">
        <v>50540</v>
      </c>
      <c r="J7027" s="233">
        <v>99.961994226283068</v>
      </c>
      <c r="K7027" s="235">
        <v>99.995016252642458</v>
      </c>
      <c r="L7027" s="235">
        <v>99.993999331764329</v>
      </c>
      <c r="M7027" s="118"/>
      <c r="N7027" s="118">
        <v>100.68380790383735</v>
      </c>
      <c r="O7027" s="118"/>
    </row>
    <row r="7028" spans="9:15" x14ac:dyDescent="0.35">
      <c r="I7028" s="223">
        <v>50541</v>
      </c>
      <c r="J7028" s="233">
        <v>99.962020785174516</v>
      </c>
      <c r="K7028" s="235">
        <v>99.995019735345039</v>
      </c>
      <c r="L7028" s="235">
        <v>99.994002672893629</v>
      </c>
      <c r="M7028" s="118"/>
      <c r="N7028" s="118">
        <v>100.68361916304139</v>
      </c>
      <c r="O7028" s="118"/>
    </row>
    <row r="7029" spans="9:15" x14ac:dyDescent="0.35">
      <c r="I7029" s="223">
        <v>50542</v>
      </c>
      <c r="J7029" s="233">
        <v>99.962047344065965</v>
      </c>
      <c r="K7029" s="235">
        <v>99.995023218047621</v>
      </c>
      <c r="L7029" s="235">
        <v>99.994006014022929</v>
      </c>
      <c r="M7029" s="118"/>
      <c r="N7029" s="118">
        <v>100.68343042224541</v>
      </c>
      <c r="O7029" s="118"/>
    </row>
    <row r="7030" spans="9:15" x14ac:dyDescent="0.35">
      <c r="I7030" s="223">
        <v>50543</v>
      </c>
      <c r="J7030" s="233">
        <v>99.962073902957414</v>
      </c>
      <c r="K7030" s="235">
        <v>99.995026700750202</v>
      </c>
      <c r="L7030" s="235">
        <v>99.99400935515223</v>
      </c>
      <c r="M7030" s="118"/>
      <c r="N7030" s="118">
        <v>100.68324168144945</v>
      </c>
      <c r="O7030" s="118"/>
    </row>
    <row r="7031" spans="9:15" x14ac:dyDescent="0.35">
      <c r="I7031" s="223">
        <v>50544</v>
      </c>
      <c r="J7031" s="233">
        <v>99.962100461848863</v>
      </c>
      <c r="K7031" s="235">
        <v>99.995030183452783</v>
      </c>
      <c r="L7031" s="235">
        <v>99.99401269628153</v>
      </c>
      <c r="M7031" s="118"/>
      <c r="N7031" s="118">
        <v>100.68305294065347</v>
      </c>
      <c r="O7031" s="118"/>
    </row>
    <row r="7032" spans="9:15" x14ac:dyDescent="0.35">
      <c r="I7032" s="223">
        <v>50545</v>
      </c>
      <c r="J7032" s="233">
        <v>99.962127020740311</v>
      </c>
      <c r="K7032" s="235">
        <v>99.995033666155365</v>
      </c>
      <c r="L7032" s="235">
        <v>99.99401603741083</v>
      </c>
      <c r="M7032" s="118"/>
      <c r="N7032" s="118">
        <v>100.68286419985751</v>
      </c>
      <c r="O7032" s="118"/>
    </row>
    <row r="7033" spans="9:15" x14ac:dyDescent="0.35">
      <c r="I7033" s="223">
        <v>50546</v>
      </c>
      <c r="J7033" s="233">
        <v>99.96215357963176</v>
      </c>
      <c r="K7033" s="235">
        <v>99.995037148857946</v>
      </c>
      <c r="L7033" s="235">
        <v>99.994019378540131</v>
      </c>
      <c r="M7033" s="118"/>
      <c r="N7033" s="118">
        <v>100.68267545906153</v>
      </c>
      <c r="O7033" s="118"/>
    </row>
    <row r="7034" spans="9:15" x14ac:dyDescent="0.35">
      <c r="I7034" s="223">
        <v>50547</v>
      </c>
      <c r="J7034" s="233">
        <v>99.962180138523209</v>
      </c>
      <c r="K7034" s="235">
        <v>99.995040631560528</v>
      </c>
      <c r="L7034" s="235">
        <v>99.994022719669431</v>
      </c>
      <c r="M7034" s="118"/>
      <c r="N7034" s="118">
        <v>100.68248671826557</v>
      </c>
      <c r="O7034" s="118"/>
    </row>
    <row r="7035" spans="9:15" x14ac:dyDescent="0.35">
      <c r="I7035" s="223">
        <v>50548</v>
      </c>
      <c r="J7035" s="233">
        <v>99.962206697414658</v>
      </c>
      <c r="K7035" s="235">
        <v>99.995044114263109</v>
      </c>
      <c r="L7035" s="235">
        <v>99.994026060798731</v>
      </c>
      <c r="M7035" s="118"/>
      <c r="N7035" s="118">
        <v>100.68229797746959</v>
      </c>
      <c r="O7035" s="118"/>
    </row>
    <row r="7036" spans="9:15" x14ac:dyDescent="0.35">
      <c r="I7036" s="223">
        <v>50549</v>
      </c>
      <c r="J7036" s="233">
        <v>99.962233256306106</v>
      </c>
      <c r="K7036" s="235">
        <v>99.995047596965691</v>
      </c>
      <c r="L7036" s="235">
        <v>99.994029401928032</v>
      </c>
      <c r="M7036" s="118"/>
      <c r="N7036" s="118">
        <v>100.68210923667363</v>
      </c>
      <c r="O7036" s="118"/>
    </row>
    <row r="7037" spans="9:15" x14ac:dyDescent="0.35">
      <c r="I7037" s="223">
        <v>50550</v>
      </c>
      <c r="J7037" s="233">
        <v>99.962259815197555</v>
      </c>
      <c r="K7037" s="235">
        <v>99.995051079668272</v>
      </c>
      <c r="L7037" s="235">
        <v>99.994032743057332</v>
      </c>
      <c r="M7037" s="118"/>
      <c r="N7037" s="118">
        <v>100.68192049587765</v>
      </c>
      <c r="O7037" s="118"/>
    </row>
    <row r="7038" spans="9:15" x14ac:dyDescent="0.35">
      <c r="I7038" s="223">
        <v>50551</v>
      </c>
      <c r="J7038" s="233">
        <v>99.962286374089004</v>
      </c>
      <c r="K7038" s="235">
        <v>99.995054562370854</v>
      </c>
      <c r="L7038" s="235">
        <v>99.994036084186632</v>
      </c>
      <c r="M7038" s="118"/>
      <c r="N7038" s="118">
        <v>100.68173175508169</v>
      </c>
      <c r="O7038" s="118"/>
    </row>
    <row r="7039" spans="9:15" x14ac:dyDescent="0.35">
      <c r="I7039" s="223">
        <v>50552</v>
      </c>
      <c r="J7039" s="233">
        <v>99.962312932980453</v>
      </c>
      <c r="K7039" s="235">
        <v>99.995058045073435</v>
      </c>
      <c r="L7039" s="235">
        <v>99.994039425315933</v>
      </c>
      <c r="M7039" s="118"/>
      <c r="N7039" s="118">
        <v>100.68154301428571</v>
      </c>
      <c r="O7039" s="118"/>
    </row>
    <row r="7040" spans="9:15" x14ac:dyDescent="0.35">
      <c r="I7040" s="223">
        <v>50553</v>
      </c>
      <c r="J7040" s="233">
        <v>99.962339491871901</v>
      </c>
      <c r="K7040" s="235">
        <v>99.995061527776016</v>
      </c>
      <c r="L7040" s="235">
        <v>99.994042766445233</v>
      </c>
      <c r="M7040" s="118"/>
      <c r="N7040" s="118">
        <v>100.68135427348975</v>
      </c>
      <c r="O7040" s="118"/>
    </row>
    <row r="7041" spans="9:15" x14ac:dyDescent="0.35">
      <c r="I7041" s="223">
        <v>50554</v>
      </c>
      <c r="J7041" s="233">
        <v>99.96236605076335</v>
      </c>
      <c r="K7041" s="235">
        <v>99.995065010478598</v>
      </c>
      <c r="L7041" s="235">
        <v>99.994046107574533</v>
      </c>
      <c r="M7041" s="118"/>
      <c r="N7041" s="118">
        <v>100.68116553269377</v>
      </c>
      <c r="O7041" s="118"/>
    </row>
    <row r="7042" spans="9:15" x14ac:dyDescent="0.35">
      <c r="I7042" s="223">
        <v>50555</v>
      </c>
      <c r="J7042" s="233">
        <v>99.962392609654799</v>
      </c>
      <c r="K7042" s="235">
        <v>99.995068493181179</v>
      </c>
      <c r="L7042" s="235">
        <v>99.994049448703834</v>
      </c>
      <c r="M7042" s="118"/>
      <c r="N7042" s="118">
        <v>100.68097679189781</v>
      </c>
      <c r="O7042" s="118"/>
    </row>
    <row r="7043" spans="9:15" x14ac:dyDescent="0.35">
      <c r="I7043" s="223">
        <v>50556</v>
      </c>
      <c r="J7043" s="233">
        <v>99.962419168546248</v>
      </c>
      <c r="K7043" s="235">
        <v>99.995071975883761</v>
      </c>
      <c r="L7043" s="235">
        <v>99.994052789833134</v>
      </c>
      <c r="M7043" s="118"/>
      <c r="N7043" s="118">
        <v>100.68078805110183</v>
      </c>
      <c r="O7043" s="118"/>
    </row>
    <row r="7044" spans="9:15" x14ac:dyDescent="0.35">
      <c r="I7044" s="223">
        <v>50557</v>
      </c>
      <c r="J7044" s="233">
        <v>99.962445727437697</v>
      </c>
      <c r="K7044" s="235">
        <v>99.995075458586342</v>
      </c>
      <c r="L7044" s="235">
        <v>99.994056130962434</v>
      </c>
      <c r="M7044" s="118"/>
      <c r="N7044" s="118">
        <v>100.68059931030587</v>
      </c>
      <c r="O7044" s="118"/>
    </row>
    <row r="7045" spans="9:15" x14ac:dyDescent="0.35">
      <c r="I7045" s="223">
        <v>50558</v>
      </c>
      <c r="J7045" s="233">
        <v>99.962472286329145</v>
      </c>
      <c r="K7045" s="235">
        <v>99.995078941288924</v>
      </c>
      <c r="L7045" s="235">
        <v>99.994059472091735</v>
      </c>
      <c r="M7045" s="118"/>
      <c r="N7045" s="118">
        <v>100.68041056950989</v>
      </c>
      <c r="O7045" s="118"/>
    </row>
    <row r="7046" spans="9:15" x14ac:dyDescent="0.35">
      <c r="I7046" s="223">
        <v>50559</v>
      </c>
      <c r="J7046" s="233">
        <v>99.962498845220594</v>
      </c>
      <c r="K7046" s="235">
        <v>99.995082423991505</v>
      </c>
      <c r="L7046" s="235">
        <v>99.994062813221035</v>
      </c>
      <c r="M7046" s="118"/>
      <c r="N7046" s="118">
        <v>100.68022182871393</v>
      </c>
      <c r="O7046" s="118"/>
    </row>
    <row r="7047" spans="9:15" x14ac:dyDescent="0.35">
      <c r="I7047" s="223">
        <v>50560</v>
      </c>
      <c r="J7047" s="233">
        <v>99.962525404112043</v>
      </c>
      <c r="K7047" s="235">
        <v>99.995085906694086</v>
      </c>
      <c r="L7047" s="235">
        <v>99.994066154350335</v>
      </c>
      <c r="M7047" s="118"/>
      <c r="N7047" s="118">
        <v>100.68003308791795</v>
      </c>
      <c r="O7047" s="118"/>
    </row>
    <row r="7048" spans="9:15" x14ac:dyDescent="0.35">
      <c r="I7048" s="223">
        <v>50561</v>
      </c>
      <c r="J7048" s="233">
        <v>99.962551963003492</v>
      </c>
      <c r="K7048" s="235">
        <v>99.995089389396668</v>
      </c>
      <c r="L7048" s="235">
        <v>99.994069495479636</v>
      </c>
      <c r="M7048" s="118"/>
      <c r="N7048" s="118">
        <v>100.67984434712199</v>
      </c>
      <c r="O7048" s="118"/>
    </row>
    <row r="7049" spans="9:15" x14ac:dyDescent="0.35">
      <c r="I7049" s="223">
        <v>50562</v>
      </c>
      <c r="J7049" s="233">
        <v>99.96257852189494</v>
      </c>
      <c r="K7049" s="235">
        <v>99.995092872099249</v>
      </c>
      <c r="L7049" s="235">
        <v>99.994072836608936</v>
      </c>
      <c r="M7049" s="118"/>
      <c r="N7049" s="118">
        <v>100.67965560632601</v>
      </c>
      <c r="O7049" s="118"/>
    </row>
    <row r="7050" spans="9:15" x14ac:dyDescent="0.35">
      <c r="I7050" s="223">
        <v>50563</v>
      </c>
      <c r="J7050" s="233">
        <v>99.962605080786389</v>
      </c>
      <c r="K7050" s="235">
        <v>99.995096354801831</v>
      </c>
      <c r="L7050" s="235">
        <v>99.994076177738236</v>
      </c>
      <c r="M7050" s="118"/>
      <c r="N7050" s="118">
        <v>100.67946686553005</v>
      </c>
      <c r="O7050" s="118"/>
    </row>
    <row r="7051" spans="9:15" x14ac:dyDescent="0.35">
      <c r="I7051" s="223">
        <v>50564</v>
      </c>
      <c r="J7051" s="233">
        <v>99.962631639677838</v>
      </c>
      <c r="K7051" s="235">
        <v>99.995099837504412</v>
      </c>
      <c r="L7051" s="235">
        <v>99.994079518867537</v>
      </c>
      <c r="M7051" s="118"/>
      <c r="N7051" s="118">
        <v>100.67927812473407</v>
      </c>
      <c r="O7051" s="118"/>
    </row>
    <row r="7052" spans="9:15" x14ac:dyDescent="0.35">
      <c r="I7052" s="223">
        <v>50565</v>
      </c>
      <c r="J7052" s="233">
        <v>99.962658198569287</v>
      </c>
      <c r="K7052" s="235">
        <v>99.995103320206994</v>
      </c>
      <c r="L7052" s="235">
        <v>99.994082859996837</v>
      </c>
      <c r="M7052" s="118"/>
      <c r="N7052" s="118">
        <v>100.67908938393811</v>
      </c>
      <c r="O7052" s="118"/>
    </row>
    <row r="7053" spans="9:15" x14ac:dyDescent="0.35">
      <c r="I7053" s="223">
        <v>50566</v>
      </c>
      <c r="J7053" s="233">
        <v>99.962684757460735</v>
      </c>
      <c r="K7053" s="235">
        <v>99.995106802909575</v>
      </c>
      <c r="L7053" s="235">
        <v>99.994086201126137</v>
      </c>
      <c r="M7053" s="118"/>
      <c r="N7053" s="118">
        <v>100.67890064314213</v>
      </c>
      <c r="O7053" s="118"/>
    </row>
    <row r="7054" spans="9:15" x14ac:dyDescent="0.35">
      <c r="I7054" s="223">
        <v>50567</v>
      </c>
      <c r="J7054" s="233">
        <v>99.962711316352184</v>
      </c>
      <c r="K7054" s="235">
        <v>99.995110285612157</v>
      </c>
      <c r="L7054" s="235">
        <v>99.994089542255438</v>
      </c>
      <c r="M7054" s="118"/>
      <c r="N7054" s="118">
        <v>100.67871190234617</v>
      </c>
      <c r="O7054" s="118"/>
    </row>
    <row r="7055" spans="9:15" x14ac:dyDescent="0.35">
      <c r="I7055" s="223">
        <v>50568</v>
      </c>
      <c r="J7055" s="233">
        <v>99.962737875243633</v>
      </c>
      <c r="K7055" s="235">
        <v>99.995113768314738</v>
      </c>
      <c r="L7055" s="235">
        <v>99.994092883384738</v>
      </c>
      <c r="M7055" s="118"/>
      <c r="N7055" s="118">
        <v>100.67852316155019</v>
      </c>
      <c r="O7055" s="118"/>
    </row>
    <row r="7056" spans="9:15" x14ac:dyDescent="0.35">
      <c r="I7056" s="223">
        <v>50569</v>
      </c>
      <c r="J7056" s="233">
        <v>99.962764434135082</v>
      </c>
      <c r="K7056" s="235">
        <v>99.995117251017319</v>
      </c>
      <c r="L7056" s="235">
        <v>99.994096224514038</v>
      </c>
      <c r="M7056" s="118"/>
      <c r="N7056" s="118">
        <v>100.67833442075423</v>
      </c>
      <c r="O7056" s="118"/>
    </row>
    <row r="7057" spans="9:15" x14ac:dyDescent="0.35">
      <c r="I7057" s="223">
        <v>50570</v>
      </c>
      <c r="J7057" s="233">
        <v>99.96279099302653</v>
      </c>
      <c r="K7057" s="235">
        <v>99.995120733719901</v>
      </c>
      <c r="L7057" s="235">
        <v>99.994099565643339</v>
      </c>
      <c r="M7057" s="118"/>
      <c r="N7057" s="118">
        <v>100.67814567995825</v>
      </c>
      <c r="O7057" s="118"/>
    </row>
    <row r="7058" spans="9:15" x14ac:dyDescent="0.35">
      <c r="I7058" s="223">
        <v>50571</v>
      </c>
      <c r="J7058" s="233">
        <v>99.962817551917979</v>
      </c>
      <c r="K7058" s="235">
        <v>99.995124216422482</v>
      </c>
      <c r="L7058" s="235">
        <v>99.994102906772639</v>
      </c>
      <c r="M7058" s="118"/>
      <c r="N7058" s="118">
        <v>100.67795693916229</v>
      </c>
      <c r="O7058" s="118"/>
    </row>
    <row r="7059" spans="9:15" x14ac:dyDescent="0.35">
      <c r="I7059" s="223">
        <v>50572</v>
      </c>
      <c r="J7059" s="233">
        <v>99.962844110809428</v>
      </c>
      <c r="K7059" s="235">
        <v>99.995127699125064</v>
      </c>
      <c r="L7059" s="235">
        <v>99.994106247901939</v>
      </c>
      <c r="M7059" s="118"/>
      <c r="N7059" s="118">
        <v>100.67776819836631</v>
      </c>
      <c r="O7059" s="118"/>
    </row>
    <row r="7060" spans="9:15" x14ac:dyDescent="0.35">
      <c r="I7060" s="223">
        <v>50573</v>
      </c>
      <c r="J7060" s="233">
        <v>99.962870669700877</v>
      </c>
      <c r="K7060" s="235">
        <v>99.995131181827645</v>
      </c>
      <c r="L7060" s="235">
        <v>99.99410958903124</v>
      </c>
      <c r="M7060" s="118"/>
      <c r="N7060" s="118">
        <v>100.67757945757035</v>
      </c>
      <c r="O7060" s="118"/>
    </row>
    <row r="7061" spans="9:15" x14ac:dyDescent="0.35">
      <c r="I7061" s="223">
        <v>50574</v>
      </c>
      <c r="J7061" s="233">
        <v>99.962897228592325</v>
      </c>
      <c r="K7061" s="235">
        <v>99.995134664530227</v>
      </c>
      <c r="L7061" s="235">
        <v>99.99411293016054</v>
      </c>
      <c r="M7061" s="118"/>
      <c r="N7061" s="118">
        <v>100.67739071677437</v>
      </c>
      <c r="O7061" s="118"/>
    </row>
    <row r="7062" spans="9:15" x14ac:dyDescent="0.35">
      <c r="I7062" s="223">
        <v>50575</v>
      </c>
      <c r="J7062" s="233">
        <v>99.962923787483774</v>
      </c>
      <c r="K7062" s="235">
        <v>99.995138147232808</v>
      </c>
      <c r="L7062" s="235">
        <v>99.99411627128984</v>
      </c>
      <c r="M7062" s="118"/>
      <c r="N7062" s="118">
        <v>100.67720197597841</v>
      </c>
      <c r="O7062" s="118"/>
    </row>
    <row r="7063" spans="9:15" x14ac:dyDescent="0.35">
      <c r="I7063" s="223">
        <v>50576</v>
      </c>
      <c r="J7063" s="233">
        <v>99.962950346375223</v>
      </c>
      <c r="K7063" s="235">
        <v>99.995141629935389</v>
      </c>
      <c r="L7063" s="235">
        <v>99.994119612419141</v>
      </c>
      <c r="M7063" s="118"/>
      <c r="N7063" s="118">
        <v>100.67701323518243</v>
      </c>
      <c r="O7063" s="118"/>
    </row>
    <row r="7064" spans="9:15" x14ac:dyDescent="0.35">
      <c r="I7064" s="223">
        <v>50577</v>
      </c>
      <c r="J7064" s="233">
        <v>99.962976905266672</v>
      </c>
      <c r="K7064" s="235">
        <v>99.995145112637971</v>
      </c>
      <c r="L7064" s="235">
        <v>99.994122953548441</v>
      </c>
      <c r="M7064" s="118"/>
      <c r="N7064" s="118">
        <v>100.67682449438647</v>
      </c>
      <c r="O7064" s="118"/>
    </row>
    <row r="7065" spans="9:15" x14ac:dyDescent="0.35">
      <c r="I7065" s="223">
        <v>50578</v>
      </c>
      <c r="J7065" s="233">
        <v>99.96300346415812</v>
      </c>
      <c r="K7065" s="235">
        <v>99.995148595340552</v>
      </c>
      <c r="L7065" s="235">
        <v>99.994126294677741</v>
      </c>
      <c r="M7065" s="118"/>
      <c r="N7065" s="118">
        <v>100.67663575359049</v>
      </c>
      <c r="O7065" s="118"/>
    </row>
    <row r="7066" spans="9:15" x14ac:dyDescent="0.35">
      <c r="I7066" s="223">
        <v>50579</v>
      </c>
      <c r="J7066" s="233">
        <v>99.963030023049569</v>
      </c>
      <c r="K7066" s="235">
        <v>99.995152078043134</v>
      </c>
      <c r="L7066" s="235">
        <v>99.994129635807042</v>
      </c>
      <c r="M7066" s="118"/>
      <c r="N7066" s="118">
        <v>100.67644701279453</v>
      </c>
      <c r="O7066" s="118"/>
    </row>
    <row r="7067" spans="9:15" x14ac:dyDescent="0.35">
      <c r="I7067" s="223">
        <v>50580</v>
      </c>
      <c r="J7067" s="233">
        <v>99.963056581941018</v>
      </c>
      <c r="K7067" s="235">
        <v>99.995155560745715</v>
      </c>
      <c r="L7067" s="235">
        <v>99.994132976936342</v>
      </c>
      <c r="M7067" s="118"/>
      <c r="N7067" s="118">
        <v>100.67625827199855</v>
      </c>
      <c r="O7067" s="118"/>
    </row>
    <row r="7068" spans="9:15" x14ac:dyDescent="0.35">
      <c r="I7068" s="223">
        <v>50581</v>
      </c>
      <c r="J7068" s="233">
        <v>99.963083140832467</v>
      </c>
      <c r="K7068" s="235">
        <v>99.995159043448297</v>
      </c>
      <c r="L7068" s="235">
        <v>99.994136318065642</v>
      </c>
      <c r="M7068" s="118"/>
      <c r="N7068" s="118">
        <v>100.67606953120259</v>
      </c>
      <c r="O7068" s="118"/>
    </row>
    <row r="7069" spans="9:15" x14ac:dyDescent="0.35">
      <c r="I7069" s="223">
        <v>50582</v>
      </c>
      <c r="J7069" s="233">
        <v>99.963109699723915</v>
      </c>
      <c r="K7069" s="235">
        <v>99.995162526150878</v>
      </c>
      <c r="L7069" s="235">
        <v>99.994139659194943</v>
      </c>
      <c r="M7069" s="118"/>
      <c r="N7069" s="118">
        <v>100.67588079040661</v>
      </c>
      <c r="O7069" s="118"/>
    </row>
    <row r="7070" spans="9:15" x14ac:dyDescent="0.35">
      <c r="I7070" s="223">
        <v>50583</v>
      </c>
      <c r="J7070" s="233">
        <v>99.963136258615364</v>
      </c>
      <c r="K7070" s="235">
        <v>99.99516600885346</v>
      </c>
      <c r="L7070" s="235">
        <v>99.994143000324243</v>
      </c>
      <c r="M7070" s="118"/>
      <c r="N7070" s="118">
        <v>100.67569204961065</v>
      </c>
      <c r="O7070" s="118"/>
    </row>
    <row r="7071" spans="9:15" x14ac:dyDescent="0.35">
      <c r="I7071" s="223">
        <v>50584</v>
      </c>
      <c r="J7071" s="233">
        <v>99.963162817506813</v>
      </c>
      <c r="K7071" s="235">
        <v>99.995169491556041</v>
      </c>
      <c r="L7071" s="235">
        <v>99.994146341453543</v>
      </c>
      <c r="M7071" s="118"/>
      <c r="N7071" s="118">
        <v>100.67550330881467</v>
      </c>
      <c r="O7071" s="118"/>
    </row>
    <row r="7072" spans="9:15" x14ac:dyDescent="0.35">
      <c r="I7072" s="223">
        <v>50585</v>
      </c>
      <c r="J7072" s="233">
        <v>99.963189376398262</v>
      </c>
      <c r="K7072" s="235">
        <v>99.995172974258622</v>
      </c>
      <c r="L7072" s="235">
        <v>99.994149682582844</v>
      </c>
      <c r="M7072" s="118"/>
      <c r="N7072" s="118">
        <v>100.67531456801871</v>
      </c>
      <c r="O7072" s="118"/>
    </row>
    <row r="7073" spans="9:15" x14ac:dyDescent="0.35">
      <c r="I7073" s="223">
        <v>50586</v>
      </c>
      <c r="J7073" s="233">
        <v>99.963215935289711</v>
      </c>
      <c r="K7073" s="235">
        <v>99.995176456961204</v>
      </c>
      <c r="L7073" s="235">
        <v>99.994153023712144</v>
      </c>
      <c r="M7073" s="118"/>
      <c r="N7073" s="118">
        <v>100.67512582722273</v>
      </c>
      <c r="O7073" s="118"/>
    </row>
    <row r="7074" spans="9:15" x14ac:dyDescent="0.35">
      <c r="I7074" s="223">
        <v>50587</v>
      </c>
      <c r="J7074" s="233">
        <v>99.963242494181159</v>
      </c>
      <c r="K7074" s="235">
        <v>99.995179939663785</v>
      </c>
      <c r="L7074" s="235">
        <v>99.994156364841444</v>
      </c>
      <c r="M7074" s="118"/>
      <c r="N7074" s="118">
        <v>100.67493708642677</v>
      </c>
      <c r="O7074" s="118"/>
    </row>
    <row r="7075" spans="9:15" x14ac:dyDescent="0.35">
      <c r="I7075" s="223">
        <v>50588</v>
      </c>
      <c r="J7075" s="233">
        <v>99.963269053072608</v>
      </c>
      <c r="K7075" s="235">
        <v>99.995183422366367</v>
      </c>
      <c r="L7075" s="235">
        <v>99.994159705970745</v>
      </c>
      <c r="M7075" s="118"/>
      <c r="N7075" s="118">
        <v>100.67474834563079</v>
      </c>
      <c r="O7075" s="118"/>
    </row>
    <row r="7076" spans="9:15" x14ac:dyDescent="0.35">
      <c r="I7076" s="223">
        <v>50589</v>
      </c>
      <c r="J7076" s="233">
        <v>99.963295611964057</v>
      </c>
      <c r="K7076" s="235">
        <v>99.995186905068948</v>
      </c>
      <c r="L7076" s="235">
        <v>99.994163047100045</v>
      </c>
      <c r="M7076" s="118"/>
      <c r="N7076" s="118">
        <v>100.67455960483483</v>
      </c>
      <c r="O7076" s="118"/>
    </row>
    <row r="7077" spans="9:15" x14ac:dyDescent="0.35">
      <c r="I7077" s="223">
        <v>50590</v>
      </c>
      <c r="J7077" s="233">
        <v>99.963322170855506</v>
      </c>
      <c r="K7077" s="235">
        <v>99.99519038777153</v>
      </c>
      <c r="L7077" s="235">
        <v>99.994166388229345</v>
      </c>
      <c r="M7077" s="118"/>
      <c r="N7077" s="118">
        <v>100.67437086403885</v>
      </c>
      <c r="O7077" s="118"/>
    </row>
    <row r="7078" spans="9:15" x14ac:dyDescent="0.35">
      <c r="I7078" s="223">
        <v>50591</v>
      </c>
      <c r="J7078" s="233">
        <v>99.963348729746954</v>
      </c>
      <c r="K7078" s="235">
        <v>99.995193870474111</v>
      </c>
      <c r="L7078" s="235">
        <v>99.994169729358646</v>
      </c>
      <c r="M7078" s="118"/>
      <c r="N7078" s="118">
        <v>100.67418212324289</v>
      </c>
      <c r="O7078" s="118"/>
    </row>
    <row r="7079" spans="9:15" x14ac:dyDescent="0.35">
      <c r="I7079" s="223">
        <v>50592</v>
      </c>
      <c r="J7079" s="233">
        <v>99.963375288638403</v>
      </c>
      <c r="K7079" s="235">
        <v>99.995197353176692</v>
      </c>
      <c r="L7079" s="235">
        <v>99.994173070487946</v>
      </c>
      <c r="M7079" s="118"/>
      <c r="N7079" s="118">
        <v>100.67399338244691</v>
      </c>
      <c r="O7079" s="118"/>
    </row>
    <row r="7080" spans="9:15" x14ac:dyDescent="0.35">
      <c r="I7080" s="223">
        <v>50593</v>
      </c>
      <c r="J7080" s="233">
        <v>99.963401847529852</v>
      </c>
      <c r="K7080" s="235">
        <v>99.995200835879274</v>
      </c>
      <c r="L7080" s="235">
        <v>99.994176411617246</v>
      </c>
      <c r="M7080" s="118"/>
      <c r="N7080" s="118">
        <v>100.67380464165095</v>
      </c>
      <c r="O7080" s="118"/>
    </row>
    <row r="7081" spans="9:15" x14ac:dyDescent="0.35">
      <c r="I7081" s="223">
        <v>50594</v>
      </c>
      <c r="J7081" s="233">
        <v>99.963428406421301</v>
      </c>
      <c r="K7081" s="235">
        <v>99.995204318581855</v>
      </c>
      <c r="L7081" s="235">
        <v>99.994179752746547</v>
      </c>
      <c r="M7081" s="118"/>
      <c r="N7081" s="118">
        <v>100.67361590085497</v>
      </c>
      <c r="O7081" s="118"/>
    </row>
    <row r="7082" spans="9:15" x14ac:dyDescent="0.35">
      <c r="I7082" s="223">
        <v>50595</v>
      </c>
      <c r="J7082" s="233">
        <v>99.963454965312749</v>
      </c>
      <c r="K7082" s="235">
        <v>99.995207801284437</v>
      </c>
      <c r="L7082" s="235">
        <v>99.994183093875847</v>
      </c>
      <c r="M7082" s="118"/>
      <c r="N7082" s="118">
        <v>100.67342716005901</v>
      </c>
      <c r="O7082" s="118"/>
    </row>
    <row r="7083" spans="9:15" x14ac:dyDescent="0.35">
      <c r="I7083" s="223">
        <v>50596</v>
      </c>
      <c r="J7083" s="233">
        <v>99.963481524204198</v>
      </c>
      <c r="K7083" s="235">
        <v>99.995211283987018</v>
      </c>
      <c r="L7083" s="235">
        <v>99.994186435005147</v>
      </c>
      <c r="M7083" s="118"/>
      <c r="N7083" s="118">
        <v>100.67323841926303</v>
      </c>
      <c r="O7083" s="118"/>
    </row>
    <row r="7084" spans="9:15" x14ac:dyDescent="0.35">
      <c r="I7084" s="223">
        <v>50597</v>
      </c>
      <c r="J7084" s="233">
        <v>99.963508083095647</v>
      </c>
      <c r="K7084" s="235">
        <v>99.9952147666896</v>
      </c>
      <c r="L7084" s="235">
        <v>99.994189776134448</v>
      </c>
      <c r="M7084" s="118"/>
      <c r="N7084" s="118">
        <v>100.67304967846707</v>
      </c>
      <c r="O7084" s="118"/>
    </row>
    <row r="7085" spans="9:15" x14ac:dyDescent="0.35">
      <c r="I7085" s="223">
        <v>50598</v>
      </c>
      <c r="J7085" s="233">
        <v>99.963534641987096</v>
      </c>
      <c r="K7085" s="235">
        <v>99.995218249392181</v>
      </c>
      <c r="L7085" s="235">
        <v>99.994193117263748</v>
      </c>
      <c r="M7085" s="118"/>
      <c r="N7085" s="118">
        <v>100.67286093767109</v>
      </c>
      <c r="O7085" s="118"/>
    </row>
    <row r="7086" spans="9:15" x14ac:dyDescent="0.35">
      <c r="I7086" s="223">
        <v>50599</v>
      </c>
      <c r="J7086" s="233">
        <v>99.963561200878544</v>
      </c>
      <c r="K7086" s="235">
        <v>99.995221732094763</v>
      </c>
      <c r="L7086" s="235">
        <v>99.994196458393048</v>
      </c>
      <c r="M7086" s="118"/>
      <c r="N7086" s="118">
        <v>100.67267219687513</v>
      </c>
      <c r="O7086" s="118"/>
    </row>
    <row r="7087" spans="9:15" x14ac:dyDescent="0.35">
      <c r="I7087" s="223">
        <v>50600</v>
      </c>
      <c r="J7087" s="233">
        <v>99.963587759769993</v>
      </c>
      <c r="K7087" s="235">
        <v>99.995225214797344</v>
      </c>
      <c r="L7087" s="235">
        <v>99.994199799522349</v>
      </c>
      <c r="M7087" s="118"/>
      <c r="N7087" s="118">
        <v>100.67248345607915</v>
      </c>
      <c r="O7087" s="118"/>
    </row>
    <row r="7088" spans="9:15" x14ac:dyDescent="0.35">
      <c r="I7088" s="223">
        <v>50601</v>
      </c>
      <c r="J7088" s="233">
        <v>99.963614318661442</v>
      </c>
      <c r="K7088" s="235">
        <v>99.995228697499925</v>
      </c>
      <c r="L7088" s="235">
        <v>99.994203140651649</v>
      </c>
      <c r="M7088" s="118"/>
      <c r="N7088" s="118">
        <v>100.67229471528319</v>
      </c>
      <c r="O7088" s="118"/>
    </row>
    <row r="7089" spans="9:15" x14ac:dyDescent="0.35">
      <c r="I7089" s="223">
        <v>50602</v>
      </c>
      <c r="J7089" s="233">
        <v>99.963640877552891</v>
      </c>
      <c r="K7089" s="235">
        <v>99.995232180202507</v>
      </c>
      <c r="L7089" s="235">
        <v>99.99420648178095</v>
      </c>
      <c r="M7089" s="118"/>
      <c r="N7089" s="118">
        <v>100.67210597448721</v>
      </c>
      <c r="O7089" s="118"/>
    </row>
    <row r="7090" spans="9:15" x14ac:dyDescent="0.35">
      <c r="I7090" s="223">
        <v>50603</v>
      </c>
      <c r="J7090" s="233">
        <v>99.963667436444339</v>
      </c>
      <c r="K7090" s="235">
        <v>99.995235662905088</v>
      </c>
      <c r="L7090" s="235">
        <v>99.99420982291025</v>
      </c>
      <c r="M7090" s="118"/>
      <c r="N7090" s="118">
        <v>100.67191723369125</v>
      </c>
      <c r="O7090" s="118"/>
    </row>
    <row r="7091" spans="9:15" x14ac:dyDescent="0.35">
      <c r="I7091" s="223">
        <v>50604</v>
      </c>
      <c r="J7091" s="233">
        <v>99.963693995335788</v>
      </c>
      <c r="K7091" s="235">
        <v>99.99523914560767</v>
      </c>
      <c r="L7091" s="235">
        <v>99.99421316403955</v>
      </c>
      <c r="M7091" s="118"/>
      <c r="N7091" s="118">
        <v>100.67172849289527</v>
      </c>
      <c r="O7091" s="118"/>
    </row>
    <row r="7092" spans="9:15" x14ac:dyDescent="0.35">
      <c r="I7092" s="223">
        <v>50605</v>
      </c>
      <c r="J7092" s="233">
        <v>99.963720554227237</v>
      </c>
      <c r="K7092" s="235">
        <v>99.995242628310251</v>
      </c>
      <c r="L7092" s="235">
        <v>99.994216505168851</v>
      </c>
      <c r="M7092" s="118"/>
      <c r="N7092" s="118">
        <v>100.67153975209931</v>
      </c>
      <c r="O7092" s="118"/>
    </row>
    <row r="7093" spans="9:15" x14ac:dyDescent="0.35">
      <c r="I7093" s="223">
        <v>50606</v>
      </c>
      <c r="J7093" s="233">
        <v>99.963747113118686</v>
      </c>
      <c r="K7093" s="235">
        <v>99.995246111012833</v>
      </c>
      <c r="L7093" s="235">
        <v>99.994219846298151</v>
      </c>
      <c r="M7093" s="118"/>
      <c r="N7093" s="118">
        <v>100.67135101130333</v>
      </c>
      <c r="O7093" s="118"/>
    </row>
    <row r="7094" spans="9:15" x14ac:dyDescent="0.35">
      <c r="I7094" s="223">
        <v>50607</v>
      </c>
      <c r="J7094" s="233">
        <v>99.963773672010134</v>
      </c>
      <c r="K7094" s="235">
        <v>99.995249593715414</v>
      </c>
      <c r="L7094" s="235">
        <v>99.994223187427451</v>
      </c>
      <c r="M7094" s="118"/>
      <c r="N7094" s="118">
        <v>100.67116227050737</v>
      </c>
      <c r="O7094" s="118"/>
    </row>
    <row r="7095" spans="9:15" x14ac:dyDescent="0.35">
      <c r="I7095" s="223">
        <v>50608</v>
      </c>
      <c r="J7095" s="233">
        <v>99.963800230901583</v>
      </c>
      <c r="K7095" s="235">
        <v>99.995253076417995</v>
      </c>
      <c r="L7095" s="235">
        <v>99.994226528556752</v>
      </c>
      <c r="M7095" s="118"/>
      <c r="N7095" s="118">
        <v>100.67097352971139</v>
      </c>
      <c r="O7095" s="118"/>
    </row>
    <row r="7096" spans="9:15" x14ac:dyDescent="0.35">
      <c r="I7096" s="223">
        <v>50609</v>
      </c>
      <c r="J7096" s="233">
        <v>99.963826789793032</v>
      </c>
      <c r="K7096" s="235">
        <v>99.995256559120577</v>
      </c>
      <c r="L7096" s="235">
        <v>99.994229869686052</v>
      </c>
      <c r="M7096" s="118"/>
      <c r="N7096" s="118">
        <v>100.67078478891543</v>
      </c>
      <c r="O7096" s="118"/>
    </row>
    <row r="7097" spans="9:15" x14ac:dyDescent="0.35">
      <c r="I7097" s="223">
        <v>50610</v>
      </c>
      <c r="J7097" s="233">
        <v>99.963853348684481</v>
      </c>
      <c r="K7097" s="235">
        <v>99.995260041823158</v>
      </c>
      <c r="L7097" s="235">
        <v>99.994233210815352</v>
      </c>
      <c r="M7097" s="118"/>
      <c r="N7097" s="118">
        <v>100.67059604811945</v>
      </c>
      <c r="O7097" s="118"/>
    </row>
    <row r="7098" spans="9:15" x14ac:dyDescent="0.35">
      <c r="I7098" s="223">
        <v>50611</v>
      </c>
      <c r="J7098" s="233">
        <v>99.963879907575929</v>
      </c>
      <c r="K7098" s="235">
        <v>99.99526352452574</v>
      </c>
      <c r="L7098" s="235">
        <v>99.994236551944653</v>
      </c>
      <c r="M7098" s="118"/>
      <c r="N7098" s="118">
        <v>100.67040730732349</v>
      </c>
      <c r="O7098" s="118"/>
    </row>
    <row r="7099" spans="9:15" x14ac:dyDescent="0.35">
      <c r="I7099" s="223">
        <v>50612</v>
      </c>
      <c r="J7099" s="233">
        <v>99.963906466467378</v>
      </c>
      <c r="K7099" s="235">
        <v>99.995267007228321</v>
      </c>
      <c r="L7099" s="235">
        <v>99.994239893073953</v>
      </c>
      <c r="M7099" s="118"/>
      <c r="N7099" s="118">
        <v>100.67021856652751</v>
      </c>
      <c r="O7099" s="118"/>
    </row>
    <row r="7100" spans="9:15" x14ac:dyDescent="0.35">
      <c r="I7100" s="223">
        <v>50613</v>
      </c>
      <c r="J7100" s="233">
        <v>99.963933025358827</v>
      </c>
      <c r="K7100" s="235">
        <v>99.995270489930903</v>
      </c>
      <c r="L7100" s="235">
        <v>99.994243234203253</v>
      </c>
      <c r="M7100" s="118"/>
      <c r="N7100" s="118">
        <v>100.67002982573155</v>
      </c>
      <c r="O7100" s="118"/>
    </row>
    <row r="7101" spans="9:15" x14ac:dyDescent="0.35">
      <c r="I7101" s="223">
        <v>50614</v>
      </c>
      <c r="J7101" s="233">
        <v>99.963959584250276</v>
      </c>
      <c r="K7101" s="235">
        <v>99.995273972633484</v>
      </c>
      <c r="L7101" s="235">
        <v>99.994246575332554</v>
      </c>
      <c r="M7101" s="118"/>
      <c r="N7101" s="118">
        <v>100.66984108493557</v>
      </c>
      <c r="O7101" s="118"/>
    </row>
    <row r="7102" spans="9:15" x14ac:dyDescent="0.35">
      <c r="I7102" s="223">
        <v>50615</v>
      </c>
      <c r="J7102" s="233">
        <v>99.963986143141724</v>
      </c>
      <c r="K7102" s="235">
        <v>99.995277455336065</v>
      </c>
      <c r="L7102" s="235">
        <v>99.994249916461854</v>
      </c>
      <c r="M7102" s="118"/>
      <c r="N7102" s="118">
        <v>100.66965234413961</v>
      </c>
      <c r="O7102" s="118"/>
    </row>
    <row r="7103" spans="9:15" x14ac:dyDescent="0.35">
      <c r="I7103" s="223">
        <v>50616</v>
      </c>
      <c r="J7103" s="233">
        <v>99.964012702033173</v>
      </c>
      <c r="K7103" s="235">
        <v>99.995280938038647</v>
      </c>
      <c r="L7103" s="235">
        <v>99.994253257591154</v>
      </c>
      <c r="M7103" s="118"/>
      <c r="N7103" s="118">
        <v>100.66946360334363</v>
      </c>
      <c r="O7103" s="118"/>
    </row>
    <row r="7104" spans="9:15" x14ac:dyDescent="0.35">
      <c r="I7104" s="223">
        <v>50617</v>
      </c>
      <c r="J7104" s="233">
        <v>99.964039260924622</v>
      </c>
      <c r="K7104" s="235">
        <v>99.995284420741228</v>
      </c>
      <c r="L7104" s="235">
        <v>99.994256598720455</v>
      </c>
      <c r="M7104" s="118"/>
      <c r="N7104" s="118">
        <v>100.66927486254767</v>
      </c>
      <c r="O7104" s="118"/>
    </row>
    <row r="7105" spans="9:15" x14ac:dyDescent="0.35">
      <c r="I7105" s="223">
        <v>50618</v>
      </c>
      <c r="J7105" s="233">
        <v>99.964065819816071</v>
      </c>
      <c r="K7105" s="235">
        <v>99.99528790344381</v>
      </c>
      <c r="L7105" s="235">
        <v>99.994259939849755</v>
      </c>
      <c r="M7105" s="118"/>
      <c r="N7105" s="118">
        <v>100.66908612175169</v>
      </c>
      <c r="O7105" s="118"/>
    </row>
    <row r="7106" spans="9:15" x14ac:dyDescent="0.35">
      <c r="I7106" s="223">
        <v>50619</v>
      </c>
      <c r="J7106" s="233">
        <v>99.96409237870752</v>
      </c>
      <c r="K7106" s="235">
        <v>99.995291386146391</v>
      </c>
      <c r="L7106" s="235">
        <v>99.994263280979055</v>
      </c>
      <c r="M7106" s="118"/>
      <c r="N7106" s="118">
        <v>100.66889738095573</v>
      </c>
      <c r="O7106" s="118"/>
    </row>
    <row r="7107" spans="9:15" x14ac:dyDescent="0.35">
      <c r="I7107" s="223">
        <v>50620</v>
      </c>
      <c r="J7107" s="233">
        <v>99.964118937598968</v>
      </c>
      <c r="K7107" s="235">
        <v>99.995294868848973</v>
      </c>
      <c r="L7107" s="235">
        <v>99.994266622108356</v>
      </c>
      <c r="M7107" s="118"/>
      <c r="N7107" s="118">
        <v>100.66870864015975</v>
      </c>
      <c r="O7107" s="118"/>
    </row>
    <row r="7108" spans="9:15" x14ac:dyDescent="0.35">
      <c r="I7108" s="223">
        <v>50621</v>
      </c>
      <c r="J7108" s="233">
        <v>99.964145496490417</v>
      </c>
      <c r="K7108" s="235">
        <v>99.995298351551554</v>
      </c>
      <c r="L7108" s="235">
        <v>99.994269963237656</v>
      </c>
      <c r="M7108" s="118"/>
      <c r="N7108" s="118">
        <v>100.66851989936379</v>
      </c>
      <c r="O7108" s="118"/>
    </row>
    <row r="7109" spans="9:15" x14ac:dyDescent="0.35">
      <c r="I7109" s="223">
        <v>50622</v>
      </c>
      <c r="J7109" s="233">
        <v>99.964172055381866</v>
      </c>
      <c r="K7109" s="235">
        <v>99.995301834254136</v>
      </c>
      <c r="L7109" s="235">
        <v>99.994273304366956</v>
      </c>
      <c r="M7109" s="118"/>
      <c r="N7109" s="118">
        <v>100.66833115856781</v>
      </c>
      <c r="O7109" s="118"/>
    </row>
    <row r="7110" spans="9:15" x14ac:dyDescent="0.35">
      <c r="I7110" s="223">
        <v>50623</v>
      </c>
      <c r="J7110" s="233">
        <v>99.964198614273315</v>
      </c>
      <c r="K7110" s="235">
        <v>99.995305316956717</v>
      </c>
      <c r="L7110" s="235">
        <v>99.994276645496257</v>
      </c>
      <c r="M7110" s="118"/>
      <c r="N7110" s="118">
        <v>100.66814241777185</v>
      </c>
      <c r="O7110" s="118"/>
    </row>
    <row r="7111" spans="9:15" x14ac:dyDescent="0.35">
      <c r="I7111" s="223">
        <v>50624</v>
      </c>
      <c r="J7111" s="233">
        <v>99.964225173164763</v>
      </c>
      <c r="K7111" s="235">
        <v>99.995308799659298</v>
      </c>
      <c r="L7111" s="235">
        <v>99.994279986625557</v>
      </c>
      <c r="M7111" s="118"/>
      <c r="N7111" s="118">
        <v>100.66795367697587</v>
      </c>
      <c r="O7111" s="118"/>
    </row>
    <row r="7112" spans="9:15" x14ac:dyDescent="0.35">
      <c r="I7112" s="223">
        <v>50625</v>
      </c>
      <c r="J7112" s="233">
        <v>99.964251732056212</v>
      </c>
      <c r="K7112" s="235">
        <v>99.99531228236188</v>
      </c>
      <c r="L7112" s="235">
        <v>99.994283327754857</v>
      </c>
      <c r="M7112" s="118"/>
      <c r="N7112" s="118">
        <v>100.66776493617991</v>
      </c>
      <c r="O7112" s="118"/>
    </row>
    <row r="7113" spans="9:15" x14ac:dyDescent="0.35">
      <c r="I7113" s="223">
        <v>50626</v>
      </c>
      <c r="J7113" s="233">
        <v>99.964278290947661</v>
      </c>
      <c r="K7113" s="235">
        <v>99.995315765064461</v>
      </c>
      <c r="L7113" s="235">
        <v>99.994286668884158</v>
      </c>
      <c r="M7113" s="118"/>
      <c r="N7113" s="118">
        <v>100.66757619538393</v>
      </c>
      <c r="O7113" s="118"/>
    </row>
    <row r="7114" spans="9:15" x14ac:dyDescent="0.35">
      <c r="I7114" s="223">
        <v>50627</v>
      </c>
      <c r="J7114" s="233">
        <v>99.96430484983911</v>
      </c>
      <c r="K7114" s="235">
        <v>99.995319247767043</v>
      </c>
      <c r="L7114" s="235">
        <v>99.994290010013458</v>
      </c>
      <c r="M7114" s="118"/>
      <c r="N7114" s="118">
        <v>100.66738745458797</v>
      </c>
      <c r="O7114" s="118"/>
    </row>
    <row r="7115" spans="9:15" x14ac:dyDescent="0.35">
      <c r="I7115" s="223">
        <v>50628</v>
      </c>
      <c r="J7115" s="233">
        <v>99.964331408730558</v>
      </c>
      <c r="K7115" s="235">
        <v>99.995322730469624</v>
      </c>
      <c r="L7115" s="235">
        <v>99.994293351142758</v>
      </c>
      <c r="M7115" s="118"/>
      <c r="N7115" s="118">
        <v>100.66719871379199</v>
      </c>
      <c r="O7115" s="118"/>
    </row>
    <row r="7116" spans="9:15" x14ac:dyDescent="0.35">
      <c r="I7116" s="223">
        <v>50629</v>
      </c>
      <c r="J7116" s="233">
        <v>99.964357967622007</v>
      </c>
      <c r="K7116" s="235">
        <v>99.995326213172206</v>
      </c>
      <c r="L7116" s="235">
        <v>99.994296692272059</v>
      </c>
      <c r="M7116" s="118"/>
      <c r="N7116" s="118">
        <v>100.66700997299603</v>
      </c>
      <c r="O7116" s="118"/>
    </row>
    <row r="7117" spans="9:15" x14ac:dyDescent="0.35">
      <c r="I7117" s="223">
        <v>50630</v>
      </c>
      <c r="J7117" s="233">
        <v>99.964384526513456</v>
      </c>
      <c r="K7117" s="235">
        <v>99.995329695874787</v>
      </c>
      <c r="L7117" s="235">
        <v>99.994300033401359</v>
      </c>
      <c r="M7117" s="118"/>
      <c r="N7117" s="118">
        <v>100.66682123220005</v>
      </c>
      <c r="O7117" s="118"/>
    </row>
    <row r="7118" spans="9:15" x14ac:dyDescent="0.35">
      <c r="I7118" s="223">
        <v>50631</v>
      </c>
      <c r="J7118" s="233">
        <v>99.964411085404905</v>
      </c>
      <c r="K7118" s="235">
        <v>99.995333178577368</v>
      </c>
      <c r="L7118" s="235">
        <v>99.994303374530659</v>
      </c>
      <c r="M7118" s="118"/>
      <c r="N7118" s="118">
        <v>100.66663249140409</v>
      </c>
      <c r="O7118" s="118"/>
    </row>
    <row r="7119" spans="9:15" x14ac:dyDescent="0.35">
      <c r="I7119" s="223">
        <v>50632</v>
      </c>
      <c r="J7119" s="233">
        <v>99.964437644296353</v>
      </c>
      <c r="K7119" s="235">
        <v>99.99533666127995</v>
      </c>
      <c r="L7119" s="235">
        <v>99.99430671565996</v>
      </c>
      <c r="M7119" s="118"/>
      <c r="N7119" s="118">
        <v>100.66644375060811</v>
      </c>
      <c r="O7119" s="118"/>
    </row>
    <row r="7120" spans="9:15" x14ac:dyDescent="0.35">
      <c r="I7120" s="223">
        <v>50633</v>
      </c>
      <c r="J7120" s="233">
        <v>99.964464203187802</v>
      </c>
      <c r="K7120" s="235">
        <v>99.995340143982531</v>
      </c>
      <c r="L7120" s="235">
        <v>99.99431005678926</v>
      </c>
      <c r="M7120" s="118"/>
      <c r="N7120" s="118">
        <v>100.66625500981215</v>
      </c>
      <c r="O7120" s="118"/>
    </row>
    <row r="7121" spans="9:15" x14ac:dyDescent="0.35">
      <c r="I7121" s="223">
        <v>50634</v>
      </c>
      <c r="J7121" s="233">
        <v>99.964490762079251</v>
      </c>
      <c r="K7121" s="235">
        <v>99.995343626685113</v>
      </c>
      <c r="L7121" s="235">
        <v>99.99431339791856</v>
      </c>
      <c r="M7121" s="118"/>
      <c r="N7121" s="118">
        <v>100.66606626901617</v>
      </c>
      <c r="O7121" s="118"/>
    </row>
    <row r="7122" spans="9:15" x14ac:dyDescent="0.35">
      <c r="I7122" s="223">
        <v>50635</v>
      </c>
      <c r="J7122" s="233">
        <v>99.9645173209707</v>
      </c>
      <c r="K7122" s="235">
        <v>99.995347109387694</v>
      </c>
      <c r="L7122" s="235">
        <v>99.994316739047861</v>
      </c>
      <c r="M7122" s="118"/>
      <c r="N7122" s="118">
        <v>100.66587752822021</v>
      </c>
      <c r="O7122" s="118"/>
    </row>
    <row r="7123" spans="9:15" x14ac:dyDescent="0.35">
      <c r="I7123" s="223">
        <v>50636</v>
      </c>
      <c r="J7123" s="233">
        <v>99.964543879862148</v>
      </c>
      <c r="K7123" s="235">
        <v>99.995350592090276</v>
      </c>
      <c r="L7123" s="235">
        <v>99.994320080177161</v>
      </c>
      <c r="M7123" s="118"/>
      <c r="N7123" s="118">
        <v>100.66568878742423</v>
      </c>
      <c r="O7123" s="118"/>
    </row>
    <row r="7124" spans="9:15" x14ac:dyDescent="0.35">
      <c r="I7124" s="223">
        <v>50637</v>
      </c>
      <c r="J7124" s="233">
        <v>99.964570438753597</v>
      </c>
      <c r="K7124" s="235">
        <v>99.995354074792857</v>
      </c>
      <c r="L7124" s="235">
        <v>99.994323421306461</v>
      </c>
      <c r="M7124" s="118"/>
      <c r="N7124" s="118">
        <v>100.66550004662827</v>
      </c>
      <c r="O7124" s="118"/>
    </row>
    <row r="7125" spans="9:15" x14ac:dyDescent="0.35">
      <c r="I7125" s="223">
        <v>50638</v>
      </c>
      <c r="J7125" s="233">
        <v>99.964596997645046</v>
      </c>
      <c r="K7125" s="235">
        <v>99.995357557495439</v>
      </c>
      <c r="L7125" s="235">
        <v>99.994326762435762</v>
      </c>
      <c r="M7125" s="118"/>
      <c r="N7125" s="118">
        <v>100.66531130583229</v>
      </c>
      <c r="O7125" s="118"/>
    </row>
    <row r="7126" spans="9:15" x14ac:dyDescent="0.35">
      <c r="I7126" s="223">
        <v>50639</v>
      </c>
      <c r="J7126" s="233">
        <v>99.964623556536495</v>
      </c>
      <c r="K7126" s="235">
        <v>99.99536104019802</v>
      </c>
      <c r="L7126" s="235">
        <v>99.994330103565062</v>
      </c>
      <c r="M7126" s="118"/>
      <c r="N7126" s="118">
        <v>100.66512256503633</v>
      </c>
      <c r="O7126" s="118"/>
    </row>
    <row r="7127" spans="9:15" x14ac:dyDescent="0.35">
      <c r="I7127" s="223">
        <v>50640</v>
      </c>
      <c r="J7127" s="233">
        <v>99.964650115427943</v>
      </c>
      <c r="K7127" s="235">
        <v>99.995364522900601</v>
      </c>
      <c r="L7127" s="235">
        <v>99.994333444694362</v>
      </c>
      <c r="M7127" s="118"/>
      <c r="N7127" s="118">
        <v>100.66493382424035</v>
      </c>
      <c r="O7127" s="118"/>
    </row>
    <row r="7128" spans="9:15" x14ac:dyDescent="0.35">
      <c r="I7128" s="223">
        <v>50641</v>
      </c>
      <c r="J7128" s="233">
        <v>99.964676674319392</v>
      </c>
      <c r="K7128" s="235">
        <v>99.995368005603183</v>
      </c>
      <c r="L7128" s="235">
        <v>99.994336785823663</v>
      </c>
      <c r="M7128" s="118"/>
      <c r="N7128" s="118">
        <v>100.66474508344439</v>
      </c>
      <c r="O7128" s="118"/>
    </row>
    <row r="7129" spans="9:15" x14ac:dyDescent="0.35">
      <c r="I7129" s="223">
        <v>50642</v>
      </c>
      <c r="J7129" s="233">
        <v>99.964703233210841</v>
      </c>
      <c r="K7129" s="235">
        <v>99.995371488305764</v>
      </c>
      <c r="L7129" s="235">
        <v>99.994340126952963</v>
      </c>
      <c r="M7129" s="118"/>
      <c r="N7129" s="118">
        <v>100.66455634264841</v>
      </c>
      <c r="O7129" s="118"/>
    </row>
    <row r="7130" spans="9:15" x14ac:dyDescent="0.35">
      <c r="I7130" s="223">
        <v>50643</v>
      </c>
      <c r="J7130" s="233">
        <v>99.96472979210229</v>
      </c>
      <c r="K7130" s="235">
        <v>99.995374971008346</v>
      </c>
      <c r="L7130" s="235">
        <v>99.994343468082263</v>
      </c>
      <c r="M7130" s="118"/>
      <c r="N7130" s="118">
        <v>100.66436760185245</v>
      </c>
      <c r="O7130" s="118"/>
    </row>
    <row r="7131" spans="9:15" x14ac:dyDescent="0.35">
      <c r="I7131" s="223">
        <v>50644</v>
      </c>
      <c r="J7131" s="233">
        <v>99.964756350993738</v>
      </c>
      <c r="K7131" s="235">
        <v>99.995378453710927</v>
      </c>
      <c r="L7131" s="235">
        <v>99.994346809211564</v>
      </c>
      <c r="M7131" s="118"/>
      <c r="N7131" s="118">
        <v>100.66417886105647</v>
      </c>
      <c r="O7131" s="118"/>
    </row>
    <row r="7132" spans="9:15" x14ac:dyDescent="0.35">
      <c r="I7132" s="223">
        <v>50645</v>
      </c>
      <c r="J7132" s="233">
        <v>99.964782909885187</v>
      </c>
      <c r="K7132" s="235">
        <v>99.995381936413509</v>
      </c>
      <c r="L7132" s="235">
        <v>99.994350150340864</v>
      </c>
      <c r="M7132" s="118"/>
      <c r="N7132" s="118">
        <v>100.66399012026051</v>
      </c>
      <c r="O7132" s="118"/>
    </row>
    <row r="7133" spans="9:15" x14ac:dyDescent="0.35">
      <c r="I7133" s="223">
        <v>50646</v>
      </c>
      <c r="J7133" s="233">
        <v>99.964809468776636</v>
      </c>
      <c r="K7133" s="235">
        <v>99.99538541911609</v>
      </c>
      <c r="L7133" s="235">
        <v>99.994353491470164</v>
      </c>
      <c r="M7133" s="118"/>
      <c r="N7133" s="118">
        <v>100.66380137946453</v>
      </c>
      <c r="O7133" s="118"/>
    </row>
    <row r="7134" spans="9:15" x14ac:dyDescent="0.35">
      <c r="I7134" s="223">
        <v>50647</v>
      </c>
      <c r="J7134" s="233">
        <v>99.964836027668085</v>
      </c>
      <c r="K7134" s="235">
        <v>99.995388901818671</v>
      </c>
      <c r="L7134" s="235">
        <v>99.994356832599465</v>
      </c>
      <c r="M7134" s="118"/>
      <c r="N7134" s="118">
        <v>100.66361263866857</v>
      </c>
      <c r="O7134" s="118"/>
    </row>
    <row r="7135" spans="9:15" x14ac:dyDescent="0.35">
      <c r="I7135" s="223">
        <v>50648</v>
      </c>
      <c r="J7135" s="233">
        <v>99.964862586559533</v>
      </c>
      <c r="K7135" s="235">
        <v>99.995392384521253</v>
      </c>
      <c r="L7135" s="235">
        <v>99.994360173728765</v>
      </c>
      <c r="M7135" s="118"/>
      <c r="N7135" s="118">
        <v>100.66342389787259</v>
      </c>
      <c r="O7135" s="118"/>
    </row>
    <row r="7136" spans="9:15" x14ac:dyDescent="0.35">
      <c r="I7136" s="223">
        <v>50649</v>
      </c>
      <c r="J7136" s="233">
        <v>99.964889145450982</v>
      </c>
      <c r="K7136" s="235">
        <v>99.995395867223834</v>
      </c>
      <c r="L7136" s="235">
        <v>99.994363514858065</v>
      </c>
      <c r="M7136" s="118"/>
      <c r="N7136" s="118">
        <v>100.66323515707663</v>
      </c>
      <c r="O7136" s="118"/>
    </row>
    <row r="7137" spans="9:15" x14ac:dyDescent="0.35">
      <c r="I7137" s="223">
        <v>50650</v>
      </c>
      <c r="J7137" s="233">
        <v>99.964915704342431</v>
      </c>
      <c r="K7137" s="235">
        <v>99.995399349926416</v>
      </c>
      <c r="L7137" s="235">
        <v>99.994366855987366</v>
      </c>
      <c r="M7137" s="118"/>
      <c r="N7137" s="118">
        <v>100.66304641628065</v>
      </c>
      <c r="O7137" s="118"/>
    </row>
    <row r="7138" spans="9:15" x14ac:dyDescent="0.35">
      <c r="I7138" s="223">
        <v>50651</v>
      </c>
      <c r="J7138" s="233">
        <v>99.96494226323388</v>
      </c>
      <c r="K7138" s="235">
        <v>99.995402832628997</v>
      </c>
      <c r="L7138" s="235">
        <v>99.994370197116666</v>
      </c>
      <c r="M7138" s="118"/>
      <c r="N7138" s="118">
        <v>100.66285767548469</v>
      </c>
      <c r="O7138" s="118"/>
    </row>
    <row r="7139" spans="9:15" x14ac:dyDescent="0.35">
      <c r="I7139" s="223">
        <v>50652</v>
      </c>
      <c r="J7139" s="233">
        <v>99.964968822125329</v>
      </c>
      <c r="K7139" s="235">
        <v>99.995406315331579</v>
      </c>
      <c r="L7139" s="235">
        <v>99.994373538245966</v>
      </c>
      <c r="M7139" s="118"/>
      <c r="N7139" s="118">
        <v>100.66266893468871</v>
      </c>
      <c r="O7139" s="118"/>
    </row>
    <row r="7140" spans="9:15" x14ac:dyDescent="0.35">
      <c r="I7140" s="223">
        <v>50653</v>
      </c>
      <c r="J7140" s="233">
        <v>99.964995381016777</v>
      </c>
      <c r="K7140" s="235">
        <v>99.99540979803416</v>
      </c>
      <c r="L7140" s="235">
        <v>99.994376879375267</v>
      </c>
      <c r="M7140" s="118"/>
      <c r="N7140" s="118">
        <v>100.66248019389275</v>
      </c>
      <c r="O7140" s="118"/>
    </row>
    <row r="7141" spans="9:15" x14ac:dyDescent="0.35">
      <c r="I7141" s="223">
        <v>50654</v>
      </c>
      <c r="J7141" s="233">
        <v>99.965021939908226</v>
      </c>
      <c r="K7141" s="235">
        <v>99.995413280736742</v>
      </c>
      <c r="L7141" s="235">
        <v>99.994380220504567</v>
      </c>
      <c r="M7141" s="118"/>
      <c r="N7141" s="118">
        <v>100.66229145309677</v>
      </c>
      <c r="O7141" s="118"/>
    </row>
    <row r="7142" spans="9:15" x14ac:dyDescent="0.35">
      <c r="I7142" s="223">
        <v>50655</v>
      </c>
      <c r="J7142" s="233">
        <v>99.965048498799675</v>
      </c>
      <c r="K7142" s="235">
        <v>99.995416763439323</v>
      </c>
      <c r="L7142" s="235">
        <v>99.994383561633867</v>
      </c>
      <c r="M7142" s="118"/>
      <c r="N7142" s="118">
        <v>100.66210271230081</v>
      </c>
      <c r="O7142" s="118"/>
    </row>
    <row r="7143" spans="9:15" x14ac:dyDescent="0.35">
      <c r="I7143" s="223">
        <v>50656</v>
      </c>
      <c r="J7143" s="233">
        <v>99.965075057691124</v>
      </c>
      <c r="K7143" s="235">
        <v>99.995420246141904</v>
      </c>
      <c r="L7143" s="235">
        <v>99.994386902763168</v>
      </c>
      <c r="M7143" s="118"/>
      <c r="N7143" s="118">
        <v>100.66191397150483</v>
      </c>
      <c r="O7143" s="118"/>
    </row>
    <row r="7144" spans="9:15" x14ac:dyDescent="0.35">
      <c r="I7144" s="223">
        <v>50657</v>
      </c>
      <c r="J7144" s="233">
        <v>99.965101616582572</v>
      </c>
      <c r="K7144" s="235">
        <v>99.995423728844486</v>
      </c>
      <c r="L7144" s="235">
        <v>99.994390243892468</v>
      </c>
      <c r="M7144" s="118"/>
      <c r="N7144" s="118">
        <v>100.66172523070887</v>
      </c>
      <c r="O7144" s="118"/>
    </row>
    <row r="7145" spans="9:15" x14ac:dyDescent="0.35">
      <c r="I7145" s="223">
        <v>50658</v>
      </c>
      <c r="J7145" s="233">
        <v>99.965128175474021</v>
      </c>
      <c r="K7145" s="235">
        <v>99.995427211547067</v>
      </c>
      <c r="L7145" s="235">
        <v>99.994393585021768</v>
      </c>
      <c r="M7145" s="118"/>
      <c r="N7145" s="118">
        <v>100.66153648991289</v>
      </c>
      <c r="O7145" s="118"/>
    </row>
    <row r="7146" spans="9:15" x14ac:dyDescent="0.35">
      <c r="I7146" s="223">
        <v>50659</v>
      </c>
      <c r="J7146" s="233">
        <v>99.96515473436547</v>
      </c>
      <c r="K7146" s="235">
        <v>99.995430694249649</v>
      </c>
      <c r="L7146" s="235">
        <v>99.994396926151069</v>
      </c>
      <c r="M7146" s="118"/>
      <c r="N7146" s="118">
        <v>100.66134774911693</v>
      </c>
      <c r="O7146" s="118"/>
    </row>
    <row r="7147" spans="9:15" x14ac:dyDescent="0.35">
      <c r="I7147" s="223">
        <v>50660</v>
      </c>
      <c r="J7147" s="233">
        <v>99.965181293256919</v>
      </c>
      <c r="K7147" s="235">
        <v>99.99543417695223</v>
      </c>
      <c r="L7147" s="235">
        <v>99.994400267280369</v>
      </c>
      <c r="M7147" s="118"/>
      <c r="N7147" s="118">
        <v>100.66115900832095</v>
      </c>
      <c r="O7147" s="118"/>
    </row>
    <row r="7148" spans="9:15" x14ac:dyDescent="0.35">
      <c r="I7148" s="223">
        <v>50661</v>
      </c>
      <c r="J7148" s="233">
        <v>99.965207852148367</v>
      </c>
      <c r="K7148" s="235">
        <v>99.995437659654812</v>
      </c>
      <c r="L7148" s="235">
        <v>99.994403608409669</v>
      </c>
      <c r="M7148" s="118"/>
      <c r="N7148" s="118">
        <v>100.66097026752499</v>
      </c>
      <c r="O7148" s="118"/>
    </row>
    <row r="7149" spans="9:15" x14ac:dyDescent="0.35">
      <c r="I7149" s="223">
        <v>50662</v>
      </c>
      <c r="J7149" s="233">
        <v>99.965234411039816</v>
      </c>
      <c r="K7149" s="235">
        <v>99.995441142357393</v>
      </c>
      <c r="L7149" s="235">
        <v>99.99440694953897</v>
      </c>
      <c r="M7149" s="118"/>
      <c r="N7149" s="118">
        <v>100.66078152672901</v>
      </c>
      <c r="O7149" s="118"/>
    </row>
    <row r="7150" spans="9:15" x14ac:dyDescent="0.35">
      <c r="I7150" s="223">
        <v>50663</v>
      </c>
      <c r="J7150" s="233">
        <v>99.965260969931265</v>
      </c>
      <c r="K7150" s="235">
        <v>99.995444625059974</v>
      </c>
      <c r="L7150" s="235">
        <v>99.99441029066827</v>
      </c>
      <c r="M7150" s="118"/>
      <c r="N7150" s="118">
        <v>100.66059278593305</v>
      </c>
      <c r="O7150" s="118"/>
    </row>
    <row r="7151" spans="9:15" x14ac:dyDescent="0.35">
      <c r="I7151" s="223">
        <v>50664</v>
      </c>
      <c r="J7151" s="233">
        <v>99.965287528822714</v>
      </c>
      <c r="K7151" s="235">
        <v>99.995448107762556</v>
      </c>
      <c r="L7151" s="235">
        <v>99.99441363179757</v>
      </c>
      <c r="M7151" s="118"/>
      <c r="N7151" s="118">
        <v>100.66040404513707</v>
      </c>
      <c r="O7151" s="118"/>
    </row>
    <row r="7152" spans="9:15" x14ac:dyDescent="0.35">
      <c r="I7152" s="223">
        <v>50665</v>
      </c>
      <c r="J7152" s="233">
        <v>99.965314087714162</v>
      </c>
      <c r="K7152" s="235">
        <v>99.995451590465137</v>
      </c>
      <c r="L7152" s="235">
        <v>99.994416972926871</v>
      </c>
      <c r="M7152" s="118"/>
      <c r="N7152" s="118">
        <v>100.66021530434111</v>
      </c>
      <c r="O7152" s="118"/>
    </row>
    <row r="7153" spans="9:15" x14ac:dyDescent="0.35">
      <c r="I7153" s="223">
        <v>50666</v>
      </c>
      <c r="J7153" s="233">
        <v>99.965340646605611</v>
      </c>
      <c r="K7153" s="235">
        <v>99.995455073167719</v>
      </c>
      <c r="L7153" s="235">
        <v>99.994420314056171</v>
      </c>
      <c r="M7153" s="118"/>
      <c r="N7153" s="118">
        <v>100.66002656354513</v>
      </c>
      <c r="O7153" s="118"/>
    </row>
    <row r="7154" spans="9:15" x14ac:dyDescent="0.35">
      <c r="I7154" s="223">
        <v>50667</v>
      </c>
      <c r="J7154" s="233">
        <v>99.96536720549706</v>
      </c>
      <c r="K7154" s="235">
        <v>99.9954585558703</v>
      </c>
      <c r="L7154" s="235">
        <v>99.994423655185471</v>
      </c>
      <c r="M7154" s="118"/>
      <c r="N7154" s="118">
        <v>100.65983782274917</v>
      </c>
      <c r="O7154" s="118"/>
    </row>
    <row r="7155" spans="9:15" x14ac:dyDescent="0.35">
      <c r="I7155" s="223">
        <v>50668</v>
      </c>
      <c r="J7155" s="233">
        <v>99.965393764388509</v>
      </c>
      <c r="K7155" s="235">
        <v>99.995462038572882</v>
      </c>
      <c r="L7155" s="235">
        <v>99.994426996314772</v>
      </c>
      <c r="M7155" s="118"/>
      <c r="N7155" s="118">
        <v>100.65964908195319</v>
      </c>
      <c r="O7155" s="118"/>
    </row>
    <row r="7156" spans="9:15" x14ac:dyDescent="0.35">
      <c r="I7156" s="223">
        <v>50669</v>
      </c>
      <c r="J7156" s="233">
        <v>99.965420323279957</v>
      </c>
      <c r="K7156" s="235">
        <v>99.995465521275463</v>
      </c>
      <c r="L7156" s="235">
        <v>99.994430337444072</v>
      </c>
      <c r="M7156" s="118"/>
      <c r="N7156" s="118">
        <v>100.65946034115723</v>
      </c>
      <c r="O7156" s="118"/>
    </row>
    <row r="7157" spans="9:15" x14ac:dyDescent="0.35">
      <c r="I7157" s="223">
        <v>50670</v>
      </c>
      <c r="J7157" s="233">
        <v>99.965446882171406</v>
      </c>
      <c r="K7157" s="235">
        <v>99.995469003978044</v>
      </c>
      <c r="L7157" s="235">
        <v>99.994433678573373</v>
      </c>
      <c r="M7157" s="118"/>
      <c r="N7157" s="118">
        <v>100.65927160036125</v>
      </c>
      <c r="O7157" s="118"/>
    </row>
    <row r="7158" spans="9:15" x14ac:dyDescent="0.35">
      <c r="I7158" s="223">
        <v>50671</v>
      </c>
      <c r="J7158" s="233">
        <v>99.965473441062855</v>
      </c>
      <c r="K7158" s="235">
        <v>99.995472486680626</v>
      </c>
      <c r="L7158" s="235">
        <v>99.994437019702673</v>
      </c>
      <c r="M7158" s="118"/>
      <c r="N7158" s="118">
        <v>100.65908285956529</v>
      </c>
      <c r="O7158" s="118"/>
    </row>
    <row r="7159" spans="9:15" x14ac:dyDescent="0.35">
      <c r="I7159" s="223">
        <v>50672</v>
      </c>
      <c r="J7159" s="233">
        <v>99.965499999954304</v>
      </c>
      <c r="K7159" s="235">
        <v>99.995475969383207</v>
      </c>
      <c r="L7159" s="235">
        <v>99.994440360831973</v>
      </c>
      <c r="M7159" s="118"/>
      <c r="N7159" s="118">
        <v>100.65889411876931</v>
      </c>
      <c r="O7159" s="118"/>
    </row>
    <row r="7160" spans="9:15" x14ac:dyDescent="0.35">
      <c r="I7160" s="223">
        <v>50673</v>
      </c>
      <c r="J7160" s="233">
        <v>99.965526558845752</v>
      </c>
      <c r="K7160" s="235">
        <v>99.995479452085789</v>
      </c>
      <c r="L7160" s="235">
        <v>99.994443701961274</v>
      </c>
      <c r="M7160" s="118"/>
      <c r="N7160" s="118">
        <v>100.65870537797335</v>
      </c>
      <c r="O7160" s="118"/>
    </row>
    <row r="7161" spans="9:15" x14ac:dyDescent="0.35">
      <c r="I7161" s="223">
        <v>50674</v>
      </c>
      <c r="J7161" s="233">
        <v>99.965553117737201</v>
      </c>
      <c r="K7161" s="235">
        <v>99.99548293478837</v>
      </c>
      <c r="L7161" s="235">
        <v>99.994447043090574</v>
      </c>
      <c r="M7161" s="118"/>
      <c r="N7161" s="118">
        <v>100.65851663717737</v>
      </c>
      <c r="O7161" s="118"/>
    </row>
    <row r="7162" spans="9:15" x14ac:dyDescent="0.35">
      <c r="I7162" s="223">
        <v>50675</v>
      </c>
      <c r="J7162" s="233">
        <v>99.96557967662865</v>
      </c>
      <c r="K7162" s="235">
        <v>99.995486417490952</v>
      </c>
      <c r="L7162" s="235">
        <v>99.994450384219874</v>
      </c>
      <c r="M7162" s="118"/>
      <c r="N7162" s="118">
        <v>100.65832789638141</v>
      </c>
      <c r="O7162" s="118"/>
    </row>
    <row r="7163" spans="9:15" x14ac:dyDescent="0.35">
      <c r="I7163" s="223">
        <v>50676</v>
      </c>
      <c r="J7163" s="233">
        <v>99.965606235520099</v>
      </c>
      <c r="K7163" s="235">
        <v>99.995489900193533</v>
      </c>
      <c r="L7163" s="235">
        <v>99.994453725349175</v>
      </c>
      <c r="M7163" s="118"/>
      <c r="N7163" s="118">
        <v>100.65813915558543</v>
      </c>
      <c r="O7163" s="118"/>
    </row>
    <row r="7164" spans="9:15" x14ac:dyDescent="0.35">
      <c r="I7164" s="223">
        <v>50677</v>
      </c>
      <c r="J7164" s="233">
        <v>99.965632794411547</v>
      </c>
      <c r="K7164" s="235">
        <v>99.995493382896115</v>
      </c>
      <c r="L7164" s="235">
        <v>99.994457066478475</v>
      </c>
      <c r="M7164" s="118"/>
      <c r="N7164" s="118">
        <v>100.65795041478947</v>
      </c>
      <c r="O7164" s="118"/>
    </row>
    <row r="7165" spans="9:15" x14ac:dyDescent="0.35">
      <c r="I7165" s="223">
        <v>50678</v>
      </c>
      <c r="J7165" s="233">
        <v>99.965659353302996</v>
      </c>
      <c r="K7165" s="235">
        <v>99.995496865598696</v>
      </c>
      <c r="L7165" s="235">
        <v>99.994460407607775</v>
      </c>
      <c r="M7165" s="118"/>
      <c r="N7165" s="118">
        <v>100.65776167399349</v>
      </c>
      <c r="O7165" s="118"/>
    </row>
    <row r="7166" spans="9:15" x14ac:dyDescent="0.35">
      <c r="I7166" s="223">
        <v>50679</v>
      </c>
      <c r="J7166" s="233">
        <v>99.965685912194445</v>
      </c>
      <c r="K7166" s="235">
        <v>99.995500348301277</v>
      </c>
      <c r="L7166" s="235">
        <v>99.994463748737076</v>
      </c>
      <c r="M7166" s="118"/>
      <c r="N7166" s="118">
        <v>100.65757293319753</v>
      </c>
      <c r="O7166" s="118"/>
    </row>
    <row r="7167" spans="9:15" x14ac:dyDescent="0.35">
      <c r="I7167" s="223">
        <v>50680</v>
      </c>
      <c r="J7167" s="233">
        <v>99.965712471085894</v>
      </c>
      <c r="K7167" s="235">
        <v>99.995503831003859</v>
      </c>
      <c r="L7167" s="235">
        <v>99.994467089866376</v>
      </c>
      <c r="M7167" s="118"/>
      <c r="N7167" s="118">
        <v>100.65738419240155</v>
      </c>
      <c r="O7167" s="118"/>
    </row>
    <row r="7168" spans="9:15" x14ac:dyDescent="0.35">
      <c r="I7168" s="223">
        <v>50681</v>
      </c>
      <c r="J7168" s="233">
        <v>99.965739029977343</v>
      </c>
      <c r="K7168" s="235">
        <v>99.99550731370644</v>
      </c>
      <c r="L7168" s="235">
        <v>99.994470430995676</v>
      </c>
      <c r="M7168" s="118"/>
      <c r="N7168" s="118">
        <v>100.65719545160559</v>
      </c>
      <c r="O7168" s="118"/>
    </row>
    <row r="7169" spans="9:15" x14ac:dyDescent="0.35">
      <c r="I7169" s="223">
        <v>50682</v>
      </c>
      <c r="J7169" s="233">
        <v>99.965765588868791</v>
      </c>
      <c r="K7169" s="235">
        <v>99.995510796409022</v>
      </c>
      <c r="L7169" s="235">
        <v>99.994473772124977</v>
      </c>
      <c r="M7169" s="118"/>
      <c r="N7169" s="118">
        <v>100.65700671080961</v>
      </c>
      <c r="O7169" s="118"/>
    </row>
    <row r="7170" spans="9:15" x14ac:dyDescent="0.35">
      <c r="I7170" s="223">
        <v>50683</v>
      </c>
      <c r="J7170" s="233">
        <v>99.96579214776024</v>
      </c>
      <c r="K7170" s="235">
        <v>99.995514279111603</v>
      </c>
      <c r="L7170" s="235">
        <v>99.994477113254277</v>
      </c>
      <c r="M7170" s="118"/>
      <c r="N7170" s="118">
        <v>100.65681797001365</v>
      </c>
      <c r="O7170" s="118"/>
    </row>
    <row r="7171" spans="9:15" x14ac:dyDescent="0.35">
      <c r="I7171" s="223">
        <v>50684</v>
      </c>
      <c r="J7171" s="233">
        <v>99.965818706651689</v>
      </c>
      <c r="K7171" s="235">
        <v>99.995517761814185</v>
      </c>
      <c r="L7171" s="235">
        <v>99.994480454383577</v>
      </c>
      <c r="M7171" s="118"/>
      <c r="N7171" s="118">
        <v>100.65662922921767</v>
      </c>
      <c r="O7171" s="118"/>
    </row>
    <row r="7172" spans="9:15" x14ac:dyDescent="0.35">
      <c r="I7172" s="223">
        <v>50685</v>
      </c>
      <c r="J7172" s="233">
        <v>99.965845265543138</v>
      </c>
      <c r="K7172" s="235">
        <v>99.995521244516766</v>
      </c>
      <c r="L7172" s="235">
        <v>99.994483795512878</v>
      </c>
      <c r="M7172" s="118"/>
      <c r="N7172" s="118">
        <v>100.65644048842171</v>
      </c>
      <c r="O7172" s="118"/>
    </row>
    <row r="7173" spans="9:15" x14ac:dyDescent="0.35">
      <c r="I7173" s="223">
        <v>50686</v>
      </c>
      <c r="J7173" s="233">
        <v>99.965871824434586</v>
      </c>
      <c r="K7173" s="235">
        <v>99.995524727219347</v>
      </c>
      <c r="L7173" s="235">
        <v>99.994487136642178</v>
      </c>
      <c r="M7173" s="118"/>
      <c r="N7173" s="118">
        <v>100.65625174762573</v>
      </c>
      <c r="O7173" s="118"/>
    </row>
    <row r="7174" spans="9:15" x14ac:dyDescent="0.35">
      <c r="I7174" s="223">
        <v>50687</v>
      </c>
      <c r="J7174" s="233">
        <v>99.965898383326035</v>
      </c>
      <c r="K7174" s="235">
        <v>99.995528209921929</v>
      </c>
      <c r="L7174" s="235">
        <v>99.994490477771478</v>
      </c>
      <c r="M7174" s="118"/>
      <c r="N7174" s="118">
        <v>100.65606300682977</v>
      </c>
      <c r="O7174" s="118"/>
    </row>
    <row r="7175" spans="9:15" x14ac:dyDescent="0.35">
      <c r="I7175" s="223">
        <v>50688</v>
      </c>
      <c r="J7175" s="233">
        <v>99.965924942217484</v>
      </c>
      <c r="K7175" s="235">
        <v>99.99553169262451</v>
      </c>
      <c r="L7175" s="235">
        <v>99.994493818900779</v>
      </c>
      <c r="M7175" s="118"/>
      <c r="N7175" s="118">
        <v>100.65587426603379</v>
      </c>
      <c r="O7175" s="118"/>
    </row>
    <row r="7176" spans="9:15" x14ac:dyDescent="0.35">
      <c r="I7176" s="223">
        <v>50689</v>
      </c>
      <c r="J7176" s="233">
        <v>99.965951501108933</v>
      </c>
      <c r="K7176" s="235">
        <v>99.995535175327092</v>
      </c>
      <c r="L7176" s="235">
        <v>99.994497160030079</v>
      </c>
      <c r="M7176" s="118"/>
      <c r="N7176" s="118">
        <v>100.65568552523783</v>
      </c>
      <c r="O7176" s="118"/>
    </row>
    <row r="7177" spans="9:15" x14ac:dyDescent="0.35">
      <c r="I7177" s="223">
        <v>50690</v>
      </c>
      <c r="J7177" s="233">
        <v>99.965978060000381</v>
      </c>
      <c r="K7177" s="235">
        <v>99.995538658029673</v>
      </c>
      <c r="L7177" s="235">
        <v>99.994500501159379</v>
      </c>
      <c r="M7177" s="118"/>
      <c r="N7177" s="118">
        <v>100.65549678444185</v>
      </c>
      <c r="O7177" s="118"/>
    </row>
    <row r="7178" spans="9:15" x14ac:dyDescent="0.35">
      <c r="I7178" s="223">
        <v>50691</v>
      </c>
      <c r="J7178" s="233">
        <v>99.96600461889183</v>
      </c>
      <c r="K7178" s="235">
        <v>99.995542140732255</v>
      </c>
      <c r="L7178" s="235">
        <v>99.99450384228868</v>
      </c>
      <c r="M7178" s="118"/>
      <c r="N7178" s="118">
        <v>100.65530804364589</v>
      </c>
      <c r="O7178" s="118"/>
    </row>
    <row r="7179" spans="9:15" x14ac:dyDescent="0.35">
      <c r="I7179" s="223">
        <v>50692</v>
      </c>
      <c r="J7179" s="233">
        <v>99.966031177783279</v>
      </c>
      <c r="K7179" s="235">
        <v>99.995545623434836</v>
      </c>
      <c r="L7179" s="235">
        <v>99.99450718341798</v>
      </c>
      <c r="M7179" s="118"/>
      <c r="N7179" s="118">
        <v>100.65511930284991</v>
      </c>
      <c r="O7179" s="118"/>
    </row>
    <row r="7180" spans="9:15" x14ac:dyDescent="0.35">
      <c r="I7180" s="223">
        <v>50693</v>
      </c>
      <c r="J7180" s="233">
        <v>99.966057736674728</v>
      </c>
      <c r="K7180" s="235">
        <v>99.995549106137418</v>
      </c>
      <c r="L7180" s="235">
        <v>99.99451052454728</v>
      </c>
      <c r="M7180" s="118"/>
      <c r="N7180" s="118">
        <v>100.65493056205395</v>
      </c>
      <c r="O7180" s="118"/>
    </row>
    <row r="7181" spans="9:15" x14ac:dyDescent="0.35">
      <c r="I7181" s="223">
        <v>50694</v>
      </c>
      <c r="J7181" s="233">
        <v>99.966084295566176</v>
      </c>
      <c r="K7181" s="235">
        <v>99.995552588839999</v>
      </c>
      <c r="L7181" s="235">
        <v>99.994513865676581</v>
      </c>
      <c r="M7181" s="118"/>
      <c r="N7181" s="118">
        <v>100.65474182125797</v>
      </c>
      <c r="O7181" s="118"/>
    </row>
    <row r="7182" spans="9:15" x14ac:dyDescent="0.35">
      <c r="I7182" s="223">
        <v>50695</v>
      </c>
      <c r="J7182" s="233">
        <v>99.966110854457625</v>
      </c>
      <c r="K7182" s="235">
        <v>99.99555607154258</v>
      </c>
      <c r="L7182" s="235">
        <v>99.994517206805881</v>
      </c>
      <c r="M7182" s="118"/>
      <c r="N7182" s="118">
        <v>100.65455308046201</v>
      </c>
      <c r="O7182" s="118"/>
    </row>
    <row r="7183" spans="9:15" x14ac:dyDescent="0.35">
      <c r="I7183" s="223">
        <v>50696</v>
      </c>
      <c r="J7183" s="233">
        <v>99.966137413349074</v>
      </c>
      <c r="K7183" s="235">
        <v>99.995559554245162</v>
      </c>
      <c r="L7183" s="235">
        <v>99.994520547935181</v>
      </c>
      <c r="M7183" s="118"/>
      <c r="N7183" s="118">
        <v>100.65436433966603</v>
      </c>
      <c r="O7183" s="118"/>
    </row>
    <row r="7184" spans="9:15" x14ac:dyDescent="0.35">
      <c r="I7184" s="223">
        <v>50697</v>
      </c>
      <c r="J7184" s="233">
        <v>99.966163972240523</v>
      </c>
      <c r="K7184" s="235">
        <v>99.995563036947743</v>
      </c>
      <c r="L7184" s="235">
        <v>99.994523889064482</v>
      </c>
      <c r="M7184" s="118"/>
      <c r="N7184" s="118">
        <v>100.65417559887007</v>
      </c>
      <c r="O7184" s="118"/>
    </row>
    <row r="7185" spans="9:15" x14ac:dyDescent="0.35">
      <c r="I7185" s="223">
        <v>50698</v>
      </c>
      <c r="J7185" s="233">
        <v>99.966190531131971</v>
      </c>
      <c r="K7185" s="235">
        <v>99.995566519650325</v>
      </c>
      <c r="L7185" s="235">
        <v>99.994527230193782</v>
      </c>
      <c r="M7185" s="118"/>
      <c r="N7185" s="118">
        <v>100.65398685807409</v>
      </c>
      <c r="O7185" s="118"/>
    </row>
    <row r="7186" spans="9:15" x14ac:dyDescent="0.35">
      <c r="I7186" s="223">
        <v>50699</v>
      </c>
      <c r="J7186" s="233">
        <v>99.96621709002342</v>
      </c>
      <c r="K7186" s="235">
        <v>99.995570002352906</v>
      </c>
      <c r="L7186" s="235">
        <v>99.994530571323082</v>
      </c>
      <c r="M7186" s="118"/>
      <c r="N7186" s="118">
        <v>100.65379811727813</v>
      </c>
      <c r="O7186" s="118"/>
    </row>
    <row r="7187" spans="9:15" x14ac:dyDescent="0.35">
      <c r="I7187" s="223">
        <v>50700</v>
      </c>
      <c r="J7187" s="233">
        <v>99.966243648914869</v>
      </c>
      <c r="K7187" s="235">
        <v>99.995573485055488</v>
      </c>
      <c r="L7187" s="235">
        <v>99.994533912452383</v>
      </c>
      <c r="M7187" s="118"/>
      <c r="N7187" s="118">
        <v>100.65360937648215</v>
      </c>
      <c r="O7187" s="118"/>
    </row>
    <row r="7188" spans="9:15" x14ac:dyDescent="0.35">
      <c r="I7188" s="223">
        <v>50701</v>
      </c>
      <c r="J7188" s="233">
        <v>99.966270207806318</v>
      </c>
      <c r="K7188" s="235">
        <v>99.995576967758069</v>
      </c>
      <c r="L7188" s="235">
        <v>99.994537253581683</v>
      </c>
      <c r="M7188" s="118"/>
      <c r="N7188" s="118">
        <v>100.65342063568619</v>
      </c>
      <c r="O7188" s="118"/>
    </row>
    <row r="7189" spans="9:15" x14ac:dyDescent="0.35">
      <c r="I7189" s="223">
        <v>50702</v>
      </c>
      <c r="J7189" s="233">
        <v>99.966296766697766</v>
      </c>
      <c r="K7189" s="235">
        <v>99.99558045046065</v>
      </c>
      <c r="L7189" s="235">
        <v>99.994540594710983</v>
      </c>
      <c r="M7189" s="118"/>
      <c r="N7189" s="118">
        <v>100.65323189489021</v>
      </c>
      <c r="O7189" s="118"/>
    </row>
    <row r="7190" spans="9:15" x14ac:dyDescent="0.35">
      <c r="I7190" s="223">
        <v>50703</v>
      </c>
      <c r="J7190" s="233">
        <v>99.966323325589215</v>
      </c>
      <c r="K7190" s="235">
        <v>99.995583933163232</v>
      </c>
      <c r="L7190" s="235">
        <v>99.994543935840284</v>
      </c>
      <c r="M7190" s="118"/>
      <c r="N7190" s="118">
        <v>100.65304315409425</v>
      </c>
      <c r="O7190" s="118"/>
    </row>
    <row r="7191" spans="9:15" x14ac:dyDescent="0.35">
      <c r="I7191" s="223">
        <v>50704</v>
      </c>
      <c r="J7191" s="233">
        <v>99.966349884480664</v>
      </c>
      <c r="K7191" s="235">
        <v>99.995587415865813</v>
      </c>
      <c r="L7191" s="235">
        <v>99.994547276969584</v>
      </c>
      <c r="M7191" s="118"/>
      <c r="N7191" s="118">
        <v>100.65285441329827</v>
      </c>
      <c r="O7191" s="118"/>
    </row>
    <row r="7192" spans="9:15" x14ac:dyDescent="0.35">
      <c r="I7192" s="223">
        <v>50705</v>
      </c>
      <c r="J7192" s="233">
        <v>99.966376443372113</v>
      </c>
      <c r="K7192" s="235">
        <v>99.995590898568395</v>
      </c>
      <c r="L7192" s="235">
        <v>99.994550618098884</v>
      </c>
      <c r="M7192" s="118"/>
      <c r="N7192" s="118">
        <v>100.65266567250231</v>
      </c>
      <c r="O7192" s="118"/>
    </row>
    <row r="7193" spans="9:15" x14ac:dyDescent="0.35">
      <c r="I7193" s="223">
        <v>50706</v>
      </c>
      <c r="J7193" s="233">
        <v>99.966403002263561</v>
      </c>
      <c r="K7193" s="235">
        <v>99.995594381270976</v>
      </c>
      <c r="L7193" s="235">
        <v>99.994553959228185</v>
      </c>
      <c r="M7193" s="118"/>
      <c r="N7193" s="118">
        <v>100.65247693170633</v>
      </c>
      <c r="O7193" s="118"/>
    </row>
    <row r="7194" spans="9:15" x14ac:dyDescent="0.35">
      <c r="I7194" s="223">
        <v>50707</v>
      </c>
      <c r="J7194" s="233">
        <v>99.96642956115501</v>
      </c>
      <c r="K7194" s="235">
        <v>99.995597863973558</v>
      </c>
      <c r="L7194" s="235">
        <v>99.994557300357485</v>
      </c>
      <c r="M7194" s="118"/>
      <c r="N7194" s="118">
        <v>100.65228819091037</v>
      </c>
      <c r="O7194" s="118"/>
    </row>
    <row r="7195" spans="9:15" x14ac:dyDescent="0.35">
      <c r="I7195" s="223">
        <v>50708</v>
      </c>
      <c r="J7195" s="233">
        <v>99.966456120046459</v>
      </c>
      <c r="K7195" s="235">
        <v>99.995601346676139</v>
      </c>
      <c r="L7195" s="235">
        <v>99.994560641486785</v>
      </c>
      <c r="M7195" s="118"/>
      <c r="N7195" s="118">
        <v>100.65209945011439</v>
      </c>
      <c r="O7195" s="118"/>
    </row>
    <row r="7196" spans="9:15" x14ac:dyDescent="0.35">
      <c r="I7196" s="223">
        <v>50709</v>
      </c>
      <c r="J7196" s="233">
        <v>99.966482678937908</v>
      </c>
      <c r="K7196" s="235">
        <v>99.995604829378721</v>
      </c>
      <c r="L7196" s="235">
        <v>99.994563982616086</v>
      </c>
      <c r="M7196" s="118"/>
      <c r="N7196" s="118">
        <v>100.65191070931843</v>
      </c>
      <c r="O7196" s="118"/>
    </row>
    <row r="7197" spans="9:15" x14ac:dyDescent="0.35">
      <c r="I7197" s="223">
        <v>50710</v>
      </c>
      <c r="J7197" s="233">
        <v>99.966509237829356</v>
      </c>
      <c r="K7197" s="235">
        <v>99.995608312081302</v>
      </c>
      <c r="L7197" s="235">
        <v>99.994567323745386</v>
      </c>
      <c r="M7197" s="118"/>
      <c r="N7197" s="118">
        <v>100.65172196852245</v>
      </c>
      <c r="O7197" s="118"/>
    </row>
    <row r="7198" spans="9:15" x14ac:dyDescent="0.35">
      <c r="I7198" s="223">
        <v>50711</v>
      </c>
      <c r="J7198" s="233">
        <v>99.966535796720805</v>
      </c>
      <c r="K7198" s="235">
        <v>99.995611794783883</v>
      </c>
      <c r="L7198" s="235">
        <v>99.994570664874686</v>
      </c>
      <c r="M7198" s="118"/>
      <c r="N7198" s="118">
        <v>100.65153322772649</v>
      </c>
      <c r="O7198" s="118"/>
    </row>
    <row r="7199" spans="9:15" x14ac:dyDescent="0.35">
      <c r="I7199" s="223">
        <v>50712</v>
      </c>
      <c r="J7199" s="233">
        <v>99.966562355612254</v>
      </c>
      <c r="K7199" s="235">
        <v>99.995615277486465</v>
      </c>
      <c r="L7199" s="235">
        <v>99.994574006003987</v>
      </c>
      <c r="M7199" s="118"/>
      <c r="N7199" s="118">
        <v>100.65134448693051</v>
      </c>
      <c r="O7199" s="118"/>
    </row>
    <row r="7200" spans="9:15" x14ac:dyDescent="0.35">
      <c r="I7200" s="223">
        <v>50713</v>
      </c>
      <c r="J7200" s="233">
        <v>99.966588914503703</v>
      </c>
      <c r="K7200" s="235">
        <v>99.995618760189046</v>
      </c>
      <c r="L7200" s="235">
        <v>99.994577347133287</v>
      </c>
      <c r="M7200" s="118"/>
      <c r="N7200" s="118">
        <v>100.65115574613455</v>
      </c>
      <c r="O7200" s="118"/>
    </row>
    <row r="7201" spans="9:15" x14ac:dyDescent="0.35">
      <c r="I7201" s="223">
        <v>50714</v>
      </c>
      <c r="J7201" s="233">
        <v>99.966615473395152</v>
      </c>
      <c r="K7201" s="235">
        <v>99.995622242891628</v>
      </c>
      <c r="L7201" s="235">
        <v>99.994580688262587</v>
      </c>
      <c r="M7201" s="118"/>
      <c r="N7201" s="118">
        <v>100.65096700533857</v>
      </c>
      <c r="O7201" s="118"/>
    </row>
    <row r="7202" spans="9:15" x14ac:dyDescent="0.35">
      <c r="I7202" s="223">
        <v>50715</v>
      </c>
      <c r="J7202" s="233">
        <v>99.9666420322866</v>
      </c>
      <c r="K7202" s="235">
        <v>99.995625725594209</v>
      </c>
      <c r="L7202" s="235">
        <v>99.994584029391888</v>
      </c>
      <c r="M7202" s="118"/>
      <c r="N7202" s="118">
        <v>100.65077826454261</v>
      </c>
      <c r="O7202" s="118"/>
    </row>
    <row r="7203" spans="9:15" x14ac:dyDescent="0.35">
      <c r="I7203" s="223">
        <v>50716</v>
      </c>
      <c r="J7203" s="233">
        <v>99.966668591178049</v>
      </c>
      <c r="K7203" s="235">
        <v>99.995629208296791</v>
      </c>
      <c r="L7203" s="235">
        <v>99.994587370521188</v>
      </c>
      <c r="M7203" s="118"/>
      <c r="N7203" s="118">
        <v>100.65058952374663</v>
      </c>
      <c r="O7203" s="118"/>
    </row>
    <row r="7204" spans="9:15" x14ac:dyDescent="0.35">
      <c r="I7204" s="223">
        <v>50717</v>
      </c>
      <c r="J7204" s="233">
        <v>99.966695150069498</v>
      </c>
      <c r="K7204" s="235">
        <v>99.995632690999372</v>
      </c>
      <c r="L7204" s="235">
        <v>99.994590711650488</v>
      </c>
      <c r="M7204" s="118"/>
      <c r="N7204" s="118">
        <v>100.65040078295067</v>
      </c>
      <c r="O7204" s="118"/>
    </row>
    <row r="7205" spans="9:15" x14ac:dyDescent="0.35">
      <c r="I7205" s="223">
        <v>50718</v>
      </c>
      <c r="J7205" s="233">
        <v>99.966721708960947</v>
      </c>
      <c r="K7205" s="235">
        <v>99.995636173701953</v>
      </c>
      <c r="L7205" s="235">
        <v>99.994594052779789</v>
      </c>
      <c r="M7205" s="118"/>
      <c r="N7205" s="118">
        <v>100.65021204215469</v>
      </c>
      <c r="O7205" s="118"/>
    </row>
    <row r="7206" spans="9:15" x14ac:dyDescent="0.35">
      <c r="I7206" s="223">
        <v>50719</v>
      </c>
      <c r="J7206" s="233">
        <v>99.966748267852395</v>
      </c>
      <c r="K7206" s="235">
        <v>99.995639656404535</v>
      </c>
      <c r="L7206" s="235">
        <v>99.994597393909089</v>
      </c>
      <c r="M7206" s="118"/>
      <c r="N7206" s="118">
        <v>100.65002330135873</v>
      </c>
      <c r="O7206" s="118"/>
    </row>
    <row r="7207" spans="9:15" x14ac:dyDescent="0.35">
      <c r="I7207" s="223">
        <v>50720</v>
      </c>
      <c r="J7207" s="233">
        <v>99.966774826743844</v>
      </c>
      <c r="K7207" s="235">
        <v>99.995643139107116</v>
      </c>
      <c r="L7207" s="235">
        <v>99.994600735038389</v>
      </c>
      <c r="M7207" s="118"/>
      <c r="N7207" s="118">
        <v>100.64983456056275</v>
      </c>
      <c r="O7207" s="118"/>
    </row>
    <row r="7208" spans="9:15" x14ac:dyDescent="0.35">
      <c r="I7208" s="223">
        <v>50721</v>
      </c>
      <c r="J7208" s="233">
        <v>99.966801385635293</v>
      </c>
      <c r="K7208" s="235">
        <v>99.995646621809698</v>
      </c>
      <c r="L7208" s="235">
        <v>99.99460407616769</v>
      </c>
      <c r="M7208" s="118"/>
      <c r="N7208" s="118">
        <v>100.64964581976679</v>
      </c>
      <c r="O7208" s="118"/>
    </row>
    <row r="7209" spans="9:15" x14ac:dyDescent="0.35">
      <c r="I7209" s="223">
        <v>50722</v>
      </c>
      <c r="J7209" s="233">
        <v>99.966827944526742</v>
      </c>
      <c r="K7209" s="235">
        <v>99.995650104512279</v>
      </c>
      <c r="L7209" s="235">
        <v>99.99460741729699</v>
      </c>
      <c r="M7209" s="118"/>
      <c r="N7209" s="118">
        <v>100.64945707897081</v>
      </c>
      <c r="O7209" s="118"/>
    </row>
    <row r="7210" spans="9:15" x14ac:dyDescent="0.35">
      <c r="I7210" s="223">
        <v>50723</v>
      </c>
      <c r="J7210" s="233">
        <v>99.96685450341819</v>
      </c>
      <c r="K7210" s="235">
        <v>99.995653587214861</v>
      </c>
      <c r="L7210" s="235">
        <v>99.99461075842629</v>
      </c>
      <c r="M7210" s="118"/>
      <c r="N7210" s="118">
        <v>100.64926833817485</v>
      </c>
      <c r="O7210" s="118"/>
    </row>
    <row r="7211" spans="9:15" x14ac:dyDescent="0.35">
      <c r="I7211" s="223">
        <v>50724</v>
      </c>
      <c r="J7211" s="233">
        <v>99.966881062309639</v>
      </c>
      <c r="K7211" s="235">
        <v>99.995657069917442</v>
      </c>
      <c r="L7211" s="235">
        <v>99.994614099555591</v>
      </c>
      <c r="M7211" s="118"/>
      <c r="N7211" s="118">
        <v>100.64907959737887</v>
      </c>
      <c r="O7211" s="118"/>
    </row>
    <row r="7212" spans="9:15" x14ac:dyDescent="0.35">
      <c r="I7212" s="223">
        <v>50725</v>
      </c>
      <c r="J7212" s="233">
        <v>99.966907621201088</v>
      </c>
      <c r="K7212" s="235">
        <v>99.995660552620024</v>
      </c>
      <c r="L7212" s="235">
        <v>99.994617440684891</v>
      </c>
      <c r="M7212" s="118"/>
      <c r="N7212" s="118">
        <v>100.64889085658291</v>
      </c>
      <c r="O7212" s="118"/>
    </row>
    <row r="7213" spans="9:15" x14ac:dyDescent="0.35">
      <c r="I7213" s="223">
        <v>50726</v>
      </c>
      <c r="J7213" s="233">
        <v>99.966934180092537</v>
      </c>
      <c r="K7213" s="235">
        <v>99.995664035322605</v>
      </c>
      <c r="L7213" s="235">
        <v>99.994620781814191</v>
      </c>
      <c r="M7213" s="118"/>
      <c r="N7213" s="118">
        <v>100.64870211578693</v>
      </c>
      <c r="O7213" s="118"/>
    </row>
    <row r="7214" spans="9:15" x14ac:dyDescent="0.35">
      <c r="I7214" s="223">
        <v>50727</v>
      </c>
      <c r="J7214" s="233">
        <v>99.966960738983985</v>
      </c>
      <c r="K7214" s="235">
        <v>99.995667518025186</v>
      </c>
      <c r="L7214" s="235">
        <v>99.994624122943492</v>
      </c>
      <c r="M7214" s="118"/>
      <c r="N7214" s="118">
        <v>100.64851337499097</v>
      </c>
      <c r="O7214" s="118"/>
    </row>
    <row r="7215" spans="9:15" x14ac:dyDescent="0.35">
      <c r="I7215" s="223">
        <v>50728</v>
      </c>
      <c r="J7215" s="233">
        <v>99.966987297875434</v>
      </c>
      <c r="K7215" s="235">
        <v>99.995671000727768</v>
      </c>
      <c r="L7215" s="235">
        <v>99.994627464072792</v>
      </c>
      <c r="M7215" s="118"/>
      <c r="N7215" s="118">
        <v>100.64832463419499</v>
      </c>
      <c r="O7215" s="118"/>
    </row>
    <row r="7216" spans="9:15" x14ac:dyDescent="0.35">
      <c r="I7216" s="223">
        <v>50729</v>
      </c>
      <c r="J7216" s="233">
        <v>99.967013856766883</v>
      </c>
      <c r="K7216" s="235">
        <v>99.995674483430349</v>
      </c>
      <c r="L7216" s="235">
        <v>99.994630805202092</v>
      </c>
      <c r="M7216" s="118"/>
      <c r="N7216" s="118">
        <v>100.64813589339903</v>
      </c>
      <c r="O7216" s="118"/>
    </row>
    <row r="7217" spans="9:15" x14ac:dyDescent="0.35">
      <c r="I7217" s="223">
        <v>50730</v>
      </c>
      <c r="J7217" s="233">
        <v>99.967040415658332</v>
      </c>
      <c r="K7217" s="235">
        <v>99.995677966132931</v>
      </c>
      <c r="L7217" s="235">
        <v>99.994634146331393</v>
      </c>
      <c r="M7217" s="118"/>
      <c r="N7217" s="118">
        <v>100.64794715260305</v>
      </c>
      <c r="O7217" s="118"/>
    </row>
    <row r="7218" spans="9:15" x14ac:dyDescent="0.35">
      <c r="I7218" s="223">
        <v>50731</v>
      </c>
      <c r="J7218" s="233">
        <v>99.96706697454978</v>
      </c>
      <c r="K7218" s="235">
        <v>99.995681448835512</v>
      </c>
      <c r="L7218" s="235">
        <v>99.994637487460693</v>
      </c>
      <c r="M7218" s="118"/>
      <c r="N7218" s="118">
        <v>100.64775841180709</v>
      </c>
      <c r="O7218" s="118"/>
    </row>
    <row r="7219" spans="9:15" x14ac:dyDescent="0.35">
      <c r="I7219" s="223">
        <v>50732</v>
      </c>
      <c r="J7219" s="233">
        <v>99.967093533441229</v>
      </c>
      <c r="K7219" s="235">
        <v>99.995684931538094</v>
      </c>
      <c r="L7219" s="235">
        <v>99.994640828589993</v>
      </c>
      <c r="M7219" s="118"/>
      <c r="N7219" s="118">
        <v>100.64756967101111</v>
      </c>
      <c r="O7219" s="118"/>
    </row>
    <row r="7220" spans="9:15" x14ac:dyDescent="0.35">
      <c r="I7220" s="223">
        <v>50733</v>
      </c>
      <c r="J7220" s="233">
        <v>99.967120092332678</v>
      </c>
      <c r="K7220" s="235">
        <v>99.995688414240675</v>
      </c>
      <c r="L7220" s="235">
        <v>99.994644169719294</v>
      </c>
      <c r="M7220" s="118"/>
      <c r="N7220" s="118">
        <v>100.64738093021515</v>
      </c>
      <c r="O7220" s="118"/>
    </row>
    <row r="7221" spans="9:15" x14ac:dyDescent="0.35">
      <c r="I7221" s="223">
        <v>50734</v>
      </c>
      <c r="J7221" s="233">
        <v>99.967146651224127</v>
      </c>
      <c r="K7221" s="235">
        <v>99.995691896943256</v>
      </c>
      <c r="L7221" s="235">
        <v>99.994647510848594</v>
      </c>
      <c r="M7221" s="118"/>
      <c r="N7221" s="118">
        <v>100.64719218941917</v>
      </c>
      <c r="O7221" s="118"/>
    </row>
    <row r="7222" spans="9:15" x14ac:dyDescent="0.35">
      <c r="I7222" s="223">
        <v>50735</v>
      </c>
      <c r="J7222" s="233">
        <v>99.967173210115575</v>
      </c>
      <c r="K7222" s="235">
        <v>99.995695379645838</v>
      </c>
      <c r="L7222" s="235">
        <v>99.994650851977894</v>
      </c>
      <c r="M7222" s="118"/>
      <c r="N7222" s="118">
        <v>100.64700344862321</v>
      </c>
      <c r="O7222" s="118"/>
    </row>
    <row r="7223" spans="9:15" x14ac:dyDescent="0.35">
      <c r="I7223" s="223">
        <v>50736</v>
      </c>
      <c r="J7223" s="233">
        <v>99.967199769007024</v>
      </c>
      <c r="K7223" s="235">
        <v>99.995698862348419</v>
      </c>
      <c r="L7223" s="235">
        <v>99.994654193107195</v>
      </c>
      <c r="M7223" s="118"/>
      <c r="N7223" s="118">
        <v>100.64681470782723</v>
      </c>
      <c r="O7223" s="118"/>
    </row>
    <row r="7224" spans="9:15" x14ac:dyDescent="0.35">
      <c r="I7224" s="223">
        <v>50737</v>
      </c>
      <c r="J7224" s="233">
        <v>99.967226327898473</v>
      </c>
      <c r="K7224" s="235">
        <v>99.995702345051001</v>
      </c>
      <c r="L7224" s="235">
        <v>99.994657534236495</v>
      </c>
      <c r="M7224" s="118"/>
      <c r="N7224" s="118">
        <v>100.64662596703127</v>
      </c>
      <c r="O7224" s="118"/>
    </row>
    <row r="7225" spans="9:15" x14ac:dyDescent="0.35">
      <c r="I7225" s="223">
        <v>50738</v>
      </c>
      <c r="J7225" s="233">
        <v>99.967252886789922</v>
      </c>
      <c r="K7225" s="235">
        <v>99.995705827753582</v>
      </c>
      <c r="L7225" s="235">
        <v>99.994660875365796</v>
      </c>
      <c r="M7225" s="118"/>
      <c r="N7225" s="118">
        <v>100.64643722623529</v>
      </c>
      <c r="O7225" s="118"/>
    </row>
    <row r="7226" spans="9:15" x14ac:dyDescent="0.35">
      <c r="I7226" s="223">
        <v>50739</v>
      </c>
      <c r="J7226" s="233">
        <v>99.96727944568137</v>
      </c>
      <c r="K7226" s="235">
        <v>99.995709310456164</v>
      </c>
      <c r="L7226" s="235">
        <v>99.994664216495096</v>
      </c>
      <c r="M7226" s="118"/>
      <c r="N7226" s="118">
        <v>100.64624848543933</v>
      </c>
      <c r="O7226" s="118"/>
    </row>
    <row r="7227" spans="9:15" x14ac:dyDescent="0.35">
      <c r="I7227" s="223">
        <v>50740</v>
      </c>
      <c r="J7227" s="233">
        <v>99.967306004572819</v>
      </c>
      <c r="K7227" s="235">
        <v>99.995712793158745</v>
      </c>
      <c r="L7227" s="235">
        <v>99.994667557624396</v>
      </c>
      <c r="M7227" s="118"/>
      <c r="N7227" s="118">
        <v>100.64605974464335</v>
      </c>
      <c r="O7227" s="118"/>
    </row>
    <row r="7228" spans="9:15" x14ac:dyDescent="0.35">
      <c r="I7228" s="223">
        <v>50741</v>
      </c>
      <c r="J7228" s="233">
        <v>99.967332563464268</v>
      </c>
      <c r="K7228" s="235">
        <v>99.995716275861326</v>
      </c>
      <c r="L7228" s="235">
        <v>99.994670898753697</v>
      </c>
      <c r="M7228" s="118"/>
      <c r="N7228" s="118">
        <v>100.64587100384739</v>
      </c>
      <c r="O7228" s="118"/>
    </row>
    <row r="7229" spans="9:15" x14ac:dyDescent="0.35">
      <c r="I7229" s="223">
        <v>50742</v>
      </c>
      <c r="J7229" s="233">
        <v>99.967359122355717</v>
      </c>
      <c r="K7229" s="235">
        <v>99.995719758563908</v>
      </c>
      <c r="L7229" s="235">
        <v>99.994674239882997</v>
      </c>
      <c r="M7229" s="118"/>
      <c r="N7229" s="118">
        <v>100.64568226305141</v>
      </c>
      <c r="O7229" s="118"/>
    </row>
    <row r="7230" spans="9:15" x14ac:dyDescent="0.35">
      <c r="I7230" s="223">
        <v>50743</v>
      </c>
      <c r="J7230" s="233">
        <v>99.967385681247166</v>
      </c>
      <c r="K7230" s="235">
        <v>99.995723241266489</v>
      </c>
      <c r="L7230" s="235">
        <v>99.994677581012297</v>
      </c>
      <c r="M7230" s="118"/>
      <c r="N7230" s="118">
        <v>100.64549352225545</v>
      </c>
      <c r="O7230" s="118"/>
    </row>
    <row r="7231" spans="9:15" x14ac:dyDescent="0.35">
      <c r="I7231" s="223">
        <v>50744</v>
      </c>
      <c r="J7231" s="233">
        <v>99.967412240138614</v>
      </c>
      <c r="K7231" s="235">
        <v>99.995726723969071</v>
      </c>
      <c r="L7231" s="235">
        <v>99.994680922141598</v>
      </c>
      <c r="M7231" s="118"/>
      <c r="N7231" s="118">
        <v>100.64530478145947</v>
      </c>
      <c r="O7231" s="118"/>
    </row>
    <row r="7232" spans="9:15" x14ac:dyDescent="0.35">
      <c r="I7232" s="223">
        <v>50745</v>
      </c>
      <c r="J7232" s="233">
        <v>99.967438799030063</v>
      </c>
      <c r="K7232" s="235">
        <v>99.995730206671652</v>
      </c>
      <c r="L7232" s="235">
        <v>99.994684263270898</v>
      </c>
      <c r="M7232" s="118"/>
      <c r="N7232" s="118">
        <v>100.64511604066351</v>
      </c>
      <c r="O7232" s="118"/>
    </row>
    <row r="7233" spans="9:15" x14ac:dyDescent="0.35">
      <c r="I7233" s="223">
        <v>50746</v>
      </c>
      <c r="J7233" s="233">
        <v>99.967465357921512</v>
      </c>
      <c r="K7233" s="235">
        <v>99.995733689374234</v>
      </c>
      <c r="L7233" s="235">
        <v>99.994687604400198</v>
      </c>
      <c r="M7233" s="118"/>
      <c r="N7233" s="118">
        <v>100.64492729986753</v>
      </c>
      <c r="O7233" s="118"/>
    </row>
    <row r="7234" spans="9:15" x14ac:dyDescent="0.35">
      <c r="I7234" s="223">
        <v>50747</v>
      </c>
      <c r="J7234" s="233">
        <v>99.967491916812961</v>
      </c>
      <c r="K7234" s="235">
        <v>99.995737172076815</v>
      </c>
      <c r="L7234" s="235">
        <v>99.994690945529499</v>
      </c>
      <c r="M7234" s="118"/>
      <c r="N7234" s="118">
        <v>100.64473855907157</v>
      </c>
      <c r="O7234" s="118"/>
    </row>
    <row r="7235" spans="9:15" x14ac:dyDescent="0.35">
      <c r="I7235" s="223">
        <v>50748</v>
      </c>
      <c r="J7235" s="233">
        <v>99.967518475704409</v>
      </c>
      <c r="K7235" s="235">
        <v>99.995740654779397</v>
      </c>
      <c r="L7235" s="235">
        <v>99.994694286658799</v>
      </c>
      <c r="M7235" s="118"/>
      <c r="N7235" s="118">
        <v>100.64454981827559</v>
      </c>
      <c r="O7235" s="118"/>
    </row>
    <row r="7236" spans="9:15" x14ac:dyDescent="0.35">
      <c r="I7236" s="223">
        <v>50749</v>
      </c>
      <c r="J7236" s="233">
        <v>99.967545034595858</v>
      </c>
      <c r="K7236" s="235">
        <v>99.995744137481978</v>
      </c>
      <c r="L7236" s="235">
        <v>99.994697627788099</v>
      </c>
      <c r="M7236" s="118"/>
      <c r="N7236" s="118">
        <v>100.64436107747963</v>
      </c>
      <c r="O7236" s="118"/>
    </row>
    <row r="7237" spans="9:15" x14ac:dyDescent="0.35">
      <c r="I7237" s="223">
        <v>50750</v>
      </c>
      <c r="J7237" s="233">
        <v>99.967571593487307</v>
      </c>
      <c r="K7237" s="235">
        <v>99.995747620184559</v>
      </c>
      <c r="L7237" s="235">
        <v>99.9947009689174</v>
      </c>
      <c r="M7237" s="118"/>
      <c r="N7237" s="118">
        <v>100.64417233668365</v>
      </c>
      <c r="O7237" s="118"/>
    </row>
    <row r="7238" spans="9:15" x14ac:dyDescent="0.35">
      <c r="I7238" s="223">
        <v>50751</v>
      </c>
      <c r="J7238" s="233">
        <v>99.967598152378756</v>
      </c>
      <c r="K7238" s="235">
        <v>99.995751102887141</v>
      </c>
      <c r="L7238" s="235">
        <v>99.9947043100467</v>
      </c>
      <c r="M7238" s="118"/>
      <c r="N7238" s="118">
        <v>100.64398359588769</v>
      </c>
      <c r="O7238" s="118"/>
    </row>
    <row r="7239" spans="9:15" x14ac:dyDescent="0.35">
      <c r="I7239" s="223">
        <v>50752</v>
      </c>
      <c r="J7239" s="233">
        <v>99.967624711270204</v>
      </c>
      <c r="K7239" s="235">
        <v>99.995754585589722</v>
      </c>
      <c r="L7239" s="235">
        <v>99.994707651176</v>
      </c>
      <c r="M7239" s="118"/>
      <c r="N7239" s="118">
        <v>100.64379485509171</v>
      </c>
      <c r="O7239" s="118"/>
    </row>
    <row r="7240" spans="9:15" x14ac:dyDescent="0.35">
      <c r="I7240" s="223">
        <v>50753</v>
      </c>
      <c r="J7240" s="233">
        <v>99.967651270161653</v>
      </c>
      <c r="K7240" s="235">
        <v>99.995758068292304</v>
      </c>
      <c r="L7240" s="235">
        <v>99.994710992305301</v>
      </c>
      <c r="M7240" s="118"/>
      <c r="N7240" s="118">
        <v>100.64360611429575</v>
      </c>
      <c r="O7240" s="118"/>
    </row>
    <row r="7241" spans="9:15" x14ac:dyDescent="0.35">
      <c r="I7241" s="223">
        <v>50754</v>
      </c>
      <c r="J7241" s="233">
        <v>99.967677829053102</v>
      </c>
      <c r="K7241" s="235">
        <v>99.995761550994885</v>
      </c>
      <c r="L7241" s="235">
        <v>99.994714333434601</v>
      </c>
      <c r="M7241" s="118"/>
      <c r="N7241" s="118">
        <v>100.64341737349977</v>
      </c>
      <c r="O7241" s="118"/>
    </row>
    <row r="7242" spans="9:15" x14ac:dyDescent="0.35">
      <c r="I7242" s="223">
        <v>50755</v>
      </c>
      <c r="J7242" s="233">
        <v>99.967704387944551</v>
      </c>
      <c r="K7242" s="235">
        <v>99.995765033697467</v>
      </c>
      <c r="L7242" s="235">
        <v>99.994717674563901</v>
      </c>
      <c r="M7242" s="118"/>
      <c r="N7242" s="118">
        <v>100.64322863270381</v>
      </c>
      <c r="O7242" s="118"/>
    </row>
    <row r="7243" spans="9:15" x14ac:dyDescent="0.35">
      <c r="I7243" s="223">
        <v>50756</v>
      </c>
      <c r="J7243" s="233">
        <v>99.967730946835999</v>
      </c>
      <c r="K7243" s="235">
        <v>99.995768516400048</v>
      </c>
      <c r="L7243" s="235">
        <v>99.994721015693202</v>
      </c>
      <c r="M7243" s="118"/>
      <c r="N7243" s="118">
        <v>100.64303989190783</v>
      </c>
      <c r="O7243" s="118"/>
    </row>
    <row r="7244" spans="9:15" x14ac:dyDescent="0.35">
      <c r="I7244" s="223">
        <v>50757</v>
      </c>
      <c r="J7244" s="233">
        <v>99.967757505727448</v>
      </c>
      <c r="K7244" s="235">
        <v>99.995771999102629</v>
      </c>
      <c r="L7244" s="235">
        <v>99.994724356822502</v>
      </c>
      <c r="M7244" s="118"/>
      <c r="N7244" s="118">
        <v>100.64285115111187</v>
      </c>
      <c r="O7244" s="118"/>
    </row>
    <row r="7245" spans="9:15" x14ac:dyDescent="0.35">
      <c r="I7245" s="223">
        <v>50758</v>
      </c>
      <c r="J7245" s="233">
        <v>99.967784064618897</v>
      </c>
      <c r="K7245" s="235">
        <v>99.995775481805211</v>
      </c>
      <c r="L7245" s="235">
        <v>99.994727697951802</v>
      </c>
      <c r="M7245" s="118"/>
      <c r="N7245" s="118">
        <v>100.64266241031589</v>
      </c>
      <c r="O7245" s="118"/>
    </row>
    <row r="7246" spans="9:15" x14ac:dyDescent="0.35">
      <c r="I7246" s="223">
        <v>50759</v>
      </c>
      <c r="J7246" s="233">
        <v>99.967810623510346</v>
      </c>
      <c r="K7246" s="235">
        <v>99.995778964507792</v>
      </c>
      <c r="L7246" s="235">
        <v>99.994731039081103</v>
      </c>
      <c r="M7246" s="118"/>
      <c r="N7246" s="118">
        <v>100.64247366951993</v>
      </c>
      <c r="O7246" s="118"/>
    </row>
    <row r="7247" spans="9:15" x14ac:dyDescent="0.35">
      <c r="I7247" s="223">
        <v>50760</v>
      </c>
      <c r="J7247" s="233">
        <v>99.967837182401794</v>
      </c>
      <c r="K7247" s="235">
        <v>99.995782447210374</v>
      </c>
      <c r="L7247" s="235">
        <v>99.994734380210403</v>
      </c>
      <c r="M7247" s="118"/>
      <c r="N7247" s="118">
        <v>100.64228492872395</v>
      </c>
      <c r="O7247" s="118"/>
    </row>
    <row r="7248" spans="9:15" x14ac:dyDescent="0.35">
      <c r="I7248" s="223">
        <v>50761</v>
      </c>
      <c r="J7248" s="233">
        <v>99.967863741293243</v>
      </c>
      <c r="K7248" s="235">
        <v>99.995785929912955</v>
      </c>
      <c r="L7248" s="235">
        <v>99.994737721339703</v>
      </c>
      <c r="M7248" s="118"/>
      <c r="N7248" s="118">
        <v>100.64209618792799</v>
      </c>
      <c r="O7248" s="118"/>
    </row>
    <row r="7249" spans="9:15" x14ac:dyDescent="0.35">
      <c r="I7249" s="223">
        <v>50762</v>
      </c>
      <c r="J7249" s="233">
        <v>99.967890300184692</v>
      </c>
      <c r="K7249" s="235">
        <v>99.995789412615537</v>
      </c>
      <c r="L7249" s="235">
        <v>99.994741062469004</v>
      </c>
      <c r="M7249" s="118"/>
      <c r="N7249" s="118">
        <v>100.64190744713201</v>
      </c>
      <c r="O7249" s="118"/>
    </row>
    <row r="7250" spans="9:15" x14ac:dyDescent="0.35">
      <c r="I7250" s="223">
        <v>50763</v>
      </c>
      <c r="J7250" s="233">
        <v>99.967916859076141</v>
      </c>
      <c r="K7250" s="235">
        <v>99.995792895318118</v>
      </c>
      <c r="L7250" s="235">
        <v>99.994744403598304</v>
      </c>
      <c r="M7250" s="118"/>
      <c r="N7250" s="118">
        <v>100.64171870633605</v>
      </c>
      <c r="O7250" s="118"/>
    </row>
    <row r="7251" spans="9:15" x14ac:dyDescent="0.35">
      <c r="I7251" s="223">
        <v>50764</v>
      </c>
      <c r="J7251" s="233">
        <v>99.967943417967589</v>
      </c>
      <c r="K7251" s="235">
        <v>99.9957963780207</v>
      </c>
      <c r="L7251" s="235">
        <v>99.994747744727604</v>
      </c>
      <c r="M7251" s="118"/>
      <c r="N7251" s="118">
        <v>100.64152996554007</v>
      </c>
      <c r="O7251" s="118"/>
    </row>
    <row r="7252" spans="9:15" x14ac:dyDescent="0.35">
      <c r="I7252" s="223">
        <v>50765</v>
      </c>
      <c r="J7252" s="233">
        <v>99.967969976859038</v>
      </c>
      <c r="K7252" s="235">
        <v>99.995799860723281</v>
      </c>
      <c r="L7252" s="235">
        <v>99.994751085856905</v>
      </c>
      <c r="M7252" s="118"/>
      <c r="N7252" s="118">
        <v>100.64134122474411</v>
      </c>
      <c r="O7252" s="118"/>
    </row>
    <row r="7253" spans="9:15" x14ac:dyDescent="0.35">
      <c r="I7253" s="223">
        <v>50766</v>
      </c>
      <c r="J7253" s="233">
        <v>99.967996535750487</v>
      </c>
      <c r="K7253" s="235">
        <v>99.995803343425862</v>
      </c>
      <c r="L7253" s="235">
        <v>99.994754426986205</v>
      </c>
      <c r="M7253" s="118"/>
      <c r="N7253" s="118">
        <v>100.64115248394813</v>
      </c>
      <c r="O7253" s="118"/>
    </row>
    <row r="7254" spans="9:15" x14ac:dyDescent="0.35">
      <c r="I7254" s="223">
        <v>50767</v>
      </c>
      <c r="J7254" s="233">
        <v>99.968023094641936</v>
      </c>
      <c r="K7254" s="235">
        <v>99.995806826128444</v>
      </c>
      <c r="L7254" s="235">
        <v>99.994757768115505</v>
      </c>
      <c r="M7254" s="118"/>
      <c r="N7254" s="118">
        <v>100.64096374315217</v>
      </c>
      <c r="O7254" s="118"/>
    </row>
    <row r="7255" spans="9:15" x14ac:dyDescent="0.35">
      <c r="I7255" s="223">
        <v>50768</v>
      </c>
      <c r="J7255" s="233">
        <v>99.968049653533384</v>
      </c>
      <c r="K7255" s="235">
        <v>99.995810308831025</v>
      </c>
      <c r="L7255" s="235">
        <v>99.994761109244806</v>
      </c>
      <c r="M7255" s="118"/>
      <c r="N7255" s="118">
        <v>100.64077500235619</v>
      </c>
      <c r="O7255" s="118"/>
    </row>
    <row r="7256" spans="9:15" x14ac:dyDescent="0.35">
      <c r="I7256" s="223">
        <v>50769</v>
      </c>
      <c r="J7256" s="233">
        <v>99.968076212424833</v>
      </c>
      <c r="K7256" s="235">
        <v>99.995813791533607</v>
      </c>
      <c r="L7256" s="235">
        <v>99.994764450374106</v>
      </c>
      <c r="M7256" s="118"/>
      <c r="N7256" s="118">
        <v>100.64058626156023</v>
      </c>
      <c r="O7256" s="118"/>
    </row>
    <row r="7257" spans="9:15" x14ac:dyDescent="0.35">
      <c r="I7257" s="223">
        <v>50770</v>
      </c>
      <c r="J7257" s="233">
        <v>99.968102771316282</v>
      </c>
      <c r="K7257" s="235">
        <v>99.995817274236188</v>
      </c>
      <c r="L7257" s="235">
        <v>99.994767791503406</v>
      </c>
      <c r="M7257" s="118"/>
      <c r="N7257" s="118">
        <v>100.64039752076425</v>
      </c>
      <c r="O7257" s="118"/>
    </row>
    <row r="7258" spans="9:15" x14ac:dyDescent="0.35">
      <c r="I7258" s="223">
        <v>50771</v>
      </c>
      <c r="J7258" s="233">
        <v>99.968129330207731</v>
      </c>
      <c r="K7258" s="235">
        <v>99.99582075693877</v>
      </c>
      <c r="L7258" s="235">
        <v>99.994771132632707</v>
      </c>
      <c r="M7258" s="118"/>
      <c r="N7258" s="118">
        <v>100.64020877996829</v>
      </c>
      <c r="O7258" s="118"/>
    </row>
    <row r="7259" spans="9:15" x14ac:dyDescent="0.35">
      <c r="I7259" s="223">
        <v>50772</v>
      </c>
      <c r="J7259" s="233">
        <v>99.968155889099179</v>
      </c>
      <c r="K7259" s="235">
        <v>99.995824239641351</v>
      </c>
      <c r="L7259" s="235">
        <v>99.994774473762007</v>
      </c>
      <c r="M7259" s="118"/>
      <c r="N7259" s="118">
        <v>100.64002003917231</v>
      </c>
      <c r="O7259" s="118"/>
    </row>
    <row r="7260" spans="9:15" x14ac:dyDescent="0.35">
      <c r="I7260" s="223">
        <v>50773</v>
      </c>
      <c r="J7260" s="233">
        <v>99.968182447990628</v>
      </c>
      <c r="K7260" s="235">
        <v>99.995827722343932</v>
      </c>
      <c r="L7260" s="235">
        <v>99.994777814891307</v>
      </c>
      <c r="M7260" s="118"/>
      <c r="N7260" s="118">
        <v>100.63983129837635</v>
      </c>
      <c r="O7260" s="118"/>
    </row>
    <row r="7261" spans="9:15" x14ac:dyDescent="0.35">
      <c r="I7261" s="223">
        <v>50774</v>
      </c>
      <c r="J7261" s="233">
        <v>99.968209006882077</v>
      </c>
      <c r="K7261" s="235">
        <v>99.995831205046514</v>
      </c>
      <c r="L7261" s="235">
        <v>99.994781156020608</v>
      </c>
      <c r="M7261" s="118"/>
      <c r="N7261" s="118">
        <v>100.63964255758037</v>
      </c>
      <c r="O7261" s="118"/>
    </row>
    <row r="7262" spans="9:15" x14ac:dyDescent="0.35">
      <c r="I7262" s="223">
        <v>50775</v>
      </c>
      <c r="J7262" s="233">
        <v>99.968235565773526</v>
      </c>
      <c r="K7262" s="235">
        <v>99.995834687749095</v>
      </c>
      <c r="L7262" s="235">
        <v>99.994784497149908</v>
      </c>
      <c r="M7262" s="118"/>
      <c r="N7262" s="118">
        <v>100.63945381678441</v>
      </c>
      <c r="O7262" s="118"/>
    </row>
    <row r="7263" spans="9:15" x14ac:dyDescent="0.35">
      <c r="I7263" s="223">
        <v>50776</v>
      </c>
      <c r="J7263" s="233">
        <v>99.968262124664975</v>
      </c>
      <c r="K7263" s="235">
        <v>99.995838170451677</v>
      </c>
      <c r="L7263" s="235">
        <v>99.994787838279208</v>
      </c>
      <c r="M7263" s="118"/>
      <c r="N7263" s="118">
        <v>100.63926507598843</v>
      </c>
      <c r="O7263" s="118"/>
    </row>
    <row r="7264" spans="9:15" x14ac:dyDescent="0.35">
      <c r="I7264" s="223">
        <v>50777</v>
      </c>
      <c r="J7264" s="233">
        <v>99.968288683556423</v>
      </c>
      <c r="K7264" s="235">
        <v>99.995841653154258</v>
      </c>
      <c r="L7264" s="235">
        <v>99.994791179408509</v>
      </c>
      <c r="M7264" s="118"/>
      <c r="N7264" s="118">
        <v>100.63907633519247</v>
      </c>
      <c r="O7264" s="118"/>
    </row>
    <row r="7265" spans="9:15" x14ac:dyDescent="0.35">
      <c r="I7265" s="223">
        <v>50778</v>
      </c>
      <c r="J7265" s="233">
        <v>99.968315242447872</v>
      </c>
      <c r="K7265" s="235">
        <v>99.99584513585684</v>
      </c>
      <c r="L7265" s="235">
        <v>99.994794520537809</v>
      </c>
      <c r="M7265" s="118"/>
      <c r="N7265" s="118">
        <v>100.63888759439649</v>
      </c>
      <c r="O7265" s="118"/>
    </row>
    <row r="7266" spans="9:15" x14ac:dyDescent="0.35">
      <c r="I7266" s="223">
        <v>50779</v>
      </c>
      <c r="J7266" s="233">
        <v>99.968341801339321</v>
      </c>
      <c r="K7266" s="235">
        <v>99.995848618559421</v>
      </c>
      <c r="L7266" s="235">
        <v>99.994797861667109</v>
      </c>
      <c r="M7266" s="118"/>
      <c r="N7266" s="118">
        <v>100.63869885360053</v>
      </c>
      <c r="O7266" s="118"/>
    </row>
    <row r="7267" spans="9:15" x14ac:dyDescent="0.35">
      <c r="I7267" s="223">
        <v>50780</v>
      </c>
      <c r="J7267" s="233">
        <v>99.96836836023077</v>
      </c>
      <c r="K7267" s="235">
        <v>99.995852101262003</v>
      </c>
      <c r="L7267" s="235">
        <v>99.99480120279641</v>
      </c>
      <c r="M7267" s="118"/>
      <c r="N7267" s="118">
        <v>100.63851011280455</v>
      </c>
      <c r="O7267" s="118"/>
    </row>
    <row r="7268" spans="9:15" x14ac:dyDescent="0.35">
      <c r="I7268" s="223">
        <v>50781</v>
      </c>
      <c r="J7268" s="233">
        <v>99.968394919122218</v>
      </c>
      <c r="K7268" s="235">
        <v>99.995855583964584</v>
      </c>
      <c r="L7268" s="235">
        <v>99.99480454392571</v>
      </c>
      <c r="M7268" s="118"/>
      <c r="N7268" s="118">
        <v>100.63832137200859</v>
      </c>
      <c r="O7268" s="118"/>
    </row>
    <row r="7269" spans="9:15" x14ac:dyDescent="0.35">
      <c r="I7269" s="223">
        <v>50782</v>
      </c>
      <c r="J7269" s="233">
        <v>99.968421478013667</v>
      </c>
      <c r="K7269" s="235">
        <v>99.995859066667165</v>
      </c>
      <c r="L7269" s="235">
        <v>99.99480788505501</v>
      </c>
      <c r="M7269" s="118"/>
      <c r="N7269" s="118">
        <v>100.63813263121261</v>
      </c>
      <c r="O7269" s="118"/>
    </row>
    <row r="7270" spans="9:15" x14ac:dyDescent="0.35">
      <c r="I7270" s="223">
        <v>50783</v>
      </c>
      <c r="J7270" s="233">
        <v>99.968448036905116</v>
      </c>
      <c r="K7270" s="235">
        <v>99.995862549369747</v>
      </c>
      <c r="L7270" s="235">
        <v>99.994811226184311</v>
      </c>
      <c r="M7270" s="118"/>
      <c r="N7270" s="118">
        <v>100.63794389041665</v>
      </c>
      <c r="O7270" s="118"/>
    </row>
    <row r="7271" spans="9:15" x14ac:dyDescent="0.35">
      <c r="I7271" s="223">
        <v>50784</v>
      </c>
      <c r="J7271" s="233">
        <v>99.968474595796565</v>
      </c>
      <c r="K7271" s="235">
        <v>99.995866032072328</v>
      </c>
      <c r="L7271" s="235">
        <v>99.994814567313611</v>
      </c>
      <c r="M7271" s="118"/>
      <c r="N7271" s="118">
        <v>100.63775514962067</v>
      </c>
      <c r="O7271" s="118"/>
    </row>
    <row r="7272" spans="9:15" x14ac:dyDescent="0.35">
      <c r="I7272" s="223">
        <v>50785</v>
      </c>
      <c r="J7272" s="233">
        <v>99.968501154688013</v>
      </c>
      <c r="K7272" s="235">
        <v>99.99586951477491</v>
      </c>
      <c r="L7272" s="235">
        <v>99.994817908442911</v>
      </c>
      <c r="M7272" s="118"/>
      <c r="N7272" s="118">
        <v>100.63756640882471</v>
      </c>
      <c r="O7272" s="118"/>
    </row>
    <row r="7273" spans="9:15" x14ac:dyDescent="0.35">
      <c r="I7273" s="223">
        <v>50786</v>
      </c>
      <c r="J7273" s="233">
        <v>99.968527713579462</v>
      </c>
      <c r="K7273" s="235">
        <v>99.995872997477491</v>
      </c>
      <c r="L7273" s="235">
        <v>99.994821249572212</v>
      </c>
      <c r="M7273" s="118"/>
      <c r="N7273" s="118">
        <v>100.63737766802873</v>
      </c>
      <c r="O7273" s="118"/>
    </row>
    <row r="7274" spans="9:15" x14ac:dyDescent="0.35">
      <c r="I7274" s="223">
        <v>50787</v>
      </c>
      <c r="J7274" s="233">
        <v>99.968554272470911</v>
      </c>
      <c r="K7274" s="235">
        <v>99.995876480180073</v>
      </c>
      <c r="L7274" s="235">
        <v>99.994824590701512</v>
      </c>
      <c r="M7274" s="118"/>
      <c r="N7274" s="118">
        <v>100.63718892723277</v>
      </c>
      <c r="O7274" s="118"/>
    </row>
    <row r="7275" spans="9:15" x14ac:dyDescent="0.35">
      <c r="I7275" s="223">
        <v>50788</v>
      </c>
      <c r="J7275" s="233">
        <v>99.96858083136236</v>
      </c>
      <c r="K7275" s="235">
        <v>99.995879962882654</v>
      </c>
      <c r="L7275" s="235">
        <v>99.994827931830812</v>
      </c>
      <c r="M7275" s="118"/>
      <c r="N7275" s="118">
        <v>100.63700018643679</v>
      </c>
      <c r="O7275" s="118"/>
    </row>
    <row r="7276" spans="9:15" x14ac:dyDescent="0.35">
      <c r="I7276" s="223">
        <v>50789</v>
      </c>
      <c r="J7276" s="233">
        <v>99.968607390253808</v>
      </c>
      <c r="K7276" s="235">
        <v>99.995883445585235</v>
      </c>
      <c r="L7276" s="235">
        <v>99.994831272960113</v>
      </c>
      <c r="M7276" s="118"/>
      <c r="N7276" s="118">
        <v>100.63681144564083</v>
      </c>
      <c r="O7276" s="118"/>
    </row>
    <row r="7277" spans="9:15" x14ac:dyDescent="0.35">
      <c r="I7277" s="223">
        <v>50790</v>
      </c>
      <c r="J7277" s="233">
        <v>99.968633949145257</v>
      </c>
      <c r="K7277" s="235">
        <v>99.995886928287817</v>
      </c>
      <c r="L7277" s="235">
        <v>99.994834614089413</v>
      </c>
      <c r="M7277" s="118"/>
      <c r="N7277" s="118">
        <v>100.63662270484485</v>
      </c>
      <c r="O7277" s="118"/>
    </row>
    <row r="7278" spans="9:15" x14ac:dyDescent="0.35">
      <c r="I7278" s="223">
        <v>50791</v>
      </c>
      <c r="J7278" s="233">
        <v>99.968660508036706</v>
      </c>
      <c r="K7278" s="235">
        <v>99.995890410990398</v>
      </c>
      <c r="L7278" s="235">
        <v>99.994837955218713</v>
      </c>
      <c r="M7278" s="118"/>
      <c r="N7278" s="118">
        <v>100.63643396404889</v>
      </c>
      <c r="O7278" s="118"/>
    </row>
    <row r="7279" spans="9:15" x14ac:dyDescent="0.35">
      <c r="I7279" s="223">
        <v>50792</v>
      </c>
      <c r="J7279" s="233">
        <v>99.968687066928155</v>
      </c>
      <c r="K7279" s="235">
        <v>99.99589389369298</v>
      </c>
      <c r="L7279" s="235">
        <v>99.994841296348014</v>
      </c>
      <c r="M7279" s="118"/>
      <c r="N7279" s="118">
        <v>100.63624522325291</v>
      </c>
      <c r="O7279" s="118"/>
    </row>
    <row r="7280" spans="9:15" x14ac:dyDescent="0.35">
      <c r="I7280" s="223">
        <v>50793</v>
      </c>
      <c r="J7280" s="233">
        <v>99.968713625819603</v>
      </c>
      <c r="K7280" s="235">
        <v>99.995897376395561</v>
      </c>
      <c r="L7280" s="235">
        <v>99.994844637477314</v>
      </c>
      <c r="M7280" s="118"/>
      <c r="N7280" s="118">
        <v>100.63605648245695</v>
      </c>
      <c r="O7280" s="118"/>
    </row>
    <row r="7281" spans="9:15" x14ac:dyDescent="0.35">
      <c r="I7281" s="223">
        <v>50794</v>
      </c>
      <c r="J7281" s="233">
        <v>99.968740184711052</v>
      </c>
      <c r="K7281" s="235">
        <v>99.995900859098143</v>
      </c>
      <c r="L7281" s="235">
        <v>99.994847978606614</v>
      </c>
      <c r="M7281" s="118"/>
      <c r="N7281" s="118">
        <v>100.63586774166097</v>
      </c>
      <c r="O7281" s="118"/>
    </row>
    <row r="7282" spans="9:15" x14ac:dyDescent="0.35">
      <c r="I7282" s="223">
        <v>50795</v>
      </c>
      <c r="J7282" s="233">
        <v>99.968766743602501</v>
      </c>
      <c r="K7282" s="235">
        <v>99.995904341800724</v>
      </c>
      <c r="L7282" s="235">
        <v>99.994851319735915</v>
      </c>
      <c r="M7282" s="118"/>
      <c r="N7282" s="118">
        <v>100.63567900086501</v>
      </c>
      <c r="O7282" s="118"/>
    </row>
    <row r="7283" spans="9:15" x14ac:dyDescent="0.35">
      <c r="I7283" s="223">
        <v>50796</v>
      </c>
      <c r="J7283" s="233">
        <v>99.96879330249395</v>
      </c>
      <c r="K7283" s="235">
        <v>99.995907824503306</v>
      </c>
      <c r="L7283" s="235">
        <v>99.994854660865215</v>
      </c>
      <c r="M7283" s="118"/>
      <c r="N7283" s="118">
        <v>100.63549026006903</v>
      </c>
      <c r="O7283" s="118"/>
    </row>
    <row r="7284" spans="9:15" x14ac:dyDescent="0.35">
      <c r="I7284" s="223">
        <v>50797</v>
      </c>
      <c r="J7284" s="233">
        <v>99.968819861385398</v>
      </c>
      <c r="K7284" s="235">
        <v>99.995911307205887</v>
      </c>
      <c r="L7284" s="235">
        <v>99.994858001994515</v>
      </c>
      <c r="M7284" s="118"/>
      <c r="N7284" s="118">
        <v>100.63530151927307</v>
      </c>
      <c r="O7284" s="118"/>
    </row>
    <row r="7285" spans="9:15" x14ac:dyDescent="0.35">
      <c r="I7285" s="223">
        <v>50798</v>
      </c>
      <c r="J7285" s="233">
        <v>99.968846420276847</v>
      </c>
      <c r="K7285" s="235">
        <v>99.995914789908468</v>
      </c>
      <c r="L7285" s="235">
        <v>99.994861343123816</v>
      </c>
      <c r="M7285" s="118"/>
      <c r="N7285" s="118">
        <v>100.63511277847709</v>
      </c>
      <c r="O7285" s="118"/>
    </row>
    <row r="7286" spans="9:15" x14ac:dyDescent="0.35">
      <c r="I7286" s="223">
        <v>50799</v>
      </c>
      <c r="J7286" s="233">
        <v>99.968872979168296</v>
      </c>
      <c r="K7286" s="235">
        <v>99.99591827261105</v>
      </c>
      <c r="L7286" s="235">
        <v>99.994864684253116</v>
      </c>
      <c r="M7286" s="118"/>
      <c r="N7286" s="118">
        <v>100.63492403768113</v>
      </c>
      <c r="O7286" s="118"/>
    </row>
    <row r="7287" spans="9:15" x14ac:dyDescent="0.35">
      <c r="I7287" s="223">
        <v>50800</v>
      </c>
      <c r="J7287" s="233">
        <v>99.968899538059745</v>
      </c>
      <c r="K7287" s="235">
        <v>99.995921755313631</v>
      </c>
      <c r="L7287" s="235">
        <v>99.994868025382416</v>
      </c>
      <c r="M7287" s="118"/>
      <c r="N7287" s="118">
        <v>100.63473529688515</v>
      </c>
      <c r="O7287" s="118"/>
    </row>
    <row r="7288" spans="9:15" x14ac:dyDescent="0.35">
      <c r="I7288" s="223">
        <v>50801</v>
      </c>
      <c r="J7288" s="233">
        <v>99.968926096951193</v>
      </c>
      <c r="K7288" s="235">
        <v>99.995925238016213</v>
      </c>
      <c r="L7288" s="235">
        <v>99.994871366511717</v>
      </c>
      <c r="M7288" s="118"/>
      <c r="N7288" s="118">
        <v>100.63454655608919</v>
      </c>
      <c r="O7288" s="118"/>
    </row>
    <row r="7289" spans="9:15" x14ac:dyDescent="0.35">
      <c r="I7289" s="223">
        <v>50802</v>
      </c>
      <c r="J7289" s="233">
        <v>99.968952655842642</v>
      </c>
      <c r="K7289" s="235">
        <v>99.995928720718794</v>
      </c>
      <c r="L7289" s="235">
        <v>99.994874707641017</v>
      </c>
      <c r="M7289" s="118"/>
      <c r="N7289" s="118">
        <v>100.63435781529321</v>
      </c>
      <c r="O7289" s="118"/>
    </row>
    <row r="7290" spans="9:15" x14ac:dyDescent="0.35">
      <c r="I7290" s="223">
        <v>50803</v>
      </c>
      <c r="J7290" s="233">
        <v>99.968979214734091</v>
      </c>
      <c r="K7290" s="235">
        <v>99.995932203421376</v>
      </c>
      <c r="L7290" s="235">
        <v>99.994878048770317</v>
      </c>
      <c r="M7290" s="118"/>
      <c r="N7290" s="118">
        <v>100.63416907449725</v>
      </c>
      <c r="O7290" s="118"/>
    </row>
    <row r="7291" spans="9:15" x14ac:dyDescent="0.35">
      <c r="I7291" s="223">
        <v>50804</v>
      </c>
      <c r="J7291" s="233">
        <v>99.96900577362554</v>
      </c>
      <c r="K7291" s="235">
        <v>99.995935686123957</v>
      </c>
      <c r="L7291" s="235">
        <v>99.994881389899618</v>
      </c>
      <c r="M7291" s="118"/>
      <c r="N7291" s="118">
        <v>100.63398033370127</v>
      </c>
      <c r="O7291" s="118"/>
    </row>
    <row r="7292" spans="9:15" x14ac:dyDescent="0.35">
      <c r="I7292" s="223">
        <v>50805</v>
      </c>
      <c r="J7292" s="233">
        <v>99.969032332516989</v>
      </c>
      <c r="K7292" s="235">
        <v>99.995939168826538</v>
      </c>
      <c r="L7292" s="235">
        <v>99.994884731028918</v>
      </c>
      <c r="M7292" s="118"/>
      <c r="N7292" s="118">
        <v>100.63379159290531</v>
      </c>
      <c r="O7292" s="118"/>
    </row>
    <row r="7293" spans="9:15" x14ac:dyDescent="0.35">
      <c r="I7293" s="223">
        <v>50806</v>
      </c>
      <c r="J7293" s="233">
        <v>99.969058891408437</v>
      </c>
      <c r="K7293" s="235">
        <v>99.99594265152912</v>
      </c>
      <c r="L7293" s="235">
        <v>99.994888072158219</v>
      </c>
      <c r="M7293" s="118"/>
      <c r="N7293" s="118">
        <v>100.63360285210933</v>
      </c>
      <c r="O7293" s="118"/>
    </row>
    <row r="7294" spans="9:15" x14ac:dyDescent="0.35">
      <c r="I7294" s="223">
        <v>50807</v>
      </c>
      <c r="J7294" s="233">
        <v>99.969085450299886</v>
      </c>
      <c r="K7294" s="235">
        <v>99.995946134231701</v>
      </c>
      <c r="L7294" s="235">
        <v>99.994891413287519</v>
      </c>
      <c r="M7294" s="118"/>
      <c r="N7294" s="118">
        <v>100.63341411131337</v>
      </c>
      <c r="O7294" s="118"/>
    </row>
    <row r="7295" spans="9:15" x14ac:dyDescent="0.35">
      <c r="I7295" s="223">
        <v>50808</v>
      </c>
      <c r="J7295" s="233">
        <v>99.969112009191335</v>
      </c>
      <c r="K7295" s="235">
        <v>99.995949616934283</v>
      </c>
      <c r="L7295" s="235">
        <v>99.994894754416819</v>
      </c>
      <c r="M7295" s="118"/>
      <c r="N7295" s="118">
        <v>100.63322537051739</v>
      </c>
      <c r="O7295" s="118"/>
    </row>
    <row r="7296" spans="9:15" x14ac:dyDescent="0.35">
      <c r="I7296" s="223">
        <v>50809</v>
      </c>
      <c r="J7296" s="233">
        <v>99.969138568082784</v>
      </c>
      <c r="K7296" s="235">
        <v>99.995953099636864</v>
      </c>
      <c r="L7296" s="235">
        <v>99.99489809554612</v>
      </c>
      <c r="M7296" s="118"/>
      <c r="N7296" s="118">
        <v>100.63303662972143</v>
      </c>
      <c r="O7296" s="118"/>
    </row>
    <row r="7297" spans="9:15" x14ac:dyDescent="0.35">
      <c r="I7297" s="223">
        <v>50810</v>
      </c>
      <c r="J7297" s="233">
        <v>99.969165126974232</v>
      </c>
      <c r="K7297" s="235">
        <v>99.995956582339446</v>
      </c>
      <c r="L7297" s="235">
        <v>99.99490143667542</v>
      </c>
      <c r="M7297" s="118"/>
      <c r="N7297" s="118">
        <v>100.63284788892545</v>
      </c>
      <c r="O7297" s="118"/>
    </row>
    <row r="7298" spans="9:15" x14ac:dyDescent="0.35">
      <c r="I7298" s="223">
        <v>50811</v>
      </c>
      <c r="J7298" s="233">
        <v>99.969191685865681</v>
      </c>
      <c r="K7298" s="235">
        <v>99.995960065042027</v>
      </c>
      <c r="L7298" s="235">
        <v>99.99490477780472</v>
      </c>
      <c r="M7298" s="118"/>
      <c r="N7298" s="118">
        <v>100.63265914812949</v>
      </c>
      <c r="O7298" s="118"/>
    </row>
    <row r="7299" spans="9:15" x14ac:dyDescent="0.35">
      <c r="I7299" s="223">
        <v>50812</v>
      </c>
      <c r="J7299" s="233">
        <v>99.96921824475713</v>
      </c>
      <c r="K7299" s="235">
        <v>99.995963547744608</v>
      </c>
      <c r="L7299" s="235">
        <v>99.994908118934021</v>
      </c>
      <c r="M7299" s="118"/>
      <c r="N7299" s="118">
        <v>100.63247040733351</v>
      </c>
      <c r="O7299" s="118"/>
    </row>
    <row r="7300" spans="9:15" x14ac:dyDescent="0.35">
      <c r="I7300" s="223">
        <v>50813</v>
      </c>
      <c r="J7300" s="233">
        <v>99.969244803648579</v>
      </c>
      <c r="K7300" s="235">
        <v>99.99596703044719</v>
      </c>
      <c r="L7300" s="235">
        <v>99.994911460063321</v>
      </c>
      <c r="M7300" s="118"/>
      <c r="N7300" s="118">
        <v>100.63228166653755</v>
      </c>
      <c r="O7300" s="118"/>
    </row>
    <row r="7301" spans="9:15" x14ac:dyDescent="0.35">
      <c r="I7301" s="223">
        <v>50814</v>
      </c>
      <c r="J7301" s="233">
        <v>99.969271362540027</v>
      </c>
      <c r="K7301" s="235">
        <v>99.995970513149771</v>
      </c>
      <c r="L7301" s="235">
        <v>99.994914801192621</v>
      </c>
      <c r="M7301" s="118"/>
      <c r="N7301" s="118">
        <v>100.63209292574157</v>
      </c>
      <c r="O7301" s="118"/>
    </row>
    <row r="7302" spans="9:15" x14ac:dyDescent="0.35">
      <c r="I7302" s="223">
        <v>50815</v>
      </c>
      <c r="J7302" s="233">
        <v>99.969297921431476</v>
      </c>
      <c r="K7302" s="235">
        <v>99.995973995852353</v>
      </c>
      <c r="L7302" s="235">
        <v>99.994918142321922</v>
      </c>
      <c r="M7302" s="118"/>
      <c r="N7302" s="118">
        <v>100.63190418494561</v>
      </c>
      <c r="O7302" s="118"/>
    </row>
    <row r="7303" spans="9:15" x14ac:dyDescent="0.35">
      <c r="I7303" s="223">
        <v>50816</v>
      </c>
      <c r="J7303" s="233">
        <v>99.969324480322925</v>
      </c>
      <c r="K7303" s="235">
        <v>99.995977478554934</v>
      </c>
      <c r="L7303" s="235">
        <v>99.994921483451222</v>
      </c>
      <c r="M7303" s="118"/>
      <c r="N7303" s="118">
        <v>100.63171544414963</v>
      </c>
      <c r="O7303" s="118"/>
    </row>
    <row r="7304" spans="9:15" x14ac:dyDescent="0.35">
      <c r="I7304" s="223">
        <v>50817</v>
      </c>
      <c r="J7304" s="233">
        <v>99.969351039214374</v>
      </c>
      <c r="K7304" s="235">
        <v>99.995980961257516</v>
      </c>
      <c r="L7304" s="235">
        <v>99.994924824580522</v>
      </c>
      <c r="M7304" s="118"/>
      <c r="N7304" s="118">
        <v>100.63152670335367</v>
      </c>
      <c r="O7304" s="118"/>
    </row>
    <row r="7305" spans="9:15" x14ac:dyDescent="0.35">
      <c r="I7305" s="223">
        <v>50818</v>
      </c>
      <c r="J7305" s="233">
        <v>99.969377598105822</v>
      </c>
      <c r="K7305" s="235">
        <v>99.995984443960097</v>
      </c>
      <c r="L7305" s="235">
        <v>99.994928165709823</v>
      </c>
      <c r="M7305" s="118"/>
      <c r="N7305" s="118">
        <v>100.63133796255769</v>
      </c>
      <c r="O7305" s="118"/>
    </row>
    <row r="7306" spans="9:15" x14ac:dyDescent="0.35">
      <c r="I7306" s="223">
        <v>50819</v>
      </c>
      <c r="J7306" s="233">
        <v>99.969404156997271</v>
      </c>
      <c r="K7306" s="235">
        <v>99.995987926662679</v>
      </c>
      <c r="L7306" s="235">
        <v>99.994931506839123</v>
      </c>
      <c r="M7306" s="118"/>
      <c r="N7306" s="118">
        <v>100.63114922176173</v>
      </c>
      <c r="O7306" s="118"/>
    </row>
    <row r="7307" spans="9:15" x14ac:dyDescent="0.35">
      <c r="I7307" s="223">
        <v>50820</v>
      </c>
      <c r="J7307" s="233">
        <v>99.96943071588872</v>
      </c>
      <c r="K7307" s="235">
        <v>99.99599140936526</v>
      </c>
      <c r="L7307" s="235">
        <v>99.994934847968423</v>
      </c>
      <c r="M7307" s="118"/>
      <c r="N7307" s="118">
        <v>100.63096048096575</v>
      </c>
      <c r="O7307" s="118"/>
    </row>
    <row r="7308" spans="9:15" x14ac:dyDescent="0.35">
      <c r="I7308" s="223">
        <v>50821</v>
      </c>
      <c r="J7308" s="233">
        <v>99.969457274780169</v>
      </c>
      <c r="K7308" s="235">
        <v>99.995994892067841</v>
      </c>
      <c r="L7308" s="235">
        <v>99.994938189097724</v>
      </c>
      <c r="M7308" s="118"/>
      <c r="N7308" s="118">
        <v>100.63077174016979</v>
      </c>
      <c r="O7308" s="118"/>
    </row>
    <row r="7309" spans="9:15" x14ac:dyDescent="0.35">
      <c r="I7309" s="223">
        <v>50822</v>
      </c>
      <c r="J7309" s="233">
        <v>99.969483833671617</v>
      </c>
      <c r="K7309" s="235">
        <v>99.995998374770423</v>
      </c>
      <c r="L7309" s="235">
        <v>99.994941530227024</v>
      </c>
      <c r="M7309" s="118"/>
      <c r="N7309" s="118">
        <v>100.63058299937381</v>
      </c>
      <c r="O7309" s="118"/>
    </row>
    <row r="7310" spans="9:15" x14ac:dyDescent="0.35">
      <c r="I7310" s="223">
        <v>50823</v>
      </c>
      <c r="J7310" s="233">
        <v>99.969510392563066</v>
      </c>
      <c r="K7310" s="235">
        <v>99.996001857473004</v>
      </c>
      <c r="L7310" s="235">
        <v>99.994944871356324</v>
      </c>
      <c r="M7310" s="118"/>
      <c r="N7310" s="118">
        <v>100.63039425857785</v>
      </c>
      <c r="O7310" s="118"/>
    </row>
    <row r="7311" spans="9:15" x14ac:dyDescent="0.35">
      <c r="I7311" s="223">
        <v>50824</v>
      </c>
      <c r="J7311" s="233">
        <v>99.969536951454515</v>
      </c>
      <c r="K7311" s="235">
        <v>99.996005340175586</v>
      </c>
      <c r="L7311" s="235">
        <v>99.994948212485625</v>
      </c>
      <c r="M7311" s="118"/>
      <c r="N7311" s="118">
        <v>100.63020551778187</v>
      </c>
      <c r="O7311" s="118"/>
    </row>
    <row r="7312" spans="9:15" x14ac:dyDescent="0.35">
      <c r="I7312" s="223">
        <v>50825</v>
      </c>
      <c r="J7312" s="233">
        <v>99.969563510345964</v>
      </c>
      <c r="K7312" s="235">
        <v>99.996008822878167</v>
      </c>
      <c r="L7312" s="235">
        <v>99.994951553614925</v>
      </c>
      <c r="M7312" s="118"/>
      <c r="N7312" s="118">
        <v>100.63001677698591</v>
      </c>
      <c r="O7312" s="118"/>
    </row>
    <row r="7313" spans="9:15" x14ac:dyDescent="0.35">
      <c r="I7313" s="223">
        <v>50826</v>
      </c>
      <c r="J7313" s="233">
        <v>99.969590069237412</v>
      </c>
      <c r="K7313" s="235">
        <v>99.996012305580749</v>
      </c>
      <c r="L7313" s="235">
        <v>99.994954894744225</v>
      </c>
      <c r="M7313" s="118"/>
      <c r="N7313" s="118">
        <v>100.62982803618993</v>
      </c>
      <c r="O7313" s="118"/>
    </row>
    <row r="7314" spans="9:15" x14ac:dyDescent="0.35">
      <c r="I7314" s="223">
        <v>50827</v>
      </c>
      <c r="J7314" s="233">
        <v>99.969616628128861</v>
      </c>
      <c r="K7314" s="235">
        <v>99.99601578828333</v>
      </c>
      <c r="L7314" s="235">
        <v>99.994958235873526</v>
      </c>
      <c r="M7314" s="118"/>
      <c r="N7314" s="118">
        <v>100.62963929539397</v>
      </c>
      <c r="O7314" s="118"/>
    </row>
    <row r="7315" spans="9:15" x14ac:dyDescent="0.35">
      <c r="I7315" s="223">
        <v>50828</v>
      </c>
      <c r="J7315" s="233">
        <v>99.96964318702031</v>
      </c>
      <c r="K7315" s="235">
        <v>99.996019270985911</v>
      </c>
      <c r="L7315" s="235">
        <v>99.994961577002826</v>
      </c>
      <c r="M7315" s="118"/>
      <c r="N7315" s="118">
        <v>100.62945055459799</v>
      </c>
      <c r="O7315" s="118"/>
    </row>
    <row r="7316" spans="9:15" x14ac:dyDescent="0.35">
      <c r="I7316" s="223">
        <v>50829</v>
      </c>
      <c r="J7316" s="233">
        <v>99.969669745911759</v>
      </c>
      <c r="K7316" s="235">
        <v>99.996022753688493</v>
      </c>
      <c r="L7316" s="235">
        <v>99.994964918132126</v>
      </c>
      <c r="M7316" s="118"/>
      <c r="N7316" s="118">
        <v>100.62926181380203</v>
      </c>
      <c r="O7316" s="118"/>
    </row>
    <row r="7317" spans="9:15" x14ac:dyDescent="0.35">
      <c r="I7317" s="223">
        <v>50830</v>
      </c>
      <c r="J7317" s="233">
        <v>99.969696304803207</v>
      </c>
      <c r="K7317" s="235">
        <v>99.996026236391074</v>
      </c>
      <c r="L7317" s="235">
        <v>99.994968259261427</v>
      </c>
      <c r="M7317" s="118"/>
      <c r="N7317" s="118">
        <v>100.62907307300605</v>
      </c>
      <c r="O7317" s="118"/>
    </row>
    <row r="7318" spans="9:15" x14ac:dyDescent="0.35">
      <c r="I7318" s="223">
        <v>50831</v>
      </c>
      <c r="J7318" s="233">
        <v>99.969722863694656</v>
      </c>
      <c r="K7318" s="235">
        <v>99.996029719093656</v>
      </c>
      <c r="L7318" s="235">
        <v>99.994971600390727</v>
      </c>
      <c r="M7318" s="118"/>
      <c r="N7318" s="118">
        <v>100.62888433221009</v>
      </c>
      <c r="O7318" s="118"/>
    </row>
    <row r="7319" spans="9:15" x14ac:dyDescent="0.35">
      <c r="I7319" s="223">
        <v>50832</v>
      </c>
      <c r="J7319" s="233">
        <v>99.969749422586105</v>
      </c>
      <c r="K7319" s="235">
        <v>99.996033201796237</v>
      </c>
      <c r="L7319" s="235">
        <v>99.994974941520027</v>
      </c>
      <c r="M7319" s="118"/>
      <c r="N7319" s="118">
        <v>100.62869559141411</v>
      </c>
      <c r="O7319" s="118"/>
    </row>
    <row r="7320" spans="9:15" x14ac:dyDescent="0.35">
      <c r="I7320" s="223">
        <v>50833</v>
      </c>
      <c r="J7320" s="233">
        <v>99.969775981477554</v>
      </c>
      <c r="K7320" s="235">
        <v>99.996036684498819</v>
      </c>
      <c r="L7320" s="235">
        <v>99.994978282649328</v>
      </c>
      <c r="M7320" s="118"/>
      <c r="N7320" s="118">
        <v>100.62850685061815</v>
      </c>
      <c r="O7320" s="118"/>
    </row>
    <row r="7321" spans="9:15" x14ac:dyDescent="0.35">
      <c r="I7321" s="223">
        <v>50834</v>
      </c>
      <c r="J7321" s="233">
        <v>99.969802540369002</v>
      </c>
      <c r="K7321" s="235">
        <v>99.9960401672014</v>
      </c>
      <c r="L7321" s="235">
        <v>99.994981623778628</v>
      </c>
      <c r="M7321" s="118"/>
      <c r="N7321" s="118">
        <v>100.62831810982217</v>
      </c>
      <c r="O7321" s="118"/>
    </row>
    <row r="7322" spans="9:15" x14ac:dyDescent="0.35">
      <c r="I7322" s="223">
        <v>50835</v>
      </c>
      <c r="J7322" s="233">
        <v>99.969829099260451</v>
      </c>
      <c r="K7322" s="235">
        <v>99.996043649903982</v>
      </c>
      <c r="L7322" s="235">
        <v>99.994984964907928</v>
      </c>
      <c r="M7322" s="118"/>
      <c r="N7322" s="118">
        <v>100.62812936902621</v>
      </c>
      <c r="O7322" s="118"/>
    </row>
    <row r="7323" spans="9:15" x14ac:dyDescent="0.35">
      <c r="I7323" s="223">
        <v>50836</v>
      </c>
      <c r="J7323" s="233">
        <v>99.9698556581519</v>
      </c>
      <c r="K7323" s="235">
        <v>99.996047132606563</v>
      </c>
      <c r="L7323" s="235">
        <v>99.994988306037229</v>
      </c>
      <c r="M7323" s="118"/>
      <c r="N7323" s="118">
        <v>100.62794062823023</v>
      </c>
      <c r="O7323" s="118"/>
    </row>
    <row r="7324" spans="9:15" x14ac:dyDescent="0.35">
      <c r="I7324" s="223">
        <v>50837</v>
      </c>
      <c r="J7324" s="233">
        <v>99.969882217043349</v>
      </c>
      <c r="K7324" s="235">
        <v>99.996050615309144</v>
      </c>
      <c r="L7324" s="235">
        <v>99.994991647166529</v>
      </c>
      <c r="M7324" s="118"/>
      <c r="N7324" s="118">
        <v>100.62775188743427</v>
      </c>
      <c r="O7324" s="118"/>
    </row>
    <row r="7325" spans="9:15" x14ac:dyDescent="0.35">
      <c r="I7325" s="223">
        <v>50838</v>
      </c>
      <c r="J7325" s="233">
        <v>99.969908775934798</v>
      </c>
      <c r="K7325" s="235">
        <v>99.996054098011726</v>
      </c>
      <c r="L7325" s="235">
        <v>99.994994988295829</v>
      </c>
      <c r="M7325" s="118"/>
      <c r="N7325" s="118">
        <v>100.62756314663829</v>
      </c>
      <c r="O7325" s="118"/>
    </row>
    <row r="7326" spans="9:15" x14ac:dyDescent="0.35">
      <c r="I7326" s="223">
        <v>50839</v>
      </c>
      <c r="J7326" s="233">
        <v>99.969935334826246</v>
      </c>
      <c r="K7326" s="235">
        <v>99.996057580714307</v>
      </c>
      <c r="L7326" s="235">
        <v>99.99499832942513</v>
      </c>
      <c r="M7326" s="118"/>
      <c r="N7326" s="118">
        <v>100.62737440584233</v>
      </c>
      <c r="O7326" s="118"/>
    </row>
    <row r="7327" spans="9:15" x14ac:dyDescent="0.35">
      <c r="I7327" s="223">
        <v>50840</v>
      </c>
      <c r="J7327" s="233">
        <v>99.969961893717695</v>
      </c>
      <c r="K7327" s="235">
        <v>99.996061063416889</v>
      </c>
      <c r="L7327" s="235">
        <v>99.99500167055443</v>
      </c>
      <c r="M7327" s="118"/>
      <c r="N7327" s="118">
        <v>100.62718566504635</v>
      </c>
      <c r="O7327" s="118"/>
    </row>
    <row r="7328" spans="9:15" x14ac:dyDescent="0.35">
      <c r="I7328" s="223">
        <v>50841</v>
      </c>
      <c r="J7328" s="233">
        <v>99.969988452609144</v>
      </c>
      <c r="K7328" s="235">
        <v>99.99606454611947</v>
      </c>
      <c r="L7328" s="235">
        <v>99.99500501168373</v>
      </c>
      <c r="M7328" s="118"/>
      <c r="N7328" s="118">
        <v>100.62699692425039</v>
      </c>
      <c r="O7328" s="118"/>
    </row>
    <row r="7329" spans="9:15" x14ac:dyDescent="0.35">
      <c r="I7329" s="223">
        <v>50842</v>
      </c>
      <c r="J7329" s="233">
        <v>99.970015011500593</v>
      </c>
      <c r="K7329" s="235">
        <v>99.996068028822052</v>
      </c>
      <c r="L7329" s="235">
        <v>99.995008352813031</v>
      </c>
      <c r="M7329" s="118"/>
      <c r="N7329" s="118">
        <v>100.62680818345441</v>
      </c>
      <c r="O7329" s="118"/>
    </row>
    <row r="7330" spans="9:15" x14ac:dyDescent="0.35">
      <c r="I7330" s="223">
        <v>50843</v>
      </c>
      <c r="J7330" s="233">
        <v>99.970041570392041</v>
      </c>
      <c r="K7330" s="235">
        <v>99.996071511524633</v>
      </c>
      <c r="L7330" s="235">
        <v>99.995011693942331</v>
      </c>
      <c r="M7330" s="118"/>
      <c r="N7330" s="118">
        <v>100.62661944265845</v>
      </c>
      <c r="O7330" s="118"/>
    </row>
    <row r="7331" spans="9:15" x14ac:dyDescent="0.35">
      <c r="I7331" s="223">
        <v>50844</v>
      </c>
      <c r="J7331" s="233">
        <v>99.97006812928349</v>
      </c>
      <c r="K7331" s="235">
        <v>99.996074994227214</v>
      </c>
      <c r="L7331" s="235">
        <v>99.995015035071631</v>
      </c>
      <c r="M7331" s="118"/>
      <c r="N7331" s="118">
        <v>100.62643070186247</v>
      </c>
      <c r="O7331" s="118"/>
    </row>
    <row r="7332" spans="9:15" x14ac:dyDescent="0.35">
      <c r="I7332" s="223">
        <v>50845</v>
      </c>
      <c r="J7332" s="233">
        <v>99.970094688174939</v>
      </c>
      <c r="K7332" s="235">
        <v>99.996078476929796</v>
      </c>
      <c r="L7332" s="235">
        <v>99.995018376200932</v>
      </c>
      <c r="M7332" s="118"/>
      <c r="N7332" s="118">
        <v>100.62624196106651</v>
      </c>
      <c r="O7332" s="118"/>
    </row>
    <row r="7333" spans="9:15" x14ac:dyDescent="0.35">
      <c r="I7333" s="223">
        <v>50846</v>
      </c>
      <c r="J7333" s="233">
        <v>99.970121247066388</v>
      </c>
      <c r="K7333" s="235">
        <v>99.996081959632377</v>
      </c>
      <c r="L7333" s="235">
        <v>99.995021717330232</v>
      </c>
      <c r="M7333" s="118"/>
      <c r="N7333" s="118">
        <v>100.62605322027053</v>
      </c>
      <c r="O7333" s="118"/>
    </row>
    <row r="7334" spans="9:15" x14ac:dyDescent="0.35">
      <c r="I7334" s="223">
        <v>50847</v>
      </c>
      <c r="J7334" s="233">
        <v>99.970147805957836</v>
      </c>
      <c r="K7334" s="235">
        <v>99.996085442334959</v>
      </c>
      <c r="L7334" s="235">
        <v>99.995025058459532</v>
      </c>
      <c r="M7334" s="118"/>
      <c r="N7334" s="118">
        <v>100.62586447947457</v>
      </c>
      <c r="O7334" s="118"/>
    </row>
    <row r="7335" spans="9:15" x14ac:dyDescent="0.35">
      <c r="I7335" s="223">
        <v>50848</v>
      </c>
      <c r="J7335" s="233">
        <v>99.970174364849285</v>
      </c>
      <c r="K7335" s="235">
        <v>99.99608892503754</v>
      </c>
      <c r="L7335" s="235">
        <v>99.995028399588833</v>
      </c>
      <c r="M7335" s="118"/>
      <c r="N7335" s="118">
        <v>100.62567573867859</v>
      </c>
      <c r="O7335" s="118"/>
    </row>
    <row r="7336" spans="9:15" x14ac:dyDescent="0.35">
      <c r="I7336" s="223">
        <v>50849</v>
      </c>
      <c r="J7336" s="233">
        <v>99.970200923740734</v>
      </c>
      <c r="K7336" s="235">
        <v>99.996092407740122</v>
      </c>
      <c r="L7336" s="235">
        <v>99.995031740718133</v>
      </c>
      <c r="M7336" s="118"/>
      <c r="N7336" s="118">
        <v>100.62548699788263</v>
      </c>
      <c r="O7336" s="118"/>
    </row>
    <row r="7337" spans="9:15" x14ac:dyDescent="0.35">
      <c r="I7337" s="223">
        <v>50850</v>
      </c>
      <c r="J7337" s="233">
        <v>99.970227482632183</v>
      </c>
      <c r="K7337" s="235">
        <v>99.996095890442703</v>
      </c>
      <c r="L7337" s="235">
        <v>99.995035081847433</v>
      </c>
      <c r="M7337" s="118"/>
      <c r="N7337" s="118">
        <v>100.62529825708665</v>
      </c>
      <c r="O7337" s="118"/>
    </row>
    <row r="7338" spans="9:15" x14ac:dyDescent="0.35">
      <c r="I7338" s="223">
        <v>50851</v>
      </c>
      <c r="J7338" s="233">
        <v>99.970254041523631</v>
      </c>
      <c r="K7338" s="235">
        <v>99.996099373145285</v>
      </c>
      <c r="L7338" s="235">
        <v>99.995038422976734</v>
      </c>
      <c r="M7338" s="118"/>
      <c r="N7338" s="118">
        <v>100.62510951629069</v>
      </c>
      <c r="O7338" s="118"/>
    </row>
    <row r="7339" spans="9:15" x14ac:dyDescent="0.35">
      <c r="I7339" s="223">
        <v>50852</v>
      </c>
      <c r="J7339" s="233">
        <v>99.97028060041508</v>
      </c>
      <c r="K7339" s="235">
        <v>99.996102855847866</v>
      </c>
      <c r="L7339" s="235">
        <v>99.995041764106034</v>
      </c>
      <c r="M7339" s="118"/>
      <c r="N7339" s="118">
        <v>100.62492077549472</v>
      </c>
      <c r="O7339" s="118"/>
    </row>
    <row r="7340" spans="9:15" x14ac:dyDescent="0.35">
      <c r="I7340" s="223">
        <v>50853</v>
      </c>
      <c r="J7340" s="233">
        <v>99.970307159306529</v>
      </c>
      <c r="K7340" s="235">
        <v>99.996106338550447</v>
      </c>
      <c r="L7340" s="235">
        <v>99.995045105235334</v>
      </c>
      <c r="M7340" s="118"/>
      <c r="N7340" s="118">
        <v>100.62473203469875</v>
      </c>
      <c r="O7340" s="118"/>
    </row>
    <row r="7341" spans="9:15" x14ac:dyDescent="0.35">
      <c r="I7341" s="223">
        <v>50854</v>
      </c>
      <c r="J7341" s="233">
        <v>99.970333718197978</v>
      </c>
      <c r="K7341" s="235">
        <v>99.996109821253029</v>
      </c>
      <c r="L7341" s="235">
        <v>99.995048446364635</v>
      </c>
      <c r="M7341" s="118"/>
      <c r="N7341" s="118">
        <v>100.62454329390278</v>
      </c>
      <c r="O7341" s="118"/>
    </row>
    <row r="7342" spans="9:15" x14ac:dyDescent="0.35">
      <c r="I7342" s="223">
        <v>50855</v>
      </c>
      <c r="J7342" s="233">
        <v>99.970360277089426</v>
      </c>
      <c r="K7342" s="235">
        <v>99.99611330395561</v>
      </c>
      <c r="L7342" s="235">
        <v>99.995051787493935</v>
      </c>
      <c r="M7342" s="118"/>
      <c r="N7342" s="118">
        <v>100.62435455310681</v>
      </c>
      <c r="O7342" s="118"/>
    </row>
    <row r="7343" spans="9:15" x14ac:dyDescent="0.35">
      <c r="I7343" s="223">
        <v>50856</v>
      </c>
      <c r="J7343" s="233">
        <v>99.970386835980875</v>
      </c>
      <c r="K7343" s="235">
        <v>99.996116786658192</v>
      </c>
      <c r="L7343" s="235">
        <v>99.995055128623235</v>
      </c>
      <c r="M7343" s="118"/>
      <c r="N7343" s="118">
        <v>100.62416581231084</v>
      </c>
      <c r="O7343" s="118"/>
    </row>
    <row r="7344" spans="9:15" x14ac:dyDescent="0.35">
      <c r="I7344" s="223">
        <v>50857</v>
      </c>
      <c r="J7344" s="233">
        <v>99.970413394872324</v>
      </c>
      <c r="K7344" s="235">
        <v>99.996120269360773</v>
      </c>
      <c r="L7344" s="235">
        <v>99.995058469752536</v>
      </c>
      <c r="M7344" s="118"/>
      <c r="N7344" s="118">
        <v>100.62397707151487</v>
      </c>
      <c r="O7344" s="118"/>
    </row>
    <row r="7345" spans="9:15" x14ac:dyDescent="0.35">
      <c r="I7345" s="223">
        <v>50858</v>
      </c>
      <c r="J7345" s="233">
        <v>99.970439953763773</v>
      </c>
      <c r="K7345" s="235">
        <v>99.996123752063355</v>
      </c>
      <c r="L7345" s="235">
        <v>99.995061810881836</v>
      </c>
      <c r="M7345" s="118"/>
      <c r="N7345" s="118">
        <v>100.6237883307189</v>
      </c>
      <c r="O7345" s="118"/>
    </row>
    <row r="7346" spans="9:15" x14ac:dyDescent="0.35">
      <c r="I7346" s="223">
        <v>50859</v>
      </c>
      <c r="J7346" s="233">
        <v>99.970466512655221</v>
      </c>
      <c r="K7346" s="235">
        <v>99.996127234765936</v>
      </c>
      <c r="L7346" s="235">
        <v>99.995065152011136</v>
      </c>
      <c r="M7346" s="118"/>
      <c r="N7346" s="118">
        <v>100.62359958992293</v>
      </c>
      <c r="O7346" s="118"/>
    </row>
    <row r="7347" spans="9:15" x14ac:dyDescent="0.35">
      <c r="I7347" s="223">
        <v>50860</v>
      </c>
      <c r="J7347" s="233">
        <v>99.97049307154667</v>
      </c>
      <c r="K7347" s="235">
        <v>99.996130717468517</v>
      </c>
      <c r="L7347" s="235">
        <v>99.995068493140437</v>
      </c>
      <c r="M7347" s="118"/>
      <c r="N7347" s="118">
        <v>100.62341084912696</v>
      </c>
      <c r="O7347" s="118"/>
    </row>
    <row r="7348" spans="9:15" x14ac:dyDescent="0.35">
      <c r="I7348" s="223">
        <v>50861</v>
      </c>
      <c r="J7348" s="233">
        <v>99.970519630438119</v>
      </c>
      <c r="K7348" s="235">
        <v>99.996134200171099</v>
      </c>
      <c r="L7348" s="235">
        <v>99.995071834269737</v>
      </c>
      <c r="M7348" s="118"/>
      <c r="N7348" s="118">
        <v>100.62322210833099</v>
      </c>
      <c r="O7348" s="118"/>
    </row>
    <row r="7349" spans="9:15" x14ac:dyDescent="0.35">
      <c r="I7349" s="223">
        <v>50862</v>
      </c>
      <c r="J7349" s="233">
        <v>99.970546189329568</v>
      </c>
      <c r="K7349" s="235">
        <v>99.99613768287368</v>
      </c>
      <c r="L7349" s="235">
        <v>99.995075175399037</v>
      </c>
      <c r="M7349" s="118"/>
      <c r="N7349" s="118">
        <v>100.62303336753502</v>
      </c>
      <c r="O7349" s="118"/>
    </row>
    <row r="7350" spans="9:15" x14ac:dyDescent="0.35">
      <c r="I7350" s="223">
        <v>50863</v>
      </c>
      <c r="J7350" s="233">
        <v>99.970572748221016</v>
      </c>
      <c r="K7350" s="235">
        <v>99.996141165576262</v>
      </c>
      <c r="L7350" s="235">
        <v>99.995078516528338</v>
      </c>
      <c r="M7350" s="118"/>
      <c r="N7350" s="118">
        <v>100.62284462673905</v>
      </c>
      <c r="O7350" s="118"/>
    </row>
    <row r="7351" spans="9:15" x14ac:dyDescent="0.35">
      <c r="I7351" s="223">
        <v>50864</v>
      </c>
      <c r="J7351" s="233">
        <v>99.970599307112465</v>
      </c>
      <c r="K7351" s="235">
        <v>99.996144648278843</v>
      </c>
      <c r="L7351" s="235">
        <v>99.995081857657638</v>
      </c>
      <c r="M7351" s="118"/>
      <c r="N7351" s="118">
        <v>100.62265588594308</v>
      </c>
      <c r="O7351" s="118"/>
    </row>
    <row r="7352" spans="9:15" x14ac:dyDescent="0.35">
      <c r="I7352" s="223">
        <v>50865</v>
      </c>
      <c r="J7352" s="233">
        <v>99.970625866003914</v>
      </c>
      <c r="K7352" s="235">
        <v>99.996148130981425</v>
      </c>
      <c r="L7352" s="235">
        <v>99.995085198786938</v>
      </c>
      <c r="M7352" s="118"/>
      <c r="N7352" s="118">
        <v>100.62246714514711</v>
      </c>
      <c r="O7352" s="118"/>
    </row>
    <row r="7353" spans="9:15" x14ac:dyDescent="0.35">
      <c r="I7353" s="223">
        <v>50866</v>
      </c>
      <c r="J7353" s="233">
        <v>99.970652424895363</v>
      </c>
      <c r="K7353" s="235">
        <v>99.996151613684006</v>
      </c>
      <c r="L7353" s="235">
        <v>99.995088539916239</v>
      </c>
      <c r="M7353" s="118"/>
      <c r="N7353" s="118">
        <v>100.62227840435114</v>
      </c>
      <c r="O7353" s="118"/>
    </row>
    <row r="7354" spans="9:15" x14ac:dyDescent="0.35">
      <c r="I7354" s="223">
        <v>50867</v>
      </c>
      <c r="J7354" s="233">
        <v>99.970678983786812</v>
      </c>
      <c r="K7354" s="235">
        <v>99.996155096386588</v>
      </c>
      <c r="L7354" s="235">
        <v>99.995091881045539</v>
      </c>
      <c r="M7354" s="118"/>
      <c r="N7354" s="118">
        <v>100.62208966355517</v>
      </c>
      <c r="O7354" s="118"/>
    </row>
    <row r="7355" spans="9:15" x14ac:dyDescent="0.35">
      <c r="I7355" s="223">
        <v>50868</v>
      </c>
      <c r="J7355" s="233">
        <v>99.97070554267826</v>
      </c>
      <c r="K7355" s="235">
        <v>99.996158579089169</v>
      </c>
      <c r="L7355" s="235">
        <v>99.995095222174839</v>
      </c>
      <c r="M7355" s="118"/>
      <c r="N7355" s="118">
        <v>100.6219009227592</v>
      </c>
      <c r="O7355" s="118"/>
    </row>
    <row r="7356" spans="9:15" x14ac:dyDescent="0.35">
      <c r="I7356" s="223">
        <v>50869</v>
      </c>
      <c r="J7356" s="233">
        <v>99.970732101569709</v>
      </c>
      <c r="K7356" s="235">
        <v>99.99616206179175</v>
      </c>
      <c r="L7356" s="235">
        <v>99.99509856330414</v>
      </c>
      <c r="M7356" s="118"/>
      <c r="N7356" s="118">
        <v>100.62171218196323</v>
      </c>
      <c r="O7356" s="118"/>
    </row>
    <row r="7357" spans="9:15" x14ac:dyDescent="0.35">
      <c r="I7357" s="223">
        <v>50870</v>
      </c>
      <c r="J7357" s="233">
        <v>99.970758660461158</v>
      </c>
      <c r="K7357" s="235">
        <v>99.996165544494332</v>
      </c>
      <c r="L7357" s="235">
        <v>99.99510190443344</v>
      </c>
      <c r="M7357" s="118"/>
      <c r="N7357" s="118">
        <v>100.62152344116726</v>
      </c>
      <c r="O7357" s="118"/>
    </row>
    <row r="7358" spans="9:15" x14ac:dyDescent="0.35">
      <c r="I7358" s="223">
        <v>50871</v>
      </c>
      <c r="J7358" s="233">
        <v>99.970785219352607</v>
      </c>
      <c r="K7358" s="235">
        <v>99.996169027196913</v>
      </c>
      <c r="L7358" s="235">
        <v>99.99510524556274</v>
      </c>
      <c r="M7358" s="118"/>
      <c r="N7358" s="118">
        <v>100.62133470037129</v>
      </c>
      <c r="O7358" s="118"/>
    </row>
    <row r="7359" spans="9:15" x14ac:dyDescent="0.35">
      <c r="I7359" s="223">
        <v>50872</v>
      </c>
      <c r="J7359" s="233">
        <v>99.970811778244055</v>
      </c>
      <c r="K7359" s="235">
        <v>99.996172509899495</v>
      </c>
      <c r="L7359" s="235">
        <v>99.995108586692041</v>
      </c>
      <c r="M7359" s="118"/>
      <c r="N7359" s="118">
        <v>100.62114595957532</v>
      </c>
      <c r="O7359" s="118"/>
    </row>
    <row r="7360" spans="9:15" x14ac:dyDescent="0.35">
      <c r="I7360" s="223">
        <v>50873</v>
      </c>
      <c r="J7360" s="233">
        <v>99.970838337135504</v>
      </c>
      <c r="K7360" s="235">
        <v>99.996175992602076</v>
      </c>
      <c r="L7360" s="235">
        <v>99.995111927821341</v>
      </c>
      <c r="M7360" s="118"/>
      <c r="N7360" s="118">
        <v>100.62095721877935</v>
      </c>
      <c r="O7360" s="118"/>
    </row>
    <row r="7361" spans="9:15" x14ac:dyDescent="0.35">
      <c r="I7361" s="223">
        <v>50874</v>
      </c>
      <c r="J7361" s="233">
        <v>99.970864896026953</v>
      </c>
      <c r="K7361" s="235">
        <v>99.996179475304658</v>
      </c>
      <c r="L7361" s="235">
        <v>99.995115268950642</v>
      </c>
      <c r="M7361" s="118"/>
      <c r="N7361" s="118">
        <v>100.62076847798338</v>
      </c>
      <c r="O7361" s="118"/>
    </row>
    <row r="7362" spans="9:15" x14ac:dyDescent="0.35">
      <c r="I7362" s="223">
        <v>50875</v>
      </c>
      <c r="J7362" s="233">
        <v>99.970891454918402</v>
      </c>
      <c r="K7362" s="235">
        <v>99.996182958007239</v>
      </c>
      <c r="L7362" s="235">
        <v>99.995118610079942</v>
      </c>
      <c r="M7362" s="118"/>
      <c r="N7362" s="118">
        <v>100.62057973718741</v>
      </c>
      <c r="O7362" s="118"/>
    </row>
    <row r="7363" spans="9:15" x14ac:dyDescent="0.35">
      <c r="I7363" s="223">
        <v>50876</v>
      </c>
      <c r="J7363" s="233">
        <v>99.97091801380985</v>
      </c>
      <c r="K7363" s="235">
        <v>99.99618644070982</v>
      </c>
      <c r="L7363" s="235">
        <v>99.995121951209242</v>
      </c>
      <c r="M7363" s="118"/>
      <c r="N7363" s="118">
        <v>100.62039099639144</v>
      </c>
      <c r="O7363" s="118"/>
    </row>
    <row r="7364" spans="9:15" x14ac:dyDescent="0.35">
      <c r="I7364" s="223">
        <v>50877</v>
      </c>
      <c r="J7364" s="233">
        <v>99.970944572701299</v>
      </c>
      <c r="K7364" s="235">
        <v>99.996189923412402</v>
      </c>
      <c r="L7364" s="235">
        <v>99.995125292338543</v>
      </c>
      <c r="M7364" s="118"/>
      <c r="N7364" s="118">
        <v>100.62020225559547</v>
      </c>
      <c r="O7364" s="118"/>
    </row>
    <row r="7365" spans="9:15" x14ac:dyDescent="0.35">
      <c r="I7365" s="223">
        <v>50878</v>
      </c>
      <c r="J7365" s="233">
        <v>99.970971131592748</v>
      </c>
      <c r="K7365" s="235">
        <v>99.996193406114983</v>
      </c>
      <c r="L7365" s="235">
        <v>99.995128633467843</v>
      </c>
      <c r="M7365" s="118"/>
      <c r="N7365" s="118">
        <v>100.6200135147995</v>
      </c>
      <c r="O7365" s="118"/>
    </row>
    <row r="7366" spans="9:15" x14ac:dyDescent="0.35">
      <c r="I7366" s="223">
        <v>50879</v>
      </c>
      <c r="J7366" s="233">
        <v>99.970997690484197</v>
      </c>
      <c r="K7366" s="235">
        <v>99.996196888817565</v>
      </c>
      <c r="L7366" s="235">
        <v>99.995131974597143</v>
      </c>
      <c r="M7366" s="118"/>
      <c r="N7366" s="118">
        <v>100.61982477400353</v>
      </c>
      <c r="O7366" s="118"/>
    </row>
    <row r="7367" spans="9:15" x14ac:dyDescent="0.35">
      <c r="I7367" s="223">
        <v>50880</v>
      </c>
      <c r="J7367" s="233">
        <v>99.971024249375645</v>
      </c>
      <c r="K7367" s="235">
        <v>99.996200371520146</v>
      </c>
      <c r="L7367" s="235">
        <v>99.995135315726444</v>
      </c>
      <c r="M7367" s="118"/>
      <c r="N7367" s="118">
        <v>100.61963603320756</v>
      </c>
      <c r="O7367" s="118"/>
    </row>
    <row r="7368" spans="9:15" x14ac:dyDescent="0.35">
      <c r="I7368" s="223">
        <v>50881</v>
      </c>
      <c r="J7368" s="233">
        <v>99.971050808267094</v>
      </c>
      <c r="K7368" s="235">
        <v>99.996203854222728</v>
      </c>
      <c r="L7368" s="235">
        <v>99.995138656855744</v>
      </c>
      <c r="M7368" s="118"/>
      <c r="N7368" s="118">
        <v>100.61944729241159</v>
      </c>
      <c r="O7368" s="118"/>
    </row>
    <row r="7369" spans="9:15" x14ac:dyDescent="0.35">
      <c r="I7369" s="223">
        <v>50882</v>
      </c>
      <c r="J7369" s="233">
        <v>99.971077367158543</v>
      </c>
      <c r="K7369" s="235">
        <v>99.996207336925309</v>
      </c>
      <c r="L7369" s="235">
        <v>99.995141997985044</v>
      </c>
      <c r="M7369" s="118"/>
      <c r="N7369" s="118">
        <v>100.61925855161562</v>
      </c>
      <c r="O7369" s="118"/>
    </row>
    <row r="7370" spans="9:15" x14ac:dyDescent="0.35">
      <c r="I7370" s="223">
        <v>50883</v>
      </c>
      <c r="J7370" s="233">
        <v>99.971103926049992</v>
      </c>
      <c r="K7370" s="235">
        <v>99.99621081962789</v>
      </c>
      <c r="L7370" s="235">
        <v>99.995145339114345</v>
      </c>
      <c r="M7370" s="118"/>
      <c r="N7370" s="118">
        <v>100.61906981081965</v>
      </c>
      <c r="O7370" s="118"/>
    </row>
    <row r="7371" spans="9:15" x14ac:dyDescent="0.35">
      <c r="I7371" s="223">
        <v>50884</v>
      </c>
      <c r="J7371" s="233">
        <v>99.97113048494144</v>
      </c>
      <c r="K7371" s="235">
        <v>99.996214302330472</v>
      </c>
      <c r="L7371" s="235">
        <v>99.995148680243645</v>
      </c>
      <c r="M7371" s="118"/>
      <c r="N7371" s="118">
        <v>100.61888107002368</v>
      </c>
      <c r="O7371" s="118"/>
    </row>
    <row r="7372" spans="9:15" x14ac:dyDescent="0.35">
      <c r="I7372" s="223">
        <v>50885</v>
      </c>
      <c r="J7372" s="233">
        <v>99.971157043832889</v>
      </c>
      <c r="K7372" s="235">
        <v>99.996217785033053</v>
      </c>
      <c r="L7372" s="235">
        <v>99.995152021372945</v>
      </c>
      <c r="M7372" s="118"/>
      <c r="N7372" s="118">
        <v>100.61869232922771</v>
      </c>
      <c r="O7372" s="118"/>
    </row>
    <row r="7373" spans="9:15" x14ac:dyDescent="0.35">
      <c r="I7373" s="223">
        <v>50886</v>
      </c>
      <c r="J7373" s="233">
        <v>99.971183602724338</v>
      </c>
      <c r="K7373" s="235">
        <v>99.996221267735635</v>
      </c>
      <c r="L7373" s="235">
        <v>99.995155362502246</v>
      </c>
      <c r="M7373" s="118"/>
      <c r="N7373" s="118">
        <v>100.61850358843174</v>
      </c>
      <c r="O7373" s="118"/>
    </row>
    <row r="7374" spans="9:15" x14ac:dyDescent="0.35">
      <c r="I7374" s="223">
        <v>50887</v>
      </c>
      <c r="J7374" s="233">
        <v>99.971210161615787</v>
      </c>
      <c r="K7374" s="235">
        <v>99.996224750438216</v>
      </c>
      <c r="L7374" s="235">
        <v>99.995158703631546</v>
      </c>
      <c r="M7374" s="118"/>
      <c r="N7374" s="118">
        <v>100.61831484763577</v>
      </c>
      <c r="O7374" s="118"/>
    </row>
    <row r="7375" spans="9:15" x14ac:dyDescent="0.35">
      <c r="I7375" s="223">
        <v>50888</v>
      </c>
      <c r="J7375" s="233">
        <v>99.971236720507235</v>
      </c>
      <c r="K7375" s="235">
        <v>99.996228233140798</v>
      </c>
      <c r="L7375" s="235">
        <v>99.995162044760846</v>
      </c>
      <c r="M7375" s="118"/>
      <c r="N7375" s="118">
        <v>100.6181261068398</v>
      </c>
      <c r="O7375" s="118"/>
    </row>
    <row r="7376" spans="9:15" x14ac:dyDescent="0.35">
      <c r="I7376" s="223">
        <v>50889</v>
      </c>
      <c r="J7376" s="233">
        <v>99.971263279398684</v>
      </c>
      <c r="K7376" s="235">
        <v>99.996231715843379</v>
      </c>
      <c r="L7376" s="235">
        <v>99.995165385890147</v>
      </c>
      <c r="M7376" s="118"/>
      <c r="N7376" s="118">
        <v>100.61793736604383</v>
      </c>
      <c r="O7376" s="118"/>
    </row>
    <row r="7377" spans="9:15" x14ac:dyDescent="0.35">
      <c r="I7377" s="223">
        <v>50890</v>
      </c>
      <c r="J7377" s="233">
        <v>99.971289838290133</v>
      </c>
      <c r="K7377" s="235">
        <v>99.996235198545961</v>
      </c>
      <c r="L7377" s="235">
        <v>99.995168727019447</v>
      </c>
      <c r="M7377" s="118"/>
      <c r="N7377" s="118">
        <v>100.61774862524786</v>
      </c>
      <c r="O7377" s="118"/>
    </row>
    <row r="7378" spans="9:15" x14ac:dyDescent="0.35">
      <c r="I7378" s="223">
        <v>50891</v>
      </c>
      <c r="J7378" s="233">
        <v>99.971316397181582</v>
      </c>
      <c r="K7378" s="235">
        <v>99.996238681248542</v>
      </c>
      <c r="L7378" s="235">
        <v>99.995172068148747</v>
      </c>
      <c r="M7378" s="118"/>
      <c r="N7378" s="118">
        <v>100.61755988445189</v>
      </c>
      <c r="O7378" s="118"/>
    </row>
    <row r="7379" spans="9:15" x14ac:dyDescent="0.35">
      <c r="I7379" s="223">
        <v>50892</v>
      </c>
      <c r="J7379" s="233">
        <v>99.97134295607303</v>
      </c>
      <c r="K7379" s="235">
        <v>99.996242163951123</v>
      </c>
      <c r="L7379" s="235">
        <v>99.995175409278048</v>
      </c>
      <c r="M7379" s="118"/>
      <c r="N7379" s="118">
        <v>100.61737114365592</v>
      </c>
      <c r="O7379" s="118"/>
    </row>
    <row r="7380" spans="9:15" x14ac:dyDescent="0.35">
      <c r="I7380" s="223">
        <v>50893</v>
      </c>
      <c r="J7380" s="233">
        <v>99.971369514964479</v>
      </c>
      <c r="K7380" s="235">
        <v>99.996245646653705</v>
      </c>
      <c r="L7380" s="235">
        <v>99.995178750407348</v>
      </c>
      <c r="M7380" s="118"/>
      <c r="N7380" s="118">
        <v>100.61718240285995</v>
      </c>
      <c r="O7380" s="118"/>
    </row>
    <row r="7381" spans="9:15" x14ac:dyDescent="0.35">
      <c r="I7381" s="223">
        <v>50894</v>
      </c>
      <c r="J7381" s="233">
        <v>99.971396073855928</v>
      </c>
      <c r="K7381" s="235">
        <v>99.996249129356286</v>
      </c>
      <c r="L7381" s="235">
        <v>99.995182091536648</v>
      </c>
      <c r="M7381" s="118"/>
      <c r="N7381" s="118">
        <v>100.61699366206398</v>
      </c>
      <c r="O7381" s="118"/>
    </row>
    <row r="7382" spans="9:15" x14ac:dyDescent="0.35">
      <c r="I7382" s="223">
        <v>50895</v>
      </c>
      <c r="J7382" s="233">
        <v>99.971422632747377</v>
      </c>
      <c r="K7382" s="235">
        <v>99.996252612058868</v>
      </c>
      <c r="L7382" s="235">
        <v>99.995185432665949</v>
      </c>
      <c r="M7382" s="118"/>
      <c r="N7382" s="118">
        <v>100.61680492126801</v>
      </c>
      <c r="O7382" s="118"/>
    </row>
    <row r="7383" spans="9:15" x14ac:dyDescent="0.35">
      <c r="I7383" s="223">
        <v>50896</v>
      </c>
      <c r="J7383" s="233">
        <v>99.971449191638825</v>
      </c>
      <c r="K7383" s="235">
        <v>99.996256094761449</v>
      </c>
      <c r="L7383" s="235">
        <v>99.995188773795249</v>
      </c>
      <c r="M7383" s="118"/>
      <c r="N7383" s="118">
        <v>100.61661618047204</v>
      </c>
      <c r="O7383" s="118"/>
    </row>
    <row r="7384" spans="9:15" x14ac:dyDescent="0.35">
      <c r="I7384" s="223">
        <v>50897</v>
      </c>
      <c r="J7384" s="233">
        <v>99.971475750530274</v>
      </c>
      <c r="K7384" s="235">
        <v>99.996259577464031</v>
      </c>
      <c r="L7384" s="235">
        <v>99.995192114924549</v>
      </c>
      <c r="M7384" s="118"/>
      <c r="N7384" s="118">
        <v>100.61642743967607</v>
      </c>
      <c r="O7384" s="118"/>
    </row>
    <row r="7385" spans="9:15" x14ac:dyDescent="0.35">
      <c r="I7385" s="223">
        <v>50898</v>
      </c>
      <c r="J7385" s="233">
        <v>99.971502309421723</v>
      </c>
      <c r="K7385" s="235">
        <v>99.996263060166612</v>
      </c>
      <c r="L7385" s="235">
        <v>99.99519545605385</v>
      </c>
      <c r="M7385" s="118"/>
      <c r="N7385" s="118">
        <v>100.6162386988801</v>
      </c>
      <c r="O7385" s="118"/>
    </row>
    <row r="7386" spans="9:15" x14ac:dyDescent="0.35">
      <c r="I7386" s="223">
        <v>50899</v>
      </c>
      <c r="J7386" s="233">
        <v>99.971528868313172</v>
      </c>
      <c r="K7386" s="235">
        <v>99.996266542869193</v>
      </c>
      <c r="L7386" s="235">
        <v>99.99519879718315</v>
      </c>
      <c r="M7386" s="118"/>
      <c r="N7386" s="118">
        <v>100.61604995808413</v>
      </c>
      <c r="O7386" s="118"/>
    </row>
    <row r="7387" spans="9:15" x14ac:dyDescent="0.35">
      <c r="I7387" s="223">
        <v>50900</v>
      </c>
      <c r="J7387" s="233">
        <v>99.971555427204621</v>
      </c>
      <c r="K7387" s="235">
        <v>99.996270025571775</v>
      </c>
      <c r="L7387" s="235">
        <v>99.99520213831245</v>
      </c>
      <c r="M7387" s="118"/>
      <c r="N7387" s="118">
        <v>100.61586121728816</v>
      </c>
      <c r="O7387" s="118"/>
    </row>
    <row r="7388" spans="9:15" x14ac:dyDescent="0.35">
      <c r="I7388" s="223">
        <v>50901</v>
      </c>
      <c r="J7388" s="233">
        <v>99.971581986096069</v>
      </c>
      <c r="K7388" s="235">
        <v>99.996273508274356</v>
      </c>
      <c r="L7388" s="235">
        <v>99.995205479441751</v>
      </c>
      <c r="M7388" s="118"/>
      <c r="N7388" s="118">
        <v>100.61567247649219</v>
      </c>
      <c r="O7388" s="118"/>
    </row>
    <row r="7389" spans="9:15" x14ac:dyDescent="0.35">
      <c r="I7389" s="223">
        <v>50902</v>
      </c>
      <c r="J7389" s="233">
        <v>99.971608544987518</v>
      </c>
      <c r="K7389" s="235">
        <v>99.996276990976938</v>
      </c>
      <c r="L7389" s="235">
        <v>99.995208820571051</v>
      </c>
      <c r="M7389" s="118"/>
      <c r="N7389" s="118">
        <v>100.61548373569622</v>
      </c>
      <c r="O7389" s="118"/>
    </row>
    <row r="7390" spans="9:15" x14ac:dyDescent="0.35">
      <c r="I7390" s="223">
        <v>50903</v>
      </c>
      <c r="J7390" s="233">
        <v>99.971635103878967</v>
      </c>
      <c r="K7390" s="235">
        <v>99.996280473679519</v>
      </c>
      <c r="L7390" s="235">
        <v>99.995212161700351</v>
      </c>
      <c r="M7390" s="118"/>
      <c r="N7390" s="118">
        <v>100.61529499490025</v>
      </c>
      <c r="O7390" s="118"/>
    </row>
    <row r="7391" spans="9:15" x14ac:dyDescent="0.35">
      <c r="I7391" s="223">
        <v>50904</v>
      </c>
      <c r="J7391" s="233">
        <v>99.971661662770416</v>
      </c>
      <c r="K7391" s="235">
        <v>99.996283956382101</v>
      </c>
      <c r="L7391" s="235">
        <v>99.995215502829652</v>
      </c>
      <c r="M7391" s="118"/>
      <c r="N7391" s="118">
        <v>100.61510625410428</v>
      </c>
      <c r="O7391" s="118"/>
    </row>
    <row r="7392" spans="9:15" x14ac:dyDescent="0.35">
      <c r="I7392" s="223">
        <v>50905</v>
      </c>
      <c r="J7392" s="233">
        <v>99.971688221661864</v>
      </c>
      <c r="K7392" s="235">
        <v>99.996287439084682</v>
      </c>
      <c r="L7392" s="235">
        <v>99.995218843958952</v>
      </c>
      <c r="M7392" s="118"/>
      <c r="N7392" s="118">
        <v>100.61491751330831</v>
      </c>
      <c r="O7392" s="118"/>
    </row>
    <row r="7393" spans="9:15" x14ac:dyDescent="0.35">
      <c r="I7393" s="223">
        <v>50906</v>
      </c>
      <c r="J7393" s="233">
        <v>99.971714780553313</v>
      </c>
      <c r="K7393" s="235">
        <v>99.996290921787264</v>
      </c>
      <c r="L7393" s="235">
        <v>99.995222185088252</v>
      </c>
      <c r="M7393" s="118"/>
      <c r="N7393" s="118">
        <v>100.61472877251234</v>
      </c>
      <c r="O7393" s="118"/>
    </row>
    <row r="7394" spans="9:15" x14ac:dyDescent="0.35">
      <c r="I7394" s="223">
        <v>50907</v>
      </c>
      <c r="J7394" s="233">
        <v>99.971741339444762</v>
      </c>
      <c r="K7394" s="235">
        <v>99.996294404489845</v>
      </c>
      <c r="L7394" s="235">
        <v>99.995225526217553</v>
      </c>
      <c r="M7394" s="118"/>
      <c r="N7394" s="118">
        <v>100.61454003171637</v>
      </c>
      <c r="O7394" s="118"/>
    </row>
    <row r="7395" spans="9:15" x14ac:dyDescent="0.35">
      <c r="I7395" s="223">
        <v>50908</v>
      </c>
      <c r="J7395" s="233">
        <v>99.971767898336211</v>
      </c>
      <c r="K7395" s="235">
        <v>99.996297887192426</v>
      </c>
      <c r="L7395" s="235">
        <v>99.995228867346853</v>
      </c>
      <c r="M7395" s="118"/>
      <c r="N7395" s="118">
        <v>100.6143512909204</v>
      </c>
      <c r="O7395" s="118"/>
    </row>
    <row r="7396" spans="9:15" x14ac:dyDescent="0.35">
      <c r="I7396" s="223">
        <v>50909</v>
      </c>
      <c r="J7396" s="233">
        <v>99.971794457227659</v>
      </c>
      <c r="K7396" s="235">
        <v>99.996301369895008</v>
      </c>
      <c r="L7396" s="235">
        <v>99.995232208476153</v>
      </c>
      <c r="M7396" s="118"/>
      <c r="N7396" s="118">
        <v>100.61416255012443</v>
      </c>
      <c r="O7396" s="118"/>
    </row>
    <row r="7397" spans="9:15" x14ac:dyDescent="0.35">
      <c r="I7397" s="223">
        <v>50910</v>
      </c>
      <c r="J7397" s="233">
        <v>99.971821016119108</v>
      </c>
      <c r="K7397" s="235">
        <v>99.996304852597589</v>
      </c>
      <c r="L7397" s="235">
        <v>99.995235549605454</v>
      </c>
      <c r="M7397" s="118"/>
      <c r="N7397" s="118">
        <v>100.61397380932846</v>
      </c>
      <c r="O7397" s="118"/>
    </row>
    <row r="7398" spans="9:15" x14ac:dyDescent="0.35">
      <c r="I7398" s="223">
        <v>50911</v>
      </c>
      <c r="J7398" s="233">
        <v>99.971847575010557</v>
      </c>
      <c r="K7398" s="235">
        <v>99.996308335300171</v>
      </c>
      <c r="L7398" s="235">
        <v>99.995238890734754</v>
      </c>
      <c r="M7398" s="118"/>
      <c r="N7398" s="118">
        <v>100.61378506853249</v>
      </c>
      <c r="O7398" s="118"/>
    </row>
    <row r="7399" spans="9:15" x14ac:dyDescent="0.35">
      <c r="I7399" s="223">
        <v>50912</v>
      </c>
      <c r="J7399" s="233">
        <v>99.971874133902006</v>
      </c>
      <c r="K7399" s="235">
        <v>99.996311818002752</v>
      </c>
      <c r="L7399" s="235">
        <v>99.995242231864054</v>
      </c>
      <c r="M7399" s="118"/>
      <c r="N7399" s="118">
        <v>100.61359632773652</v>
      </c>
      <c r="O7399" s="118"/>
    </row>
    <row r="7400" spans="9:15" x14ac:dyDescent="0.35">
      <c r="I7400" s="223">
        <v>50913</v>
      </c>
      <c r="J7400" s="233">
        <v>99.971900692793454</v>
      </c>
      <c r="K7400" s="235">
        <v>99.996315300705334</v>
      </c>
      <c r="L7400" s="235">
        <v>99.995245572993355</v>
      </c>
      <c r="M7400" s="118"/>
      <c r="N7400" s="118">
        <v>100.61340758694055</v>
      </c>
      <c r="O7400" s="118"/>
    </row>
    <row r="7401" spans="9:15" x14ac:dyDescent="0.35">
      <c r="I7401" s="223">
        <v>50914</v>
      </c>
      <c r="J7401" s="233">
        <v>99.971927251684903</v>
      </c>
      <c r="K7401" s="235">
        <v>99.996318783407915</v>
      </c>
      <c r="L7401" s="235">
        <v>99.995248914122655</v>
      </c>
      <c r="M7401" s="118"/>
      <c r="N7401" s="118">
        <v>100.61321884614458</v>
      </c>
      <c r="O7401" s="118"/>
    </row>
    <row r="7402" spans="9:15" x14ac:dyDescent="0.35">
      <c r="I7402" s="223">
        <v>50915</v>
      </c>
      <c r="J7402" s="233">
        <v>99.971953810576352</v>
      </c>
      <c r="K7402" s="235">
        <v>99.996322266110496</v>
      </c>
      <c r="L7402" s="235">
        <v>99.995252255251955</v>
      </c>
      <c r="M7402" s="118"/>
      <c r="N7402" s="118">
        <v>100.61303010534861</v>
      </c>
      <c r="O7402" s="118"/>
    </row>
    <row r="7403" spans="9:15" x14ac:dyDescent="0.35">
      <c r="I7403" s="223">
        <v>50916</v>
      </c>
      <c r="J7403" s="233">
        <v>99.971980369467801</v>
      </c>
      <c r="K7403" s="235">
        <v>99.996325748813078</v>
      </c>
      <c r="L7403" s="235">
        <v>99.995255596381256</v>
      </c>
      <c r="M7403" s="118"/>
      <c r="N7403" s="118">
        <v>100.61284136455264</v>
      </c>
      <c r="O7403" s="118"/>
    </row>
    <row r="7404" spans="9:15" x14ac:dyDescent="0.35">
      <c r="I7404" s="223">
        <v>50917</v>
      </c>
      <c r="J7404" s="233">
        <v>99.972006928359249</v>
      </c>
      <c r="K7404" s="235">
        <v>99.996329231515659</v>
      </c>
      <c r="L7404" s="235">
        <v>99.995258937510556</v>
      </c>
      <c r="M7404" s="118"/>
      <c r="N7404" s="118">
        <v>100.61265262375667</v>
      </c>
      <c r="O7404" s="118"/>
    </row>
    <row r="7405" spans="9:15" x14ac:dyDescent="0.35">
      <c r="I7405" s="223">
        <v>50918</v>
      </c>
      <c r="J7405" s="233">
        <v>99.972033487250698</v>
      </c>
      <c r="K7405" s="235">
        <v>99.996332714218241</v>
      </c>
      <c r="L7405" s="235">
        <v>99.995262278639856</v>
      </c>
      <c r="M7405" s="118"/>
      <c r="N7405" s="118">
        <v>100.6124638829607</v>
      </c>
      <c r="O7405" s="118"/>
    </row>
    <row r="7406" spans="9:15" x14ac:dyDescent="0.35">
      <c r="I7406" s="223">
        <v>50919</v>
      </c>
      <c r="J7406" s="233">
        <v>99.972060046142147</v>
      </c>
      <c r="K7406" s="235">
        <v>99.996336196920822</v>
      </c>
      <c r="L7406" s="235">
        <v>99.995265619769157</v>
      </c>
      <c r="M7406" s="118"/>
      <c r="N7406" s="118">
        <v>100.61227514216473</v>
      </c>
      <c r="O7406" s="118"/>
    </row>
    <row r="7407" spans="9:15" x14ac:dyDescent="0.35">
      <c r="I7407" s="223">
        <v>50920</v>
      </c>
      <c r="J7407" s="233">
        <v>99.972086605033596</v>
      </c>
      <c r="K7407" s="235">
        <v>99.996339679623404</v>
      </c>
      <c r="L7407" s="235">
        <v>99.995268960898457</v>
      </c>
      <c r="M7407" s="118"/>
      <c r="N7407" s="118">
        <v>100.61208640136876</v>
      </c>
      <c r="O7407" s="118"/>
    </row>
    <row r="7408" spans="9:15" x14ac:dyDescent="0.35">
      <c r="I7408" s="223">
        <v>50921</v>
      </c>
      <c r="J7408" s="233">
        <v>99.972113163925044</v>
      </c>
      <c r="K7408" s="235">
        <v>99.996343162325985</v>
      </c>
      <c r="L7408" s="235">
        <v>99.995272302027757</v>
      </c>
      <c r="M7408" s="118"/>
      <c r="N7408" s="118">
        <v>100.61189766057279</v>
      </c>
      <c r="O7408" s="118"/>
    </row>
    <row r="7409" spans="9:15" x14ac:dyDescent="0.35">
      <c r="I7409" s="223">
        <v>50922</v>
      </c>
      <c r="J7409" s="233">
        <v>99.972139722816493</v>
      </c>
      <c r="K7409" s="235">
        <v>99.996346645028567</v>
      </c>
      <c r="L7409" s="235">
        <v>99.995275643157058</v>
      </c>
      <c r="M7409" s="118"/>
      <c r="N7409" s="118">
        <v>100.61170891977682</v>
      </c>
      <c r="O7409" s="118"/>
    </row>
    <row r="7410" spans="9:15" x14ac:dyDescent="0.35">
      <c r="I7410" s="223">
        <v>50923</v>
      </c>
      <c r="J7410" s="233">
        <v>99.972166281707942</v>
      </c>
      <c r="K7410" s="235">
        <v>99.996350127731148</v>
      </c>
      <c r="L7410" s="235">
        <v>99.995278984286358</v>
      </c>
      <c r="M7410" s="118"/>
      <c r="N7410" s="118">
        <v>100.61152017898085</v>
      </c>
      <c r="O7410" s="118"/>
    </row>
    <row r="7411" spans="9:15" x14ac:dyDescent="0.35">
      <c r="I7411" s="223">
        <v>50924</v>
      </c>
      <c r="J7411" s="233">
        <v>99.972192840599391</v>
      </c>
      <c r="K7411" s="235">
        <v>99.996353610433729</v>
      </c>
      <c r="L7411" s="235">
        <v>99.995282325415658</v>
      </c>
      <c r="M7411" s="118"/>
      <c r="N7411" s="118">
        <v>100.61133143818488</v>
      </c>
      <c r="O7411" s="118"/>
    </row>
    <row r="7412" spans="9:15" x14ac:dyDescent="0.35">
      <c r="I7412" s="223">
        <v>50925</v>
      </c>
      <c r="J7412" s="233">
        <v>99.972219399490839</v>
      </c>
      <c r="K7412" s="235">
        <v>99.996357093136311</v>
      </c>
      <c r="L7412" s="235">
        <v>99.995285666544959</v>
      </c>
      <c r="M7412" s="118"/>
      <c r="N7412" s="118">
        <v>100.61114269738891</v>
      </c>
      <c r="O7412" s="118"/>
    </row>
    <row r="7413" spans="9:15" x14ac:dyDescent="0.35">
      <c r="I7413" s="223">
        <v>50926</v>
      </c>
      <c r="J7413" s="233">
        <v>99.972245958382288</v>
      </c>
      <c r="K7413" s="235">
        <v>99.996360575838892</v>
      </c>
      <c r="L7413" s="235">
        <v>99.995289007674259</v>
      </c>
      <c r="M7413" s="118"/>
      <c r="N7413" s="118">
        <v>100.61095395659294</v>
      </c>
      <c r="O7413" s="118"/>
    </row>
    <row r="7414" spans="9:15" x14ac:dyDescent="0.35">
      <c r="I7414" s="223">
        <v>50927</v>
      </c>
      <c r="J7414" s="233">
        <v>99.972272517273737</v>
      </c>
      <c r="K7414" s="235">
        <v>99.996364058541474</v>
      </c>
      <c r="L7414" s="235">
        <v>99.995292348803559</v>
      </c>
      <c r="M7414" s="118"/>
      <c r="N7414" s="118">
        <v>100.61076521579697</v>
      </c>
      <c r="O7414" s="118"/>
    </row>
    <row r="7415" spans="9:15" x14ac:dyDescent="0.35">
      <c r="I7415" s="223">
        <v>50928</v>
      </c>
      <c r="J7415" s="233">
        <v>99.972299076165186</v>
      </c>
      <c r="K7415" s="235">
        <v>99.996367541244055</v>
      </c>
      <c r="L7415" s="235">
        <v>99.99529568993286</v>
      </c>
      <c r="M7415" s="118"/>
      <c r="N7415" s="118">
        <v>100.610576475001</v>
      </c>
      <c r="O7415" s="118"/>
    </row>
    <row r="7416" spans="9:15" x14ac:dyDescent="0.35">
      <c r="I7416" s="223">
        <v>50929</v>
      </c>
      <c r="J7416" s="233">
        <v>99.972325635056634</v>
      </c>
      <c r="K7416" s="235">
        <v>99.996371023946637</v>
      </c>
      <c r="L7416" s="235">
        <v>99.99529903106216</v>
      </c>
      <c r="M7416" s="118"/>
      <c r="N7416" s="118">
        <v>100.61038773420503</v>
      </c>
      <c r="O7416" s="118"/>
    </row>
    <row r="7417" spans="9:15" x14ac:dyDescent="0.35">
      <c r="I7417" s="223">
        <v>50930</v>
      </c>
      <c r="J7417" s="233">
        <v>99.972352193948083</v>
      </c>
      <c r="K7417" s="235">
        <v>99.996374506649218</v>
      </c>
      <c r="L7417" s="235">
        <v>99.99530237219146</v>
      </c>
      <c r="M7417" s="118"/>
      <c r="N7417" s="118">
        <v>100.61019899340906</v>
      </c>
      <c r="O7417" s="118"/>
    </row>
    <row r="7418" spans="9:15" x14ac:dyDescent="0.35">
      <c r="I7418" s="223">
        <v>50931</v>
      </c>
      <c r="J7418" s="233">
        <v>99.972378752839532</v>
      </c>
      <c r="K7418" s="235">
        <v>99.996377989351799</v>
      </c>
      <c r="L7418" s="235">
        <v>99.995305713320761</v>
      </c>
      <c r="M7418" s="118"/>
      <c r="N7418" s="118">
        <v>100.61001025261309</v>
      </c>
      <c r="O7418" s="118"/>
    </row>
    <row r="7419" spans="9:15" x14ac:dyDescent="0.35">
      <c r="I7419" s="223">
        <v>50932</v>
      </c>
      <c r="J7419" s="233">
        <v>99.972405311730981</v>
      </c>
      <c r="K7419" s="235">
        <v>99.996381472054381</v>
      </c>
      <c r="L7419" s="235">
        <v>99.995309054450061</v>
      </c>
      <c r="M7419" s="118"/>
      <c r="N7419" s="118">
        <v>100.60982151181712</v>
      </c>
      <c r="O7419" s="118"/>
    </row>
    <row r="7420" spans="9:15" x14ac:dyDescent="0.35">
      <c r="I7420" s="223">
        <v>50933</v>
      </c>
      <c r="J7420" s="233">
        <v>99.97243187062243</v>
      </c>
      <c r="K7420" s="235">
        <v>99.996384954756962</v>
      </c>
      <c r="L7420" s="235">
        <v>99.995312395579361</v>
      </c>
      <c r="M7420" s="118"/>
      <c r="N7420" s="118">
        <v>100.60963277102115</v>
      </c>
      <c r="O7420" s="118"/>
    </row>
    <row r="7421" spans="9:15" x14ac:dyDescent="0.35">
      <c r="I7421" s="223">
        <v>50934</v>
      </c>
      <c r="J7421" s="233">
        <v>99.972458429513878</v>
      </c>
      <c r="K7421" s="235">
        <v>99.996388437459544</v>
      </c>
      <c r="L7421" s="235">
        <v>99.995315736708662</v>
      </c>
      <c r="M7421" s="118"/>
      <c r="N7421" s="118">
        <v>100.60944403022518</v>
      </c>
      <c r="O7421" s="118"/>
    </row>
    <row r="7422" spans="9:15" x14ac:dyDescent="0.35">
      <c r="I7422" s="223">
        <v>50935</v>
      </c>
      <c r="J7422" s="233">
        <v>99.972484988405327</v>
      </c>
      <c r="K7422" s="235">
        <v>99.996391920162125</v>
      </c>
      <c r="L7422" s="235">
        <v>99.995319077837962</v>
      </c>
      <c r="M7422" s="118"/>
      <c r="N7422" s="118">
        <v>100.60925528942921</v>
      </c>
      <c r="O7422" s="118"/>
    </row>
    <row r="7423" spans="9:15" x14ac:dyDescent="0.35">
      <c r="I7423" s="223">
        <v>50936</v>
      </c>
      <c r="J7423" s="233">
        <v>99.972511547296776</v>
      </c>
      <c r="K7423" s="235">
        <v>99.996395402864707</v>
      </c>
      <c r="L7423" s="235">
        <v>99.995322418967262</v>
      </c>
      <c r="M7423" s="118"/>
      <c r="N7423" s="118">
        <v>100.60906654863324</v>
      </c>
      <c r="O7423" s="118"/>
    </row>
    <row r="7424" spans="9:15" x14ac:dyDescent="0.35">
      <c r="I7424" s="223">
        <v>50937</v>
      </c>
      <c r="J7424" s="233">
        <v>99.972538106188225</v>
      </c>
      <c r="K7424" s="235">
        <v>99.996398885567288</v>
      </c>
      <c r="L7424" s="235">
        <v>99.995325760096563</v>
      </c>
      <c r="M7424" s="118"/>
      <c r="N7424" s="118">
        <v>100.60887780783727</v>
      </c>
      <c r="O7424" s="118"/>
    </row>
    <row r="7425" spans="9:15" x14ac:dyDescent="0.35">
      <c r="I7425" s="223">
        <v>50938</v>
      </c>
      <c r="J7425" s="233">
        <v>99.972564665079673</v>
      </c>
      <c r="K7425" s="235">
        <v>99.996402368269869</v>
      </c>
      <c r="L7425" s="235">
        <v>99.995329101225863</v>
      </c>
      <c r="M7425" s="118"/>
      <c r="N7425" s="118">
        <v>100.6086890670413</v>
      </c>
      <c r="O7425" s="118"/>
    </row>
    <row r="7426" spans="9:15" x14ac:dyDescent="0.35">
      <c r="I7426" s="223">
        <v>50939</v>
      </c>
      <c r="J7426" s="233">
        <v>99.972591223971122</v>
      </c>
      <c r="K7426" s="235">
        <v>99.996405850972451</v>
      </c>
      <c r="L7426" s="235">
        <v>99.995332442355163</v>
      </c>
      <c r="M7426" s="118"/>
      <c r="N7426" s="118">
        <v>100.60850032624533</v>
      </c>
      <c r="O7426" s="118"/>
    </row>
    <row r="7427" spans="9:15" x14ac:dyDescent="0.35">
      <c r="I7427" s="223">
        <v>50940</v>
      </c>
      <c r="J7427" s="233">
        <v>99.972617782862571</v>
      </c>
      <c r="K7427" s="235">
        <v>99.996409333675032</v>
      </c>
      <c r="L7427" s="235">
        <v>99.995335783484464</v>
      </c>
      <c r="M7427" s="118"/>
      <c r="N7427" s="118">
        <v>100.60831158544936</v>
      </c>
      <c r="O7427" s="118"/>
    </row>
    <row r="7428" spans="9:15" x14ac:dyDescent="0.35">
      <c r="I7428" s="223">
        <v>50941</v>
      </c>
      <c r="J7428" s="233">
        <v>99.97264434175402</v>
      </c>
      <c r="K7428" s="235">
        <v>99.996412816377614</v>
      </c>
      <c r="L7428" s="235">
        <v>99.995339124613764</v>
      </c>
      <c r="M7428" s="118"/>
      <c r="N7428" s="118">
        <v>100.60812284465339</v>
      </c>
      <c r="O7428" s="118"/>
    </row>
    <row r="7429" spans="9:15" x14ac:dyDescent="0.35">
      <c r="I7429" s="223">
        <v>50942</v>
      </c>
      <c r="J7429" s="233">
        <v>99.972670900645468</v>
      </c>
      <c r="K7429" s="235">
        <v>99.996416299080195</v>
      </c>
      <c r="L7429" s="235">
        <v>99.995342465743065</v>
      </c>
      <c r="M7429" s="118"/>
      <c r="N7429" s="118">
        <v>100.60793410385742</v>
      </c>
      <c r="O7429" s="118"/>
    </row>
    <row r="7430" spans="9:15" x14ac:dyDescent="0.35">
      <c r="I7430" s="223">
        <v>50943</v>
      </c>
      <c r="J7430" s="233">
        <v>99.972697459536917</v>
      </c>
      <c r="K7430" s="235">
        <v>99.996419781782777</v>
      </c>
      <c r="L7430" s="235">
        <v>99.995345806872365</v>
      </c>
      <c r="M7430" s="118"/>
      <c r="N7430" s="118">
        <v>100.60774536306145</v>
      </c>
      <c r="O7430" s="118"/>
    </row>
    <row r="7431" spans="9:15" x14ac:dyDescent="0.35">
      <c r="I7431" s="223">
        <v>50944</v>
      </c>
      <c r="J7431" s="233">
        <v>99.972724018428366</v>
      </c>
      <c r="K7431" s="235">
        <v>99.996423264485358</v>
      </c>
      <c r="L7431" s="235">
        <v>99.995349148001665</v>
      </c>
      <c r="M7431" s="118"/>
      <c r="N7431" s="118">
        <v>100.60755662226548</v>
      </c>
      <c r="O7431" s="118"/>
    </row>
    <row r="7432" spans="9:15" x14ac:dyDescent="0.35">
      <c r="I7432" s="223">
        <v>50945</v>
      </c>
      <c r="J7432" s="233">
        <v>99.972750577319815</v>
      </c>
      <c r="K7432" s="235">
        <v>99.99642674718794</v>
      </c>
      <c r="L7432" s="235">
        <v>99.995352489130966</v>
      </c>
      <c r="M7432" s="118"/>
      <c r="N7432" s="118">
        <v>100.60736788146951</v>
      </c>
      <c r="O7432" s="118"/>
    </row>
    <row r="7433" spans="9:15" x14ac:dyDescent="0.35">
      <c r="I7433" s="223">
        <v>50946</v>
      </c>
      <c r="J7433" s="233">
        <v>99.972777136211263</v>
      </c>
      <c r="K7433" s="235">
        <v>99.996430229890521</v>
      </c>
      <c r="L7433" s="235">
        <v>99.995355830260266</v>
      </c>
      <c r="M7433" s="118"/>
      <c r="N7433" s="118">
        <v>100.60717914067354</v>
      </c>
      <c r="O7433" s="118"/>
    </row>
    <row r="7434" spans="9:15" x14ac:dyDescent="0.35">
      <c r="I7434" s="223">
        <v>50947</v>
      </c>
      <c r="J7434" s="233">
        <v>99.972803695102712</v>
      </c>
      <c r="K7434" s="235">
        <v>99.996433712593102</v>
      </c>
      <c r="L7434" s="235">
        <v>99.995359171389566</v>
      </c>
      <c r="M7434" s="118"/>
      <c r="N7434" s="118">
        <v>100.60699039987757</v>
      </c>
      <c r="O7434" s="118"/>
    </row>
    <row r="7435" spans="9:15" x14ac:dyDescent="0.35">
      <c r="I7435" s="223">
        <v>50948</v>
      </c>
      <c r="J7435" s="233">
        <v>99.972830253994161</v>
      </c>
      <c r="K7435" s="235">
        <v>99.996437195295684</v>
      </c>
      <c r="L7435" s="235">
        <v>99.995362512518867</v>
      </c>
      <c r="M7435" s="118"/>
      <c r="N7435" s="118">
        <v>100.6068016590816</v>
      </c>
      <c r="O7435" s="118"/>
    </row>
    <row r="7436" spans="9:15" x14ac:dyDescent="0.35">
      <c r="I7436" s="223">
        <v>50949</v>
      </c>
      <c r="J7436" s="233">
        <v>99.97285681288561</v>
      </c>
      <c r="K7436" s="235">
        <v>99.996440677998265</v>
      </c>
      <c r="L7436" s="235">
        <v>99.995365853648167</v>
      </c>
      <c r="M7436" s="118"/>
      <c r="N7436" s="118">
        <v>100.60661291828563</v>
      </c>
      <c r="O7436" s="118"/>
    </row>
    <row r="7437" spans="9:15" x14ac:dyDescent="0.35">
      <c r="I7437" s="223">
        <v>50950</v>
      </c>
      <c r="J7437" s="233">
        <v>99.972883371777058</v>
      </c>
      <c r="K7437" s="235">
        <v>99.996444160700847</v>
      </c>
      <c r="L7437" s="235">
        <v>99.995369194777467</v>
      </c>
      <c r="M7437" s="118"/>
      <c r="N7437" s="118">
        <v>100.60642417748966</v>
      </c>
      <c r="O7437" s="118"/>
    </row>
    <row r="7438" spans="9:15" x14ac:dyDescent="0.35">
      <c r="I7438" s="223">
        <v>50951</v>
      </c>
      <c r="J7438" s="233">
        <v>99.972909930668507</v>
      </c>
      <c r="K7438" s="235">
        <v>99.996447643403428</v>
      </c>
      <c r="L7438" s="235">
        <v>99.995372535906768</v>
      </c>
      <c r="M7438" s="118"/>
      <c r="N7438" s="118">
        <v>100.60623543669369</v>
      </c>
      <c r="O7438" s="118"/>
    </row>
    <row r="7439" spans="9:15" x14ac:dyDescent="0.35">
      <c r="I7439" s="223">
        <v>50952</v>
      </c>
      <c r="J7439" s="233">
        <v>99.972936489559956</v>
      </c>
      <c r="K7439" s="235">
        <v>99.99645112610601</v>
      </c>
      <c r="L7439" s="235">
        <v>99.995375877036068</v>
      </c>
      <c r="M7439" s="118"/>
      <c r="N7439" s="118">
        <v>100.60604669589772</v>
      </c>
      <c r="O7439" s="118"/>
    </row>
    <row r="7440" spans="9:15" x14ac:dyDescent="0.35">
      <c r="I7440" s="223">
        <v>50953</v>
      </c>
      <c r="J7440" s="233">
        <v>99.972963048451405</v>
      </c>
      <c r="K7440" s="235">
        <v>99.996454608808591</v>
      </c>
      <c r="L7440" s="235">
        <v>99.995379218165368</v>
      </c>
      <c r="M7440" s="118"/>
      <c r="N7440" s="118">
        <v>100.60585795510175</v>
      </c>
      <c r="O7440" s="118"/>
    </row>
    <row r="7441" spans="9:15" x14ac:dyDescent="0.35">
      <c r="I7441" s="223">
        <v>50954</v>
      </c>
      <c r="J7441" s="233">
        <v>99.972989607342853</v>
      </c>
      <c r="K7441" s="235">
        <v>99.996458091511172</v>
      </c>
      <c r="L7441" s="235">
        <v>99.995382559294669</v>
      </c>
      <c r="M7441" s="118"/>
      <c r="N7441" s="118">
        <v>100.60566921430578</v>
      </c>
      <c r="O7441" s="118"/>
    </row>
    <row r="7442" spans="9:15" x14ac:dyDescent="0.35">
      <c r="I7442" s="223">
        <v>50955</v>
      </c>
      <c r="J7442" s="233">
        <v>99.973016166234302</v>
      </c>
      <c r="K7442" s="235">
        <v>99.996461574213754</v>
      </c>
      <c r="L7442" s="235">
        <v>99.995385900423969</v>
      </c>
      <c r="M7442" s="118"/>
      <c r="N7442" s="118">
        <v>100.60548047350981</v>
      </c>
      <c r="O7442" s="118"/>
    </row>
    <row r="7443" spans="9:15" x14ac:dyDescent="0.35">
      <c r="I7443" s="223">
        <v>50956</v>
      </c>
      <c r="J7443" s="233">
        <v>99.973042725125751</v>
      </c>
      <c r="K7443" s="235">
        <v>99.996465056916335</v>
      </c>
      <c r="L7443" s="235">
        <v>99.995389241553269</v>
      </c>
      <c r="M7443" s="118"/>
      <c r="N7443" s="118">
        <v>100.60529173271384</v>
      </c>
      <c r="O7443" s="118"/>
    </row>
    <row r="7444" spans="9:15" x14ac:dyDescent="0.35">
      <c r="I7444" s="223">
        <v>50957</v>
      </c>
      <c r="J7444" s="233">
        <v>99.9730692840172</v>
      </c>
      <c r="K7444" s="235">
        <v>99.996468539618917</v>
      </c>
      <c r="L7444" s="235">
        <v>99.99539258268257</v>
      </c>
      <c r="M7444" s="118"/>
      <c r="N7444" s="118">
        <v>100.60510299191787</v>
      </c>
      <c r="O7444" s="118"/>
    </row>
    <row r="7445" spans="9:15" x14ac:dyDescent="0.35">
      <c r="I7445" s="223">
        <v>50958</v>
      </c>
      <c r="J7445" s="233">
        <v>99.973095842908648</v>
      </c>
      <c r="K7445" s="235">
        <v>99.996472022321498</v>
      </c>
      <c r="L7445" s="235">
        <v>99.99539592381187</v>
      </c>
      <c r="M7445" s="118"/>
      <c r="N7445" s="118">
        <v>100.6049142511219</v>
      </c>
      <c r="O7445" s="118"/>
    </row>
    <row r="7446" spans="9:15" x14ac:dyDescent="0.35">
      <c r="I7446" s="223">
        <v>50959</v>
      </c>
      <c r="J7446" s="233">
        <v>99.973122401800097</v>
      </c>
      <c r="K7446" s="235">
        <v>99.99647550502408</v>
      </c>
      <c r="L7446" s="235">
        <v>99.99539926494117</v>
      </c>
      <c r="M7446" s="118"/>
      <c r="N7446" s="118">
        <v>100.60472551032593</v>
      </c>
      <c r="O7446" s="118"/>
    </row>
    <row r="7447" spans="9:15" x14ac:dyDescent="0.35">
      <c r="I7447" s="223">
        <v>50960</v>
      </c>
      <c r="J7447" s="233">
        <v>99.973148960691546</v>
      </c>
      <c r="K7447" s="235">
        <v>99.996478987726661</v>
      </c>
      <c r="L7447" s="235">
        <v>99.995402606070471</v>
      </c>
      <c r="M7447" s="118"/>
      <c r="N7447" s="118">
        <v>100.60453676952996</v>
      </c>
      <c r="O7447" s="118"/>
    </row>
    <row r="7448" spans="9:15" x14ac:dyDescent="0.35">
      <c r="I7448" s="223">
        <v>50961</v>
      </c>
      <c r="J7448" s="233">
        <v>99.973175519582995</v>
      </c>
      <c r="K7448" s="235">
        <v>99.996482470429243</v>
      </c>
      <c r="L7448" s="235">
        <v>99.995405947199771</v>
      </c>
      <c r="M7448" s="118"/>
      <c r="N7448" s="118">
        <v>100.60434802873399</v>
      </c>
      <c r="O7448" s="118"/>
    </row>
    <row r="7449" spans="9:15" x14ac:dyDescent="0.35">
      <c r="I7449" s="223">
        <v>50962</v>
      </c>
      <c r="J7449" s="233">
        <v>99.973202078474444</v>
      </c>
      <c r="K7449" s="235">
        <v>99.996485953131824</v>
      </c>
      <c r="L7449" s="235">
        <v>99.995409288329071</v>
      </c>
      <c r="M7449" s="118"/>
      <c r="N7449" s="118">
        <v>100.60415928793802</v>
      </c>
      <c r="O7449" s="118"/>
    </row>
    <row r="7450" spans="9:15" x14ac:dyDescent="0.35">
      <c r="I7450" s="223">
        <v>50963</v>
      </c>
      <c r="J7450" s="233">
        <v>99.973228637365892</v>
      </c>
      <c r="K7450" s="235">
        <v>99.996489435834405</v>
      </c>
      <c r="L7450" s="235">
        <v>99.995412629458372</v>
      </c>
      <c r="M7450" s="118"/>
      <c r="N7450" s="118">
        <v>100.60397054714205</v>
      </c>
      <c r="O7450" s="118"/>
    </row>
    <row r="7451" spans="9:15" x14ac:dyDescent="0.35">
      <c r="I7451" s="223">
        <v>50964</v>
      </c>
      <c r="J7451" s="233">
        <v>99.973255196257341</v>
      </c>
      <c r="K7451" s="235">
        <v>99.996492918536987</v>
      </c>
      <c r="L7451" s="235">
        <v>99.995415970587672</v>
      </c>
      <c r="M7451" s="118"/>
      <c r="N7451" s="118">
        <v>100.60378180634608</v>
      </c>
      <c r="O7451" s="118"/>
    </row>
    <row r="7452" spans="9:15" x14ac:dyDescent="0.35">
      <c r="I7452" s="223">
        <v>50965</v>
      </c>
      <c r="J7452" s="233">
        <v>99.97328175514879</v>
      </c>
      <c r="K7452" s="235">
        <v>99.996496401239568</v>
      </c>
      <c r="L7452" s="235">
        <v>99.995419311716972</v>
      </c>
      <c r="M7452" s="118"/>
      <c r="N7452" s="118">
        <v>100.60359306555011</v>
      </c>
      <c r="O7452" s="118"/>
    </row>
    <row r="7453" spans="9:15" x14ac:dyDescent="0.35">
      <c r="I7453" s="223">
        <v>50966</v>
      </c>
      <c r="J7453" s="233">
        <v>99.973308314040239</v>
      </c>
      <c r="K7453" s="235">
        <v>99.99649988394215</v>
      </c>
      <c r="L7453" s="235">
        <v>99.995422652846273</v>
      </c>
      <c r="M7453" s="118"/>
      <c r="N7453" s="118">
        <v>100.60340432475414</v>
      </c>
      <c r="O7453" s="118"/>
    </row>
    <row r="7454" spans="9:15" x14ac:dyDescent="0.35">
      <c r="I7454" s="223">
        <v>50967</v>
      </c>
      <c r="J7454" s="233">
        <v>99.973334872931687</v>
      </c>
      <c r="K7454" s="235">
        <v>99.996503366644731</v>
      </c>
      <c r="L7454" s="235">
        <v>99.995425993975573</v>
      </c>
      <c r="M7454" s="118"/>
      <c r="N7454" s="118">
        <v>100.60321558395817</v>
      </c>
      <c r="O7454" s="118"/>
    </row>
    <row r="7455" spans="9:15" x14ac:dyDescent="0.35">
      <c r="I7455" s="223">
        <v>50968</v>
      </c>
      <c r="J7455" s="233">
        <v>99.973361431823136</v>
      </c>
      <c r="K7455" s="235">
        <v>99.996506849347313</v>
      </c>
      <c r="L7455" s="235">
        <v>99.995429335104873</v>
      </c>
      <c r="M7455" s="118"/>
      <c r="N7455" s="118">
        <v>100.6030268431622</v>
      </c>
      <c r="O7455" s="118"/>
    </row>
    <row r="7456" spans="9:15" x14ac:dyDescent="0.35">
      <c r="I7456" s="223">
        <v>50969</v>
      </c>
      <c r="J7456" s="233">
        <v>99.973387990714585</v>
      </c>
      <c r="K7456" s="235">
        <v>99.996510332049894</v>
      </c>
      <c r="L7456" s="235">
        <v>99.995432676234174</v>
      </c>
      <c r="M7456" s="118"/>
      <c r="N7456" s="118">
        <v>100.60283810236623</v>
      </c>
      <c r="O7456" s="118"/>
    </row>
    <row r="7457" spans="9:15" x14ac:dyDescent="0.35">
      <c r="I7457" s="223">
        <v>50970</v>
      </c>
      <c r="J7457" s="233">
        <v>99.973414549606034</v>
      </c>
      <c r="K7457" s="235">
        <v>99.996513814752475</v>
      </c>
      <c r="L7457" s="235">
        <v>99.995436017363474</v>
      </c>
      <c r="M7457" s="118"/>
      <c r="N7457" s="118">
        <v>100.60264936157026</v>
      </c>
      <c r="O7457" s="118"/>
    </row>
    <row r="7458" spans="9:15" x14ac:dyDescent="0.35">
      <c r="I7458" s="223">
        <v>50971</v>
      </c>
      <c r="J7458" s="233">
        <v>99.973441108497482</v>
      </c>
      <c r="K7458" s="235">
        <v>99.996517297455057</v>
      </c>
      <c r="L7458" s="235">
        <v>99.995439358492774</v>
      </c>
      <c r="M7458" s="118"/>
      <c r="N7458" s="118">
        <v>100.60246062077429</v>
      </c>
      <c r="O7458" s="118"/>
    </row>
    <row r="7459" spans="9:15" x14ac:dyDescent="0.35">
      <c r="I7459" s="223">
        <v>50972</v>
      </c>
      <c r="J7459" s="233">
        <v>99.973467667388931</v>
      </c>
      <c r="K7459" s="235">
        <v>99.996520780157638</v>
      </c>
      <c r="L7459" s="235">
        <v>99.995442699622075</v>
      </c>
      <c r="M7459" s="118"/>
      <c r="N7459" s="118">
        <v>100.60227187997832</v>
      </c>
      <c r="O7459" s="118"/>
    </row>
    <row r="7460" spans="9:15" x14ac:dyDescent="0.35">
      <c r="I7460" s="223">
        <v>50973</v>
      </c>
      <c r="J7460" s="233">
        <v>99.97349422628038</v>
      </c>
      <c r="K7460" s="235">
        <v>99.99652426286022</v>
      </c>
      <c r="L7460" s="235">
        <v>99.995446040751375</v>
      </c>
      <c r="M7460" s="118"/>
      <c r="N7460" s="118">
        <v>100.60208313918235</v>
      </c>
      <c r="O7460" s="118"/>
    </row>
    <row r="7461" spans="9:15" x14ac:dyDescent="0.35">
      <c r="I7461" s="223">
        <v>50974</v>
      </c>
      <c r="J7461" s="233">
        <v>99.973520785171829</v>
      </c>
      <c r="K7461" s="235">
        <v>99.996527745562801</v>
      </c>
      <c r="L7461" s="235">
        <v>99.995449381880675</v>
      </c>
      <c r="M7461" s="118"/>
      <c r="N7461" s="118">
        <v>100.60189439838638</v>
      </c>
      <c r="O7461" s="118"/>
    </row>
    <row r="7462" spans="9:15" x14ac:dyDescent="0.35">
      <c r="I7462" s="223">
        <v>50975</v>
      </c>
      <c r="J7462" s="233">
        <v>99.973547344063277</v>
      </c>
      <c r="K7462" s="235">
        <v>99.996531228265383</v>
      </c>
      <c r="L7462" s="235">
        <v>99.995452723009976</v>
      </c>
      <c r="M7462" s="118"/>
      <c r="N7462" s="118">
        <v>100.60170565759041</v>
      </c>
      <c r="O7462" s="118"/>
    </row>
    <row r="7463" spans="9:15" x14ac:dyDescent="0.35">
      <c r="I7463" s="223">
        <v>50976</v>
      </c>
      <c r="J7463" s="233">
        <v>99.973573902954726</v>
      </c>
      <c r="K7463" s="235">
        <v>99.996534710967964</v>
      </c>
      <c r="L7463" s="235">
        <v>99.995456064139276</v>
      </c>
      <c r="M7463" s="118"/>
      <c r="N7463" s="118">
        <v>100.60151691679444</v>
      </c>
      <c r="O7463" s="118"/>
    </row>
    <row r="7464" spans="9:15" x14ac:dyDescent="0.35">
      <c r="I7464" s="223">
        <v>50977</v>
      </c>
      <c r="J7464" s="233">
        <v>99.973600461846175</v>
      </c>
      <c r="K7464" s="235">
        <v>99.996538193670546</v>
      </c>
      <c r="L7464" s="235">
        <v>99.995459405268576</v>
      </c>
      <c r="M7464" s="118"/>
      <c r="N7464" s="118">
        <v>100.60132817599847</v>
      </c>
      <c r="O7464" s="118"/>
    </row>
    <row r="7465" spans="9:15" x14ac:dyDescent="0.35">
      <c r="I7465" s="223">
        <v>50978</v>
      </c>
      <c r="J7465" s="233">
        <v>99.973627020737624</v>
      </c>
      <c r="K7465" s="235">
        <v>99.996541676373127</v>
      </c>
      <c r="L7465" s="235">
        <v>99.995462746397877</v>
      </c>
      <c r="M7465" s="118"/>
      <c r="N7465" s="118">
        <v>100.6011394352025</v>
      </c>
      <c r="O7465" s="118"/>
    </row>
    <row r="7466" spans="9:15" x14ac:dyDescent="0.35">
      <c r="I7466" s="223">
        <v>50979</v>
      </c>
      <c r="J7466" s="233">
        <v>99.973653579629072</v>
      </c>
      <c r="K7466" s="235">
        <v>99.996545159075708</v>
      </c>
      <c r="L7466" s="235">
        <v>99.995466087527177</v>
      </c>
      <c r="M7466" s="118"/>
      <c r="N7466" s="118">
        <v>100.60095069440654</v>
      </c>
      <c r="O7466" s="118"/>
    </row>
    <row r="7467" spans="9:15" x14ac:dyDescent="0.35">
      <c r="I7467" s="223">
        <v>50980</v>
      </c>
      <c r="J7467" s="233">
        <v>99.973680138520521</v>
      </c>
      <c r="K7467" s="235">
        <v>99.99654864177829</v>
      </c>
      <c r="L7467" s="235">
        <v>99.995469428656477</v>
      </c>
      <c r="M7467" s="118"/>
      <c r="N7467" s="118">
        <v>100.60076195361056</v>
      </c>
      <c r="O7467" s="118"/>
    </row>
    <row r="7468" spans="9:15" x14ac:dyDescent="0.35">
      <c r="I7468" s="223">
        <v>50981</v>
      </c>
      <c r="J7468" s="233">
        <v>99.97370669741197</v>
      </c>
      <c r="K7468" s="235">
        <v>99.996552124480871</v>
      </c>
      <c r="L7468" s="235">
        <v>99.995472769785778</v>
      </c>
      <c r="M7468" s="118"/>
      <c r="N7468" s="118">
        <v>100.6005732128146</v>
      </c>
      <c r="O7468" s="118"/>
    </row>
    <row r="7469" spans="9:15" x14ac:dyDescent="0.35">
      <c r="I7469" s="223">
        <v>50982</v>
      </c>
      <c r="J7469" s="233">
        <v>99.973733256303419</v>
      </c>
      <c r="K7469" s="235">
        <v>99.996555607183453</v>
      </c>
      <c r="L7469" s="235">
        <v>99.995476110915078</v>
      </c>
      <c r="M7469" s="118"/>
      <c r="N7469" s="118">
        <v>100.60038447201862</v>
      </c>
      <c r="O7469" s="118"/>
    </row>
    <row r="7470" spans="9:15" x14ac:dyDescent="0.35">
      <c r="I7470" s="223">
        <v>50983</v>
      </c>
      <c r="J7470" s="233">
        <v>99.973759815194867</v>
      </c>
      <c r="K7470" s="235">
        <v>99.996559089886034</v>
      </c>
      <c r="L7470" s="235">
        <v>99.995479452044378</v>
      </c>
      <c r="M7470" s="118"/>
      <c r="N7470" s="118">
        <v>100.60019573122266</v>
      </c>
      <c r="O7470" s="118"/>
    </row>
    <row r="7471" spans="9:15" x14ac:dyDescent="0.35">
      <c r="I7471" s="223">
        <v>50984</v>
      </c>
      <c r="J7471" s="233">
        <v>99.973786374086316</v>
      </c>
      <c r="K7471" s="235">
        <v>99.996562572588616</v>
      </c>
      <c r="L7471" s="235">
        <v>99.995482793173679</v>
      </c>
      <c r="M7471" s="118"/>
      <c r="N7471" s="118">
        <v>100.60000699042668</v>
      </c>
      <c r="O7471" s="118"/>
    </row>
    <row r="7472" spans="9:15" x14ac:dyDescent="0.35">
      <c r="I7472" s="223">
        <v>50985</v>
      </c>
      <c r="J7472" s="233">
        <v>99.973812932977765</v>
      </c>
      <c r="K7472" s="235">
        <v>99.996566055291197</v>
      </c>
      <c r="L7472" s="235">
        <v>99.995486134302979</v>
      </c>
      <c r="M7472" s="118"/>
      <c r="N7472" s="118">
        <v>100.59981824963072</v>
      </c>
      <c r="O7472" s="118"/>
    </row>
    <row r="7473" spans="9:15" x14ac:dyDescent="0.35">
      <c r="I7473" s="223">
        <v>50986</v>
      </c>
      <c r="J7473" s="233">
        <v>99.973839491869214</v>
      </c>
      <c r="K7473" s="235">
        <v>99.996569537993778</v>
      </c>
      <c r="L7473" s="235">
        <v>99.995489475432279</v>
      </c>
      <c r="M7473" s="118"/>
      <c r="N7473" s="118">
        <v>100.59962950883474</v>
      </c>
      <c r="O7473" s="118"/>
    </row>
    <row r="7474" spans="9:15" x14ac:dyDescent="0.35">
      <c r="I7474" s="223">
        <v>50987</v>
      </c>
      <c r="J7474" s="233">
        <v>99.973866050760662</v>
      </c>
      <c r="K7474" s="235">
        <v>99.99657302069636</v>
      </c>
      <c r="L7474" s="235">
        <v>99.99549281656158</v>
      </c>
      <c r="M7474" s="118"/>
      <c r="N7474" s="118">
        <v>100.59944076803878</v>
      </c>
      <c r="O7474" s="118"/>
    </row>
    <row r="7475" spans="9:15" x14ac:dyDescent="0.35">
      <c r="I7475" s="223">
        <v>50988</v>
      </c>
      <c r="J7475" s="233">
        <v>99.973892609652111</v>
      </c>
      <c r="K7475" s="235">
        <v>99.996576503398941</v>
      </c>
      <c r="L7475" s="235">
        <v>99.99549615769088</v>
      </c>
      <c r="M7475" s="118"/>
      <c r="N7475" s="118">
        <v>100.5992520272428</v>
      </c>
      <c r="O7475" s="118"/>
    </row>
    <row r="7476" spans="9:15" x14ac:dyDescent="0.35">
      <c r="I7476" s="223">
        <v>50989</v>
      </c>
      <c r="J7476" s="233">
        <v>99.97391916854356</v>
      </c>
      <c r="K7476" s="235">
        <v>99.996579986101523</v>
      </c>
      <c r="L7476" s="235">
        <v>99.99549949882018</v>
      </c>
      <c r="M7476" s="118"/>
      <c r="N7476" s="118">
        <v>100.59906328644684</v>
      </c>
      <c r="O7476" s="118"/>
    </row>
    <row r="7477" spans="9:15" x14ac:dyDescent="0.35">
      <c r="I7477" s="223">
        <v>50990</v>
      </c>
      <c r="J7477" s="233">
        <v>99.973945727435009</v>
      </c>
      <c r="K7477" s="235">
        <v>99.996583468804104</v>
      </c>
      <c r="L7477" s="235">
        <v>99.995502839949481</v>
      </c>
      <c r="M7477" s="118"/>
      <c r="N7477" s="118">
        <v>100.59887454565086</v>
      </c>
      <c r="O7477" s="118"/>
    </row>
    <row r="7478" spans="9:15" x14ac:dyDescent="0.35">
      <c r="I7478" s="223">
        <v>50991</v>
      </c>
      <c r="J7478" s="233">
        <v>99.973972286326457</v>
      </c>
      <c r="K7478" s="235">
        <v>99.996586951506686</v>
      </c>
      <c r="L7478" s="235">
        <v>99.995506181078781</v>
      </c>
      <c r="M7478" s="118"/>
      <c r="N7478" s="118">
        <v>100.5986858048549</v>
      </c>
      <c r="O7478" s="118"/>
    </row>
    <row r="7479" spans="9:15" x14ac:dyDescent="0.35">
      <c r="I7479" s="223">
        <v>50992</v>
      </c>
      <c r="J7479" s="233">
        <v>99.973998845217906</v>
      </c>
      <c r="K7479" s="235">
        <v>99.996590434209267</v>
      </c>
      <c r="L7479" s="235">
        <v>99.995509522208081</v>
      </c>
      <c r="M7479" s="118"/>
      <c r="N7479" s="118">
        <v>100.59849706405892</v>
      </c>
      <c r="O7479" s="118"/>
    </row>
    <row r="7480" spans="9:15" x14ac:dyDescent="0.35">
      <c r="I7480" s="223">
        <v>50993</v>
      </c>
      <c r="J7480" s="233">
        <v>99.974025404109355</v>
      </c>
      <c r="K7480" s="235">
        <v>99.996593916911849</v>
      </c>
      <c r="L7480" s="235">
        <v>99.995512863337382</v>
      </c>
      <c r="M7480" s="118"/>
      <c r="N7480" s="118">
        <v>100.59830832326296</v>
      </c>
      <c r="O7480" s="118"/>
    </row>
    <row r="7481" spans="9:15" x14ac:dyDescent="0.35">
      <c r="I7481" s="223">
        <v>50994</v>
      </c>
      <c r="J7481" s="233">
        <v>99.974051963000804</v>
      </c>
      <c r="K7481" s="235">
        <v>99.99659739961443</v>
      </c>
      <c r="L7481" s="235">
        <v>99.995516204466682</v>
      </c>
      <c r="M7481" s="118"/>
      <c r="N7481" s="118">
        <v>100.59811958246698</v>
      </c>
      <c r="O7481" s="118"/>
    </row>
    <row r="7482" spans="9:15" x14ac:dyDescent="0.35">
      <c r="I7482" s="223">
        <v>50995</v>
      </c>
      <c r="J7482" s="233">
        <v>99.974078521892253</v>
      </c>
      <c r="K7482" s="235">
        <v>99.996600882317011</v>
      </c>
      <c r="L7482" s="235">
        <v>99.995519545595982</v>
      </c>
      <c r="M7482" s="118"/>
      <c r="N7482" s="118">
        <v>100.59793084167102</v>
      </c>
      <c r="O7482" s="118"/>
    </row>
    <row r="7483" spans="9:15" x14ac:dyDescent="0.35">
      <c r="I7483" s="223">
        <v>50996</v>
      </c>
      <c r="J7483" s="233">
        <v>99.974105080783701</v>
      </c>
      <c r="K7483" s="235">
        <v>99.996604365019593</v>
      </c>
      <c r="L7483" s="235">
        <v>99.995522886725283</v>
      </c>
      <c r="M7483" s="118"/>
      <c r="N7483" s="118">
        <v>100.59774210087504</v>
      </c>
      <c r="O7483" s="118"/>
    </row>
    <row r="7484" spans="9:15" x14ac:dyDescent="0.35">
      <c r="I7484" s="223">
        <v>50997</v>
      </c>
      <c r="J7484" s="233">
        <v>99.97413163967515</v>
      </c>
      <c r="K7484" s="235">
        <v>99.996607847722174</v>
      </c>
      <c r="L7484" s="235">
        <v>99.995526227854583</v>
      </c>
      <c r="M7484" s="118"/>
      <c r="N7484" s="118">
        <v>100.59755336007908</v>
      </c>
      <c r="O7484" s="118"/>
    </row>
    <row r="7485" spans="9:15" x14ac:dyDescent="0.35">
      <c r="I7485" s="223">
        <v>50998</v>
      </c>
      <c r="J7485" s="233">
        <v>99.974158198566599</v>
      </c>
      <c r="K7485" s="235">
        <v>99.996611330424756</v>
      </c>
      <c r="L7485" s="235">
        <v>99.995529568983883</v>
      </c>
      <c r="M7485" s="118"/>
      <c r="N7485" s="118">
        <v>100.5973646192831</v>
      </c>
      <c r="O7485" s="118"/>
    </row>
    <row r="7486" spans="9:15" x14ac:dyDescent="0.35">
      <c r="I7486" s="223">
        <v>50999</v>
      </c>
      <c r="J7486" s="233">
        <v>99.974184757458048</v>
      </c>
      <c r="K7486" s="235">
        <v>99.996614813127337</v>
      </c>
      <c r="L7486" s="235">
        <v>99.995532910113184</v>
      </c>
      <c r="M7486" s="118"/>
      <c r="N7486" s="118">
        <v>100.59717587848714</v>
      </c>
      <c r="O7486" s="118"/>
    </row>
    <row r="7487" spans="9:15" x14ac:dyDescent="0.35">
      <c r="I7487" s="223">
        <v>51000</v>
      </c>
      <c r="J7487" s="233">
        <v>99.974211316349496</v>
      </c>
      <c r="K7487" s="235">
        <v>99.996618295829919</v>
      </c>
      <c r="L7487" s="235">
        <v>99.995536251242484</v>
      </c>
      <c r="M7487" s="118"/>
      <c r="N7487" s="118">
        <v>100.59698713769116</v>
      </c>
      <c r="O7487" s="118"/>
    </row>
    <row r="7488" spans="9:15" x14ac:dyDescent="0.35">
      <c r="I7488" s="223">
        <v>51001</v>
      </c>
      <c r="J7488" s="233">
        <v>99.974237875240945</v>
      </c>
      <c r="K7488" s="235">
        <v>99.9966217785325</v>
      </c>
      <c r="L7488" s="235">
        <v>99.995539592371784</v>
      </c>
      <c r="M7488" s="118"/>
      <c r="N7488" s="118">
        <v>100.5967983968952</v>
      </c>
      <c r="O7488" s="118"/>
    </row>
    <row r="7489" spans="9:15" x14ac:dyDescent="0.35">
      <c r="I7489" s="223">
        <v>51002</v>
      </c>
      <c r="J7489" s="233">
        <v>99.974264434132394</v>
      </c>
      <c r="K7489" s="235">
        <v>99.996625261235081</v>
      </c>
      <c r="L7489" s="235">
        <v>99.995542933501085</v>
      </c>
      <c r="M7489" s="118"/>
      <c r="N7489" s="118">
        <v>100.59660965609922</v>
      </c>
      <c r="O7489" s="118"/>
    </row>
    <row r="7490" spans="9:15" x14ac:dyDescent="0.35">
      <c r="I7490" s="223">
        <v>51003</v>
      </c>
      <c r="J7490" s="233">
        <v>99.974290993023843</v>
      </c>
      <c r="K7490" s="235">
        <v>99.996628743937663</v>
      </c>
      <c r="L7490" s="235">
        <v>99.995546274630385</v>
      </c>
      <c r="M7490" s="118"/>
      <c r="N7490" s="118">
        <v>100.59642091530326</v>
      </c>
      <c r="O7490" s="118"/>
    </row>
    <row r="7491" spans="9:15" x14ac:dyDescent="0.35">
      <c r="I7491" s="223">
        <v>51004</v>
      </c>
      <c r="J7491" s="233">
        <v>99.974317551915291</v>
      </c>
      <c r="K7491" s="235">
        <v>99.996632226640244</v>
      </c>
      <c r="L7491" s="235">
        <v>99.995549615759685</v>
      </c>
      <c r="M7491" s="118"/>
      <c r="N7491" s="118">
        <v>100.59623217450728</v>
      </c>
      <c r="O7491" s="118"/>
    </row>
    <row r="7492" spans="9:15" x14ac:dyDescent="0.35">
      <c r="I7492" s="223">
        <v>51005</v>
      </c>
      <c r="J7492" s="233">
        <v>99.97434411080674</v>
      </c>
      <c r="K7492" s="235">
        <v>99.996635709342826</v>
      </c>
      <c r="L7492" s="235">
        <v>99.995552956888986</v>
      </c>
      <c r="M7492" s="118"/>
      <c r="N7492" s="118">
        <v>100.59604343371132</v>
      </c>
      <c r="O7492" s="118"/>
    </row>
    <row r="7493" spans="9:15" x14ac:dyDescent="0.35">
      <c r="I7493" s="223">
        <v>51006</v>
      </c>
      <c r="J7493" s="233">
        <v>99.974370669698189</v>
      </c>
      <c r="K7493" s="235">
        <v>99.996639192045407</v>
      </c>
      <c r="L7493" s="235">
        <v>99.995556298018286</v>
      </c>
      <c r="M7493" s="118"/>
      <c r="N7493" s="118">
        <v>100.59585469291534</v>
      </c>
      <c r="O7493" s="118"/>
    </row>
    <row r="7494" spans="9:15" x14ac:dyDescent="0.35">
      <c r="I7494" s="223">
        <v>51007</v>
      </c>
      <c r="J7494" s="233">
        <v>99.974397228589638</v>
      </c>
      <c r="K7494" s="235">
        <v>99.996642674747989</v>
      </c>
      <c r="L7494" s="235">
        <v>99.995559639147586</v>
      </c>
      <c r="M7494" s="118"/>
      <c r="N7494" s="118">
        <v>100.59566595211938</v>
      </c>
      <c r="O7494" s="118"/>
    </row>
    <row r="7495" spans="9:15" x14ac:dyDescent="0.35">
      <c r="I7495" s="223">
        <v>51008</v>
      </c>
      <c r="J7495" s="233">
        <v>99.974423787481086</v>
      </c>
      <c r="K7495" s="235">
        <v>99.99664615745057</v>
      </c>
      <c r="L7495" s="235">
        <v>99.995562980276887</v>
      </c>
      <c r="M7495" s="118"/>
      <c r="N7495" s="118">
        <v>100.5954772113234</v>
      </c>
      <c r="O7495" s="118"/>
    </row>
    <row r="7496" spans="9:15" x14ac:dyDescent="0.35">
      <c r="I7496" s="223">
        <v>51009</v>
      </c>
      <c r="J7496" s="233">
        <v>99.974450346372535</v>
      </c>
      <c r="K7496" s="235">
        <v>99.996649640153151</v>
      </c>
      <c r="L7496" s="235">
        <v>99.995566321406187</v>
      </c>
      <c r="M7496" s="118"/>
      <c r="N7496" s="118">
        <v>100.59528847052744</v>
      </c>
      <c r="O7496" s="118"/>
    </row>
    <row r="7497" spans="9:15" x14ac:dyDescent="0.35">
      <c r="I7497" s="223">
        <v>51010</v>
      </c>
      <c r="J7497" s="233">
        <v>99.974476905263984</v>
      </c>
      <c r="K7497" s="235">
        <v>99.996653122855733</v>
      </c>
      <c r="L7497" s="235">
        <v>99.995569662535488</v>
      </c>
      <c r="M7497" s="118"/>
      <c r="N7497" s="118">
        <v>100.59509972973146</v>
      </c>
      <c r="O7497" s="118"/>
    </row>
    <row r="7498" spans="9:15" x14ac:dyDescent="0.35">
      <c r="I7498" s="223">
        <v>51011</v>
      </c>
      <c r="J7498" s="233">
        <v>99.974503464155433</v>
      </c>
      <c r="K7498" s="235">
        <v>99.996656605558314</v>
      </c>
      <c r="L7498" s="235">
        <v>99.995573003664788</v>
      </c>
      <c r="M7498" s="118"/>
      <c r="N7498" s="118">
        <v>100.5949109889355</v>
      </c>
      <c r="O7498" s="118"/>
    </row>
    <row r="7499" spans="9:15" x14ac:dyDescent="0.35">
      <c r="I7499" s="223">
        <v>51012</v>
      </c>
      <c r="J7499" s="233">
        <v>99.974530023046881</v>
      </c>
      <c r="K7499" s="235">
        <v>99.996660088260896</v>
      </c>
      <c r="L7499" s="235">
        <v>99.995576344794088</v>
      </c>
      <c r="M7499" s="118"/>
      <c r="N7499" s="118">
        <v>100.59472224813952</v>
      </c>
      <c r="O7499" s="118"/>
    </row>
    <row r="7500" spans="9:15" x14ac:dyDescent="0.35">
      <c r="I7500" s="223">
        <v>51013</v>
      </c>
      <c r="J7500" s="233">
        <v>99.97455658193833</v>
      </c>
      <c r="K7500" s="235">
        <v>99.996663570963477</v>
      </c>
      <c r="L7500" s="235">
        <v>99.995579685923389</v>
      </c>
      <c r="M7500" s="118"/>
      <c r="N7500" s="118">
        <v>100.59453350734356</v>
      </c>
      <c r="O7500" s="118"/>
    </row>
    <row r="7501" spans="9:15" x14ac:dyDescent="0.35">
      <c r="I7501" s="223">
        <v>51014</v>
      </c>
      <c r="J7501" s="233">
        <v>99.974583140829779</v>
      </c>
      <c r="K7501" s="235">
        <v>99.996667053666059</v>
      </c>
      <c r="L7501" s="235">
        <v>99.995583027052689</v>
      </c>
      <c r="M7501" s="118"/>
      <c r="N7501" s="118">
        <v>100.59434476654758</v>
      </c>
      <c r="O7501" s="118"/>
    </row>
    <row r="7502" spans="9:15" x14ac:dyDescent="0.35">
      <c r="I7502" s="223">
        <v>51015</v>
      </c>
      <c r="J7502" s="233">
        <v>99.974609699721228</v>
      </c>
      <c r="K7502" s="235">
        <v>99.99667053636864</v>
      </c>
      <c r="L7502" s="235">
        <v>99.995586368181989</v>
      </c>
      <c r="M7502" s="118"/>
      <c r="N7502" s="118">
        <v>100.59415602575162</v>
      </c>
      <c r="O7502" s="118"/>
    </row>
    <row r="7503" spans="9:15" x14ac:dyDescent="0.35">
      <c r="I7503" s="223">
        <v>51016</v>
      </c>
      <c r="J7503" s="233">
        <v>99.974636258612676</v>
      </c>
      <c r="K7503" s="235">
        <v>99.996674019071222</v>
      </c>
      <c r="L7503" s="235">
        <v>99.99558970931129</v>
      </c>
      <c r="M7503" s="118"/>
      <c r="N7503" s="118">
        <v>100.59396728495564</v>
      </c>
      <c r="O7503" s="118"/>
    </row>
    <row r="7504" spans="9:15" x14ac:dyDescent="0.35">
      <c r="I7504" s="223">
        <v>51017</v>
      </c>
      <c r="J7504" s="233">
        <v>99.974662817504125</v>
      </c>
      <c r="K7504" s="235">
        <v>99.996677501773803</v>
      </c>
      <c r="L7504" s="235">
        <v>99.99559305044059</v>
      </c>
      <c r="M7504" s="118"/>
      <c r="N7504" s="118">
        <v>100.59377854415968</v>
      </c>
      <c r="O7504" s="118"/>
    </row>
    <row r="7505" spans="9:15" x14ac:dyDescent="0.35">
      <c r="I7505" s="223">
        <v>51018</v>
      </c>
      <c r="J7505" s="233">
        <v>99.974689376395574</v>
      </c>
      <c r="K7505" s="235">
        <v>99.996680984476384</v>
      </c>
      <c r="L7505" s="235">
        <v>99.99559639156989</v>
      </c>
      <c r="M7505" s="118"/>
      <c r="N7505" s="118">
        <v>100.5935898033637</v>
      </c>
      <c r="O7505" s="118"/>
    </row>
    <row r="7506" spans="9:15" x14ac:dyDescent="0.35">
      <c r="I7506" s="223">
        <v>51019</v>
      </c>
      <c r="J7506" s="233">
        <v>99.974715935287023</v>
      </c>
      <c r="K7506" s="235">
        <v>99.996684467178966</v>
      </c>
      <c r="L7506" s="235">
        <v>99.995599732699191</v>
      </c>
      <c r="M7506" s="118"/>
      <c r="N7506" s="118">
        <v>100.59340106256774</v>
      </c>
      <c r="O7506" s="118"/>
    </row>
    <row r="7507" spans="9:15" x14ac:dyDescent="0.35">
      <c r="I7507" s="223">
        <v>51020</v>
      </c>
      <c r="J7507" s="233">
        <v>99.974742494178471</v>
      </c>
      <c r="K7507" s="235">
        <v>99.996687949881547</v>
      </c>
      <c r="L7507" s="235">
        <v>99.995603073828491</v>
      </c>
      <c r="M7507" s="118"/>
      <c r="N7507" s="118">
        <v>100.59321232177176</v>
      </c>
      <c r="O7507" s="118"/>
    </row>
    <row r="7508" spans="9:15" x14ac:dyDescent="0.35">
      <c r="I7508" s="223">
        <v>51021</v>
      </c>
      <c r="J7508" s="233">
        <v>99.97476905306992</v>
      </c>
      <c r="K7508" s="235">
        <v>99.996691432584129</v>
      </c>
      <c r="L7508" s="235">
        <v>99.995606414957791</v>
      </c>
      <c r="M7508" s="118"/>
      <c r="N7508" s="118">
        <v>100.5930235809758</v>
      </c>
      <c r="O7508" s="118"/>
    </row>
    <row r="7509" spans="9:15" x14ac:dyDescent="0.35">
      <c r="I7509" s="223">
        <v>51022</v>
      </c>
      <c r="J7509" s="233">
        <v>99.974795611961369</v>
      </c>
      <c r="K7509" s="235">
        <v>99.99669491528671</v>
      </c>
      <c r="L7509" s="235">
        <v>99.995609756087092</v>
      </c>
      <c r="M7509" s="118"/>
      <c r="N7509" s="118">
        <v>100.59283484017982</v>
      </c>
      <c r="O7509" s="118"/>
    </row>
    <row r="7510" spans="9:15" x14ac:dyDescent="0.35">
      <c r="I7510" s="223">
        <v>51023</v>
      </c>
      <c r="J7510" s="233">
        <v>99.974822170852818</v>
      </c>
      <c r="K7510" s="235">
        <v>99.996698397989292</v>
      </c>
      <c r="L7510" s="235">
        <v>99.995613097216392</v>
      </c>
      <c r="M7510" s="118"/>
      <c r="N7510" s="118">
        <v>100.59264609938386</v>
      </c>
      <c r="O7510" s="118"/>
    </row>
    <row r="7511" spans="9:15" x14ac:dyDescent="0.35">
      <c r="I7511" s="223">
        <v>51024</v>
      </c>
      <c r="J7511" s="233">
        <v>99.974848729744267</v>
      </c>
      <c r="K7511" s="235">
        <v>99.996701880691873</v>
      </c>
      <c r="L7511" s="235">
        <v>99.995616438345692</v>
      </c>
      <c r="M7511" s="118"/>
      <c r="N7511" s="118">
        <v>100.59245735858788</v>
      </c>
      <c r="O7511" s="118"/>
    </row>
    <row r="7512" spans="9:15" x14ac:dyDescent="0.35">
      <c r="I7512" s="223">
        <v>51025</v>
      </c>
      <c r="J7512" s="233">
        <v>99.974875288635715</v>
      </c>
      <c r="K7512" s="235">
        <v>99.996705363394454</v>
      </c>
      <c r="L7512" s="235">
        <v>99.995619779474993</v>
      </c>
      <c r="M7512" s="118"/>
      <c r="N7512" s="118">
        <v>100.59226861779192</v>
      </c>
      <c r="O7512" s="118"/>
    </row>
    <row r="7513" spans="9:15" x14ac:dyDescent="0.35">
      <c r="I7513" s="223">
        <v>51026</v>
      </c>
      <c r="J7513" s="233">
        <v>99.974901847527164</v>
      </c>
      <c r="K7513" s="235">
        <v>99.996708846097036</v>
      </c>
      <c r="L7513" s="235">
        <v>99.995623120604293</v>
      </c>
      <c r="M7513" s="118"/>
      <c r="N7513" s="118">
        <v>100.59207987699594</v>
      </c>
      <c r="O7513" s="118"/>
    </row>
    <row r="7514" spans="9:15" x14ac:dyDescent="0.35">
      <c r="I7514" s="223">
        <v>51027</v>
      </c>
      <c r="J7514" s="233">
        <v>99.974928406418613</v>
      </c>
      <c r="K7514" s="235">
        <v>99.996712328799617</v>
      </c>
      <c r="L7514" s="235">
        <v>99.995626461733593</v>
      </c>
      <c r="M7514" s="118"/>
      <c r="N7514" s="118">
        <v>100.59189113619998</v>
      </c>
      <c r="O7514" s="118"/>
    </row>
    <row r="7515" spans="9:15" x14ac:dyDescent="0.35">
      <c r="I7515" s="223">
        <v>51028</v>
      </c>
      <c r="J7515" s="233">
        <v>99.974954965310062</v>
      </c>
      <c r="K7515" s="235">
        <v>99.996715811502199</v>
      </c>
      <c r="L7515" s="235">
        <v>99.995629802862894</v>
      </c>
      <c r="M7515" s="118"/>
      <c r="N7515" s="118">
        <v>100.591702395404</v>
      </c>
      <c r="O7515" s="118"/>
    </row>
    <row r="7516" spans="9:15" x14ac:dyDescent="0.35">
      <c r="I7516" s="223">
        <v>51029</v>
      </c>
      <c r="J7516" s="233">
        <v>99.97498152420151</v>
      </c>
      <c r="K7516" s="235">
        <v>99.99671929420478</v>
      </c>
      <c r="L7516" s="235">
        <v>99.995633143992194</v>
      </c>
      <c r="M7516" s="118"/>
      <c r="N7516" s="118">
        <v>100.59151365460804</v>
      </c>
      <c r="O7516" s="118"/>
    </row>
    <row r="7517" spans="9:15" x14ac:dyDescent="0.35">
      <c r="I7517" s="223">
        <v>51030</v>
      </c>
      <c r="J7517" s="233">
        <v>99.975008083092959</v>
      </c>
      <c r="K7517" s="235">
        <v>99.996722776907362</v>
      </c>
      <c r="L7517" s="235">
        <v>99.995636485121494</v>
      </c>
      <c r="M7517" s="118"/>
      <c r="N7517" s="118">
        <v>100.59132491381206</v>
      </c>
      <c r="O7517" s="118"/>
    </row>
    <row r="7518" spans="9:15" x14ac:dyDescent="0.35">
      <c r="I7518" s="223">
        <v>51031</v>
      </c>
      <c r="J7518" s="233">
        <v>99.975034641984408</v>
      </c>
      <c r="K7518" s="235">
        <v>99.996726259609943</v>
      </c>
      <c r="L7518" s="235">
        <v>99.995639826250795</v>
      </c>
      <c r="M7518" s="118"/>
      <c r="N7518" s="118">
        <v>100.5911361730161</v>
      </c>
      <c r="O7518" s="118"/>
    </row>
    <row r="7519" spans="9:15" x14ac:dyDescent="0.35">
      <c r="I7519" s="223">
        <v>51032</v>
      </c>
      <c r="J7519" s="233">
        <v>99.975061200875857</v>
      </c>
      <c r="K7519" s="235">
        <v>99.996729742312525</v>
      </c>
      <c r="L7519" s="235">
        <v>99.995643167380095</v>
      </c>
      <c r="M7519" s="118"/>
      <c r="N7519" s="118">
        <v>100.59094743222012</v>
      </c>
      <c r="O7519" s="118"/>
    </row>
    <row r="7520" spans="9:15" x14ac:dyDescent="0.35">
      <c r="I7520" s="223">
        <v>51033</v>
      </c>
      <c r="J7520" s="233">
        <v>99.975087759767305</v>
      </c>
      <c r="K7520" s="235">
        <v>99.996733225015106</v>
      </c>
      <c r="L7520" s="235">
        <v>99.995646508509395</v>
      </c>
      <c r="M7520" s="118"/>
      <c r="N7520" s="118">
        <v>100.59075869142416</v>
      </c>
      <c r="O7520" s="118"/>
    </row>
    <row r="7521" spans="9:15" x14ac:dyDescent="0.35">
      <c r="I7521" s="223">
        <v>51034</v>
      </c>
      <c r="J7521" s="233">
        <v>99.975114318658754</v>
      </c>
      <c r="K7521" s="235">
        <v>99.996736707717687</v>
      </c>
      <c r="L7521" s="235">
        <v>99.995649849638696</v>
      </c>
      <c r="M7521" s="118"/>
      <c r="N7521" s="118">
        <v>100.59056995062818</v>
      </c>
      <c r="O7521" s="118"/>
    </row>
    <row r="7522" spans="9:15" x14ac:dyDescent="0.35">
      <c r="I7522" s="223">
        <v>51035</v>
      </c>
      <c r="J7522" s="233">
        <v>99.975140877550203</v>
      </c>
      <c r="K7522" s="235">
        <v>99.996740190420269</v>
      </c>
      <c r="L7522" s="235">
        <v>99.995653190767996</v>
      </c>
      <c r="M7522" s="118"/>
      <c r="N7522" s="118">
        <v>100.59038120983222</v>
      </c>
      <c r="O7522" s="118"/>
    </row>
    <row r="7523" spans="9:15" x14ac:dyDescent="0.35">
      <c r="I7523" s="223">
        <v>51036</v>
      </c>
      <c r="J7523" s="233">
        <v>99.975167436441652</v>
      </c>
      <c r="K7523" s="235">
        <v>99.99674367312285</v>
      </c>
      <c r="L7523" s="235">
        <v>99.995656531897296</v>
      </c>
      <c r="M7523" s="118"/>
      <c r="N7523" s="118">
        <v>100.59019246903624</v>
      </c>
      <c r="O7523" s="118"/>
    </row>
    <row r="7524" spans="9:15" x14ac:dyDescent="0.35">
      <c r="I7524" s="223">
        <v>51037</v>
      </c>
      <c r="J7524" s="233">
        <v>99.9751939953331</v>
      </c>
      <c r="K7524" s="235">
        <v>99.996747155825432</v>
      </c>
      <c r="L7524" s="235">
        <v>99.995659873026597</v>
      </c>
      <c r="M7524" s="118"/>
      <c r="N7524" s="118">
        <v>100.59000372824028</v>
      </c>
      <c r="O7524" s="118"/>
    </row>
    <row r="7525" spans="9:15" x14ac:dyDescent="0.35">
      <c r="I7525" s="223">
        <v>51038</v>
      </c>
      <c r="J7525" s="233">
        <v>99.975220554224549</v>
      </c>
      <c r="K7525" s="235">
        <v>99.996750638528013</v>
      </c>
      <c r="L7525" s="235">
        <v>99.995663214155897</v>
      </c>
      <c r="M7525" s="118"/>
      <c r="N7525" s="118">
        <v>100.5898149874443</v>
      </c>
      <c r="O7525" s="118"/>
    </row>
    <row r="7526" spans="9:15" x14ac:dyDescent="0.35">
      <c r="I7526" s="223">
        <v>51039</v>
      </c>
      <c r="J7526" s="233">
        <v>99.975247113115998</v>
      </c>
      <c r="K7526" s="235">
        <v>99.996754121230595</v>
      </c>
      <c r="L7526" s="235">
        <v>99.995666555285197</v>
      </c>
      <c r="M7526" s="118"/>
      <c r="N7526" s="118">
        <v>100.58962624664834</v>
      </c>
      <c r="O7526" s="118"/>
    </row>
    <row r="7527" spans="9:15" x14ac:dyDescent="0.35">
      <c r="I7527" s="223">
        <v>51040</v>
      </c>
      <c r="J7527" s="233">
        <v>99.975273672007447</v>
      </c>
      <c r="K7527" s="235">
        <v>99.996757603933176</v>
      </c>
      <c r="L7527" s="235">
        <v>99.995669896414498</v>
      </c>
      <c r="M7527" s="118"/>
      <c r="N7527" s="118">
        <v>100.58943750585236</v>
      </c>
      <c r="O7527" s="118"/>
    </row>
    <row r="7528" spans="9:15" x14ac:dyDescent="0.35">
      <c r="I7528" s="223">
        <v>51041</v>
      </c>
      <c r="J7528" s="233">
        <v>99.975300230898895</v>
      </c>
      <c r="K7528" s="235">
        <v>99.996761086635757</v>
      </c>
      <c r="L7528" s="235">
        <v>99.995673237543798</v>
      </c>
      <c r="M7528" s="118"/>
      <c r="N7528" s="118">
        <v>100.5892487650564</v>
      </c>
      <c r="O7528" s="118"/>
    </row>
    <row r="7529" spans="9:15" x14ac:dyDescent="0.35">
      <c r="I7529" s="223">
        <v>51042</v>
      </c>
      <c r="J7529" s="233">
        <v>99.975326789790344</v>
      </c>
      <c r="K7529" s="235">
        <v>99.996764569338339</v>
      </c>
      <c r="L7529" s="235">
        <v>99.995676578673098</v>
      </c>
      <c r="M7529" s="118"/>
      <c r="N7529" s="118">
        <v>100.58906002426042</v>
      </c>
      <c r="O7529" s="118"/>
    </row>
    <row r="7530" spans="9:15" x14ac:dyDescent="0.35">
      <c r="I7530" s="223">
        <v>51043</v>
      </c>
      <c r="J7530" s="233">
        <v>99.975353348681793</v>
      </c>
      <c r="K7530" s="235">
        <v>99.99676805204092</v>
      </c>
      <c r="L7530" s="235">
        <v>99.995679919802399</v>
      </c>
      <c r="M7530" s="118"/>
      <c r="N7530" s="118">
        <v>100.58887128346446</v>
      </c>
      <c r="O7530" s="118"/>
    </row>
    <row r="7531" spans="9:15" x14ac:dyDescent="0.35">
      <c r="I7531" s="223">
        <v>51044</v>
      </c>
      <c r="J7531" s="233">
        <v>99.975379907573242</v>
      </c>
      <c r="K7531" s="235">
        <v>99.996771534743502</v>
      </c>
      <c r="L7531" s="235">
        <v>99.995683260931699</v>
      </c>
      <c r="M7531" s="118"/>
      <c r="N7531" s="118">
        <v>100.58868254266848</v>
      </c>
      <c r="O7531" s="118"/>
    </row>
    <row r="7532" spans="9:15" x14ac:dyDescent="0.35">
      <c r="I7532" s="223">
        <v>51045</v>
      </c>
      <c r="J7532" s="233">
        <v>99.97540646646469</v>
      </c>
      <c r="K7532" s="235">
        <v>99.996775017446083</v>
      </c>
      <c r="L7532" s="235">
        <v>99.995686602060999</v>
      </c>
      <c r="M7532" s="118"/>
      <c r="N7532" s="118">
        <v>100.58849380187252</v>
      </c>
      <c r="O7532" s="118"/>
    </row>
    <row r="7533" spans="9:15" x14ac:dyDescent="0.35">
      <c r="I7533" s="223">
        <v>51046</v>
      </c>
      <c r="J7533" s="233">
        <v>99.975433025356139</v>
      </c>
      <c r="K7533" s="235">
        <v>99.996778500148665</v>
      </c>
      <c r="L7533" s="235">
        <v>99.9956899431903</v>
      </c>
      <c r="M7533" s="118"/>
      <c r="N7533" s="118">
        <v>100.58830506107654</v>
      </c>
      <c r="O7533" s="118"/>
    </row>
    <row r="7534" spans="9:15" x14ac:dyDescent="0.35">
      <c r="I7534" s="223">
        <v>51047</v>
      </c>
      <c r="J7534" s="233">
        <v>99.975459584247588</v>
      </c>
      <c r="K7534" s="235">
        <v>99.996781982851246</v>
      </c>
      <c r="L7534" s="235">
        <v>99.9956932843196</v>
      </c>
      <c r="M7534" s="118"/>
      <c r="N7534" s="118">
        <v>100.58811632028058</v>
      </c>
      <c r="O7534" s="118"/>
    </row>
    <row r="7535" spans="9:15" x14ac:dyDescent="0.35">
      <c r="I7535" s="223">
        <v>51048</v>
      </c>
      <c r="J7535" s="233">
        <v>99.975486143139037</v>
      </c>
      <c r="K7535" s="235">
        <v>99.996785465553828</v>
      </c>
      <c r="L7535" s="235">
        <v>99.9956966254489</v>
      </c>
      <c r="M7535" s="118"/>
      <c r="N7535" s="118">
        <v>100.5879275794846</v>
      </c>
      <c r="O7535" s="118"/>
    </row>
    <row r="7536" spans="9:15" x14ac:dyDescent="0.35">
      <c r="I7536" s="223">
        <v>51049</v>
      </c>
      <c r="J7536" s="233">
        <v>99.975512702030485</v>
      </c>
      <c r="K7536" s="235">
        <v>99.996788948256409</v>
      </c>
      <c r="L7536" s="235">
        <v>99.995699966578201</v>
      </c>
      <c r="M7536" s="118"/>
      <c r="N7536" s="118">
        <v>100.58773883868864</v>
      </c>
      <c r="O7536" s="118"/>
    </row>
    <row r="7537" spans="9:15" x14ac:dyDescent="0.35">
      <c r="I7537" s="223">
        <v>51050</v>
      </c>
      <c r="J7537" s="233">
        <v>99.975539260921934</v>
      </c>
      <c r="K7537" s="235">
        <v>99.99679243095899</v>
      </c>
      <c r="L7537" s="235">
        <v>99.995703307707501</v>
      </c>
      <c r="M7537" s="118"/>
      <c r="N7537" s="118">
        <v>100.58755009789266</v>
      </c>
      <c r="O7537" s="118"/>
    </row>
    <row r="7538" spans="9:15" x14ac:dyDescent="0.35">
      <c r="I7538" s="223">
        <v>51051</v>
      </c>
      <c r="J7538" s="233">
        <v>99.975565819813383</v>
      </c>
      <c r="K7538" s="235">
        <v>99.996795913661572</v>
      </c>
      <c r="L7538" s="235">
        <v>99.995706648836801</v>
      </c>
      <c r="M7538" s="118"/>
      <c r="N7538" s="118">
        <v>100.5873613570967</v>
      </c>
      <c r="O7538" s="118"/>
    </row>
    <row r="7539" spans="9:15" x14ac:dyDescent="0.35">
      <c r="I7539" s="223">
        <v>51052</v>
      </c>
      <c r="J7539" s="233">
        <v>99.975592378704832</v>
      </c>
      <c r="K7539" s="235">
        <v>99.996799396364153</v>
      </c>
      <c r="L7539" s="235">
        <v>99.995709989966102</v>
      </c>
      <c r="M7539" s="118"/>
      <c r="N7539" s="118">
        <v>100.58717261630072</v>
      </c>
      <c r="O7539" s="118"/>
    </row>
    <row r="7540" spans="9:15" x14ac:dyDescent="0.35">
      <c r="I7540" s="223">
        <v>51053</v>
      </c>
      <c r="J7540" s="233">
        <v>99.97561893759628</v>
      </c>
      <c r="K7540" s="235">
        <v>99.996802879066735</v>
      </c>
      <c r="L7540" s="235">
        <v>99.995713331095402</v>
      </c>
      <c r="M7540" s="118"/>
      <c r="N7540" s="118">
        <v>100.58698387550476</v>
      </c>
      <c r="O7540" s="118"/>
    </row>
    <row r="7541" spans="9:15" x14ac:dyDescent="0.35">
      <c r="I7541" s="223">
        <v>51054</v>
      </c>
      <c r="J7541" s="233">
        <v>99.975645496487729</v>
      </c>
      <c r="K7541" s="235">
        <v>99.996806361769316</v>
      </c>
      <c r="L7541" s="235">
        <v>99.995716672224702</v>
      </c>
      <c r="M7541" s="118"/>
      <c r="N7541" s="118">
        <v>100.58679513470878</v>
      </c>
      <c r="O7541" s="118"/>
    </row>
    <row r="7542" spans="9:15" x14ac:dyDescent="0.35">
      <c r="I7542" s="223">
        <v>51055</v>
      </c>
      <c r="J7542" s="233">
        <v>99.975672055379178</v>
      </c>
      <c r="K7542" s="235">
        <v>99.996809844471898</v>
      </c>
      <c r="L7542" s="235">
        <v>99.995720013354003</v>
      </c>
      <c r="M7542" s="118"/>
      <c r="N7542" s="118">
        <v>100.58660639391282</v>
      </c>
      <c r="O7542" s="118"/>
    </row>
    <row r="7543" spans="9:15" x14ac:dyDescent="0.35">
      <c r="I7543" s="223">
        <v>51056</v>
      </c>
      <c r="J7543" s="233">
        <v>99.975698614270627</v>
      </c>
      <c r="K7543" s="235">
        <v>99.996813327174479</v>
      </c>
      <c r="L7543" s="235">
        <v>99.995723354483303</v>
      </c>
      <c r="M7543" s="118"/>
      <c r="N7543" s="118">
        <v>100.58641765311684</v>
      </c>
      <c r="O7543" s="118"/>
    </row>
    <row r="7544" spans="9:15" x14ac:dyDescent="0.35">
      <c r="I7544" s="223">
        <v>51057</v>
      </c>
      <c r="J7544" s="233">
        <v>99.975725173162076</v>
      </c>
      <c r="K7544" s="235">
        <v>99.99681680987706</v>
      </c>
      <c r="L7544" s="235">
        <v>99.995726695612603</v>
      </c>
      <c r="M7544" s="118"/>
      <c r="N7544" s="118">
        <v>100.58622891232088</v>
      </c>
      <c r="O7544" s="118"/>
    </row>
    <row r="7545" spans="9:15" x14ac:dyDescent="0.35">
      <c r="I7545" s="223">
        <v>51058</v>
      </c>
      <c r="J7545" s="233">
        <v>99.975751732053524</v>
      </c>
      <c r="K7545" s="235">
        <v>99.996820292579642</v>
      </c>
      <c r="L7545" s="235">
        <v>99.995730036741904</v>
      </c>
      <c r="M7545" s="118"/>
      <c r="N7545" s="118">
        <v>100.5860401715249</v>
      </c>
      <c r="O7545" s="118"/>
    </row>
    <row r="7546" spans="9:15" x14ac:dyDescent="0.35">
      <c r="I7546" s="223">
        <v>51059</v>
      </c>
      <c r="J7546" s="233">
        <v>99.975778290944973</v>
      </c>
      <c r="K7546" s="235">
        <v>99.996823775282223</v>
      </c>
      <c r="L7546" s="235">
        <v>99.995733377871204</v>
      </c>
      <c r="M7546" s="118"/>
      <c r="N7546" s="118">
        <v>100.58585143072894</v>
      </c>
      <c r="O7546" s="118"/>
    </row>
    <row r="7547" spans="9:15" x14ac:dyDescent="0.35">
      <c r="I7547" s="223">
        <v>51060</v>
      </c>
      <c r="J7547" s="233">
        <v>99.975804849836422</v>
      </c>
      <c r="K7547" s="235">
        <v>99.996827257984805</v>
      </c>
      <c r="L7547" s="235">
        <v>99.995736719000504</v>
      </c>
      <c r="M7547" s="118"/>
      <c r="N7547" s="118">
        <v>100.58566268993296</v>
      </c>
      <c r="O7547" s="118"/>
    </row>
    <row r="7548" spans="9:15" x14ac:dyDescent="0.35">
      <c r="I7548" s="223">
        <v>51061</v>
      </c>
      <c r="J7548" s="233">
        <v>99.975831408727871</v>
      </c>
      <c r="K7548" s="235">
        <v>99.996830740687386</v>
      </c>
      <c r="L7548" s="235">
        <v>99.995740060129805</v>
      </c>
      <c r="M7548" s="118"/>
      <c r="N7548" s="118">
        <v>100.585473949137</v>
      </c>
      <c r="O7548" s="118"/>
    </row>
    <row r="7549" spans="9:15" x14ac:dyDescent="0.35">
      <c r="I7549" s="223">
        <v>51062</v>
      </c>
      <c r="J7549" s="233">
        <v>99.975857967619319</v>
      </c>
      <c r="K7549" s="235">
        <v>99.996834223389968</v>
      </c>
      <c r="L7549" s="235">
        <v>99.995743401259105</v>
      </c>
      <c r="M7549" s="118"/>
      <c r="N7549" s="118">
        <v>100.58528520834102</v>
      </c>
      <c r="O7549" s="118"/>
    </row>
    <row r="7550" spans="9:15" x14ac:dyDescent="0.35">
      <c r="I7550" s="223">
        <v>51063</v>
      </c>
      <c r="J7550" s="233">
        <v>99.975884526510768</v>
      </c>
      <c r="K7550" s="235">
        <v>99.996837706092549</v>
      </c>
      <c r="L7550" s="235">
        <v>99.995746742388405</v>
      </c>
      <c r="M7550" s="118"/>
      <c r="N7550" s="118">
        <v>100.58509646754506</v>
      </c>
      <c r="O7550" s="118"/>
    </row>
    <row r="7551" spans="9:15" x14ac:dyDescent="0.35">
      <c r="I7551" s="223">
        <v>51064</v>
      </c>
      <c r="J7551" s="233">
        <v>99.975911085402217</v>
      </c>
      <c r="K7551" s="235">
        <v>99.996841188795131</v>
      </c>
      <c r="L7551" s="235">
        <v>99.995750083517706</v>
      </c>
      <c r="M7551" s="118"/>
      <c r="N7551" s="118">
        <v>100.58490772674908</v>
      </c>
      <c r="O7551" s="118"/>
    </row>
    <row r="7552" spans="9:15" x14ac:dyDescent="0.35">
      <c r="I7552" s="223">
        <v>51065</v>
      </c>
      <c r="J7552" s="233">
        <v>99.975937644293666</v>
      </c>
      <c r="K7552" s="235">
        <v>99.996844671497712</v>
      </c>
      <c r="L7552" s="235">
        <v>99.995753424647006</v>
      </c>
      <c r="M7552" s="118"/>
      <c r="N7552" s="118">
        <v>100.58471898595312</v>
      </c>
      <c r="O7552" s="118"/>
    </row>
    <row r="7553" spans="9:15" x14ac:dyDescent="0.35">
      <c r="I7553" s="223">
        <v>51066</v>
      </c>
      <c r="J7553" s="233">
        <v>99.975964203185114</v>
      </c>
      <c r="K7553" s="235">
        <v>99.996848154200293</v>
      </c>
      <c r="L7553" s="235">
        <v>99.995756765776306</v>
      </c>
      <c r="M7553" s="118"/>
      <c r="N7553" s="118">
        <v>100.58453024515714</v>
      </c>
      <c r="O7553" s="118"/>
    </row>
    <row r="7554" spans="9:15" x14ac:dyDescent="0.35">
      <c r="I7554" s="223">
        <v>51067</v>
      </c>
      <c r="J7554" s="233">
        <v>99.975990762076563</v>
      </c>
      <c r="K7554" s="235">
        <v>99.996851636902875</v>
      </c>
      <c r="L7554" s="235">
        <v>99.995760106905607</v>
      </c>
      <c r="M7554" s="118"/>
      <c r="N7554" s="118">
        <v>100.58434150436118</v>
      </c>
      <c r="O7554" s="118"/>
    </row>
    <row r="7555" spans="9:15" x14ac:dyDescent="0.35">
      <c r="I7555" s="223">
        <v>51068</v>
      </c>
      <c r="J7555" s="233">
        <v>99.976017320968012</v>
      </c>
      <c r="K7555" s="235">
        <v>99.996855119605456</v>
      </c>
      <c r="L7555" s="235">
        <v>99.995763448034907</v>
      </c>
      <c r="M7555" s="118"/>
      <c r="N7555" s="118">
        <v>100.5841527635652</v>
      </c>
      <c r="O7555" s="118"/>
    </row>
    <row r="7556" spans="9:15" x14ac:dyDescent="0.35">
      <c r="I7556" s="223">
        <v>51069</v>
      </c>
      <c r="J7556" s="233">
        <v>99.976043879859461</v>
      </c>
      <c r="K7556" s="235">
        <v>99.996858602308038</v>
      </c>
      <c r="L7556" s="235">
        <v>99.995766789164207</v>
      </c>
      <c r="M7556" s="118"/>
      <c r="N7556" s="118">
        <v>100.58396402276924</v>
      </c>
      <c r="O7556" s="118"/>
    </row>
    <row r="7557" spans="9:15" x14ac:dyDescent="0.35">
      <c r="I7557" s="223">
        <v>51070</v>
      </c>
      <c r="J7557" s="233">
        <v>99.976070438750909</v>
      </c>
      <c r="K7557" s="235">
        <v>99.996862085010619</v>
      </c>
      <c r="L7557" s="235">
        <v>99.995770130293508</v>
      </c>
      <c r="M7557" s="118"/>
      <c r="N7557" s="118">
        <v>100.58377528197326</v>
      </c>
      <c r="O7557" s="118"/>
    </row>
    <row r="7558" spans="9:15" x14ac:dyDescent="0.35">
      <c r="I7558" s="223">
        <v>51071</v>
      </c>
      <c r="J7558" s="233">
        <v>99.976096997642358</v>
      </c>
      <c r="K7558" s="235">
        <v>99.996865567713201</v>
      </c>
      <c r="L7558" s="235">
        <v>99.995773471422808</v>
      </c>
      <c r="M7558" s="118"/>
      <c r="N7558" s="118">
        <v>100.5835865411773</v>
      </c>
      <c r="O7558" s="118"/>
    </row>
    <row r="7559" spans="9:15" x14ac:dyDescent="0.35">
      <c r="I7559" s="223">
        <v>51072</v>
      </c>
      <c r="J7559" s="233">
        <v>99.976123556533807</v>
      </c>
      <c r="K7559" s="235">
        <v>99.996869050415782</v>
      </c>
      <c r="L7559" s="235">
        <v>99.995776812552108</v>
      </c>
      <c r="M7559" s="118"/>
      <c r="N7559" s="118">
        <v>100.58339780038132</v>
      </c>
      <c r="O7559" s="118"/>
    </row>
    <row r="7560" spans="9:15" x14ac:dyDescent="0.35">
      <c r="I7560" s="223">
        <v>51073</v>
      </c>
      <c r="J7560" s="233">
        <v>99.976150115425256</v>
      </c>
      <c r="K7560" s="235">
        <v>99.996872533118363</v>
      </c>
      <c r="L7560" s="235">
        <v>99.995780153681409</v>
      </c>
      <c r="M7560" s="118"/>
      <c r="N7560" s="118">
        <v>100.58320905958536</v>
      </c>
      <c r="O7560" s="118"/>
    </row>
    <row r="7561" spans="9:15" x14ac:dyDescent="0.35">
      <c r="I7561" s="223">
        <v>51074</v>
      </c>
      <c r="J7561" s="233">
        <v>99.976176674316704</v>
      </c>
      <c r="K7561" s="235">
        <v>99.996876015820945</v>
      </c>
      <c r="L7561" s="235">
        <v>99.995783494810709</v>
      </c>
      <c r="M7561" s="118"/>
      <c r="N7561" s="118">
        <v>100.58302031878938</v>
      </c>
      <c r="O7561" s="118"/>
    </row>
    <row r="7562" spans="9:15" x14ac:dyDescent="0.35">
      <c r="I7562" s="223">
        <v>51075</v>
      </c>
      <c r="J7562" s="233">
        <v>99.976203233208153</v>
      </c>
      <c r="K7562" s="235">
        <v>99.996879498523526</v>
      </c>
      <c r="L7562" s="235">
        <v>99.995786835940009</v>
      </c>
      <c r="M7562" s="118"/>
      <c r="N7562" s="118">
        <v>100.58283157799342</v>
      </c>
      <c r="O7562" s="118"/>
    </row>
    <row r="7563" spans="9:15" x14ac:dyDescent="0.35">
      <c r="I7563" s="223">
        <v>51076</v>
      </c>
      <c r="J7563" s="233">
        <v>99.976229792099602</v>
      </c>
      <c r="K7563" s="235">
        <v>99.996882981226108</v>
      </c>
      <c r="L7563" s="235">
        <v>99.99579017706931</v>
      </c>
      <c r="M7563" s="118"/>
      <c r="N7563" s="118">
        <v>100.58264283719744</v>
      </c>
      <c r="O7563" s="118"/>
    </row>
    <row r="7564" spans="9:15" x14ac:dyDescent="0.35">
      <c r="I7564" s="223">
        <v>51077</v>
      </c>
      <c r="J7564" s="233">
        <v>99.976256350991051</v>
      </c>
      <c r="K7564" s="235">
        <v>99.996886463928689</v>
      </c>
      <c r="L7564" s="235">
        <v>99.99579351819861</v>
      </c>
      <c r="M7564" s="118"/>
      <c r="N7564" s="118">
        <v>100.58245409640148</v>
      </c>
      <c r="O7564" s="118"/>
    </row>
    <row r="7565" spans="9:15" x14ac:dyDescent="0.35">
      <c r="I7565" s="223">
        <v>51078</v>
      </c>
      <c r="J7565" s="233">
        <v>99.976282909882499</v>
      </c>
      <c r="K7565" s="235">
        <v>99.996889946631271</v>
      </c>
      <c r="L7565" s="235">
        <v>99.995796859327911</v>
      </c>
      <c r="M7565" s="118"/>
      <c r="N7565" s="118">
        <v>100.5822653556055</v>
      </c>
      <c r="O7565" s="118"/>
    </row>
    <row r="7566" spans="9:15" x14ac:dyDescent="0.35">
      <c r="I7566" s="223">
        <v>51079</v>
      </c>
      <c r="J7566" s="233">
        <v>99.976309468773948</v>
      </c>
      <c r="K7566" s="235">
        <v>99.996893429333852</v>
      </c>
      <c r="L7566" s="235">
        <v>99.995800200457211</v>
      </c>
      <c r="M7566" s="118"/>
      <c r="N7566" s="118">
        <v>100.58207661480954</v>
      </c>
      <c r="O7566" s="118"/>
    </row>
    <row r="7567" spans="9:15" x14ac:dyDescent="0.35">
      <c r="I7567" s="223">
        <v>51080</v>
      </c>
      <c r="J7567" s="233">
        <v>99.976336027665397</v>
      </c>
      <c r="K7567" s="235">
        <v>99.996896912036433</v>
      </c>
      <c r="L7567" s="235">
        <v>99.995803541586511</v>
      </c>
      <c r="M7567" s="118"/>
      <c r="N7567" s="118">
        <v>100.58188787401356</v>
      </c>
      <c r="O7567" s="118"/>
    </row>
    <row r="7568" spans="9:15" x14ac:dyDescent="0.35">
      <c r="I7568" s="223">
        <v>51081</v>
      </c>
      <c r="J7568" s="233">
        <v>99.976362586556846</v>
      </c>
      <c r="K7568" s="235">
        <v>99.996900394739015</v>
      </c>
      <c r="L7568" s="235">
        <v>99.995806882715812</v>
      </c>
      <c r="M7568" s="118"/>
      <c r="N7568" s="118">
        <v>100.5816991332176</v>
      </c>
      <c r="O7568" s="118"/>
    </row>
    <row r="7569" spans="9:15" x14ac:dyDescent="0.35">
      <c r="I7569" s="223">
        <v>51082</v>
      </c>
      <c r="J7569" s="233">
        <v>99.976389145448294</v>
      </c>
      <c r="K7569" s="235">
        <v>99.996903877441596</v>
      </c>
      <c r="L7569" s="235">
        <v>99.995810223845112</v>
      </c>
      <c r="M7569" s="118"/>
      <c r="N7569" s="118">
        <v>100.58151039242162</v>
      </c>
      <c r="O7569" s="118"/>
    </row>
    <row r="7570" spans="9:15" x14ac:dyDescent="0.35">
      <c r="I7570" s="223">
        <v>51083</v>
      </c>
      <c r="J7570" s="233">
        <v>99.976415704339743</v>
      </c>
      <c r="K7570" s="235">
        <v>99.996907360144178</v>
      </c>
      <c r="L7570" s="235">
        <v>99.995813564974412</v>
      </c>
      <c r="M7570" s="118"/>
      <c r="N7570" s="118">
        <v>100.58132165162566</v>
      </c>
      <c r="O7570" s="118"/>
    </row>
    <row r="7571" spans="9:15" x14ac:dyDescent="0.35">
      <c r="I7571" s="223">
        <v>51084</v>
      </c>
      <c r="J7571" s="233">
        <v>99.976442263231192</v>
      </c>
      <c r="K7571" s="235">
        <v>99.996910842846759</v>
      </c>
      <c r="L7571" s="235">
        <v>99.995816906103713</v>
      </c>
      <c r="M7571" s="118"/>
      <c r="N7571" s="118">
        <v>100.58113291082968</v>
      </c>
      <c r="O7571" s="118"/>
    </row>
    <row r="7572" spans="9:15" x14ac:dyDescent="0.35">
      <c r="I7572" s="223">
        <v>51085</v>
      </c>
      <c r="J7572" s="233">
        <v>99.976468822122641</v>
      </c>
      <c r="K7572" s="235">
        <v>99.996914325549341</v>
      </c>
      <c r="L7572" s="235">
        <v>99.995820247233013</v>
      </c>
      <c r="M7572" s="118"/>
      <c r="N7572" s="118">
        <v>100.58094417003372</v>
      </c>
      <c r="O7572" s="118"/>
    </row>
    <row r="7573" spans="9:15" x14ac:dyDescent="0.35">
      <c r="I7573" s="223">
        <v>51086</v>
      </c>
      <c r="J7573" s="233">
        <v>99.97649538101409</v>
      </c>
      <c r="K7573" s="235">
        <v>99.996917808251922</v>
      </c>
      <c r="L7573" s="235">
        <v>99.995823588362313</v>
      </c>
      <c r="M7573" s="118"/>
      <c r="N7573" s="118">
        <v>100.58075542923774</v>
      </c>
      <c r="O7573" s="118"/>
    </row>
    <row r="7574" spans="9:15" x14ac:dyDescent="0.35">
      <c r="I7574" s="223">
        <v>51087</v>
      </c>
      <c r="J7574" s="233">
        <v>99.976521939905538</v>
      </c>
      <c r="K7574" s="235">
        <v>99.996921290954504</v>
      </c>
      <c r="L7574" s="235">
        <v>99.995826929491614</v>
      </c>
      <c r="M7574" s="118"/>
      <c r="N7574" s="118">
        <v>100.58056668844178</v>
      </c>
      <c r="O7574" s="118"/>
    </row>
    <row r="7575" spans="9:15" x14ac:dyDescent="0.35">
      <c r="I7575" s="223">
        <v>51088</v>
      </c>
      <c r="J7575" s="233">
        <v>99.976548498796987</v>
      </c>
      <c r="K7575" s="235">
        <v>99.996924773657085</v>
      </c>
      <c r="L7575" s="235">
        <v>99.995830270620914</v>
      </c>
      <c r="M7575" s="118"/>
      <c r="N7575" s="118">
        <v>100.5803779476458</v>
      </c>
      <c r="O7575" s="118"/>
    </row>
    <row r="7576" spans="9:15" x14ac:dyDescent="0.35">
      <c r="I7576" s="223">
        <v>51089</v>
      </c>
      <c r="J7576" s="233">
        <v>99.976575057688436</v>
      </c>
      <c r="K7576" s="235">
        <v>99.996928256359666</v>
      </c>
      <c r="L7576" s="235">
        <v>99.995833611750214</v>
      </c>
      <c r="M7576" s="118"/>
      <c r="N7576" s="118">
        <v>100.58018920684984</v>
      </c>
      <c r="O7576" s="118"/>
    </row>
    <row r="7577" spans="9:15" x14ac:dyDescent="0.35">
      <c r="I7577" s="223">
        <v>51090</v>
      </c>
      <c r="J7577" s="233">
        <v>99.976601616579885</v>
      </c>
      <c r="K7577" s="235">
        <v>99.996931739062248</v>
      </c>
      <c r="L7577" s="235">
        <v>99.995836952879515</v>
      </c>
      <c r="M7577" s="118"/>
      <c r="N7577" s="118">
        <v>100.58000046605386</v>
      </c>
      <c r="O7577" s="118"/>
    </row>
    <row r="7578" spans="9:15" x14ac:dyDescent="0.35">
      <c r="I7578" s="223">
        <v>51091</v>
      </c>
      <c r="J7578" s="233">
        <v>99.976628175471333</v>
      </c>
      <c r="K7578" s="235">
        <v>99.996935221764829</v>
      </c>
      <c r="L7578" s="235">
        <v>99.995840294008815</v>
      </c>
      <c r="M7578" s="118"/>
      <c r="N7578" s="118">
        <v>100.5798117252579</v>
      </c>
      <c r="O7578" s="118"/>
    </row>
    <row r="7579" spans="9:15" x14ac:dyDescent="0.35">
      <c r="I7579" s="223">
        <v>51092</v>
      </c>
      <c r="J7579" s="233">
        <v>99.976654734362782</v>
      </c>
      <c r="K7579" s="235">
        <v>99.996938704467411</v>
      </c>
      <c r="L7579" s="235">
        <v>99.995843635138115</v>
      </c>
      <c r="M7579" s="118"/>
      <c r="N7579" s="118">
        <v>100.57962298446192</v>
      </c>
      <c r="O7579" s="118"/>
    </row>
    <row r="7580" spans="9:15" x14ac:dyDescent="0.35">
      <c r="I7580" s="223">
        <v>51093</v>
      </c>
      <c r="J7580" s="233">
        <v>99.976681293254231</v>
      </c>
      <c r="K7580" s="235">
        <v>99.996942187169992</v>
      </c>
      <c r="L7580" s="235">
        <v>99.995846976267416</v>
      </c>
      <c r="M7580" s="118"/>
      <c r="N7580" s="118">
        <v>100.57943424366596</v>
      </c>
      <c r="O7580" s="118"/>
    </row>
    <row r="7581" spans="9:15" x14ac:dyDescent="0.35">
      <c r="I7581" s="223">
        <v>51094</v>
      </c>
      <c r="J7581" s="233">
        <v>99.97670785214568</v>
      </c>
      <c r="K7581" s="235">
        <v>99.996945669872574</v>
      </c>
      <c r="L7581" s="235">
        <v>99.995850317396716</v>
      </c>
      <c r="M7581" s="118"/>
      <c r="N7581" s="118">
        <v>100.57924550286998</v>
      </c>
      <c r="O7581" s="118"/>
    </row>
    <row r="7582" spans="9:15" x14ac:dyDescent="0.35">
      <c r="I7582" s="223">
        <v>51095</v>
      </c>
      <c r="J7582" s="233">
        <v>99.976734411037128</v>
      </c>
      <c r="K7582" s="235">
        <v>99.996949152575155</v>
      </c>
      <c r="L7582" s="235">
        <v>99.995853658526016</v>
      </c>
      <c r="M7582" s="118"/>
      <c r="N7582" s="118">
        <v>100.57905676207402</v>
      </c>
      <c r="O7582" s="118"/>
    </row>
    <row r="7583" spans="9:15" x14ac:dyDescent="0.35">
      <c r="I7583" s="223">
        <v>51096</v>
      </c>
      <c r="J7583" s="233">
        <v>99.976760969928577</v>
      </c>
      <c r="K7583" s="235">
        <v>99.996952635277736</v>
      </c>
      <c r="L7583" s="235">
        <v>99.995856999655317</v>
      </c>
      <c r="M7583" s="118"/>
      <c r="N7583" s="118">
        <v>100.57886802127804</v>
      </c>
      <c r="O7583" s="118"/>
    </row>
    <row r="7584" spans="9:15" x14ac:dyDescent="0.35">
      <c r="I7584" s="223">
        <v>51097</v>
      </c>
      <c r="J7584" s="233">
        <v>99.976787528820026</v>
      </c>
      <c r="K7584" s="235">
        <v>99.996956117980318</v>
      </c>
      <c r="L7584" s="235">
        <v>99.995860340784617</v>
      </c>
      <c r="M7584" s="118"/>
      <c r="N7584" s="118">
        <v>100.57867928048208</v>
      </c>
      <c r="O7584" s="118"/>
    </row>
    <row r="7585" spans="9:15" x14ac:dyDescent="0.35">
      <c r="I7585" s="223">
        <v>51098</v>
      </c>
      <c r="J7585" s="233">
        <v>99.976814087711475</v>
      </c>
      <c r="K7585" s="235">
        <v>99.996959600682899</v>
      </c>
      <c r="L7585" s="235">
        <v>99.995863681913917</v>
      </c>
      <c r="M7585" s="118"/>
      <c r="N7585" s="118">
        <v>100.5784905396861</v>
      </c>
      <c r="O7585" s="118"/>
    </row>
    <row r="7586" spans="9:15" x14ac:dyDescent="0.35">
      <c r="I7586" s="223">
        <v>51099</v>
      </c>
      <c r="J7586" s="233">
        <v>99.976840646602923</v>
      </c>
      <c r="K7586" s="235">
        <v>99.996963083385481</v>
      </c>
      <c r="L7586" s="235">
        <v>99.995867023043218</v>
      </c>
      <c r="M7586" s="118"/>
      <c r="N7586" s="118">
        <v>100.57830179889014</v>
      </c>
      <c r="O7586" s="118"/>
    </row>
    <row r="7587" spans="9:15" x14ac:dyDescent="0.35">
      <c r="I7587" s="223">
        <v>51100</v>
      </c>
      <c r="J7587" s="233">
        <v>99.976867205494372</v>
      </c>
      <c r="K7587" s="235">
        <v>99.996966566088062</v>
      </c>
      <c r="L7587" s="235">
        <v>99.995870364172518</v>
      </c>
      <c r="M7587" s="118"/>
      <c r="N7587" s="118">
        <v>100.57811305809416</v>
      </c>
      <c r="O7587" s="118"/>
    </row>
    <row r="7588" spans="9:15" x14ac:dyDescent="0.35">
      <c r="I7588" s="223">
        <v>51101</v>
      </c>
      <c r="J7588" s="233">
        <v>99.976893764385821</v>
      </c>
      <c r="K7588" s="235">
        <v>99.996970048790644</v>
      </c>
      <c r="L7588" s="235">
        <v>99.995873705301818</v>
      </c>
      <c r="M7588" s="118"/>
      <c r="N7588" s="118">
        <v>100.5779243172982</v>
      </c>
      <c r="O7588" s="118"/>
    </row>
    <row r="7589" spans="9:15" x14ac:dyDescent="0.35">
      <c r="I7589" s="223">
        <v>51102</v>
      </c>
      <c r="J7589" s="233">
        <v>99.97692032327727</v>
      </c>
      <c r="K7589" s="235">
        <v>99.996973531493225</v>
      </c>
      <c r="L7589" s="235">
        <v>99.995877046431119</v>
      </c>
      <c r="M7589" s="118"/>
      <c r="N7589" s="118">
        <v>100.57773557650222</v>
      </c>
      <c r="O7589" s="118"/>
    </row>
    <row r="7590" spans="9:15" x14ac:dyDescent="0.35">
      <c r="I7590" s="223">
        <v>51103</v>
      </c>
      <c r="J7590" s="233">
        <v>99.976946882168718</v>
      </c>
      <c r="K7590" s="235">
        <v>99.996977014195807</v>
      </c>
      <c r="L7590" s="235">
        <v>99.995880387560419</v>
      </c>
      <c r="M7590" s="118"/>
      <c r="N7590" s="118">
        <v>100.57754683570626</v>
      </c>
      <c r="O7590" s="118"/>
    </row>
    <row r="7591" spans="9:15" x14ac:dyDescent="0.35">
      <c r="I7591" s="223">
        <v>51104</v>
      </c>
      <c r="J7591" s="233">
        <v>99.976973441060167</v>
      </c>
      <c r="K7591" s="235">
        <v>99.996980496898388</v>
      </c>
      <c r="L7591" s="235">
        <v>99.995883728689719</v>
      </c>
      <c r="M7591" s="118"/>
      <c r="N7591" s="118">
        <v>100.57735809491028</v>
      </c>
      <c r="O7591" s="118"/>
    </row>
    <row r="7592" spans="9:15" x14ac:dyDescent="0.35">
      <c r="I7592" s="223">
        <v>51105</v>
      </c>
      <c r="J7592" s="233">
        <v>99.976999999951616</v>
      </c>
      <c r="K7592" s="235">
        <v>99.996983979600969</v>
      </c>
      <c r="L7592" s="235">
        <v>99.99588706981902</v>
      </c>
      <c r="M7592" s="118"/>
      <c r="N7592" s="118">
        <v>100.57716935411432</v>
      </c>
      <c r="O7592" s="118"/>
    </row>
    <row r="7593" spans="9:15" x14ac:dyDescent="0.35">
      <c r="I7593" s="223">
        <v>51106</v>
      </c>
      <c r="J7593" s="233">
        <v>99.977026558843065</v>
      </c>
      <c r="K7593" s="235">
        <v>99.996987462303551</v>
      </c>
      <c r="L7593" s="235">
        <v>99.99589041094832</v>
      </c>
      <c r="M7593" s="118"/>
      <c r="N7593" s="118">
        <v>100.57698061331834</v>
      </c>
      <c r="O7593" s="118"/>
    </row>
    <row r="7594" spans="9:15" x14ac:dyDescent="0.35">
      <c r="I7594" s="223">
        <v>51107</v>
      </c>
      <c r="J7594" s="233">
        <v>99.977053117734513</v>
      </c>
      <c r="K7594" s="235">
        <v>99.996990945006132</v>
      </c>
      <c r="L7594" s="235">
        <v>99.99589375207762</v>
      </c>
      <c r="M7594" s="118"/>
      <c r="N7594" s="118">
        <v>100.57679187252238</v>
      </c>
      <c r="O7594" s="118"/>
    </row>
    <row r="7595" spans="9:15" x14ac:dyDescent="0.35">
      <c r="I7595" s="223">
        <v>51108</v>
      </c>
      <c r="J7595" s="233">
        <v>99.977079676625962</v>
      </c>
      <c r="K7595" s="235">
        <v>99.996994427708714</v>
      </c>
      <c r="L7595" s="235">
        <v>99.995897093206921</v>
      </c>
      <c r="M7595" s="118"/>
      <c r="N7595" s="118">
        <v>100.5766031317264</v>
      </c>
      <c r="O7595" s="118"/>
    </row>
    <row r="7596" spans="9:15" x14ac:dyDescent="0.35">
      <c r="I7596" s="223">
        <v>51109</v>
      </c>
      <c r="J7596" s="233">
        <v>99.977106235517411</v>
      </c>
      <c r="K7596" s="235">
        <v>99.996997910411295</v>
      </c>
      <c r="L7596" s="235">
        <v>99.995900434336221</v>
      </c>
      <c r="M7596" s="118"/>
      <c r="N7596" s="118">
        <v>100.57641439093044</v>
      </c>
      <c r="O7596" s="118"/>
    </row>
    <row r="7597" spans="9:15" x14ac:dyDescent="0.35">
      <c r="I7597" s="223">
        <v>51110</v>
      </c>
      <c r="J7597" s="233">
        <v>99.97713279440886</v>
      </c>
      <c r="K7597" s="235">
        <v>99.997001393113877</v>
      </c>
      <c r="L7597" s="235">
        <v>99.995903775465521</v>
      </c>
      <c r="M7597" s="118"/>
      <c r="N7597" s="118">
        <v>100.57622565013446</v>
      </c>
      <c r="O7597" s="118"/>
    </row>
    <row r="7598" spans="9:15" x14ac:dyDescent="0.35">
      <c r="I7598" s="223">
        <v>51111</v>
      </c>
      <c r="J7598" s="233">
        <v>99.977159353300308</v>
      </c>
      <c r="K7598" s="235">
        <v>99.997004875816458</v>
      </c>
      <c r="L7598" s="235">
        <v>99.995907116594822</v>
      </c>
      <c r="M7598" s="118"/>
      <c r="N7598" s="118">
        <v>100.5760369093385</v>
      </c>
      <c r="O7598" s="118"/>
    </row>
    <row r="7599" spans="9:15" x14ac:dyDescent="0.35">
      <c r="I7599" s="223">
        <v>51112</v>
      </c>
      <c r="J7599" s="233">
        <v>99.977185912191757</v>
      </c>
      <c r="K7599" s="235">
        <v>99.997008358519039</v>
      </c>
      <c r="L7599" s="235">
        <v>99.995910457724122</v>
      </c>
      <c r="M7599" s="118"/>
      <c r="N7599" s="118">
        <v>100.57584816854252</v>
      </c>
      <c r="O7599" s="118"/>
    </row>
    <row r="7600" spans="9:15" x14ac:dyDescent="0.35">
      <c r="I7600" s="223">
        <v>51113</v>
      </c>
      <c r="J7600" s="233">
        <v>99.977212471083206</v>
      </c>
      <c r="K7600" s="235">
        <v>99.997011841221621</v>
      </c>
      <c r="L7600" s="235">
        <v>99.995913798853422</v>
      </c>
      <c r="M7600" s="118"/>
      <c r="N7600" s="118">
        <v>100.57565942774656</v>
      </c>
      <c r="O7600" s="118"/>
    </row>
    <row r="7601" spans="9:15" x14ac:dyDescent="0.35">
      <c r="I7601" s="223">
        <v>51114</v>
      </c>
      <c r="J7601" s="233">
        <v>99.977239029974655</v>
      </c>
      <c r="K7601" s="235">
        <v>99.997015323924202</v>
      </c>
      <c r="L7601" s="235">
        <v>99.995917139982723</v>
      </c>
      <c r="M7601" s="118"/>
      <c r="N7601" s="118">
        <v>100.57547068695058</v>
      </c>
      <c r="O7601" s="118"/>
    </row>
    <row r="7602" spans="9:15" x14ac:dyDescent="0.35">
      <c r="I7602" s="223">
        <v>51115</v>
      </c>
      <c r="J7602" s="233">
        <v>99.977265588866103</v>
      </c>
      <c r="K7602" s="235">
        <v>99.997018806626784</v>
      </c>
      <c r="L7602" s="235">
        <v>99.995920481112023</v>
      </c>
      <c r="M7602" s="118"/>
      <c r="N7602" s="118">
        <v>100.57528194615462</v>
      </c>
      <c r="O7602" s="118"/>
    </row>
    <row r="7603" spans="9:15" x14ac:dyDescent="0.35">
      <c r="I7603" s="223">
        <v>51116</v>
      </c>
      <c r="J7603" s="233">
        <v>99.977292147757552</v>
      </c>
      <c r="K7603" s="235">
        <v>99.997022289329365</v>
      </c>
      <c r="L7603" s="235">
        <v>99.995923822241323</v>
      </c>
      <c r="M7603" s="118"/>
      <c r="N7603" s="118">
        <v>100.57509320535864</v>
      </c>
      <c r="O7603" s="118"/>
    </row>
    <row r="7604" spans="9:15" x14ac:dyDescent="0.35">
      <c r="I7604" s="223">
        <v>51117</v>
      </c>
      <c r="J7604" s="233">
        <v>99.977318706649001</v>
      </c>
      <c r="K7604" s="235">
        <v>99.997025772031947</v>
      </c>
      <c r="L7604" s="235">
        <v>99.995927163370624</v>
      </c>
      <c r="M7604" s="118"/>
      <c r="N7604" s="118">
        <v>100.57490446456268</v>
      </c>
      <c r="O7604" s="118"/>
    </row>
    <row r="7605" spans="9:15" x14ac:dyDescent="0.35">
      <c r="I7605" s="223">
        <v>51118</v>
      </c>
      <c r="J7605" s="233">
        <v>99.97734526554045</v>
      </c>
      <c r="K7605" s="235">
        <v>99.997029254734528</v>
      </c>
      <c r="L7605" s="235">
        <v>99.995930504499924</v>
      </c>
      <c r="M7605" s="118"/>
      <c r="N7605" s="118">
        <v>100.5747157237667</v>
      </c>
      <c r="O7605" s="118"/>
    </row>
    <row r="7606" spans="9:15" x14ac:dyDescent="0.35">
      <c r="I7606" s="223">
        <v>51119</v>
      </c>
      <c r="J7606" s="233">
        <v>99.977371824431899</v>
      </c>
      <c r="K7606" s="235">
        <v>99.99703273743711</v>
      </c>
      <c r="L7606" s="235">
        <v>99.995933845629224</v>
      </c>
      <c r="M7606" s="118"/>
      <c r="N7606" s="118">
        <v>100.57452698297074</v>
      </c>
      <c r="O7606" s="118"/>
    </row>
    <row r="7607" spans="9:15" x14ac:dyDescent="0.35">
      <c r="I7607" s="223">
        <v>51120</v>
      </c>
      <c r="J7607" s="233">
        <v>99.977398383323347</v>
      </c>
      <c r="K7607" s="235">
        <v>99.997036220139691</v>
      </c>
      <c r="L7607" s="235">
        <v>99.995937186758525</v>
      </c>
      <c r="M7607" s="118"/>
      <c r="N7607" s="118">
        <v>100.57433824217476</v>
      </c>
      <c r="O7607" s="118"/>
    </row>
    <row r="7608" spans="9:15" x14ac:dyDescent="0.35">
      <c r="I7608" s="223">
        <v>51121</v>
      </c>
      <c r="J7608" s="233">
        <v>99.977424942214796</v>
      </c>
      <c r="K7608" s="235">
        <v>99.997039702842272</v>
      </c>
      <c r="L7608" s="235">
        <v>99.995940527887825</v>
      </c>
      <c r="M7608" s="118"/>
      <c r="N7608" s="118">
        <v>100.5741495013788</v>
      </c>
      <c r="O7608" s="118"/>
    </row>
    <row r="7609" spans="9:15" x14ac:dyDescent="0.35">
      <c r="I7609" s="223">
        <v>51122</v>
      </c>
      <c r="J7609" s="233">
        <v>99.977451501106245</v>
      </c>
      <c r="K7609" s="235">
        <v>99.997043185544854</v>
      </c>
      <c r="L7609" s="235">
        <v>99.995943869017125</v>
      </c>
      <c r="M7609" s="118"/>
      <c r="N7609" s="118">
        <v>100.57396076058282</v>
      </c>
      <c r="O7609" s="118"/>
    </row>
    <row r="7610" spans="9:15" x14ac:dyDescent="0.35">
      <c r="I7610" s="223">
        <v>51123</v>
      </c>
      <c r="J7610" s="233">
        <v>99.977478059997694</v>
      </c>
      <c r="K7610" s="235">
        <v>99.997046668247435</v>
      </c>
      <c r="L7610" s="235">
        <v>99.995947210146426</v>
      </c>
      <c r="M7610" s="118"/>
      <c r="N7610" s="118">
        <v>100.57377201978686</v>
      </c>
      <c r="O7610" s="118"/>
    </row>
    <row r="7611" spans="9:15" x14ac:dyDescent="0.35">
      <c r="I7611" s="223">
        <v>51124</v>
      </c>
      <c r="J7611" s="233">
        <v>99.977504618889142</v>
      </c>
      <c r="K7611" s="235">
        <v>99.997050150950017</v>
      </c>
      <c r="L7611" s="235">
        <v>99.995950551275726</v>
      </c>
      <c r="M7611" s="118"/>
      <c r="N7611" s="118">
        <v>100.57358327899088</v>
      </c>
      <c r="O7611" s="118"/>
    </row>
    <row r="7612" spans="9:15" x14ac:dyDescent="0.35">
      <c r="I7612" s="223">
        <v>51125</v>
      </c>
      <c r="J7612" s="233">
        <v>99.977531177780591</v>
      </c>
      <c r="K7612" s="235">
        <v>99.997053633652598</v>
      </c>
      <c r="L7612" s="235">
        <v>99.995953892405026</v>
      </c>
      <c r="M7612" s="118"/>
      <c r="N7612" s="118">
        <v>100.57339453819492</v>
      </c>
      <c r="O7612" s="118"/>
    </row>
    <row r="7613" spans="9:15" x14ac:dyDescent="0.35">
      <c r="I7613" s="223">
        <v>51126</v>
      </c>
      <c r="J7613" s="233">
        <v>99.97755773667204</v>
      </c>
      <c r="K7613" s="235">
        <v>99.99705711635518</v>
      </c>
      <c r="L7613" s="235">
        <v>99.995957233534327</v>
      </c>
      <c r="M7613" s="118"/>
      <c r="N7613" s="118">
        <v>100.57320579739894</v>
      </c>
      <c r="O7613" s="118"/>
    </row>
    <row r="7614" spans="9:15" x14ac:dyDescent="0.35">
      <c r="I7614" s="223">
        <v>51127</v>
      </c>
      <c r="J7614" s="233">
        <v>99.977584295563489</v>
      </c>
      <c r="K7614" s="235">
        <v>99.997060599057761</v>
      </c>
      <c r="L7614" s="235">
        <v>99.995960574663627</v>
      </c>
      <c r="M7614" s="118"/>
      <c r="N7614" s="118">
        <v>100.57301705660298</v>
      </c>
      <c r="O7614" s="118"/>
    </row>
    <row r="7615" spans="9:15" x14ac:dyDescent="0.35">
      <c r="I7615" s="223">
        <v>51128</v>
      </c>
      <c r="J7615" s="233">
        <v>99.977610854454937</v>
      </c>
      <c r="K7615" s="235">
        <v>99.997064081760342</v>
      </c>
      <c r="L7615" s="235">
        <v>99.995963915792927</v>
      </c>
      <c r="M7615" s="118"/>
      <c r="N7615" s="118">
        <v>100.572828315807</v>
      </c>
      <c r="O7615" s="118"/>
    </row>
    <row r="7616" spans="9:15" x14ac:dyDescent="0.35">
      <c r="I7616" s="223">
        <v>51129</v>
      </c>
      <c r="J7616" s="233">
        <v>99.977637413346386</v>
      </c>
      <c r="K7616" s="235">
        <v>99.997067564462924</v>
      </c>
      <c r="L7616" s="235">
        <v>99.995967256922228</v>
      </c>
      <c r="M7616" s="118"/>
      <c r="N7616" s="118">
        <v>100.57263957501104</v>
      </c>
      <c r="O7616" s="118"/>
    </row>
    <row r="7617" spans="9:15" x14ac:dyDescent="0.35">
      <c r="I7617" s="223">
        <v>51130</v>
      </c>
      <c r="J7617" s="233">
        <v>99.977663972237835</v>
      </c>
      <c r="K7617" s="235">
        <v>99.997071047165505</v>
      </c>
      <c r="L7617" s="235">
        <v>99.995970598051528</v>
      </c>
      <c r="M7617" s="118"/>
      <c r="N7617" s="118">
        <v>100.57245083421506</v>
      </c>
      <c r="O7617" s="118"/>
    </row>
    <row r="7618" spans="9:15" x14ac:dyDescent="0.35">
      <c r="I7618" s="223">
        <v>51131</v>
      </c>
      <c r="J7618" s="233">
        <v>99.977690531129284</v>
      </c>
      <c r="K7618" s="235">
        <v>99.997074529868087</v>
      </c>
      <c r="L7618" s="235">
        <v>99.995973939180828</v>
      </c>
      <c r="M7618" s="118"/>
      <c r="N7618" s="118">
        <v>100.5722620934191</v>
      </c>
      <c r="O7618" s="118"/>
    </row>
    <row r="7619" spans="9:15" x14ac:dyDescent="0.35">
      <c r="I7619" s="223">
        <v>51132</v>
      </c>
      <c r="J7619" s="233">
        <v>99.977717090020732</v>
      </c>
      <c r="K7619" s="235">
        <v>99.997078012570668</v>
      </c>
      <c r="L7619" s="235">
        <v>99.995977280310129</v>
      </c>
      <c r="M7619" s="118"/>
      <c r="N7619" s="118">
        <v>100.57207335262312</v>
      </c>
      <c r="O7619" s="118"/>
    </row>
    <row r="7620" spans="9:15" x14ac:dyDescent="0.35">
      <c r="I7620" s="223">
        <v>51133</v>
      </c>
      <c r="J7620" s="233">
        <v>99.977743648912181</v>
      </c>
      <c r="K7620" s="235">
        <v>99.99708149527325</v>
      </c>
      <c r="L7620" s="235">
        <v>99.995980621439429</v>
      </c>
      <c r="M7620" s="118"/>
      <c r="N7620" s="118">
        <v>100.57188461182716</v>
      </c>
      <c r="O7620" s="118"/>
    </row>
    <row r="7621" spans="9:15" x14ac:dyDescent="0.35">
      <c r="I7621" s="223">
        <v>51134</v>
      </c>
      <c r="J7621" s="233">
        <v>99.97777020780363</v>
      </c>
      <c r="K7621" s="235">
        <v>99.997084977975831</v>
      </c>
      <c r="L7621" s="235">
        <v>99.995983962568729</v>
      </c>
      <c r="M7621" s="118"/>
      <c r="N7621" s="118">
        <v>100.57169587103118</v>
      </c>
      <c r="O7621" s="118"/>
    </row>
    <row r="7622" spans="9:15" x14ac:dyDescent="0.35">
      <c r="I7622" s="223">
        <v>51135</v>
      </c>
      <c r="J7622" s="233">
        <v>99.977796766695079</v>
      </c>
      <c r="K7622" s="235">
        <v>99.997088460678413</v>
      </c>
      <c r="L7622" s="235">
        <v>99.99598730369803</v>
      </c>
      <c r="M7622" s="118"/>
      <c r="N7622" s="118">
        <v>100.57150713023522</v>
      </c>
      <c r="O7622" s="118"/>
    </row>
    <row r="7623" spans="9:15" x14ac:dyDescent="0.35">
      <c r="I7623" s="223">
        <v>51136</v>
      </c>
      <c r="J7623" s="233">
        <v>99.977823325586527</v>
      </c>
      <c r="K7623" s="235">
        <v>99.997091943380994</v>
      </c>
      <c r="L7623" s="235">
        <v>99.99599064482733</v>
      </c>
      <c r="M7623" s="118"/>
      <c r="N7623" s="118">
        <v>100.57131838943924</v>
      </c>
      <c r="O7623" s="118"/>
    </row>
    <row r="7624" spans="9:15" x14ac:dyDescent="0.35">
      <c r="I7624" s="223">
        <v>51137</v>
      </c>
      <c r="J7624" s="233">
        <v>99.977849884477976</v>
      </c>
      <c r="K7624" s="235">
        <v>99.997095426083575</v>
      </c>
      <c r="L7624" s="235">
        <v>99.99599398595663</v>
      </c>
      <c r="M7624" s="118"/>
      <c r="N7624" s="118">
        <v>100.57112964864328</v>
      </c>
      <c r="O7624" s="118"/>
    </row>
    <row r="7625" spans="9:15" x14ac:dyDescent="0.35">
      <c r="I7625" s="223">
        <v>51138</v>
      </c>
      <c r="J7625" s="233">
        <v>99.977876443369425</v>
      </c>
      <c r="K7625" s="235">
        <v>99.997098908786157</v>
      </c>
      <c r="L7625" s="235">
        <v>99.995997327085931</v>
      </c>
      <c r="M7625" s="118"/>
      <c r="N7625" s="118">
        <v>100.5709409078473</v>
      </c>
      <c r="O7625" s="118"/>
    </row>
    <row r="7626" spans="9:15" x14ac:dyDescent="0.35">
      <c r="I7626" s="223">
        <v>51139</v>
      </c>
      <c r="J7626" s="233">
        <v>99.977903002260874</v>
      </c>
      <c r="K7626" s="235">
        <v>99.997102391488738</v>
      </c>
      <c r="L7626" s="235">
        <v>99.996000668215231</v>
      </c>
      <c r="M7626" s="118"/>
      <c r="N7626" s="118">
        <v>100.57075216705134</v>
      </c>
      <c r="O7626" s="118"/>
    </row>
    <row r="7627" spans="9:15" x14ac:dyDescent="0.35">
      <c r="I7627" s="223">
        <v>51140</v>
      </c>
      <c r="J7627" s="233">
        <v>99.977929561152322</v>
      </c>
      <c r="K7627" s="235">
        <v>99.99710587419132</v>
      </c>
      <c r="L7627" s="235">
        <v>99.996004009344531</v>
      </c>
      <c r="M7627" s="118"/>
      <c r="N7627" s="118">
        <v>100.57056342625536</v>
      </c>
      <c r="O7627" s="118"/>
    </row>
    <row r="7628" spans="9:15" x14ac:dyDescent="0.35">
      <c r="I7628" s="223">
        <v>51141</v>
      </c>
      <c r="J7628" s="233">
        <v>99.977956120043771</v>
      </c>
      <c r="K7628" s="235">
        <v>99.997109356893901</v>
      </c>
      <c r="L7628" s="235">
        <v>99.996007350473832</v>
      </c>
      <c r="M7628" s="118"/>
      <c r="N7628" s="118">
        <v>100.5703746854594</v>
      </c>
      <c r="O7628" s="118"/>
    </row>
    <row r="7629" spans="9:15" x14ac:dyDescent="0.35">
      <c r="I7629" s="223">
        <v>51142</v>
      </c>
      <c r="J7629" s="233">
        <v>99.97798267893522</v>
      </c>
      <c r="K7629" s="235">
        <v>99.997112839596483</v>
      </c>
      <c r="L7629" s="235">
        <v>99.996010691603132</v>
      </c>
      <c r="M7629" s="118"/>
      <c r="N7629" s="118">
        <v>100.57018594466342</v>
      </c>
      <c r="O7629" s="118"/>
    </row>
    <row r="7630" spans="9:15" x14ac:dyDescent="0.35">
      <c r="I7630" s="223">
        <v>51143</v>
      </c>
      <c r="J7630" s="233">
        <v>99.978009237826669</v>
      </c>
      <c r="K7630" s="235">
        <v>99.997116322299064</v>
      </c>
      <c r="L7630" s="235">
        <v>99.996014032732432</v>
      </c>
      <c r="M7630" s="118"/>
      <c r="N7630" s="118">
        <v>100.56999720386746</v>
      </c>
      <c r="O7630" s="118"/>
    </row>
    <row r="7631" spans="9:15" x14ac:dyDescent="0.35">
      <c r="I7631" s="223">
        <v>51144</v>
      </c>
      <c r="J7631" s="233">
        <v>99.978035796718117</v>
      </c>
      <c r="K7631" s="235">
        <v>99.997119805001645</v>
      </c>
      <c r="L7631" s="235">
        <v>99.996017373861733</v>
      </c>
      <c r="M7631" s="118"/>
      <c r="N7631" s="118">
        <v>100.56980846307148</v>
      </c>
      <c r="O7631" s="118"/>
    </row>
    <row r="7632" spans="9:15" x14ac:dyDescent="0.35">
      <c r="I7632" s="223">
        <v>51145</v>
      </c>
      <c r="J7632" s="233">
        <v>99.978062355609566</v>
      </c>
      <c r="K7632" s="235">
        <v>99.997123287704227</v>
      </c>
      <c r="L7632" s="235">
        <v>99.996020714991033</v>
      </c>
      <c r="M7632" s="118"/>
      <c r="N7632" s="118">
        <v>100.56961972227552</v>
      </c>
      <c r="O7632" s="118"/>
    </row>
    <row r="7633" spans="9:15" x14ac:dyDescent="0.35">
      <c r="I7633" s="223">
        <v>51146</v>
      </c>
      <c r="J7633" s="233">
        <v>99.978088914501015</v>
      </c>
      <c r="K7633" s="235">
        <v>99.997126770406808</v>
      </c>
      <c r="L7633" s="235">
        <v>99.996024056120334</v>
      </c>
      <c r="M7633" s="118"/>
      <c r="N7633" s="118">
        <v>100.56943098147954</v>
      </c>
      <c r="O7633" s="118"/>
    </row>
    <row r="7634" spans="9:15" x14ac:dyDescent="0.35">
      <c r="I7634" s="223">
        <v>51147</v>
      </c>
      <c r="J7634" s="233">
        <v>99.978115473392464</v>
      </c>
      <c r="K7634" s="235">
        <v>99.99713025310939</v>
      </c>
      <c r="L7634" s="235">
        <v>99.996027397249634</v>
      </c>
      <c r="M7634" s="118"/>
      <c r="N7634" s="118">
        <v>100.56924224068358</v>
      </c>
      <c r="O7634" s="118"/>
    </row>
    <row r="7635" spans="9:15" x14ac:dyDescent="0.35">
      <c r="I7635" s="223">
        <v>51148</v>
      </c>
      <c r="J7635" s="233">
        <v>99.978142032283912</v>
      </c>
      <c r="K7635" s="235">
        <v>99.997133735811971</v>
      </c>
      <c r="L7635" s="235">
        <v>99.996030738378934</v>
      </c>
      <c r="M7635" s="118"/>
      <c r="N7635" s="118">
        <v>100.5690534998876</v>
      </c>
      <c r="O7635" s="118"/>
    </row>
    <row r="7636" spans="9:15" x14ac:dyDescent="0.35">
      <c r="I7636" s="223">
        <v>51149</v>
      </c>
      <c r="J7636" s="233">
        <v>99.978168591175361</v>
      </c>
      <c r="K7636" s="235">
        <v>99.997137218514553</v>
      </c>
      <c r="L7636" s="235">
        <v>99.996034079508235</v>
      </c>
      <c r="M7636" s="118"/>
      <c r="N7636" s="118">
        <v>100.56886475909164</v>
      </c>
      <c r="O7636" s="118"/>
    </row>
    <row r="7637" spans="9:15" x14ac:dyDescent="0.35">
      <c r="I7637" s="223">
        <v>51150</v>
      </c>
      <c r="J7637" s="233">
        <v>99.97819515006681</v>
      </c>
      <c r="K7637" s="235">
        <v>99.997140701217134</v>
      </c>
      <c r="L7637" s="235">
        <v>99.996037420637535</v>
      </c>
      <c r="M7637" s="118"/>
      <c r="N7637" s="118">
        <v>100.56867601829566</v>
      </c>
      <c r="O7637" s="118"/>
    </row>
    <row r="7638" spans="9:15" x14ac:dyDescent="0.35">
      <c r="I7638" s="223">
        <v>51151</v>
      </c>
      <c r="J7638" s="233">
        <v>99.978221708958259</v>
      </c>
      <c r="K7638" s="235">
        <v>99.997144183919715</v>
      </c>
      <c r="L7638" s="235">
        <v>99.996040761766835</v>
      </c>
      <c r="M7638" s="118"/>
      <c r="N7638" s="118">
        <v>100.5684872774997</v>
      </c>
      <c r="O7638" s="118"/>
    </row>
    <row r="7639" spans="9:15" x14ac:dyDescent="0.35">
      <c r="I7639" s="223">
        <v>51152</v>
      </c>
      <c r="J7639" s="233">
        <v>99.978248267849708</v>
      </c>
      <c r="K7639" s="235">
        <v>99.997147666622297</v>
      </c>
      <c r="L7639" s="235">
        <v>99.996044102896136</v>
      </c>
      <c r="M7639" s="118"/>
      <c r="N7639" s="118">
        <v>100.56829853670372</v>
      </c>
      <c r="O7639" s="118"/>
    </row>
    <row r="7640" spans="9:15" x14ac:dyDescent="0.35">
      <c r="I7640" s="223">
        <v>51153</v>
      </c>
      <c r="J7640" s="233">
        <v>99.978274826741156</v>
      </c>
      <c r="K7640" s="235">
        <v>99.997151149324878</v>
      </c>
      <c r="L7640" s="235">
        <v>99.996047444025436</v>
      </c>
      <c r="M7640" s="118"/>
      <c r="N7640" s="118">
        <v>100.56810979590776</v>
      </c>
      <c r="O7640" s="118"/>
    </row>
    <row r="7641" spans="9:15" x14ac:dyDescent="0.35">
      <c r="I7641" s="223">
        <v>51154</v>
      </c>
      <c r="J7641" s="233">
        <v>99.978301385632605</v>
      </c>
      <c r="K7641" s="235">
        <v>99.99715463202746</v>
      </c>
      <c r="L7641" s="235">
        <v>99.996050785154736</v>
      </c>
      <c r="M7641" s="118"/>
      <c r="N7641" s="118">
        <v>100.56792105511178</v>
      </c>
      <c r="O7641" s="118"/>
    </row>
    <row r="7642" spans="9:15" x14ac:dyDescent="0.35">
      <c r="I7642" s="223">
        <v>51155</v>
      </c>
      <c r="J7642" s="233">
        <v>99.978327944524054</v>
      </c>
      <c r="K7642" s="235">
        <v>99.997158114730041</v>
      </c>
      <c r="L7642" s="235">
        <v>99.996054126284037</v>
      </c>
      <c r="M7642" s="118"/>
      <c r="N7642" s="118">
        <v>100.56773231431582</v>
      </c>
      <c r="O7642" s="118"/>
    </row>
    <row r="7643" spans="9:15" x14ac:dyDescent="0.35">
      <c r="I7643" s="223">
        <v>51156</v>
      </c>
      <c r="J7643" s="233">
        <v>99.978354503415503</v>
      </c>
      <c r="K7643" s="235">
        <v>99.997161597432623</v>
      </c>
      <c r="L7643" s="235">
        <v>99.996057467413337</v>
      </c>
      <c r="M7643" s="118"/>
      <c r="N7643" s="118">
        <v>100.56754357351984</v>
      </c>
      <c r="O7643" s="118"/>
    </row>
    <row r="7644" spans="9:15" x14ac:dyDescent="0.35">
      <c r="I7644" s="223">
        <v>51157</v>
      </c>
      <c r="J7644" s="233">
        <v>99.978381062306951</v>
      </c>
      <c r="K7644" s="235">
        <v>99.997165080135204</v>
      </c>
      <c r="L7644" s="235">
        <v>99.996060808542637</v>
      </c>
      <c r="M7644" s="118"/>
      <c r="N7644" s="118">
        <v>100.56735483272388</v>
      </c>
      <c r="O7644" s="118"/>
    </row>
    <row r="7645" spans="9:15" x14ac:dyDescent="0.35">
      <c r="I7645" s="223">
        <v>51158</v>
      </c>
      <c r="J7645" s="233">
        <v>99.9784076211984</v>
      </c>
      <c r="K7645" s="235">
        <v>99.997168562837786</v>
      </c>
      <c r="L7645" s="235">
        <v>99.996064149671938</v>
      </c>
      <c r="M7645" s="118"/>
      <c r="N7645" s="118">
        <v>100.5671660919279</v>
      </c>
      <c r="O7645" s="118"/>
    </row>
    <row r="7646" spans="9:15" x14ac:dyDescent="0.35">
      <c r="I7646" s="223">
        <v>51159</v>
      </c>
      <c r="J7646" s="233">
        <v>99.978434180089849</v>
      </c>
      <c r="K7646" s="235">
        <v>99.997172045540367</v>
      </c>
      <c r="L7646" s="235">
        <v>99.996067490801238</v>
      </c>
      <c r="M7646" s="118"/>
      <c r="N7646" s="118">
        <v>100.56697735113194</v>
      </c>
      <c r="O7646" s="118"/>
    </row>
    <row r="7647" spans="9:15" x14ac:dyDescent="0.35">
      <c r="I7647" s="223">
        <v>51160</v>
      </c>
      <c r="J7647" s="233">
        <v>99.978460738981298</v>
      </c>
      <c r="K7647" s="235">
        <v>99.997175528242948</v>
      </c>
      <c r="L7647" s="235">
        <v>99.996070831930538</v>
      </c>
      <c r="M7647" s="118"/>
      <c r="N7647" s="118">
        <v>100.56678861033596</v>
      </c>
      <c r="O7647" s="118"/>
    </row>
    <row r="7648" spans="9:15" x14ac:dyDescent="0.35">
      <c r="I7648" s="223">
        <v>51161</v>
      </c>
      <c r="J7648" s="233">
        <v>99.978487297872746</v>
      </c>
      <c r="K7648" s="235">
        <v>99.99717901094553</v>
      </c>
      <c r="L7648" s="235">
        <v>99.996074173059839</v>
      </c>
      <c r="M7648" s="118"/>
      <c r="N7648" s="118">
        <v>100.56659986954</v>
      </c>
      <c r="O7648" s="118"/>
    </row>
    <row r="7649" spans="9:15" x14ac:dyDescent="0.35">
      <c r="I7649" s="223">
        <v>51162</v>
      </c>
      <c r="J7649" s="233">
        <v>99.978513856764195</v>
      </c>
      <c r="K7649" s="235">
        <v>99.997182493648111</v>
      </c>
      <c r="L7649" s="235">
        <v>99.996077514189139</v>
      </c>
      <c r="M7649" s="118"/>
      <c r="N7649" s="118">
        <v>100.56641112874402</v>
      </c>
      <c r="O7649" s="118"/>
    </row>
    <row r="7650" spans="9:15" x14ac:dyDescent="0.35">
      <c r="I7650" s="223">
        <v>51163</v>
      </c>
      <c r="J7650" s="233">
        <v>99.978540415655644</v>
      </c>
      <c r="K7650" s="235">
        <v>99.997185976350693</v>
      </c>
      <c r="L7650" s="235">
        <v>99.996080855318439</v>
      </c>
      <c r="M7650" s="118"/>
      <c r="N7650" s="118">
        <v>100.56622238794806</v>
      </c>
      <c r="O7650" s="118"/>
    </row>
    <row r="7651" spans="9:15" x14ac:dyDescent="0.35">
      <c r="I7651" s="223">
        <v>51164</v>
      </c>
      <c r="J7651" s="233">
        <v>99.978566974547093</v>
      </c>
      <c r="K7651" s="235">
        <v>99.997189459053274</v>
      </c>
      <c r="L7651" s="235">
        <v>99.99608419644774</v>
      </c>
      <c r="M7651" s="118"/>
      <c r="N7651" s="118">
        <v>100.56603364715208</v>
      </c>
      <c r="O7651" s="118"/>
    </row>
    <row r="7652" spans="9:15" x14ac:dyDescent="0.35">
      <c r="I7652" s="223">
        <v>51165</v>
      </c>
      <c r="J7652" s="233">
        <v>99.978593533438541</v>
      </c>
      <c r="K7652" s="235">
        <v>99.997192941755856</v>
      </c>
      <c r="L7652" s="235">
        <v>99.99608753757704</v>
      </c>
      <c r="M7652" s="118"/>
      <c r="N7652" s="118">
        <v>100.56584490635612</v>
      </c>
      <c r="O7652" s="118"/>
    </row>
    <row r="7653" spans="9:15" x14ac:dyDescent="0.35">
      <c r="I7653" s="223">
        <v>51166</v>
      </c>
      <c r="J7653" s="233">
        <v>99.97862009232999</v>
      </c>
      <c r="K7653" s="235">
        <v>99.997196424458437</v>
      </c>
      <c r="L7653" s="235">
        <v>99.99609087870634</v>
      </c>
      <c r="M7653" s="118"/>
      <c r="N7653" s="118">
        <v>100.56565616556014</v>
      </c>
      <c r="O7653" s="118"/>
    </row>
    <row r="7654" spans="9:15" x14ac:dyDescent="0.35">
      <c r="I7654" s="223">
        <v>51167</v>
      </c>
      <c r="J7654" s="233">
        <v>99.978646651221439</v>
      </c>
      <c r="K7654" s="235">
        <v>99.997199907161018</v>
      </c>
      <c r="L7654" s="235">
        <v>99.996094219835641</v>
      </c>
      <c r="M7654" s="118"/>
      <c r="N7654" s="118">
        <v>100.56546742476418</v>
      </c>
      <c r="O7654" s="118"/>
    </row>
    <row r="7655" spans="9:15" x14ac:dyDescent="0.35">
      <c r="I7655" s="223">
        <v>51168</v>
      </c>
      <c r="J7655" s="233">
        <v>99.978673210112888</v>
      </c>
      <c r="K7655" s="235">
        <v>99.9972033898636</v>
      </c>
      <c r="L7655" s="235">
        <v>99.996097560964941</v>
      </c>
      <c r="M7655" s="118"/>
      <c r="N7655" s="118">
        <v>100.5652786839682</v>
      </c>
      <c r="O7655" s="118"/>
    </row>
    <row r="7656" spans="9:15" x14ac:dyDescent="0.35">
      <c r="I7656" s="223">
        <v>51169</v>
      </c>
      <c r="J7656" s="233">
        <v>99.978699769004336</v>
      </c>
      <c r="K7656" s="235">
        <v>99.997206872566181</v>
      </c>
      <c r="L7656" s="235">
        <v>99.996100902094241</v>
      </c>
      <c r="M7656" s="118"/>
      <c r="N7656" s="118">
        <v>100.56508994317224</v>
      </c>
      <c r="O7656" s="118"/>
    </row>
    <row r="7657" spans="9:15" x14ac:dyDescent="0.35">
      <c r="I7657" s="223">
        <v>51170</v>
      </c>
      <c r="J7657" s="233">
        <v>99.978726327895785</v>
      </c>
      <c r="K7657" s="235">
        <v>99.997210355268763</v>
      </c>
      <c r="L7657" s="235">
        <v>99.996104243223542</v>
      </c>
      <c r="M7657" s="118"/>
      <c r="N7657" s="118">
        <v>100.56490120237626</v>
      </c>
      <c r="O7657" s="118"/>
    </row>
    <row r="7658" spans="9:15" x14ac:dyDescent="0.35">
      <c r="I7658" s="223">
        <v>51171</v>
      </c>
      <c r="J7658" s="233">
        <v>99.978752886787234</v>
      </c>
      <c r="K7658" s="235">
        <v>99.997213837971344</v>
      </c>
      <c r="L7658" s="235">
        <v>99.996107584352842</v>
      </c>
      <c r="M7658" s="118"/>
      <c r="N7658" s="118">
        <v>100.5647124615803</v>
      </c>
      <c r="O7658" s="118"/>
    </row>
    <row r="7659" spans="9:15" x14ac:dyDescent="0.35">
      <c r="I7659" s="223">
        <v>51172</v>
      </c>
      <c r="J7659" s="233">
        <v>99.978779445678683</v>
      </c>
      <c r="K7659" s="235">
        <v>99.997217320673926</v>
      </c>
      <c r="L7659" s="235">
        <v>99.996110925482142</v>
      </c>
      <c r="M7659" s="118"/>
      <c r="N7659" s="118">
        <v>100.56452372078432</v>
      </c>
      <c r="O7659" s="118"/>
    </row>
    <row r="7660" spans="9:15" x14ac:dyDescent="0.35">
      <c r="I7660" s="223">
        <v>51173</v>
      </c>
      <c r="J7660" s="233">
        <v>99.978806004570131</v>
      </c>
      <c r="K7660" s="235">
        <v>99.997220803376507</v>
      </c>
      <c r="L7660" s="235">
        <v>99.996114266611443</v>
      </c>
      <c r="M7660" s="118"/>
      <c r="N7660" s="118">
        <v>100.56433497998836</v>
      </c>
      <c r="O7660" s="118"/>
    </row>
    <row r="7661" spans="9:15" x14ac:dyDescent="0.35">
      <c r="I7661" s="223">
        <v>51174</v>
      </c>
      <c r="J7661" s="233">
        <v>99.97883256346158</v>
      </c>
      <c r="K7661" s="235">
        <v>99.997224286079089</v>
      </c>
      <c r="L7661" s="235">
        <v>99.996117607740743</v>
      </c>
      <c r="M7661" s="118"/>
      <c r="N7661" s="118">
        <v>100.56414623919238</v>
      </c>
      <c r="O7661" s="118"/>
    </row>
    <row r="7662" spans="9:15" x14ac:dyDescent="0.35">
      <c r="I7662" s="223">
        <v>51175</v>
      </c>
      <c r="J7662" s="233">
        <v>99.978859122353029</v>
      </c>
      <c r="K7662" s="235">
        <v>99.99722776878167</v>
      </c>
      <c r="L7662" s="235">
        <v>99.996120948870043</v>
      </c>
      <c r="M7662" s="118"/>
      <c r="N7662" s="118">
        <v>100.56395749839642</v>
      </c>
      <c r="O7662" s="118"/>
    </row>
    <row r="7663" spans="9:15" x14ac:dyDescent="0.35">
      <c r="I7663" s="223">
        <v>51176</v>
      </c>
      <c r="J7663" s="233">
        <v>99.978885681244478</v>
      </c>
      <c r="K7663" s="235">
        <v>99.997231251484251</v>
      </c>
      <c r="L7663" s="235">
        <v>99.996124289999344</v>
      </c>
      <c r="M7663" s="118"/>
      <c r="N7663" s="118">
        <v>100.56376875760044</v>
      </c>
      <c r="O7663" s="118"/>
    </row>
    <row r="7664" spans="9:15" x14ac:dyDescent="0.35">
      <c r="I7664" s="223">
        <v>51177</v>
      </c>
      <c r="J7664" s="233">
        <v>99.978912240135926</v>
      </c>
      <c r="K7664" s="235">
        <v>99.997234734186833</v>
      </c>
      <c r="L7664" s="235">
        <v>99.996127631128644</v>
      </c>
      <c r="M7664" s="118"/>
      <c r="N7664" s="118">
        <v>100.56358001680448</v>
      </c>
      <c r="O7664" s="118"/>
    </row>
    <row r="7665" spans="9:15" x14ac:dyDescent="0.35">
      <c r="I7665" s="223">
        <v>51178</v>
      </c>
      <c r="J7665" s="233">
        <v>99.978938799027375</v>
      </c>
      <c r="K7665" s="235">
        <v>99.997238216889414</v>
      </c>
      <c r="L7665" s="235">
        <v>99.996130972257944</v>
      </c>
      <c r="M7665" s="118"/>
      <c r="N7665" s="118">
        <v>100.5633912760085</v>
      </c>
      <c r="O7665" s="118"/>
    </row>
    <row r="7666" spans="9:15" x14ac:dyDescent="0.35">
      <c r="I7666" s="223">
        <v>51179</v>
      </c>
      <c r="J7666" s="233">
        <v>99.978965357918824</v>
      </c>
      <c r="K7666" s="235">
        <v>99.997241699591996</v>
      </c>
      <c r="L7666" s="235">
        <v>99.996134313387245</v>
      </c>
      <c r="M7666" s="118"/>
      <c r="N7666" s="118">
        <v>100.56320253521254</v>
      </c>
      <c r="O7666" s="118"/>
    </row>
    <row r="7667" spans="9:15" x14ac:dyDescent="0.35">
      <c r="I7667" s="223">
        <v>51180</v>
      </c>
      <c r="J7667" s="233">
        <v>99.978991916810273</v>
      </c>
      <c r="K7667" s="235">
        <v>99.997245182294577</v>
      </c>
      <c r="L7667" s="235">
        <v>99.996137654516545</v>
      </c>
      <c r="M7667" s="118"/>
      <c r="N7667" s="118">
        <v>100.56301379441656</v>
      </c>
      <c r="O7667" s="118"/>
    </row>
    <row r="7668" spans="9:15" x14ac:dyDescent="0.35">
      <c r="I7668" s="223">
        <v>51181</v>
      </c>
      <c r="J7668" s="233">
        <v>99.979018475701722</v>
      </c>
      <c r="K7668" s="235">
        <v>99.997248664997159</v>
      </c>
      <c r="L7668" s="235">
        <v>99.996140995645845</v>
      </c>
      <c r="M7668" s="118"/>
      <c r="N7668" s="118">
        <v>100.5628250536206</v>
      </c>
      <c r="O7668" s="118"/>
    </row>
    <row r="7669" spans="9:15" x14ac:dyDescent="0.35">
      <c r="I7669" s="223">
        <v>51182</v>
      </c>
      <c r="J7669" s="233">
        <v>99.97904503459317</v>
      </c>
      <c r="K7669" s="235">
        <v>99.99725214769974</v>
      </c>
      <c r="L7669" s="235">
        <v>99.996144336775146</v>
      </c>
      <c r="M7669" s="118"/>
      <c r="N7669" s="118">
        <v>100.56263631282462</v>
      </c>
      <c r="O7669" s="118"/>
    </row>
    <row r="7670" spans="9:15" x14ac:dyDescent="0.35">
      <c r="I7670" s="223">
        <v>51183</v>
      </c>
      <c r="J7670" s="233">
        <v>99.979071593484619</v>
      </c>
      <c r="K7670" s="235">
        <v>99.997255630402321</v>
      </c>
      <c r="L7670" s="235">
        <v>99.996147677904446</v>
      </c>
      <c r="M7670" s="118"/>
      <c r="N7670" s="118">
        <v>100.56244757202866</v>
      </c>
      <c r="O7670" s="118"/>
    </row>
    <row r="7671" spans="9:15" x14ac:dyDescent="0.35">
      <c r="I7671" s="223">
        <v>51184</v>
      </c>
      <c r="J7671" s="233">
        <v>99.979098152376068</v>
      </c>
      <c r="K7671" s="235">
        <v>99.997259113104903</v>
      </c>
      <c r="L7671" s="235">
        <v>99.996151019033746</v>
      </c>
      <c r="M7671" s="118"/>
      <c r="N7671" s="118">
        <v>100.56225883123268</v>
      </c>
      <c r="O7671" s="118"/>
    </row>
    <row r="7672" spans="9:15" x14ac:dyDescent="0.35">
      <c r="I7672" s="223">
        <v>51185</v>
      </c>
      <c r="J7672" s="233">
        <v>99.979124711267517</v>
      </c>
      <c r="K7672" s="235">
        <v>99.997262595807484</v>
      </c>
      <c r="L7672" s="235">
        <v>99.996154360163047</v>
      </c>
      <c r="M7672" s="118"/>
      <c r="N7672" s="118">
        <v>100.56207009043672</v>
      </c>
      <c r="O7672" s="118"/>
    </row>
    <row r="7673" spans="9:15" x14ac:dyDescent="0.35">
      <c r="I7673" s="223">
        <v>51186</v>
      </c>
      <c r="J7673" s="233">
        <v>99.979151270158965</v>
      </c>
      <c r="K7673" s="235">
        <v>99.997266078510066</v>
      </c>
      <c r="L7673" s="235">
        <v>99.996157701292347</v>
      </c>
      <c r="M7673" s="118"/>
      <c r="N7673" s="118">
        <v>100.56188134964074</v>
      </c>
      <c r="O7673" s="118"/>
    </row>
    <row r="7674" spans="9:15" x14ac:dyDescent="0.35">
      <c r="I7674" s="223">
        <v>51187</v>
      </c>
      <c r="J7674" s="233">
        <v>99.979177829050414</v>
      </c>
      <c r="K7674" s="235">
        <v>99.997269561212647</v>
      </c>
      <c r="L7674" s="235">
        <v>99.996161042421647</v>
      </c>
      <c r="M7674" s="118"/>
      <c r="N7674" s="118">
        <v>100.56169260884478</v>
      </c>
      <c r="O7674" s="118"/>
    </row>
    <row r="7675" spans="9:15" x14ac:dyDescent="0.35">
      <c r="I7675" s="223">
        <v>51188</v>
      </c>
      <c r="J7675" s="233">
        <v>99.979204387941863</v>
      </c>
      <c r="K7675" s="235">
        <v>99.997273043915229</v>
      </c>
      <c r="L7675" s="235">
        <v>99.996164383550948</v>
      </c>
      <c r="M7675" s="118"/>
      <c r="N7675" s="118">
        <v>100.5615038680488</v>
      </c>
      <c r="O7675" s="118"/>
    </row>
    <row r="7676" spans="9:15" x14ac:dyDescent="0.35">
      <c r="I7676" s="223">
        <v>51189</v>
      </c>
      <c r="J7676" s="233">
        <v>99.979230946833312</v>
      </c>
      <c r="K7676" s="235">
        <v>99.99727652661781</v>
      </c>
      <c r="L7676" s="235">
        <v>99.996167724680248</v>
      </c>
      <c r="M7676" s="118"/>
      <c r="N7676" s="118">
        <v>100.56131512725284</v>
      </c>
      <c r="O7676" s="118"/>
    </row>
    <row r="7677" spans="9:15" x14ac:dyDescent="0.35">
      <c r="I7677" s="223">
        <v>51190</v>
      </c>
      <c r="J7677" s="233">
        <v>99.97925750572476</v>
      </c>
      <c r="K7677" s="235">
        <v>99.997280009320392</v>
      </c>
      <c r="L7677" s="235">
        <v>99.996171065809548</v>
      </c>
      <c r="M7677" s="118"/>
      <c r="N7677" s="118">
        <v>100.56112638645686</v>
      </c>
      <c r="O7677" s="118"/>
    </row>
    <row r="7678" spans="9:15" x14ac:dyDescent="0.35">
      <c r="I7678" s="223">
        <v>51191</v>
      </c>
      <c r="J7678" s="233">
        <v>99.979284064616209</v>
      </c>
      <c r="K7678" s="235">
        <v>99.997283492022973</v>
      </c>
      <c r="L7678" s="235">
        <v>99.996174406938849</v>
      </c>
      <c r="M7678" s="118"/>
      <c r="N7678" s="118">
        <v>100.5609376456609</v>
      </c>
      <c r="O7678" s="118"/>
    </row>
    <row r="7679" spans="9:15" x14ac:dyDescent="0.35">
      <c r="I7679" s="223">
        <v>51192</v>
      </c>
      <c r="J7679" s="233">
        <v>99.979310623507658</v>
      </c>
      <c r="K7679" s="235">
        <v>99.997286974725554</v>
      </c>
      <c r="L7679" s="235">
        <v>99.996177748068149</v>
      </c>
      <c r="M7679" s="118"/>
      <c r="N7679" s="118">
        <v>100.56074890486492</v>
      </c>
      <c r="O7679" s="118"/>
    </row>
    <row r="7680" spans="9:15" x14ac:dyDescent="0.35">
      <c r="I7680" s="223">
        <v>51193</v>
      </c>
      <c r="J7680" s="233">
        <v>99.979337182399107</v>
      </c>
      <c r="K7680" s="235">
        <v>99.997290457428136</v>
      </c>
      <c r="L7680" s="235">
        <v>99.996181089197449</v>
      </c>
      <c r="M7680" s="118"/>
      <c r="N7680" s="118">
        <v>100.56056016406896</v>
      </c>
      <c r="O7680" s="118"/>
    </row>
    <row r="7681" spans="9:15" x14ac:dyDescent="0.35">
      <c r="I7681" s="223">
        <v>51194</v>
      </c>
      <c r="J7681" s="233">
        <v>99.979363741290555</v>
      </c>
      <c r="K7681" s="235">
        <v>99.997293940130717</v>
      </c>
      <c r="L7681" s="235">
        <v>99.99618443032675</v>
      </c>
      <c r="M7681" s="118"/>
      <c r="N7681" s="118">
        <v>100.56037142327298</v>
      </c>
      <c r="O7681" s="118"/>
    </row>
    <row r="7682" spans="9:15" x14ac:dyDescent="0.35">
      <c r="I7682" s="223">
        <v>51195</v>
      </c>
      <c r="J7682" s="233">
        <v>99.979390300182004</v>
      </c>
      <c r="K7682" s="235">
        <v>99.997297422833299</v>
      </c>
      <c r="L7682" s="235">
        <v>99.99618777145605</v>
      </c>
      <c r="M7682" s="118"/>
      <c r="N7682" s="118">
        <v>100.56018268247702</v>
      </c>
      <c r="O7682" s="118"/>
    </row>
    <row r="7683" spans="9:15" x14ac:dyDescent="0.35">
      <c r="I7683" s="223">
        <v>51196</v>
      </c>
      <c r="J7683" s="233">
        <v>99.979416859073453</v>
      </c>
      <c r="K7683" s="235">
        <v>99.99730090553588</v>
      </c>
      <c r="L7683" s="235">
        <v>99.99619111258535</v>
      </c>
      <c r="M7683" s="118"/>
      <c r="N7683" s="118">
        <v>100.55999394168104</v>
      </c>
      <c r="O7683" s="118"/>
    </row>
    <row r="7684" spans="9:15" x14ac:dyDescent="0.35">
      <c r="I7684" s="223">
        <v>51197</v>
      </c>
      <c r="J7684" s="233">
        <v>99.979443417964902</v>
      </c>
      <c r="K7684" s="235">
        <v>99.997304388238462</v>
      </c>
      <c r="L7684" s="235">
        <v>99.996194453714651</v>
      </c>
      <c r="M7684" s="118"/>
      <c r="N7684" s="118">
        <v>100.55980520088508</v>
      </c>
      <c r="O7684" s="118"/>
    </row>
    <row r="7685" spans="9:15" x14ac:dyDescent="0.35">
      <c r="I7685" s="223">
        <v>51198</v>
      </c>
      <c r="J7685" s="233">
        <v>99.97946997685635</v>
      </c>
      <c r="K7685" s="235">
        <v>99.997307870941043</v>
      </c>
      <c r="L7685" s="235">
        <v>99.996197794843951</v>
      </c>
      <c r="M7685" s="118"/>
      <c r="N7685" s="118">
        <v>100.5596164600891</v>
      </c>
      <c r="O7685" s="118"/>
    </row>
    <row r="7686" spans="9:15" x14ac:dyDescent="0.35">
      <c r="I7686" s="223">
        <v>51199</v>
      </c>
      <c r="J7686" s="233">
        <v>99.979496535747799</v>
      </c>
      <c r="K7686" s="235">
        <v>99.997311353643624</v>
      </c>
      <c r="L7686" s="235">
        <v>99.996201135973251</v>
      </c>
      <c r="M7686" s="118"/>
      <c r="N7686" s="118">
        <v>100.55942771929314</v>
      </c>
      <c r="O7686" s="118"/>
    </row>
    <row r="7687" spans="9:15" x14ac:dyDescent="0.35">
      <c r="I7687" s="223">
        <v>51200</v>
      </c>
      <c r="J7687" s="233">
        <v>99.979523094639248</v>
      </c>
      <c r="K7687" s="235">
        <v>99.997314836346206</v>
      </c>
      <c r="L7687" s="235">
        <v>99.996204477102552</v>
      </c>
      <c r="M7687" s="118"/>
      <c r="N7687" s="118">
        <v>100.55923897849716</v>
      </c>
      <c r="O7687" s="118"/>
    </row>
    <row r="7688" spans="9:15" x14ac:dyDescent="0.35">
      <c r="I7688" s="223">
        <v>51201</v>
      </c>
      <c r="J7688" s="233">
        <v>99.979549653530697</v>
      </c>
      <c r="K7688" s="235">
        <v>99.997318319048787</v>
      </c>
      <c r="L7688" s="235">
        <v>99.996207818231852</v>
      </c>
      <c r="M7688" s="118"/>
      <c r="N7688" s="118">
        <v>100.5590502377012</v>
      </c>
      <c r="O7688" s="118"/>
    </row>
    <row r="7689" spans="9:15" x14ac:dyDescent="0.35">
      <c r="I7689" s="223">
        <v>51202</v>
      </c>
      <c r="J7689" s="233">
        <v>99.979576212422145</v>
      </c>
      <c r="K7689" s="235">
        <v>99.997321801751369</v>
      </c>
      <c r="L7689" s="235">
        <v>99.996211159361152</v>
      </c>
      <c r="M7689" s="118"/>
      <c r="N7689" s="118">
        <v>100.55886149690522</v>
      </c>
      <c r="O7689" s="118"/>
    </row>
    <row r="7690" spans="9:15" x14ac:dyDescent="0.35">
      <c r="I7690" s="223">
        <v>51203</v>
      </c>
      <c r="J7690" s="233">
        <v>99.979602771313594</v>
      </c>
      <c r="K7690" s="235">
        <v>99.99732528445395</v>
      </c>
      <c r="L7690" s="235">
        <v>99.996214500490453</v>
      </c>
      <c r="M7690" s="118"/>
      <c r="N7690" s="118">
        <v>100.55867275610926</v>
      </c>
      <c r="O7690" s="118"/>
    </row>
    <row r="7691" spans="9:15" x14ac:dyDescent="0.35">
      <c r="I7691" s="223">
        <v>51204</v>
      </c>
      <c r="J7691" s="233">
        <v>99.979629330205043</v>
      </c>
      <c r="K7691" s="235">
        <v>99.997328767156532</v>
      </c>
      <c r="L7691" s="235">
        <v>99.996217841619753</v>
      </c>
      <c r="M7691" s="118"/>
      <c r="N7691" s="118">
        <v>100.55848401531328</v>
      </c>
      <c r="O7691" s="118"/>
    </row>
    <row r="7692" spans="9:15" x14ac:dyDescent="0.35">
      <c r="I7692" s="223">
        <v>51205</v>
      </c>
      <c r="J7692" s="233">
        <v>99.979655889096492</v>
      </c>
      <c r="K7692" s="235">
        <v>99.997332249859113</v>
      </c>
      <c r="L7692" s="235">
        <v>99.996221182749053</v>
      </c>
      <c r="M7692" s="118"/>
      <c r="N7692" s="118">
        <v>100.55829527451732</v>
      </c>
      <c r="O7692" s="118"/>
    </row>
    <row r="7693" spans="9:15" x14ac:dyDescent="0.35">
      <c r="I7693" s="223">
        <v>51206</v>
      </c>
      <c r="J7693" s="233">
        <v>99.97968244798794</v>
      </c>
      <c r="K7693" s="235">
        <v>99.997335732561694</v>
      </c>
      <c r="L7693" s="235">
        <v>99.996224523878354</v>
      </c>
      <c r="M7693" s="118"/>
      <c r="N7693" s="118">
        <v>100.55810653372134</v>
      </c>
      <c r="O7693" s="118"/>
    </row>
    <row r="7694" spans="9:15" x14ac:dyDescent="0.35">
      <c r="I7694" s="223">
        <v>51207</v>
      </c>
      <c r="J7694" s="233">
        <v>99.979709006879389</v>
      </c>
      <c r="K7694" s="235">
        <v>99.997339215264276</v>
      </c>
      <c r="L7694" s="235">
        <v>99.996227865007654</v>
      </c>
      <c r="M7694" s="118"/>
      <c r="N7694" s="118">
        <v>100.55791779292538</v>
      </c>
      <c r="O7694" s="118"/>
    </row>
    <row r="7695" spans="9:15" x14ac:dyDescent="0.35">
      <c r="I7695" s="223">
        <v>51208</v>
      </c>
      <c r="J7695" s="233">
        <v>99.979735565770838</v>
      </c>
      <c r="K7695" s="235">
        <v>99.997342697966857</v>
      </c>
      <c r="L7695" s="235">
        <v>99.996231206136954</v>
      </c>
      <c r="M7695" s="118"/>
      <c r="N7695" s="118">
        <v>100.5577290521294</v>
      </c>
      <c r="O7695" s="118"/>
    </row>
    <row r="7696" spans="9:15" x14ac:dyDescent="0.35">
      <c r="I7696" s="223">
        <v>51209</v>
      </c>
      <c r="J7696" s="233">
        <v>99.979762124662287</v>
      </c>
      <c r="K7696" s="235">
        <v>99.997346180669439</v>
      </c>
      <c r="L7696" s="235">
        <v>99.996234547266255</v>
      </c>
      <c r="M7696" s="118"/>
      <c r="N7696" s="118">
        <v>100.55754031133344</v>
      </c>
      <c r="O7696" s="118"/>
    </row>
    <row r="7697" spans="9:15" x14ac:dyDescent="0.35">
      <c r="I7697" s="223">
        <v>51210</v>
      </c>
      <c r="J7697" s="233">
        <v>99.979788683553735</v>
      </c>
      <c r="K7697" s="235">
        <v>99.99734966337202</v>
      </c>
      <c r="L7697" s="235">
        <v>99.996237888395555</v>
      </c>
      <c r="M7697" s="118"/>
      <c r="N7697" s="118">
        <v>100.55735157053746</v>
      </c>
      <c r="O7697" s="118"/>
    </row>
    <row r="7698" spans="9:15" x14ac:dyDescent="0.35">
      <c r="I7698" s="223">
        <v>51211</v>
      </c>
      <c r="J7698" s="233">
        <v>99.979815242445184</v>
      </c>
      <c r="K7698" s="235">
        <v>99.997353146074602</v>
      </c>
      <c r="L7698" s="235">
        <v>99.996241229524855</v>
      </c>
      <c r="M7698" s="118"/>
      <c r="N7698" s="118">
        <v>100.5571628297415</v>
      </c>
      <c r="O7698" s="118"/>
    </row>
    <row r="7699" spans="9:15" x14ac:dyDescent="0.35">
      <c r="I7699" s="223">
        <v>51212</v>
      </c>
      <c r="J7699" s="233">
        <v>99.979841801336633</v>
      </c>
      <c r="K7699" s="235">
        <v>99.997356628777183</v>
      </c>
      <c r="L7699" s="235">
        <v>99.996244570654156</v>
      </c>
      <c r="M7699" s="118"/>
      <c r="N7699" s="118">
        <v>100.55697408894552</v>
      </c>
      <c r="O7699" s="118"/>
    </row>
    <row r="7700" spans="9:15" x14ac:dyDescent="0.35">
      <c r="I7700" s="223">
        <v>51213</v>
      </c>
      <c r="J7700" s="233">
        <v>99.979868360228082</v>
      </c>
      <c r="K7700" s="235">
        <v>99.997360111479765</v>
      </c>
      <c r="L7700" s="235">
        <v>99.996247911783456</v>
      </c>
      <c r="M7700" s="118"/>
      <c r="N7700" s="118">
        <v>100.55678534814956</v>
      </c>
      <c r="O7700" s="118"/>
    </row>
    <row r="7701" spans="9:15" x14ac:dyDescent="0.35">
      <c r="I7701" s="223">
        <v>51214</v>
      </c>
      <c r="J7701" s="233">
        <v>99.979894919119531</v>
      </c>
      <c r="K7701" s="235">
        <v>99.997363594182346</v>
      </c>
      <c r="L7701" s="235">
        <v>99.996251252912757</v>
      </c>
      <c r="M7701" s="118"/>
      <c r="N7701" s="118">
        <v>100.55659660735358</v>
      </c>
      <c r="O7701" s="118"/>
    </row>
    <row r="7702" spans="9:15" x14ac:dyDescent="0.35">
      <c r="I7702" s="223">
        <v>51215</v>
      </c>
      <c r="J7702" s="233">
        <v>99.979921478010979</v>
      </c>
      <c r="K7702" s="235">
        <v>99.997367076884927</v>
      </c>
      <c r="L7702" s="235">
        <v>99.996254594042057</v>
      </c>
      <c r="M7702" s="118"/>
      <c r="N7702" s="118">
        <v>100.55640786655762</v>
      </c>
      <c r="O7702" s="118"/>
    </row>
    <row r="7703" spans="9:15" x14ac:dyDescent="0.35">
      <c r="I7703" s="223">
        <v>51216</v>
      </c>
      <c r="J7703" s="233">
        <v>99.979948036902428</v>
      </c>
      <c r="K7703" s="235">
        <v>99.997370559587509</v>
      </c>
      <c r="L7703" s="235">
        <v>99.996257935171357</v>
      </c>
      <c r="M7703" s="118"/>
      <c r="N7703" s="118">
        <v>100.55621912576164</v>
      </c>
      <c r="O7703" s="118"/>
    </row>
    <row r="7704" spans="9:15" x14ac:dyDescent="0.35">
      <c r="I7704" s="223">
        <v>51217</v>
      </c>
      <c r="J7704" s="233">
        <v>99.979974595793877</v>
      </c>
      <c r="K7704" s="235">
        <v>99.99737404229009</v>
      </c>
      <c r="L7704" s="235">
        <v>99.996261276300658</v>
      </c>
      <c r="M7704" s="118"/>
      <c r="N7704" s="118">
        <v>100.55603038496568</v>
      </c>
      <c r="O7704" s="118"/>
    </row>
    <row r="7705" spans="9:15" x14ac:dyDescent="0.35">
      <c r="I7705" s="223">
        <v>51218</v>
      </c>
      <c r="J7705" s="233">
        <v>99.980001154685326</v>
      </c>
      <c r="K7705" s="235">
        <v>99.997377524992672</v>
      </c>
      <c r="L7705" s="235">
        <v>99.996264617429958</v>
      </c>
      <c r="M7705" s="118"/>
      <c r="N7705" s="118">
        <v>100.5558416441697</v>
      </c>
      <c r="O7705" s="118"/>
    </row>
    <row r="7706" spans="9:15" x14ac:dyDescent="0.35">
      <c r="I7706" s="223">
        <v>51219</v>
      </c>
      <c r="J7706" s="233">
        <v>99.980027713576774</v>
      </c>
      <c r="K7706" s="235">
        <v>99.997381007695253</v>
      </c>
      <c r="L7706" s="235">
        <v>99.996267958559258</v>
      </c>
      <c r="M7706" s="118"/>
      <c r="N7706" s="118">
        <v>100.55565290337374</v>
      </c>
      <c r="O7706" s="118"/>
    </row>
    <row r="7707" spans="9:15" x14ac:dyDescent="0.35">
      <c r="I7707" s="223">
        <v>51220</v>
      </c>
      <c r="J7707" s="233">
        <v>99.980054272468223</v>
      </c>
      <c r="K7707" s="235">
        <v>99.997384490397835</v>
      </c>
      <c r="L7707" s="235">
        <v>99.996271299688559</v>
      </c>
      <c r="M7707" s="118"/>
      <c r="N7707" s="118">
        <v>100.55546416257776</v>
      </c>
      <c r="O7707" s="118"/>
    </row>
    <row r="7708" spans="9:15" x14ac:dyDescent="0.35">
      <c r="I7708" s="223">
        <v>51221</v>
      </c>
      <c r="J7708" s="233">
        <v>99.980080831359672</v>
      </c>
      <c r="K7708" s="235">
        <v>99.997387973100416</v>
      </c>
      <c r="L7708" s="235">
        <v>99.996274640817859</v>
      </c>
      <c r="M7708" s="118"/>
      <c r="N7708" s="118">
        <v>100.5552754217818</v>
      </c>
      <c r="O7708" s="118"/>
    </row>
    <row r="7709" spans="9:15" x14ac:dyDescent="0.35">
      <c r="I7709" s="223">
        <v>51222</v>
      </c>
      <c r="J7709" s="233">
        <v>99.980107390251121</v>
      </c>
      <c r="K7709" s="235">
        <v>99.997391455802997</v>
      </c>
      <c r="L7709" s="235">
        <v>99.996277981947159</v>
      </c>
      <c r="M7709" s="118"/>
      <c r="N7709" s="118">
        <v>100.55508668098582</v>
      </c>
      <c r="O7709" s="118"/>
    </row>
    <row r="7710" spans="9:15" x14ac:dyDescent="0.35">
      <c r="I7710" s="223">
        <v>51223</v>
      </c>
      <c r="J7710" s="233">
        <v>99.980133949142569</v>
      </c>
      <c r="K7710" s="235">
        <v>99.997394938505579</v>
      </c>
      <c r="L7710" s="235">
        <v>99.99628132307646</v>
      </c>
      <c r="M7710" s="118"/>
      <c r="N7710" s="118">
        <v>100.55489794018986</v>
      </c>
      <c r="O7710" s="118"/>
    </row>
    <row r="7711" spans="9:15" x14ac:dyDescent="0.35">
      <c r="I7711" s="223">
        <v>51224</v>
      </c>
      <c r="J7711" s="233">
        <v>99.980160508034018</v>
      </c>
      <c r="K7711" s="235">
        <v>99.99739842120816</v>
      </c>
      <c r="L7711" s="235">
        <v>99.99628466420576</v>
      </c>
      <c r="M7711" s="118"/>
      <c r="N7711" s="118">
        <v>100.55470919939388</v>
      </c>
      <c r="O7711" s="118"/>
    </row>
    <row r="7712" spans="9:15" x14ac:dyDescent="0.35">
      <c r="I7712" s="223">
        <v>51225</v>
      </c>
      <c r="J7712" s="233">
        <v>99.980187066925467</v>
      </c>
      <c r="K7712" s="235">
        <v>99.997401903910742</v>
      </c>
      <c r="L7712" s="235">
        <v>99.99628800533506</v>
      </c>
      <c r="M7712" s="118"/>
      <c r="N7712" s="118">
        <v>100.55452045859792</v>
      </c>
      <c r="O7712" s="118"/>
    </row>
    <row r="7713" spans="9:15" x14ac:dyDescent="0.35">
      <c r="I7713" s="223">
        <v>51226</v>
      </c>
      <c r="J7713" s="233">
        <v>99.980213625816916</v>
      </c>
      <c r="K7713" s="235">
        <v>99.997405386613323</v>
      </c>
      <c r="L7713" s="235">
        <v>99.996291346464361</v>
      </c>
      <c r="M7713" s="118"/>
      <c r="N7713" s="118">
        <v>100.55433171780194</v>
      </c>
      <c r="O7713" s="118"/>
    </row>
    <row r="7714" spans="9:15" x14ac:dyDescent="0.35">
      <c r="I7714" s="223">
        <v>51227</v>
      </c>
      <c r="J7714" s="233">
        <v>99.980240184708364</v>
      </c>
      <c r="K7714" s="235">
        <v>99.997408869315905</v>
      </c>
      <c r="L7714" s="235">
        <v>99.996294687593661</v>
      </c>
      <c r="M7714" s="118"/>
      <c r="N7714" s="118">
        <v>100.55414297700598</v>
      </c>
      <c r="O7714" s="118"/>
    </row>
    <row r="7715" spans="9:15" x14ac:dyDescent="0.35">
      <c r="I7715" s="223">
        <v>51228</v>
      </c>
      <c r="J7715" s="233">
        <v>99.980266743599813</v>
      </c>
      <c r="K7715" s="235">
        <v>99.997412352018486</v>
      </c>
      <c r="L7715" s="235">
        <v>99.996298028722961</v>
      </c>
      <c r="M7715" s="118"/>
      <c r="N7715" s="118">
        <v>100.55395423621</v>
      </c>
      <c r="O7715" s="118"/>
    </row>
    <row r="7716" spans="9:15" x14ac:dyDescent="0.35">
      <c r="I7716" s="223">
        <v>51229</v>
      </c>
      <c r="J7716" s="233">
        <v>99.980293302491262</v>
      </c>
      <c r="K7716" s="235">
        <v>99.997415834721068</v>
      </c>
      <c r="L7716" s="235">
        <v>99.996301369852262</v>
      </c>
      <c r="M7716" s="118"/>
      <c r="N7716" s="118">
        <v>100.55376549541404</v>
      </c>
      <c r="O7716" s="118"/>
    </row>
    <row r="7717" spans="9:15" x14ac:dyDescent="0.35">
      <c r="I7717" s="223">
        <v>51230</v>
      </c>
      <c r="J7717" s="233">
        <v>99.980319861382711</v>
      </c>
      <c r="K7717" s="235">
        <v>99.997419317423649</v>
      </c>
      <c r="L7717" s="235">
        <v>99.996304710981562</v>
      </c>
      <c r="M7717" s="118"/>
      <c r="N7717" s="118">
        <v>100.55357675461806</v>
      </c>
      <c r="O7717" s="118"/>
    </row>
    <row r="7718" spans="9:15" x14ac:dyDescent="0.35">
      <c r="I7718" s="223">
        <v>51231</v>
      </c>
      <c r="J7718" s="233">
        <v>99.980346420274159</v>
      </c>
      <c r="K7718" s="235">
        <v>99.99742280012623</v>
      </c>
      <c r="L7718" s="235">
        <v>99.996308052110862</v>
      </c>
      <c r="M7718" s="118"/>
      <c r="N7718" s="118">
        <v>100.5533880138221</v>
      </c>
      <c r="O7718" s="118"/>
    </row>
    <row r="7719" spans="9:15" x14ac:dyDescent="0.35">
      <c r="I7719" s="223">
        <v>51232</v>
      </c>
      <c r="J7719" s="233">
        <v>99.980372979165608</v>
      </c>
      <c r="K7719" s="235">
        <v>99.997426282828812</v>
      </c>
      <c r="L7719" s="235">
        <v>99.996311393240163</v>
      </c>
      <c r="M7719" s="118"/>
      <c r="N7719" s="118">
        <v>100.55319927302612</v>
      </c>
      <c r="O7719" s="118"/>
    </row>
    <row r="7720" spans="9:15" x14ac:dyDescent="0.35">
      <c r="I7720" s="223">
        <v>51233</v>
      </c>
      <c r="J7720" s="233">
        <v>99.980399538057057</v>
      </c>
      <c r="K7720" s="235">
        <v>99.997429765531393</v>
      </c>
      <c r="L7720" s="235">
        <v>99.996314734369463</v>
      </c>
      <c r="M7720" s="118"/>
      <c r="N7720" s="118">
        <v>100.55301053223016</v>
      </c>
      <c r="O7720" s="118"/>
    </row>
    <row r="7721" spans="9:15" x14ac:dyDescent="0.35">
      <c r="I7721" s="223">
        <v>51234</v>
      </c>
      <c r="J7721" s="233">
        <v>99.980426096948506</v>
      </c>
      <c r="K7721" s="235">
        <v>99.997433248233975</v>
      </c>
      <c r="L7721" s="235">
        <v>99.996318075498763</v>
      </c>
      <c r="M7721" s="118"/>
      <c r="N7721" s="118">
        <v>100.55282179143418</v>
      </c>
      <c r="O7721" s="118"/>
    </row>
    <row r="7722" spans="9:15" x14ac:dyDescent="0.35">
      <c r="I7722" s="223">
        <v>51235</v>
      </c>
      <c r="J7722" s="233">
        <v>99.980452655839954</v>
      </c>
      <c r="K7722" s="235">
        <v>99.997436730936556</v>
      </c>
      <c r="L7722" s="235">
        <v>99.996321416628064</v>
      </c>
      <c r="M7722" s="118"/>
      <c r="N7722" s="118">
        <v>100.55263305063822</v>
      </c>
      <c r="O7722" s="118"/>
    </row>
    <row r="7723" spans="9:15" x14ac:dyDescent="0.35">
      <c r="I7723" s="223">
        <v>51236</v>
      </c>
      <c r="J7723" s="233">
        <v>99.980479214731403</v>
      </c>
      <c r="K7723" s="235">
        <v>99.997440213639138</v>
      </c>
      <c r="L7723" s="235">
        <v>99.996324757757364</v>
      </c>
      <c r="M7723" s="118"/>
      <c r="N7723" s="118">
        <v>100.55244430984224</v>
      </c>
      <c r="O7723" s="118"/>
    </row>
    <row r="7724" spans="9:15" x14ac:dyDescent="0.35">
      <c r="I7724" s="223">
        <v>51237</v>
      </c>
      <c r="J7724" s="233">
        <v>99.980505773622852</v>
      </c>
      <c r="K7724" s="235">
        <v>99.997443696341719</v>
      </c>
      <c r="L7724" s="235">
        <v>99.996328098886664</v>
      </c>
      <c r="M7724" s="118"/>
      <c r="N7724" s="118">
        <v>100.55225556904628</v>
      </c>
      <c r="O7724" s="118"/>
    </row>
    <row r="7725" spans="9:15" x14ac:dyDescent="0.35">
      <c r="I7725" s="223">
        <v>51238</v>
      </c>
      <c r="J7725" s="233">
        <v>99.980532332514301</v>
      </c>
      <c r="K7725" s="235">
        <v>99.9974471790443</v>
      </c>
      <c r="L7725" s="235">
        <v>99.996331440015965</v>
      </c>
      <c r="M7725" s="118"/>
      <c r="N7725" s="118">
        <v>100.5520668282503</v>
      </c>
      <c r="O7725" s="118"/>
    </row>
    <row r="7726" spans="9:15" x14ac:dyDescent="0.35">
      <c r="I7726" s="223">
        <v>51239</v>
      </c>
      <c r="J7726" s="233">
        <v>99.980558891405749</v>
      </c>
      <c r="K7726" s="235">
        <v>99.997450661746882</v>
      </c>
      <c r="L7726" s="235">
        <v>99.996334781145265</v>
      </c>
      <c r="M7726" s="118"/>
      <c r="N7726" s="118">
        <v>100.55187808745434</v>
      </c>
      <c r="O7726" s="118"/>
    </row>
    <row r="7727" spans="9:15" x14ac:dyDescent="0.35">
      <c r="I7727" s="223">
        <v>51240</v>
      </c>
      <c r="J7727" s="233">
        <v>99.980585450297198</v>
      </c>
      <c r="K7727" s="235">
        <v>99.997454144449463</v>
      </c>
      <c r="L7727" s="235">
        <v>99.996338122274565</v>
      </c>
      <c r="M7727" s="118"/>
      <c r="N7727" s="118">
        <v>100.55168934665836</v>
      </c>
      <c r="O7727" s="118"/>
    </row>
    <row r="7728" spans="9:15" x14ac:dyDescent="0.35">
      <c r="I7728" s="223">
        <v>51241</v>
      </c>
      <c r="J7728" s="233">
        <v>99.980612009188647</v>
      </c>
      <c r="K7728" s="235">
        <v>99.997457627152045</v>
      </c>
      <c r="L7728" s="235">
        <v>99.996341463403866</v>
      </c>
      <c r="M7728" s="118"/>
      <c r="N7728" s="118">
        <v>100.5515006058624</v>
      </c>
      <c r="O7728" s="118"/>
    </row>
    <row r="7729" spans="9:15" x14ac:dyDescent="0.35">
      <c r="I7729" s="223">
        <v>51242</v>
      </c>
      <c r="J7729" s="233">
        <v>99.980638568080096</v>
      </c>
      <c r="K7729" s="235">
        <v>99.997461109854626</v>
      </c>
      <c r="L7729" s="235">
        <v>99.996344804533166</v>
      </c>
      <c r="M7729" s="118"/>
      <c r="N7729" s="118">
        <v>100.55131186506642</v>
      </c>
      <c r="O7729" s="118"/>
    </row>
    <row r="7730" spans="9:15" x14ac:dyDescent="0.35">
      <c r="I7730" s="223">
        <v>51243</v>
      </c>
      <c r="J7730" s="233">
        <v>99.980665126971545</v>
      </c>
      <c r="K7730" s="235">
        <v>99.997464592557208</v>
      </c>
      <c r="L7730" s="235">
        <v>99.996348145662466</v>
      </c>
      <c r="M7730" s="118"/>
      <c r="N7730" s="118">
        <v>100.55112312427046</v>
      </c>
      <c r="O7730" s="118"/>
    </row>
    <row r="7731" spans="9:15" x14ac:dyDescent="0.35">
      <c r="I7731" s="223">
        <v>51244</v>
      </c>
      <c r="J7731" s="233">
        <v>99.980691685862993</v>
      </c>
      <c r="K7731" s="235">
        <v>99.997468075259789</v>
      </c>
      <c r="L7731" s="235">
        <v>99.996351486791767</v>
      </c>
      <c r="M7731" s="118"/>
      <c r="N7731" s="118">
        <v>100.55093438347448</v>
      </c>
      <c r="O7731" s="118"/>
    </row>
    <row r="7732" spans="9:15" x14ac:dyDescent="0.35">
      <c r="I7732" s="223">
        <v>51245</v>
      </c>
      <c r="J7732" s="233">
        <v>99.980718244754442</v>
      </c>
      <c r="K7732" s="235">
        <v>99.997471557962371</v>
      </c>
      <c r="L7732" s="235">
        <v>99.996354827921067</v>
      </c>
      <c r="M7732" s="118"/>
      <c r="N7732" s="118">
        <v>100.55074564267852</v>
      </c>
      <c r="O7732" s="118"/>
    </row>
    <row r="7733" spans="9:15" x14ac:dyDescent="0.35">
      <c r="I7733" s="223">
        <v>51246</v>
      </c>
      <c r="J7733" s="233">
        <v>99.980744803645891</v>
      </c>
      <c r="K7733" s="235">
        <v>99.997475040664952</v>
      </c>
      <c r="L7733" s="235">
        <v>99.996358169050367</v>
      </c>
      <c r="M7733" s="118"/>
      <c r="N7733" s="118">
        <v>100.55055690188254</v>
      </c>
      <c r="O7733" s="118"/>
    </row>
    <row r="7734" spans="9:15" x14ac:dyDescent="0.35">
      <c r="I7734" s="223">
        <v>51247</v>
      </c>
      <c r="J7734" s="233">
        <v>99.98077136253734</v>
      </c>
      <c r="K7734" s="235">
        <v>99.997478523367533</v>
      </c>
      <c r="L7734" s="235">
        <v>99.996361510179668</v>
      </c>
      <c r="M7734" s="118"/>
      <c r="N7734" s="118">
        <v>100.55036816108658</v>
      </c>
      <c r="O7734" s="118"/>
    </row>
    <row r="7735" spans="9:15" x14ac:dyDescent="0.35">
      <c r="I7735" s="223">
        <v>51248</v>
      </c>
      <c r="J7735" s="233">
        <v>99.980797921428788</v>
      </c>
      <c r="K7735" s="235">
        <v>99.997482006070115</v>
      </c>
      <c r="L7735" s="235">
        <v>99.996364851308968</v>
      </c>
      <c r="M7735" s="118"/>
      <c r="N7735" s="118">
        <v>100.5501794202906</v>
      </c>
      <c r="O7735" s="118"/>
    </row>
    <row r="7736" spans="9:15" x14ac:dyDescent="0.35">
      <c r="I7736" s="223">
        <v>51249</v>
      </c>
      <c r="J7736" s="233">
        <v>99.980824480320237</v>
      </c>
      <c r="K7736" s="235">
        <v>99.997485488772696</v>
      </c>
      <c r="L7736" s="235">
        <v>99.996368192438268</v>
      </c>
      <c r="M7736" s="118"/>
      <c r="N7736" s="118">
        <v>100.54999067949464</v>
      </c>
      <c r="O7736" s="118"/>
    </row>
    <row r="7737" spans="9:15" x14ac:dyDescent="0.35">
      <c r="I7737" s="223">
        <v>51250</v>
      </c>
      <c r="J7737" s="233">
        <v>99.980851039211686</v>
      </c>
      <c r="K7737" s="235">
        <v>99.997488971475278</v>
      </c>
      <c r="L7737" s="235">
        <v>99.996371533567569</v>
      </c>
      <c r="M7737" s="118"/>
      <c r="N7737" s="118">
        <v>100.54980193869866</v>
      </c>
      <c r="O7737" s="118"/>
    </row>
    <row r="7738" spans="9:15" x14ac:dyDescent="0.35">
      <c r="I7738" s="223">
        <v>51251</v>
      </c>
      <c r="J7738" s="233">
        <v>99.980877598103135</v>
      </c>
      <c r="K7738" s="235">
        <v>99.997492454177859</v>
      </c>
      <c r="L7738" s="235">
        <v>99.996374874696869</v>
      </c>
      <c r="M7738" s="118"/>
      <c r="N7738" s="118">
        <v>100.5496131979027</v>
      </c>
      <c r="O7738" s="118"/>
    </row>
    <row r="7739" spans="9:15" x14ac:dyDescent="0.35">
      <c r="I7739" s="223">
        <v>51252</v>
      </c>
      <c r="J7739" s="233">
        <v>99.980904156994583</v>
      </c>
      <c r="K7739" s="235">
        <v>99.997495936880441</v>
      </c>
      <c r="L7739" s="235">
        <v>99.996378215826169</v>
      </c>
      <c r="M7739" s="118"/>
      <c r="N7739" s="118">
        <v>100.54942445710672</v>
      </c>
      <c r="O7739" s="118"/>
    </row>
    <row r="7740" spans="9:15" x14ac:dyDescent="0.35">
      <c r="I7740" s="223">
        <v>51253</v>
      </c>
      <c r="J7740" s="233">
        <v>99.980930715886032</v>
      </c>
      <c r="K7740" s="235">
        <v>99.997499419583022</v>
      </c>
      <c r="L7740" s="235">
        <v>99.99638155695547</v>
      </c>
      <c r="M7740" s="118"/>
      <c r="N7740" s="118">
        <v>100.54923571631076</v>
      </c>
      <c r="O7740" s="118"/>
    </row>
    <row r="7741" spans="9:15" x14ac:dyDescent="0.35">
      <c r="I7741" s="223">
        <v>51254</v>
      </c>
      <c r="J7741" s="233">
        <v>99.980957274777481</v>
      </c>
      <c r="K7741" s="235">
        <v>99.997502902285603</v>
      </c>
      <c r="L7741" s="235">
        <v>99.99638489808477</v>
      </c>
      <c r="M7741" s="118"/>
      <c r="N7741" s="118">
        <v>100.54904697551478</v>
      </c>
      <c r="O7741" s="118"/>
    </row>
    <row r="7742" spans="9:15" x14ac:dyDescent="0.35">
      <c r="I7742" s="223">
        <v>51255</v>
      </c>
      <c r="J7742" s="233">
        <v>99.98098383366893</v>
      </c>
      <c r="K7742" s="235">
        <v>99.997506384988185</v>
      </c>
      <c r="L7742" s="235">
        <v>99.99638823921407</v>
      </c>
      <c r="M7742" s="118"/>
      <c r="N7742" s="118">
        <v>100.54885823471882</v>
      </c>
      <c r="O7742" s="118"/>
    </row>
    <row r="7743" spans="9:15" x14ac:dyDescent="0.35">
      <c r="I7743" s="223">
        <v>51256</v>
      </c>
      <c r="J7743" s="233">
        <v>99.981010392560378</v>
      </c>
      <c r="K7743" s="235">
        <v>99.997509867690766</v>
      </c>
      <c r="L7743" s="235">
        <v>99.996391580343371</v>
      </c>
      <c r="M7743" s="118"/>
      <c r="N7743" s="118">
        <v>100.54866949392284</v>
      </c>
      <c r="O7743" s="118"/>
    </row>
    <row r="7744" spans="9:15" x14ac:dyDescent="0.35">
      <c r="I7744" s="223">
        <v>51257</v>
      </c>
      <c r="J7744" s="233">
        <v>99.981036951451827</v>
      </c>
      <c r="K7744" s="235">
        <v>99.997513350393348</v>
      </c>
      <c r="L7744" s="235">
        <v>99.996394921472671</v>
      </c>
      <c r="M7744" s="118"/>
      <c r="N7744" s="118">
        <v>100.54848075312688</v>
      </c>
      <c r="O7744" s="118"/>
    </row>
    <row r="7745" spans="9:15" x14ac:dyDescent="0.35">
      <c r="I7745" s="223">
        <v>51258</v>
      </c>
      <c r="J7745" s="233">
        <v>99.981063510343276</v>
      </c>
      <c r="K7745" s="235">
        <v>99.997516833095929</v>
      </c>
      <c r="L7745" s="235">
        <v>99.996398262601971</v>
      </c>
      <c r="M7745" s="118"/>
      <c r="N7745" s="118">
        <v>100.5482920123309</v>
      </c>
      <c r="O7745" s="118"/>
    </row>
    <row r="7746" spans="9:15" x14ac:dyDescent="0.35">
      <c r="I7746" s="223">
        <v>51259</v>
      </c>
      <c r="J7746" s="233">
        <v>99.981090069234725</v>
      </c>
      <c r="K7746" s="235">
        <v>99.997520315798511</v>
      </c>
      <c r="L7746" s="235">
        <v>99.996401603731272</v>
      </c>
      <c r="M7746" s="118"/>
      <c r="N7746" s="118">
        <v>100.54810327153494</v>
      </c>
      <c r="O7746" s="118"/>
    </row>
    <row r="7747" spans="9:15" x14ac:dyDescent="0.35">
      <c r="I7747" s="223">
        <v>51260</v>
      </c>
      <c r="J7747" s="233">
        <v>99.981116628126173</v>
      </c>
      <c r="K7747" s="235">
        <v>99.997523798501092</v>
      </c>
      <c r="L7747" s="235">
        <v>99.996404944860572</v>
      </c>
      <c r="M7747" s="118"/>
      <c r="N7747" s="118">
        <v>100.54791453073896</v>
      </c>
      <c r="O7747" s="118"/>
    </row>
    <row r="7748" spans="9:15" x14ac:dyDescent="0.35">
      <c r="I7748" s="223">
        <v>51261</v>
      </c>
      <c r="J7748" s="233">
        <v>99.981143187017622</v>
      </c>
      <c r="K7748" s="235">
        <v>99.997527281203674</v>
      </c>
      <c r="L7748" s="235">
        <v>99.996408285989872</v>
      </c>
      <c r="M7748" s="118"/>
      <c r="N7748" s="118">
        <v>100.547725789943</v>
      </c>
      <c r="O7748" s="118"/>
    </row>
    <row r="7749" spans="9:15" x14ac:dyDescent="0.35">
      <c r="I7749" s="223">
        <v>51262</v>
      </c>
      <c r="J7749" s="233">
        <v>99.981169745909071</v>
      </c>
      <c r="K7749" s="235">
        <v>99.997530763906255</v>
      </c>
      <c r="L7749" s="235">
        <v>99.996411627119173</v>
      </c>
      <c r="M7749" s="118"/>
      <c r="N7749" s="118">
        <v>100.54753704914702</v>
      </c>
      <c r="O7749" s="118"/>
    </row>
    <row r="7750" spans="9:15" x14ac:dyDescent="0.35">
      <c r="I7750" s="223">
        <v>51263</v>
      </c>
      <c r="J7750" s="233">
        <v>99.98119630480052</v>
      </c>
      <c r="K7750" s="235">
        <v>99.997534246608836</v>
      </c>
      <c r="L7750" s="235">
        <v>99.996414968248473</v>
      </c>
      <c r="M7750" s="118"/>
      <c r="N7750" s="118">
        <v>100.54734830835106</v>
      </c>
      <c r="O7750" s="118"/>
    </row>
    <row r="7751" spans="9:15" x14ac:dyDescent="0.35">
      <c r="I7751" s="223">
        <v>51264</v>
      </c>
      <c r="J7751" s="233">
        <v>99.981222863691968</v>
      </c>
      <c r="K7751" s="235">
        <v>99.997537729311418</v>
      </c>
      <c r="L7751" s="235">
        <v>99.996418309377773</v>
      </c>
      <c r="M7751" s="118"/>
      <c r="N7751" s="118">
        <v>100.54715956755508</v>
      </c>
      <c r="O7751" s="118"/>
    </row>
    <row r="7752" spans="9:15" x14ac:dyDescent="0.35">
      <c r="I7752" s="223">
        <v>51265</v>
      </c>
      <c r="J7752" s="233">
        <v>99.981249422583417</v>
      </c>
      <c r="K7752" s="235">
        <v>99.997541212013999</v>
      </c>
      <c r="L7752" s="235">
        <v>99.996421650507074</v>
      </c>
      <c r="M7752" s="118"/>
      <c r="N7752" s="118">
        <v>100.54697082675912</v>
      </c>
      <c r="O7752" s="118"/>
    </row>
    <row r="7753" spans="9:15" x14ac:dyDescent="0.35">
      <c r="I7753" s="223">
        <v>51266</v>
      </c>
      <c r="J7753" s="233">
        <v>99.981275981474866</v>
      </c>
      <c r="K7753" s="235">
        <v>99.997544694716581</v>
      </c>
      <c r="L7753" s="235">
        <v>99.996424991636374</v>
      </c>
      <c r="M7753" s="118"/>
      <c r="N7753" s="118">
        <v>100.54678208596314</v>
      </c>
      <c r="O7753" s="118"/>
    </row>
    <row r="7754" spans="9:15" x14ac:dyDescent="0.35">
      <c r="I7754" s="223">
        <v>51267</v>
      </c>
      <c r="J7754" s="233">
        <v>99.981302540366315</v>
      </c>
      <c r="K7754" s="235">
        <v>99.997548177419162</v>
      </c>
      <c r="L7754" s="235">
        <v>99.996428332765674</v>
      </c>
      <c r="M7754" s="118"/>
      <c r="N7754" s="118">
        <v>100.54659334516718</v>
      </c>
      <c r="O7754" s="118"/>
    </row>
    <row r="7755" spans="9:15" x14ac:dyDescent="0.35">
      <c r="I7755" s="223">
        <v>51268</v>
      </c>
      <c r="J7755" s="233">
        <v>99.981329099257763</v>
      </c>
      <c r="K7755" s="235">
        <v>99.997551660121744</v>
      </c>
      <c r="L7755" s="235">
        <v>99.996431673894975</v>
      </c>
      <c r="M7755" s="118"/>
      <c r="N7755" s="118">
        <v>100.5464046043712</v>
      </c>
      <c r="O7755" s="118"/>
    </row>
    <row r="7756" spans="9:15" x14ac:dyDescent="0.35">
      <c r="I7756" s="223">
        <v>51269</v>
      </c>
      <c r="J7756" s="233">
        <v>99.981355658149212</v>
      </c>
      <c r="K7756" s="235">
        <v>99.997555142824325</v>
      </c>
      <c r="L7756" s="235">
        <v>99.996435015024275</v>
      </c>
      <c r="M7756" s="118"/>
      <c r="N7756" s="118">
        <v>100.54621586357524</v>
      </c>
      <c r="O7756" s="118"/>
    </row>
    <row r="7757" spans="9:15" x14ac:dyDescent="0.35">
      <c r="I7757" s="223">
        <v>51270</v>
      </c>
      <c r="J7757" s="233">
        <v>99.981382217040661</v>
      </c>
      <c r="K7757" s="235">
        <v>99.997558625526906</v>
      </c>
      <c r="L7757" s="235">
        <v>99.996438356153575</v>
      </c>
      <c r="M7757" s="118"/>
      <c r="N7757" s="118">
        <v>100.54602712277926</v>
      </c>
      <c r="O7757" s="118"/>
    </row>
    <row r="7758" spans="9:15" x14ac:dyDescent="0.35">
      <c r="I7758" s="223">
        <v>51271</v>
      </c>
      <c r="J7758" s="233">
        <v>99.98140877593211</v>
      </c>
      <c r="K7758" s="235">
        <v>99.997562108229488</v>
      </c>
      <c r="L7758" s="235">
        <v>99.996441697282876</v>
      </c>
      <c r="M7758" s="118"/>
      <c r="N7758" s="118">
        <v>100.5458383819833</v>
      </c>
      <c r="O7758" s="118"/>
    </row>
    <row r="7759" spans="9:15" x14ac:dyDescent="0.35">
      <c r="I7759" s="223">
        <v>51272</v>
      </c>
      <c r="J7759" s="233">
        <v>99.981435334823558</v>
      </c>
      <c r="K7759" s="235">
        <v>99.997565590932069</v>
      </c>
      <c r="L7759" s="235">
        <v>99.996445038412176</v>
      </c>
      <c r="M7759" s="118"/>
      <c r="N7759" s="118">
        <v>100.54564964118732</v>
      </c>
      <c r="O7759" s="118"/>
    </row>
    <row r="7760" spans="9:15" x14ac:dyDescent="0.35">
      <c r="I7760" s="223">
        <v>51273</v>
      </c>
      <c r="J7760" s="233">
        <v>99.981461893715007</v>
      </c>
      <c r="K7760" s="235">
        <v>99.997569073634651</v>
      </c>
      <c r="L7760" s="235">
        <v>99.996448379541476</v>
      </c>
      <c r="M7760" s="118"/>
      <c r="N7760" s="118">
        <v>100.54546090039136</v>
      </c>
      <c r="O7760" s="118"/>
    </row>
    <row r="7761" spans="9:15" x14ac:dyDescent="0.35">
      <c r="I7761" s="223">
        <v>51274</v>
      </c>
      <c r="J7761" s="233">
        <v>99.981488452606456</v>
      </c>
      <c r="K7761" s="235">
        <v>99.997572556337232</v>
      </c>
      <c r="L7761" s="235">
        <v>99.996451720670777</v>
      </c>
      <c r="M7761" s="118"/>
      <c r="N7761" s="118">
        <v>100.54527215959538</v>
      </c>
      <c r="O7761" s="118"/>
    </row>
    <row r="7762" spans="9:15" x14ac:dyDescent="0.35">
      <c r="I7762" s="223">
        <v>51275</v>
      </c>
      <c r="J7762" s="233">
        <v>99.981515011497905</v>
      </c>
      <c r="K7762" s="235">
        <v>99.997576039039814</v>
      </c>
      <c r="L7762" s="235">
        <v>99.996455061800077</v>
      </c>
      <c r="M7762" s="118"/>
      <c r="N7762" s="118">
        <v>100.54508341879942</v>
      </c>
      <c r="O7762" s="118"/>
    </row>
    <row r="7763" spans="9:15" x14ac:dyDescent="0.35">
      <c r="I7763" s="223">
        <v>51276</v>
      </c>
      <c r="J7763" s="233">
        <v>99.981541570389354</v>
      </c>
      <c r="K7763" s="235">
        <v>99.997579521742395</v>
      </c>
      <c r="L7763" s="235">
        <v>99.996458402929377</v>
      </c>
      <c r="M7763" s="118"/>
      <c r="N7763" s="118">
        <v>100.54489467800344</v>
      </c>
      <c r="O7763" s="118"/>
    </row>
    <row r="7764" spans="9:15" x14ac:dyDescent="0.35">
      <c r="I7764" s="223">
        <v>51277</v>
      </c>
      <c r="J7764" s="233">
        <v>99.981568129280802</v>
      </c>
      <c r="K7764" s="235">
        <v>99.997583004444976</v>
      </c>
      <c r="L7764" s="235">
        <v>99.996461744058678</v>
      </c>
      <c r="M7764" s="118"/>
      <c r="N7764" s="118">
        <v>100.54470593720748</v>
      </c>
      <c r="O7764" s="118"/>
    </row>
    <row r="7765" spans="9:15" x14ac:dyDescent="0.35">
      <c r="I7765" s="223">
        <v>51278</v>
      </c>
      <c r="J7765" s="233">
        <v>99.981594688172251</v>
      </c>
      <c r="K7765" s="235">
        <v>99.997586487147558</v>
      </c>
      <c r="L7765" s="235">
        <v>99.996465085187978</v>
      </c>
      <c r="M7765" s="118"/>
      <c r="N7765" s="118">
        <v>100.5445171964115</v>
      </c>
      <c r="O7765" s="118"/>
    </row>
    <row r="7766" spans="9:15" x14ac:dyDescent="0.35">
      <c r="I7766" s="223">
        <v>51279</v>
      </c>
      <c r="J7766" s="233">
        <v>99.9816212470637</v>
      </c>
      <c r="K7766" s="235">
        <v>99.997589969850139</v>
      </c>
      <c r="L7766" s="235">
        <v>99.996468426317278</v>
      </c>
      <c r="M7766" s="118"/>
      <c r="N7766" s="118">
        <v>100.54432845561554</v>
      </c>
      <c r="O7766" s="118"/>
    </row>
    <row r="7767" spans="9:15" x14ac:dyDescent="0.35">
      <c r="I7767" s="223">
        <v>51280</v>
      </c>
      <c r="J7767" s="233">
        <v>99.981647805955149</v>
      </c>
      <c r="K7767" s="235">
        <v>99.997593452552721</v>
      </c>
      <c r="L7767" s="235">
        <v>99.996471767446579</v>
      </c>
      <c r="M7767" s="118"/>
      <c r="N7767" s="118">
        <v>100.54413971481956</v>
      </c>
      <c r="O7767" s="118"/>
    </row>
    <row r="7768" spans="9:15" x14ac:dyDescent="0.35">
      <c r="I7768" s="223">
        <v>51281</v>
      </c>
      <c r="J7768" s="233">
        <v>99.981674364846597</v>
      </c>
      <c r="K7768" s="235">
        <v>99.997596935255302</v>
      </c>
      <c r="L7768" s="235">
        <v>99.996475108575879</v>
      </c>
      <c r="M7768" s="118"/>
      <c r="N7768" s="118">
        <v>100.5439509740236</v>
      </c>
      <c r="O7768" s="118"/>
    </row>
    <row r="7769" spans="9:15" x14ac:dyDescent="0.35">
      <c r="I7769" s="223">
        <v>51282</v>
      </c>
      <c r="J7769" s="233">
        <v>99.981700923738046</v>
      </c>
      <c r="K7769" s="235">
        <v>99.997600417957884</v>
      </c>
      <c r="L7769" s="235">
        <v>99.99647844970518</v>
      </c>
      <c r="M7769" s="118"/>
      <c r="N7769" s="118">
        <v>100.54376223322762</v>
      </c>
      <c r="O7769" s="118"/>
    </row>
    <row r="7770" spans="9:15" x14ac:dyDescent="0.35">
      <c r="I7770" s="223">
        <v>51283</v>
      </c>
      <c r="J7770" s="233">
        <v>99.981727482629495</v>
      </c>
      <c r="K7770" s="235">
        <v>99.997603900660465</v>
      </c>
      <c r="L7770" s="235">
        <v>99.99648179083448</v>
      </c>
      <c r="M7770" s="118"/>
      <c r="N7770" s="118">
        <v>100.54357349243166</v>
      </c>
      <c r="O7770" s="118"/>
    </row>
    <row r="7771" spans="9:15" x14ac:dyDescent="0.35">
      <c r="I7771" s="223">
        <v>51284</v>
      </c>
      <c r="J7771" s="233">
        <v>99.981754041520944</v>
      </c>
      <c r="K7771" s="235">
        <v>99.997607383363047</v>
      </c>
      <c r="L7771" s="235">
        <v>99.99648513196378</v>
      </c>
      <c r="M7771" s="118"/>
      <c r="N7771" s="118">
        <v>100.54338475163568</v>
      </c>
      <c r="O7771" s="118"/>
    </row>
    <row r="7772" spans="9:15" x14ac:dyDescent="0.35">
      <c r="I7772" s="223">
        <v>51285</v>
      </c>
      <c r="J7772" s="233">
        <v>99.981780600412392</v>
      </c>
      <c r="K7772" s="235">
        <v>99.997610866065628</v>
      </c>
      <c r="L7772" s="235">
        <v>99.996488473093081</v>
      </c>
      <c r="M7772" s="118"/>
      <c r="N7772" s="118">
        <v>100.54319601083972</v>
      </c>
      <c r="O7772" s="118"/>
    </row>
    <row r="7773" spans="9:15" x14ac:dyDescent="0.35">
      <c r="I7773" s="223">
        <v>51286</v>
      </c>
      <c r="J7773" s="233">
        <v>99.981807159303841</v>
      </c>
      <c r="K7773" s="235">
        <v>99.997614348768209</v>
      </c>
      <c r="L7773" s="235">
        <v>99.996491814222381</v>
      </c>
      <c r="M7773" s="118"/>
      <c r="N7773" s="118">
        <v>100.54300727004374</v>
      </c>
      <c r="O7773" s="118"/>
    </row>
    <row r="7774" spans="9:15" x14ac:dyDescent="0.35">
      <c r="I7774" s="223">
        <v>51287</v>
      </c>
      <c r="J7774" s="233">
        <v>99.98183371819529</v>
      </c>
      <c r="K7774" s="235">
        <v>99.997617831470791</v>
      </c>
      <c r="L7774" s="235">
        <v>99.996495155351681</v>
      </c>
      <c r="M7774" s="118"/>
      <c r="N7774" s="118">
        <v>100.54281852924778</v>
      </c>
      <c r="O7774" s="118"/>
    </row>
    <row r="7775" spans="9:15" x14ac:dyDescent="0.35">
      <c r="I7775" s="223">
        <v>51288</v>
      </c>
      <c r="J7775" s="233">
        <v>99.981860277086739</v>
      </c>
      <c r="K7775" s="235">
        <v>99.997621314173372</v>
      </c>
      <c r="L7775" s="235">
        <v>99.996498496480982</v>
      </c>
      <c r="M7775" s="118"/>
      <c r="N7775" s="118">
        <v>100.5426297884518</v>
      </c>
      <c r="O7775" s="118"/>
    </row>
    <row r="7776" spans="9:15" x14ac:dyDescent="0.35">
      <c r="I7776" s="223">
        <v>51289</v>
      </c>
      <c r="J7776" s="233">
        <v>99.981886835978187</v>
      </c>
      <c r="K7776" s="235">
        <v>99.997624796875954</v>
      </c>
      <c r="L7776" s="235">
        <v>99.996501837610282</v>
      </c>
      <c r="M7776" s="118"/>
      <c r="N7776" s="118">
        <v>100.54244104765584</v>
      </c>
      <c r="O7776" s="118"/>
    </row>
    <row r="7777" spans="9:15" x14ac:dyDescent="0.35">
      <c r="I7777" s="223">
        <v>51290</v>
      </c>
      <c r="J7777" s="233">
        <v>99.981913394869636</v>
      </c>
      <c r="K7777" s="235">
        <v>99.997628279578535</v>
      </c>
      <c r="L7777" s="235">
        <v>99.996505178739582</v>
      </c>
      <c r="M7777" s="118"/>
      <c r="N7777" s="118">
        <v>100.54225230685987</v>
      </c>
      <c r="O7777" s="118"/>
    </row>
    <row r="7778" spans="9:15" x14ac:dyDescent="0.35">
      <c r="I7778" s="223">
        <v>51291</v>
      </c>
      <c r="J7778" s="233">
        <v>99.981939953761085</v>
      </c>
      <c r="K7778" s="235">
        <v>99.997631762281117</v>
      </c>
      <c r="L7778" s="235">
        <v>99.996508519868883</v>
      </c>
      <c r="M7778" s="118"/>
      <c r="N7778" s="118">
        <v>100.5420635660639</v>
      </c>
      <c r="O7778" s="118"/>
    </row>
    <row r="7779" spans="9:15" x14ac:dyDescent="0.35">
      <c r="I7779" s="223">
        <v>51292</v>
      </c>
      <c r="J7779" s="233">
        <v>99.981966512652534</v>
      </c>
      <c r="K7779" s="235">
        <v>99.997635244983698</v>
      </c>
      <c r="L7779" s="235">
        <v>99.996511860998183</v>
      </c>
      <c r="M7779" s="118"/>
      <c r="N7779" s="118">
        <v>100.54187482526793</v>
      </c>
      <c r="O7779" s="118"/>
    </row>
    <row r="7780" spans="9:15" x14ac:dyDescent="0.35">
      <c r="I7780" s="223">
        <v>51293</v>
      </c>
      <c r="J7780" s="233">
        <v>99.981993071543982</v>
      </c>
      <c r="K7780" s="235">
        <v>99.997638727686279</v>
      </c>
      <c r="L7780" s="235">
        <v>99.996515202127483</v>
      </c>
      <c r="M7780" s="118"/>
      <c r="N7780" s="118">
        <v>100.54168608447196</v>
      </c>
      <c r="O7780" s="118"/>
    </row>
    <row r="7781" spans="9:15" x14ac:dyDescent="0.35">
      <c r="I7781" s="223">
        <v>51294</v>
      </c>
      <c r="J7781" s="233">
        <v>99.982019630435431</v>
      </c>
      <c r="K7781" s="235">
        <v>99.997642210388861</v>
      </c>
      <c r="L7781" s="235">
        <v>99.996518543256784</v>
      </c>
      <c r="M7781" s="118"/>
      <c r="N7781" s="118">
        <v>100.54149734367599</v>
      </c>
      <c r="O7781" s="118"/>
    </row>
    <row r="7782" spans="9:15" x14ac:dyDescent="0.35">
      <c r="I7782" s="223">
        <v>51295</v>
      </c>
      <c r="J7782" s="233">
        <v>99.98204618932688</v>
      </c>
      <c r="K7782" s="235">
        <v>99.997645693091442</v>
      </c>
      <c r="L7782" s="235">
        <v>99.996521884386084</v>
      </c>
      <c r="M7782" s="118"/>
      <c r="N7782" s="118">
        <v>100.54130860288002</v>
      </c>
      <c r="O7782" s="118"/>
    </row>
    <row r="7783" spans="9:15" x14ac:dyDescent="0.35">
      <c r="I7783" s="223">
        <v>51296</v>
      </c>
      <c r="J7783" s="233">
        <v>99.982072748218329</v>
      </c>
      <c r="K7783" s="235">
        <v>99.997649175794024</v>
      </c>
      <c r="L7783" s="235">
        <v>99.996525225515384</v>
      </c>
      <c r="M7783" s="118"/>
      <c r="N7783" s="118">
        <v>100.54111986208405</v>
      </c>
      <c r="O7783" s="118"/>
    </row>
    <row r="7784" spans="9:15" x14ac:dyDescent="0.35">
      <c r="I7784" s="223">
        <v>51297</v>
      </c>
      <c r="J7784" s="233">
        <v>99.982099307109777</v>
      </c>
      <c r="K7784" s="235">
        <v>99.997652658496605</v>
      </c>
      <c r="L7784" s="235">
        <v>99.996528566644685</v>
      </c>
      <c r="M7784" s="118"/>
      <c r="N7784" s="118">
        <v>100.54093112128808</v>
      </c>
      <c r="O7784" s="118"/>
    </row>
    <row r="7785" spans="9:15" x14ac:dyDescent="0.35">
      <c r="I7785" s="223">
        <v>51298</v>
      </c>
      <c r="J7785" s="233">
        <v>99.982125866001226</v>
      </c>
      <c r="K7785" s="235">
        <v>99.997656141199187</v>
      </c>
      <c r="L7785" s="235">
        <v>99.996531907773985</v>
      </c>
      <c r="M7785" s="118"/>
      <c r="N7785" s="118">
        <v>100.54074238049211</v>
      </c>
      <c r="O7785" s="118"/>
    </row>
    <row r="7786" spans="9:15" x14ac:dyDescent="0.35">
      <c r="I7786" s="223">
        <v>51299</v>
      </c>
      <c r="J7786" s="233">
        <v>99.982152424892675</v>
      </c>
      <c r="K7786" s="235">
        <v>99.997659623901768</v>
      </c>
      <c r="L7786" s="235">
        <v>99.996535248903285</v>
      </c>
      <c r="M7786" s="118"/>
      <c r="N7786" s="118">
        <v>100.54055363969614</v>
      </c>
      <c r="O7786" s="118"/>
    </row>
    <row r="7787" spans="9:15" x14ac:dyDescent="0.35">
      <c r="I7787" s="223">
        <v>51300</v>
      </c>
      <c r="J7787" s="233">
        <v>99.982178983784124</v>
      </c>
      <c r="K7787" s="235">
        <v>99.99766310660435</v>
      </c>
      <c r="L7787" s="235">
        <v>99.996538590032586</v>
      </c>
      <c r="M7787" s="118"/>
      <c r="N7787" s="118">
        <v>100.54036489890017</v>
      </c>
      <c r="O7787" s="118"/>
    </row>
    <row r="7788" spans="9:15" x14ac:dyDescent="0.35">
      <c r="I7788" s="223">
        <v>51301</v>
      </c>
      <c r="J7788" s="233">
        <v>99.982205542675572</v>
      </c>
      <c r="K7788" s="235">
        <v>99.997666589306931</v>
      </c>
      <c r="L7788" s="235">
        <v>99.996541931161886</v>
      </c>
      <c r="M7788" s="118"/>
      <c r="N7788" s="118">
        <v>100.5401761581042</v>
      </c>
      <c r="O7788" s="118"/>
    </row>
    <row r="7789" spans="9:15" x14ac:dyDescent="0.35">
      <c r="I7789" s="223">
        <v>51302</v>
      </c>
      <c r="J7789" s="233">
        <v>99.982232101567021</v>
      </c>
      <c r="K7789" s="235">
        <v>99.997670072009512</v>
      </c>
      <c r="L7789" s="235">
        <v>99.996545272291186</v>
      </c>
      <c r="M7789" s="118"/>
      <c r="N7789" s="118">
        <v>100.53998741730823</v>
      </c>
      <c r="O7789" s="118"/>
    </row>
    <row r="7790" spans="9:15" x14ac:dyDescent="0.35">
      <c r="I7790" s="223">
        <v>51303</v>
      </c>
      <c r="J7790" s="233">
        <v>99.98225866045847</v>
      </c>
      <c r="K7790" s="235">
        <v>99.997673554712094</v>
      </c>
      <c r="L7790" s="235">
        <v>99.996548613420487</v>
      </c>
      <c r="M7790" s="118"/>
      <c r="N7790" s="118">
        <v>100.53979867651226</v>
      </c>
      <c r="O7790" s="118"/>
    </row>
    <row r="7791" spans="9:15" x14ac:dyDescent="0.35">
      <c r="I7791" s="223">
        <v>51304</v>
      </c>
      <c r="J7791" s="233">
        <v>99.982285219349919</v>
      </c>
      <c r="K7791" s="235">
        <v>99.997677037414675</v>
      </c>
      <c r="L7791" s="235">
        <v>99.996551954549787</v>
      </c>
      <c r="M7791" s="118"/>
      <c r="N7791" s="118">
        <v>100.53960993571629</v>
      </c>
      <c r="O7791" s="118"/>
    </row>
    <row r="7792" spans="9:15" x14ac:dyDescent="0.35">
      <c r="I7792" s="223">
        <v>51305</v>
      </c>
      <c r="J7792" s="233">
        <v>99.982311778241368</v>
      </c>
      <c r="K7792" s="235">
        <v>99.997680520117257</v>
      </c>
      <c r="L7792" s="235">
        <v>99.996555295679087</v>
      </c>
      <c r="M7792" s="118"/>
      <c r="N7792" s="118">
        <v>100.53942119492032</v>
      </c>
      <c r="O7792" s="118"/>
    </row>
    <row r="7793" spans="9:15" x14ac:dyDescent="0.35">
      <c r="I7793" s="223">
        <v>51306</v>
      </c>
      <c r="J7793" s="233">
        <v>99.982338337132816</v>
      </c>
      <c r="K7793" s="235">
        <v>99.997684002819838</v>
      </c>
      <c r="L7793" s="235">
        <v>99.996558636808388</v>
      </c>
      <c r="M7793" s="118"/>
      <c r="N7793" s="118">
        <v>100.53923245412435</v>
      </c>
      <c r="O7793" s="118"/>
    </row>
    <row r="7794" spans="9:15" x14ac:dyDescent="0.35">
      <c r="I7794" s="223">
        <v>51307</v>
      </c>
      <c r="J7794" s="233">
        <v>99.982364896024265</v>
      </c>
      <c r="K7794" s="235">
        <v>99.99768748552242</v>
      </c>
      <c r="L7794" s="235">
        <v>99.996561977937688</v>
      </c>
      <c r="M7794" s="118"/>
      <c r="N7794" s="118">
        <v>100.53904371332838</v>
      </c>
      <c r="O7794" s="118"/>
    </row>
    <row r="7795" spans="9:15" x14ac:dyDescent="0.35">
      <c r="I7795" s="223">
        <v>51308</v>
      </c>
      <c r="J7795" s="233">
        <v>99.982391454915714</v>
      </c>
      <c r="K7795" s="235">
        <v>99.997690968225001</v>
      </c>
      <c r="L7795" s="235">
        <v>99.996565319066988</v>
      </c>
      <c r="M7795" s="118"/>
      <c r="N7795" s="118">
        <v>100.53885497253241</v>
      </c>
      <c r="O7795" s="118"/>
    </row>
    <row r="7796" spans="9:15" x14ac:dyDescent="0.35">
      <c r="I7796" s="223">
        <v>51309</v>
      </c>
      <c r="J7796" s="233">
        <v>99.982418013807163</v>
      </c>
      <c r="K7796" s="235">
        <v>99.997694450927582</v>
      </c>
      <c r="L7796" s="235">
        <v>99.996568660196289</v>
      </c>
      <c r="M7796" s="118"/>
      <c r="N7796" s="118">
        <v>100.53866623173644</v>
      </c>
      <c r="O7796" s="118"/>
    </row>
    <row r="7797" spans="9:15" x14ac:dyDescent="0.35">
      <c r="I7797" s="223">
        <v>51310</v>
      </c>
      <c r="J7797" s="233">
        <v>99.982444572698611</v>
      </c>
      <c r="K7797" s="235">
        <v>99.997697933630164</v>
      </c>
      <c r="L7797" s="235">
        <v>99.996572001325589</v>
      </c>
      <c r="M7797" s="118"/>
      <c r="N7797" s="118">
        <v>100.53847749094047</v>
      </c>
      <c r="O7797" s="118"/>
    </row>
    <row r="7798" spans="9:15" x14ac:dyDescent="0.35">
      <c r="I7798" s="223">
        <v>51311</v>
      </c>
      <c r="J7798" s="233">
        <v>99.98247113159006</v>
      </c>
      <c r="K7798" s="235">
        <v>99.997701416332745</v>
      </c>
      <c r="L7798" s="235">
        <v>99.996575342454889</v>
      </c>
      <c r="M7798" s="118"/>
      <c r="N7798" s="118">
        <v>100.5382887501445</v>
      </c>
      <c r="O7798" s="118"/>
    </row>
    <row r="7799" spans="9:15" x14ac:dyDescent="0.35">
      <c r="I7799" s="223">
        <v>51312</v>
      </c>
      <c r="J7799" s="233">
        <v>99.982497690481509</v>
      </c>
      <c r="K7799" s="235">
        <v>99.997704899035327</v>
      </c>
      <c r="L7799" s="235">
        <v>99.99657868358419</v>
      </c>
      <c r="M7799" s="118"/>
      <c r="N7799" s="118">
        <v>100.53810000934853</v>
      </c>
      <c r="O7799" s="118"/>
    </row>
    <row r="7800" spans="9:15" x14ac:dyDescent="0.35">
      <c r="I7800" s="223">
        <v>51313</v>
      </c>
      <c r="J7800" s="233">
        <v>99.982524249372958</v>
      </c>
      <c r="K7800" s="235">
        <v>99.997708381737908</v>
      </c>
      <c r="L7800" s="235">
        <v>99.99658202471349</v>
      </c>
      <c r="M7800" s="118"/>
      <c r="N7800" s="118">
        <v>100.53791126855256</v>
      </c>
      <c r="O7800" s="118"/>
    </row>
    <row r="7801" spans="9:15" x14ac:dyDescent="0.35">
      <c r="I7801" s="223">
        <v>51314</v>
      </c>
      <c r="J7801" s="233">
        <v>99.982550808264406</v>
      </c>
      <c r="K7801" s="235">
        <v>99.99771186444049</v>
      </c>
      <c r="L7801" s="235">
        <v>99.99658536584279</v>
      </c>
      <c r="M7801" s="118"/>
      <c r="N7801" s="118">
        <v>100.53772252775659</v>
      </c>
      <c r="O7801" s="118"/>
    </row>
    <row r="7802" spans="9:15" x14ac:dyDescent="0.35">
      <c r="I7802" s="223">
        <v>51315</v>
      </c>
      <c r="J7802" s="233">
        <v>99.982577367155855</v>
      </c>
      <c r="K7802" s="235">
        <v>99.997715347143071</v>
      </c>
      <c r="L7802" s="235">
        <v>99.996588706972091</v>
      </c>
      <c r="M7802" s="118"/>
      <c r="N7802" s="118">
        <v>100.53753378696062</v>
      </c>
      <c r="O7802" s="118"/>
    </row>
    <row r="7803" spans="9:15" x14ac:dyDescent="0.35">
      <c r="I7803" s="223">
        <v>51316</v>
      </c>
      <c r="J7803" s="233">
        <v>99.982603926047304</v>
      </c>
      <c r="K7803" s="235">
        <v>99.997718829845653</v>
      </c>
      <c r="L7803" s="235">
        <v>99.996592048101391</v>
      </c>
      <c r="M7803" s="118"/>
      <c r="N7803" s="118">
        <v>100.53734504616465</v>
      </c>
      <c r="O7803" s="118"/>
    </row>
    <row r="7804" spans="9:15" x14ac:dyDescent="0.35">
      <c r="I7804" s="223">
        <v>51317</v>
      </c>
      <c r="J7804" s="233">
        <v>99.982630484938753</v>
      </c>
      <c r="K7804" s="235">
        <v>99.997722312548234</v>
      </c>
      <c r="L7804" s="235">
        <v>99.996595389230691</v>
      </c>
      <c r="M7804" s="118"/>
      <c r="N7804" s="118">
        <v>100.53715630536868</v>
      </c>
      <c r="O7804" s="118"/>
    </row>
    <row r="7805" spans="9:15" x14ac:dyDescent="0.35">
      <c r="I7805" s="223">
        <v>51318</v>
      </c>
      <c r="J7805" s="233">
        <v>99.982657043830201</v>
      </c>
      <c r="K7805" s="235">
        <v>99.997725795250815</v>
      </c>
      <c r="L7805" s="235">
        <v>99.996598730359992</v>
      </c>
      <c r="M7805" s="118"/>
      <c r="N7805" s="118">
        <v>100.53696756457271</v>
      </c>
      <c r="O7805" s="118"/>
    </row>
    <row r="7806" spans="9:15" x14ac:dyDescent="0.35">
      <c r="I7806" s="223">
        <v>51319</v>
      </c>
      <c r="J7806" s="233">
        <v>99.98268360272165</v>
      </c>
      <c r="K7806" s="235">
        <v>99.997729277953397</v>
      </c>
      <c r="L7806" s="235">
        <v>99.996602071489292</v>
      </c>
      <c r="M7806" s="118"/>
      <c r="N7806" s="118">
        <v>100.53677882377674</v>
      </c>
      <c r="O7806" s="118"/>
    </row>
    <row r="7807" spans="9:15" x14ac:dyDescent="0.35">
      <c r="I7807" s="223">
        <v>51320</v>
      </c>
      <c r="J7807" s="233">
        <v>99.982710161613099</v>
      </c>
      <c r="K7807" s="235">
        <v>99.997732760655978</v>
      </c>
      <c r="L7807" s="235">
        <v>99.996605412618592</v>
      </c>
      <c r="M7807" s="118"/>
      <c r="N7807" s="118">
        <v>100.53659008298077</v>
      </c>
      <c r="O7807" s="118"/>
    </row>
    <row r="7808" spans="9:15" x14ac:dyDescent="0.35">
      <c r="I7808" s="223">
        <v>51321</v>
      </c>
      <c r="J7808" s="233">
        <v>99.982736720504548</v>
      </c>
      <c r="K7808" s="235">
        <v>99.99773624335856</v>
      </c>
      <c r="L7808" s="235">
        <v>99.996608753747893</v>
      </c>
      <c r="M7808" s="118"/>
      <c r="N7808" s="118">
        <v>100.5364013421848</v>
      </c>
      <c r="O7808" s="118"/>
    </row>
    <row r="7809" spans="9:15" x14ac:dyDescent="0.35">
      <c r="I7809" s="223">
        <v>51322</v>
      </c>
      <c r="J7809" s="233">
        <v>99.982763279395996</v>
      </c>
      <c r="K7809" s="235">
        <v>99.997739726061141</v>
      </c>
      <c r="L7809" s="235">
        <v>99.996612094877193</v>
      </c>
      <c r="M7809" s="118"/>
      <c r="N7809" s="118">
        <v>100.53621260138883</v>
      </c>
      <c r="O7809" s="118"/>
    </row>
    <row r="7810" spans="9:15" x14ac:dyDescent="0.35">
      <c r="I7810" s="223">
        <v>51323</v>
      </c>
      <c r="J7810" s="233">
        <v>99.982789838287445</v>
      </c>
      <c r="K7810" s="235">
        <v>99.997743208763723</v>
      </c>
      <c r="L7810" s="235">
        <v>99.996615436006493</v>
      </c>
      <c r="M7810" s="118"/>
      <c r="N7810" s="118">
        <v>100.53602386059286</v>
      </c>
      <c r="O7810" s="118"/>
    </row>
    <row r="7811" spans="9:15" x14ac:dyDescent="0.35">
      <c r="I7811" s="223">
        <v>51324</v>
      </c>
      <c r="J7811" s="233">
        <v>99.982816397178894</v>
      </c>
      <c r="K7811" s="235">
        <v>99.997746691466304</v>
      </c>
      <c r="L7811" s="235">
        <v>99.996618777135794</v>
      </c>
      <c r="M7811" s="118"/>
      <c r="N7811" s="118">
        <v>100.53583511979689</v>
      </c>
      <c r="O7811" s="118"/>
    </row>
    <row r="7812" spans="9:15" x14ac:dyDescent="0.35">
      <c r="I7812" s="223">
        <v>51325</v>
      </c>
      <c r="J7812" s="233">
        <v>99.982842956070343</v>
      </c>
      <c r="K7812" s="235">
        <v>99.997750174168885</v>
      </c>
      <c r="L7812" s="235">
        <v>99.996622118265094</v>
      </c>
      <c r="M7812" s="118"/>
      <c r="N7812" s="118">
        <v>100.53564637900092</v>
      </c>
      <c r="O7812" s="118"/>
    </row>
    <row r="7813" spans="9:15" x14ac:dyDescent="0.35">
      <c r="I7813" s="223">
        <v>51326</v>
      </c>
      <c r="J7813" s="233">
        <v>99.982869514961791</v>
      </c>
      <c r="K7813" s="235">
        <v>99.997753656871467</v>
      </c>
      <c r="L7813" s="235">
        <v>99.996625459394394</v>
      </c>
      <c r="M7813" s="118"/>
      <c r="N7813" s="118">
        <v>100.53545763820495</v>
      </c>
      <c r="O7813" s="118"/>
    </row>
    <row r="7814" spans="9:15" x14ac:dyDescent="0.35">
      <c r="I7814" s="223">
        <v>51327</v>
      </c>
      <c r="J7814" s="233">
        <v>99.98289607385324</v>
      </c>
      <c r="K7814" s="235">
        <v>99.997757139574048</v>
      </c>
      <c r="L7814" s="235">
        <v>99.996628800523695</v>
      </c>
      <c r="M7814" s="118"/>
      <c r="N7814" s="118">
        <v>100.53526889740898</v>
      </c>
      <c r="O7814" s="118"/>
    </row>
    <row r="7815" spans="9:15" x14ac:dyDescent="0.35">
      <c r="I7815" s="223">
        <v>51328</v>
      </c>
      <c r="J7815" s="233">
        <v>99.982922632744689</v>
      </c>
      <c r="K7815" s="235">
        <v>99.99776062227663</v>
      </c>
      <c r="L7815" s="235">
        <v>99.996632141652995</v>
      </c>
      <c r="M7815" s="118"/>
      <c r="N7815" s="118">
        <v>100.53508015661301</v>
      </c>
      <c r="O7815" s="118"/>
    </row>
    <row r="7816" spans="9:15" x14ac:dyDescent="0.35">
      <c r="I7816" s="223">
        <v>51329</v>
      </c>
      <c r="J7816" s="233">
        <v>99.982949191636138</v>
      </c>
      <c r="K7816" s="235">
        <v>99.997764104979211</v>
      </c>
      <c r="L7816" s="235">
        <v>99.996635482782295</v>
      </c>
      <c r="M7816" s="118"/>
      <c r="N7816" s="118">
        <v>100.53489141581704</v>
      </c>
      <c r="O7816" s="118"/>
    </row>
    <row r="7817" spans="9:15" x14ac:dyDescent="0.35">
      <c r="I7817" s="223">
        <v>51330</v>
      </c>
      <c r="J7817" s="233">
        <v>99.982975750527586</v>
      </c>
      <c r="K7817" s="235">
        <v>99.997767587681793</v>
      </c>
      <c r="L7817" s="235">
        <v>99.996638823911596</v>
      </c>
      <c r="M7817" s="118"/>
      <c r="N7817" s="118">
        <v>100.53470267502107</v>
      </c>
      <c r="O7817" s="118"/>
    </row>
    <row r="7818" spans="9:15" x14ac:dyDescent="0.35">
      <c r="I7818" s="223">
        <v>51331</v>
      </c>
      <c r="J7818" s="233">
        <v>99.983002309419035</v>
      </c>
      <c r="K7818" s="235">
        <v>99.997771070384374</v>
      </c>
      <c r="L7818" s="235">
        <v>99.996642165040896</v>
      </c>
      <c r="M7818" s="118"/>
      <c r="N7818" s="118">
        <v>100.5345139342251</v>
      </c>
      <c r="O7818" s="118"/>
    </row>
    <row r="7819" spans="9:15" x14ac:dyDescent="0.35">
      <c r="I7819" s="223">
        <v>51332</v>
      </c>
      <c r="J7819" s="233">
        <v>99.983028868310484</v>
      </c>
      <c r="K7819" s="235">
        <v>99.997774553086956</v>
      </c>
      <c r="L7819" s="235">
        <v>99.996645506170196</v>
      </c>
      <c r="M7819" s="118"/>
      <c r="N7819" s="118">
        <v>100.53432519342913</v>
      </c>
      <c r="O7819" s="118"/>
    </row>
    <row r="7820" spans="9:15" x14ac:dyDescent="0.35">
      <c r="I7820" s="223">
        <v>51333</v>
      </c>
      <c r="J7820" s="233">
        <v>99.983055427201933</v>
      </c>
      <c r="K7820" s="235">
        <v>99.997778035789537</v>
      </c>
      <c r="L7820" s="235">
        <v>99.996648847299497</v>
      </c>
      <c r="M7820" s="118"/>
      <c r="N7820" s="118">
        <v>100.53413645263316</v>
      </c>
      <c r="O7820" s="118"/>
    </row>
    <row r="7821" spans="9:15" x14ac:dyDescent="0.35">
      <c r="I7821" s="223">
        <v>51334</v>
      </c>
      <c r="J7821" s="233">
        <v>99.983081986093381</v>
      </c>
      <c r="K7821" s="235">
        <v>99.997781518492118</v>
      </c>
      <c r="L7821" s="235">
        <v>99.996652188428797</v>
      </c>
      <c r="M7821" s="118"/>
      <c r="N7821" s="118">
        <v>100.53394771183719</v>
      </c>
      <c r="O7821" s="118"/>
    </row>
    <row r="7822" spans="9:15" x14ac:dyDescent="0.35">
      <c r="I7822" s="223">
        <v>51335</v>
      </c>
      <c r="J7822" s="233">
        <v>99.98310854498483</v>
      </c>
      <c r="K7822" s="235">
        <v>99.9977850011947</v>
      </c>
      <c r="L7822" s="235">
        <v>99.996655529558097</v>
      </c>
      <c r="M7822" s="118"/>
      <c r="N7822" s="118">
        <v>100.53375897104122</v>
      </c>
      <c r="O7822" s="118"/>
    </row>
    <row r="7823" spans="9:15" x14ac:dyDescent="0.35">
      <c r="I7823" s="223">
        <v>51336</v>
      </c>
      <c r="J7823" s="233">
        <v>99.983135103876279</v>
      </c>
      <c r="K7823" s="235">
        <v>99.997788483897281</v>
      </c>
      <c r="L7823" s="235">
        <v>99.996658870687398</v>
      </c>
      <c r="M7823" s="118"/>
      <c r="N7823" s="118">
        <v>100.53357023024525</v>
      </c>
      <c r="O7823" s="118"/>
    </row>
    <row r="7824" spans="9:15" x14ac:dyDescent="0.35">
      <c r="I7824" s="223">
        <v>51337</v>
      </c>
      <c r="J7824" s="233">
        <v>99.983161662767728</v>
      </c>
      <c r="K7824" s="235">
        <v>99.997791966599863</v>
      </c>
      <c r="L7824" s="235">
        <v>99.996662211816698</v>
      </c>
      <c r="M7824" s="118"/>
      <c r="N7824" s="118">
        <v>100.53338148944928</v>
      </c>
      <c r="O7824" s="118"/>
    </row>
    <row r="7825" spans="9:15" x14ac:dyDescent="0.35">
      <c r="I7825" s="223">
        <v>51338</v>
      </c>
      <c r="J7825" s="233">
        <v>99.983188221659177</v>
      </c>
      <c r="K7825" s="235">
        <v>99.997795449302444</v>
      </c>
      <c r="L7825" s="235">
        <v>99.996665552945998</v>
      </c>
      <c r="M7825" s="118"/>
      <c r="N7825" s="118">
        <v>100.53319274865331</v>
      </c>
      <c r="O7825" s="118"/>
    </row>
    <row r="7826" spans="9:15" x14ac:dyDescent="0.35">
      <c r="I7826" s="223">
        <v>51339</v>
      </c>
      <c r="J7826" s="233">
        <v>99.983214780550625</v>
      </c>
      <c r="K7826" s="235">
        <v>99.997798932005026</v>
      </c>
      <c r="L7826" s="235">
        <v>99.996668894075299</v>
      </c>
      <c r="M7826" s="118"/>
      <c r="N7826" s="118">
        <v>100.53300400785734</v>
      </c>
      <c r="O7826" s="118"/>
    </row>
    <row r="7827" spans="9:15" x14ac:dyDescent="0.35">
      <c r="I7827" s="223">
        <v>51340</v>
      </c>
      <c r="J7827" s="233">
        <v>99.983241339442074</v>
      </c>
      <c r="K7827" s="235">
        <v>99.997802414707607</v>
      </c>
      <c r="L7827" s="235">
        <v>99.996672235204599</v>
      </c>
      <c r="M7827" s="118"/>
      <c r="N7827" s="118">
        <v>100.53281526706137</v>
      </c>
      <c r="O7827" s="118"/>
    </row>
    <row r="7828" spans="9:15" x14ac:dyDescent="0.35">
      <c r="I7828" s="223">
        <v>51341</v>
      </c>
      <c r="J7828" s="233">
        <v>99.983267898333523</v>
      </c>
      <c r="K7828" s="235">
        <v>99.997805897410188</v>
      </c>
      <c r="L7828" s="235">
        <v>99.996675576333899</v>
      </c>
      <c r="M7828" s="118"/>
      <c r="N7828" s="118">
        <v>100.5326265262654</v>
      </c>
      <c r="O7828" s="118"/>
    </row>
    <row r="7829" spans="9:15" x14ac:dyDescent="0.35">
      <c r="I7829" s="223">
        <v>51342</v>
      </c>
      <c r="J7829" s="233">
        <v>99.983294457224972</v>
      </c>
      <c r="K7829" s="235">
        <v>99.99780938011277</v>
      </c>
      <c r="L7829" s="235">
        <v>99.9966789174632</v>
      </c>
      <c r="M7829" s="118"/>
      <c r="N7829" s="118">
        <v>100.53243778546943</v>
      </c>
      <c r="O7829" s="118"/>
    </row>
    <row r="7830" spans="9:15" x14ac:dyDescent="0.35">
      <c r="I7830" s="223">
        <v>51343</v>
      </c>
      <c r="J7830" s="233">
        <v>99.98332101611642</v>
      </c>
      <c r="K7830" s="235">
        <v>99.997812862815351</v>
      </c>
      <c r="L7830" s="235">
        <v>99.9966822585925</v>
      </c>
      <c r="M7830" s="118"/>
      <c r="N7830" s="118">
        <v>100.53224904467346</v>
      </c>
      <c r="O7830" s="118"/>
    </row>
    <row r="7831" spans="9:15" x14ac:dyDescent="0.35">
      <c r="I7831" s="223">
        <v>51344</v>
      </c>
      <c r="J7831" s="233">
        <v>99.983347575007869</v>
      </c>
      <c r="K7831" s="235">
        <v>99.997816345517933</v>
      </c>
      <c r="L7831" s="235">
        <v>99.9966855997218</v>
      </c>
      <c r="M7831" s="118"/>
      <c r="N7831" s="118">
        <v>100.53206030387749</v>
      </c>
      <c r="O7831" s="118"/>
    </row>
    <row r="7832" spans="9:15" x14ac:dyDescent="0.35">
      <c r="I7832" s="223">
        <v>51345</v>
      </c>
      <c r="J7832" s="233">
        <v>99.983374133899318</v>
      </c>
      <c r="K7832" s="235">
        <v>99.997819828220514</v>
      </c>
      <c r="L7832" s="235">
        <v>99.996688940851101</v>
      </c>
      <c r="M7832" s="118"/>
      <c r="N7832" s="118">
        <v>100.53187156308152</v>
      </c>
      <c r="O7832" s="118"/>
    </row>
    <row r="7833" spans="9:15" x14ac:dyDescent="0.35">
      <c r="I7833" s="223">
        <v>51346</v>
      </c>
      <c r="J7833" s="233">
        <v>99.983400692790767</v>
      </c>
      <c r="K7833" s="235">
        <v>99.997823310923096</v>
      </c>
      <c r="L7833" s="235">
        <v>99.996692281980401</v>
      </c>
      <c r="M7833" s="118"/>
      <c r="N7833" s="118">
        <v>100.53168282228555</v>
      </c>
      <c r="O7833" s="118"/>
    </row>
    <row r="7834" spans="9:15" x14ac:dyDescent="0.35">
      <c r="I7834" s="223">
        <v>51347</v>
      </c>
      <c r="J7834" s="233">
        <v>99.983427251682215</v>
      </c>
      <c r="K7834" s="235">
        <v>99.997826793625677</v>
      </c>
      <c r="L7834" s="235">
        <v>99.996695623109702</v>
      </c>
      <c r="M7834" s="118"/>
      <c r="N7834" s="118">
        <v>100.53149408148958</v>
      </c>
      <c r="O7834" s="118"/>
    </row>
    <row r="7835" spans="9:15" x14ac:dyDescent="0.35">
      <c r="I7835" s="223">
        <v>51348</v>
      </c>
      <c r="J7835" s="233">
        <v>99.983453810573664</v>
      </c>
      <c r="K7835" s="235">
        <v>99.997830276328258</v>
      </c>
      <c r="L7835" s="235">
        <v>99.996698964239002</v>
      </c>
      <c r="M7835" s="118"/>
      <c r="N7835" s="118">
        <v>100.53130534069361</v>
      </c>
      <c r="O7835" s="118"/>
    </row>
    <row r="7836" spans="9:15" x14ac:dyDescent="0.35">
      <c r="I7836" s="223">
        <v>51349</v>
      </c>
      <c r="J7836" s="233">
        <v>99.983480369465113</v>
      </c>
      <c r="K7836" s="235">
        <v>99.99783375903084</v>
      </c>
      <c r="L7836" s="235">
        <v>99.996702305368302</v>
      </c>
      <c r="M7836" s="118"/>
      <c r="N7836" s="118">
        <v>100.53111659989764</v>
      </c>
      <c r="O7836" s="118"/>
    </row>
    <row r="7837" spans="9:15" x14ac:dyDescent="0.35">
      <c r="I7837" s="223">
        <v>51350</v>
      </c>
      <c r="J7837" s="233">
        <v>99.983506928356562</v>
      </c>
      <c r="K7837" s="235">
        <v>99.997837241733421</v>
      </c>
      <c r="L7837" s="235">
        <v>99.996705646497603</v>
      </c>
      <c r="M7837" s="118"/>
      <c r="N7837" s="118">
        <v>100.53092785910167</v>
      </c>
      <c r="O7837" s="118"/>
    </row>
    <row r="7838" spans="9:15" x14ac:dyDescent="0.35">
      <c r="I7838" s="223">
        <v>51351</v>
      </c>
      <c r="J7838" s="233">
        <v>99.98353348724801</v>
      </c>
      <c r="K7838" s="235">
        <v>99.997840724436003</v>
      </c>
      <c r="L7838" s="235">
        <v>99.996708987626903</v>
      </c>
      <c r="M7838" s="118"/>
      <c r="N7838" s="118">
        <v>100.5307391183057</v>
      </c>
      <c r="O7838" s="118"/>
    </row>
    <row r="7839" spans="9:15" x14ac:dyDescent="0.35">
      <c r="I7839" s="223">
        <v>51352</v>
      </c>
      <c r="J7839" s="233">
        <v>99.983560046139459</v>
      </c>
      <c r="K7839" s="235">
        <v>99.997844207138584</v>
      </c>
      <c r="L7839" s="235">
        <v>99.996712328756203</v>
      </c>
      <c r="M7839" s="118"/>
      <c r="N7839" s="118">
        <v>100.53055037750973</v>
      </c>
      <c r="O7839" s="118"/>
    </row>
    <row r="7840" spans="9:15" x14ac:dyDescent="0.35">
      <c r="I7840" s="223">
        <v>51353</v>
      </c>
      <c r="J7840" s="233">
        <v>99.983586605030908</v>
      </c>
      <c r="K7840" s="235">
        <v>99.997847689841166</v>
      </c>
      <c r="L7840" s="235">
        <v>99.996715669885504</v>
      </c>
      <c r="M7840" s="118"/>
      <c r="N7840" s="118">
        <v>100.53036163671376</v>
      </c>
      <c r="O7840" s="118"/>
    </row>
    <row r="7841" spans="9:15" x14ac:dyDescent="0.35">
      <c r="I7841" s="223">
        <v>51354</v>
      </c>
      <c r="J7841" s="233">
        <v>99.983613163922357</v>
      </c>
      <c r="K7841" s="235">
        <v>99.997851172543747</v>
      </c>
      <c r="L7841" s="235">
        <v>99.996719011014804</v>
      </c>
      <c r="M7841" s="118"/>
      <c r="N7841" s="118">
        <v>100.53017289591779</v>
      </c>
      <c r="O7841" s="118"/>
    </row>
    <row r="7842" spans="9:15" x14ac:dyDescent="0.35">
      <c r="I7842" s="223">
        <v>51355</v>
      </c>
      <c r="J7842" s="233">
        <v>99.983639722813805</v>
      </c>
      <c r="K7842" s="235">
        <v>99.997854655246329</v>
      </c>
      <c r="L7842" s="235">
        <v>99.996722352144104</v>
      </c>
      <c r="M7842" s="118"/>
      <c r="N7842" s="118">
        <v>100.52998415512182</v>
      </c>
      <c r="O7842" s="118"/>
    </row>
    <row r="7843" spans="9:15" x14ac:dyDescent="0.35">
      <c r="I7843" s="223">
        <v>51356</v>
      </c>
      <c r="J7843" s="233">
        <v>99.983666281705254</v>
      </c>
      <c r="K7843" s="235">
        <v>99.99785813794891</v>
      </c>
      <c r="L7843" s="235">
        <v>99.996725693273405</v>
      </c>
      <c r="M7843" s="118"/>
      <c r="N7843" s="118">
        <v>100.52979541432585</v>
      </c>
      <c r="O7843" s="118"/>
    </row>
    <row r="7844" spans="9:15" x14ac:dyDescent="0.35">
      <c r="I7844" s="223">
        <v>51357</v>
      </c>
      <c r="J7844" s="233">
        <v>99.983692840596703</v>
      </c>
      <c r="K7844" s="235">
        <v>99.997861620651491</v>
      </c>
      <c r="L7844" s="235">
        <v>99.996729034402705</v>
      </c>
      <c r="M7844" s="118"/>
      <c r="N7844" s="118">
        <v>100.52960667352988</v>
      </c>
      <c r="O7844" s="118"/>
    </row>
    <row r="7845" spans="9:15" x14ac:dyDescent="0.35">
      <c r="I7845" s="223">
        <v>51358</v>
      </c>
      <c r="J7845" s="233">
        <v>99.983719399488152</v>
      </c>
      <c r="K7845" s="235">
        <v>99.997865103354073</v>
      </c>
      <c r="L7845" s="235">
        <v>99.996732375532005</v>
      </c>
      <c r="M7845" s="118"/>
      <c r="N7845" s="118">
        <v>100.52941793273391</v>
      </c>
      <c r="O7845" s="118"/>
    </row>
    <row r="7846" spans="9:15" x14ac:dyDescent="0.35">
      <c r="I7846" s="223">
        <v>51359</v>
      </c>
      <c r="J7846" s="233">
        <v>99.9837459583796</v>
      </c>
      <c r="K7846" s="235">
        <v>99.997868586056654</v>
      </c>
      <c r="L7846" s="235">
        <v>99.996735716661306</v>
      </c>
      <c r="M7846" s="118"/>
      <c r="N7846" s="118">
        <v>100.52922919193794</v>
      </c>
      <c r="O7846" s="118"/>
    </row>
    <row r="7847" spans="9:15" x14ac:dyDescent="0.35">
      <c r="I7847" s="223">
        <v>51360</v>
      </c>
      <c r="J7847" s="233">
        <v>99.983772517271049</v>
      </c>
      <c r="K7847" s="235">
        <v>99.997872068759236</v>
      </c>
      <c r="L7847" s="235">
        <v>99.996739057790606</v>
      </c>
      <c r="M7847" s="118"/>
      <c r="N7847" s="118">
        <v>100.52904045114197</v>
      </c>
      <c r="O7847" s="118"/>
    </row>
    <row r="7848" spans="9:15" x14ac:dyDescent="0.35">
      <c r="I7848" s="223">
        <v>51361</v>
      </c>
      <c r="J7848" s="233">
        <v>99.983799076162498</v>
      </c>
      <c r="K7848" s="235">
        <v>99.997875551461817</v>
      </c>
      <c r="L7848" s="235">
        <v>99.996742398919906</v>
      </c>
      <c r="M7848" s="118"/>
      <c r="N7848" s="118">
        <v>100.528851710346</v>
      </c>
      <c r="O7848" s="118"/>
    </row>
    <row r="7849" spans="9:15" x14ac:dyDescent="0.35">
      <c r="I7849" s="223">
        <v>51362</v>
      </c>
      <c r="J7849" s="233">
        <v>99.983825635053947</v>
      </c>
      <c r="K7849" s="235">
        <v>99.997879034164399</v>
      </c>
      <c r="L7849" s="235">
        <v>99.996745740049207</v>
      </c>
      <c r="M7849" s="118"/>
      <c r="N7849" s="118">
        <v>100.52866296955003</v>
      </c>
      <c r="O7849" s="118"/>
    </row>
    <row r="7850" spans="9:15" x14ac:dyDescent="0.35">
      <c r="I7850" s="223">
        <v>51363</v>
      </c>
      <c r="J7850" s="233">
        <v>99.983852193945395</v>
      </c>
      <c r="K7850" s="235">
        <v>99.99788251686698</v>
      </c>
      <c r="L7850" s="235">
        <v>99.996749081178507</v>
      </c>
      <c r="M7850" s="118"/>
      <c r="N7850" s="118">
        <v>100.52847422875406</v>
      </c>
      <c r="O7850" s="118"/>
    </row>
    <row r="7851" spans="9:15" x14ac:dyDescent="0.35">
      <c r="I7851" s="223">
        <v>51364</v>
      </c>
      <c r="J7851" s="233">
        <v>99.983878752836844</v>
      </c>
      <c r="K7851" s="235">
        <v>99.997885999569561</v>
      </c>
      <c r="L7851" s="235">
        <v>99.996752422307807</v>
      </c>
      <c r="M7851" s="118"/>
      <c r="N7851" s="118">
        <v>100.52828548795809</v>
      </c>
      <c r="O7851" s="118"/>
    </row>
    <row r="7852" spans="9:15" x14ac:dyDescent="0.35">
      <c r="I7852" s="223">
        <v>51365</v>
      </c>
      <c r="J7852" s="233">
        <v>99.983905311728293</v>
      </c>
      <c r="K7852" s="235">
        <v>99.997889482272143</v>
      </c>
      <c r="L7852" s="235">
        <v>99.996755763437108</v>
      </c>
      <c r="M7852" s="118"/>
      <c r="N7852" s="118">
        <v>100.52809674716212</v>
      </c>
      <c r="O7852" s="118"/>
    </row>
    <row r="7853" spans="9:15" x14ac:dyDescent="0.35">
      <c r="I7853" s="223">
        <v>51366</v>
      </c>
      <c r="J7853" s="233">
        <v>99.983931870619742</v>
      </c>
      <c r="K7853" s="235">
        <v>99.997892964974724</v>
      </c>
      <c r="L7853" s="235">
        <v>99.996759104566408</v>
      </c>
      <c r="M7853" s="118"/>
      <c r="N7853" s="118">
        <v>100.52790800636615</v>
      </c>
      <c r="O7853" s="118"/>
    </row>
    <row r="7854" spans="9:15" x14ac:dyDescent="0.35">
      <c r="I7854" s="223">
        <v>51367</v>
      </c>
      <c r="J7854" s="233">
        <v>99.983958429511191</v>
      </c>
      <c r="K7854" s="235">
        <v>99.997896447677306</v>
      </c>
      <c r="L7854" s="235">
        <v>99.996762445695708</v>
      </c>
      <c r="M7854" s="118"/>
      <c r="N7854" s="118">
        <v>100.52771926557018</v>
      </c>
      <c r="O7854" s="118"/>
    </row>
    <row r="7855" spans="9:15" x14ac:dyDescent="0.35">
      <c r="I7855" s="223">
        <v>51368</v>
      </c>
      <c r="J7855" s="233">
        <v>99.983984988402639</v>
      </c>
      <c r="K7855" s="235">
        <v>99.997899930379887</v>
      </c>
      <c r="L7855" s="235">
        <v>99.996765786825009</v>
      </c>
      <c r="M7855" s="118"/>
      <c r="N7855" s="118">
        <v>100.52753052477421</v>
      </c>
      <c r="O7855" s="118"/>
    </row>
    <row r="7856" spans="9:15" x14ac:dyDescent="0.35">
      <c r="I7856" s="223">
        <v>51369</v>
      </c>
      <c r="J7856" s="233">
        <v>99.984011547294088</v>
      </c>
      <c r="K7856" s="235">
        <v>99.997903413082469</v>
      </c>
      <c r="L7856" s="235">
        <v>99.996769127954309</v>
      </c>
      <c r="M7856" s="118"/>
      <c r="N7856" s="118">
        <v>100.52734178397824</v>
      </c>
      <c r="O7856" s="118"/>
    </row>
    <row r="7857" spans="9:15" x14ac:dyDescent="0.35">
      <c r="I7857" s="223">
        <v>51370</v>
      </c>
      <c r="J7857" s="233">
        <v>99.984038106185537</v>
      </c>
      <c r="K7857" s="235">
        <v>99.99790689578505</v>
      </c>
      <c r="L7857" s="235">
        <v>99.996772469083609</v>
      </c>
      <c r="M7857" s="118"/>
      <c r="N7857" s="118">
        <v>100.52715304318227</v>
      </c>
      <c r="O7857" s="118"/>
    </row>
    <row r="7858" spans="9:15" x14ac:dyDescent="0.35">
      <c r="I7858" s="223">
        <v>51371</v>
      </c>
      <c r="J7858" s="233">
        <v>99.984064665076986</v>
      </c>
      <c r="K7858" s="235">
        <v>99.997910378487632</v>
      </c>
      <c r="L7858" s="235">
        <v>99.99677581021291</v>
      </c>
      <c r="M7858" s="118"/>
      <c r="N7858" s="118">
        <v>100.5269643023863</v>
      </c>
      <c r="O7858" s="118"/>
    </row>
    <row r="7859" spans="9:15" x14ac:dyDescent="0.35">
      <c r="I7859" s="223">
        <v>51372</v>
      </c>
      <c r="J7859" s="233">
        <v>99.984091223968434</v>
      </c>
      <c r="K7859" s="235">
        <v>99.997913861190213</v>
      </c>
      <c r="L7859" s="235">
        <v>99.99677915134221</v>
      </c>
      <c r="M7859" s="118"/>
      <c r="N7859" s="118">
        <v>100.52677556159033</v>
      </c>
      <c r="O7859" s="118"/>
    </row>
    <row r="7860" spans="9:15" x14ac:dyDescent="0.35">
      <c r="I7860" s="223">
        <v>51373</v>
      </c>
      <c r="J7860" s="233">
        <v>99.984117782859883</v>
      </c>
      <c r="K7860" s="235">
        <v>99.997917343892794</v>
      </c>
      <c r="L7860" s="235">
        <v>99.99678249247151</v>
      </c>
      <c r="M7860" s="118"/>
      <c r="N7860" s="118">
        <v>100.52658682079436</v>
      </c>
      <c r="O7860" s="118"/>
    </row>
    <row r="7861" spans="9:15" x14ac:dyDescent="0.35">
      <c r="I7861" s="223">
        <v>51374</v>
      </c>
      <c r="J7861" s="233">
        <v>99.984144341751332</v>
      </c>
      <c r="K7861" s="235">
        <v>99.997920826595376</v>
      </c>
      <c r="L7861" s="235">
        <v>99.996785833600811</v>
      </c>
      <c r="M7861" s="118"/>
      <c r="N7861" s="118">
        <v>100.52639807999839</v>
      </c>
      <c r="O7861" s="118"/>
    </row>
    <row r="7862" spans="9:15" x14ac:dyDescent="0.35">
      <c r="I7862" s="223">
        <v>51375</v>
      </c>
      <c r="J7862" s="233">
        <v>99.984170900642781</v>
      </c>
      <c r="K7862" s="235">
        <v>99.997924309297957</v>
      </c>
      <c r="L7862" s="235">
        <v>99.996789174730111</v>
      </c>
      <c r="M7862" s="118"/>
      <c r="N7862" s="118">
        <v>100.52620933920242</v>
      </c>
      <c r="O7862" s="118"/>
    </row>
    <row r="7863" spans="9:15" x14ac:dyDescent="0.35">
      <c r="I7863" s="223">
        <v>51376</v>
      </c>
      <c r="J7863" s="233">
        <v>99.984197459534229</v>
      </c>
      <c r="K7863" s="235">
        <v>99.997927792000539</v>
      </c>
      <c r="L7863" s="235">
        <v>99.996792515859411</v>
      </c>
      <c r="M7863" s="118"/>
      <c r="N7863" s="118">
        <v>100.52602059840645</v>
      </c>
      <c r="O7863" s="118"/>
    </row>
    <row r="7864" spans="9:15" x14ac:dyDescent="0.35">
      <c r="I7864" s="223">
        <v>51377</v>
      </c>
      <c r="J7864" s="233">
        <v>99.984224018425678</v>
      </c>
      <c r="K7864" s="235">
        <v>99.99793127470312</v>
      </c>
      <c r="L7864" s="235">
        <v>99.996795856988712</v>
      </c>
      <c r="M7864" s="118"/>
      <c r="N7864" s="118">
        <v>100.52583185761048</v>
      </c>
      <c r="O7864" s="118"/>
    </row>
    <row r="7865" spans="9:15" x14ac:dyDescent="0.35">
      <c r="I7865" s="223">
        <v>51378</v>
      </c>
      <c r="J7865" s="233">
        <v>99.984250577317127</v>
      </c>
      <c r="K7865" s="235">
        <v>99.997934757405702</v>
      </c>
      <c r="L7865" s="235">
        <v>99.996799198118012</v>
      </c>
      <c r="M7865" s="118"/>
      <c r="N7865" s="118">
        <v>100.52564311681451</v>
      </c>
      <c r="O7865" s="118"/>
    </row>
    <row r="7866" spans="9:15" x14ac:dyDescent="0.35">
      <c r="I7866" s="223">
        <v>51379</v>
      </c>
      <c r="J7866" s="233">
        <v>99.984277136208576</v>
      </c>
      <c r="K7866" s="235">
        <v>99.997938240108283</v>
      </c>
      <c r="L7866" s="235">
        <v>99.996802539247312</v>
      </c>
      <c r="M7866" s="118"/>
      <c r="N7866" s="118">
        <v>100.52545437601854</v>
      </c>
      <c r="O7866" s="118"/>
    </row>
    <row r="7867" spans="9:15" x14ac:dyDescent="0.35">
      <c r="I7867" s="223">
        <v>51380</v>
      </c>
      <c r="J7867" s="233">
        <v>99.984303695100024</v>
      </c>
      <c r="K7867" s="235">
        <v>99.997941722810864</v>
      </c>
      <c r="L7867" s="235">
        <v>99.996805880376613</v>
      </c>
      <c r="M7867" s="118"/>
      <c r="N7867" s="118">
        <v>100.52526563522257</v>
      </c>
      <c r="O7867" s="118"/>
    </row>
    <row r="7868" spans="9:15" x14ac:dyDescent="0.35">
      <c r="I7868" s="223">
        <v>51381</v>
      </c>
      <c r="J7868" s="233">
        <v>99.984330253991473</v>
      </c>
      <c r="K7868" s="235">
        <v>99.997945205513446</v>
      </c>
      <c r="L7868" s="235">
        <v>99.996809221505913</v>
      </c>
      <c r="M7868" s="118"/>
      <c r="N7868" s="118">
        <v>100.5250768944266</v>
      </c>
      <c r="O7868" s="118"/>
    </row>
    <row r="7869" spans="9:15" x14ac:dyDescent="0.35">
      <c r="I7869" s="223">
        <v>51382</v>
      </c>
      <c r="J7869" s="233">
        <v>99.984356812882922</v>
      </c>
      <c r="K7869" s="235">
        <v>99.997948688216027</v>
      </c>
      <c r="L7869" s="235">
        <v>99.996812562635213</v>
      </c>
      <c r="M7869" s="118"/>
      <c r="N7869" s="118">
        <v>100.52488815363063</v>
      </c>
      <c r="O7869" s="118"/>
    </row>
    <row r="7870" spans="9:15" x14ac:dyDescent="0.35">
      <c r="I7870" s="223">
        <v>51383</v>
      </c>
      <c r="J7870" s="233">
        <v>99.984383371774371</v>
      </c>
      <c r="K7870" s="235">
        <v>99.997952170918609</v>
      </c>
      <c r="L7870" s="235">
        <v>99.996815903764514</v>
      </c>
      <c r="M7870" s="118"/>
      <c r="N7870" s="118">
        <v>100.52469941283466</v>
      </c>
      <c r="O7870" s="118"/>
    </row>
    <row r="7871" spans="9:15" x14ac:dyDescent="0.35">
      <c r="I7871" s="223">
        <v>51384</v>
      </c>
      <c r="J7871" s="233">
        <v>99.984409930665819</v>
      </c>
      <c r="K7871" s="235">
        <v>99.99795565362119</v>
      </c>
      <c r="L7871" s="235">
        <v>99.996819244893814</v>
      </c>
      <c r="M7871" s="118"/>
      <c r="N7871" s="118">
        <v>100.52451067203869</v>
      </c>
      <c r="O7871" s="118"/>
    </row>
    <row r="7872" spans="9:15" x14ac:dyDescent="0.35">
      <c r="I7872" s="223">
        <v>51385</v>
      </c>
      <c r="J7872" s="233">
        <v>99.984436489557268</v>
      </c>
      <c r="K7872" s="235">
        <v>99.997959136323772</v>
      </c>
      <c r="L7872" s="235">
        <v>99.996822586023114</v>
      </c>
      <c r="M7872" s="118"/>
      <c r="N7872" s="118">
        <v>100.52432193124272</v>
      </c>
      <c r="O7872" s="118"/>
    </row>
    <row r="7873" spans="9:15" x14ac:dyDescent="0.35">
      <c r="I7873" s="223">
        <v>51386</v>
      </c>
      <c r="J7873" s="233">
        <v>99.984463048448717</v>
      </c>
      <c r="K7873" s="235">
        <v>99.997962619026353</v>
      </c>
      <c r="L7873" s="235">
        <v>99.996825927152415</v>
      </c>
      <c r="M7873" s="118"/>
      <c r="N7873" s="118">
        <v>100.52413319044675</v>
      </c>
      <c r="O7873" s="118"/>
    </row>
    <row r="7874" spans="9:15" x14ac:dyDescent="0.35">
      <c r="I7874" s="223">
        <v>51387</v>
      </c>
      <c r="J7874" s="233">
        <v>99.984489607340166</v>
      </c>
      <c r="K7874" s="235">
        <v>99.997966101728935</v>
      </c>
      <c r="L7874" s="235">
        <v>99.996829268281715</v>
      </c>
      <c r="M7874" s="118"/>
      <c r="N7874" s="118">
        <v>100.52394444965078</v>
      </c>
      <c r="O7874" s="118"/>
    </row>
    <row r="7875" spans="9:15" x14ac:dyDescent="0.35">
      <c r="I7875" s="223">
        <v>51388</v>
      </c>
      <c r="J7875" s="233">
        <v>99.984516166231614</v>
      </c>
      <c r="K7875" s="235">
        <v>99.997969584431516</v>
      </c>
      <c r="L7875" s="235">
        <v>99.996832609411015</v>
      </c>
      <c r="M7875" s="118"/>
      <c r="N7875" s="118">
        <v>100.52375570885481</v>
      </c>
      <c r="O7875" s="118"/>
    </row>
    <row r="7876" spans="9:15" x14ac:dyDescent="0.35">
      <c r="I7876" s="223">
        <v>51389</v>
      </c>
      <c r="J7876" s="233">
        <v>99.984542725123063</v>
      </c>
      <c r="K7876" s="235">
        <v>99.997973067134097</v>
      </c>
      <c r="L7876" s="235">
        <v>99.996835950540316</v>
      </c>
      <c r="M7876" s="118"/>
      <c r="N7876" s="118">
        <v>100.52356696805884</v>
      </c>
      <c r="O7876" s="118"/>
    </row>
    <row r="7877" spans="9:15" x14ac:dyDescent="0.35">
      <c r="I7877" s="223">
        <v>51390</v>
      </c>
      <c r="J7877" s="233">
        <v>99.984569284014512</v>
      </c>
      <c r="K7877" s="235">
        <v>99.997976549836679</v>
      </c>
      <c r="L7877" s="235">
        <v>99.996839291669616</v>
      </c>
      <c r="M7877" s="118"/>
      <c r="N7877" s="118">
        <v>100.52337822726287</v>
      </c>
      <c r="O7877" s="118"/>
    </row>
    <row r="7878" spans="9:15" x14ac:dyDescent="0.35">
      <c r="I7878" s="223">
        <v>51391</v>
      </c>
      <c r="J7878" s="233">
        <v>99.984595842905961</v>
      </c>
      <c r="K7878" s="235">
        <v>99.99798003253926</v>
      </c>
      <c r="L7878" s="235">
        <v>99.996842632798916</v>
      </c>
      <c r="M7878" s="118"/>
      <c r="N7878" s="118">
        <v>100.5231894864669</v>
      </c>
      <c r="O7878" s="118"/>
    </row>
    <row r="7879" spans="9:15" x14ac:dyDescent="0.35">
      <c r="I7879" s="223">
        <v>51392</v>
      </c>
      <c r="J7879" s="233">
        <v>99.984622401797409</v>
      </c>
      <c r="K7879" s="235">
        <v>99.997983515241842</v>
      </c>
      <c r="L7879" s="235">
        <v>99.996845973928217</v>
      </c>
      <c r="M7879" s="118"/>
      <c r="N7879" s="118">
        <v>100.52300074567093</v>
      </c>
      <c r="O7879" s="118"/>
    </row>
    <row r="7880" spans="9:15" x14ac:dyDescent="0.35">
      <c r="I7880" s="223">
        <v>51393</v>
      </c>
      <c r="J7880" s="233">
        <v>99.984648960688858</v>
      </c>
      <c r="K7880" s="235">
        <v>99.997986997944423</v>
      </c>
      <c r="L7880" s="235">
        <v>99.996849315057517</v>
      </c>
      <c r="M7880" s="118"/>
      <c r="N7880" s="118">
        <v>100.52281200487496</v>
      </c>
      <c r="O7880" s="118"/>
    </row>
    <row r="7881" spans="9:15" x14ac:dyDescent="0.35">
      <c r="I7881" s="223">
        <v>51394</v>
      </c>
      <c r="J7881" s="233">
        <v>99.984675519580307</v>
      </c>
      <c r="K7881" s="235">
        <v>99.997990480647005</v>
      </c>
      <c r="L7881" s="235">
        <v>99.996852656186817</v>
      </c>
      <c r="M7881" s="118"/>
      <c r="N7881" s="118">
        <v>100.52262326407899</v>
      </c>
      <c r="O7881" s="118"/>
    </row>
    <row r="7882" spans="9:15" x14ac:dyDescent="0.35">
      <c r="I7882" s="223">
        <v>51395</v>
      </c>
      <c r="J7882" s="233">
        <v>99.984702078471756</v>
      </c>
      <c r="K7882" s="235">
        <v>99.997993963349586</v>
      </c>
      <c r="L7882" s="235">
        <v>99.996855997316118</v>
      </c>
      <c r="M7882" s="118"/>
      <c r="N7882" s="118">
        <v>100.52243452328302</v>
      </c>
      <c r="O7882" s="118"/>
    </row>
    <row r="7883" spans="9:15" x14ac:dyDescent="0.35">
      <c r="I7883" s="223">
        <v>51396</v>
      </c>
      <c r="J7883" s="233">
        <v>99.984728637363204</v>
      </c>
      <c r="K7883" s="235">
        <v>99.997997446052167</v>
      </c>
      <c r="L7883" s="235">
        <v>99.996859338445418</v>
      </c>
      <c r="M7883" s="118"/>
      <c r="N7883" s="118">
        <v>100.52224578248705</v>
      </c>
      <c r="O7883" s="118"/>
    </row>
    <row r="7884" spans="9:15" x14ac:dyDescent="0.35">
      <c r="I7884" s="223">
        <v>51397</v>
      </c>
      <c r="J7884" s="233">
        <v>99.984755196254653</v>
      </c>
      <c r="K7884" s="235">
        <v>99.998000928754749</v>
      </c>
      <c r="L7884" s="235">
        <v>99.996862679574718</v>
      </c>
      <c r="M7884" s="118"/>
      <c r="N7884" s="118">
        <v>100.52205704169108</v>
      </c>
      <c r="O7884" s="118"/>
    </row>
    <row r="7885" spans="9:15" x14ac:dyDescent="0.35">
      <c r="I7885" s="223">
        <v>51398</v>
      </c>
      <c r="J7885" s="233">
        <v>99.984781755146102</v>
      </c>
      <c r="K7885" s="235">
        <v>99.99800441145733</v>
      </c>
      <c r="L7885" s="235">
        <v>99.996866020704019</v>
      </c>
      <c r="M7885" s="118"/>
      <c r="N7885" s="118">
        <v>100.52186830089511</v>
      </c>
      <c r="O7885" s="118"/>
    </row>
    <row r="7886" spans="9:15" x14ac:dyDescent="0.35">
      <c r="I7886" s="223">
        <v>51399</v>
      </c>
      <c r="J7886" s="233">
        <v>99.984808314037551</v>
      </c>
      <c r="K7886" s="235">
        <v>99.998007894159912</v>
      </c>
      <c r="L7886" s="235">
        <v>99.996869361833319</v>
      </c>
      <c r="M7886" s="118"/>
      <c r="N7886" s="118">
        <v>100.52167956009914</v>
      </c>
      <c r="O7886" s="118"/>
    </row>
    <row r="7887" spans="9:15" x14ac:dyDescent="0.35">
      <c r="I7887" s="223">
        <v>51400</v>
      </c>
      <c r="J7887" s="233">
        <v>99.984834872929</v>
      </c>
      <c r="K7887" s="235">
        <v>99.998011376862493</v>
      </c>
      <c r="L7887" s="235">
        <v>99.996872702962619</v>
      </c>
      <c r="M7887" s="118"/>
      <c r="N7887" s="118">
        <v>100.52149081930317</v>
      </c>
      <c r="O7887" s="118"/>
    </row>
    <row r="7888" spans="9:15" x14ac:dyDescent="0.35">
      <c r="I7888" s="223">
        <v>51401</v>
      </c>
      <c r="J7888" s="233">
        <v>99.984861431820448</v>
      </c>
      <c r="K7888" s="235">
        <v>99.998014859565075</v>
      </c>
      <c r="L7888" s="235">
        <v>99.99687604409192</v>
      </c>
      <c r="M7888" s="118"/>
      <c r="N7888" s="118">
        <v>100.5213020785072</v>
      </c>
      <c r="O7888" s="118"/>
    </row>
    <row r="7889" spans="9:15" x14ac:dyDescent="0.35">
      <c r="I7889" s="223">
        <v>51402</v>
      </c>
      <c r="J7889" s="233">
        <v>99.984887990711897</v>
      </c>
      <c r="K7889" s="235">
        <v>99.998018342267656</v>
      </c>
      <c r="L7889" s="235">
        <v>99.99687938522122</v>
      </c>
      <c r="M7889" s="118"/>
      <c r="N7889" s="118">
        <v>100.52111333771123</v>
      </c>
      <c r="O7889" s="118"/>
    </row>
    <row r="7890" spans="9:15" x14ac:dyDescent="0.35">
      <c r="I7890" s="223">
        <v>51403</v>
      </c>
      <c r="J7890" s="233">
        <v>99.984914549603346</v>
      </c>
      <c r="K7890" s="235">
        <v>99.998021824970238</v>
      </c>
      <c r="L7890" s="235">
        <v>99.99688272635052</v>
      </c>
      <c r="M7890" s="118"/>
      <c r="N7890" s="118">
        <v>100.52092459691526</v>
      </c>
      <c r="O7890" s="118"/>
    </row>
    <row r="7891" spans="9:15" x14ac:dyDescent="0.35">
      <c r="I7891" s="223">
        <v>51404</v>
      </c>
      <c r="J7891" s="233">
        <v>99.984941108494795</v>
      </c>
      <c r="K7891" s="235">
        <v>99.998025307672819</v>
      </c>
      <c r="L7891" s="235">
        <v>99.996886067479821</v>
      </c>
      <c r="M7891" s="118"/>
      <c r="N7891" s="118">
        <v>100.52073585611929</v>
      </c>
      <c r="O7891" s="118"/>
    </row>
    <row r="7892" spans="9:15" x14ac:dyDescent="0.35">
      <c r="I7892" s="223">
        <v>51405</v>
      </c>
      <c r="J7892" s="233">
        <v>99.984967667386243</v>
      </c>
      <c r="K7892" s="235">
        <v>99.9980287903754</v>
      </c>
      <c r="L7892" s="235">
        <v>99.996889408609121</v>
      </c>
      <c r="M7892" s="118"/>
      <c r="N7892" s="118">
        <v>100.52054711532332</v>
      </c>
      <c r="O7892" s="118"/>
    </row>
    <row r="7893" spans="9:15" x14ac:dyDescent="0.35">
      <c r="I7893" s="223">
        <v>51406</v>
      </c>
      <c r="J7893" s="233">
        <v>99.984994226277692</v>
      </c>
      <c r="K7893" s="235">
        <v>99.998032273077982</v>
      </c>
      <c r="L7893" s="235">
        <v>99.996892749738421</v>
      </c>
      <c r="M7893" s="118"/>
      <c r="N7893" s="118">
        <v>100.52035837452735</v>
      </c>
      <c r="O7893" s="118"/>
    </row>
    <row r="7894" spans="9:15" x14ac:dyDescent="0.35">
      <c r="I7894" s="223">
        <v>51407</v>
      </c>
      <c r="J7894" s="233">
        <v>99.985020785169141</v>
      </c>
      <c r="K7894" s="235">
        <v>99.998035755780563</v>
      </c>
      <c r="L7894" s="235">
        <v>99.996896090867722</v>
      </c>
      <c r="M7894" s="118"/>
      <c r="N7894" s="118">
        <v>100.52016963373138</v>
      </c>
      <c r="O7894" s="118"/>
    </row>
    <row r="7895" spans="9:15" x14ac:dyDescent="0.35">
      <c r="I7895" s="223">
        <v>51408</v>
      </c>
      <c r="J7895" s="233">
        <v>99.98504734406059</v>
      </c>
      <c r="K7895" s="235">
        <v>99.998039238483145</v>
      </c>
      <c r="L7895" s="235">
        <v>99.996899431997022</v>
      </c>
      <c r="M7895" s="118"/>
      <c r="N7895" s="118">
        <v>100.51998089293541</v>
      </c>
      <c r="O7895" s="118"/>
    </row>
    <row r="7896" spans="9:15" x14ac:dyDescent="0.35">
      <c r="I7896" s="223">
        <v>51409</v>
      </c>
      <c r="J7896" s="233">
        <v>99.985073902952038</v>
      </c>
      <c r="K7896" s="235">
        <v>99.998042721185726</v>
      </c>
      <c r="L7896" s="235">
        <v>99.996902773126322</v>
      </c>
      <c r="M7896" s="118"/>
      <c r="N7896" s="118">
        <v>100.51979215213944</v>
      </c>
      <c r="O7896" s="118"/>
    </row>
    <row r="7897" spans="9:15" x14ac:dyDescent="0.35">
      <c r="I7897" s="223">
        <v>51410</v>
      </c>
      <c r="J7897" s="233">
        <v>99.985100461843487</v>
      </c>
      <c r="K7897" s="235">
        <v>99.998046203888308</v>
      </c>
      <c r="L7897" s="235">
        <v>99.996906114255623</v>
      </c>
      <c r="M7897" s="118"/>
      <c r="N7897" s="118">
        <v>100.51960341134347</v>
      </c>
      <c r="O7897" s="118"/>
    </row>
    <row r="7898" spans="9:15" x14ac:dyDescent="0.35">
      <c r="I7898" s="223">
        <v>51411</v>
      </c>
      <c r="J7898" s="233">
        <v>99.985127020734936</v>
      </c>
      <c r="K7898" s="235">
        <v>99.998049686590889</v>
      </c>
      <c r="L7898" s="235">
        <v>99.996909455384923</v>
      </c>
      <c r="M7898" s="118"/>
      <c r="N7898" s="118">
        <v>100.5194146705475</v>
      </c>
      <c r="O7898" s="118"/>
    </row>
    <row r="7899" spans="9:15" x14ac:dyDescent="0.35">
      <c r="I7899" s="223">
        <v>51412</v>
      </c>
      <c r="J7899" s="233">
        <v>99.985153579626385</v>
      </c>
      <c r="K7899" s="235">
        <v>99.99805316929347</v>
      </c>
      <c r="L7899" s="235">
        <v>99.996912796514223</v>
      </c>
      <c r="M7899" s="118"/>
      <c r="N7899" s="118">
        <v>100.51922592975153</v>
      </c>
      <c r="O7899" s="118"/>
    </row>
    <row r="7900" spans="9:15" x14ac:dyDescent="0.35">
      <c r="I7900" s="223">
        <v>51413</v>
      </c>
      <c r="J7900" s="233">
        <v>99.985180138517833</v>
      </c>
      <c r="K7900" s="235">
        <v>99.998056651996052</v>
      </c>
      <c r="L7900" s="235">
        <v>99.996916137643524</v>
      </c>
      <c r="M7900" s="118"/>
      <c r="N7900" s="118">
        <v>100.51903718895556</v>
      </c>
      <c r="O7900" s="118"/>
    </row>
    <row r="7901" spans="9:15" x14ac:dyDescent="0.35">
      <c r="I7901" s="223">
        <v>51414</v>
      </c>
      <c r="J7901" s="233">
        <v>99.985206697409282</v>
      </c>
      <c r="K7901" s="235">
        <v>99.998060134698633</v>
      </c>
      <c r="L7901" s="235">
        <v>99.996919478772824</v>
      </c>
      <c r="M7901" s="118"/>
      <c r="N7901" s="118">
        <v>100.51884844815959</v>
      </c>
      <c r="O7901" s="118"/>
    </row>
    <row r="7902" spans="9:15" x14ac:dyDescent="0.35">
      <c r="I7902" s="223">
        <v>51415</v>
      </c>
      <c r="J7902" s="233">
        <v>99.985233256300731</v>
      </c>
      <c r="K7902" s="235">
        <v>99.998063617401215</v>
      </c>
      <c r="L7902" s="235">
        <v>99.996922819902125</v>
      </c>
      <c r="M7902" s="118"/>
      <c r="N7902" s="118">
        <v>100.51865970736362</v>
      </c>
      <c r="O7902" s="118"/>
    </row>
    <row r="7903" spans="9:15" x14ac:dyDescent="0.35">
      <c r="I7903" s="223">
        <v>51416</v>
      </c>
      <c r="J7903" s="233">
        <v>99.98525981519218</v>
      </c>
      <c r="K7903" s="235">
        <v>99.998067100103796</v>
      </c>
      <c r="L7903" s="235">
        <v>99.996926161031425</v>
      </c>
      <c r="M7903" s="118"/>
      <c r="N7903" s="118">
        <v>100.51847096656765</v>
      </c>
      <c r="O7903" s="118"/>
    </row>
    <row r="7904" spans="9:15" x14ac:dyDescent="0.35">
      <c r="I7904" s="223">
        <v>51417</v>
      </c>
      <c r="J7904" s="233">
        <v>99.985286374083628</v>
      </c>
      <c r="K7904" s="235">
        <v>99.998070582806378</v>
      </c>
      <c r="L7904" s="235">
        <v>99.996929502160725</v>
      </c>
      <c r="M7904" s="118"/>
      <c r="N7904" s="118">
        <v>100.51828222577169</v>
      </c>
      <c r="O7904" s="118"/>
    </row>
    <row r="7905" spans="9:15" x14ac:dyDescent="0.35">
      <c r="I7905" s="223">
        <v>51418</v>
      </c>
      <c r="J7905" s="233">
        <v>99.985312932975077</v>
      </c>
      <c r="K7905" s="235">
        <v>99.998074065508959</v>
      </c>
      <c r="L7905" s="235">
        <v>99.996932843290026</v>
      </c>
      <c r="M7905" s="118"/>
      <c r="N7905" s="118">
        <v>100.51809348497571</v>
      </c>
      <c r="O7905" s="118"/>
    </row>
    <row r="7906" spans="9:15" x14ac:dyDescent="0.35">
      <c r="I7906" s="223">
        <v>51419</v>
      </c>
      <c r="J7906" s="233">
        <v>99.985339491866526</v>
      </c>
      <c r="K7906" s="235">
        <v>99.99807754821154</v>
      </c>
      <c r="L7906" s="235">
        <v>99.996936184419326</v>
      </c>
      <c r="M7906" s="118"/>
      <c r="N7906" s="118">
        <v>100.51790474417975</v>
      </c>
      <c r="O7906" s="118"/>
    </row>
    <row r="7907" spans="9:15" x14ac:dyDescent="0.35">
      <c r="I7907" s="223">
        <v>51420</v>
      </c>
      <c r="J7907" s="233">
        <v>99.985366050757975</v>
      </c>
      <c r="K7907" s="235">
        <v>99.998081030914122</v>
      </c>
      <c r="L7907" s="235">
        <v>99.996939525548626</v>
      </c>
      <c r="M7907" s="118"/>
      <c r="N7907" s="118">
        <v>100.51771600338377</v>
      </c>
      <c r="O7907" s="118"/>
    </row>
    <row r="7908" spans="9:15" x14ac:dyDescent="0.35">
      <c r="I7908" s="223">
        <v>51421</v>
      </c>
      <c r="J7908" s="233">
        <v>99.985392609649423</v>
      </c>
      <c r="K7908" s="235">
        <v>99.998084513616703</v>
      </c>
      <c r="L7908" s="235">
        <v>99.996942866677927</v>
      </c>
      <c r="M7908" s="118"/>
      <c r="N7908" s="118">
        <v>100.51752726258781</v>
      </c>
      <c r="O7908" s="118"/>
    </row>
    <row r="7909" spans="9:15" x14ac:dyDescent="0.35">
      <c r="I7909" s="223">
        <v>51422</v>
      </c>
      <c r="J7909" s="233">
        <v>99.985419168540872</v>
      </c>
      <c r="K7909" s="235">
        <v>99.998087996319285</v>
      </c>
      <c r="L7909" s="235">
        <v>99.996946207807227</v>
      </c>
      <c r="M7909" s="118"/>
      <c r="N7909" s="118">
        <v>100.51733852179183</v>
      </c>
      <c r="O7909" s="118"/>
    </row>
    <row r="7910" spans="9:15" x14ac:dyDescent="0.35">
      <c r="I7910" s="223">
        <v>51423</v>
      </c>
      <c r="J7910" s="233">
        <v>99.985445727432321</v>
      </c>
      <c r="K7910" s="235">
        <v>99.998091479021866</v>
      </c>
      <c r="L7910" s="235">
        <v>99.996949548936527</v>
      </c>
      <c r="M7910" s="118"/>
      <c r="N7910" s="118">
        <v>100.51714978099587</v>
      </c>
      <c r="O7910" s="118"/>
    </row>
    <row r="7911" spans="9:15" x14ac:dyDescent="0.35">
      <c r="I7911" s="223">
        <v>51424</v>
      </c>
      <c r="J7911" s="233">
        <v>99.98547228632377</v>
      </c>
      <c r="K7911" s="235">
        <v>99.998094961724448</v>
      </c>
      <c r="L7911" s="235">
        <v>99.996952890065828</v>
      </c>
      <c r="M7911" s="118"/>
      <c r="N7911" s="118">
        <v>100.51696104019989</v>
      </c>
      <c r="O7911" s="118"/>
    </row>
    <row r="7912" spans="9:15" x14ac:dyDescent="0.35">
      <c r="I7912" s="223">
        <v>51425</v>
      </c>
      <c r="J7912" s="233">
        <v>99.985498845215218</v>
      </c>
      <c r="K7912" s="235">
        <v>99.998098444427029</v>
      </c>
      <c r="L7912" s="235">
        <v>99.996956231195128</v>
      </c>
      <c r="M7912" s="118"/>
      <c r="N7912" s="118">
        <v>100.51677229940393</v>
      </c>
      <c r="O7912" s="118"/>
    </row>
    <row r="7913" spans="9:15" x14ac:dyDescent="0.35">
      <c r="I7913" s="223">
        <v>51426</v>
      </c>
      <c r="J7913" s="233">
        <v>99.985525404106667</v>
      </c>
      <c r="K7913" s="235">
        <v>99.998101927129611</v>
      </c>
      <c r="L7913" s="235">
        <v>99.996959572324428</v>
      </c>
      <c r="M7913" s="118"/>
      <c r="N7913" s="118">
        <v>100.51658355860795</v>
      </c>
      <c r="O7913" s="118"/>
    </row>
    <row r="7914" spans="9:15" x14ac:dyDescent="0.35">
      <c r="I7914" s="223">
        <v>51427</v>
      </c>
      <c r="J7914" s="233">
        <v>99.985551962998116</v>
      </c>
      <c r="K7914" s="235">
        <v>99.998105409832192</v>
      </c>
      <c r="L7914" s="235">
        <v>99.996962913453729</v>
      </c>
      <c r="M7914" s="118"/>
      <c r="N7914" s="118">
        <v>100.51639481781199</v>
      </c>
      <c r="O7914" s="118"/>
    </row>
    <row r="7915" spans="9:15" x14ac:dyDescent="0.35">
      <c r="I7915" s="223">
        <v>51428</v>
      </c>
      <c r="J7915" s="233">
        <v>99.985578521889565</v>
      </c>
      <c r="K7915" s="235">
        <v>99.998108892534773</v>
      </c>
      <c r="L7915" s="235">
        <v>99.996966254583029</v>
      </c>
      <c r="M7915" s="118"/>
      <c r="N7915" s="118">
        <v>100.51620607701601</v>
      </c>
      <c r="O7915" s="118"/>
    </row>
    <row r="7916" spans="9:15" x14ac:dyDescent="0.35">
      <c r="I7916" s="223">
        <v>51429</v>
      </c>
      <c r="J7916" s="233">
        <v>99.985605080781013</v>
      </c>
      <c r="K7916" s="235">
        <v>99.998112375237355</v>
      </c>
      <c r="L7916" s="235">
        <v>99.996969595712329</v>
      </c>
      <c r="M7916" s="118"/>
      <c r="N7916" s="118">
        <v>100.51601733622005</v>
      </c>
      <c r="O7916" s="118"/>
    </row>
    <row r="7917" spans="9:15" x14ac:dyDescent="0.35">
      <c r="I7917" s="223">
        <v>51430</v>
      </c>
      <c r="J7917" s="233">
        <v>99.985631639672462</v>
      </c>
      <c r="K7917" s="235">
        <v>99.998115857939936</v>
      </c>
      <c r="L7917" s="235">
        <v>99.99697293684163</v>
      </c>
      <c r="M7917" s="118"/>
      <c r="N7917" s="118">
        <v>100.51582859542407</v>
      </c>
      <c r="O7917" s="118"/>
    </row>
    <row r="7918" spans="9:15" x14ac:dyDescent="0.35">
      <c r="I7918" s="223">
        <v>51431</v>
      </c>
      <c r="J7918" s="233">
        <v>99.985658198563911</v>
      </c>
      <c r="K7918" s="235">
        <v>99.998119340642518</v>
      </c>
      <c r="L7918" s="235">
        <v>99.99697627797093</v>
      </c>
      <c r="M7918" s="118"/>
      <c r="N7918" s="118">
        <v>100.51563985462811</v>
      </c>
      <c r="O7918" s="118"/>
    </row>
    <row r="7919" spans="9:15" x14ac:dyDescent="0.35">
      <c r="I7919" s="223">
        <v>51432</v>
      </c>
      <c r="J7919" s="233">
        <v>99.98568475745536</v>
      </c>
      <c r="K7919" s="235">
        <v>99.998122823345099</v>
      </c>
      <c r="L7919" s="235">
        <v>99.99697961910023</v>
      </c>
      <c r="M7919" s="118"/>
      <c r="N7919" s="118">
        <v>100.51545111383213</v>
      </c>
      <c r="O7919" s="118"/>
    </row>
    <row r="7920" spans="9:15" x14ac:dyDescent="0.35">
      <c r="I7920" s="223">
        <v>51433</v>
      </c>
      <c r="J7920" s="233">
        <v>99.985711316346809</v>
      </c>
      <c r="K7920" s="235">
        <v>99.998126306047681</v>
      </c>
      <c r="L7920" s="235">
        <v>99.996982960229531</v>
      </c>
      <c r="M7920" s="118"/>
      <c r="N7920" s="118">
        <v>100.51526237303617</v>
      </c>
      <c r="O7920" s="118"/>
    </row>
    <row r="7921" spans="9:15" x14ac:dyDescent="0.35">
      <c r="I7921" s="223">
        <v>51434</v>
      </c>
      <c r="J7921" s="233">
        <v>99.985737875238257</v>
      </c>
      <c r="K7921" s="235">
        <v>99.998129788750262</v>
      </c>
      <c r="L7921" s="235">
        <v>99.996986301358831</v>
      </c>
      <c r="M7921" s="118"/>
      <c r="N7921" s="118">
        <v>100.51507363224019</v>
      </c>
      <c r="O7921" s="118"/>
    </row>
    <row r="7922" spans="9:15" x14ac:dyDescent="0.35">
      <c r="I7922" s="223">
        <v>51435</v>
      </c>
      <c r="J7922" s="233">
        <v>99.985764434129706</v>
      </c>
      <c r="K7922" s="235">
        <v>99.998133271452843</v>
      </c>
      <c r="L7922" s="235">
        <v>99.996989642488131</v>
      </c>
      <c r="M7922" s="118"/>
      <c r="N7922" s="118">
        <v>100.51488489144423</v>
      </c>
      <c r="O7922" s="118"/>
    </row>
    <row r="7923" spans="9:15" x14ac:dyDescent="0.35">
      <c r="I7923" s="223">
        <v>51436</v>
      </c>
      <c r="J7923" s="233">
        <v>99.985790993021155</v>
      </c>
      <c r="K7923" s="235">
        <v>99.998136754155425</v>
      </c>
      <c r="L7923" s="235">
        <v>99.996992983617432</v>
      </c>
      <c r="M7923" s="118"/>
      <c r="N7923" s="118">
        <v>100.51469615064825</v>
      </c>
      <c r="O7923" s="118"/>
    </row>
    <row r="7924" spans="9:15" x14ac:dyDescent="0.35">
      <c r="I7924" s="223">
        <v>51437</v>
      </c>
      <c r="J7924" s="233">
        <v>99.985817551912604</v>
      </c>
      <c r="K7924" s="235">
        <v>99.998140236858006</v>
      </c>
      <c r="L7924" s="235">
        <v>99.996996324746732</v>
      </c>
      <c r="M7924" s="118"/>
      <c r="N7924" s="118">
        <v>100.51450740985229</v>
      </c>
      <c r="O7924" s="118"/>
    </row>
    <row r="7925" spans="9:15" x14ac:dyDescent="0.35">
      <c r="I7925" s="223">
        <v>51438</v>
      </c>
      <c r="J7925" s="233">
        <v>99.985844110804052</v>
      </c>
      <c r="K7925" s="235">
        <v>99.998143719560588</v>
      </c>
      <c r="L7925" s="235">
        <v>99.996999665876032</v>
      </c>
      <c r="M7925" s="118"/>
      <c r="N7925" s="118">
        <v>100.51431866905631</v>
      </c>
      <c r="O7925" s="118"/>
    </row>
    <row r="7926" spans="9:15" x14ac:dyDescent="0.35">
      <c r="I7926" s="223">
        <v>51439</v>
      </c>
      <c r="J7926" s="233">
        <v>99.985870669695501</v>
      </c>
      <c r="K7926" s="235">
        <v>99.998147202263169</v>
      </c>
      <c r="L7926" s="235">
        <v>99.997003007005333</v>
      </c>
      <c r="M7926" s="118"/>
      <c r="N7926" s="118">
        <v>100.51412992826035</v>
      </c>
      <c r="O7926" s="118"/>
    </row>
    <row r="7927" spans="9:15" x14ac:dyDescent="0.35">
      <c r="I7927" s="223">
        <v>51440</v>
      </c>
      <c r="J7927" s="233">
        <v>99.98589722858695</v>
      </c>
      <c r="K7927" s="235">
        <v>99.998150684965751</v>
      </c>
      <c r="L7927" s="235">
        <v>99.997006348134633</v>
      </c>
      <c r="M7927" s="118"/>
      <c r="N7927" s="118">
        <v>100.51394118746437</v>
      </c>
      <c r="O7927" s="118"/>
    </row>
    <row r="7928" spans="9:15" x14ac:dyDescent="0.35">
      <c r="I7928" s="223">
        <v>51441</v>
      </c>
      <c r="J7928" s="233">
        <v>99.985923787478399</v>
      </c>
      <c r="K7928" s="235">
        <v>99.998154167668332</v>
      </c>
      <c r="L7928" s="235">
        <v>99.997009689263933</v>
      </c>
      <c r="M7928" s="118"/>
      <c r="N7928" s="118">
        <v>100.51375244666841</v>
      </c>
      <c r="O7928" s="118"/>
    </row>
    <row r="7929" spans="9:15" x14ac:dyDescent="0.35">
      <c r="I7929" s="223">
        <v>51442</v>
      </c>
      <c r="J7929" s="233">
        <v>99.985950346369847</v>
      </c>
      <c r="K7929" s="235">
        <v>99.998157650370914</v>
      </c>
      <c r="L7929" s="235">
        <v>99.997013030393234</v>
      </c>
      <c r="M7929" s="118"/>
      <c r="N7929" s="118">
        <v>100.51356370587243</v>
      </c>
      <c r="O7929" s="118"/>
    </row>
    <row r="7930" spans="9:15" x14ac:dyDescent="0.35">
      <c r="I7930" s="223">
        <v>51443</v>
      </c>
      <c r="J7930" s="233">
        <v>99.985976905261296</v>
      </c>
      <c r="K7930" s="235">
        <v>99.998161133073495</v>
      </c>
      <c r="L7930" s="235">
        <v>99.997016371522534</v>
      </c>
      <c r="M7930" s="118"/>
      <c r="N7930" s="118">
        <v>100.51337496507647</v>
      </c>
      <c r="O7930" s="118"/>
    </row>
    <row r="7931" spans="9:15" x14ac:dyDescent="0.35">
      <c r="I7931" s="223">
        <v>51444</v>
      </c>
      <c r="J7931" s="233">
        <v>99.986003464152745</v>
      </c>
      <c r="K7931" s="235">
        <v>99.998164615776076</v>
      </c>
      <c r="L7931" s="235">
        <v>99.997019712651834</v>
      </c>
      <c r="M7931" s="118"/>
      <c r="N7931" s="118">
        <v>100.51318622428049</v>
      </c>
      <c r="O7931" s="118"/>
    </row>
    <row r="7932" spans="9:15" x14ac:dyDescent="0.35">
      <c r="I7932" s="223">
        <v>51445</v>
      </c>
      <c r="J7932" s="233">
        <v>99.986030023044194</v>
      </c>
      <c r="K7932" s="235">
        <v>99.998168098478658</v>
      </c>
      <c r="L7932" s="235">
        <v>99.997023053781135</v>
      </c>
      <c r="M7932" s="118"/>
      <c r="N7932" s="118">
        <v>100.51299748348453</v>
      </c>
      <c r="O7932" s="118"/>
    </row>
    <row r="7933" spans="9:15" x14ac:dyDescent="0.35">
      <c r="I7933" s="223">
        <v>51446</v>
      </c>
      <c r="J7933" s="233">
        <v>99.986056581935642</v>
      </c>
      <c r="K7933" s="235">
        <v>99.998171581181239</v>
      </c>
      <c r="L7933" s="235">
        <v>99.997026394910435</v>
      </c>
      <c r="M7933" s="118"/>
      <c r="N7933" s="118">
        <v>100.51280874268855</v>
      </c>
      <c r="O7933" s="118"/>
    </row>
    <row r="7934" spans="9:15" x14ac:dyDescent="0.35">
      <c r="I7934" s="223">
        <v>51447</v>
      </c>
      <c r="J7934" s="233">
        <v>99.986083140827091</v>
      </c>
      <c r="K7934" s="235">
        <v>99.998175063883821</v>
      </c>
      <c r="L7934" s="235">
        <v>99.997029736039735</v>
      </c>
      <c r="M7934" s="118"/>
      <c r="N7934" s="118">
        <v>100.51262000189259</v>
      </c>
      <c r="O7934" s="118"/>
    </row>
    <row r="7935" spans="9:15" x14ac:dyDescent="0.35">
      <c r="I7935" s="223">
        <v>51448</v>
      </c>
      <c r="J7935" s="233">
        <v>99.98610969971854</v>
      </c>
      <c r="K7935" s="235">
        <v>99.998178546586402</v>
      </c>
      <c r="L7935" s="235">
        <v>99.997033077169036</v>
      </c>
      <c r="M7935" s="118"/>
      <c r="N7935" s="118">
        <v>100.51243126109661</v>
      </c>
      <c r="O7935" s="118"/>
    </row>
    <row r="7936" spans="9:15" x14ac:dyDescent="0.35">
      <c r="I7936" s="223">
        <v>51449</v>
      </c>
      <c r="J7936" s="233">
        <v>99.986136258609989</v>
      </c>
      <c r="K7936" s="235">
        <v>99.998182029288984</v>
      </c>
      <c r="L7936" s="235">
        <v>99.997036418298336</v>
      </c>
      <c r="M7936" s="118"/>
      <c r="N7936" s="118">
        <v>100.51224252030065</v>
      </c>
      <c r="O7936" s="118"/>
    </row>
    <row r="7937" spans="9:15" x14ac:dyDescent="0.35">
      <c r="I7937" s="223">
        <v>51450</v>
      </c>
      <c r="J7937" s="233">
        <v>99.986162817501437</v>
      </c>
      <c r="K7937" s="235">
        <v>99.998185511991565</v>
      </c>
      <c r="L7937" s="235">
        <v>99.997039759427636</v>
      </c>
      <c r="M7937" s="118"/>
      <c r="N7937" s="118">
        <v>100.51205377950467</v>
      </c>
      <c r="O7937" s="118"/>
    </row>
    <row r="7938" spans="9:15" x14ac:dyDescent="0.35">
      <c r="I7938" s="223">
        <v>51451</v>
      </c>
      <c r="J7938" s="233">
        <v>99.986189376392886</v>
      </c>
      <c r="K7938" s="235">
        <v>99.998188994694146</v>
      </c>
      <c r="L7938" s="235">
        <v>99.997043100556937</v>
      </c>
      <c r="M7938" s="118"/>
      <c r="N7938" s="118">
        <v>100.51186503870871</v>
      </c>
      <c r="O7938" s="118"/>
    </row>
    <row r="7939" spans="9:15" x14ac:dyDescent="0.35">
      <c r="I7939" s="223">
        <v>51452</v>
      </c>
      <c r="J7939" s="233">
        <v>99.986215935284335</v>
      </c>
      <c r="K7939" s="235">
        <v>99.998192477396728</v>
      </c>
      <c r="L7939" s="235">
        <v>99.997046441686237</v>
      </c>
      <c r="M7939" s="118"/>
      <c r="N7939" s="118">
        <v>100.51167629791273</v>
      </c>
      <c r="O7939" s="118"/>
    </row>
    <row r="7940" spans="9:15" x14ac:dyDescent="0.35">
      <c r="I7940" s="223">
        <v>51453</v>
      </c>
      <c r="J7940" s="233">
        <v>99.986242494175784</v>
      </c>
      <c r="K7940" s="235">
        <v>99.998195960099309</v>
      </c>
      <c r="L7940" s="235">
        <v>99.997049782815537</v>
      </c>
      <c r="M7940" s="118"/>
      <c r="N7940" s="118">
        <v>100.51148755711677</v>
      </c>
      <c r="O7940" s="118"/>
    </row>
    <row r="7941" spans="9:15" x14ac:dyDescent="0.35">
      <c r="I7941" s="223">
        <v>51454</v>
      </c>
      <c r="J7941" s="233">
        <v>99.986269053067232</v>
      </c>
      <c r="K7941" s="235">
        <v>99.998199442801891</v>
      </c>
      <c r="L7941" s="235">
        <v>99.997053123944838</v>
      </c>
      <c r="M7941" s="118"/>
      <c r="N7941" s="118">
        <v>100.51129881632079</v>
      </c>
      <c r="O7941" s="118"/>
    </row>
    <row r="7942" spans="9:15" x14ac:dyDescent="0.35">
      <c r="I7942" s="223">
        <v>51455</v>
      </c>
      <c r="J7942" s="233">
        <v>99.986295611958681</v>
      </c>
      <c r="K7942" s="235">
        <v>99.998202925504472</v>
      </c>
      <c r="L7942" s="235">
        <v>99.997056465074138</v>
      </c>
      <c r="M7942" s="118"/>
      <c r="N7942" s="118">
        <v>100.51111007552483</v>
      </c>
      <c r="O7942" s="118"/>
    </row>
    <row r="7943" spans="9:15" x14ac:dyDescent="0.35">
      <c r="I7943" s="223">
        <v>51456</v>
      </c>
      <c r="J7943" s="233">
        <v>99.98632217085013</v>
      </c>
      <c r="K7943" s="235">
        <v>99.998206408207054</v>
      </c>
      <c r="L7943" s="235">
        <v>99.997059806203438</v>
      </c>
      <c r="M7943" s="118"/>
      <c r="N7943" s="118">
        <v>100.51092133472885</v>
      </c>
      <c r="O7943" s="118"/>
    </row>
    <row r="7944" spans="9:15" x14ac:dyDescent="0.35">
      <c r="I7944" s="223">
        <v>51457</v>
      </c>
      <c r="J7944" s="233">
        <v>99.986348729741579</v>
      </c>
      <c r="K7944" s="235">
        <v>99.998209890909635</v>
      </c>
      <c r="L7944" s="235">
        <v>99.997063147332739</v>
      </c>
      <c r="M7944" s="118"/>
      <c r="N7944" s="118">
        <v>100.51073259393289</v>
      </c>
      <c r="O7944" s="118"/>
    </row>
    <row r="7945" spans="9:15" x14ac:dyDescent="0.35">
      <c r="I7945" s="223">
        <v>51458</v>
      </c>
      <c r="J7945" s="233">
        <v>99.986375288633027</v>
      </c>
      <c r="K7945" s="235">
        <v>99.998213373612217</v>
      </c>
      <c r="L7945" s="235">
        <v>99.997066488462039</v>
      </c>
      <c r="M7945" s="118"/>
      <c r="N7945" s="118">
        <v>100.51054385313691</v>
      </c>
      <c r="O7945" s="118"/>
    </row>
    <row r="7946" spans="9:15" x14ac:dyDescent="0.35">
      <c r="I7946" s="223">
        <v>51459</v>
      </c>
      <c r="J7946" s="233">
        <v>99.986401847524476</v>
      </c>
      <c r="K7946" s="235">
        <v>99.998216856314798</v>
      </c>
      <c r="L7946" s="235">
        <v>99.997069829591339</v>
      </c>
      <c r="M7946" s="118"/>
      <c r="N7946" s="118">
        <v>100.51035511234095</v>
      </c>
      <c r="O7946" s="118"/>
    </row>
    <row r="7947" spans="9:15" x14ac:dyDescent="0.35">
      <c r="I7947" s="223">
        <v>51460</v>
      </c>
      <c r="J7947" s="233">
        <v>99.986428406415925</v>
      </c>
      <c r="K7947" s="235">
        <v>99.998220339017379</v>
      </c>
      <c r="L7947" s="235">
        <v>99.99707317072064</v>
      </c>
      <c r="M7947" s="118"/>
      <c r="N7947" s="118">
        <v>100.51016637154497</v>
      </c>
      <c r="O7947" s="118"/>
    </row>
    <row r="7948" spans="9:15" x14ac:dyDescent="0.35">
      <c r="I7948" s="223">
        <v>51461</v>
      </c>
      <c r="J7948" s="233">
        <v>99.986454965307374</v>
      </c>
      <c r="K7948" s="235">
        <v>99.998223821719961</v>
      </c>
      <c r="L7948" s="235">
        <v>99.99707651184994</v>
      </c>
      <c r="M7948" s="118"/>
      <c r="N7948" s="118">
        <v>100.50997763074901</v>
      </c>
      <c r="O7948" s="118"/>
    </row>
    <row r="7949" spans="9:15" x14ac:dyDescent="0.35">
      <c r="I7949" s="223">
        <v>51462</v>
      </c>
      <c r="J7949" s="233">
        <v>99.986481524198823</v>
      </c>
      <c r="K7949" s="235">
        <v>99.998227304422542</v>
      </c>
      <c r="L7949" s="235">
        <v>99.99707985297924</v>
      </c>
      <c r="M7949" s="118"/>
      <c r="N7949" s="118">
        <v>100.50978888995303</v>
      </c>
      <c r="O7949" s="118"/>
    </row>
    <row r="7950" spans="9:15" x14ac:dyDescent="0.35">
      <c r="I7950" s="223">
        <v>51463</v>
      </c>
      <c r="J7950" s="233">
        <v>99.986508083090271</v>
      </c>
      <c r="K7950" s="235">
        <v>99.998230787125124</v>
      </c>
      <c r="L7950" s="235">
        <v>99.997083194108541</v>
      </c>
      <c r="M7950" s="118"/>
      <c r="N7950" s="118">
        <v>100.50960014915707</v>
      </c>
      <c r="O7950" s="118"/>
    </row>
    <row r="7951" spans="9:15" x14ac:dyDescent="0.35">
      <c r="I7951" s="223">
        <v>51464</v>
      </c>
      <c r="J7951" s="233">
        <v>99.98653464198172</v>
      </c>
      <c r="K7951" s="235">
        <v>99.998234269827705</v>
      </c>
      <c r="L7951" s="235">
        <v>99.997086535237841</v>
      </c>
      <c r="M7951" s="118"/>
      <c r="N7951" s="118">
        <v>100.50941140836109</v>
      </c>
      <c r="O7951" s="118"/>
    </row>
    <row r="7952" spans="9:15" x14ac:dyDescent="0.35">
      <c r="I7952" s="223">
        <v>51465</v>
      </c>
      <c r="J7952" s="233">
        <v>99.986561200873169</v>
      </c>
      <c r="K7952" s="235">
        <v>99.998237752530287</v>
      </c>
      <c r="L7952" s="235">
        <v>99.997089876367141</v>
      </c>
      <c r="M7952" s="118"/>
      <c r="N7952" s="118">
        <v>100.50922266756513</v>
      </c>
      <c r="O7952" s="118"/>
    </row>
    <row r="7953" spans="9:15" x14ac:dyDescent="0.35">
      <c r="I7953" s="223">
        <v>51466</v>
      </c>
      <c r="J7953" s="233">
        <v>99.986587759764618</v>
      </c>
      <c r="K7953" s="235">
        <v>99.998241235232868</v>
      </c>
      <c r="L7953" s="235">
        <v>99.997093217496442</v>
      </c>
      <c r="M7953" s="118"/>
      <c r="N7953" s="118">
        <v>100.50903392676915</v>
      </c>
      <c r="O7953" s="118"/>
    </row>
    <row r="7954" spans="9:15" x14ac:dyDescent="0.35">
      <c r="I7954" s="223">
        <v>51467</v>
      </c>
      <c r="J7954" s="233">
        <v>99.986614318656066</v>
      </c>
      <c r="K7954" s="235">
        <v>99.998244717935449</v>
      </c>
      <c r="L7954" s="235">
        <v>99.997096558625742</v>
      </c>
      <c r="M7954" s="118"/>
      <c r="N7954" s="118">
        <v>100.50884518597319</v>
      </c>
      <c r="O7954" s="118"/>
    </row>
    <row r="7955" spans="9:15" x14ac:dyDescent="0.35">
      <c r="I7955" s="223">
        <v>51468</v>
      </c>
      <c r="J7955" s="233">
        <v>99.986640877547515</v>
      </c>
      <c r="K7955" s="235">
        <v>99.998248200638031</v>
      </c>
      <c r="L7955" s="235">
        <v>99.997099899755042</v>
      </c>
      <c r="M7955" s="118"/>
      <c r="N7955" s="118">
        <v>100.50865644517721</v>
      </c>
      <c r="O7955" s="118"/>
    </row>
    <row r="7956" spans="9:15" x14ac:dyDescent="0.35">
      <c r="I7956" s="223">
        <v>51469</v>
      </c>
      <c r="J7956" s="233">
        <v>99.986667436438964</v>
      </c>
      <c r="K7956" s="235">
        <v>99.998251683340612</v>
      </c>
      <c r="L7956" s="235">
        <v>99.997103240884343</v>
      </c>
      <c r="M7956" s="118"/>
      <c r="N7956" s="118">
        <v>100.50846770438125</v>
      </c>
      <c r="O7956" s="118"/>
    </row>
    <row r="7957" spans="9:15" x14ac:dyDescent="0.35">
      <c r="I7957" s="223">
        <v>51470</v>
      </c>
      <c r="J7957" s="233">
        <v>99.986693995330413</v>
      </c>
      <c r="K7957" s="235">
        <v>99.998255166043194</v>
      </c>
      <c r="L7957" s="235">
        <v>99.997106582013643</v>
      </c>
      <c r="M7957" s="118"/>
      <c r="N7957" s="118">
        <v>100.50827896358527</v>
      </c>
      <c r="O7957" s="118"/>
    </row>
    <row r="7958" spans="9:15" x14ac:dyDescent="0.35">
      <c r="I7958" s="223">
        <v>51471</v>
      </c>
      <c r="J7958" s="233">
        <v>99.986720554221861</v>
      </c>
      <c r="K7958" s="235">
        <v>99.998258648745775</v>
      </c>
      <c r="L7958" s="235">
        <v>99.997109923142943</v>
      </c>
      <c r="M7958" s="118"/>
      <c r="N7958" s="118">
        <v>100.50809022278931</v>
      </c>
      <c r="O7958" s="118"/>
    </row>
    <row r="7959" spans="9:15" x14ac:dyDescent="0.35">
      <c r="I7959" s="223">
        <v>51472</v>
      </c>
      <c r="J7959" s="233">
        <v>99.98674711311331</v>
      </c>
      <c r="K7959" s="235">
        <v>99.998262131448357</v>
      </c>
      <c r="L7959" s="235">
        <v>99.997113264272244</v>
      </c>
      <c r="M7959" s="118"/>
      <c r="N7959" s="118">
        <v>100.50790148199333</v>
      </c>
      <c r="O7959" s="118"/>
    </row>
    <row r="7960" spans="9:15" x14ac:dyDescent="0.35">
      <c r="I7960" s="223">
        <v>51473</v>
      </c>
      <c r="J7960" s="233">
        <v>99.986773672004759</v>
      </c>
      <c r="K7960" s="235">
        <v>99.998265614150938</v>
      </c>
      <c r="L7960" s="235">
        <v>99.997116605401544</v>
      </c>
      <c r="M7960" s="118"/>
      <c r="N7960" s="118">
        <v>100.50771274119737</v>
      </c>
      <c r="O7960" s="118"/>
    </row>
    <row r="7961" spans="9:15" x14ac:dyDescent="0.35">
      <c r="I7961" s="223">
        <v>51474</v>
      </c>
      <c r="J7961" s="233">
        <v>99.986800230896208</v>
      </c>
      <c r="K7961" s="235">
        <v>99.998269096853519</v>
      </c>
      <c r="L7961" s="235">
        <v>99.997119946530844</v>
      </c>
      <c r="M7961" s="118"/>
      <c r="N7961" s="118">
        <v>100.50752400040139</v>
      </c>
      <c r="O7961" s="118"/>
    </row>
    <row r="7962" spans="9:15" x14ac:dyDescent="0.35">
      <c r="I7962" s="223">
        <v>51475</v>
      </c>
      <c r="J7962" s="233">
        <v>99.986826789787656</v>
      </c>
      <c r="K7962" s="235">
        <v>99.998272579556101</v>
      </c>
      <c r="L7962" s="235">
        <v>99.997123287660145</v>
      </c>
      <c r="M7962" s="118"/>
      <c r="N7962" s="118">
        <v>100.50733525960543</v>
      </c>
      <c r="O7962" s="118"/>
    </row>
    <row r="7963" spans="9:15" x14ac:dyDescent="0.35">
      <c r="I7963" s="223">
        <v>51476</v>
      </c>
      <c r="J7963" s="233">
        <v>99.986853348679105</v>
      </c>
      <c r="K7963" s="235">
        <v>99.998276062258682</v>
      </c>
      <c r="L7963" s="235">
        <v>99.997126628789445</v>
      </c>
      <c r="M7963" s="118"/>
      <c r="N7963" s="118">
        <v>100.50714651880945</v>
      </c>
      <c r="O7963" s="118"/>
    </row>
    <row r="7964" spans="9:15" x14ac:dyDescent="0.35">
      <c r="I7964" s="223">
        <v>51477</v>
      </c>
      <c r="J7964" s="233">
        <v>99.986879907570554</v>
      </c>
      <c r="K7964" s="235">
        <v>99.998279544961264</v>
      </c>
      <c r="L7964" s="235">
        <v>99.997129969918745</v>
      </c>
      <c r="M7964" s="118"/>
      <c r="N7964" s="118">
        <v>100.50695777801349</v>
      </c>
      <c r="O7964" s="118"/>
    </row>
    <row r="7965" spans="9:15" x14ac:dyDescent="0.35">
      <c r="I7965" s="223">
        <v>51478</v>
      </c>
      <c r="J7965" s="233">
        <v>99.986906466462003</v>
      </c>
      <c r="K7965" s="235">
        <v>99.998283027663845</v>
      </c>
      <c r="L7965" s="235">
        <v>99.997133311048046</v>
      </c>
      <c r="M7965" s="118"/>
      <c r="N7965" s="118">
        <v>100.50676903721751</v>
      </c>
      <c r="O7965" s="118"/>
    </row>
    <row r="7966" spans="9:15" x14ac:dyDescent="0.35">
      <c r="I7966" s="223">
        <v>51479</v>
      </c>
      <c r="J7966" s="233">
        <v>99.986933025353451</v>
      </c>
      <c r="K7966" s="235">
        <v>99.998286510366427</v>
      </c>
      <c r="L7966" s="235">
        <v>99.997136652177346</v>
      </c>
      <c r="M7966" s="118"/>
      <c r="N7966" s="118">
        <v>100.50658029642155</v>
      </c>
      <c r="O7966" s="118"/>
    </row>
    <row r="7967" spans="9:15" x14ac:dyDescent="0.35">
      <c r="I7967" s="223">
        <v>51480</v>
      </c>
      <c r="J7967" s="233">
        <v>99.9869595842449</v>
      </c>
      <c r="K7967" s="235">
        <v>99.998289993069008</v>
      </c>
      <c r="L7967" s="235">
        <v>99.997139993306646</v>
      </c>
      <c r="M7967" s="118"/>
      <c r="N7967" s="118">
        <v>100.50639155562557</v>
      </c>
      <c r="O7967" s="118"/>
    </row>
    <row r="7968" spans="9:15" x14ac:dyDescent="0.35">
      <c r="I7968" s="223">
        <v>51481</v>
      </c>
      <c r="J7968" s="233">
        <v>99.986986143136349</v>
      </c>
      <c r="K7968" s="235">
        <v>99.99829347577159</v>
      </c>
      <c r="L7968" s="235">
        <v>99.997143334435947</v>
      </c>
      <c r="M7968" s="118"/>
      <c r="N7968" s="118">
        <v>100.50620281482961</v>
      </c>
      <c r="O7968" s="118"/>
    </row>
    <row r="7969" spans="9:15" x14ac:dyDescent="0.35">
      <c r="I7969" s="223">
        <v>51482</v>
      </c>
      <c r="J7969" s="233">
        <v>99.987012702027798</v>
      </c>
      <c r="K7969" s="235">
        <v>99.998296958474171</v>
      </c>
      <c r="L7969" s="235">
        <v>99.997146675565247</v>
      </c>
      <c r="M7969" s="118"/>
      <c r="N7969" s="118">
        <v>100.50601407403363</v>
      </c>
      <c r="O7969" s="118"/>
    </row>
    <row r="7970" spans="9:15" x14ac:dyDescent="0.35">
      <c r="I7970" s="223">
        <v>51483</v>
      </c>
      <c r="J7970" s="233">
        <v>99.987039260919246</v>
      </c>
      <c r="K7970" s="235">
        <v>99.998300441176752</v>
      </c>
      <c r="L7970" s="235">
        <v>99.997150016694548</v>
      </c>
      <c r="M7970" s="118"/>
      <c r="N7970" s="118">
        <v>100.50582533323767</v>
      </c>
      <c r="O7970" s="118"/>
    </row>
    <row r="7971" spans="9:15" x14ac:dyDescent="0.35">
      <c r="I7971" s="223">
        <v>51484</v>
      </c>
      <c r="J7971" s="233">
        <v>99.987065819810695</v>
      </c>
      <c r="K7971" s="235">
        <v>99.998303923879334</v>
      </c>
      <c r="L7971" s="235">
        <v>99.997153357823848</v>
      </c>
      <c r="M7971" s="118"/>
      <c r="N7971" s="118">
        <v>100.50563659244169</v>
      </c>
      <c r="O7971" s="118"/>
    </row>
    <row r="7972" spans="9:15" x14ac:dyDescent="0.35">
      <c r="I7972" s="223">
        <v>51485</v>
      </c>
      <c r="J7972" s="233">
        <v>99.987092378702144</v>
      </c>
      <c r="K7972" s="235">
        <v>99.998307406581915</v>
      </c>
      <c r="L7972" s="235">
        <v>99.997156698953148</v>
      </c>
      <c r="M7972" s="118"/>
      <c r="N7972" s="118">
        <v>100.50544785164573</v>
      </c>
      <c r="O7972" s="118"/>
    </row>
    <row r="7973" spans="9:15" x14ac:dyDescent="0.35">
      <c r="I7973" s="223">
        <v>51486</v>
      </c>
      <c r="J7973" s="233">
        <v>99.987118937593593</v>
      </c>
      <c r="K7973" s="235">
        <v>99.998310889284497</v>
      </c>
      <c r="L7973" s="235">
        <v>99.997160040082449</v>
      </c>
      <c r="M7973" s="118"/>
      <c r="N7973" s="118">
        <v>100.50525911084975</v>
      </c>
      <c r="O7973" s="118"/>
    </row>
    <row r="7974" spans="9:15" x14ac:dyDescent="0.35">
      <c r="I7974" s="223">
        <v>51487</v>
      </c>
      <c r="J7974" s="233">
        <v>99.987145496485041</v>
      </c>
      <c r="K7974" s="235">
        <v>99.998314371987078</v>
      </c>
      <c r="L7974" s="235">
        <v>99.997163381211749</v>
      </c>
      <c r="M7974" s="118"/>
      <c r="N7974" s="118">
        <v>100.50507037005379</v>
      </c>
      <c r="O7974" s="118"/>
    </row>
    <row r="7975" spans="9:15" x14ac:dyDescent="0.35">
      <c r="I7975" s="223">
        <v>51488</v>
      </c>
      <c r="J7975" s="233">
        <v>99.98717205537649</v>
      </c>
      <c r="K7975" s="235">
        <v>99.99831785468966</v>
      </c>
      <c r="L7975" s="235">
        <v>99.997166722341049</v>
      </c>
      <c r="M7975" s="118"/>
      <c r="N7975" s="118">
        <v>100.50488162925781</v>
      </c>
      <c r="O7975" s="118"/>
    </row>
    <row r="7976" spans="9:15" x14ac:dyDescent="0.35">
      <c r="I7976" s="223">
        <v>51489</v>
      </c>
      <c r="J7976" s="233">
        <v>99.987198614267939</v>
      </c>
      <c r="K7976" s="235">
        <v>99.998321337392241</v>
      </c>
      <c r="L7976" s="235">
        <v>99.99717006347035</v>
      </c>
      <c r="M7976" s="118"/>
      <c r="N7976" s="118">
        <v>100.50469288846185</v>
      </c>
      <c r="O7976" s="118"/>
    </row>
    <row r="7977" spans="9:15" x14ac:dyDescent="0.35">
      <c r="I7977" s="223">
        <v>51490</v>
      </c>
      <c r="J7977" s="233">
        <v>99.987225173159388</v>
      </c>
      <c r="K7977" s="235">
        <v>99.998324820094822</v>
      </c>
      <c r="L7977" s="235">
        <v>99.99717340459965</v>
      </c>
      <c r="M7977" s="118"/>
      <c r="N7977" s="118">
        <v>100.50450414766587</v>
      </c>
      <c r="O7977" s="118"/>
    </row>
    <row r="7978" spans="9:15" x14ac:dyDescent="0.35">
      <c r="I7978" s="223">
        <v>51491</v>
      </c>
      <c r="J7978" s="233">
        <v>99.987251732050836</v>
      </c>
      <c r="K7978" s="235">
        <v>99.998328302797404</v>
      </c>
      <c r="L7978" s="235">
        <v>99.99717674572895</v>
      </c>
      <c r="M7978" s="118"/>
      <c r="N7978" s="118">
        <v>100.50431540686991</v>
      </c>
      <c r="O7978" s="118"/>
    </row>
    <row r="7979" spans="9:15" x14ac:dyDescent="0.35">
      <c r="I7979" s="223">
        <v>51492</v>
      </c>
      <c r="J7979" s="233">
        <v>99.987278290942285</v>
      </c>
      <c r="K7979" s="235">
        <v>99.998331785499985</v>
      </c>
      <c r="L7979" s="235">
        <v>99.997180086858251</v>
      </c>
      <c r="M7979" s="118"/>
      <c r="N7979" s="118">
        <v>100.50412666607393</v>
      </c>
      <c r="O7979" s="118"/>
    </row>
    <row r="7980" spans="9:15" x14ac:dyDescent="0.35">
      <c r="I7980" s="223">
        <v>51493</v>
      </c>
      <c r="J7980" s="233">
        <v>99.987304849833734</v>
      </c>
      <c r="K7980" s="235">
        <v>99.998335268202567</v>
      </c>
      <c r="L7980" s="235">
        <v>99.997183427987551</v>
      </c>
      <c r="M7980" s="118"/>
      <c r="N7980" s="118">
        <v>100.50393792527797</v>
      </c>
      <c r="O7980" s="118"/>
    </row>
    <row r="7981" spans="9:15" x14ac:dyDescent="0.35">
      <c r="I7981" s="223">
        <v>51494</v>
      </c>
      <c r="J7981" s="233">
        <v>99.987331408725183</v>
      </c>
      <c r="K7981" s="235">
        <v>99.998338750905148</v>
      </c>
      <c r="L7981" s="235">
        <v>99.997186769116851</v>
      </c>
      <c r="M7981" s="118"/>
      <c r="N7981" s="118">
        <v>100.50374918448199</v>
      </c>
      <c r="O7981" s="118"/>
    </row>
    <row r="7982" spans="9:15" x14ac:dyDescent="0.35">
      <c r="I7982" s="223">
        <v>51495</v>
      </c>
      <c r="J7982" s="233">
        <v>99.987357967616632</v>
      </c>
      <c r="K7982" s="235">
        <v>99.99834223360773</v>
      </c>
      <c r="L7982" s="235">
        <v>99.997190110246152</v>
      </c>
      <c r="M7982" s="118"/>
      <c r="N7982" s="118">
        <v>100.50356044368603</v>
      </c>
      <c r="O7982" s="118"/>
    </row>
    <row r="7983" spans="9:15" x14ac:dyDescent="0.35">
      <c r="I7983" s="223">
        <v>51496</v>
      </c>
      <c r="J7983" s="233">
        <v>99.98738452650808</v>
      </c>
      <c r="K7983" s="235">
        <v>99.998345716310311</v>
      </c>
      <c r="L7983" s="235">
        <v>99.997193451375452</v>
      </c>
      <c r="M7983" s="118"/>
      <c r="N7983" s="118">
        <v>100.50337170289005</v>
      </c>
      <c r="O7983" s="118"/>
    </row>
    <row r="7984" spans="9:15" x14ac:dyDescent="0.35">
      <c r="I7984" s="223">
        <v>51497</v>
      </c>
      <c r="J7984" s="233">
        <v>99.987411085399529</v>
      </c>
      <c r="K7984" s="235">
        <v>99.998349199012893</v>
      </c>
      <c r="L7984" s="235">
        <v>99.997196792504752</v>
      </c>
      <c r="M7984" s="118"/>
      <c r="N7984" s="118">
        <v>100.50318296209409</v>
      </c>
      <c r="O7984" s="118"/>
    </row>
    <row r="7985" spans="9:15" x14ac:dyDescent="0.35">
      <c r="I7985" s="223">
        <v>51498</v>
      </c>
      <c r="J7985" s="233">
        <v>99.987437644290978</v>
      </c>
      <c r="K7985" s="235">
        <v>99.998352681715474</v>
      </c>
      <c r="L7985" s="235">
        <v>99.997200133634053</v>
      </c>
      <c r="M7985" s="118"/>
      <c r="N7985" s="118">
        <v>100.50299422129811</v>
      </c>
      <c r="O7985" s="118"/>
    </row>
    <row r="7986" spans="9:15" x14ac:dyDescent="0.35">
      <c r="I7986" s="223">
        <v>51499</v>
      </c>
      <c r="J7986" s="233">
        <v>99.987464203182427</v>
      </c>
      <c r="K7986" s="235">
        <v>99.998356164418055</v>
      </c>
      <c r="L7986" s="235">
        <v>99.997203474763353</v>
      </c>
      <c r="M7986" s="118"/>
      <c r="N7986" s="118">
        <v>100.50280548050215</v>
      </c>
      <c r="O7986" s="118"/>
    </row>
    <row r="7987" spans="9:15" x14ac:dyDescent="0.35">
      <c r="I7987" s="223">
        <v>51500</v>
      </c>
      <c r="J7987" s="233">
        <v>99.987490762073875</v>
      </c>
      <c r="K7987" s="235">
        <v>99.998359647120637</v>
      </c>
      <c r="L7987" s="235">
        <v>99.997206815892653</v>
      </c>
      <c r="M7987" s="118"/>
      <c r="N7987" s="118">
        <v>100.50261673970617</v>
      </c>
      <c r="O7987" s="118"/>
    </row>
    <row r="7988" spans="9:15" x14ac:dyDescent="0.35">
      <c r="I7988" s="223">
        <v>51501</v>
      </c>
      <c r="J7988" s="233">
        <v>99.987517320965324</v>
      </c>
      <c r="K7988" s="235">
        <v>99.998363129823218</v>
      </c>
      <c r="L7988" s="235">
        <v>99.997210157021954</v>
      </c>
      <c r="M7988" s="118"/>
      <c r="N7988" s="118">
        <v>100.50242799891021</v>
      </c>
      <c r="O7988" s="118"/>
    </row>
    <row r="7989" spans="9:15" x14ac:dyDescent="0.35">
      <c r="I7989" s="223">
        <v>51502</v>
      </c>
      <c r="J7989" s="233">
        <v>99.987543879856773</v>
      </c>
      <c r="K7989" s="235">
        <v>99.9983666125258</v>
      </c>
      <c r="L7989" s="235">
        <v>99.997213498151254</v>
      </c>
      <c r="M7989" s="118"/>
      <c r="N7989" s="118">
        <v>100.50223925811423</v>
      </c>
      <c r="O7989" s="118"/>
    </row>
    <row r="7990" spans="9:15" x14ac:dyDescent="0.35">
      <c r="I7990" s="223">
        <v>51503</v>
      </c>
      <c r="J7990" s="233">
        <v>99.987570438748222</v>
      </c>
      <c r="K7990" s="235">
        <v>99.998370095228381</v>
      </c>
      <c r="L7990" s="235">
        <v>99.997216839280554</v>
      </c>
      <c r="M7990" s="118"/>
      <c r="N7990" s="118">
        <v>100.50205051731827</v>
      </c>
      <c r="O7990" s="118"/>
    </row>
    <row r="7991" spans="9:15" x14ac:dyDescent="0.35">
      <c r="I7991" s="223">
        <v>51504</v>
      </c>
      <c r="J7991" s="233">
        <v>99.98759699763967</v>
      </c>
      <c r="K7991" s="235">
        <v>99.998373577930963</v>
      </c>
      <c r="L7991" s="235">
        <v>99.997220180409855</v>
      </c>
      <c r="M7991" s="118"/>
      <c r="N7991" s="118">
        <v>100.50186177652229</v>
      </c>
      <c r="O7991" s="118"/>
    </row>
    <row r="7992" spans="9:15" x14ac:dyDescent="0.35">
      <c r="I7992" s="223">
        <v>51505</v>
      </c>
      <c r="J7992" s="233">
        <v>99.987623556531119</v>
      </c>
      <c r="K7992" s="235">
        <v>99.998377060633544</v>
      </c>
      <c r="L7992" s="235">
        <v>99.997223521539155</v>
      </c>
      <c r="M7992" s="118"/>
      <c r="N7992" s="118">
        <v>100.50167303572633</v>
      </c>
      <c r="O7992" s="118"/>
    </row>
    <row r="7993" spans="9:15" x14ac:dyDescent="0.35">
      <c r="I7993" s="223">
        <v>51506</v>
      </c>
      <c r="J7993" s="233">
        <v>99.987650115422568</v>
      </c>
      <c r="K7993" s="235">
        <v>99.998380543336125</v>
      </c>
      <c r="L7993" s="235">
        <v>99.997226862668455</v>
      </c>
      <c r="M7993" s="118"/>
      <c r="N7993" s="118">
        <v>100.50148429493035</v>
      </c>
      <c r="O7993" s="118"/>
    </row>
    <row r="7994" spans="9:15" x14ac:dyDescent="0.35">
      <c r="I7994" s="223">
        <v>51507</v>
      </c>
      <c r="J7994" s="233">
        <v>99.987676674314017</v>
      </c>
      <c r="K7994" s="235">
        <v>99.998384026038707</v>
      </c>
      <c r="L7994" s="235">
        <v>99.997230203797756</v>
      </c>
      <c r="M7994" s="118"/>
      <c r="N7994" s="118">
        <v>100.50129555413439</v>
      </c>
      <c r="O7994" s="118"/>
    </row>
    <row r="7995" spans="9:15" x14ac:dyDescent="0.35">
      <c r="I7995" s="223">
        <v>51508</v>
      </c>
      <c r="J7995" s="233">
        <v>99.987703233205465</v>
      </c>
      <c r="K7995" s="235">
        <v>99.998387508741288</v>
      </c>
      <c r="L7995" s="235">
        <v>99.997233544927056</v>
      </c>
      <c r="M7995" s="118"/>
      <c r="N7995" s="118">
        <v>100.50110681333841</v>
      </c>
      <c r="O7995" s="118"/>
    </row>
    <row r="7996" spans="9:15" x14ac:dyDescent="0.35">
      <c r="I7996" s="223">
        <v>51509</v>
      </c>
      <c r="J7996" s="233">
        <v>99.987729792096914</v>
      </c>
      <c r="K7996" s="235">
        <v>99.99839099144387</v>
      </c>
      <c r="L7996" s="235">
        <v>99.997236886056356</v>
      </c>
      <c r="M7996" s="118"/>
      <c r="N7996" s="118">
        <v>100.50091807254245</v>
      </c>
      <c r="O7996" s="118"/>
    </row>
    <row r="7997" spans="9:15" x14ac:dyDescent="0.35">
      <c r="I7997" s="223">
        <v>51510</v>
      </c>
      <c r="J7997" s="233">
        <v>99.987756350988363</v>
      </c>
      <c r="K7997" s="235">
        <v>99.998394474146451</v>
      </c>
      <c r="L7997" s="235">
        <v>99.997240227185657</v>
      </c>
      <c r="M7997" s="118"/>
      <c r="N7997" s="118">
        <v>100.50072933174647</v>
      </c>
      <c r="O7997" s="118"/>
    </row>
    <row r="7998" spans="9:15" x14ac:dyDescent="0.35">
      <c r="I7998" s="223">
        <v>51511</v>
      </c>
      <c r="J7998" s="233">
        <v>99.987782909879812</v>
      </c>
      <c r="K7998" s="235">
        <v>99.998397956849033</v>
      </c>
      <c r="L7998" s="235">
        <v>99.997243568314957</v>
      </c>
      <c r="M7998" s="118"/>
      <c r="N7998" s="118">
        <v>100.50054059095051</v>
      </c>
      <c r="O7998" s="118"/>
    </row>
    <row r="7999" spans="9:15" x14ac:dyDescent="0.35">
      <c r="I7999" s="223">
        <v>51512</v>
      </c>
      <c r="J7999" s="233">
        <v>99.98780946877126</v>
      </c>
      <c r="K7999" s="235">
        <v>99.998401439551614</v>
      </c>
      <c r="L7999" s="235">
        <v>99.997246909444257</v>
      </c>
      <c r="M7999" s="118"/>
      <c r="N7999" s="118">
        <v>100.50035185015453</v>
      </c>
      <c r="O7999" s="118"/>
    </row>
    <row r="8000" spans="9:15" x14ac:dyDescent="0.35">
      <c r="I8000" s="223">
        <v>51513</v>
      </c>
      <c r="J8000" s="233">
        <v>99.987836027662709</v>
      </c>
      <c r="K8000" s="235">
        <v>99.998404922254196</v>
      </c>
      <c r="L8000" s="235">
        <v>99.997250250573558</v>
      </c>
      <c r="M8000" s="118"/>
      <c r="N8000" s="118">
        <v>100.50016310935857</v>
      </c>
      <c r="O8000" s="118"/>
    </row>
    <row r="8001" spans="9:15" x14ac:dyDescent="0.35">
      <c r="I8001" s="223">
        <v>51514</v>
      </c>
      <c r="J8001" s="233">
        <v>99.987862586554158</v>
      </c>
      <c r="K8001" s="235">
        <v>99.998408404956777</v>
      </c>
      <c r="L8001" s="235">
        <v>99.997253591702858</v>
      </c>
      <c r="M8001" s="118"/>
      <c r="N8001" s="118">
        <v>100.49997436856259</v>
      </c>
      <c r="O8001" s="118"/>
    </row>
    <row r="8002" spans="9:15" x14ac:dyDescent="0.35">
      <c r="I8002" s="223">
        <v>51515</v>
      </c>
      <c r="J8002" s="233">
        <v>99.987889145445607</v>
      </c>
      <c r="K8002" s="235">
        <v>99.998411887659358</v>
      </c>
      <c r="L8002" s="235">
        <v>99.997256932832158</v>
      </c>
      <c r="M8002" s="118"/>
      <c r="N8002" s="118">
        <v>100.49978562776663</v>
      </c>
      <c r="O8002" s="118"/>
    </row>
    <row r="8003" spans="9:15" x14ac:dyDescent="0.35">
      <c r="I8003" s="223">
        <v>51516</v>
      </c>
      <c r="J8003" s="233">
        <v>99.987915704337055</v>
      </c>
      <c r="K8003" s="235">
        <v>99.99841537036194</v>
      </c>
      <c r="L8003" s="235">
        <v>99.997260273961459</v>
      </c>
      <c r="M8003" s="118"/>
      <c r="N8003" s="118">
        <v>100.49959688697065</v>
      </c>
      <c r="O8003" s="118"/>
    </row>
    <row r="8004" spans="9:15" x14ac:dyDescent="0.35">
      <c r="I8004" s="223">
        <v>51517</v>
      </c>
      <c r="J8004" s="233">
        <v>99.987942263228504</v>
      </c>
      <c r="K8004" s="235">
        <v>99.998418853064521</v>
      </c>
      <c r="L8004" s="235">
        <v>99.997263615090759</v>
      </c>
      <c r="M8004" s="118"/>
      <c r="N8004" s="118">
        <v>100.49940814617469</v>
      </c>
      <c r="O8004" s="118"/>
    </row>
    <row r="8005" spans="9:15" x14ac:dyDescent="0.35">
      <c r="I8005" s="223">
        <v>51518</v>
      </c>
      <c r="J8005" s="233">
        <v>99.987968822119953</v>
      </c>
      <c r="K8005" s="235">
        <v>99.998422335767103</v>
      </c>
      <c r="L8005" s="235">
        <v>99.997266956220059</v>
      </c>
      <c r="M8005" s="118"/>
      <c r="N8005" s="118">
        <v>100.49921940537871</v>
      </c>
      <c r="O8005" s="118"/>
    </row>
    <row r="8006" spans="9:15" x14ac:dyDescent="0.35">
      <c r="I8006" s="223">
        <v>51519</v>
      </c>
      <c r="J8006" s="233">
        <v>99.987995381011402</v>
      </c>
      <c r="K8006" s="235">
        <v>99.998425818469684</v>
      </c>
      <c r="L8006" s="235">
        <v>99.99727029734936</v>
      </c>
      <c r="M8006" s="118"/>
      <c r="N8006" s="118">
        <v>100.49903066458275</v>
      </c>
      <c r="O8006" s="118"/>
    </row>
    <row r="8007" spans="9:15" x14ac:dyDescent="0.35">
      <c r="I8007" s="223">
        <v>51520</v>
      </c>
      <c r="J8007" s="233">
        <v>99.98802193990285</v>
      </c>
      <c r="K8007" s="235">
        <v>99.998429301172266</v>
      </c>
      <c r="L8007" s="235">
        <v>99.99727363847866</v>
      </c>
      <c r="M8007" s="118"/>
      <c r="N8007" s="118">
        <v>100.49884192378677</v>
      </c>
      <c r="O8007" s="118"/>
    </row>
    <row r="8008" spans="9:15" x14ac:dyDescent="0.35">
      <c r="I8008" s="223">
        <v>51521</v>
      </c>
      <c r="J8008" s="233">
        <v>99.988048498794299</v>
      </c>
      <c r="K8008" s="235">
        <v>99.998432783874847</v>
      </c>
      <c r="L8008" s="235">
        <v>99.99727697960796</v>
      </c>
      <c r="M8008" s="118"/>
      <c r="N8008" s="118">
        <v>100.49865318299081</v>
      </c>
      <c r="O8008" s="118"/>
    </row>
    <row r="8009" spans="9:15" x14ac:dyDescent="0.35">
      <c r="I8009" s="223">
        <v>51522</v>
      </c>
      <c r="J8009" s="233">
        <v>99.988075057685748</v>
      </c>
      <c r="K8009" s="235">
        <v>99.998436266577428</v>
      </c>
      <c r="L8009" s="235">
        <v>99.997280320737261</v>
      </c>
      <c r="M8009" s="118"/>
      <c r="N8009" s="118">
        <v>100.49846444219483</v>
      </c>
      <c r="O8009" s="118"/>
    </row>
    <row r="8010" spans="9:15" x14ac:dyDescent="0.35">
      <c r="I8010" s="223">
        <v>51523</v>
      </c>
      <c r="J8010" s="233">
        <v>99.988101616577197</v>
      </c>
      <c r="K8010" s="235">
        <v>99.99843974928001</v>
      </c>
      <c r="L8010" s="235">
        <v>99.997283661866561</v>
      </c>
      <c r="M8010" s="118"/>
      <c r="N8010" s="118">
        <v>100.49827570139887</v>
      </c>
      <c r="O8010" s="118"/>
    </row>
    <row r="8011" spans="9:15" x14ac:dyDescent="0.35">
      <c r="I8011" s="223">
        <v>51524</v>
      </c>
      <c r="J8011" s="233">
        <v>99.988128175468646</v>
      </c>
      <c r="K8011" s="235">
        <v>99.998443231982591</v>
      </c>
      <c r="L8011" s="235">
        <v>99.997287002995861</v>
      </c>
      <c r="M8011" s="118"/>
      <c r="N8011" s="118">
        <v>100.49808696060289</v>
      </c>
      <c r="O8011" s="118"/>
    </row>
    <row r="8012" spans="9:15" x14ac:dyDescent="0.35">
      <c r="I8012" s="223">
        <v>51525</v>
      </c>
      <c r="J8012" s="233">
        <v>99.988154734360094</v>
      </c>
      <c r="K8012" s="235">
        <v>99.998446714685173</v>
      </c>
      <c r="L8012" s="235">
        <v>99.997290344125162</v>
      </c>
      <c r="M8012" s="118"/>
      <c r="N8012" s="118">
        <v>100.49789821980693</v>
      </c>
      <c r="O8012" s="118"/>
    </row>
    <row r="8013" spans="9:15" x14ac:dyDescent="0.35">
      <c r="I8013" s="223">
        <v>51526</v>
      </c>
      <c r="J8013" s="233">
        <v>99.988181293251543</v>
      </c>
      <c r="K8013" s="235">
        <v>99.998450197387754</v>
      </c>
      <c r="L8013" s="235">
        <v>99.997293685254462</v>
      </c>
      <c r="M8013" s="118"/>
      <c r="N8013" s="118">
        <v>100.49770947901095</v>
      </c>
      <c r="O8013" s="118"/>
    </row>
    <row r="8014" spans="9:15" x14ac:dyDescent="0.35">
      <c r="I8014" s="223">
        <v>51527</v>
      </c>
      <c r="J8014" s="233">
        <v>99.988207852142992</v>
      </c>
      <c r="K8014" s="235">
        <v>99.998453680090336</v>
      </c>
      <c r="L8014" s="235">
        <v>99.997297026383762</v>
      </c>
      <c r="M8014" s="118"/>
      <c r="N8014" s="118">
        <v>100.49752073821499</v>
      </c>
      <c r="O8014" s="118"/>
    </row>
    <row r="8015" spans="9:15" x14ac:dyDescent="0.35">
      <c r="I8015" s="223">
        <v>51528</v>
      </c>
      <c r="J8015" s="233">
        <v>99.988234411034441</v>
      </c>
      <c r="K8015" s="235">
        <v>99.998457162792917</v>
      </c>
      <c r="L8015" s="235">
        <v>99.997300367513063</v>
      </c>
      <c r="M8015" s="118"/>
      <c r="N8015" s="118">
        <v>100.49733199741901</v>
      </c>
      <c r="O8015" s="118"/>
    </row>
    <row r="8016" spans="9:15" x14ac:dyDescent="0.35">
      <c r="I8016" s="223">
        <v>51529</v>
      </c>
      <c r="J8016" s="233">
        <v>99.988260969925889</v>
      </c>
      <c r="K8016" s="235">
        <v>99.998460645495499</v>
      </c>
      <c r="L8016" s="235">
        <v>99.997303708642363</v>
      </c>
      <c r="M8016" s="118"/>
      <c r="N8016" s="118">
        <v>100.49714325662305</v>
      </c>
      <c r="O8016" s="118"/>
    </row>
    <row r="8017" spans="9:15" x14ac:dyDescent="0.35">
      <c r="I8017" s="223">
        <v>51530</v>
      </c>
      <c r="J8017" s="233">
        <v>99.988287528817338</v>
      </c>
      <c r="K8017" s="235">
        <v>99.99846412819808</v>
      </c>
      <c r="L8017" s="235">
        <v>99.997307049771663</v>
      </c>
      <c r="M8017" s="118"/>
      <c r="N8017" s="118">
        <v>100.49695451582707</v>
      </c>
      <c r="O8017" s="118"/>
    </row>
    <row r="8018" spans="9:15" x14ac:dyDescent="0.35">
      <c r="I8018" s="223">
        <v>51531</v>
      </c>
      <c r="J8018" s="233">
        <v>99.988314087708787</v>
      </c>
      <c r="K8018" s="235">
        <v>99.998467610900661</v>
      </c>
      <c r="L8018" s="235">
        <v>99.997310390900964</v>
      </c>
      <c r="M8018" s="118"/>
      <c r="N8018" s="118">
        <v>100.49676577503111</v>
      </c>
      <c r="O8018" s="118"/>
    </row>
    <row r="8019" spans="9:15" x14ac:dyDescent="0.35">
      <c r="I8019" s="223">
        <v>51532</v>
      </c>
      <c r="J8019" s="233">
        <v>99.988340646600236</v>
      </c>
      <c r="K8019" s="235">
        <v>99.998471093603243</v>
      </c>
      <c r="L8019" s="235">
        <v>99.997313732030264</v>
      </c>
      <c r="M8019" s="118"/>
      <c r="N8019" s="118">
        <v>100.49657703423513</v>
      </c>
      <c r="O8019" s="118"/>
    </row>
    <row r="8020" spans="9:15" x14ac:dyDescent="0.35">
      <c r="I8020" s="223">
        <v>51533</v>
      </c>
      <c r="J8020" s="233">
        <v>99.988367205491684</v>
      </c>
      <c r="K8020" s="235">
        <v>99.998474576305824</v>
      </c>
      <c r="L8020" s="235">
        <v>99.997317073159564</v>
      </c>
      <c r="M8020" s="118"/>
      <c r="N8020" s="118">
        <v>100.49638829343917</v>
      </c>
      <c r="O8020" s="118"/>
    </row>
    <row r="8021" spans="9:15" x14ac:dyDescent="0.35">
      <c r="I8021" s="223">
        <v>51534</v>
      </c>
      <c r="J8021" s="233">
        <v>99.988393764383133</v>
      </c>
      <c r="K8021" s="235">
        <v>99.998478059008406</v>
      </c>
      <c r="L8021" s="235">
        <v>99.997320414288865</v>
      </c>
      <c r="M8021" s="118"/>
      <c r="N8021" s="118">
        <v>100.49619955264319</v>
      </c>
      <c r="O8021" s="118"/>
    </row>
    <row r="8022" spans="9:15" x14ac:dyDescent="0.35">
      <c r="I8022" s="223">
        <v>51535</v>
      </c>
      <c r="J8022" s="233">
        <v>99.988420323274582</v>
      </c>
      <c r="K8022" s="235">
        <v>99.998481541710987</v>
      </c>
      <c r="L8022" s="235">
        <v>99.997323755418165</v>
      </c>
      <c r="M8022" s="118"/>
      <c r="N8022" s="118">
        <v>100.49601081184723</v>
      </c>
      <c r="O8022" s="118"/>
    </row>
    <row r="8023" spans="9:15" x14ac:dyDescent="0.35">
      <c r="I8023" s="223">
        <v>51536</v>
      </c>
      <c r="J8023" s="233">
        <v>99.988446882166031</v>
      </c>
      <c r="K8023" s="235">
        <v>99.998485024413569</v>
      </c>
      <c r="L8023" s="235">
        <v>99.997327096547465</v>
      </c>
      <c r="M8023" s="118"/>
      <c r="N8023" s="118">
        <v>100.49582207105125</v>
      </c>
      <c r="O8023" s="118"/>
    </row>
    <row r="8024" spans="9:15" x14ac:dyDescent="0.35">
      <c r="I8024" s="223">
        <v>51537</v>
      </c>
      <c r="J8024" s="233">
        <v>99.988473441057479</v>
      </c>
      <c r="K8024" s="235">
        <v>99.99848850711615</v>
      </c>
      <c r="L8024" s="235">
        <v>99.997330437676766</v>
      </c>
      <c r="M8024" s="118"/>
      <c r="N8024" s="118">
        <v>100.49563333025529</v>
      </c>
      <c r="O8024" s="118"/>
    </row>
    <row r="8025" spans="9:15" x14ac:dyDescent="0.35">
      <c r="I8025" s="223">
        <v>51538</v>
      </c>
      <c r="J8025" s="233">
        <v>99.988499999948928</v>
      </c>
      <c r="K8025" s="235">
        <v>99.998491989818731</v>
      </c>
      <c r="L8025" s="235">
        <v>99.997333778806066</v>
      </c>
      <c r="M8025" s="118"/>
      <c r="N8025" s="118">
        <v>100.49544458945931</v>
      </c>
      <c r="O8025" s="118"/>
    </row>
    <row r="8026" spans="9:15" x14ac:dyDescent="0.35">
      <c r="I8026" s="223">
        <v>51539</v>
      </c>
      <c r="J8026" s="233">
        <v>99.988526558840377</v>
      </c>
      <c r="K8026" s="235">
        <v>99.998495472521313</v>
      </c>
      <c r="L8026" s="235">
        <v>99.997337119935366</v>
      </c>
      <c r="M8026" s="118"/>
      <c r="N8026" s="118">
        <v>100.49525584866335</v>
      </c>
      <c r="O8026" s="118"/>
    </row>
    <row r="8027" spans="9:15" x14ac:dyDescent="0.35">
      <c r="I8027" s="223">
        <v>51540</v>
      </c>
      <c r="J8027" s="233">
        <v>99.988553117731826</v>
      </c>
      <c r="K8027" s="235">
        <v>99.998498955223894</v>
      </c>
      <c r="L8027" s="235">
        <v>99.997340461064667</v>
      </c>
      <c r="M8027" s="118"/>
      <c r="N8027" s="118">
        <v>100.49506710786737</v>
      </c>
      <c r="O8027" s="118"/>
    </row>
    <row r="8028" spans="9:15" x14ac:dyDescent="0.35">
      <c r="I8028" s="223">
        <v>51541</v>
      </c>
      <c r="J8028" s="233">
        <v>99.988579676623274</v>
      </c>
      <c r="K8028" s="235">
        <v>99.998502437926476</v>
      </c>
      <c r="L8028" s="235">
        <v>99.997343802193967</v>
      </c>
      <c r="M8028" s="118"/>
      <c r="N8028" s="118">
        <v>100.49487836707141</v>
      </c>
      <c r="O8028" s="118"/>
    </row>
    <row r="8029" spans="9:15" x14ac:dyDescent="0.35">
      <c r="I8029" s="223">
        <v>51542</v>
      </c>
      <c r="J8029" s="233">
        <v>99.988606235514723</v>
      </c>
      <c r="K8029" s="235">
        <v>99.998505920629057</v>
      </c>
      <c r="L8029" s="235">
        <v>99.997347143323267</v>
      </c>
      <c r="M8029" s="118"/>
      <c r="N8029" s="118">
        <v>100.49468962627543</v>
      </c>
      <c r="O8029" s="118"/>
    </row>
    <row r="8030" spans="9:15" x14ac:dyDescent="0.35">
      <c r="I8030" s="223">
        <v>51543</v>
      </c>
      <c r="J8030" s="233">
        <v>99.988632794406172</v>
      </c>
      <c r="K8030" s="235">
        <v>99.998509403331639</v>
      </c>
      <c r="L8030" s="235">
        <v>99.997350484452568</v>
      </c>
      <c r="M8030" s="118"/>
      <c r="N8030" s="118">
        <v>100.49450088547947</v>
      </c>
      <c r="O8030" s="118"/>
    </row>
    <row r="8031" spans="9:15" x14ac:dyDescent="0.35">
      <c r="I8031" s="223">
        <v>51544</v>
      </c>
      <c r="J8031" s="233">
        <v>99.988659353297621</v>
      </c>
      <c r="K8031" s="235">
        <v>99.99851288603422</v>
      </c>
      <c r="L8031" s="235">
        <v>99.997353825581868</v>
      </c>
      <c r="M8031" s="118"/>
      <c r="N8031" s="118">
        <v>100.49431214468349</v>
      </c>
      <c r="O8031" s="118"/>
    </row>
    <row r="8032" spans="9:15" x14ac:dyDescent="0.35">
      <c r="I8032" s="223">
        <v>51545</v>
      </c>
      <c r="J8032" s="233">
        <v>99.988685912189069</v>
      </c>
      <c r="K8032" s="235">
        <v>99.998516368736801</v>
      </c>
      <c r="L8032" s="235">
        <v>99.997357166711168</v>
      </c>
      <c r="M8032" s="118"/>
      <c r="N8032" s="118">
        <v>100.49412340388753</v>
      </c>
      <c r="O8032" s="118"/>
    </row>
    <row r="8033" spans="9:15" x14ac:dyDescent="0.35">
      <c r="I8033" s="223">
        <v>51546</v>
      </c>
      <c r="J8033" s="233">
        <v>99.988712471080518</v>
      </c>
      <c r="K8033" s="235">
        <v>99.998519851439383</v>
      </c>
      <c r="L8033" s="235">
        <v>99.997360507840469</v>
      </c>
      <c r="M8033" s="118"/>
      <c r="N8033" s="118">
        <v>100.49393466309155</v>
      </c>
      <c r="O8033" s="118"/>
    </row>
    <row r="8034" spans="9:15" x14ac:dyDescent="0.35">
      <c r="I8034" s="223">
        <v>51547</v>
      </c>
      <c r="J8034" s="233">
        <v>99.988739029971967</v>
      </c>
      <c r="K8034" s="235">
        <v>99.998523334141964</v>
      </c>
      <c r="L8034" s="235">
        <v>99.997363848969769</v>
      </c>
      <c r="M8034" s="118"/>
      <c r="N8034" s="118">
        <v>100.49374592229559</v>
      </c>
      <c r="O8034" s="118"/>
    </row>
    <row r="8035" spans="9:15" x14ac:dyDescent="0.35">
      <c r="I8035" s="223">
        <v>51548</v>
      </c>
      <c r="J8035" s="233">
        <v>99.988765588863416</v>
      </c>
      <c r="K8035" s="235">
        <v>99.998526816844546</v>
      </c>
      <c r="L8035" s="235">
        <v>99.997367190099069</v>
      </c>
      <c r="M8035" s="118"/>
      <c r="N8035" s="118">
        <v>100.49355718149961</v>
      </c>
      <c r="O8035" s="118"/>
    </row>
    <row r="8036" spans="9:15" x14ac:dyDescent="0.35">
      <c r="I8036" s="223">
        <v>51549</v>
      </c>
      <c r="J8036" s="233">
        <v>99.988792147754864</v>
      </c>
      <c r="K8036" s="235">
        <v>99.998530299547127</v>
      </c>
      <c r="L8036" s="235">
        <v>99.99737053122837</v>
      </c>
      <c r="M8036" s="118"/>
      <c r="N8036" s="118">
        <v>100.49336844070365</v>
      </c>
      <c r="O8036" s="118"/>
    </row>
    <row r="8037" spans="9:15" x14ac:dyDescent="0.35">
      <c r="I8037" s="223">
        <v>51550</v>
      </c>
      <c r="J8037" s="233">
        <v>99.988818706646313</v>
      </c>
      <c r="K8037" s="235">
        <v>99.998533782249709</v>
      </c>
      <c r="L8037" s="235">
        <v>99.99737387235767</v>
      </c>
      <c r="M8037" s="118"/>
      <c r="N8037" s="118">
        <v>100.49317969990767</v>
      </c>
      <c r="O8037" s="118"/>
    </row>
    <row r="8038" spans="9:15" x14ac:dyDescent="0.35">
      <c r="I8038" s="223">
        <v>51551</v>
      </c>
      <c r="J8038" s="233">
        <v>99.988845265537762</v>
      </c>
      <c r="K8038" s="235">
        <v>99.99853726495229</v>
      </c>
      <c r="L8038" s="235">
        <v>99.997377213486971</v>
      </c>
      <c r="M8038" s="118"/>
      <c r="N8038" s="118">
        <v>100.49299095911171</v>
      </c>
      <c r="O8038" s="118"/>
    </row>
    <row r="8039" spans="9:15" x14ac:dyDescent="0.35">
      <c r="I8039" s="223">
        <v>51552</v>
      </c>
      <c r="J8039" s="233">
        <v>99.988871824429211</v>
      </c>
      <c r="K8039" s="235">
        <v>99.998540747654872</v>
      </c>
      <c r="L8039" s="235">
        <v>99.997380554616271</v>
      </c>
      <c r="M8039" s="118"/>
      <c r="N8039" s="118">
        <v>100.49280221831573</v>
      </c>
      <c r="O8039" s="118"/>
    </row>
    <row r="8040" spans="9:15" x14ac:dyDescent="0.35">
      <c r="I8040" s="223">
        <v>51553</v>
      </c>
      <c r="J8040" s="233">
        <v>99.988898383320659</v>
      </c>
      <c r="K8040" s="235">
        <v>99.998544230357453</v>
      </c>
      <c r="L8040" s="235">
        <v>99.997383895745571</v>
      </c>
      <c r="M8040" s="118"/>
      <c r="N8040" s="118">
        <v>100.49261347751977</v>
      </c>
      <c r="O8040" s="118"/>
    </row>
    <row r="8041" spans="9:15" x14ac:dyDescent="0.35">
      <c r="I8041" s="223">
        <v>51554</v>
      </c>
      <c r="J8041" s="233">
        <v>99.988924942212108</v>
      </c>
      <c r="K8041" s="235">
        <v>99.998547713060034</v>
      </c>
      <c r="L8041" s="235">
        <v>99.997387236874872</v>
      </c>
      <c r="M8041" s="118"/>
      <c r="N8041" s="118">
        <v>100.49242473672379</v>
      </c>
      <c r="O8041" s="118"/>
    </row>
    <row r="8042" spans="9:15" x14ac:dyDescent="0.35">
      <c r="I8042" s="223">
        <v>51555</v>
      </c>
      <c r="J8042" s="233">
        <v>99.988951501103557</v>
      </c>
      <c r="K8042" s="235">
        <v>99.998551195762616</v>
      </c>
      <c r="L8042" s="235">
        <v>99.997390578004172</v>
      </c>
      <c r="M8042" s="118"/>
      <c r="N8042" s="118">
        <v>100.49223599592783</v>
      </c>
      <c r="O8042" s="118"/>
    </row>
    <row r="8043" spans="9:15" x14ac:dyDescent="0.35">
      <c r="I8043" s="223">
        <v>51556</v>
      </c>
      <c r="J8043" s="233">
        <v>99.988978059995006</v>
      </c>
      <c r="K8043" s="235">
        <v>99.998554678465197</v>
      </c>
      <c r="L8043" s="235">
        <v>99.997393919133472</v>
      </c>
      <c r="M8043" s="118"/>
      <c r="N8043" s="118">
        <v>100.49204725513185</v>
      </c>
      <c r="O8043" s="118"/>
    </row>
    <row r="8044" spans="9:15" x14ac:dyDescent="0.35">
      <c r="I8044" s="223">
        <v>51557</v>
      </c>
      <c r="J8044" s="233">
        <v>99.989004618886455</v>
      </c>
      <c r="K8044" s="235">
        <v>99.998558161167779</v>
      </c>
      <c r="L8044" s="235">
        <v>99.997397260262773</v>
      </c>
      <c r="M8044" s="118"/>
      <c r="N8044" s="118">
        <v>100.49185851433589</v>
      </c>
      <c r="O8044" s="118"/>
    </row>
    <row r="8045" spans="9:15" x14ac:dyDescent="0.35">
      <c r="I8045" s="223">
        <v>51558</v>
      </c>
      <c r="J8045" s="233">
        <v>99.989031177777903</v>
      </c>
      <c r="K8045" s="235">
        <v>99.99856164387036</v>
      </c>
      <c r="L8045" s="235">
        <v>99.997400601392073</v>
      </c>
      <c r="M8045" s="118"/>
      <c r="N8045" s="118">
        <v>100.49166977353991</v>
      </c>
      <c r="O8045" s="118"/>
    </row>
    <row r="8046" spans="9:15" x14ac:dyDescent="0.35">
      <c r="I8046" s="223">
        <v>51559</v>
      </c>
      <c r="J8046" s="233">
        <v>99.989057736669352</v>
      </c>
      <c r="K8046" s="235">
        <v>99.998565126572942</v>
      </c>
      <c r="L8046" s="235">
        <v>99.997403942521373</v>
      </c>
      <c r="M8046" s="118"/>
      <c r="N8046" s="118">
        <v>100.49148103274395</v>
      </c>
      <c r="O8046" s="118"/>
    </row>
    <row r="8047" spans="9:15" x14ac:dyDescent="0.35">
      <c r="I8047" s="223">
        <v>51560</v>
      </c>
      <c r="J8047" s="233">
        <v>99.989084295560801</v>
      </c>
      <c r="K8047" s="235">
        <v>99.998568609275523</v>
      </c>
      <c r="L8047" s="235">
        <v>99.997407283650674</v>
      </c>
      <c r="M8047" s="118"/>
      <c r="N8047" s="118">
        <v>100.49129229194797</v>
      </c>
      <c r="O8047" s="118"/>
    </row>
    <row r="8048" spans="9:15" x14ac:dyDescent="0.35">
      <c r="I8048" s="223">
        <v>51561</v>
      </c>
      <c r="J8048" s="233">
        <v>99.98911085445225</v>
      </c>
      <c r="K8048" s="235">
        <v>99.998572091978104</v>
      </c>
      <c r="L8048" s="235">
        <v>99.997410624779974</v>
      </c>
      <c r="M8048" s="118"/>
      <c r="N8048" s="118">
        <v>100.49110355115201</v>
      </c>
      <c r="O8048" s="118"/>
    </row>
    <row r="8049" spans="9:15" x14ac:dyDescent="0.35">
      <c r="I8049" s="223">
        <v>51562</v>
      </c>
      <c r="J8049" s="233">
        <v>99.989137413343698</v>
      </c>
      <c r="K8049" s="235">
        <v>99.998575574680686</v>
      </c>
      <c r="L8049" s="235">
        <v>99.997413965909274</v>
      </c>
      <c r="M8049" s="118"/>
      <c r="N8049" s="118">
        <v>100.49091481035603</v>
      </c>
      <c r="O8049" s="118"/>
    </row>
    <row r="8050" spans="9:15" x14ac:dyDescent="0.35">
      <c r="I8050" s="223">
        <v>51563</v>
      </c>
      <c r="J8050" s="233">
        <v>99.989163972235147</v>
      </c>
      <c r="K8050" s="235">
        <v>99.998579057383267</v>
      </c>
      <c r="L8050" s="235">
        <v>99.997417307038575</v>
      </c>
      <c r="M8050" s="118"/>
      <c r="N8050" s="118">
        <v>100.49072606956007</v>
      </c>
      <c r="O8050" s="118"/>
    </row>
    <row r="8051" spans="9:15" x14ac:dyDescent="0.35">
      <c r="I8051" s="223">
        <v>51564</v>
      </c>
      <c r="J8051" s="233">
        <v>99.989190531126596</v>
      </c>
      <c r="K8051" s="235">
        <v>99.998582540085849</v>
      </c>
      <c r="L8051" s="235">
        <v>99.997420648167875</v>
      </c>
      <c r="M8051" s="118"/>
      <c r="N8051" s="118">
        <v>100.49053732876409</v>
      </c>
      <c r="O8051" s="118"/>
    </row>
    <row r="8052" spans="9:15" x14ac:dyDescent="0.35">
      <c r="I8052" s="223">
        <v>51565</v>
      </c>
      <c r="J8052" s="233">
        <v>99.989217090018045</v>
      </c>
      <c r="K8052" s="235">
        <v>99.99858602278843</v>
      </c>
      <c r="L8052" s="235">
        <v>99.997423989297175</v>
      </c>
      <c r="M8052" s="118"/>
      <c r="N8052" s="118">
        <v>100.49034858796813</v>
      </c>
      <c r="O8052" s="118"/>
    </row>
    <row r="8053" spans="9:15" x14ac:dyDescent="0.35">
      <c r="I8053" s="223">
        <v>51566</v>
      </c>
      <c r="J8053" s="233">
        <v>99.989243648909493</v>
      </c>
      <c r="K8053" s="235">
        <v>99.998589505491012</v>
      </c>
      <c r="L8053" s="235">
        <v>99.997427330426476</v>
      </c>
      <c r="M8053" s="118"/>
      <c r="N8053" s="118">
        <v>100.49015984717215</v>
      </c>
      <c r="O8053" s="118"/>
    </row>
    <row r="8054" spans="9:15" x14ac:dyDescent="0.35">
      <c r="I8054" s="223">
        <v>51567</v>
      </c>
      <c r="J8054" s="233">
        <v>99.989270207800942</v>
      </c>
      <c r="K8054" s="235">
        <v>99.998592988193593</v>
      </c>
      <c r="L8054" s="235">
        <v>99.997430671555776</v>
      </c>
      <c r="M8054" s="118"/>
      <c r="N8054" s="118">
        <v>100.48997110637619</v>
      </c>
      <c r="O8054" s="118"/>
    </row>
    <row r="8055" spans="9:15" x14ac:dyDescent="0.35">
      <c r="I8055" s="223">
        <v>51568</v>
      </c>
      <c r="J8055" s="233">
        <v>99.989296766692391</v>
      </c>
      <c r="K8055" s="235">
        <v>99.998596470896175</v>
      </c>
      <c r="L8055" s="235">
        <v>99.997434012685076</v>
      </c>
      <c r="M8055" s="118"/>
      <c r="N8055" s="118">
        <v>100.48978236558021</v>
      </c>
      <c r="O8055" s="118"/>
    </row>
    <row r="8056" spans="9:15" x14ac:dyDescent="0.35">
      <c r="I8056" s="223">
        <v>51569</v>
      </c>
      <c r="J8056" s="233">
        <v>99.98932332558384</v>
      </c>
      <c r="K8056" s="235">
        <v>99.998599953598756</v>
      </c>
      <c r="L8056" s="235">
        <v>99.997437353814377</v>
      </c>
      <c r="M8056" s="118"/>
      <c r="N8056" s="118">
        <v>100.48959362478425</v>
      </c>
      <c r="O8056" s="118"/>
    </row>
    <row r="8057" spans="9:15" x14ac:dyDescent="0.35">
      <c r="I8057" s="223">
        <v>51570</v>
      </c>
      <c r="J8057" s="233">
        <v>99.989349884475288</v>
      </c>
      <c r="K8057" s="235">
        <v>99.998603436301337</v>
      </c>
      <c r="L8057" s="235">
        <v>99.997440694943677</v>
      </c>
      <c r="M8057" s="118"/>
      <c r="N8057" s="118">
        <v>100.48940488398827</v>
      </c>
      <c r="O8057" s="118"/>
    </row>
    <row r="8058" spans="9:15" x14ac:dyDescent="0.35">
      <c r="I8058" s="223">
        <v>51571</v>
      </c>
      <c r="J8058" s="233">
        <v>99.989376443366737</v>
      </c>
      <c r="K8058" s="235">
        <v>99.998606919003919</v>
      </c>
      <c r="L8058" s="235">
        <v>99.997444036072977</v>
      </c>
      <c r="M8058" s="118"/>
      <c r="N8058" s="118">
        <v>100.48921614319231</v>
      </c>
      <c r="O8058" s="118"/>
    </row>
    <row r="8059" spans="9:15" x14ac:dyDescent="0.35">
      <c r="I8059" s="223">
        <v>51572</v>
      </c>
      <c r="J8059" s="233">
        <v>99.989403002258186</v>
      </c>
      <c r="K8059" s="235">
        <v>99.9986104017065</v>
      </c>
      <c r="L8059" s="235">
        <v>99.997447377202278</v>
      </c>
      <c r="M8059" s="118"/>
      <c r="N8059" s="118">
        <v>100.48902740239633</v>
      </c>
      <c r="O8059" s="118"/>
    </row>
    <row r="8060" spans="9:15" x14ac:dyDescent="0.35">
      <c r="I8060" s="223">
        <v>51573</v>
      </c>
      <c r="J8060" s="233">
        <v>99.989429561149635</v>
      </c>
      <c r="K8060" s="235">
        <v>99.998613884409082</v>
      </c>
      <c r="L8060" s="235">
        <v>99.997450718331578</v>
      </c>
      <c r="M8060" s="118"/>
      <c r="N8060" s="118">
        <v>100.48883866160037</v>
      </c>
      <c r="O8060" s="118"/>
    </row>
    <row r="8061" spans="9:15" x14ac:dyDescent="0.35">
      <c r="I8061" s="223">
        <v>51574</v>
      </c>
      <c r="J8061" s="233">
        <v>99.989456120041083</v>
      </c>
      <c r="K8061" s="235">
        <v>99.998617367111663</v>
      </c>
      <c r="L8061" s="235">
        <v>99.997454059460878</v>
      </c>
      <c r="M8061" s="118"/>
      <c r="N8061" s="118">
        <v>100.48864992080439</v>
      </c>
      <c r="O8061" s="118"/>
    </row>
    <row r="8062" spans="9:15" x14ac:dyDescent="0.35">
      <c r="I8062" s="223">
        <v>51575</v>
      </c>
      <c r="J8062" s="233">
        <v>99.989482678932532</v>
      </c>
      <c r="K8062" s="235">
        <v>99.998620849814245</v>
      </c>
      <c r="L8062" s="235">
        <v>99.997457400590179</v>
      </c>
      <c r="M8062" s="118"/>
      <c r="N8062" s="118">
        <v>100.48846118000843</v>
      </c>
      <c r="O8062" s="118"/>
    </row>
    <row r="8063" spans="9:15" x14ac:dyDescent="0.35">
      <c r="I8063" s="223">
        <v>51576</v>
      </c>
      <c r="J8063" s="233">
        <v>99.989509237823981</v>
      </c>
      <c r="K8063" s="235">
        <v>99.998624332516826</v>
      </c>
      <c r="L8063" s="235">
        <v>99.997460741719479</v>
      </c>
      <c r="M8063" s="118"/>
      <c r="N8063" s="118">
        <v>100.48827243921245</v>
      </c>
      <c r="O8063" s="118"/>
    </row>
    <row r="8064" spans="9:15" x14ac:dyDescent="0.35">
      <c r="I8064" s="223">
        <v>51577</v>
      </c>
      <c r="J8064" s="233">
        <v>99.98953579671543</v>
      </c>
      <c r="K8064" s="235">
        <v>99.998627815219407</v>
      </c>
      <c r="L8064" s="235">
        <v>99.997464082848779</v>
      </c>
      <c r="M8064" s="118"/>
      <c r="N8064" s="118">
        <v>100.48808369841649</v>
      </c>
      <c r="O8064" s="118"/>
    </row>
    <row r="8065" spans="9:15" x14ac:dyDescent="0.35">
      <c r="I8065" s="223">
        <v>51578</v>
      </c>
      <c r="J8065" s="233">
        <v>99.989562355606878</v>
      </c>
      <c r="K8065" s="235">
        <v>99.998631297921989</v>
      </c>
      <c r="L8065" s="235">
        <v>99.99746742397808</v>
      </c>
      <c r="M8065" s="118"/>
      <c r="N8065" s="118">
        <v>100.48789495762051</v>
      </c>
      <c r="O8065" s="118"/>
    </row>
    <row r="8066" spans="9:15" x14ac:dyDescent="0.35">
      <c r="I8066" s="223">
        <v>51579</v>
      </c>
      <c r="J8066" s="233">
        <v>99.989588914498327</v>
      </c>
      <c r="K8066" s="235">
        <v>99.99863478062457</v>
      </c>
      <c r="L8066" s="235">
        <v>99.99747076510738</v>
      </c>
      <c r="M8066" s="118"/>
      <c r="N8066" s="118">
        <v>100.48770621682455</v>
      </c>
      <c r="O8066" s="118"/>
    </row>
    <row r="8067" spans="9:15" x14ac:dyDescent="0.35">
      <c r="I8067" s="223">
        <v>51580</v>
      </c>
      <c r="J8067" s="233">
        <v>99.989615473389776</v>
      </c>
      <c r="K8067" s="235">
        <v>99.998638263327152</v>
      </c>
      <c r="L8067" s="235">
        <v>99.99747410623668</v>
      </c>
      <c r="M8067" s="118"/>
      <c r="N8067" s="118">
        <v>100.48751747602857</v>
      </c>
      <c r="O8067" s="118"/>
    </row>
    <row r="8068" spans="9:15" x14ac:dyDescent="0.35">
      <c r="I8068" s="223">
        <v>51581</v>
      </c>
      <c r="J8068" s="233">
        <v>99.989642032281225</v>
      </c>
      <c r="K8068" s="235">
        <v>99.998641746029733</v>
      </c>
      <c r="L8068" s="235">
        <v>99.997477447365981</v>
      </c>
      <c r="M8068" s="118"/>
      <c r="N8068" s="118">
        <v>100.48732873523261</v>
      </c>
      <c r="O8068" s="118"/>
    </row>
    <row r="8069" spans="9:15" x14ac:dyDescent="0.35">
      <c r="I8069" s="223">
        <v>51582</v>
      </c>
      <c r="J8069" s="233">
        <v>99.989668591172673</v>
      </c>
      <c r="K8069" s="235">
        <v>99.998645228732315</v>
      </c>
      <c r="L8069" s="235">
        <v>99.997480788495281</v>
      </c>
      <c r="M8069" s="118"/>
      <c r="N8069" s="118">
        <v>100.48713999443663</v>
      </c>
      <c r="O8069" s="118"/>
    </row>
    <row r="8070" spans="9:15" x14ac:dyDescent="0.35">
      <c r="I8070" s="223">
        <v>51583</v>
      </c>
      <c r="J8070" s="233">
        <v>99.989695150064122</v>
      </c>
      <c r="K8070" s="235">
        <v>99.998648711434896</v>
      </c>
      <c r="L8070" s="235">
        <v>99.997484129624581</v>
      </c>
      <c r="M8070" s="118"/>
      <c r="N8070" s="118">
        <v>100.48695125364067</v>
      </c>
      <c r="O8070" s="118"/>
    </row>
    <row r="8071" spans="9:15" x14ac:dyDescent="0.35">
      <c r="I8071" s="223">
        <v>51584</v>
      </c>
      <c r="J8071" s="233">
        <v>99.989721708955571</v>
      </c>
      <c r="K8071" s="235">
        <v>99.998652194137478</v>
      </c>
      <c r="L8071" s="235">
        <v>99.997487470753882</v>
      </c>
      <c r="M8071" s="118"/>
      <c r="N8071" s="118">
        <v>100.48676251284469</v>
      </c>
      <c r="O8071" s="118"/>
    </row>
    <row r="8072" spans="9:15" x14ac:dyDescent="0.35">
      <c r="I8072" s="223">
        <v>51585</v>
      </c>
      <c r="J8072" s="233">
        <v>99.98974826784702</v>
      </c>
      <c r="K8072" s="235">
        <v>99.998655676840059</v>
      </c>
      <c r="L8072" s="235">
        <v>99.997490811883182</v>
      </c>
      <c r="M8072" s="118"/>
      <c r="N8072" s="118">
        <v>100.48657377204873</v>
      </c>
      <c r="O8072" s="118"/>
    </row>
    <row r="8073" spans="9:15" x14ac:dyDescent="0.35">
      <c r="I8073" s="223">
        <v>51586</v>
      </c>
      <c r="J8073" s="233">
        <v>99.989774826738469</v>
      </c>
      <c r="K8073" s="235">
        <v>99.99865915954264</v>
      </c>
      <c r="L8073" s="235">
        <v>99.997494153012482</v>
      </c>
      <c r="M8073" s="118"/>
      <c r="N8073" s="118">
        <v>100.48638503125275</v>
      </c>
      <c r="O8073" s="118"/>
    </row>
    <row r="8074" spans="9:15" x14ac:dyDescent="0.35">
      <c r="I8074" s="223">
        <v>51587</v>
      </c>
      <c r="J8074" s="233">
        <v>99.989801385629917</v>
      </c>
      <c r="K8074" s="235">
        <v>99.998662642245222</v>
      </c>
      <c r="L8074" s="235">
        <v>99.997497494141783</v>
      </c>
      <c r="M8074" s="118"/>
      <c r="N8074" s="118">
        <v>100.48619629045679</v>
      </c>
      <c r="O8074" s="118"/>
    </row>
    <row r="8075" spans="9:15" x14ac:dyDescent="0.35">
      <c r="I8075" s="223">
        <v>51588</v>
      </c>
      <c r="J8075" s="233">
        <v>99.989827944521366</v>
      </c>
      <c r="K8075" s="235">
        <v>99.998666124947803</v>
      </c>
      <c r="L8075" s="235">
        <v>99.997500835271083</v>
      </c>
      <c r="M8075" s="118"/>
      <c r="N8075" s="118">
        <v>100.48600754966081</v>
      </c>
      <c r="O8075" s="118"/>
    </row>
    <row r="8076" spans="9:15" x14ac:dyDescent="0.35">
      <c r="I8076" s="223">
        <v>51589</v>
      </c>
      <c r="J8076" s="233">
        <v>99.989854503412815</v>
      </c>
      <c r="K8076" s="235">
        <v>99.998669607650385</v>
      </c>
      <c r="L8076" s="235">
        <v>99.997504176400383</v>
      </c>
      <c r="M8076" s="118"/>
      <c r="N8076" s="118">
        <v>100.48581880886485</v>
      </c>
      <c r="O8076" s="118"/>
    </row>
    <row r="8077" spans="9:15" x14ac:dyDescent="0.35">
      <c r="I8077" s="223">
        <v>51590</v>
      </c>
      <c r="J8077" s="233">
        <v>99.989881062304264</v>
      </c>
      <c r="K8077" s="235">
        <v>99.998673090352966</v>
      </c>
      <c r="L8077" s="235">
        <v>99.997507517529684</v>
      </c>
      <c r="M8077" s="118"/>
      <c r="N8077" s="118">
        <v>100.48563006806887</v>
      </c>
      <c r="O8077" s="118"/>
    </row>
    <row r="8078" spans="9:15" x14ac:dyDescent="0.35">
      <c r="I8078" s="223">
        <v>51591</v>
      </c>
      <c r="J8078" s="233">
        <v>99.989907621195712</v>
      </c>
      <c r="K8078" s="235">
        <v>99.998676573055548</v>
      </c>
      <c r="L8078" s="235">
        <v>99.997510858658984</v>
      </c>
      <c r="M8078" s="118"/>
      <c r="N8078" s="118">
        <v>100.48544132727291</v>
      </c>
      <c r="O8078" s="118"/>
    </row>
    <row r="8079" spans="9:15" x14ac:dyDescent="0.35">
      <c r="I8079" s="223">
        <v>51592</v>
      </c>
      <c r="J8079" s="233">
        <v>99.989934180087161</v>
      </c>
      <c r="K8079" s="235">
        <v>99.998680055758129</v>
      </c>
      <c r="L8079" s="235">
        <v>99.997514199788284</v>
      </c>
      <c r="M8079" s="118"/>
      <c r="N8079" s="118">
        <v>100.48525258647693</v>
      </c>
      <c r="O8079" s="118"/>
    </row>
    <row r="8080" spans="9:15" x14ac:dyDescent="0.35">
      <c r="I8080" s="223">
        <v>51593</v>
      </c>
      <c r="J8080" s="233">
        <v>99.98996073897861</v>
      </c>
      <c r="K8080" s="235">
        <v>99.99868353846071</v>
      </c>
      <c r="L8080" s="235">
        <v>99.997517540917585</v>
      </c>
      <c r="M8080" s="118"/>
      <c r="N8080" s="118">
        <v>100.48506384568097</v>
      </c>
      <c r="O8080" s="118"/>
    </row>
    <row r="8081" spans="9:15" x14ac:dyDescent="0.35">
      <c r="I8081" s="223">
        <v>51594</v>
      </c>
      <c r="J8081" s="233">
        <v>99.989987297870059</v>
      </c>
      <c r="K8081" s="235">
        <v>99.998687021163292</v>
      </c>
      <c r="L8081" s="235">
        <v>99.997520882046885</v>
      </c>
      <c r="M8081" s="118"/>
      <c r="N8081" s="118">
        <v>100.48487510488499</v>
      </c>
      <c r="O8081" s="118"/>
    </row>
    <row r="8082" spans="9:15" x14ac:dyDescent="0.35">
      <c r="I8082" s="223">
        <v>51595</v>
      </c>
      <c r="J8082" s="233">
        <v>99.990013856761507</v>
      </c>
      <c r="K8082" s="235">
        <v>99.998690503865873</v>
      </c>
      <c r="L8082" s="235">
        <v>99.997524223176185</v>
      </c>
      <c r="M8082" s="118"/>
      <c r="N8082" s="118">
        <v>100.48468636408903</v>
      </c>
      <c r="O8082" s="118"/>
    </row>
    <row r="8083" spans="9:15" x14ac:dyDescent="0.35">
      <c r="I8083" s="223">
        <v>51596</v>
      </c>
      <c r="J8083" s="233">
        <v>99.990040415652956</v>
      </c>
      <c r="K8083" s="235">
        <v>99.998693986568455</v>
      </c>
      <c r="L8083" s="235">
        <v>99.997527564305486</v>
      </c>
      <c r="M8083" s="118"/>
      <c r="N8083" s="118">
        <v>100.48449762329305</v>
      </c>
      <c r="O8083" s="118"/>
    </row>
    <row r="8084" spans="9:15" x14ac:dyDescent="0.35">
      <c r="I8084" s="223">
        <v>51597</v>
      </c>
      <c r="J8084" s="233">
        <v>99.990066974544405</v>
      </c>
      <c r="K8084" s="235">
        <v>99.998697469271036</v>
      </c>
      <c r="L8084" s="235">
        <v>99.997530905434786</v>
      </c>
      <c r="M8084" s="118"/>
      <c r="N8084" s="118">
        <v>100.48430888249709</v>
      </c>
      <c r="O8084" s="118"/>
    </row>
    <row r="8085" spans="9:15" x14ac:dyDescent="0.35">
      <c r="I8085" s="223">
        <v>51598</v>
      </c>
      <c r="J8085" s="233">
        <v>99.990093533435854</v>
      </c>
      <c r="K8085" s="235">
        <v>99.998700951973618</v>
      </c>
      <c r="L8085" s="235">
        <v>99.997534246564086</v>
      </c>
      <c r="M8085" s="118"/>
      <c r="N8085" s="118">
        <v>100.48412014170111</v>
      </c>
      <c r="O8085" s="118"/>
    </row>
    <row r="8086" spans="9:15" x14ac:dyDescent="0.35">
      <c r="I8086" s="223">
        <v>51599</v>
      </c>
      <c r="J8086" s="233">
        <v>99.990120092327302</v>
      </c>
      <c r="K8086" s="235">
        <v>99.998704434676199</v>
      </c>
      <c r="L8086" s="235">
        <v>99.997537587693387</v>
      </c>
      <c r="M8086" s="118"/>
      <c r="N8086" s="118">
        <v>100.48393140090515</v>
      </c>
      <c r="O8086" s="118"/>
    </row>
    <row r="8087" spans="9:15" x14ac:dyDescent="0.35">
      <c r="I8087" s="223">
        <v>51600</v>
      </c>
      <c r="J8087" s="233">
        <v>99.990146651218751</v>
      </c>
      <c r="K8087" s="235">
        <v>99.998707917378781</v>
      </c>
      <c r="L8087" s="235">
        <v>99.997540928822687</v>
      </c>
      <c r="M8087" s="118"/>
      <c r="N8087" s="118">
        <v>100.48374266010917</v>
      </c>
      <c r="O8087" s="118"/>
    </row>
    <row r="8088" spans="9:15" x14ac:dyDescent="0.35">
      <c r="I8088" s="223">
        <v>51601</v>
      </c>
      <c r="J8088" s="233">
        <v>99.9901732101102</v>
      </c>
      <c r="K8088" s="235">
        <v>99.998711400081362</v>
      </c>
      <c r="L8088" s="235">
        <v>99.997544269951987</v>
      </c>
      <c r="M8088" s="118"/>
      <c r="N8088" s="118">
        <v>100.48355391931321</v>
      </c>
      <c r="O8088" s="118"/>
    </row>
    <row r="8089" spans="9:15" x14ac:dyDescent="0.35">
      <c r="I8089" s="223">
        <v>51602</v>
      </c>
      <c r="J8089" s="233">
        <v>99.990199769001649</v>
      </c>
      <c r="K8089" s="235">
        <v>99.998714882783943</v>
      </c>
      <c r="L8089" s="235">
        <v>99.997547611081288</v>
      </c>
      <c r="M8089" s="118"/>
      <c r="N8089" s="118">
        <v>100.48336517851723</v>
      </c>
      <c r="O8089" s="118"/>
    </row>
    <row r="8090" spans="9:15" x14ac:dyDescent="0.35">
      <c r="I8090" s="223">
        <v>51603</v>
      </c>
      <c r="J8090" s="233">
        <v>99.990226327893097</v>
      </c>
      <c r="K8090" s="235">
        <v>99.998718365486525</v>
      </c>
      <c r="L8090" s="235">
        <v>99.997550952210588</v>
      </c>
      <c r="M8090" s="118"/>
      <c r="N8090" s="118">
        <v>100.48317643772127</v>
      </c>
      <c r="O8090" s="118"/>
    </row>
    <row r="8091" spans="9:15" x14ac:dyDescent="0.35">
      <c r="I8091" s="223">
        <v>51604</v>
      </c>
      <c r="J8091" s="233">
        <v>99.990252886784546</v>
      </c>
      <c r="K8091" s="235">
        <v>99.998721848189106</v>
      </c>
      <c r="L8091" s="235">
        <v>99.997554293339888</v>
      </c>
      <c r="M8091" s="118"/>
      <c r="N8091" s="118">
        <v>100.48298769692529</v>
      </c>
      <c r="O8091" s="118"/>
    </row>
    <row r="8092" spans="9:15" x14ac:dyDescent="0.35">
      <c r="I8092" s="223">
        <v>51605</v>
      </c>
      <c r="J8092" s="233">
        <v>99.990279445675995</v>
      </c>
      <c r="K8092" s="235">
        <v>99.998725330891688</v>
      </c>
      <c r="L8092" s="235">
        <v>99.997557634469189</v>
      </c>
      <c r="M8092" s="118"/>
      <c r="N8092" s="118">
        <v>100.48279895612933</v>
      </c>
      <c r="O8092" s="118"/>
    </row>
    <row r="8093" spans="9:15" x14ac:dyDescent="0.35">
      <c r="I8093" s="223">
        <v>51606</v>
      </c>
      <c r="J8093" s="233">
        <v>99.990306004567444</v>
      </c>
      <c r="K8093" s="235">
        <v>99.998728813594269</v>
      </c>
      <c r="L8093" s="235">
        <v>99.997560975598489</v>
      </c>
      <c r="M8093" s="118"/>
      <c r="N8093" s="118">
        <v>100.48261021533335</v>
      </c>
      <c r="O8093" s="118"/>
    </row>
    <row r="8094" spans="9:15" x14ac:dyDescent="0.35">
      <c r="I8094" s="223">
        <v>51607</v>
      </c>
      <c r="J8094" s="233">
        <v>99.990332563458892</v>
      </c>
      <c r="K8094" s="235">
        <v>99.998732296296851</v>
      </c>
      <c r="L8094" s="235">
        <v>99.997564316727789</v>
      </c>
      <c r="M8094" s="118"/>
      <c r="N8094" s="118">
        <v>100.48242147453739</v>
      </c>
      <c r="O8094" s="118"/>
    </row>
    <row r="8095" spans="9:15" x14ac:dyDescent="0.35">
      <c r="I8095" s="223">
        <v>51608</v>
      </c>
      <c r="J8095" s="233">
        <v>99.990359122350341</v>
      </c>
      <c r="K8095" s="235">
        <v>99.998735778999432</v>
      </c>
      <c r="L8095" s="235">
        <v>99.99756765785709</v>
      </c>
      <c r="M8095" s="118"/>
      <c r="N8095" s="118">
        <v>100.48223273374141</v>
      </c>
      <c r="O8095" s="118"/>
    </row>
    <row r="8096" spans="9:15" x14ac:dyDescent="0.35">
      <c r="I8096" s="223">
        <v>51609</v>
      </c>
      <c r="J8096" s="233">
        <v>99.99038568124179</v>
      </c>
      <c r="K8096" s="235">
        <v>99.998739261702013</v>
      </c>
      <c r="L8096" s="235">
        <v>99.99757099898639</v>
      </c>
      <c r="M8096" s="118"/>
      <c r="N8096" s="118">
        <v>100.48204399294545</v>
      </c>
      <c r="O8096" s="118"/>
    </row>
    <row r="8097" spans="9:15" x14ac:dyDescent="0.35">
      <c r="I8097" s="223">
        <v>51610</v>
      </c>
      <c r="J8097" s="233">
        <v>99.990412240133239</v>
      </c>
      <c r="K8097" s="235">
        <v>99.998742744404595</v>
      </c>
      <c r="L8097" s="235">
        <v>99.99757434011569</v>
      </c>
      <c r="M8097" s="118"/>
      <c r="N8097" s="118">
        <v>100.48185525214947</v>
      </c>
      <c r="O8097" s="118"/>
    </row>
    <row r="8098" spans="9:15" x14ac:dyDescent="0.35">
      <c r="I8098" s="223">
        <v>51611</v>
      </c>
      <c r="J8098" s="233">
        <v>99.990438799024687</v>
      </c>
      <c r="K8098" s="235">
        <v>99.998746227107176</v>
      </c>
      <c r="L8098" s="235">
        <v>99.997577681244991</v>
      </c>
      <c r="M8098" s="118"/>
      <c r="N8098" s="118">
        <v>100.48166651135351</v>
      </c>
      <c r="O8098" s="118"/>
    </row>
    <row r="8099" spans="9:15" x14ac:dyDescent="0.35">
      <c r="I8099" s="223">
        <v>51612</v>
      </c>
      <c r="J8099" s="233">
        <v>99.990465357916136</v>
      </c>
      <c r="K8099" s="235">
        <v>99.998749709809758</v>
      </c>
      <c r="L8099" s="235">
        <v>99.997581022374291</v>
      </c>
      <c r="M8099" s="118"/>
      <c r="N8099" s="118">
        <v>100.48147777055753</v>
      </c>
      <c r="O8099" s="118"/>
    </row>
    <row r="8100" spans="9:15" x14ac:dyDescent="0.35">
      <c r="I8100" s="223">
        <v>51613</v>
      </c>
      <c r="J8100" s="233">
        <v>99.990491916807585</v>
      </c>
      <c r="K8100" s="235">
        <v>99.998753192512339</v>
      </c>
      <c r="L8100" s="235">
        <v>99.997584363503591</v>
      </c>
      <c r="M8100" s="118"/>
      <c r="N8100" s="118">
        <v>100.48128902976157</v>
      </c>
      <c r="O8100" s="118"/>
    </row>
    <row r="8101" spans="9:15" x14ac:dyDescent="0.35">
      <c r="I8101" s="223">
        <v>51614</v>
      </c>
      <c r="J8101" s="233">
        <v>99.990518475699034</v>
      </c>
      <c r="K8101" s="235">
        <v>99.998756675214921</v>
      </c>
      <c r="L8101" s="235">
        <v>99.997587704632892</v>
      </c>
      <c r="M8101" s="118"/>
      <c r="N8101" s="118">
        <v>100.48110028896559</v>
      </c>
      <c r="O8101" s="118"/>
    </row>
    <row r="8102" spans="9:15" x14ac:dyDescent="0.35">
      <c r="I8102" s="223">
        <v>51615</v>
      </c>
      <c r="J8102" s="233">
        <v>99.990545034590482</v>
      </c>
      <c r="K8102" s="235">
        <v>99.998760157917502</v>
      </c>
      <c r="L8102" s="235">
        <v>99.997591045762192</v>
      </c>
      <c r="M8102" s="118"/>
      <c r="N8102" s="118">
        <v>100.48091154816963</v>
      </c>
      <c r="O8102" s="118"/>
    </row>
    <row r="8103" spans="9:15" x14ac:dyDescent="0.35">
      <c r="I8103" s="223">
        <v>51616</v>
      </c>
      <c r="J8103" s="233">
        <v>99.990571593481931</v>
      </c>
      <c r="K8103" s="235">
        <v>99.998763640620083</v>
      </c>
      <c r="L8103" s="235">
        <v>99.997594386891492</v>
      </c>
      <c r="M8103" s="118"/>
      <c r="N8103" s="118">
        <v>100.48072280737365</v>
      </c>
      <c r="O8103" s="118"/>
    </row>
    <row r="8104" spans="9:15" x14ac:dyDescent="0.35">
      <c r="I8104" s="223">
        <v>51617</v>
      </c>
      <c r="J8104" s="233">
        <v>99.99059815237338</v>
      </c>
      <c r="K8104" s="235">
        <v>99.998767123322665</v>
      </c>
      <c r="L8104" s="235">
        <v>99.997597728020793</v>
      </c>
      <c r="M8104" s="118"/>
      <c r="N8104" s="118">
        <v>100.48053406657769</v>
      </c>
      <c r="O8104" s="118"/>
    </row>
    <row r="8105" spans="9:15" x14ac:dyDescent="0.35">
      <c r="I8105" s="223">
        <v>51618</v>
      </c>
      <c r="J8105" s="233">
        <v>99.990624711264829</v>
      </c>
      <c r="K8105" s="235">
        <v>99.998770606025246</v>
      </c>
      <c r="L8105" s="235">
        <v>99.997601069150093</v>
      </c>
      <c r="M8105" s="118"/>
      <c r="N8105" s="118">
        <v>100.48034532578171</v>
      </c>
      <c r="O8105" s="118"/>
    </row>
    <row r="8106" spans="9:15" x14ac:dyDescent="0.35">
      <c r="I8106" s="223">
        <v>51619</v>
      </c>
      <c r="J8106" s="233">
        <v>99.990651270156278</v>
      </c>
      <c r="K8106" s="235">
        <v>99.998774088727828</v>
      </c>
      <c r="L8106" s="235">
        <v>99.997604410279394</v>
      </c>
      <c r="M8106" s="118"/>
      <c r="N8106" s="118">
        <v>100.48015658498575</v>
      </c>
      <c r="O8106" s="118"/>
    </row>
    <row r="8107" spans="9:15" x14ac:dyDescent="0.35">
      <c r="I8107" s="223">
        <v>51620</v>
      </c>
      <c r="J8107" s="233">
        <v>99.990677829047726</v>
      </c>
      <c r="K8107" s="235">
        <v>99.998777571430409</v>
      </c>
      <c r="L8107" s="235">
        <v>99.997607751408694</v>
      </c>
      <c r="M8107" s="118"/>
      <c r="N8107" s="118">
        <v>100.47996784418977</v>
      </c>
      <c r="O8107" s="118"/>
    </row>
    <row r="8108" spans="9:15" x14ac:dyDescent="0.35">
      <c r="I8108" s="223">
        <v>51621</v>
      </c>
      <c r="J8108" s="233">
        <v>99.990704387939175</v>
      </c>
      <c r="K8108" s="235">
        <v>99.998781054132991</v>
      </c>
      <c r="L8108" s="235">
        <v>99.997611092537994</v>
      </c>
      <c r="M8108" s="118"/>
      <c r="N8108" s="118">
        <v>100.47977910339381</v>
      </c>
      <c r="O8108" s="118"/>
    </row>
    <row r="8109" spans="9:15" x14ac:dyDescent="0.35">
      <c r="I8109" s="223">
        <v>51622</v>
      </c>
      <c r="J8109" s="233">
        <v>99.990730946830624</v>
      </c>
      <c r="K8109" s="235">
        <v>99.998784536835572</v>
      </c>
      <c r="L8109" s="235">
        <v>99.997614433667295</v>
      </c>
      <c r="M8109" s="118"/>
      <c r="N8109" s="118">
        <v>100.47959036259783</v>
      </c>
      <c r="O8109" s="118"/>
    </row>
    <row r="8110" spans="9:15" x14ac:dyDescent="0.35">
      <c r="I8110" s="223">
        <v>51623</v>
      </c>
      <c r="J8110" s="233">
        <v>99.990757505722073</v>
      </c>
      <c r="K8110" s="235">
        <v>99.998788019538154</v>
      </c>
      <c r="L8110" s="235">
        <v>99.997617774796595</v>
      </c>
      <c r="M8110" s="118"/>
      <c r="N8110" s="118">
        <v>100.47940162180187</v>
      </c>
      <c r="O8110" s="118"/>
    </row>
    <row r="8111" spans="9:15" x14ac:dyDescent="0.35">
      <c r="I8111" s="223">
        <v>51624</v>
      </c>
      <c r="J8111" s="233">
        <v>99.990784064613521</v>
      </c>
      <c r="K8111" s="235">
        <v>99.998791502240735</v>
      </c>
      <c r="L8111" s="235">
        <v>99.997621115925895</v>
      </c>
      <c r="M8111" s="118"/>
      <c r="N8111" s="118">
        <v>100.47921288100589</v>
      </c>
      <c r="O8111" s="118"/>
    </row>
    <row r="8112" spans="9:15" x14ac:dyDescent="0.35">
      <c r="I8112" s="223">
        <v>51625</v>
      </c>
      <c r="J8112" s="233">
        <v>99.99081062350497</v>
      </c>
      <c r="K8112" s="235">
        <v>99.998794984943316</v>
      </c>
      <c r="L8112" s="235">
        <v>99.997624457055196</v>
      </c>
      <c r="M8112" s="118"/>
      <c r="N8112" s="118">
        <v>100.47902414020993</v>
      </c>
      <c r="O8112" s="118"/>
    </row>
    <row r="8113" spans="9:15" x14ac:dyDescent="0.35">
      <c r="I8113" s="223">
        <v>51626</v>
      </c>
      <c r="J8113" s="233">
        <v>99.990837182396419</v>
      </c>
      <c r="K8113" s="235">
        <v>99.998798467645898</v>
      </c>
      <c r="L8113" s="235">
        <v>99.997627798184496</v>
      </c>
      <c r="M8113" s="118"/>
      <c r="N8113" s="118">
        <v>100.47883539941395</v>
      </c>
      <c r="O8113" s="118"/>
    </row>
    <row r="8114" spans="9:15" x14ac:dyDescent="0.35">
      <c r="I8114" s="223">
        <v>51627</v>
      </c>
      <c r="J8114" s="233">
        <v>99.990863741287868</v>
      </c>
      <c r="K8114" s="235">
        <v>99.998801950348479</v>
      </c>
      <c r="L8114" s="235">
        <v>99.997631139313796</v>
      </c>
      <c r="M8114" s="118"/>
      <c r="N8114" s="118">
        <v>100.47864665861799</v>
      </c>
      <c r="O8114" s="118"/>
    </row>
    <row r="8115" spans="9:15" x14ac:dyDescent="0.35">
      <c r="I8115" s="223">
        <v>51628</v>
      </c>
      <c r="J8115" s="233">
        <v>99.990890300179316</v>
      </c>
      <c r="K8115" s="235">
        <v>99.998805433051061</v>
      </c>
      <c r="L8115" s="235">
        <v>99.997634480443097</v>
      </c>
      <c r="M8115" s="118"/>
      <c r="N8115" s="118">
        <v>100.47845791782201</v>
      </c>
      <c r="O8115" s="118"/>
    </row>
    <row r="8116" spans="9:15" x14ac:dyDescent="0.35">
      <c r="I8116" s="223">
        <v>51629</v>
      </c>
      <c r="J8116" s="233">
        <v>99.990916859070765</v>
      </c>
      <c r="K8116" s="235">
        <v>99.998808915753642</v>
      </c>
      <c r="L8116" s="235">
        <v>99.997637821572397</v>
      </c>
      <c r="M8116" s="118"/>
      <c r="N8116" s="118">
        <v>100.47826917702605</v>
      </c>
      <c r="O8116" s="118"/>
    </row>
    <row r="8117" spans="9:15" x14ac:dyDescent="0.35">
      <c r="I8117" s="223">
        <v>51630</v>
      </c>
      <c r="J8117" s="233">
        <v>99.990943417962214</v>
      </c>
      <c r="K8117" s="235">
        <v>99.998812398456224</v>
      </c>
      <c r="L8117" s="235">
        <v>99.997641162701697</v>
      </c>
      <c r="M8117" s="118"/>
      <c r="N8117" s="118">
        <v>100.47808043623007</v>
      </c>
      <c r="O8117" s="118"/>
    </row>
    <row r="8118" spans="9:15" x14ac:dyDescent="0.35">
      <c r="I8118" s="223">
        <v>51631</v>
      </c>
      <c r="J8118" s="233">
        <v>99.990969976853663</v>
      </c>
      <c r="K8118" s="235">
        <v>99.998815881158805</v>
      </c>
      <c r="L8118" s="235">
        <v>99.997644503830998</v>
      </c>
      <c r="M8118" s="118"/>
      <c r="N8118" s="118">
        <v>100.47789169543411</v>
      </c>
      <c r="O8118" s="118"/>
    </row>
    <row r="8119" spans="9:15" x14ac:dyDescent="0.35">
      <c r="I8119" s="223">
        <v>51632</v>
      </c>
      <c r="J8119" s="233">
        <v>99.990996535745111</v>
      </c>
      <c r="K8119" s="235">
        <v>99.998819363861386</v>
      </c>
      <c r="L8119" s="235">
        <v>99.997647844960298</v>
      </c>
      <c r="M8119" s="118"/>
      <c r="N8119" s="118">
        <v>100.47770295463813</v>
      </c>
      <c r="O8119" s="118"/>
    </row>
    <row r="8120" spans="9:15" x14ac:dyDescent="0.35">
      <c r="I8120" s="223">
        <v>51633</v>
      </c>
      <c r="J8120" s="233">
        <v>99.99102309463656</v>
      </c>
      <c r="K8120" s="235">
        <v>99.998822846563968</v>
      </c>
      <c r="L8120" s="235">
        <v>99.997651186089598</v>
      </c>
      <c r="M8120" s="118"/>
      <c r="N8120" s="118">
        <v>100.47751421384217</v>
      </c>
      <c r="O8120" s="118"/>
    </row>
    <row r="8121" spans="9:15" x14ac:dyDescent="0.35">
      <c r="I8121" s="223">
        <v>51634</v>
      </c>
      <c r="J8121" s="233">
        <v>99.991049653528009</v>
      </c>
      <c r="K8121" s="235">
        <v>99.998826329266549</v>
      </c>
      <c r="L8121" s="235">
        <v>99.997654527218899</v>
      </c>
      <c r="M8121" s="118"/>
      <c r="N8121" s="118">
        <v>100.47732547304619</v>
      </c>
      <c r="O8121" s="118"/>
    </row>
    <row r="8122" spans="9:15" x14ac:dyDescent="0.35">
      <c r="I8122" s="223">
        <v>51635</v>
      </c>
      <c r="J8122" s="233">
        <v>99.991076212419458</v>
      </c>
      <c r="K8122" s="235">
        <v>99.998829811969131</v>
      </c>
      <c r="L8122" s="235">
        <v>99.997657868348199</v>
      </c>
      <c r="M8122" s="118"/>
      <c r="N8122" s="118">
        <v>100.47713673225023</v>
      </c>
      <c r="O8122" s="118"/>
    </row>
    <row r="8123" spans="9:15" x14ac:dyDescent="0.35">
      <c r="I8123" s="223">
        <v>51636</v>
      </c>
      <c r="J8123" s="233">
        <v>99.991102771310906</v>
      </c>
      <c r="K8123" s="235">
        <v>99.998833294671712</v>
      </c>
      <c r="L8123" s="235">
        <v>99.997661209477499</v>
      </c>
      <c r="M8123" s="118"/>
      <c r="N8123" s="118">
        <v>100.47694799145425</v>
      </c>
      <c r="O8123" s="118"/>
    </row>
    <row r="8124" spans="9:15" x14ac:dyDescent="0.35">
      <c r="I8124" s="223">
        <v>51637</v>
      </c>
      <c r="J8124" s="233">
        <v>99.991129330202355</v>
      </c>
      <c r="K8124" s="235">
        <v>99.998836777374294</v>
      </c>
      <c r="L8124" s="235">
        <v>99.9976645506068</v>
      </c>
      <c r="M8124" s="118"/>
      <c r="N8124" s="118">
        <v>100.47675925065829</v>
      </c>
      <c r="O8124" s="118"/>
    </row>
    <row r="8125" spans="9:15" x14ac:dyDescent="0.35">
      <c r="I8125" s="223">
        <v>51638</v>
      </c>
      <c r="J8125" s="233">
        <v>99.991155889093804</v>
      </c>
      <c r="K8125" s="235">
        <v>99.998840260076875</v>
      </c>
      <c r="L8125" s="235">
        <v>99.9976678917361</v>
      </c>
      <c r="M8125" s="118"/>
      <c r="N8125" s="118">
        <v>100.47657050986231</v>
      </c>
      <c r="O8125" s="118"/>
    </row>
    <row r="8126" spans="9:15" x14ac:dyDescent="0.35">
      <c r="I8126" s="223">
        <v>51639</v>
      </c>
      <c r="J8126" s="233">
        <v>99.991182447985253</v>
      </c>
      <c r="K8126" s="235">
        <v>99.998843742779457</v>
      </c>
      <c r="L8126" s="235">
        <v>99.9976712328654</v>
      </c>
      <c r="M8126" s="118"/>
      <c r="N8126" s="118">
        <v>100.47638176906635</v>
      </c>
      <c r="O8126" s="118"/>
    </row>
    <row r="8127" spans="9:15" x14ac:dyDescent="0.35">
      <c r="I8127" s="223">
        <v>51640</v>
      </c>
      <c r="J8127" s="233">
        <v>99.991209006876701</v>
      </c>
      <c r="K8127" s="235">
        <v>99.998847225482038</v>
      </c>
      <c r="L8127" s="235">
        <v>99.997674573994701</v>
      </c>
      <c r="M8127" s="118"/>
      <c r="N8127" s="118">
        <v>100.47619302827037</v>
      </c>
      <c r="O8127" s="118"/>
    </row>
    <row r="8128" spans="9:15" x14ac:dyDescent="0.35">
      <c r="I8128" s="223">
        <v>51641</v>
      </c>
      <c r="J8128" s="233">
        <v>99.99123556576815</v>
      </c>
      <c r="K8128" s="235">
        <v>99.998850708184619</v>
      </c>
      <c r="L8128" s="235">
        <v>99.997677915124001</v>
      </c>
      <c r="M8128" s="118"/>
      <c r="N8128" s="118">
        <v>100.47600428747441</v>
      </c>
      <c r="O8128" s="118"/>
    </row>
    <row r="8129" spans="9:15" x14ac:dyDescent="0.35">
      <c r="I8129" s="223">
        <v>51642</v>
      </c>
      <c r="J8129" s="233">
        <v>99.991262124659599</v>
      </c>
      <c r="K8129" s="235">
        <v>99.998854190887201</v>
      </c>
      <c r="L8129" s="235">
        <v>99.997681256253301</v>
      </c>
      <c r="M8129" s="118"/>
      <c r="N8129" s="118">
        <v>100.47581554667843</v>
      </c>
      <c r="O8129" s="118"/>
    </row>
    <row r="8130" spans="9:15" x14ac:dyDescent="0.35">
      <c r="I8130" s="223">
        <v>51643</v>
      </c>
      <c r="J8130" s="233">
        <v>99.991288683551048</v>
      </c>
      <c r="K8130" s="235">
        <v>99.998857673589782</v>
      </c>
      <c r="L8130" s="235">
        <v>99.997684597382602</v>
      </c>
      <c r="M8130" s="118"/>
      <c r="N8130" s="118">
        <v>100.47562680588247</v>
      </c>
      <c r="O8130" s="118"/>
    </row>
    <row r="8131" spans="9:15" x14ac:dyDescent="0.35">
      <c r="I8131" s="223">
        <v>51644</v>
      </c>
      <c r="J8131" s="233">
        <v>99.991315242442496</v>
      </c>
      <c r="K8131" s="235">
        <v>99.998861156292364</v>
      </c>
      <c r="L8131" s="235">
        <v>99.997687938511902</v>
      </c>
      <c r="M8131" s="118"/>
      <c r="N8131" s="118">
        <v>100.47543806508649</v>
      </c>
      <c r="O8131" s="118"/>
    </row>
    <row r="8132" spans="9:15" x14ac:dyDescent="0.35">
      <c r="I8132" s="223">
        <v>51645</v>
      </c>
      <c r="J8132" s="233">
        <v>99.991341801333945</v>
      </c>
      <c r="K8132" s="235">
        <v>99.998864638994945</v>
      </c>
      <c r="L8132" s="235">
        <v>99.997691279641202</v>
      </c>
      <c r="M8132" s="118"/>
      <c r="N8132" s="118">
        <v>100.47524932429053</v>
      </c>
      <c r="O8132" s="118"/>
    </row>
    <row r="8133" spans="9:15" x14ac:dyDescent="0.35">
      <c r="I8133" s="223">
        <v>51646</v>
      </c>
      <c r="J8133" s="233">
        <v>99.991368360225394</v>
      </c>
      <c r="K8133" s="235">
        <v>99.998868121697527</v>
      </c>
      <c r="L8133" s="235">
        <v>99.997694620770503</v>
      </c>
      <c r="M8133" s="118"/>
      <c r="N8133" s="118">
        <v>100.47506058349455</v>
      </c>
      <c r="O8133" s="118"/>
    </row>
    <row r="8134" spans="9:15" x14ac:dyDescent="0.35">
      <c r="I8134" s="223">
        <v>51647</v>
      </c>
      <c r="J8134" s="233">
        <v>99.991394919116843</v>
      </c>
      <c r="K8134" s="235">
        <v>99.998871604400108</v>
      </c>
      <c r="L8134" s="235">
        <v>99.997697961899803</v>
      </c>
      <c r="M8134" s="118"/>
      <c r="N8134" s="118">
        <v>100.47487184269859</v>
      </c>
      <c r="O8134" s="118"/>
    </row>
    <row r="8135" spans="9:15" x14ac:dyDescent="0.35">
      <c r="I8135" s="223">
        <v>51648</v>
      </c>
      <c r="J8135" s="233">
        <v>99.991421478008292</v>
      </c>
      <c r="K8135" s="235">
        <v>99.998875087102689</v>
      </c>
      <c r="L8135" s="235">
        <v>99.997701303029103</v>
      </c>
      <c r="M8135" s="118"/>
      <c r="N8135" s="118">
        <v>100.47468310190261</v>
      </c>
      <c r="O8135" s="118"/>
    </row>
    <row r="8136" spans="9:15" x14ac:dyDescent="0.35">
      <c r="I8136" s="223">
        <v>51649</v>
      </c>
      <c r="J8136" s="233">
        <v>99.99144803689974</v>
      </c>
      <c r="K8136" s="235">
        <v>99.998878569805271</v>
      </c>
      <c r="L8136" s="235">
        <v>99.997704644158404</v>
      </c>
      <c r="M8136" s="118"/>
      <c r="N8136" s="118">
        <v>100.47449436110665</v>
      </c>
      <c r="O8136" s="118"/>
    </row>
    <row r="8137" spans="9:15" x14ac:dyDescent="0.35">
      <c r="I8137" s="223">
        <v>51650</v>
      </c>
      <c r="J8137" s="233">
        <v>99.991474595791189</v>
      </c>
      <c r="K8137" s="235">
        <v>99.998882052507852</v>
      </c>
      <c r="L8137" s="235">
        <v>99.997707985287704</v>
      </c>
      <c r="M8137" s="118"/>
      <c r="N8137" s="118">
        <v>100.47430562031067</v>
      </c>
      <c r="O8137" s="118"/>
    </row>
    <row r="8138" spans="9:15" x14ac:dyDescent="0.35">
      <c r="I8138" s="223">
        <v>51651</v>
      </c>
      <c r="J8138" s="233">
        <v>99.991501154682638</v>
      </c>
      <c r="K8138" s="235">
        <v>99.998885535210434</v>
      </c>
      <c r="L8138" s="235">
        <v>99.997711326417004</v>
      </c>
      <c r="M8138" s="118"/>
      <c r="N8138" s="118">
        <v>100.47411687951471</v>
      </c>
      <c r="O8138" s="118"/>
    </row>
    <row r="8139" spans="9:15" x14ac:dyDescent="0.35">
      <c r="I8139" s="223">
        <v>51652</v>
      </c>
      <c r="J8139" s="233">
        <v>99.991527713574087</v>
      </c>
      <c r="K8139" s="235">
        <v>99.998889017913015</v>
      </c>
      <c r="L8139" s="235">
        <v>99.997714667546305</v>
      </c>
      <c r="M8139" s="118"/>
      <c r="N8139" s="118">
        <v>100.47392813871873</v>
      </c>
      <c r="O8139" s="118"/>
    </row>
    <row r="8140" spans="9:15" x14ac:dyDescent="0.35">
      <c r="I8140" s="223">
        <v>51653</v>
      </c>
      <c r="J8140" s="233">
        <v>99.991554272465535</v>
      </c>
      <c r="K8140" s="235">
        <v>99.998892500615597</v>
      </c>
      <c r="L8140" s="235">
        <v>99.997718008675605</v>
      </c>
      <c r="M8140" s="118"/>
      <c r="N8140" s="118">
        <v>100.47373939792277</v>
      </c>
      <c r="O8140" s="118"/>
    </row>
    <row r="8141" spans="9:15" x14ac:dyDescent="0.35">
      <c r="I8141" s="223">
        <v>51654</v>
      </c>
      <c r="J8141" s="233">
        <v>99.991580831356984</v>
      </c>
      <c r="K8141" s="235">
        <v>99.998895983318178</v>
      </c>
      <c r="L8141" s="235">
        <v>99.997721349804905</v>
      </c>
      <c r="M8141" s="118"/>
      <c r="N8141" s="118">
        <v>100.47355065712679</v>
      </c>
      <c r="O8141" s="118"/>
    </row>
    <row r="8142" spans="9:15" x14ac:dyDescent="0.35">
      <c r="I8142" s="223">
        <v>51655</v>
      </c>
      <c r="J8142" s="233">
        <v>99.991607390248433</v>
      </c>
      <c r="K8142" s="235">
        <v>99.99889946602076</v>
      </c>
      <c r="L8142" s="235">
        <v>99.997724690934206</v>
      </c>
      <c r="M8142" s="118"/>
      <c r="N8142" s="118">
        <v>100.47336191633083</v>
      </c>
      <c r="O8142" s="118"/>
    </row>
    <row r="8143" spans="9:15" x14ac:dyDescent="0.35">
      <c r="I8143" s="223">
        <v>51656</v>
      </c>
      <c r="J8143" s="233">
        <v>99.991633949139882</v>
      </c>
      <c r="K8143" s="235">
        <v>99.998902948723341</v>
      </c>
      <c r="L8143" s="235">
        <v>99.997728032063506</v>
      </c>
      <c r="M8143" s="118"/>
      <c r="N8143" s="118">
        <v>100.47317317553485</v>
      </c>
      <c r="O8143" s="118"/>
    </row>
    <row r="8144" spans="9:15" x14ac:dyDescent="0.35">
      <c r="I8144" s="223">
        <v>51657</v>
      </c>
      <c r="J8144" s="233">
        <v>99.99166050803133</v>
      </c>
      <c r="K8144" s="235">
        <v>99.998906431425922</v>
      </c>
      <c r="L8144" s="235">
        <v>99.997731373192806</v>
      </c>
      <c r="M8144" s="118"/>
      <c r="N8144" s="118">
        <v>100.47298443473889</v>
      </c>
      <c r="O8144" s="118"/>
    </row>
    <row r="8145" spans="9:15" x14ac:dyDescent="0.35">
      <c r="I8145" s="223">
        <v>51658</v>
      </c>
      <c r="J8145" s="233">
        <v>99.991687066922779</v>
      </c>
      <c r="K8145" s="235">
        <v>99.998909914128504</v>
      </c>
      <c r="L8145" s="235">
        <v>99.997734714322107</v>
      </c>
      <c r="M8145" s="118"/>
      <c r="N8145" s="118">
        <v>100.47279569394291</v>
      </c>
      <c r="O8145" s="118"/>
    </row>
    <row r="8146" spans="9:15" x14ac:dyDescent="0.35">
      <c r="I8146" s="223">
        <v>51659</v>
      </c>
      <c r="J8146" s="233">
        <v>99.991713625814228</v>
      </c>
      <c r="K8146" s="235">
        <v>99.998913396831085</v>
      </c>
      <c r="L8146" s="235">
        <v>99.997738055451407</v>
      </c>
      <c r="M8146" s="118"/>
      <c r="N8146" s="118">
        <v>100.47260695314695</v>
      </c>
      <c r="O8146" s="118"/>
    </row>
    <row r="8147" spans="9:15" x14ac:dyDescent="0.35">
      <c r="I8147" s="223">
        <v>51660</v>
      </c>
      <c r="J8147" s="233">
        <v>99.991740184705677</v>
      </c>
      <c r="K8147" s="235">
        <v>99.998916879533667</v>
      </c>
      <c r="L8147" s="235">
        <v>99.997741396580707</v>
      </c>
      <c r="M8147" s="118"/>
      <c r="N8147" s="118">
        <v>100.47241821235097</v>
      </c>
      <c r="O8147" s="118"/>
    </row>
    <row r="8148" spans="9:15" x14ac:dyDescent="0.35">
      <c r="I8148" s="223">
        <v>51661</v>
      </c>
      <c r="J8148" s="233">
        <v>99.991766743597125</v>
      </c>
      <c r="K8148" s="235">
        <v>99.998920362236248</v>
      </c>
      <c r="L8148" s="235">
        <v>99.997744737710008</v>
      </c>
      <c r="M8148" s="118"/>
      <c r="N8148" s="118">
        <v>100.47222947155501</v>
      </c>
      <c r="O8148" s="118"/>
    </row>
    <row r="8149" spans="9:15" x14ac:dyDescent="0.35">
      <c r="I8149" s="223">
        <v>51662</v>
      </c>
      <c r="J8149" s="233">
        <v>99.991793302488574</v>
      </c>
      <c r="K8149" s="235">
        <v>99.99892384493883</v>
      </c>
      <c r="L8149" s="235">
        <v>99.997748078839308</v>
      </c>
      <c r="M8149" s="118"/>
      <c r="N8149" s="118">
        <v>100.47204073075903</v>
      </c>
      <c r="O8149" s="118"/>
    </row>
    <row r="8150" spans="9:15" x14ac:dyDescent="0.35">
      <c r="I8150" s="223">
        <v>51663</v>
      </c>
      <c r="J8150" s="233">
        <v>99.991819861380023</v>
      </c>
      <c r="K8150" s="235">
        <v>99.998927327641411</v>
      </c>
      <c r="L8150" s="235">
        <v>99.997751419968608</v>
      </c>
      <c r="M8150" s="118"/>
      <c r="N8150" s="118">
        <v>100.47185198996307</v>
      </c>
      <c r="O8150" s="118"/>
    </row>
    <row r="8151" spans="9:15" x14ac:dyDescent="0.35">
      <c r="I8151" s="223">
        <v>51664</v>
      </c>
      <c r="J8151" s="233">
        <v>99.991846420271472</v>
      </c>
      <c r="K8151" s="235">
        <v>99.998930810343992</v>
      </c>
      <c r="L8151" s="235">
        <v>99.997754761097909</v>
      </c>
      <c r="M8151" s="118"/>
      <c r="N8151" s="118">
        <v>100.47166324916709</v>
      </c>
      <c r="O8151" s="118"/>
    </row>
    <row r="8152" spans="9:15" x14ac:dyDescent="0.35">
      <c r="I8152" s="223">
        <v>51665</v>
      </c>
      <c r="J8152" s="233">
        <v>99.99187297916292</v>
      </c>
      <c r="K8152" s="235">
        <v>99.998934293046574</v>
      </c>
      <c r="L8152" s="235">
        <v>99.997758102227209</v>
      </c>
      <c r="M8152" s="118"/>
      <c r="N8152" s="118">
        <v>100.47147450837113</v>
      </c>
      <c r="O8152" s="118"/>
    </row>
    <row r="8153" spans="9:15" x14ac:dyDescent="0.35">
      <c r="I8153" s="223">
        <v>51666</v>
      </c>
      <c r="J8153" s="233">
        <v>99.991899538054369</v>
      </c>
      <c r="K8153" s="235">
        <v>99.998937775749155</v>
      </c>
      <c r="L8153" s="235">
        <v>99.997761443356509</v>
      </c>
      <c r="M8153" s="118"/>
      <c r="N8153" s="118">
        <v>100.47128576757515</v>
      </c>
      <c r="O8153" s="118"/>
    </row>
    <row r="8154" spans="9:15" x14ac:dyDescent="0.35">
      <c r="I8154" s="223">
        <v>51667</v>
      </c>
      <c r="J8154" s="233">
        <v>99.991926096945818</v>
      </c>
      <c r="K8154" s="235">
        <v>99.998941258451737</v>
      </c>
      <c r="L8154" s="235">
        <v>99.99776478448581</v>
      </c>
      <c r="M8154" s="118"/>
      <c r="N8154" s="118">
        <v>100.47109702677919</v>
      </c>
      <c r="O8154" s="118"/>
    </row>
    <row r="8155" spans="9:15" x14ac:dyDescent="0.35">
      <c r="I8155" s="223">
        <v>51668</v>
      </c>
      <c r="J8155" s="233">
        <v>99.991952655837267</v>
      </c>
      <c r="K8155" s="235">
        <v>99.998944741154318</v>
      </c>
      <c r="L8155" s="235">
        <v>99.99776812561511</v>
      </c>
      <c r="M8155" s="118"/>
      <c r="N8155" s="118">
        <v>100.47090828598321</v>
      </c>
      <c r="O8155" s="118"/>
    </row>
    <row r="8156" spans="9:15" x14ac:dyDescent="0.35">
      <c r="I8156" s="223">
        <v>51669</v>
      </c>
      <c r="J8156" s="233">
        <v>99.991979214728715</v>
      </c>
      <c r="K8156" s="235">
        <v>99.9989482238569</v>
      </c>
      <c r="L8156" s="235">
        <v>99.99777146674441</v>
      </c>
      <c r="M8156" s="118"/>
      <c r="N8156" s="118">
        <v>100.47071954518725</v>
      </c>
      <c r="O8156" s="118"/>
    </row>
    <row r="8157" spans="9:15" x14ac:dyDescent="0.35">
      <c r="I8157" s="223">
        <v>51670</v>
      </c>
      <c r="J8157" s="233">
        <v>99.992005773620164</v>
      </c>
      <c r="K8157" s="235">
        <v>99.998951706559481</v>
      </c>
      <c r="L8157" s="235">
        <v>99.997774807873711</v>
      </c>
      <c r="M8157" s="118"/>
      <c r="N8157" s="118">
        <v>100.47053080439127</v>
      </c>
      <c r="O8157" s="118"/>
    </row>
    <row r="8158" spans="9:15" x14ac:dyDescent="0.35">
      <c r="I8158" s="223">
        <v>51671</v>
      </c>
      <c r="J8158" s="233">
        <v>99.992032332511613</v>
      </c>
      <c r="K8158" s="235">
        <v>99.998955189262063</v>
      </c>
      <c r="L8158" s="235">
        <v>99.997778149003011</v>
      </c>
      <c r="M8158" s="118"/>
      <c r="N8158" s="118">
        <v>100.47034206359531</v>
      </c>
      <c r="O8158" s="118"/>
    </row>
    <row r="8159" spans="9:15" x14ac:dyDescent="0.35">
      <c r="I8159" s="223">
        <v>51672</v>
      </c>
      <c r="J8159" s="233">
        <v>99.992058891403062</v>
      </c>
      <c r="K8159" s="235">
        <v>99.998958671964644</v>
      </c>
      <c r="L8159" s="235">
        <v>99.997781490132311</v>
      </c>
      <c r="M8159" s="118"/>
      <c r="N8159" s="118">
        <v>100.47015332279933</v>
      </c>
      <c r="O8159" s="118"/>
    </row>
    <row r="8160" spans="9:15" x14ac:dyDescent="0.35">
      <c r="I8160" s="223">
        <v>51673</v>
      </c>
      <c r="J8160" s="233">
        <v>99.99208545029451</v>
      </c>
      <c r="K8160" s="235">
        <v>99.998962154667225</v>
      </c>
      <c r="L8160" s="235">
        <v>99.997784831261612</v>
      </c>
      <c r="M8160" s="118"/>
      <c r="N8160" s="118">
        <v>100.46996458200337</v>
      </c>
      <c r="O8160" s="118"/>
    </row>
    <row r="8161" spans="9:15" x14ac:dyDescent="0.35">
      <c r="I8161" s="223">
        <v>51674</v>
      </c>
      <c r="J8161" s="233">
        <v>99.992112009185959</v>
      </c>
      <c r="K8161" s="235">
        <v>99.998965637369807</v>
      </c>
      <c r="L8161" s="235">
        <v>99.997788172390912</v>
      </c>
      <c r="M8161" s="118"/>
      <c r="N8161" s="118">
        <v>100.46977584120739</v>
      </c>
      <c r="O8161" s="118"/>
    </row>
    <row r="8162" spans="9:15" x14ac:dyDescent="0.35">
      <c r="I8162" s="223">
        <v>51675</v>
      </c>
      <c r="J8162" s="233">
        <v>99.992138568077408</v>
      </c>
      <c r="K8162" s="235">
        <v>99.998969120072388</v>
      </c>
      <c r="L8162" s="235">
        <v>99.997791513520212</v>
      </c>
      <c r="M8162" s="118"/>
      <c r="N8162" s="118">
        <v>100.46958710041143</v>
      </c>
      <c r="O8162" s="118"/>
    </row>
    <row r="8163" spans="9:15" x14ac:dyDescent="0.35">
      <c r="I8163" s="223">
        <v>51676</v>
      </c>
      <c r="J8163" s="233">
        <v>99.992165126968857</v>
      </c>
      <c r="K8163" s="235">
        <v>99.99897260277497</v>
      </c>
      <c r="L8163" s="235">
        <v>99.997794854649513</v>
      </c>
      <c r="M8163" s="118"/>
      <c r="N8163" s="118">
        <v>100.46939835961545</v>
      </c>
      <c r="O8163" s="118"/>
    </row>
    <row r="8164" spans="9:15" x14ac:dyDescent="0.35">
      <c r="I8164" s="223">
        <v>51677</v>
      </c>
      <c r="J8164" s="233">
        <v>99.992191685860305</v>
      </c>
      <c r="K8164" s="235">
        <v>99.998976085477551</v>
      </c>
      <c r="L8164" s="235">
        <v>99.997798195778813</v>
      </c>
      <c r="M8164" s="118"/>
      <c r="N8164" s="118">
        <v>100.46920961881949</v>
      </c>
      <c r="O8164" s="118"/>
    </row>
    <row r="8165" spans="9:15" x14ac:dyDescent="0.35">
      <c r="I8165" s="223">
        <v>51678</v>
      </c>
      <c r="J8165" s="233">
        <v>99.992218244751754</v>
      </c>
      <c r="K8165" s="235">
        <v>99.998979568180133</v>
      </c>
      <c r="L8165" s="235">
        <v>99.997801536908113</v>
      </c>
      <c r="M8165" s="118"/>
      <c r="N8165" s="118">
        <v>100.46902087802351</v>
      </c>
      <c r="O8165" s="118"/>
    </row>
    <row r="8166" spans="9:15" x14ac:dyDescent="0.35">
      <c r="I8166" s="223">
        <v>51679</v>
      </c>
      <c r="J8166" s="233">
        <v>99.992244803643203</v>
      </c>
      <c r="K8166" s="235">
        <v>99.998983050882714</v>
      </c>
      <c r="L8166" s="235">
        <v>99.997804878037414</v>
      </c>
      <c r="M8166" s="118"/>
      <c r="N8166" s="118">
        <v>100.46883213722755</v>
      </c>
      <c r="O8166" s="118"/>
    </row>
    <row r="8167" spans="9:15" x14ac:dyDescent="0.35">
      <c r="I8167" s="223">
        <v>51680</v>
      </c>
      <c r="J8167" s="233">
        <v>99.992271362534652</v>
      </c>
      <c r="K8167" s="235">
        <v>99.998986533585295</v>
      </c>
      <c r="L8167" s="235">
        <v>99.997808219166714</v>
      </c>
      <c r="M8167" s="118"/>
      <c r="N8167" s="118">
        <v>100.46864339643157</v>
      </c>
      <c r="O8167" s="118"/>
    </row>
    <row r="8168" spans="9:15" x14ac:dyDescent="0.35">
      <c r="I8168" s="223">
        <v>51681</v>
      </c>
      <c r="J8168" s="233">
        <v>99.992297921426101</v>
      </c>
      <c r="K8168" s="235">
        <v>99.998990016287877</v>
      </c>
      <c r="L8168" s="235">
        <v>99.997811560296014</v>
      </c>
      <c r="M8168" s="118"/>
      <c r="N8168" s="118">
        <v>100.46845465563561</v>
      </c>
      <c r="O8168" s="118"/>
    </row>
    <row r="8169" spans="9:15" x14ac:dyDescent="0.35">
      <c r="I8169" s="223">
        <v>51682</v>
      </c>
      <c r="J8169" s="233">
        <v>99.992324480317549</v>
      </c>
      <c r="K8169" s="235">
        <v>99.998993498990458</v>
      </c>
      <c r="L8169" s="235">
        <v>99.997814901425315</v>
      </c>
      <c r="M8169" s="118"/>
      <c r="N8169" s="118">
        <v>100.46826591483963</v>
      </c>
      <c r="O8169" s="118"/>
    </row>
    <row r="8170" spans="9:15" x14ac:dyDescent="0.35">
      <c r="I8170" s="223">
        <v>51683</v>
      </c>
      <c r="J8170" s="233">
        <v>99.992351039208998</v>
      </c>
      <c r="K8170" s="235">
        <v>99.99899698169304</v>
      </c>
      <c r="L8170" s="235">
        <v>99.997818242554615</v>
      </c>
      <c r="M8170" s="118"/>
      <c r="N8170" s="118">
        <v>100.46807717404367</v>
      </c>
      <c r="O8170" s="118"/>
    </row>
    <row r="8171" spans="9:15" x14ac:dyDescent="0.35">
      <c r="I8171" s="223">
        <v>51684</v>
      </c>
      <c r="J8171" s="233">
        <v>99.992377598100447</v>
      </c>
      <c r="K8171" s="235">
        <v>99.999000464395621</v>
      </c>
      <c r="L8171" s="235">
        <v>99.997821583683915</v>
      </c>
      <c r="M8171" s="118"/>
      <c r="N8171" s="118">
        <v>100.46788843324769</v>
      </c>
      <c r="O8171" s="118"/>
    </row>
    <row r="8172" spans="9:15" x14ac:dyDescent="0.35">
      <c r="I8172" s="223">
        <v>51685</v>
      </c>
      <c r="J8172" s="233">
        <v>99.992404156991896</v>
      </c>
      <c r="K8172" s="235">
        <v>99.999003947098203</v>
      </c>
      <c r="L8172" s="235">
        <v>99.997824924813216</v>
      </c>
      <c r="M8172" s="118"/>
      <c r="N8172" s="118">
        <v>100.46769969245173</v>
      </c>
      <c r="O8172" s="118"/>
    </row>
    <row r="8173" spans="9:15" x14ac:dyDescent="0.35">
      <c r="I8173" s="223">
        <v>51686</v>
      </c>
      <c r="J8173" s="233">
        <v>99.992430715883344</v>
      </c>
      <c r="K8173" s="235">
        <v>99.999007429800784</v>
      </c>
      <c r="L8173" s="235">
        <v>99.997828265942516</v>
      </c>
      <c r="M8173" s="118"/>
      <c r="N8173" s="118">
        <v>100.46751095165575</v>
      </c>
      <c r="O8173" s="118"/>
    </row>
    <row r="8174" spans="9:15" x14ac:dyDescent="0.35">
      <c r="I8174" s="223">
        <v>51687</v>
      </c>
      <c r="J8174" s="233">
        <v>99.992457274774793</v>
      </c>
      <c r="K8174" s="235">
        <v>99.999010912503365</v>
      </c>
      <c r="L8174" s="235">
        <v>99.997831607071817</v>
      </c>
      <c r="M8174" s="118"/>
      <c r="N8174" s="118">
        <v>100.46732221085979</v>
      </c>
      <c r="O8174" s="118"/>
    </row>
    <row r="8175" spans="9:15" x14ac:dyDescent="0.35">
      <c r="I8175" s="223">
        <v>51688</v>
      </c>
      <c r="J8175" s="233">
        <v>99.992483833666242</v>
      </c>
      <c r="K8175" s="235">
        <v>99.999014395205947</v>
      </c>
      <c r="L8175" s="235">
        <v>99.997834948201117</v>
      </c>
      <c r="M8175" s="118"/>
      <c r="N8175" s="118">
        <v>100.46713347006381</v>
      </c>
      <c r="O8175" s="118"/>
    </row>
    <row r="8176" spans="9:15" x14ac:dyDescent="0.35">
      <c r="I8176" s="223">
        <v>51689</v>
      </c>
      <c r="J8176" s="233">
        <v>99.992510392557691</v>
      </c>
      <c r="K8176" s="235">
        <v>99.999017877908528</v>
      </c>
      <c r="L8176" s="235">
        <v>99.997838289330417</v>
      </c>
      <c r="M8176" s="118"/>
      <c r="N8176" s="118">
        <v>100.46694472926785</v>
      </c>
      <c r="O8176" s="118"/>
    </row>
    <row r="8177" spans="9:15" x14ac:dyDescent="0.35">
      <c r="I8177" s="223">
        <v>51690</v>
      </c>
      <c r="J8177" s="233">
        <v>99.992536951449139</v>
      </c>
      <c r="K8177" s="235">
        <v>99.99902136061111</v>
      </c>
      <c r="L8177" s="235">
        <v>99.997841630459718</v>
      </c>
      <c r="M8177" s="118"/>
      <c r="N8177" s="118">
        <v>100.46675598847187</v>
      </c>
      <c r="O8177" s="118"/>
    </row>
    <row r="8178" spans="9:15" x14ac:dyDescent="0.35">
      <c r="I8178" s="223">
        <v>51691</v>
      </c>
      <c r="J8178" s="233">
        <v>99.992563510340588</v>
      </c>
      <c r="K8178" s="235">
        <v>99.999024843313691</v>
      </c>
      <c r="L8178" s="235">
        <v>99.997844971589018</v>
      </c>
      <c r="M8178" s="118"/>
      <c r="N8178" s="118">
        <v>100.46656724767591</v>
      </c>
      <c r="O8178" s="118"/>
    </row>
    <row r="8179" spans="9:15" x14ac:dyDescent="0.35">
      <c r="I8179" s="223">
        <v>51692</v>
      </c>
      <c r="J8179" s="233">
        <v>99.992590069232037</v>
      </c>
      <c r="K8179" s="235">
        <v>99.999028326016273</v>
      </c>
      <c r="L8179" s="235">
        <v>99.997848312718318</v>
      </c>
      <c r="M8179" s="118"/>
      <c r="N8179" s="118">
        <v>100.46637850687993</v>
      </c>
      <c r="O8179" s="118"/>
    </row>
    <row r="8180" spans="9:15" x14ac:dyDescent="0.35">
      <c r="I8180" s="223">
        <v>51693</v>
      </c>
      <c r="J8180" s="233">
        <v>99.992616628123486</v>
      </c>
      <c r="K8180" s="235">
        <v>99.999031808718854</v>
      </c>
      <c r="L8180" s="235">
        <v>99.997851653847619</v>
      </c>
      <c r="M8180" s="118"/>
      <c r="N8180" s="118">
        <v>100.46618976608397</v>
      </c>
      <c r="O8180" s="118"/>
    </row>
    <row r="8181" spans="9:15" x14ac:dyDescent="0.35">
      <c r="I8181" s="223">
        <v>51694</v>
      </c>
      <c r="J8181" s="233">
        <v>99.992643187014934</v>
      </c>
      <c r="K8181" s="235">
        <v>99.999035291421436</v>
      </c>
      <c r="L8181" s="235">
        <v>99.997854994976919</v>
      </c>
      <c r="M8181" s="118"/>
      <c r="N8181" s="118">
        <v>100.46600102528799</v>
      </c>
      <c r="O8181" s="118"/>
    </row>
    <row r="8182" spans="9:15" x14ac:dyDescent="0.35">
      <c r="I8182" s="223">
        <v>51695</v>
      </c>
      <c r="J8182" s="233">
        <v>99.992669745906383</v>
      </c>
      <c r="K8182" s="235">
        <v>99.999038774124017</v>
      </c>
      <c r="L8182" s="235">
        <v>99.997858336106219</v>
      </c>
      <c r="M8182" s="118"/>
      <c r="N8182" s="118">
        <v>100.46581228449203</v>
      </c>
      <c r="O8182" s="118"/>
    </row>
    <row r="8183" spans="9:15" x14ac:dyDescent="0.35">
      <c r="I8183" s="223">
        <v>51696</v>
      </c>
      <c r="J8183" s="233">
        <v>99.992696304797832</v>
      </c>
      <c r="K8183" s="235">
        <v>99.999042256826598</v>
      </c>
      <c r="L8183" s="235">
        <v>99.99786167723552</v>
      </c>
      <c r="M8183" s="118"/>
      <c r="N8183" s="118">
        <v>100.46562354369605</v>
      </c>
      <c r="O8183" s="118"/>
    </row>
    <row r="8184" spans="9:15" x14ac:dyDescent="0.35">
      <c r="I8184" s="223">
        <v>51697</v>
      </c>
      <c r="J8184" s="233">
        <v>99.992722863689281</v>
      </c>
      <c r="K8184" s="235">
        <v>99.99904573952918</v>
      </c>
      <c r="L8184" s="235">
        <v>99.99786501836482</v>
      </c>
      <c r="M8184" s="118"/>
      <c r="N8184" s="118">
        <v>100.46543480290009</v>
      </c>
      <c r="O8184" s="118"/>
    </row>
    <row r="8185" spans="9:15" x14ac:dyDescent="0.35">
      <c r="I8185" s="223">
        <v>51698</v>
      </c>
      <c r="J8185" s="233">
        <v>99.992749422580729</v>
      </c>
      <c r="K8185" s="235">
        <v>99.999049222231761</v>
      </c>
      <c r="L8185" s="235">
        <v>99.99786835949412</v>
      </c>
      <c r="M8185" s="118"/>
      <c r="N8185" s="118">
        <v>100.46524606210411</v>
      </c>
      <c r="O8185" s="118"/>
    </row>
    <row r="8186" spans="9:15" x14ac:dyDescent="0.35">
      <c r="I8186" s="223">
        <v>51699</v>
      </c>
      <c r="J8186" s="233">
        <v>99.992775981472178</v>
      </c>
      <c r="K8186" s="235">
        <v>99.999052704934343</v>
      </c>
      <c r="L8186" s="235">
        <v>99.997871700623421</v>
      </c>
      <c r="M8186" s="118"/>
      <c r="N8186" s="118">
        <v>100.46505732130815</v>
      </c>
      <c r="O8186" s="118"/>
    </row>
    <row r="8187" spans="9:15" x14ac:dyDescent="0.35">
      <c r="I8187" s="223">
        <v>51700</v>
      </c>
      <c r="J8187" s="233">
        <v>99.992802540363627</v>
      </c>
      <c r="K8187" s="235">
        <v>99.999056187636924</v>
      </c>
      <c r="L8187" s="235">
        <v>99.997875041752721</v>
      </c>
      <c r="M8187" s="118"/>
      <c r="N8187" s="118">
        <v>100.46486858051217</v>
      </c>
      <c r="O8187" s="118"/>
    </row>
    <row r="8188" spans="9:15" x14ac:dyDescent="0.35">
      <c r="I8188" s="223">
        <v>51701</v>
      </c>
      <c r="J8188" s="233">
        <v>99.992829099255076</v>
      </c>
      <c r="K8188" s="235">
        <v>99.999059670339506</v>
      </c>
      <c r="L8188" s="235">
        <v>99.997878382882021</v>
      </c>
      <c r="M8188" s="118"/>
      <c r="N8188" s="118">
        <v>100.46467983971621</v>
      </c>
      <c r="O8188" s="118"/>
    </row>
    <row r="8189" spans="9:15" x14ac:dyDescent="0.35">
      <c r="I8189" s="223">
        <v>51702</v>
      </c>
      <c r="J8189" s="233">
        <v>99.992855658146524</v>
      </c>
      <c r="K8189" s="235">
        <v>99.999063153042087</v>
      </c>
      <c r="L8189" s="235">
        <v>99.997881724011322</v>
      </c>
      <c r="M8189" s="118"/>
      <c r="N8189" s="118">
        <v>100.46449109892023</v>
      </c>
      <c r="O8189" s="118"/>
    </row>
    <row r="8190" spans="9:15" x14ac:dyDescent="0.35">
      <c r="I8190" s="223">
        <v>51703</v>
      </c>
      <c r="J8190" s="233">
        <v>99.992882217037973</v>
      </c>
      <c r="K8190" s="235">
        <v>99.999066635744668</v>
      </c>
      <c r="L8190" s="235">
        <v>99.997885065140622</v>
      </c>
      <c r="M8190" s="118"/>
      <c r="N8190" s="118">
        <v>100.46430235812427</v>
      </c>
      <c r="O8190" s="118"/>
    </row>
    <row r="8191" spans="9:15" x14ac:dyDescent="0.35">
      <c r="I8191" s="223">
        <v>51704</v>
      </c>
      <c r="J8191" s="233">
        <v>99.992908775929422</v>
      </c>
      <c r="K8191" s="235">
        <v>99.99907011844725</v>
      </c>
      <c r="L8191" s="235">
        <v>99.997888406269922</v>
      </c>
      <c r="M8191" s="118"/>
      <c r="N8191" s="118">
        <v>100.46411361732829</v>
      </c>
      <c r="O8191" s="118"/>
    </row>
    <row r="8192" spans="9:15" x14ac:dyDescent="0.35">
      <c r="I8192" s="223">
        <v>51705</v>
      </c>
      <c r="J8192" s="233">
        <v>99.992935334820871</v>
      </c>
      <c r="K8192" s="235">
        <v>99.999073601149831</v>
      </c>
      <c r="L8192" s="235">
        <v>99.997891747399223</v>
      </c>
      <c r="M8192" s="118"/>
      <c r="N8192" s="118">
        <v>100.46392487653233</v>
      </c>
      <c r="O8192" s="118"/>
    </row>
    <row r="8193" spans="9:15" x14ac:dyDescent="0.35">
      <c r="I8193" s="223">
        <v>51706</v>
      </c>
      <c r="J8193" s="233">
        <v>99.992961893712319</v>
      </c>
      <c r="K8193" s="235">
        <v>99.999077083852413</v>
      </c>
      <c r="L8193" s="235">
        <v>99.997895088528523</v>
      </c>
      <c r="M8193" s="118"/>
      <c r="N8193" s="118">
        <v>100.46373613573635</v>
      </c>
      <c r="O8193" s="118"/>
    </row>
    <row r="8194" spans="9:15" x14ac:dyDescent="0.35">
      <c r="I8194" s="223">
        <v>51707</v>
      </c>
      <c r="J8194" s="233">
        <v>99.992988452603768</v>
      </c>
      <c r="K8194" s="235">
        <v>99.999080566554994</v>
      </c>
      <c r="L8194" s="235">
        <v>99.997898429657823</v>
      </c>
      <c r="M8194" s="118"/>
      <c r="N8194" s="118">
        <v>100.46354739494039</v>
      </c>
      <c r="O8194" s="118"/>
    </row>
    <row r="8195" spans="9:15" x14ac:dyDescent="0.35">
      <c r="I8195" s="223">
        <v>51708</v>
      </c>
      <c r="J8195" s="233">
        <v>99.993015011495217</v>
      </c>
      <c r="K8195" s="235">
        <v>99.999084049257576</v>
      </c>
      <c r="L8195" s="235">
        <v>99.997901770787124</v>
      </c>
      <c r="M8195" s="118"/>
      <c r="N8195" s="118">
        <v>100.46335865414441</v>
      </c>
      <c r="O8195" s="118"/>
    </row>
    <row r="8196" spans="9:15" x14ac:dyDescent="0.35">
      <c r="I8196" s="223">
        <v>51709</v>
      </c>
      <c r="J8196" s="233">
        <v>99.993041570386666</v>
      </c>
      <c r="K8196" s="235">
        <v>99.999087531960157</v>
      </c>
      <c r="L8196" s="235">
        <v>99.997905111916424</v>
      </c>
      <c r="M8196" s="118"/>
      <c r="N8196" s="118">
        <v>100.46316991334845</v>
      </c>
      <c r="O8196" s="118"/>
    </row>
    <row r="8197" spans="9:15" x14ac:dyDescent="0.35">
      <c r="I8197" s="223">
        <v>51710</v>
      </c>
      <c r="J8197" s="233">
        <v>99.993068129278114</v>
      </c>
      <c r="K8197" s="235">
        <v>99.999091014662739</v>
      </c>
      <c r="L8197" s="235">
        <v>99.997908453045724</v>
      </c>
      <c r="M8197" s="118"/>
      <c r="N8197" s="118">
        <v>100.46298117255247</v>
      </c>
      <c r="O8197" s="118"/>
    </row>
    <row r="8198" spans="9:15" x14ac:dyDescent="0.35">
      <c r="I8198" s="223">
        <v>51711</v>
      </c>
      <c r="J8198" s="233">
        <v>99.993094688169563</v>
      </c>
      <c r="K8198" s="235">
        <v>99.99909449736532</v>
      </c>
      <c r="L8198" s="235">
        <v>99.997911794175025</v>
      </c>
      <c r="M8198" s="118"/>
      <c r="N8198" s="118">
        <v>100.46279243175651</v>
      </c>
      <c r="O8198" s="118"/>
    </row>
    <row r="8199" spans="9:15" x14ac:dyDescent="0.35">
      <c r="I8199" s="223">
        <v>51712</v>
      </c>
      <c r="J8199" s="233">
        <v>99.993121247061012</v>
      </c>
      <c r="K8199" s="235">
        <v>99.999097980067901</v>
      </c>
      <c r="L8199" s="235">
        <v>99.997915135304325</v>
      </c>
      <c r="M8199" s="118"/>
      <c r="N8199" s="118">
        <v>100.46260369096053</v>
      </c>
      <c r="O8199" s="118"/>
    </row>
    <row r="8200" spans="9:15" x14ac:dyDescent="0.35">
      <c r="I8200" s="223">
        <v>51713</v>
      </c>
      <c r="J8200" s="233">
        <v>99.993147805952461</v>
      </c>
      <c r="K8200" s="235">
        <v>99.999101462770483</v>
      </c>
      <c r="L8200" s="235">
        <v>99.997918476433625</v>
      </c>
      <c r="M8200" s="118"/>
      <c r="N8200" s="118">
        <v>100.46241495016457</v>
      </c>
      <c r="O8200" s="118"/>
    </row>
    <row r="8201" spans="9:15" x14ac:dyDescent="0.35">
      <c r="I8201" s="223">
        <v>51714</v>
      </c>
      <c r="J8201" s="233">
        <v>99.99317436484391</v>
      </c>
      <c r="K8201" s="235">
        <v>99.999104945473064</v>
      </c>
      <c r="L8201" s="235">
        <v>99.997921817562926</v>
      </c>
      <c r="M8201" s="118"/>
      <c r="N8201" s="118">
        <v>100.46222620936859</v>
      </c>
      <c r="O8201" s="118"/>
    </row>
    <row r="8202" spans="9:15" x14ac:dyDescent="0.35">
      <c r="I8202" s="223">
        <v>51715</v>
      </c>
      <c r="J8202" s="233">
        <v>99.993200923735358</v>
      </c>
      <c r="K8202" s="235">
        <v>99.999108428175646</v>
      </c>
      <c r="L8202" s="235">
        <v>99.997925158692226</v>
      </c>
      <c r="M8202" s="118"/>
      <c r="N8202" s="118">
        <v>100.46203746857263</v>
      </c>
      <c r="O8202" s="118"/>
    </row>
    <row r="8203" spans="9:15" x14ac:dyDescent="0.35">
      <c r="I8203" s="223">
        <v>51716</v>
      </c>
      <c r="J8203" s="233">
        <v>99.993227482626807</v>
      </c>
      <c r="K8203" s="235">
        <v>99.999111910878227</v>
      </c>
      <c r="L8203" s="235">
        <v>99.997928499821526</v>
      </c>
      <c r="M8203" s="118"/>
      <c r="N8203" s="118">
        <v>100.46184872777665</v>
      </c>
      <c r="O8203" s="118"/>
    </row>
    <row r="8204" spans="9:15" x14ac:dyDescent="0.35">
      <c r="I8204" s="223">
        <v>51717</v>
      </c>
      <c r="J8204" s="233">
        <v>99.993254041518256</v>
      </c>
      <c r="K8204" s="235">
        <v>99.999115393580809</v>
      </c>
      <c r="L8204" s="235">
        <v>99.997931840950827</v>
      </c>
      <c r="M8204" s="118"/>
      <c r="N8204" s="118">
        <v>100.46165998698069</v>
      </c>
      <c r="O8204" s="118"/>
    </row>
    <row r="8205" spans="9:15" x14ac:dyDescent="0.35">
      <c r="I8205" s="223">
        <v>51718</v>
      </c>
      <c r="J8205" s="233">
        <v>99.993280600409705</v>
      </c>
      <c r="K8205" s="235">
        <v>99.99911887628339</v>
      </c>
      <c r="L8205" s="235">
        <v>99.997935182080127</v>
      </c>
      <c r="M8205" s="118"/>
      <c r="N8205" s="118">
        <v>100.46147124618471</v>
      </c>
      <c r="O8205" s="118"/>
    </row>
    <row r="8206" spans="9:15" x14ac:dyDescent="0.35">
      <c r="I8206" s="223">
        <v>51719</v>
      </c>
      <c r="J8206" s="233">
        <v>99.993307159301153</v>
      </c>
      <c r="K8206" s="235">
        <v>99.999122358985971</v>
      </c>
      <c r="L8206" s="235">
        <v>99.997938523209427</v>
      </c>
      <c r="M8206" s="118"/>
      <c r="N8206" s="118">
        <v>100.46128250538875</v>
      </c>
      <c r="O8206" s="118"/>
    </row>
    <row r="8207" spans="9:15" x14ac:dyDescent="0.35">
      <c r="I8207" s="223">
        <v>51720</v>
      </c>
      <c r="J8207" s="233">
        <v>99.993333718192602</v>
      </c>
      <c r="K8207" s="235">
        <v>99.999125841688553</v>
      </c>
      <c r="L8207" s="235">
        <v>99.997941864338728</v>
      </c>
      <c r="M8207" s="118"/>
      <c r="N8207" s="118">
        <v>100.46109376459277</v>
      </c>
      <c r="O8207" s="118"/>
    </row>
    <row r="8208" spans="9:15" x14ac:dyDescent="0.35">
      <c r="I8208" s="223">
        <v>51721</v>
      </c>
      <c r="J8208" s="233">
        <v>99.993360277084051</v>
      </c>
      <c r="K8208" s="235">
        <v>99.999129324391134</v>
      </c>
      <c r="L8208" s="235">
        <v>99.997945205468028</v>
      </c>
      <c r="M8208" s="118"/>
      <c r="N8208" s="118">
        <v>100.46090502379681</v>
      </c>
      <c r="O8208" s="118"/>
    </row>
    <row r="8209" spans="9:15" x14ac:dyDescent="0.35">
      <c r="I8209" s="223">
        <v>51722</v>
      </c>
      <c r="J8209" s="233">
        <v>99.9933868359755</v>
      </c>
      <c r="K8209" s="235">
        <v>99.999132807093716</v>
      </c>
      <c r="L8209" s="235">
        <v>99.997948546597328</v>
      </c>
      <c r="M8209" s="118"/>
      <c r="N8209" s="118">
        <v>100.46071628300083</v>
      </c>
      <c r="O8209" s="118"/>
    </row>
    <row r="8210" spans="9:15" x14ac:dyDescent="0.35">
      <c r="I8210" s="223">
        <v>51723</v>
      </c>
      <c r="J8210" s="233">
        <v>99.993413394866948</v>
      </c>
      <c r="K8210" s="235">
        <v>99.999136289796297</v>
      </c>
      <c r="L8210" s="235">
        <v>99.997951887726629</v>
      </c>
      <c r="M8210" s="118"/>
      <c r="N8210" s="118">
        <v>100.46052754220487</v>
      </c>
      <c r="O8210" s="118"/>
    </row>
    <row r="8211" spans="9:15" x14ac:dyDescent="0.35">
      <c r="I8211" s="223">
        <v>51724</v>
      </c>
      <c r="J8211" s="233">
        <v>99.993439953758397</v>
      </c>
      <c r="K8211" s="235">
        <v>99.999139772498879</v>
      </c>
      <c r="L8211" s="235">
        <v>99.997955228855929</v>
      </c>
      <c r="M8211" s="118"/>
      <c r="N8211" s="118">
        <v>100.46033880140889</v>
      </c>
      <c r="O8211" s="118"/>
    </row>
    <row r="8212" spans="9:15" x14ac:dyDescent="0.35">
      <c r="I8212" s="223">
        <v>51725</v>
      </c>
      <c r="J8212" s="233">
        <v>99.993466512649846</v>
      </c>
      <c r="K8212" s="235">
        <v>99.99914325520146</v>
      </c>
      <c r="L8212" s="235">
        <v>99.997958569985229</v>
      </c>
      <c r="M8212" s="118"/>
      <c r="N8212" s="118">
        <v>100.46015006061293</v>
      </c>
      <c r="O8212" s="118"/>
    </row>
    <row r="8213" spans="9:15" x14ac:dyDescent="0.35">
      <c r="I8213" s="223">
        <v>51726</v>
      </c>
      <c r="J8213" s="233">
        <v>99.993493071541295</v>
      </c>
      <c r="K8213" s="235">
        <v>99.999146737904042</v>
      </c>
      <c r="L8213" s="235">
        <v>99.99796191111453</v>
      </c>
      <c r="M8213" s="118"/>
      <c r="N8213" s="118">
        <v>100.45996131981695</v>
      </c>
      <c r="O8213" s="118"/>
    </row>
    <row r="8214" spans="9:15" x14ac:dyDescent="0.35">
      <c r="I8214" s="223">
        <v>51727</v>
      </c>
      <c r="J8214" s="233">
        <v>99.993519630432743</v>
      </c>
      <c r="K8214" s="235">
        <v>99.999150220606623</v>
      </c>
      <c r="L8214" s="235">
        <v>99.99796525224383</v>
      </c>
      <c r="M8214" s="118"/>
      <c r="N8214" s="118">
        <v>100.45977257902099</v>
      </c>
      <c r="O8214" s="118"/>
    </row>
    <row r="8215" spans="9:15" x14ac:dyDescent="0.35">
      <c r="I8215" s="223">
        <v>51728</v>
      </c>
      <c r="J8215" s="233">
        <v>99.993546189324192</v>
      </c>
      <c r="K8215" s="235">
        <v>99.999153703309204</v>
      </c>
      <c r="L8215" s="235">
        <v>99.99796859337313</v>
      </c>
      <c r="M8215" s="118"/>
      <c r="N8215" s="118">
        <v>100.45958383822502</v>
      </c>
      <c r="O8215" s="118"/>
    </row>
    <row r="8216" spans="9:15" x14ac:dyDescent="0.35">
      <c r="I8216" s="223">
        <v>51729</v>
      </c>
      <c r="J8216" s="233">
        <v>99.993572748215641</v>
      </c>
      <c r="K8216" s="235">
        <v>99.999157186011786</v>
      </c>
      <c r="L8216" s="235">
        <v>99.997971934502431</v>
      </c>
      <c r="M8216" s="118"/>
      <c r="N8216" s="118">
        <v>100.45939509742905</v>
      </c>
      <c r="O8216" s="118"/>
    </row>
    <row r="8217" spans="9:15" x14ac:dyDescent="0.35">
      <c r="I8217" s="223">
        <v>51730</v>
      </c>
      <c r="J8217" s="233">
        <v>99.99359930710709</v>
      </c>
      <c r="K8217" s="235">
        <v>99.999160668714367</v>
      </c>
      <c r="L8217" s="235">
        <v>99.997975275631731</v>
      </c>
      <c r="M8217" s="118"/>
      <c r="N8217" s="118">
        <v>100.45920635663308</v>
      </c>
      <c r="O8217" s="118"/>
    </row>
    <row r="8218" spans="9:15" x14ac:dyDescent="0.35">
      <c r="I8218" s="223">
        <v>51731</v>
      </c>
      <c r="J8218" s="233">
        <v>99.993625865998538</v>
      </c>
      <c r="K8218" s="235">
        <v>99.999164151416949</v>
      </c>
      <c r="L8218" s="235">
        <v>99.997978616761031</v>
      </c>
      <c r="M8218" s="118"/>
      <c r="N8218" s="118">
        <v>100.45901761583711</v>
      </c>
      <c r="O8218" s="118"/>
    </row>
    <row r="8219" spans="9:15" x14ac:dyDescent="0.35">
      <c r="I8219" s="223">
        <v>51732</v>
      </c>
      <c r="J8219" s="233">
        <v>99.993652424889987</v>
      </c>
      <c r="K8219" s="235">
        <v>99.99916763411953</v>
      </c>
      <c r="L8219" s="235">
        <v>99.997981957890332</v>
      </c>
      <c r="M8219" s="118"/>
      <c r="N8219" s="118">
        <v>100.45882887504114</v>
      </c>
      <c r="O8219" s="118"/>
    </row>
    <row r="8220" spans="9:15" x14ac:dyDescent="0.35">
      <c r="I8220" s="223">
        <v>51733</v>
      </c>
      <c r="J8220" s="233">
        <v>99.993678983781436</v>
      </c>
      <c r="K8220" s="235">
        <v>99.999171116822112</v>
      </c>
      <c r="L8220" s="235">
        <v>99.997985299019632</v>
      </c>
      <c r="M8220" s="118"/>
      <c r="N8220" s="118">
        <v>100.45864013424517</v>
      </c>
      <c r="O8220" s="118"/>
    </row>
    <row r="8221" spans="9:15" x14ac:dyDescent="0.35">
      <c r="I8221" s="223">
        <v>51734</v>
      </c>
      <c r="J8221" s="233">
        <v>99.993705542672885</v>
      </c>
      <c r="K8221" s="235">
        <v>99.999174599524693</v>
      </c>
      <c r="L8221" s="235">
        <v>99.997988640148932</v>
      </c>
      <c r="M8221" s="118"/>
      <c r="N8221" s="118">
        <v>100.4584513934492</v>
      </c>
      <c r="O8221" s="118"/>
    </row>
    <row r="8222" spans="9:15" x14ac:dyDescent="0.35">
      <c r="I8222" s="223">
        <v>51735</v>
      </c>
      <c r="J8222" s="233">
        <v>99.993732101564333</v>
      </c>
      <c r="K8222" s="235">
        <v>99.999178082227274</v>
      </c>
      <c r="L8222" s="235">
        <v>99.997991981278233</v>
      </c>
      <c r="M8222" s="118"/>
      <c r="N8222" s="118">
        <v>100.45826265265323</v>
      </c>
      <c r="O8222" s="118"/>
    </row>
    <row r="8223" spans="9:15" x14ac:dyDescent="0.35">
      <c r="I8223" s="223">
        <v>51736</v>
      </c>
      <c r="J8223" s="233">
        <v>99.993758660455782</v>
      </c>
      <c r="K8223" s="235">
        <v>99.999181564929856</v>
      </c>
      <c r="L8223" s="235">
        <v>99.997995322407533</v>
      </c>
      <c r="M8223" s="118"/>
      <c r="N8223" s="118">
        <v>100.45807391185726</v>
      </c>
      <c r="O8223" s="118"/>
    </row>
    <row r="8224" spans="9:15" x14ac:dyDescent="0.35">
      <c r="I8224" s="223">
        <v>51737</v>
      </c>
      <c r="J8224" s="233">
        <v>99.993785219347231</v>
      </c>
      <c r="K8224" s="235">
        <v>99.999185047632437</v>
      </c>
      <c r="L8224" s="235">
        <v>99.997998663536833</v>
      </c>
      <c r="M8224" s="118"/>
      <c r="N8224" s="118">
        <v>100.45788517106129</v>
      </c>
      <c r="O8224" s="118"/>
    </row>
    <row r="8225" spans="9:15" x14ac:dyDescent="0.35">
      <c r="I8225" s="223">
        <v>51738</v>
      </c>
      <c r="J8225" s="233">
        <v>99.99381177823868</v>
      </c>
      <c r="K8225" s="235">
        <v>99.999188530335019</v>
      </c>
      <c r="L8225" s="235">
        <v>99.998002004666134</v>
      </c>
      <c r="M8225" s="118"/>
      <c r="N8225" s="118">
        <v>100.45769643026532</v>
      </c>
      <c r="O8225" s="118"/>
    </row>
    <row r="8226" spans="9:15" x14ac:dyDescent="0.35">
      <c r="I8226" s="223">
        <v>51739</v>
      </c>
      <c r="J8226" s="233">
        <v>99.993838337130128</v>
      </c>
      <c r="K8226" s="235">
        <v>99.9991920130376</v>
      </c>
      <c r="L8226" s="235">
        <v>99.998005345795434</v>
      </c>
      <c r="M8226" s="118"/>
      <c r="N8226" s="118">
        <v>100.45750768946935</v>
      </c>
      <c r="O8226" s="118"/>
    </row>
    <row r="8227" spans="9:15" x14ac:dyDescent="0.35">
      <c r="I8227" s="223">
        <v>51740</v>
      </c>
      <c r="J8227" s="233">
        <v>99.993864896021577</v>
      </c>
      <c r="K8227" s="235">
        <v>99.999195495740182</v>
      </c>
      <c r="L8227" s="235">
        <v>99.998008686924734</v>
      </c>
      <c r="M8227" s="118"/>
      <c r="N8227" s="118">
        <v>100.45731894867338</v>
      </c>
      <c r="O8227" s="118"/>
    </row>
    <row r="8228" spans="9:15" x14ac:dyDescent="0.35">
      <c r="I8228" s="223">
        <v>51741</v>
      </c>
      <c r="J8228" s="233">
        <v>99.993891454913026</v>
      </c>
      <c r="K8228" s="235">
        <v>99.999198978442763</v>
      </c>
      <c r="L8228" s="235">
        <v>99.998012028054035</v>
      </c>
      <c r="M8228" s="118"/>
      <c r="N8228" s="118">
        <v>100.45713020787741</v>
      </c>
      <c r="O8228" s="118"/>
    </row>
    <row r="8229" spans="9:15" x14ac:dyDescent="0.35">
      <c r="I8229" s="223">
        <v>51742</v>
      </c>
      <c r="J8229" s="233">
        <v>99.993918013804475</v>
      </c>
      <c r="K8229" s="235">
        <v>99.999202461145345</v>
      </c>
      <c r="L8229" s="235">
        <v>99.998015369183335</v>
      </c>
      <c r="M8229" s="118"/>
      <c r="N8229" s="118">
        <v>100.45694146708144</v>
      </c>
      <c r="O8229" s="118"/>
    </row>
    <row r="8230" spans="9:15" x14ac:dyDescent="0.35">
      <c r="I8230" s="223">
        <v>51743</v>
      </c>
      <c r="J8230" s="233">
        <v>99.993944572695924</v>
      </c>
      <c r="K8230" s="235">
        <v>99.999205943847926</v>
      </c>
      <c r="L8230" s="235">
        <v>99.998018710312635</v>
      </c>
      <c r="M8230" s="118"/>
      <c r="N8230" s="118">
        <v>100.45675272628547</v>
      </c>
      <c r="O8230" s="118"/>
    </row>
    <row r="8231" spans="9:15" x14ac:dyDescent="0.35">
      <c r="I8231" s="223">
        <v>51744</v>
      </c>
      <c r="J8231" s="233">
        <v>99.993971131587372</v>
      </c>
      <c r="K8231" s="235">
        <v>99.999209426550507</v>
      </c>
      <c r="L8231" s="235">
        <v>99.998022051441936</v>
      </c>
      <c r="M8231" s="118"/>
      <c r="N8231" s="118">
        <v>100.4565639854895</v>
      </c>
      <c r="O8231" s="118"/>
    </row>
    <row r="8232" spans="9:15" x14ac:dyDescent="0.35">
      <c r="I8232" s="223">
        <v>51745</v>
      </c>
      <c r="J8232" s="233">
        <v>99.993997690478821</v>
      </c>
      <c r="K8232" s="235">
        <v>99.999212909253089</v>
      </c>
      <c r="L8232" s="235">
        <v>99.998025392571236</v>
      </c>
      <c r="M8232" s="118"/>
      <c r="N8232" s="118">
        <v>100.45637524469353</v>
      </c>
      <c r="O8232" s="118"/>
    </row>
    <row r="8233" spans="9:15" x14ac:dyDescent="0.35">
      <c r="I8233" s="223">
        <v>51746</v>
      </c>
      <c r="J8233" s="233">
        <v>99.99402424937027</v>
      </c>
      <c r="K8233" s="235">
        <v>99.99921639195567</v>
      </c>
      <c r="L8233" s="235">
        <v>99.998028733700536</v>
      </c>
      <c r="M8233" s="118"/>
      <c r="N8233" s="118">
        <v>100.45618650389756</v>
      </c>
      <c r="O8233" s="118"/>
    </row>
    <row r="8234" spans="9:15" x14ac:dyDescent="0.35">
      <c r="I8234" s="223">
        <v>51747</v>
      </c>
      <c r="J8234" s="233">
        <v>99.994050808261719</v>
      </c>
      <c r="K8234" s="235">
        <v>99.999219874658252</v>
      </c>
      <c r="L8234" s="235">
        <v>99.998032074829837</v>
      </c>
      <c r="M8234" s="118"/>
      <c r="N8234" s="118">
        <v>100.45599776310159</v>
      </c>
      <c r="O8234" s="118"/>
    </row>
    <row r="8235" spans="9:15" x14ac:dyDescent="0.35">
      <c r="I8235" s="223">
        <v>51748</v>
      </c>
      <c r="J8235" s="233">
        <v>99.994077367153167</v>
      </c>
      <c r="K8235" s="235">
        <v>99.999223357360833</v>
      </c>
      <c r="L8235" s="235">
        <v>99.998035415959137</v>
      </c>
      <c r="M8235" s="118"/>
      <c r="N8235" s="118">
        <v>100.45580902230562</v>
      </c>
      <c r="O8235" s="118"/>
    </row>
    <row r="8236" spans="9:15" x14ac:dyDescent="0.35">
      <c r="I8236" s="223">
        <v>51749</v>
      </c>
      <c r="J8236" s="233">
        <v>99.994103926044616</v>
      </c>
      <c r="K8236" s="235">
        <v>99.999226840063415</v>
      </c>
      <c r="L8236" s="235">
        <v>99.998038757088437</v>
      </c>
      <c r="M8236" s="118"/>
      <c r="N8236" s="118">
        <v>100.45562028150965</v>
      </c>
      <c r="O8236" s="118"/>
    </row>
    <row r="8237" spans="9:15" x14ac:dyDescent="0.35">
      <c r="I8237" s="223">
        <v>51750</v>
      </c>
      <c r="J8237" s="233">
        <v>99.994130484936065</v>
      </c>
      <c r="K8237" s="235">
        <v>99.999230322765996</v>
      </c>
      <c r="L8237" s="235">
        <v>99.998042098217738</v>
      </c>
      <c r="M8237" s="118"/>
      <c r="N8237" s="118">
        <v>100.45543154071368</v>
      </c>
      <c r="O8237" s="118"/>
    </row>
    <row r="8238" spans="9:15" x14ac:dyDescent="0.35">
      <c r="I8238" s="223">
        <v>51751</v>
      </c>
      <c r="J8238" s="233">
        <v>99.994157043827514</v>
      </c>
      <c r="K8238" s="235">
        <v>99.999233805468577</v>
      </c>
      <c r="L8238" s="235">
        <v>99.998045439347038</v>
      </c>
      <c r="M8238" s="118"/>
      <c r="N8238" s="118">
        <v>100.45524279991771</v>
      </c>
      <c r="O8238" s="118"/>
    </row>
    <row r="8239" spans="9:15" x14ac:dyDescent="0.35">
      <c r="I8239" s="223">
        <v>51752</v>
      </c>
      <c r="J8239" s="233">
        <v>99.994183602718962</v>
      </c>
      <c r="K8239" s="235">
        <v>99.999237288171159</v>
      </c>
      <c r="L8239" s="235">
        <v>99.998048780476338</v>
      </c>
      <c r="M8239" s="118"/>
      <c r="N8239" s="118">
        <v>100.45505405912174</v>
      </c>
      <c r="O8239" s="118"/>
    </row>
    <row r="8240" spans="9:15" x14ac:dyDescent="0.35">
      <c r="I8240" s="223">
        <v>51753</v>
      </c>
      <c r="J8240" s="233">
        <v>99.994210161610411</v>
      </c>
      <c r="K8240" s="235">
        <v>99.99924077087374</v>
      </c>
      <c r="L8240" s="235">
        <v>99.998052121605639</v>
      </c>
      <c r="M8240" s="118"/>
      <c r="N8240" s="118">
        <v>100.45486531832577</v>
      </c>
      <c r="O8240" s="118"/>
    </row>
    <row r="8241" spans="9:15" x14ac:dyDescent="0.35">
      <c r="I8241" s="223">
        <v>51754</v>
      </c>
      <c r="J8241" s="233">
        <v>99.99423672050186</v>
      </c>
      <c r="K8241" s="235">
        <v>99.999244253576322</v>
      </c>
      <c r="L8241" s="235">
        <v>99.998055462734939</v>
      </c>
      <c r="M8241" s="118"/>
      <c r="N8241" s="118">
        <v>100.4546765775298</v>
      </c>
      <c r="O8241" s="118"/>
    </row>
    <row r="8242" spans="9:15" x14ac:dyDescent="0.35">
      <c r="I8242" s="223">
        <v>51755</v>
      </c>
      <c r="J8242" s="233">
        <v>99.994263279393309</v>
      </c>
      <c r="K8242" s="235">
        <v>99.999247736278903</v>
      </c>
      <c r="L8242" s="235">
        <v>99.99805880386424</v>
      </c>
      <c r="M8242" s="118"/>
      <c r="N8242" s="118">
        <v>100.45448783673383</v>
      </c>
      <c r="O8242" s="118"/>
    </row>
    <row r="8243" spans="9:15" x14ac:dyDescent="0.35">
      <c r="I8243" s="223">
        <v>51756</v>
      </c>
      <c r="J8243" s="233">
        <v>99.994289838284757</v>
      </c>
      <c r="K8243" s="235">
        <v>99.999251218981485</v>
      </c>
      <c r="L8243" s="235">
        <v>99.99806214499354</v>
      </c>
      <c r="M8243" s="118"/>
      <c r="N8243" s="118">
        <v>100.45429909593786</v>
      </c>
      <c r="O8243" s="118"/>
    </row>
    <row r="8244" spans="9:15" x14ac:dyDescent="0.35">
      <c r="I8244" s="223">
        <v>51757</v>
      </c>
      <c r="J8244" s="233">
        <v>99.994316397176206</v>
      </c>
      <c r="K8244" s="235">
        <v>99.999254701684066</v>
      </c>
      <c r="L8244" s="235">
        <v>99.99806548612284</v>
      </c>
      <c r="M8244" s="118"/>
      <c r="N8244" s="118">
        <v>100.45411035514189</v>
      </c>
      <c r="O8244" s="118"/>
    </row>
    <row r="8245" spans="9:15" x14ac:dyDescent="0.35">
      <c r="I8245" s="223">
        <v>51758</v>
      </c>
      <c r="J8245" s="233">
        <v>99.994342956067655</v>
      </c>
      <c r="K8245" s="235">
        <v>99.999258184386647</v>
      </c>
      <c r="L8245" s="235">
        <v>99.998068827252141</v>
      </c>
      <c r="M8245" s="118"/>
      <c r="N8245" s="118">
        <v>100.45392161434592</v>
      </c>
      <c r="O8245" s="118"/>
    </row>
    <row r="8246" spans="9:15" x14ac:dyDescent="0.35">
      <c r="I8246" s="223">
        <v>51759</v>
      </c>
      <c r="J8246" s="233">
        <v>99.994369514959104</v>
      </c>
      <c r="K8246" s="235">
        <v>99.999261667089229</v>
      </c>
      <c r="L8246" s="235">
        <v>99.998072168381441</v>
      </c>
      <c r="M8246" s="118"/>
      <c r="N8246" s="118">
        <v>100.45373287354995</v>
      </c>
      <c r="O8246" s="118"/>
    </row>
    <row r="8247" spans="9:15" x14ac:dyDescent="0.35">
      <c r="I8247" s="223">
        <v>51760</v>
      </c>
      <c r="J8247" s="233">
        <v>99.994396073850552</v>
      </c>
      <c r="K8247" s="235">
        <v>99.99926514979181</v>
      </c>
      <c r="L8247" s="235">
        <v>99.998075509510741</v>
      </c>
      <c r="M8247" s="118"/>
      <c r="N8247" s="118">
        <v>100.45354413275398</v>
      </c>
      <c r="O8247" s="118"/>
    </row>
    <row r="8248" spans="9:15" x14ac:dyDescent="0.35">
      <c r="I8248" s="223">
        <v>51761</v>
      </c>
      <c r="J8248" s="233">
        <v>99.994422632742001</v>
      </c>
      <c r="K8248" s="235">
        <v>99.999268632494392</v>
      </c>
      <c r="L8248" s="235">
        <v>99.998078850640042</v>
      </c>
      <c r="M8248" s="118"/>
      <c r="N8248" s="118">
        <v>100.45335539195801</v>
      </c>
      <c r="O8248" s="118"/>
    </row>
    <row r="8249" spans="9:15" x14ac:dyDescent="0.35">
      <c r="I8249" s="223">
        <v>51762</v>
      </c>
      <c r="J8249" s="233">
        <v>99.99444919163345</v>
      </c>
      <c r="K8249" s="235">
        <v>99.999272115196973</v>
      </c>
      <c r="L8249" s="235">
        <v>99.998082191769342</v>
      </c>
      <c r="M8249" s="118"/>
      <c r="N8249" s="118">
        <v>100.45316665116204</v>
      </c>
      <c r="O8249" s="118"/>
    </row>
    <row r="8250" spans="9:15" x14ac:dyDescent="0.35">
      <c r="I8250" s="223">
        <v>51763</v>
      </c>
      <c r="J8250" s="233">
        <v>99.994475750524899</v>
      </c>
      <c r="K8250" s="235">
        <v>99.999275597899555</v>
      </c>
      <c r="L8250" s="235">
        <v>99.998085532898642</v>
      </c>
      <c r="M8250" s="118"/>
      <c r="N8250" s="118">
        <v>100.45297791036607</v>
      </c>
      <c r="O8250" s="118"/>
    </row>
    <row r="8251" spans="9:15" x14ac:dyDescent="0.35">
      <c r="I8251" s="223">
        <v>51764</v>
      </c>
      <c r="J8251" s="233">
        <v>99.994502309416347</v>
      </c>
      <c r="K8251" s="235">
        <v>99.999279080602136</v>
      </c>
      <c r="L8251" s="235">
        <v>99.998088874027943</v>
      </c>
      <c r="M8251" s="118"/>
      <c r="N8251" s="118">
        <v>100.4527891695701</v>
      </c>
      <c r="O8251" s="118"/>
    </row>
    <row r="8252" spans="9:15" x14ac:dyDescent="0.35">
      <c r="I8252" s="223">
        <v>51765</v>
      </c>
      <c r="J8252" s="233">
        <v>99.994528868307796</v>
      </c>
      <c r="K8252" s="235">
        <v>99.999282563304718</v>
      </c>
      <c r="L8252" s="235">
        <v>99.998092215157243</v>
      </c>
      <c r="M8252" s="118"/>
      <c r="N8252" s="118">
        <v>100.45260042877413</v>
      </c>
      <c r="O8252" s="118"/>
    </row>
    <row r="8253" spans="9:15" x14ac:dyDescent="0.35">
      <c r="I8253" s="223">
        <v>51766</v>
      </c>
      <c r="J8253" s="233">
        <v>99.994555427199245</v>
      </c>
      <c r="K8253" s="235">
        <v>99.999286046007299</v>
      </c>
      <c r="L8253" s="235">
        <v>99.998095556286543</v>
      </c>
      <c r="M8253" s="118"/>
      <c r="N8253" s="118">
        <v>100.45241168797816</v>
      </c>
      <c r="O8253" s="118"/>
    </row>
    <row r="8254" spans="9:15" x14ac:dyDescent="0.35">
      <c r="I8254" s="223">
        <v>51767</v>
      </c>
      <c r="J8254" s="233">
        <v>99.994581986090694</v>
      </c>
      <c r="K8254" s="235">
        <v>99.99928952870988</v>
      </c>
      <c r="L8254" s="235">
        <v>99.998098897415844</v>
      </c>
      <c r="M8254" s="118"/>
      <c r="N8254" s="118">
        <v>100.45222294718219</v>
      </c>
      <c r="O8254" s="118"/>
    </row>
    <row r="8255" spans="9:15" x14ac:dyDescent="0.35">
      <c r="I8255" s="223">
        <v>51768</v>
      </c>
      <c r="J8255" s="233">
        <v>99.994608544982142</v>
      </c>
      <c r="K8255" s="235">
        <v>99.999293011412462</v>
      </c>
      <c r="L8255" s="235">
        <v>99.998102238545144</v>
      </c>
      <c r="M8255" s="118"/>
      <c r="N8255" s="118">
        <v>100.45203420638622</v>
      </c>
      <c r="O8255" s="118"/>
    </row>
    <row r="8256" spans="9:15" x14ac:dyDescent="0.35">
      <c r="I8256" s="223">
        <v>51769</v>
      </c>
      <c r="J8256" s="233">
        <v>99.994635103873591</v>
      </c>
      <c r="K8256" s="235">
        <v>99.999296494115043</v>
      </c>
      <c r="L8256" s="235">
        <v>99.998105579674444</v>
      </c>
      <c r="M8256" s="118"/>
      <c r="N8256" s="118">
        <v>100.45184546559025</v>
      </c>
      <c r="O8256" s="118"/>
    </row>
    <row r="8257" spans="9:15" x14ac:dyDescent="0.35">
      <c r="I8257" s="223">
        <v>51770</v>
      </c>
      <c r="J8257" s="233">
        <v>99.99466166276504</v>
      </c>
      <c r="K8257" s="235">
        <v>99.999299976817625</v>
      </c>
      <c r="L8257" s="235">
        <v>99.998108920803745</v>
      </c>
      <c r="M8257" s="118"/>
      <c r="N8257" s="118">
        <v>100.45165672479428</v>
      </c>
      <c r="O8257" s="118"/>
    </row>
    <row r="8258" spans="9:15" x14ac:dyDescent="0.35">
      <c r="I8258" s="223">
        <v>51771</v>
      </c>
      <c r="J8258" s="233">
        <v>99.994688221656489</v>
      </c>
      <c r="K8258" s="235">
        <v>99.999303459520206</v>
      </c>
      <c r="L8258" s="235">
        <v>99.998112261933045</v>
      </c>
      <c r="M8258" s="118"/>
      <c r="N8258" s="118">
        <v>100.45146798399831</v>
      </c>
      <c r="O8258" s="118"/>
    </row>
    <row r="8259" spans="9:15" x14ac:dyDescent="0.35">
      <c r="I8259" s="223">
        <v>51772</v>
      </c>
      <c r="J8259" s="233">
        <v>99.994714780547937</v>
      </c>
      <c r="K8259" s="235">
        <v>99.999306942222788</v>
      </c>
      <c r="L8259" s="235">
        <v>99.998115603062345</v>
      </c>
      <c r="M8259" s="118"/>
      <c r="N8259" s="118">
        <v>100.45127924320234</v>
      </c>
      <c r="O8259" s="118"/>
    </row>
    <row r="8260" spans="9:15" x14ac:dyDescent="0.35">
      <c r="I8260" s="223">
        <v>51773</v>
      </c>
      <c r="J8260" s="233">
        <v>99.994741339439386</v>
      </c>
      <c r="K8260" s="235">
        <v>99.999310424925369</v>
      </c>
      <c r="L8260" s="235">
        <v>99.998118944191646</v>
      </c>
      <c r="M8260" s="118"/>
      <c r="N8260" s="118">
        <v>100.45109050240637</v>
      </c>
      <c r="O8260" s="118"/>
    </row>
    <row r="8261" spans="9:15" x14ac:dyDescent="0.35">
      <c r="I8261" s="223">
        <v>51774</v>
      </c>
      <c r="J8261" s="233">
        <v>99.994767898330835</v>
      </c>
      <c r="K8261" s="235">
        <v>99.99931390762795</v>
      </c>
      <c r="L8261" s="235">
        <v>99.998122285320946</v>
      </c>
      <c r="M8261" s="118"/>
      <c r="N8261" s="118">
        <v>100.4509017616104</v>
      </c>
      <c r="O8261" s="118"/>
    </row>
    <row r="8262" spans="9:15" x14ac:dyDescent="0.35">
      <c r="I8262" s="223">
        <v>51775</v>
      </c>
      <c r="J8262" s="233">
        <v>99.994794457222284</v>
      </c>
      <c r="K8262" s="235">
        <v>99.999317390330532</v>
      </c>
      <c r="L8262" s="235">
        <v>99.998125626450246</v>
      </c>
      <c r="M8262" s="118"/>
      <c r="N8262" s="118">
        <v>100.45071302081443</v>
      </c>
      <c r="O8262" s="118"/>
    </row>
    <row r="8263" spans="9:15" x14ac:dyDescent="0.35">
      <c r="I8263" s="223">
        <v>51776</v>
      </c>
      <c r="J8263" s="233">
        <v>99.994821016113733</v>
      </c>
      <c r="K8263" s="235">
        <v>99.999320873033113</v>
      </c>
      <c r="L8263" s="235">
        <v>99.998128967579547</v>
      </c>
      <c r="M8263" s="118"/>
      <c r="N8263" s="118">
        <v>100.45052428001846</v>
      </c>
      <c r="O8263" s="118"/>
    </row>
    <row r="8264" spans="9:15" x14ac:dyDescent="0.35">
      <c r="I8264" s="223">
        <v>51777</v>
      </c>
      <c r="J8264" s="233">
        <v>99.994847575005181</v>
      </c>
      <c r="K8264" s="235">
        <v>99.999324355735695</v>
      </c>
      <c r="L8264" s="235">
        <v>99.998132308708847</v>
      </c>
      <c r="M8264" s="118"/>
      <c r="N8264" s="118">
        <v>100.45033553922249</v>
      </c>
      <c r="O8264" s="118"/>
    </row>
    <row r="8265" spans="9:15" x14ac:dyDescent="0.35">
      <c r="I8265" s="223">
        <v>51778</v>
      </c>
      <c r="J8265" s="233">
        <v>99.99487413389663</v>
      </c>
      <c r="K8265" s="235">
        <v>99.999327838438276</v>
      </c>
      <c r="L8265" s="235">
        <v>99.998135649838147</v>
      </c>
      <c r="M8265" s="118"/>
      <c r="N8265" s="118">
        <v>100.45014679842652</v>
      </c>
      <c r="O8265" s="118"/>
    </row>
    <row r="8266" spans="9:15" x14ac:dyDescent="0.35">
      <c r="I8266" s="223">
        <v>51779</v>
      </c>
      <c r="J8266" s="233">
        <v>99.994900692788079</v>
      </c>
      <c r="K8266" s="235">
        <v>99.999331321140858</v>
      </c>
      <c r="L8266" s="235">
        <v>99.998138990967448</v>
      </c>
      <c r="M8266" s="118"/>
      <c r="N8266" s="118">
        <v>100.44995805763055</v>
      </c>
      <c r="O8266" s="118"/>
    </row>
    <row r="8267" spans="9:15" x14ac:dyDescent="0.35">
      <c r="I8267" s="223">
        <v>51780</v>
      </c>
      <c r="J8267" s="233">
        <v>99.994927251679528</v>
      </c>
      <c r="K8267" s="235">
        <v>99.999334803843439</v>
      </c>
      <c r="L8267" s="235">
        <v>99.998142332096748</v>
      </c>
      <c r="M8267" s="118"/>
      <c r="N8267" s="118">
        <v>100.44976931683458</v>
      </c>
      <c r="O8267" s="118"/>
    </row>
    <row r="8268" spans="9:15" x14ac:dyDescent="0.35">
      <c r="I8268" s="223">
        <v>51781</v>
      </c>
      <c r="J8268" s="233">
        <v>99.994953810570976</v>
      </c>
      <c r="K8268" s="235">
        <v>99.999338286546021</v>
      </c>
      <c r="L8268" s="235">
        <v>99.998145673226048</v>
      </c>
      <c r="M8268" s="118"/>
      <c r="N8268" s="118">
        <v>100.44958057603861</v>
      </c>
      <c r="O8268" s="118"/>
    </row>
    <row r="8269" spans="9:15" x14ac:dyDescent="0.35">
      <c r="I8269" s="223">
        <v>51782</v>
      </c>
      <c r="J8269" s="233">
        <v>99.994980369462425</v>
      </c>
      <c r="K8269" s="235">
        <v>99.999341769248602</v>
      </c>
      <c r="L8269" s="235">
        <v>99.998149014355349</v>
      </c>
      <c r="M8269" s="118"/>
      <c r="N8269" s="118">
        <v>100.44939183524264</v>
      </c>
      <c r="O8269" s="118"/>
    </row>
    <row r="8270" spans="9:15" x14ac:dyDescent="0.35">
      <c r="I8270" s="223">
        <v>51783</v>
      </c>
      <c r="J8270" s="233">
        <v>99.995006928353874</v>
      </c>
      <c r="K8270" s="235">
        <v>99.999345251951183</v>
      </c>
      <c r="L8270" s="235">
        <v>99.998152355484649</v>
      </c>
      <c r="M8270" s="118"/>
      <c r="N8270" s="118">
        <v>100.44920309444667</v>
      </c>
      <c r="O8270" s="118"/>
    </row>
    <row r="8271" spans="9:15" x14ac:dyDescent="0.35">
      <c r="I8271" s="223">
        <v>51784</v>
      </c>
      <c r="J8271" s="233">
        <v>99.995033487245323</v>
      </c>
      <c r="K8271" s="235">
        <v>99.999348734653765</v>
      </c>
      <c r="L8271" s="235">
        <v>99.998155696613949</v>
      </c>
      <c r="M8271" s="118"/>
      <c r="N8271" s="118">
        <v>100.4490143536507</v>
      </c>
      <c r="O8271" s="118"/>
    </row>
    <row r="8272" spans="9:15" x14ac:dyDescent="0.35">
      <c r="I8272" s="223">
        <v>51785</v>
      </c>
      <c r="J8272" s="233">
        <v>99.995060046136771</v>
      </c>
      <c r="K8272" s="235">
        <v>99.999352217356346</v>
      </c>
      <c r="L8272" s="235">
        <v>99.99815903774325</v>
      </c>
      <c r="M8272" s="118"/>
      <c r="N8272" s="118">
        <v>100.44882561285473</v>
      </c>
      <c r="O8272" s="118"/>
    </row>
    <row r="8273" spans="9:15" x14ac:dyDescent="0.35">
      <c r="I8273" s="223">
        <v>51786</v>
      </c>
      <c r="J8273" s="233">
        <v>99.99508660502822</v>
      </c>
      <c r="K8273" s="235">
        <v>99.999355700058928</v>
      </c>
      <c r="L8273" s="235">
        <v>99.99816237887255</v>
      </c>
      <c r="M8273" s="118"/>
      <c r="N8273" s="118">
        <v>100.44863687205876</v>
      </c>
      <c r="O8273" s="118"/>
    </row>
    <row r="8274" spans="9:15" x14ac:dyDescent="0.35">
      <c r="I8274" s="223">
        <v>51787</v>
      </c>
      <c r="J8274" s="233">
        <v>99.995113163919669</v>
      </c>
      <c r="K8274" s="235">
        <v>99.999359182761509</v>
      </c>
      <c r="L8274" s="235">
        <v>99.99816572000185</v>
      </c>
      <c r="M8274" s="118"/>
      <c r="N8274" s="118">
        <v>100.44844813126279</v>
      </c>
      <c r="O8274" s="118"/>
    </row>
    <row r="8275" spans="9:15" x14ac:dyDescent="0.35">
      <c r="I8275" s="223">
        <v>51788</v>
      </c>
      <c r="J8275" s="233">
        <v>99.995139722811118</v>
      </c>
      <c r="K8275" s="235">
        <v>99.999362665464091</v>
      </c>
      <c r="L8275" s="235">
        <v>99.998169061131151</v>
      </c>
      <c r="M8275" s="118"/>
      <c r="N8275" s="118">
        <v>100.44825939046682</v>
      </c>
      <c r="O8275" s="118"/>
    </row>
    <row r="8276" spans="9:15" x14ac:dyDescent="0.35">
      <c r="I8276" s="223">
        <v>51789</v>
      </c>
      <c r="J8276" s="233">
        <v>99.995166281702566</v>
      </c>
      <c r="K8276" s="235">
        <v>99.999366148166672</v>
      </c>
      <c r="L8276" s="235">
        <v>99.998172402260451</v>
      </c>
      <c r="M8276" s="118"/>
      <c r="N8276" s="118">
        <v>100.44807064967085</v>
      </c>
      <c r="O8276" s="118"/>
    </row>
    <row r="8277" spans="9:15" x14ac:dyDescent="0.35">
      <c r="I8277" s="223">
        <v>51790</v>
      </c>
      <c r="J8277" s="233">
        <v>99.995192840594015</v>
      </c>
      <c r="K8277" s="235">
        <v>99.999369630869253</v>
      </c>
      <c r="L8277" s="235">
        <v>99.998175743389751</v>
      </c>
      <c r="M8277" s="118"/>
      <c r="N8277" s="118">
        <v>100.44788190887488</v>
      </c>
      <c r="O8277" s="118"/>
    </row>
    <row r="8278" spans="9:15" x14ac:dyDescent="0.35">
      <c r="I8278" s="223">
        <v>51791</v>
      </c>
      <c r="J8278" s="233">
        <v>99.995219399485464</v>
      </c>
      <c r="K8278" s="235">
        <v>99.999373113571835</v>
      </c>
      <c r="L8278" s="235">
        <v>99.998179084519052</v>
      </c>
      <c r="M8278" s="118"/>
      <c r="N8278" s="118">
        <v>100.44769316807891</v>
      </c>
      <c r="O8278" s="118"/>
    </row>
    <row r="8279" spans="9:15" x14ac:dyDescent="0.35">
      <c r="I8279" s="223">
        <v>51792</v>
      </c>
      <c r="J8279" s="233">
        <v>99.995245958376913</v>
      </c>
      <c r="K8279" s="235">
        <v>99.999376596274416</v>
      </c>
      <c r="L8279" s="235">
        <v>99.998182425648352</v>
      </c>
      <c r="M8279" s="118"/>
      <c r="N8279" s="118">
        <v>100.44750442728294</v>
      </c>
      <c r="O8279" s="118"/>
    </row>
    <row r="8280" spans="9:15" x14ac:dyDescent="0.35">
      <c r="I8280" s="223">
        <v>51793</v>
      </c>
      <c r="J8280" s="233">
        <v>99.995272517268361</v>
      </c>
      <c r="K8280" s="235">
        <v>99.999380078976998</v>
      </c>
      <c r="L8280" s="235">
        <v>99.998185766777652</v>
      </c>
      <c r="M8280" s="118"/>
      <c r="N8280" s="118">
        <v>100.44731568648697</v>
      </c>
      <c r="O8280" s="118"/>
    </row>
    <row r="8281" spans="9:15" x14ac:dyDescent="0.35">
      <c r="I8281" s="223">
        <v>51794</v>
      </c>
      <c r="J8281" s="233">
        <v>99.99529907615981</v>
      </c>
      <c r="K8281" s="235">
        <v>99.999383561679579</v>
      </c>
      <c r="L8281" s="235">
        <v>99.998189107906953</v>
      </c>
      <c r="M8281" s="118"/>
      <c r="N8281" s="118">
        <v>100.447126945691</v>
      </c>
      <c r="O8281" s="118"/>
    </row>
    <row r="8282" spans="9:15" x14ac:dyDescent="0.35">
      <c r="I8282" s="223">
        <v>51795</v>
      </c>
      <c r="J8282" s="233">
        <v>99.995325635051259</v>
      </c>
      <c r="K8282" s="235">
        <v>99.999387044382161</v>
      </c>
      <c r="L8282" s="235">
        <v>99.998192449036253</v>
      </c>
      <c r="M8282" s="118"/>
      <c r="N8282" s="118">
        <v>100.44693820489503</v>
      </c>
      <c r="O8282" s="118"/>
    </row>
    <row r="8283" spans="9:15" x14ac:dyDescent="0.35">
      <c r="I8283" s="223">
        <v>51796</v>
      </c>
      <c r="J8283" s="233">
        <v>99.995352193942708</v>
      </c>
      <c r="K8283" s="235">
        <v>99.999390527084742</v>
      </c>
      <c r="L8283" s="235">
        <v>99.998195790165553</v>
      </c>
      <c r="M8283" s="118"/>
      <c r="N8283" s="118">
        <v>100.44674946409906</v>
      </c>
      <c r="O8283" s="118"/>
    </row>
    <row r="8284" spans="9:15" x14ac:dyDescent="0.35">
      <c r="I8284" s="223">
        <v>51797</v>
      </c>
      <c r="J8284" s="233">
        <v>99.995378752834156</v>
      </c>
      <c r="K8284" s="235">
        <v>99.999394009787324</v>
      </c>
      <c r="L8284" s="235">
        <v>99.998199131294854</v>
      </c>
      <c r="M8284" s="118"/>
      <c r="N8284" s="118">
        <v>100.44656072330309</v>
      </c>
      <c r="O8284" s="118"/>
    </row>
    <row r="8285" spans="9:15" x14ac:dyDescent="0.35">
      <c r="I8285" s="223">
        <v>51798</v>
      </c>
      <c r="J8285" s="233">
        <v>99.995405311725605</v>
      </c>
      <c r="K8285" s="235">
        <v>99.999397492489905</v>
      </c>
      <c r="L8285" s="235">
        <v>99.998202472424154</v>
      </c>
      <c r="M8285" s="118"/>
      <c r="N8285" s="118">
        <v>100.44637198250712</v>
      </c>
      <c r="O8285" s="118"/>
    </row>
    <row r="8286" spans="9:15" x14ac:dyDescent="0.35">
      <c r="I8286" s="223">
        <v>51799</v>
      </c>
      <c r="J8286" s="233">
        <v>99.995431870617054</v>
      </c>
      <c r="K8286" s="235">
        <v>99.999400975192486</v>
      </c>
      <c r="L8286" s="235">
        <v>99.998205813553454</v>
      </c>
      <c r="M8286" s="118"/>
      <c r="N8286" s="118">
        <v>100.44618324171115</v>
      </c>
      <c r="O8286" s="118"/>
    </row>
    <row r="8287" spans="9:15" x14ac:dyDescent="0.35">
      <c r="I8287" s="223">
        <v>51800</v>
      </c>
      <c r="J8287" s="233">
        <v>99.995458429508503</v>
      </c>
      <c r="K8287" s="235">
        <v>99.999404457895068</v>
      </c>
      <c r="L8287" s="235">
        <v>99.998209154682755</v>
      </c>
      <c r="M8287" s="118"/>
      <c r="N8287" s="118">
        <v>100.44599450091518</v>
      </c>
      <c r="O8287" s="118"/>
    </row>
    <row r="8288" spans="9:15" x14ac:dyDescent="0.35">
      <c r="I8288" s="223">
        <v>51801</v>
      </c>
      <c r="J8288" s="233">
        <v>99.995484988399951</v>
      </c>
      <c r="K8288" s="235">
        <v>99.999407940597649</v>
      </c>
      <c r="L8288" s="235">
        <v>99.998212495812055</v>
      </c>
      <c r="M8288" s="118"/>
      <c r="N8288" s="118">
        <v>100.44580576011921</v>
      </c>
      <c r="O8288" s="118"/>
    </row>
    <row r="8289" spans="9:15" x14ac:dyDescent="0.35">
      <c r="I8289" s="223">
        <v>51802</v>
      </c>
      <c r="J8289" s="233">
        <v>99.9955115472914</v>
      </c>
      <c r="K8289" s="235">
        <v>99.999411423300231</v>
      </c>
      <c r="L8289" s="235">
        <v>99.998215836941355</v>
      </c>
      <c r="M8289" s="118"/>
      <c r="N8289" s="118">
        <v>100.44561701932324</v>
      </c>
      <c r="O8289" s="118"/>
    </row>
    <row r="8290" spans="9:15" x14ac:dyDescent="0.35">
      <c r="I8290" s="223">
        <v>51803</v>
      </c>
      <c r="J8290" s="233">
        <v>99.995538106182849</v>
      </c>
      <c r="K8290" s="235">
        <v>99.999414906002812</v>
      </c>
      <c r="L8290" s="235">
        <v>99.998219178070656</v>
      </c>
      <c r="M8290" s="118"/>
      <c r="N8290" s="118">
        <v>100.44542827852727</v>
      </c>
      <c r="O8290" s="118"/>
    </row>
    <row r="8291" spans="9:15" x14ac:dyDescent="0.35">
      <c r="I8291" s="223">
        <v>51804</v>
      </c>
      <c r="J8291" s="233">
        <v>99.995564665074298</v>
      </c>
      <c r="K8291" s="235">
        <v>99.999418388705394</v>
      </c>
      <c r="L8291" s="235">
        <v>99.998222519199956</v>
      </c>
      <c r="M8291" s="118"/>
      <c r="N8291" s="118">
        <v>100.4452395377313</v>
      </c>
      <c r="O8291" s="118"/>
    </row>
    <row r="8292" spans="9:15" x14ac:dyDescent="0.35">
      <c r="I8292" s="223">
        <v>51805</v>
      </c>
      <c r="J8292" s="233">
        <v>99.995591223965747</v>
      </c>
      <c r="K8292" s="235">
        <v>99.999421871407975</v>
      </c>
      <c r="L8292" s="235">
        <v>99.998225860329256</v>
      </c>
      <c r="M8292" s="118"/>
      <c r="N8292" s="118">
        <v>100.44505079693533</v>
      </c>
      <c r="O8292" s="118"/>
    </row>
    <row r="8293" spans="9:15" x14ac:dyDescent="0.35">
      <c r="I8293" s="223">
        <v>51806</v>
      </c>
      <c r="J8293" s="233">
        <v>99.995617782857195</v>
      </c>
      <c r="K8293" s="235">
        <v>99.999425354110556</v>
      </c>
      <c r="L8293" s="235">
        <v>99.998229201458557</v>
      </c>
      <c r="M8293" s="118"/>
      <c r="N8293" s="118">
        <v>100.44486205613936</v>
      </c>
      <c r="O8293" s="118"/>
    </row>
    <row r="8294" spans="9:15" x14ac:dyDescent="0.35">
      <c r="I8294" s="223">
        <v>51807</v>
      </c>
      <c r="J8294" s="233">
        <v>99.995644341748644</v>
      </c>
      <c r="K8294" s="235">
        <v>99.999428836813138</v>
      </c>
      <c r="L8294" s="235">
        <v>99.998232542587857</v>
      </c>
      <c r="M8294" s="118"/>
      <c r="N8294" s="118">
        <v>100.44467331534339</v>
      </c>
      <c r="O8294" s="118"/>
    </row>
    <row r="8295" spans="9:15" x14ac:dyDescent="0.35">
      <c r="I8295" s="223">
        <v>51808</v>
      </c>
      <c r="J8295" s="233">
        <v>99.995670900640093</v>
      </c>
      <c r="K8295" s="235">
        <v>99.999432319515719</v>
      </c>
      <c r="L8295" s="235">
        <v>99.998235883717157</v>
      </c>
      <c r="M8295" s="118"/>
      <c r="N8295" s="118">
        <v>100.44448457454742</v>
      </c>
      <c r="O8295" s="118"/>
    </row>
    <row r="8296" spans="9:15" x14ac:dyDescent="0.35">
      <c r="I8296" s="223">
        <v>51809</v>
      </c>
      <c r="J8296" s="233">
        <v>99.995697459531542</v>
      </c>
      <c r="K8296" s="235">
        <v>99.999435802218301</v>
      </c>
      <c r="L8296" s="235">
        <v>99.998239224846458</v>
      </c>
      <c r="M8296" s="118"/>
      <c r="N8296" s="118">
        <v>100.44429583375145</v>
      </c>
      <c r="O8296" s="118"/>
    </row>
    <row r="8297" spans="9:15" x14ac:dyDescent="0.35">
      <c r="I8297" s="223">
        <v>51810</v>
      </c>
      <c r="J8297" s="233">
        <v>99.99572401842299</v>
      </c>
      <c r="K8297" s="235">
        <v>99.999439284920882</v>
      </c>
      <c r="L8297" s="235">
        <v>99.998242565975758</v>
      </c>
      <c r="M8297" s="118"/>
      <c r="N8297" s="118">
        <v>100.44410709295548</v>
      </c>
      <c r="O8297" s="118"/>
    </row>
    <row r="8298" spans="9:15" x14ac:dyDescent="0.35">
      <c r="I8298" s="223">
        <v>51811</v>
      </c>
      <c r="J8298" s="233">
        <v>99.995750577314439</v>
      </c>
      <c r="K8298" s="235">
        <v>99.999442767623464</v>
      </c>
      <c r="L8298" s="235">
        <v>99.998245907105058</v>
      </c>
      <c r="M8298" s="118"/>
      <c r="N8298" s="118">
        <v>100.44391835215951</v>
      </c>
      <c r="O8298" s="118"/>
    </row>
    <row r="8299" spans="9:15" x14ac:dyDescent="0.35">
      <c r="I8299" s="223">
        <v>51812</v>
      </c>
      <c r="J8299" s="233">
        <v>99.995777136205888</v>
      </c>
      <c r="K8299" s="235">
        <v>99.999446250326045</v>
      </c>
      <c r="L8299" s="235">
        <v>99.998249248234359</v>
      </c>
      <c r="M8299" s="118"/>
      <c r="N8299" s="118">
        <v>100.44372961136354</v>
      </c>
      <c r="O8299" s="118"/>
    </row>
    <row r="8300" spans="9:15" x14ac:dyDescent="0.35">
      <c r="I8300" s="223">
        <v>51813</v>
      </c>
      <c r="J8300" s="233">
        <v>99.995803695097337</v>
      </c>
      <c r="K8300" s="235">
        <v>99.999449733028626</v>
      </c>
      <c r="L8300" s="235">
        <v>99.998252589363659</v>
      </c>
      <c r="M8300" s="118"/>
      <c r="N8300" s="118">
        <v>100.44354087056757</v>
      </c>
      <c r="O8300" s="118"/>
    </row>
    <row r="8301" spans="9:15" x14ac:dyDescent="0.35">
      <c r="I8301" s="223">
        <v>51814</v>
      </c>
      <c r="J8301" s="233">
        <v>99.995830253988785</v>
      </c>
      <c r="K8301" s="235">
        <v>99.999453215731208</v>
      </c>
      <c r="L8301" s="235">
        <v>99.998255930492959</v>
      </c>
      <c r="M8301" s="118"/>
      <c r="N8301" s="118">
        <v>100.4433521297716</v>
      </c>
      <c r="O8301" s="118"/>
    </row>
    <row r="8302" spans="9:15" x14ac:dyDescent="0.35">
      <c r="I8302" s="223">
        <v>51815</v>
      </c>
      <c r="J8302" s="233">
        <v>99.995856812880234</v>
      </c>
      <c r="K8302" s="235">
        <v>99.999456698433789</v>
      </c>
      <c r="L8302" s="235">
        <v>99.99825927162226</v>
      </c>
      <c r="M8302" s="118"/>
      <c r="N8302" s="118">
        <v>100.44316338897563</v>
      </c>
      <c r="O8302" s="118"/>
    </row>
    <row r="8303" spans="9:15" x14ac:dyDescent="0.35">
      <c r="I8303" s="223">
        <v>51816</v>
      </c>
      <c r="J8303" s="233">
        <v>99.995883371771683</v>
      </c>
      <c r="K8303" s="235">
        <v>99.999460181136371</v>
      </c>
      <c r="L8303" s="235">
        <v>99.99826261275156</v>
      </c>
      <c r="M8303" s="118"/>
      <c r="N8303" s="118">
        <v>100.44297464817966</v>
      </c>
      <c r="O8303" s="118"/>
    </row>
    <row r="8304" spans="9:15" x14ac:dyDescent="0.35">
      <c r="I8304" s="223">
        <v>51817</v>
      </c>
      <c r="J8304" s="233">
        <v>99.995909930663132</v>
      </c>
      <c r="K8304" s="235">
        <v>99.999463663838952</v>
      </c>
      <c r="L8304" s="235">
        <v>99.99826595388086</v>
      </c>
      <c r="M8304" s="118"/>
      <c r="N8304" s="118">
        <v>100.44278590738369</v>
      </c>
      <c r="O8304" s="118"/>
    </row>
    <row r="8305" spans="9:15" x14ac:dyDescent="0.35">
      <c r="I8305" s="223">
        <v>51818</v>
      </c>
      <c r="J8305" s="233">
        <v>99.99593648955458</v>
      </c>
      <c r="K8305" s="235">
        <v>99.999467146541534</v>
      </c>
      <c r="L8305" s="235">
        <v>99.998269295010161</v>
      </c>
      <c r="M8305" s="118"/>
      <c r="N8305" s="118">
        <v>100.44259716658772</v>
      </c>
      <c r="O8305" s="118"/>
    </row>
    <row r="8306" spans="9:15" x14ac:dyDescent="0.35">
      <c r="I8306" s="223">
        <v>51819</v>
      </c>
      <c r="J8306" s="233">
        <v>99.995963048446029</v>
      </c>
      <c r="K8306" s="235">
        <v>99.999470629244115</v>
      </c>
      <c r="L8306" s="235">
        <v>99.998272636139461</v>
      </c>
      <c r="M8306" s="118"/>
      <c r="N8306" s="118">
        <v>100.44240842579175</v>
      </c>
      <c r="O8306" s="118"/>
    </row>
    <row r="8307" spans="9:15" x14ac:dyDescent="0.35">
      <c r="I8307" s="223">
        <v>51820</v>
      </c>
      <c r="J8307" s="233">
        <v>99.995989607337478</v>
      </c>
      <c r="K8307" s="235">
        <v>99.999474111946697</v>
      </c>
      <c r="L8307" s="235">
        <v>99.998275977268761</v>
      </c>
      <c r="M8307" s="118"/>
      <c r="N8307" s="118">
        <v>100.44221968499578</v>
      </c>
      <c r="O8307" s="118"/>
    </row>
    <row r="8308" spans="9:15" x14ac:dyDescent="0.35">
      <c r="I8308" s="223">
        <v>51821</v>
      </c>
      <c r="J8308" s="233">
        <v>99.996016166228927</v>
      </c>
      <c r="K8308" s="235">
        <v>99.999477594649278</v>
      </c>
      <c r="L8308" s="235">
        <v>99.998279318398062</v>
      </c>
      <c r="M8308" s="118"/>
      <c r="N8308" s="118">
        <v>100.44203094419981</v>
      </c>
      <c r="O8308" s="118"/>
    </row>
    <row r="8309" spans="9:15" x14ac:dyDescent="0.35">
      <c r="I8309" s="223">
        <v>51822</v>
      </c>
      <c r="J8309" s="233">
        <v>99.996042725120375</v>
      </c>
      <c r="K8309" s="235">
        <v>99.999481077351859</v>
      </c>
      <c r="L8309" s="235">
        <v>99.998282659527362</v>
      </c>
      <c r="M8309" s="118"/>
      <c r="N8309" s="118">
        <v>100.44184220340384</v>
      </c>
      <c r="O8309" s="118"/>
    </row>
    <row r="8310" spans="9:15" x14ac:dyDescent="0.35">
      <c r="I8310" s="223">
        <v>51823</v>
      </c>
      <c r="J8310" s="233">
        <v>99.996069284011824</v>
      </c>
      <c r="K8310" s="235">
        <v>99.999484560054441</v>
      </c>
      <c r="L8310" s="235">
        <v>99.998286000656663</v>
      </c>
      <c r="M8310" s="118"/>
      <c r="N8310" s="118">
        <v>100.44165346260787</v>
      </c>
      <c r="O8310" s="118"/>
    </row>
    <row r="8311" spans="9:15" x14ac:dyDescent="0.35">
      <c r="I8311" s="223">
        <v>51824</v>
      </c>
      <c r="J8311" s="233">
        <v>99.996095842903273</v>
      </c>
      <c r="K8311" s="235">
        <v>99.999488042757022</v>
      </c>
      <c r="L8311" s="235">
        <v>99.998289341785963</v>
      </c>
      <c r="M8311" s="118"/>
      <c r="N8311" s="118">
        <v>100.4414647218119</v>
      </c>
      <c r="O8311" s="118"/>
    </row>
    <row r="8312" spans="9:15" x14ac:dyDescent="0.35">
      <c r="I8312" s="223">
        <v>51825</v>
      </c>
      <c r="J8312" s="233">
        <v>99.996122401794722</v>
      </c>
      <c r="K8312" s="235">
        <v>99.999491525459604</v>
      </c>
      <c r="L8312" s="235">
        <v>99.998292682915263</v>
      </c>
      <c r="M8312" s="118"/>
      <c r="N8312" s="118">
        <v>100.44127598101593</v>
      </c>
      <c r="O8312" s="118"/>
    </row>
    <row r="8313" spans="9:15" x14ac:dyDescent="0.35">
      <c r="I8313" s="223">
        <v>51826</v>
      </c>
      <c r="J8313" s="233">
        <v>99.99614896068617</v>
      </c>
      <c r="K8313" s="235">
        <v>99.999495008162185</v>
      </c>
      <c r="L8313" s="235">
        <v>99.998296024044564</v>
      </c>
      <c r="M8313" s="118"/>
      <c r="N8313" s="118">
        <v>100.44108724021996</v>
      </c>
      <c r="O8313" s="118"/>
    </row>
    <row r="8314" spans="9:15" x14ac:dyDescent="0.35">
      <c r="I8314" s="223">
        <v>51827</v>
      </c>
      <c r="J8314" s="233">
        <v>99.996175519577619</v>
      </c>
      <c r="K8314" s="235">
        <v>99.999498490864767</v>
      </c>
      <c r="L8314" s="235">
        <v>99.998299365173864</v>
      </c>
      <c r="M8314" s="118"/>
      <c r="N8314" s="118">
        <v>100.44089849942399</v>
      </c>
      <c r="O8314" s="118"/>
    </row>
    <row r="8315" spans="9:15" x14ac:dyDescent="0.35">
      <c r="I8315" s="223">
        <v>51828</v>
      </c>
      <c r="J8315" s="233">
        <v>99.996202078469068</v>
      </c>
      <c r="K8315" s="235">
        <v>99.999501973567348</v>
      </c>
      <c r="L8315" s="235">
        <v>99.998302706303164</v>
      </c>
      <c r="M8315" s="118"/>
      <c r="N8315" s="118">
        <v>100.44070975862802</v>
      </c>
      <c r="O8315" s="118"/>
    </row>
    <row r="8316" spans="9:15" x14ac:dyDescent="0.35">
      <c r="I8316" s="223">
        <v>51829</v>
      </c>
      <c r="J8316" s="233">
        <v>99.996228637360517</v>
      </c>
      <c r="K8316" s="235">
        <v>99.999505456269929</v>
      </c>
      <c r="L8316" s="235">
        <v>99.998306047432465</v>
      </c>
      <c r="M8316" s="118"/>
      <c r="N8316" s="118">
        <v>100.44052101783205</v>
      </c>
      <c r="O8316" s="118"/>
    </row>
    <row r="8317" spans="9:15" x14ac:dyDescent="0.35">
      <c r="I8317" s="223">
        <v>51830</v>
      </c>
      <c r="J8317" s="233">
        <v>99.996255196251965</v>
      </c>
      <c r="K8317" s="235">
        <v>99.999508938972511</v>
      </c>
      <c r="L8317" s="235">
        <v>99.998309388561765</v>
      </c>
      <c r="M8317" s="118"/>
      <c r="N8317" s="118">
        <v>100.44033227703608</v>
      </c>
      <c r="O8317" s="118"/>
    </row>
    <row r="8318" spans="9:15" x14ac:dyDescent="0.35">
      <c r="I8318" s="223">
        <v>51831</v>
      </c>
      <c r="J8318" s="233">
        <v>99.996281755143414</v>
      </c>
      <c r="K8318" s="235">
        <v>99.999512421675092</v>
      </c>
      <c r="L8318" s="235">
        <v>99.998312729691065</v>
      </c>
      <c r="M8318" s="118"/>
      <c r="N8318" s="118">
        <v>100.44014353624011</v>
      </c>
      <c r="O8318" s="118"/>
    </row>
    <row r="8319" spans="9:15" x14ac:dyDescent="0.35">
      <c r="I8319" s="223">
        <v>51832</v>
      </c>
      <c r="J8319" s="233">
        <v>99.996308314034863</v>
      </c>
      <c r="K8319" s="235">
        <v>99.999515904377674</v>
      </c>
      <c r="L8319" s="235">
        <v>99.998316070820366</v>
      </c>
      <c r="M8319" s="118"/>
      <c r="N8319" s="118">
        <v>100.43995479544414</v>
      </c>
      <c r="O8319" s="118"/>
    </row>
    <row r="8320" spans="9:15" x14ac:dyDescent="0.35">
      <c r="I8320" s="223">
        <v>51833</v>
      </c>
      <c r="J8320" s="233">
        <v>99.996334872926312</v>
      </c>
      <c r="K8320" s="235">
        <v>99.999519387080255</v>
      </c>
      <c r="L8320" s="235">
        <v>99.998319411949666</v>
      </c>
      <c r="M8320" s="118"/>
      <c r="N8320" s="118">
        <v>100.43976605464817</v>
      </c>
      <c r="O8320" s="118"/>
    </row>
    <row r="8321" spans="9:15" x14ac:dyDescent="0.35">
      <c r="I8321" s="223">
        <v>51834</v>
      </c>
      <c r="J8321" s="233">
        <v>99.99636143181776</v>
      </c>
      <c r="K8321" s="235">
        <v>99.999522869782837</v>
      </c>
      <c r="L8321" s="235">
        <v>99.998322753078966</v>
      </c>
      <c r="M8321" s="118"/>
      <c r="N8321" s="118">
        <v>100.4395773138522</v>
      </c>
      <c r="O8321" s="118"/>
    </row>
    <row r="8322" spans="9:15" x14ac:dyDescent="0.35">
      <c r="I8322" s="223">
        <v>51835</v>
      </c>
      <c r="J8322" s="233">
        <v>99.996387990709209</v>
      </c>
      <c r="K8322" s="235">
        <v>99.999526352485418</v>
      </c>
      <c r="L8322" s="235">
        <v>99.998326094208267</v>
      </c>
      <c r="M8322" s="118"/>
      <c r="N8322" s="118">
        <v>100.43938857305623</v>
      </c>
      <c r="O8322" s="118"/>
    </row>
    <row r="8323" spans="9:15" x14ac:dyDescent="0.35">
      <c r="I8323" s="223">
        <v>51836</v>
      </c>
      <c r="J8323" s="233">
        <v>99.996414549600658</v>
      </c>
      <c r="K8323" s="235">
        <v>99.999529835188</v>
      </c>
      <c r="L8323" s="235">
        <v>99.998329435337567</v>
      </c>
      <c r="M8323" s="118"/>
      <c r="N8323" s="118">
        <v>100.43919983226026</v>
      </c>
      <c r="O8323" s="118"/>
    </row>
    <row r="8324" spans="9:15" x14ac:dyDescent="0.35">
      <c r="I8324" s="223">
        <v>51837</v>
      </c>
      <c r="J8324" s="233">
        <v>99.996441108492107</v>
      </c>
      <c r="K8324" s="235">
        <v>99.999533317890581</v>
      </c>
      <c r="L8324" s="235">
        <v>99.998332776466867</v>
      </c>
      <c r="M8324" s="118"/>
      <c r="N8324" s="118">
        <v>100.43901109146429</v>
      </c>
      <c r="O8324" s="118"/>
    </row>
    <row r="8325" spans="9:15" x14ac:dyDescent="0.35">
      <c r="I8325" s="223">
        <v>51838</v>
      </c>
      <c r="J8325" s="233">
        <v>99.996467667383556</v>
      </c>
      <c r="K8325" s="235">
        <v>99.999536800593162</v>
      </c>
      <c r="L8325" s="235">
        <v>99.998336117596168</v>
      </c>
      <c r="M8325" s="118"/>
      <c r="N8325" s="118">
        <v>100.43882235066832</v>
      </c>
      <c r="O8325" s="118"/>
    </row>
    <row r="8326" spans="9:15" x14ac:dyDescent="0.35">
      <c r="I8326" s="223">
        <v>51839</v>
      </c>
      <c r="J8326" s="233">
        <v>99.996494226275004</v>
      </c>
      <c r="K8326" s="235">
        <v>99.999540283295744</v>
      </c>
      <c r="L8326" s="235">
        <v>99.998339458725468</v>
      </c>
      <c r="M8326" s="118"/>
      <c r="N8326" s="118">
        <v>100.43863360987235</v>
      </c>
      <c r="O8326" s="118"/>
    </row>
    <row r="8327" spans="9:15" x14ac:dyDescent="0.35">
      <c r="I8327" s="223">
        <v>51840</v>
      </c>
      <c r="J8327" s="233">
        <v>99.996520785166453</v>
      </c>
      <c r="K8327" s="235">
        <v>99.999543765998325</v>
      </c>
      <c r="L8327" s="235">
        <v>99.998342799854768</v>
      </c>
      <c r="M8327" s="118"/>
      <c r="N8327" s="118">
        <v>100.43844486907638</v>
      </c>
      <c r="O8327" s="118"/>
    </row>
    <row r="8328" spans="9:15" x14ac:dyDescent="0.35">
      <c r="I8328" s="223">
        <v>51841</v>
      </c>
      <c r="J8328" s="233">
        <v>99.996547344057902</v>
      </c>
      <c r="K8328" s="235">
        <v>99.999547248700907</v>
      </c>
      <c r="L8328" s="235">
        <v>99.998346140984069</v>
      </c>
      <c r="M8328" s="118"/>
      <c r="N8328" s="118">
        <v>100.43825612828041</v>
      </c>
      <c r="O8328" s="118"/>
    </row>
    <row r="8329" spans="9:15" x14ac:dyDescent="0.35">
      <c r="I8329" s="223">
        <v>51842</v>
      </c>
      <c r="J8329" s="233">
        <v>99.996573902949351</v>
      </c>
      <c r="K8329" s="235">
        <v>99.999550731403488</v>
      </c>
      <c r="L8329" s="235">
        <v>99.998349482113369</v>
      </c>
      <c r="M8329" s="118"/>
      <c r="N8329" s="118">
        <v>100.43806738748444</v>
      </c>
      <c r="O8329" s="118"/>
    </row>
    <row r="8330" spans="9:15" x14ac:dyDescent="0.35">
      <c r="I8330" s="223">
        <v>51843</v>
      </c>
      <c r="J8330" s="233">
        <v>99.996600461840799</v>
      </c>
      <c r="K8330" s="235">
        <v>99.99955421410607</v>
      </c>
      <c r="L8330" s="235">
        <v>99.998352823242669</v>
      </c>
      <c r="M8330" s="118"/>
      <c r="N8330" s="118">
        <v>100.43787864668847</v>
      </c>
      <c r="O8330" s="118"/>
    </row>
    <row r="8331" spans="9:15" x14ac:dyDescent="0.35">
      <c r="I8331" s="223">
        <v>51844</v>
      </c>
      <c r="J8331" s="233">
        <v>99.996627020732248</v>
      </c>
      <c r="K8331" s="235">
        <v>99.999557696808651</v>
      </c>
      <c r="L8331" s="235">
        <v>99.99835616437197</v>
      </c>
      <c r="M8331" s="118"/>
      <c r="N8331" s="118">
        <v>100.4376899058925</v>
      </c>
      <c r="O8331" s="118"/>
    </row>
    <row r="8332" spans="9:15" x14ac:dyDescent="0.35">
      <c r="I8332" s="223">
        <v>51845</v>
      </c>
      <c r="J8332" s="233">
        <v>99.996653579623697</v>
      </c>
      <c r="K8332" s="235">
        <v>99.999561179511232</v>
      </c>
      <c r="L8332" s="235">
        <v>99.99835950550127</v>
      </c>
      <c r="M8332" s="118"/>
      <c r="N8332" s="118">
        <v>100.43750116509653</v>
      </c>
      <c r="O8332" s="118"/>
    </row>
    <row r="8333" spans="9:15" x14ac:dyDescent="0.35">
      <c r="I8333" s="223">
        <v>51846</v>
      </c>
      <c r="J8333" s="233">
        <v>99.996680138515146</v>
      </c>
      <c r="K8333" s="235">
        <v>99.999564662213814</v>
      </c>
      <c r="L8333" s="235">
        <v>99.99836284663057</v>
      </c>
      <c r="M8333" s="118"/>
      <c r="N8333" s="118">
        <v>100.43731242430056</v>
      </c>
      <c r="O8333" s="118"/>
    </row>
    <row r="8334" spans="9:15" x14ac:dyDescent="0.35">
      <c r="I8334" s="223">
        <v>51847</v>
      </c>
      <c r="J8334" s="233">
        <v>99.996706697406594</v>
      </c>
      <c r="K8334" s="235">
        <v>99.999568144916395</v>
      </c>
      <c r="L8334" s="235">
        <v>99.998366187759871</v>
      </c>
      <c r="M8334" s="118"/>
      <c r="N8334" s="118">
        <v>100.43712368350459</v>
      </c>
      <c r="O8334" s="118"/>
    </row>
    <row r="8335" spans="9:15" x14ac:dyDescent="0.35">
      <c r="I8335" s="223">
        <v>51848</v>
      </c>
      <c r="J8335" s="233">
        <v>99.996733256298043</v>
      </c>
      <c r="K8335" s="235">
        <v>99.999571627618977</v>
      </c>
      <c r="L8335" s="235">
        <v>99.998369528889171</v>
      </c>
      <c r="M8335" s="118"/>
      <c r="N8335" s="118">
        <v>100.43693494270862</v>
      </c>
      <c r="O8335" s="118"/>
    </row>
    <row r="8336" spans="9:15" x14ac:dyDescent="0.35">
      <c r="I8336" s="223">
        <v>51849</v>
      </c>
      <c r="J8336" s="233">
        <v>99.996759815189492</v>
      </c>
      <c r="K8336" s="235">
        <v>99.999575110321558</v>
      </c>
      <c r="L8336" s="235">
        <v>99.998372870018471</v>
      </c>
      <c r="M8336" s="118"/>
      <c r="N8336" s="118">
        <v>100.43674620191265</v>
      </c>
      <c r="O8336" s="118"/>
    </row>
    <row r="8337" spans="9:15" x14ac:dyDescent="0.35">
      <c r="I8337" s="223">
        <v>51850</v>
      </c>
      <c r="J8337" s="233">
        <v>99.996786374080941</v>
      </c>
      <c r="K8337" s="235">
        <v>99.99957859302414</v>
      </c>
      <c r="L8337" s="235">
        <v>99.998376211147772</v>
      </c>
      <c r="M8337" s="118"/>
      <c r="N8337" s="118">
        <v>100.43655746111668</v>
      </c>
      <c r="O8337" s="118"/>
    </row>
    <row r="8338" spans="9:15" x14ac:dyDescent="0.35">
      <c r="I8338" s="223">
        <v>51851</v>
      </c>
      <c r="J8338" s="233">
        <v>99.996812932972389</v>
      </c>
      <c r="K8338" s="235">
        <v>99.999582075726721</v>
      </c>
      <c r="L8338" s="235">
        <v>99.998379552277072</v>
      </c>
      <c r="M8338" s="118"/>
      <c r="N8338" s="118">
        <v>100.43636872032071</v>
      </c>
      <c r="O8338" s="118"/>
    </row>
    <row r="8339" spans="9:15" x14ac:dyDescent="0.35">
      <c r="I8339" s="223">
        <v>51852</v>
      </c>
      <c r="J8339" s="233">
        <v>99.996839491863838</v>
      </c>
      <c r="K8339" s="235">
        <v>99.999585558429303</v>
      </c>
      <c r="L8339" s="235">
        <v>99.998382893406372</v>
      </c>
      <c r="M8339" s="118"/>
      <c r="N8339" s="118">
        <v>100.43617997952474</v>
      </c>
      <c r="O8339" s="118"/>
    </row>
    <row r="8340" spans="9:15" x14ac:dyDescent="0.35">
      <c r="I8340" s="223">
        <v>51853</v>
      </c>
      <c r="J8340" s="233">
        <v>99.996866050755287</v>
      </c>
      <c r="K8340" s="235">
        <v>99.999589041131884</v>
      </c>
      <c r="L8340" s="235">
        <v>99.998386234535673</v>
      </c>
      <c r="M8340" s="118"/>
      <c r="N8340" s="118">
        <v>100.43599123872877</v>
      </c>
      <c r="O8340" s="118"/>
    </row>
    <row r="8341" spans="9:15" x14ac:dyDescent="0.35">
      <c r="I8341" s="223">
        <v>51854</v>
      </c>
      <c r="J8341" s="233">
        <v>99.996892609646736</v>
      </c>
      <c r="K8341" s="235">
        <v>99.999592523834465</v>
      </c>
      <c r="L8341" s="235">
        <v>99.998389575664973</v>
      </c>
      <c r="M8341" s="118"/>
      <c r="N8341" s="118">
        <v>100.4358024979328</v>
      </c>
      <c r="O8341" s="118"/>
    </row>
    <row r="8342" spans="9:15" x14ac:dyDescent="0.35">
      <c r="I8342" s="223">
        <v>51855</v>
      </c>
      <c r="J8342" s="233">
        <v>99.996919168538184</v>
      </c>
      <c r="K8342" s="235">
        <v>99.999596006537047</v>
      </c>
      <c r="L8342" s="235">
        <v>99.998392916794273</v>
      </c>
      <c r="M8342" s="118"/>
      <c r="N8342" s="118">
        <v>100.43561375713684</v>
      </c>
      <c r="O8342" s="118"/>
    </row>
    <row r="8343" spans="9:15" x14ac:dyDescent="0.35">
      <c r="I8343" s="223">
        <v>51856</v>
      </c>
      <c r="J8343" s="233">
        <v>99.996945727429633</v>
      </c>
      <c r="K8343" s="235">
        <v>99.999599489239628</v>
      </c>
      <c r="L8343" s="235">
        <v>99.998396257923574</v>
      </c>
      <c r="M8343" s="118"/>
      <c r="N8343" s="118">
        <v>100.43542501634086</v>
      </c>
      <c r="O8343" s="118"/>
    </row>
    <row r="8344" spans="9:15" x14ac:dyDescent="0.35">
      <c r="I8344" s="223">
        <v>51857</v>
      </c>
      <c r="J8344" s="233">
        <v>99.996972286321082</v>
      </c>
      <c r="K8344" s="235">
        <v>99.99960297194221</v>
      </c>
      <c r="L8344" s="235">
        <v>99.998399599052874</v>
      </c>
      <c r="M8344" s="118"/>
      <c r="N8344" s="118">
        <v>100.4352362755449</v>
      </c>
      <c r="O8344" s="118"/>
    </row>
    <row r="8345" spans="9:15" x14ac:dyDescent="0.35">
      <c r="I8345" s="223">
        <v>51858</v>
      </c>
      <c r="J8345" s="233">
        <v>99.996998845212531</v>
      </c>
      <c r="K8345" s="235">
        <v>99.999606454644791</v>
      </c>
      <c r="L8345" s="235">
        <v>99.998402940182174</v>
      </c>
      <c r="M8345" s="118"/>
      <c r="N8345" s="118">
        <v>100.43504753474892</v>
      </c>
      <c r="O8345" s="118"/>
    </row>
    <row r="8346" spans="9:15" x14ac:dyDescent="0.35">
      <c r="I8346" s="223">
        <v>51859</v>
      </c>
      <c r="J8346" s="233">
        <v>99.997025404103979</v>
      </c>
      <c r="K8346" s="235">
        <v>99.999609937347373</v>
      </c>
      <c r="L8346" s="235">
        <v>99.998406281311475</v>
      </c>
      <c r="M8346" s="118"/>
      <c r="N8346" s="118">
        <v>100.43485879395296</v>
      </c>
      <c r="O8346" s="118"/>
    </row>
    <row r="8347" spans="9:15" x14ac:dyDescent="0.35">
      <c r="I8347" s="223">
        <v>51860</v>
      </c>
      <c r="J8347" s="233">
        <v>99.997051962995428</v>
      </c>
      <c r="K8347" s="235">
        <v>99.999613420049954</v>
      </c>
      <c r="L8347" s="235">
        <v>99.998409622440775</v>
      </c>
      <c r="M8347" s="118"/>
      <c r="N8347" s="118">
        <v>100.43467005315698</v>
      </c>
      <c r="O8347" s="118"/>
    </row>
    <row r="8348" spans="9:15" x14ac:dyDescent="0.35">
      <c r="I8348" s="223">
        <v>51861</v>
      </c>
      <c r="J8348" s="233">
        <v>99.997078521886877</v>
      </c>
      <c r="K8348" s="235">
        <v>99.999616902752535</v>
      </c>
      <c r="L8348" s="235">
        <v>99.998412963570075</v>
      </c>
      <c r="M8348" s="118"/>
      <c r="N8348" s="118">
        <v>100.43448131236102</v>
      </c>
      <c r="O8348" s="118"/>
    </row>
    <row r="8349" spans="9:15" x14ac:dyDescent="0.35">
      <c r="I8349" s="223">
        <v>51862</v>
      </c>
      <c r="J8349" s="233">
        <v>99.997105080778326</v>
      </c>
      <c r="K8349" s="235">
        <v>99.999620385455117</v>
      </c>
      <c r="L8349" s="235">
        <v>99.998416304699376</v>
      </c>
      <c r="M8349" s="118"/>
      <c r="N8349" s="118">
        <v>100.43429257156504</v>
      </c>
      <c r="O8349" s="118"/>
    </row>
    <row r="8350" spans="9:15" x14ac:dyDescent="0.35">
      <c r="I8350" s="223">
        <v>51863</v>
      </c>
      <c r="J8350" s="233">
        <v>99.997131639669774</v>
      </c>
      <c r="K8350" s="235">
        <v>99.999623868157698</v>
      </c>
      <c r="L8350" s="235">
        <v>99.998419645828676</v>
      </c>
      <c r="M8350" s="118"/>
      <c r="N8350" s="118">
        <v>100.43410383076908</v>
      </c>
      <c r="O8350" s="118"/>
    </row>
    <row r="8351" spans="9:15" x14ac:dyDescent="0.35">
      <c r="I8351" s="223">
        <v>51864</v>
      </c>
      <c r="J8351" s="233">
        <v>99.997158198561223</v>
      </c>
      <c r="K8351" s="235">
        <v>99.99962735086028</v>
      </c>
      <c r="L8351" s="235">
        <v>99.998422986957976</v>
      </c>
      <c r="M8351" s="118"/>
      <c r="N8351" s="118">
        <v>100.4339150899731</v>
      </c>
      <c r="O8351" s="118"/>
    </row>
    <row r="8352" spans="9:15" x14ac:dyDescent="0.35">
      <c r="I8352" s="223">
        <v>51865</v>
      </c>
      <c r="J8352" s="233">
        <v>99.997184757452672</v>
      </c>
      <c r="K8352" s="235">
        <v>99.999630833562861</v>
      </c>
      <c r="L8352" s="235">
        <v>99.998426328087277</v>
      </c>
      <c r="M8352" s="118"/>
      <c r="N8352" s="118">
        <v>100.43372634917714</v>
      </c>
      <c r="O8352" s="118"/>
    </row>
    <row r="8353" spans="9:15" x14ac:dyDescent="0.35">
      <c r="I8353" s="223">
        <v>51866</v>
      </c>
      <c r="J8353" s="233">
        <v>99.997211316344121</v>
      </c>
      <c r="K8353" s="235">
        <v>99.999634316265443</v>
      </c>
      <c r="L8353" s="235">
        <v>99.998429669216577</v>
      </c>
      <c r="M8353" s="118"/>
      <c r="N8353" s="118">
        <v>100.43353760838116</v>
      </c>
      <c r="O8353" s="118"/>
    </row>
    <row r="8354" spans="9:15" x14ac:dyDescent="0.35">
      <c r="I8354" s="223">
        <v>51867</v>
      </c>
      <c r="J8354" s="233">
        <v>99.99723787523557</v>
      </c>
      <c r="K8354" s="235">
        <v>99.999637798968024</v>
      </c>
      <c r="L8354" s="235">
        <v>99.998433010345877</v>
      </c>
      <c r="M8354" s="118"/>
      <c r="N8354" s="118">
        <v>100.4333488675852</v>
      </c>
      <c r="O8354" s="118"/>
    </row>
    <row r="8355" spans="9:15" x14ac:dyDescent="0.35">
      <c r="I8355" s="223">
        <v>51868</v>
      </c>
      <c r="J8355" s="233">
        <v>99.997264434127018</v>
      </c>
      <c r="K8355" s="235">
        <v>99.999641281670606</v>
      </c>
      <c r="L8355" s="235">
        <v>99.998436351475178</v>
      </c>
      <c r="M8355" s="118"/>
      <c r="N8355" s="118">
        <v>100.43316012678922</v>
      </c>
      <c r="O8355" s="118"/>
    </row>
    <row r="8356" spans="9:15" x14ac:dyDescent="0.35">
      <c r="I8356" s="223">
        <v>51869</v>
      </c>
      <c r="J8356" s="233">
        <v>99.997290993018467</v>
      </c>
      <c r="K8356" s="235">
        <v>99.999644764373187</v>
      </c>
      <c r="L8356" s="235">
        <v>99.998439692604478</v>
      </c>
      <c r="M8356" s="118"/>
      <c r="N8356" s="118">
        <v>100.43297138599326</v>
      </c>
      <c r="O8356" s="118"/>
    </row>
    <row r="8357" spans="9:15" x14ac:dyDescent="0.35">
      <c r="I8357" s="223">
        <v>51870</v>
      </c>
      <c r="J8357" s="233">
        <v>99.997317551909916</v>
      </c>
      <c r="K8357" s="235">
        <v>99.999648247075768</v>
      </c>
      <c r="L8357" s="235">
        <v>99.998443033733778</v>
      </c>
      <c r="M8357" s="118"/>
      <c r="N8357" s="118">
        <v>100.43278264519728</v>
      </c>
      <c r="O8357" s="118"/>
    </row>
    <row r="8358" spans="9:15" x14ac:dyDescent="0.35">
      <c r="I8358" s="223">
        <v>51871</v>
      </c>
      <c r="J8358" s="233">
        <v>99.997344110801365</v>
      </c>
      <c r="K8358" s="235">
        <v>99.99965172977835</v>
      </c>
      <c r="L8358" s="235">
        <v>99.998446374863079</v>
      </c>
      <c r="M8358" s="118"/>
      <c r="N8358" s="118">
        <v>100.43259390440132</v>
      </c>
      <c r="O8358" s="118"/>
    </row>
    <row r="8359" spans="9:15" x14ac:dyDescent="0.35">
      <c r="I8359" s="223">
        <v>51872</v>
      </c>
      <c r="J8359" s="233">
        <v>99.997370669692813</v>
      </c>
      <c r="K8359" s="235">
        <v>99.999655212480931</v>
      </c>
      <c r="L8359" s="235">
        <v>99.998449715992379</v>
      </c>
      <c r="M8359" s="118"/>
      <c r="N8359" s="118">
        <v>100.43240516360534</v>
      </c>
      <c r="O8359" s="118"/>
    </row>
    <row r="8360" spans="9:15" x14ac:dyDescent="0.35">
      <c r="I8360" s="223">
        <v>51873</v>
      </c>
      <c r="J8360" s="233">
        <v>99.997397228584262</v>
      </c>
      <c r="K8360" s="235">
        <v>99.999658695183513</v>
      </c>
      <c r="L8360" s="235">
        <v>99.998453057121679</v>
      </c>
      <c r="M8360" s="118"/>
      <c r="N8360" s="118">
        <v>100.43221642280938</v>
      </c>
      <c r="O8360" s="118"/>
    </row>
    <row r="8361" spans="9:15" x14ac:dyDescent="0.35">
      <c r="I8361" s="223">
        <v>51874</v>
      </c>
      <c r="J8361" s="233">
        <v>99.997423787475711</v>
      </c>
      <c r="K8361" s="235">
        <v>99.999662177886094</v>
      </c>
      <c r="L8361" s="235">
        <v>99.99845639825098</v>
      </c>
      <c r="M8361" s="118"/>
      <c r="N8361" s="118">
        <v>100.4320276820134</v>
      </c>
      <c r="O8361" s="118"/>
    </row>
    <row r="8362" spans="9:15" x14ac:dyDescent="0.35">
      <c r="I8362" s="223">
        <v>51875</v>
      </c>
      <c r="J8362" s="233">
        <v>99.99745034636716</v>
      </c>
      <c r="K8362" s="235">
        <v>99.999665660588676</v>
      </c>
      <c r="L8362" s="235">
        <v>99.99845973938028</v>
      </c>
      <c r="M8362" s="118"/>
      <c r="N8362" s="118">
        <v>100.43183894121744</v>
      </c>
      <c r="O8362" s="118"/>
    </row>
    <row r="8363" spans="9:15" x14ac:dyDescent="0.35">
      <c r="I8363" s="223">
        <v>51876</v>
      </c>
      <c r="J8363" s="233">
        <v>99.997476905258608</v>
      </c>
      <c r="K8363" s="235">
        <v>99.999669143291257</v>
      </c>
      <c r="L8363" s="235">
        <v>99.99846308050958</v>
      </c>
      <c r="M8363" s="118"/>
      <c r="N8363" s="118">
        <v>100.43165020042146</v>
      </c>
      <c r="O8363" s="118"/>
    </row>
    <row r="8364" spans="9:15" x14ac:dyDescent="0.35">
      <c r="I8364" s="223">
        <v>51877</v>
      </c>
      <c r="J8364" s="233">
        <v>99.997503464150057</v>
      </c>
      <c r="K8364" s="235">
        <v>99.999672625993838</v>
      </c>
      <c r="L8364" s="235">
        <v>99.998466421638881</v>
      </c>
      <c r="M8364" s="118"/>
      <c r="N8364" s="118">
        <v>100.4314614596255</v>
      </c>
      <c r="O8364" s="118"/>
    </row>
    <row r="8365" spans="9:15" x14ac:dyDescent="0.35">
      <c r="I8365" s="223">
        <v>51878</v>
      </c>
      <c r="J8365" s="233">
        <v>99.997530023041506</v>
      </c>
      <c r="K8365" s="235">
        <v>99.99967610869642</v>
      </c>
      <c r="L8365" s="235">
        <v>99.998469762768181</v>
      </c>
      <c r="M8365" s="118"/>
      <c r="N8365" s="118">
        <v>100.43127271882952</v>
      </c>
      <c r="O8365" s="118"/>
    </row>
    <row r="8366" spans="9:15" x14ac:dyDescent="0.35">
      <c r="I8366" s="223">
        <v>51879</v>
      </c>
      <c r="J8366" s="233">
        <v>99.997556581932955</v>
      </c>
      <c r="K8366" s="235">
        <v>99.999679591399001</v>
      </c>
      <c r="L8366" s="235">
        <v>99.998473103897481</v>
      </c>
      <c r="M8366" s="118"/>
      <c r="N8366" s="118">
        <v>100.43108397803356</v>
      </c>
      <c r="O8366" s="118"/>
    </row>
    <row r="8367" spans="9:15" x14ac:dyDescent="0.35">
      <c r="I8367" s="223">
        <v>51880</v>
      </c>
      <c r="J8367" s="233">
        <v>99.997583140824403</v>
      </c>
      <c r="K8367" s="235">
        <v>99.999683074101583</v>
      </c>
      <c r="L8367" s="235">
        <v>99.998476445026782</v>
      </c>
      <c r="M8367" s="118"/>
      <c r="N8367" s="118">
        <v>100.43089523723758</v>
      </c>
      <c r="O8367" s="118"/>
    </row>
    <row r="8368" spans="9:15" x14ac:dyDescent="0.35">
      <c r="I8368" s="223">
        <v>51881</v>
      </c>
      <c r="J8368" s="233">
        <v>99.997609699715852</v>
      </c>
      <c r="K8368" s="235">
        <v>99.999686556804164</v>
      </c>
      <c r="L8368" s="235">
        <v>99.998479786156082</v>
      </c>
      <c r="M8368" s="118"/>
      <c r="N8368" s="118">
        <v>100.43070649644162</v>
      </c>
      <c r="O8368" s="118"/>
    </row>
    <row r="8369" spans="9:15" x14ac:dyDescent="0.35">
      <c r="I8369" s="223">
        <v>51882</v>
      </c>
      <c r="J8369" s="233">
        <v>99.997636258607301</v>
      </c>
      <c r="K8369" s="235">
        <v>99.999690039506746</v>
      </c>
      <c r="L8369" s="235">
        <v>99.998483127285382</v>
      </c>
      <c r="M8369" s="118"/>
      <c r="N8369" s="118">
        <v>100.43051775564564</v>
      </c>
      <c r="O8369" s="118"/>
    </row>
    <row r="8370" spans="9:15" x14ac:dyDescent="0.35">
      <c r="I8370" s="223">
        <v>51883</v>
      </c>
      <c r="J8370" s="233">
        <v>99.99766281749875</v>
      </c>
      <c r="K8370" s="235">
        <v>99.999693522209327</v>
      </c>
      <c r="L8370" s="235">
        <v>99.998486468414683</v>
      </c>
      <c r="M8370" s="118"/>
      <c r="N8370" s="118">
        <v>100.43032901484968</v>
      </c>
      <c r="O8370" s="118"/>
    </row>
    <row r="8371" spans="9:15" x14ac:dyDescent="0.35">
      <c r="I8371" s="223">
        <v>51884</v>
      </c>
      <c r="J8371" s="233">
        <v>99.997689376390198</v>
      </c>
      <c r="K8371" s="235">
        <v>99.999697004911908</v>
      </c>
      <c r="L8371" s="235">
        <v>99.998489809543983</v>
      </c>
      <c r="M8371" s="118"/>
      <c r="N8371" s="118">
        <v>100.4301402740537</v>
      </c>
      <c r="O8371" s="118"/>
    </row>
    <row r="8372" spans="9:15" x14ac:dyDescent="0.35">
      <c r="I8372" s="223">
        <v>51885</v>
      </c>
      <c r="J8372" s="233">
        <v>99.997715935281647</v>
      </c>
      <c r="K8372" s="235">
        <v>99.99970048761449</v>
      </c>
      <c r="L8372" s="235">
        <v>99.998493150673283</v>
      </c>
      <c r="M8372" s="118"/>
      <c r="N8372" s="118">
        <v>100.42995153325774</v>
      </c>
      <c r="O8372" s="118"/>
    </row>
    <row r="8373" spans="9:15" x14ac:dyDescent="0.35">
      <c r="I8373" s="223">
        <v>51886</v>
      </c>
      <c r="J8373" s="233">
        <v>99.997742494173096</v>
      </c>
      <c r="K8373" s="235">
        <v>99.999703970317071</v>
      </c>
      <c r="L8373" s="235">
        <v>99.998496491802584</v>
      </c>
      <c r="M8373" s="118"/>
      <c r="N8373" s="118">
        <v>100.42976279246176</v>
      </c>
      <c r="O8373" s="118"/>
    </row>
    <row r="8374" spans="9:15" x14ac:dyDescent="0.35">
      <c r="I8374" s="223">
        <v>51887</v>
      </c>
      <c r="J8374" s="233">
        <v>99.997769053064545</v>
      </c>
      <c r="K8374" s="235">
        <v>99.999707453019653</v>
      </c>
      <c r="L8374" s="235">
        <v>99.998499832931884</v>
      </c>
      <c r="M8374" s="118"/>
      <c r="N8374" s="118">
        <v>100.4295740516658</v>
      </c>
      <c r="O8374" s="118"/>
    </row>
    <row r="8375" spans="9:15" x14ac:dyDescent="0.35">
      <c r="I8375" s="223">
        <v>51888</v>
      </c>
      <c r="J8375" s="233">
        <v>99.997795611955993</v>
      </c>
      <c r="K8375" s="235">
        <v>99.999710935722234</v>
      </c>
      <c r="L8375" s="235">
        <v>99.998503174061184</v>
      </c>
      <c r="M8375" s="118"/>
      <c r="N8375" s="118">
        <v>100.42938531086982</v>
      </c>
      <c r="O8375" s="118"/>
    </row>
    <row r="8376" spans="9:15" x14ac:dyDescent="0.35">
      <c r="I8376" s="223">
        <v>51889</v>
      </c>
      <c r="J8376" s="233">
        <v>99.997822170847442</v>
      </c>
      <c r="K8376" s="235">
        <v>99.999714418424816</v>
      </c>
      <c r="L8376" s="235">
        <v>99.998506515190485</v>
      </c>
      <c r="M8376" s="118"/>
      <c r="N8376" s="118">
        <v>100.42919657007386</v>
      </c>
      <c r="O8376" s="118"/>
    </row>
    <row r="8377" spans="9:15" x14ac:dyDescent="0.35">
      <c r="I8377" s="223">
        <v>51890</v>
      </c>
      <c r="J8377" s="233">
        <v>99.997848729738891</v>
      </c>
      <c r="K8377" s="235">
        <v>99.999717901127397</v>
      </c>
      <c r="L8377" s="235">
        <v>99.998509856319785</v>
      </c>
      <c r="M8377" s="118"/>
      <c r="N8377" s="118">
        <v>100.42900782927788</v>
      </c>
      <c r="O8377" s="118"/>
    </row>
    <row r="8378" spans="9:15" x14ac:dyDescent="0.35">
      <c r="I8378" s="223">
        <v>51891</v>
      </c>
      <c r="J8378" s="233">
        <v>99.99787528863034</v>
      </c>
      <c r="K8378" s="235">
        <v>99.999721383829979</v>
      </c>
      <c r="L8378" s="235">
        <v>99.998513197449086</v>
      </c>
      <c r="M8378" s="118"/>
      <c r="N8378" s="118">
        <v>100.42881908848192</v>
      </c>
      <c r="O8378" s="118"/>
    </row>
    <row r="8379" spans="9:15" x14ac:dyDescent="0.35">
      <c r="I8379" s="223">
        <v>51892</v>
      </c>
      <c r="J8379" s="233">
        <v>99.997901847521788</v>
      </c>
      <c r="K8379" s="235">
        <v>99.99972486653256</v>
      </c>
      <c r="L8379" s="235">
        <v>99.998516538578386</v>
      </c>
      <c r="M8379" s="118"/>
      <c r="N8379" s="118">
        <v>100.42863034768594</v>
      </c>
      <c r="O8379" s="118"/>
    </row>
    <row r="8380" spans="9:15" x14ac:dyDescent="0.35">
      <c r="I8380" s="223">
        <v>51893</v>
      </c>
      <c r="J8380" s="233">
        <v>99.997928406413237</v>
      </c>
      <c r="K8380" s="235">
        <v>99.999728349235141</v>
      </c>
      <c r="L8380" s="235">
        <v>99.998519879707686</v>
      </c>
      <c r="M8380" s="118"/>
      <c r="N8380" s="118">
        <v>100.42844160688998</v>
      </c>
      <c r="O8380" s="118"/>
    </row>
    <row r="8381" spans="9:15" x14ac:dyDescent="0.35">
      <c r="I8381" s="223">
        <v>51894</v>
      </c>
      <c r="J8381" s="233">
        <v>99.997954965304686</v>
      </c>
      <c r="K8381" s="235">
        <v>99.999731831937723</v>
      </c>
      <c r="L8381" s="235">
        <v>99.998523220836987</v>
      </c>
      <c r="M8381" s="118"/>
      <c r="N8381" s="118">
        <v>100.428252866094</v>
      </c>
      <c r="O8381" s="118"/>
    </row>
    <row r="8382" spans="9:15" x14ac:dyDescent="0.35">
      <c r="I8382" s="223">
        <v>51895</v>
      </c>
      <c r="J8382" s="233">
        <v>99.997981524196135</v>
      </c>
      <c r="K8382" s="235">
        <v>99.999735314640304</v>
      </c>
      <c r="L8382" s="235">
        <v>99.998526561966287</v>
      </c>
      <c r="M8382" s="118"/>
      <c r="N8382" s="118">
        <v>100.42806412529804</v>
      </c>
      <c r="O8382" s="118"/>
    </row>
    <row r="8383" spans="9:15" x14ac:dyDescent="0.35">
      <c r="I8383" s="223">
        <v>51896</v>
      </c>
      <c r="J8383" s="233">
        <v>99.998008083087583</v>
      </c>
      <c r="K8383" s="235">
        <v>99.999738797342886</v>
      </c>
      <c r="L8383" s="235">
        <v>99.998529903095587</v>
      </c>
      <c r="M8383" s="118"/>
      <c r="N8383" s="118">
        <v>100.42787538450206</v>
      </c>
      <c r="O8383" s="118"/>
    </row>
    <row r="8384" spans="9:15" x14ac:dyDescent="0.35">
      <c r="I8384" s="223">
        <v>51897</v>
      </c>
      <c r="J8384" s="233">
        <v>99.998034641979032</v>
      </c>
      <c r="K8384" s="235">
        <v>99.999742280045467</v>
      </c>
      <c r="L8384" s="235">
        <v>99.998533244224888</v>
      </c>
      <c r="M8384" s="118"/>
      <c r="N8384" s="118">
        <v>100.4276866437061</v>
      </c>
      <c r="O8384" s="118"/>
    </row>
    <row r="8385" spans="9:15" x14ac:dyDescent="0.35">
      <c r="I8385" s="223">
        <v>51898</v>
      </c>
      <c r="J8385" s="233">
        <v>99.998061200870481</v>
      </c>
      <c r="K8385" s="235">
        <v>99.999745762748049</v>
      </c>
      <c r="L8385" s="235">
        <v>99.998536585354188</v>
      </c>
      <c r="M8385" s="118"/>
      <c r="N8385" s="118">
        <v>100.42749790291012</v>
      </c>
      <c r="O8385" s="118"/>
    </row>
    <row r="8386" spans="9:15" x14ac:dyDescent="0.35">
      <c r="I8386" s="223">
        <v>51899</v>
      </c>
      <c r="J8386" s="233">
        <v>99.99808775976193</v>
      </c>
      <c r="K8386" s="235">
        <v>99.99974924545063</v>
      </c>
      <c r="L8386" s="235">
        <v>99.998539926483488</v>
      </c>
      <c r="M8386" s="118"/>
      <c r="N8386" s="118">
        <v>100.42730916211416</v>
      </c>
      <c r="O8386" s="118"/>
    </row>
    <row r="8387" spans="9:15" x14ac:dyDescent="0.35">
      <c r="I8387" s="223">
        <v>51900</v>
      </c>
      <c r="J8387" s="233">
        <v>99.998114318653379</v>
      </c>
      <c r="K8387" s="235">
        <v>99.999752728153211</v>
      </c>
      <c r="L8387" s="235">
        <v>99.998543267612789</v>
      </c>
      <c r="M8387" s="118"/>
      <c r="N8387" s="118">
        <v>100.42712042131818</v>
      </c>
      <c r="O8387" s="118"/>
    </row>
    <row r="8388" spans="9:15" x14ac:dyDescent="0.35">
      <c r="I8388" s="223">
        <v>51901</v>
      </c>
      <c r="J8388" s="233">
        <v>99.998140877544827</v>
      </c>
      <c r="K8388" s="235">
        <v>99.999756210855793</v>
      </c>
      <c r="L8388" s="235">
        <v>99.998546608742089</v>
      </c>
      <c r="M8388" s="118"/>
      <c r="N8388" s="118">
        <v>100.42693168052222</v>
      </c>
      <c r="O8388" s="118"/>
    </row>
    <row r="8389" spans="9:15" x14ac:dyDescent="0.35">
      <c r="I8389" s="223">
        <v>51902</v>
      </c>
      <c r="J8389" s="233">
        <v>99.998167436436276</v>
      </c>
      <c r="K8389" s="235">
        <v>99.999759693558374</v>
      </c>
      <c r="L8389" s="235">
        <v>99.998549949871389</v>
      </c>
      <c r="M8389" s="118"/>
      <c r="N8389" s="118">
        <v>100.42674293972624</v>
      </c>
      <c r="O8389" s="118"/>
    </row>
    <row r="8390" spans="9:15" x14ac:dyDescent="0.35">
      <c r="I8390" s="223">
        <v>51903</v>
      </c>
      <c r="J8390" s="233">
        <v>99.998193995327725</v>
      </c>
      <c r="K8390" s="235">
        <v>99.999763176260956</v>
      </c>
      <c r="L8390" s="235">
        <v>99.99855329100069</v>
      </c>
      <c r="M8390" s="118"/>
      <c r="N8390" s="118">
        <v>100.42655419893028</v>
      </c>
      <c r="O8390" s="118"/>
    </row>
    <row r="8391" spans="9:15" x14ac:dyDescent="0.35">
      <c r="I8391" s="223">
        <v>51904</v>
      </c>
      <c r="J8391" s="233">
        <v>99.998220554219174</v>
      </c>
      <c r="K8391" s="235">
        <v>99.999766658963537</v>
      </c>
      <c r="L8391" s="235">
        <v>99.99855663212999</v>
      </c>
      <c r="M8391" s="118"/>
      <c r="N8391" s="118">
        <v>100.4263654581343</v>
      </c>
      <c r="O8391" s="118"/>
    </row>
    <row r="8392" spans="9:15" x14ac:dyDescent="0.35">
      <c r="I8392" s="223">
        <v>51905</v>
      </c>
      <c r="J8392" s="233">
        <v>99.998247113110622</v>
      </c>
      <c r="K8392" s="235">
        <v>99.999770141666119</v>
      </c>
      <c r="L8392" s="235">
        <v>99.99855997325929</v>
      </c>
      <c r="M8392" s="118"/>
      <c r="N8392" s="118">
        <v>100.42617671733834</v>
      </c>
      <c r="O8392" s="118"/>
    </row>
    <row r="8393" spans="9:15" x14ac:dyDescent="0.35">
      <c r="I8393" s="223">
        <v>51906</v>
      </c>
      <c r="J8393" s="233">
        <v>99.998273672002071</v>
      </c>
      <c r="K8393" s="235">
        <v>99.9997736243687</v>
      </c>
      <c r="L8393" s="235">
        <v>99.998563314388591</v>
      </c>
      <c r="M8393" s="118"/>
      <c r="N8393" s="118">
        <v>100.42598797654236</v>
      </c>
      <c r="O8393" s="118"/>
    </row>
    <row r="8394" spans="9:15" x14ac:dyDescent="0.35">
      <c r="I8394" s="223">
        <v>51907</v>
      </c>
      <c r="J8394" s="233">
        <v>99.99830023089352</v>
      </c>
      <c r="K8394" s="235">
        <v>99.999777107071282</v>
      </c>
      <c r="L8394" s="235">
        <v>99.998566655517891</v>
      </c>
      <c r="M8394" s="118"/>
      <c r="N8394" s="118">
        <v>100.4257992357464</v>
      </c>
      <c r="O8394" s="118"/>
    </row>
    <row r="8395" spans="9:15" x14ac:dyDescent="0.35">
      <c r="I8395" s="223">
        <v>51908</v>
      </c>
      <c r="J8395" s="233">
        <v>99.998326789784969</v>
      </c>
      <c r="K8395" s="235">
        <v>99.999780589773863</v>
      </c>
      <c r="L8395" s="235">
        <v>99.998569996647191</v>
      </c>
      <c r="M8395" s="118"/>
      <c r="N8395" s="118">
        <v>100.42561049495042</v>
      </c>
      <c r="O8395" s="118"/>
    </row>
    <row r="8396" spans="9:15" x14ac:dyDescent="0.35">
      <c r="I8396" s="223">
        <v>51909</v>
      </c>
      <c r="J8396" s="233">
        <v>99.998353348676417</v>
      </c>
      <c r="K8396" s="235">
        <v>99.999784072476444</v>
      </c>
      <c r="L8396" s="235">
        <v>99.998573337776492</v>
      </c>
      <c r="M8396" s="118"/>
      <c r="N8396" s="118">
        <v>100.42542175415446</v>
      </c>
      <c r="O8396" s="118"/>
    </row>
    <row r="8397" spans="9:15" x14ac:dyDescent="0.35">
      <c r="I8397" s="223">
        <v>51910</v>
      </c>
      <c r="J8397" s="233">
        <v>99.998379907567866</v>
      </c>
      <c r="K8397" s="235">
        <v>99.999787555179026</v>
      </c>
      <c r="L8397" s="235">
        <v>99.998576678905792</v>
      </c>
      <c r="M8397" s="118"/>
      <c r="N8397" s="118">
        <v>100.42523301335848</v>
      </c>
      <c r="O8397" s="118"/>
    </row>
    <row r="8398" spans="9:15" x14ac:dyDescent="0.35">
      <c r="I8398" s="223">
        <v>51911</v>
      </c>
      <c r="J8398" s="233">
        <v>99.998406466459315</v>
      </c>
      <c r="K8398" s="235">
        <v>99.999791037881607</v>
      </c>
      <c r="L8398" s="235">
        <v>99.998580020035092</v>
      </c>
      <c r="M8398" s="118"/>
      <c r="N8398" s="118">
        <v>100.42504427256252</v>
      </c>
      <c r="O8398" s="118"/>
    </row>
    <row r="8399" spans="9:15" x14ac:dyDescent="0.35">
      <c r="I8399" s="223">
        <v>51912</v>
      </c>
      <c r="J8399" s="233">
        <v>99.998433025350764</v>
      </c>
      <c r="K8399" s="235">
        <v>99.999794520584189</v>
      </c>
      <c r="L8399" s="235">
        <v>99.998583361164393</v>
      </c>
      <c r="M8399" s="118"/>
      <c r="N8399" s="118">
        <v>100.42485553176654</v>
      </c>
      <c r="O8399" s="118"/>
    </row>
    <row r="8400" spans="9:15" x14ac:dyDescent="0.35">
      <c r="I8400" s="223">
        <v>51913</v>
      </c>
      <c r="J8400" s="233">
        <v>99.998459584242212</v>
      </c>
      <c r="K8400" s="235">
        <v>99.99979800328677</v>
      </c>
      <c r="L8400" s="235">
        <v>99.998586702293693</v>
      </c>
      <c r="M8400" s="118"/>
      <c r="N8400" s="118">
        <v>100.42466679097058</v>
      </c>
      <c r="O8400" s="118"/>
    </row>
    <row r="8401" spans="9:15" x14ac:dyDescent="0.35">
      <c r="I8401" s="223">
        <v>51914</v>
      </c>
      <c r="J8401" s="233">
        <v>99.998486143133661</v>
      </c>
      <c r="K8401" s="235">
        <v>99.999801485989352</v>
      </c>
      <c r="L8401" s="235">
        <v>99.998590043422993</v>
      </c>
      <c r="M8401" s="118"/>
      <c r="N8401" s="118">
        <v>100.4244780501746</v>
      </c>
      <c r="O8401" s="118"/>
    </row>
    <row r="8402" spans="9:15" x14ac:dyDescent="0.35">
      <c r="I8402" s="223">
        <v>51915</v>
      </c>
      <c r="J8402" s="233">
        <v>99.99851270202511</v>
      </c>
      <c r="K8402" s="235">
        <v>99.999804968691933</v>
      </c>
      <c r="L8402" s="235">
        <v>99.998593384552294</v>
      </c>
      <c r="M8402" s="118"/>
      <c r="N8402" s="118">
        <v>100.42428930937864</v>
      </c>
      <c r="O8402" s="118"/>
    </row>
    <row r="8403" spans="9:15" x14ac:dyDescent="0.35">
      <c r="I8403" s="223">
        <v>51916</v>
      </c>
      <c r="J8403" s="233">
        <v>99.998539260916559</v>
      </c>
      <c r="K8403" s="235">
        <v>99.999808451394514</v>
      </c>
      <c r="L8403" s="235">
        <v>99.998596725681594</v>
      </c>
      <c r="M8403" s="118"/>
      <c r="N8403" s="118">
        <v>100.42410056858266</v>
      </c>
      <c r="O8403" s="118"/>
    </row>
    <row r="8404" spans="9:15" x14ac:dyDescent="0.35">
      <c r="I8404" s="223">
        <v>51917</v>
      </c>
      <c r="J8404" s="233">
        <v>99.998565819808007</v>
      </c>
      <c r="K8404" s="235">
        <v>99.999811934097096</v>
      </c>
      <c r="L8404" s="235">
        <v>99.998600066810894</v>
      </c>
      <c r="M8404" s="118"/>
      <c r="N8404" s="118">
        <v>100.4239118277867</v>
      </c>
      <c r="O8404" s="118"/>
    </row>
    <row r="8405" spans="9:15" x14ac:dyDescent="0.35">
      <c r="I8405" s="223">
        <v>51918</v>
      </c>
      <c r="J8405" s="233">
        <v>99.998592378699456</v>
      </c>
      <c r="K8405" s="235">
        <v>99.999815416799677</v>
      </c>
      <c r="L8405" s="235">
        <v>99.998603407940195</v>
      </c>
      <c r="M8405" s="118"/>
      <c r="N8405" s="118">
        <v>100.42372308699072</v>
      </c>
      <c r="O8405" s="118"/>
    </row>
    <row r="8406" spans="9:15" x14ac:dyDescent="0.35">
      <c r="I8406" s="223">
        <v>51919</v>
      </c>
      <c r="J8406" s="233">
        <v>99.998618937590905</v>
      </c>
      <c r="K8406" s="235">
        <v>99.999818899502259</v>
      </c>
      <c r="L8406" s="235">
        <v>99.998606749069495</v>
      </c>
      <c r="M8406" s="118"/>
      <c r="N8406" s="118">
        <v>100.42353434619476</v>
      </c>
      <c r="O8406" s="118"/>
    </row>
    <row r="8407" spans="9:15" x14ac:dyDescent="0.35">
      <c r="I8407" s="223">
        <v>51920</v>
      </c>
      <c r="J8407" s="233">
        <v>99.998645496482354</v>
      </c>
      <c r="K8407" s="235">
        <v>99.99982238220484</v>
      </c>
      <c r="L8407" s="235">
        <v>99.998610090198795</v>
      </c>
      <c r="M8407" s="118"/>
      <c r="N8407" s="118">
        <v>100.42334560539878</v>
      </c>
      <c r="O8407" s="118"/>
    </row>
    <row r="8408" spans="9:15" x14ac:dyDescent="0.35">
      <c r="I8408" s="223">
        <v>51921</v>
      </c>
      <c r="J8408" s="233">
        <v>99.998672055373802</v>
      </c>
      <c r="K8408" s="235">
        <v>99.999825864907422</v>
      </c>
      <c r="L8408" s="235">
        <v>99.998613431328096</v>
      </c>
      <c r="M8408" s="118"/>
      <c r="N8408" s="118">
        <v>100.42315686460282</v>
      </c>
      <c r="O8408" s="118"/>
    </row>
    <row r="8409" spans="9:15" x14ac:dyDescent="0.35">
      <c r="I8409" s="223">
        <v>51922</v>
      </c>
      <c r="J8409" s="233">
        <v>99.998698614265251</v>
      </c>
      <c r="K8409" s="235">
        <v>99.999829347610003</v>
      </c>
      <c r="L8409" s="235">
        <v>99.998616772457396</v>
      </c>
      <c r="M8409" s="118"/>
      <c r="N8409" s="118">
        <v>100.42296812380684</v>
      </c>
      <c r="O8409" s="118"/>
    </row>
    <row r="8410" spans="9:15" x14ac:dyDescent="0.35">
      <c r="I8410" s="223">
        <v>51923</v>
      </c>
      <c r="J8410" s="233">
        <v>99.9987251731567</v>
      </c>
      <c r="K8410" s="235">
        <v>99.999832830312585</v>
      </c>
      <c r="L8410" s="235">
        <v>99.998620113586696</v>
      </c>
      <c r="M8410" s="118"/>
      <c r="N8410" s="118">
        <v>100.42277938301088</v>
      </c>
      <c r="O8410" s="118"/>
    </row>
    <row r="8411" spans="9:15" x14ac:dyDescent="0.35">
      <c r="I8411" s="223">
        <v>51924</v>
      </c>
      <c r="J8411" s="233">
        <v>99.998751732048149</v>
      </c>
      <c r="K8411" s="235">
        <v>99.999836313015166</v>
      </c>
      <c r="L8411" s="235">
        <v>99.998623454715997</v>
      </c>
      <c r="M8411" s="118"/>
      <c r="N8411" s="118">
        <v>100.4225906422149</v>
      </c>
      <c r="O8411" s="118"/>
    </row>
    <row r="8412" spans="9:15" x14ac:dyDescent="0.35">
      <c r="I8412" s="223">
        <v>51925</v>
      </c>
      <c r="J8412" s="233">
        <v>99.998778290939597</v>
      </c>
      <c r="K8412" s="235">
        <v>99.999839795717747</v>
      </c>
      <c r="L8412" s="235">
        <v>99.998626795845297</v>
      </c>
      <c r="M8412" s="118"/>
      <c r="N8412" s="118">
        <v>100.42240190141894</v>
      </c>
      <c r="O8412" s="118"/>
    </row>
    <row r="8413" spans="9:15" x14ac:dyDescent="0.35">
      <c r="I8413" s="223">
        <v>51926</v>
      </c>
      <c r="J8413" s="233">
        <v>99.998804849831046</v>
      </c>
      <c r="K8413" s="235">
        <v>99.999843278420329</v>
      </c>
      <c r="L8413" s="235">
        <v>99.998630136974597</v>
      </c>
      <c r="M8413" s="118"/>
      <c r="N8413" s="118">
        <v>100.42221316062296</v>
      </c>
      <c r="O8413" s="118"/>
    </row>
    <row r="8414" spans="9:15" x14ac:dyDescent="0.35">
      <c r="I8414" s="223">
        <v>51927</v>
      </c>
      <c r="J8414" s="233">
        <v>99.998831408722495</v>
      </c>
      <c r="K8414" s="235">
        <v>99.99984676112291</v>
      </c>
      <c r="L8414" s="235">
        <v>99.998633478103898</v>
      </c>
      <c r="M8414" s="118"/>
      <c r="N8414" s="118">
        <v>100.422024419827</v>
      </c>
      <c r="O8414" s="118"/>
    </row>
    <row r="8415" spans="9:15" x14ac:dyDescent="0.35">
      <c r="I8415" s="223">
        <v>51928</v>
      </c>
      <c r="J8415" s="233">
        <v>99.998857967613944</v>
      </c>
      <c r="K8415" s="235">
        <v>99.999850243825492</v>
      </c>
      <c r="L8415" s="235">
        <v>99.998636819233198</v>
      </c>
      <c r="M8415" s="118"/>
      <c r="N8415" s="118">
        <v>100.42183567903102</v>
      </c>
      <c r="O8415" s="118"/>
    </row>
    <row r="8416" spans="9:15" x14ac:dyDescent="0.35">
      <c r="I8416" s="223">
        <v>51929</v>
      </c>
      <c r="J8416" s="233">
        <v>99.998884526505393</v>
      </c>
      <c r="K8416" s="235">
        <v>99.999853726528073</v>
      </c>
      <c r="L8416" s="235">
        <v>99.998640160362498</v>
      </c>
      <c r="M8416" s="118"/>
      <c r="N8416" s="118">
        <v>100.42164693823506</v>
      </c>
      <c r="O8416" s="118"/>
    </row>
    <row r="8417" spans="9:15" x14ac:dyDescent="0.35">
      <c r="I8417" s="223">
        <v>51930</v>
      </c>
      <c r="J8417" s="233">
        <v>99.998911085396841</v>
      </c>
      <c r="K8417" s="235">
        <v>99.999857209230655</v>
      </c>
      <c r="L8417" s="235">
        <v>99.998643501491799</v>
      </c>
      <c r="M8417" s="118"/>
      <c r="N8417" s="118">
        <v>100.42145819743908</v>
      </c>
      <c r="O8417" s="118"/>
    </row>
    <row r="8418" spans="9:15" x14ac:dyDescent="0.35">
      <c r="I8418" s="223">
        <v>51931</v>
      </c>
      <c r="J8418" s="233">
        <v>99.99893764428829</v>
      </c>
      <c r="K8418" s="235">
        <v>99.999860691933236</v>
      </c>
      <c r="L8418" s="235">
        <v>99.998646842621099</v>
      </c>
      <c r="M8418" s="118"/>
      <c r="N8418" s="118">
        <v>100.42126945664312</v>
      </c>
      <c r="O8418" s="118"/>
    </row>
    <row r="8419" spans="9:15" x14ac:dyDescent="0.35">
      <c r="I8419" s="223">
        <v>51932</v>
      </c>
      <c r="J8419" s="233">
        <v>99.998964203179739</v>
      </c>
      <c r="K8419" s="235">
        <v>99.999864174635817</v>
      </c>
      <c r="L8419" s="235">
        <v>99.998650183750399</v>
      </c>
      <c r="M8419" s="118"/>
      <c r="N8419" s="118">
        <v>100.42108071584714</v>
      </c>
      <c r="O8419" s="118"/>
    </row>
    <row r="8420" spans="9:15" x14ac:dyDescent="0.35">
      <c r="I8420" s="223">
        <v>51933</v>
      </c>
      <c r="J8420" s="233">
        <v>99.998990762071188</v>
      </c>
      <c r="K8420" s="235">
        <v>99.999867657338399</v>
      </c>
      <c r="L8420" s="235">
        <v>99.9986535248797</v>
      </c>
      <c r="M8420" s="118"/>
      <c r="N8420" s="118">
        <v>100.42089197505118</v>
      </c>
      <c r="O8420" s="118"/>
    </row>
    <row r="8421" spans="9:15" x14ac:dyDescent="0.35">
      <c r="I8421" s="223">
        <v>51934</v>
      </c>
      <c r="J8421" s="233">
        <v>99.999017320962636</v>
      </c>
      <c r="K8421" s="235">
        <v>99.99987114004098</v>
      </c>
      <c r="L8421" s="235">
        <v>99.998656866009</v>
      </c>
      <c r="M8421" s="118"/>
      <c r="N8421" s="118">
        <v>100.4207032342552</v>
      </c>
      <c r="O8421" s="118"/>
    </row>
    <row r="8422" spans="9:15" x14ac:dyDescent="0.35">
      <c r="I8422" s="223">
        <v>51935</v>
      </c>
      <c r="J8422" s="233">
        <v>99.999043879854085</v>
      </c>
      <c r="K8422" s="235">
        <v>99.999874622743562</v>
      </c>
      <c r="L8422" s="235">
        <v>99.9986602071383</v>
      </c>
      <c r="M8422" s="118"/>
      <c r="N8422" s="118">
        <v>100.42051449345924</v>
      </c>
      <c r="O8422" s="118"/>
    </row>
    <row r="8423" spans="9:15" x14ac:dyDescent="0.35">
      <c r="I8423" s="223">
        <v>51936</v>
      </c>
      <c r="J8423" s="233">
        <v>99.999070438745534</v>
      </c>
      <c r="K8423" s="235">
        <v>99.999878105446143</v>
      </c>
      <c r="L8423" s="235">
        <v>99.998663548267601</v>
      </c>
      <c r="M8423" s="118"/>
      <c r="N8423" s="118">
        <v>100.42032575266326</v>
      </c>
      <c r="O8423" s="118"/>
    </row>
    <row r="8424" spans="9:15" x14ac:dyDescent="0.35">
      <c r="I8424" s="223">
        <v>51937</v>
      </c>
      <c r="J8424" s="233">
        <v>99.999096997636983</v>
      </c>
      <c r="K8424" s="235">
        <v>99.999881588148725</v>
      </c>
      <c r="L8424" s="235">
        <v>99.998666889396901</v>
      </c>
      <c r="M8424" s="118"/>
      <c r="N8424" s="118">
        <v>100.4201370118673</v>
      </c>
      <c r="O8424" s="118"/>
    </row>
    <row r="8425" spans="9:15" x14ac:dyDescent="0.35">
      <c r="I8425" s="223">
        <v>51938</v>
      </c>
      <c r="J8425" s="233">
        <v>99.999123556528431</v>
      </c>
      <c r="K8425" s="235">
        <v>99.999885070851306</v>
      </c>
      <c r="L8425" s="235">
        <v>99.998670230526201</v>
      </c>
      <c r="M8425" s="118"/>
      <c r="N8425" s="118">
        <v>100.41994827107132</v>
      </c>
      <c r="O8425" s="118"/>
    </row>
    <row r="8426" spans="9:15" x14ac:dyDescent="0.35">
      <c r="I8426" s="223">
        <v>51939</v>
      </c>
      <c r="J8426" s="233">
        <v>99.99915011541988</v>
      </c>
      <c r="K8426" s="235">
        <v>99.999888553553888</v>
      </c>
      <c r="L8426" s="235">
        <v>99.998673571655502</v>
      </c>
      <c r="M8426" s="118"/>
      <c r="N8426" s="118">
        <v>100.41975953027536</v>
      </c>
      <c r="O8426" s="118"/>
    </row>
    <row r="8427" spans="9:15" x14ac:dyDescent="0.35">
      <c r="I8427" s="223">
        <v>51940</v>
      </c>
      <c r="J8427" s="233">
        <v>99.999176674311329</v>
      </c>
      <c r="K8427" s="235">
        <v>99.999892036256469</v>
      </c>
      <c r="L8427" s="235">
        <v>99.998676912784802</v>
      </c>
      <c r="M8427" s="118"/>
      <c r="N8427" s="118">
        <v>100.41957078947938</v>
      </c>
      <c r="O8427" s="118"/>
    </row>
    <row r="8428" spans="9:15" x14ac:dyDescent="0.35">
      <c r="I8428" s="223">
        <v>51941</v>
      </c>
      <c r="J8428" s="233">
        <v>99.999203233202778</v>
      </c>
      <c r="K8428" s="235">
        <v>99.99989551895905</v>
      </c>
      <c r="L8428" s="235">
        <v>99.998680253914102</v>
      </c>
      <c r="M8428" s="118"/>
      <c r="N8428" s="118">
        <v>100.41938204868342</v>
      </c>
      <c r="O8428" s="118"/>
    </row>
    <row r="8429" spans="9:15" x14ac:dyDescent="0.35">
      <c r="I8429" s="223">
        <v>51942</v>
      </c>
      <c r="J8429" s="233">
        <v>99.999229792094226</v>
      </c>
      <c r="K8429" s="235">
        <v>99.999899001661632</v>
      </c>
      <c r="L8429" s="235">
        <v>99.998683595043403</v>
      </c>
      <c r="M8429" s="118"/>
      <c r="N8429" s="118">
        <v>100.41919330788744</v>
      </c>
      <c r="O8429" s="118"/>
    </row>
    <row r="8430" spans="9:15" x14ac:dyDescent="0.35">
      <c r="I8430" s="223">
        <v>51943</v>
      </c>
      <c r="J8430" s="233">
        <v>99.999256350985675</v>
      </c>
      <c r="K8430" s="235">
        <v>99.999902484364213</v>
      </c>
      <c r="L8430" s="235">
        <v>99.998686936172703</v>
      </c>
      <c r="M8430" s="118"/>
      <c r="N8430" s="118">
        <v>100.41900456709148</v>
      </c>
      <c r="O8430" s="118"/>
    </row>
    <row r="8431" spans="9:15" x14ac:dyDescent="0.35">
      <c r="I8431" s="223">
        <v>51944</v>
      </c>
      <c r="J8431" s="233">
        <v>99.999282909877124</v>
      </c>
      <c r="K8431" s="235">
        <v>99.999905967066795</v>
      </c>
      <c r="L8431" s="235">
        <v>99.998690277302003</v>
      </c>
      <c r="M8431" s="118"/>
      <c r="N8431" s="118">
        <v>100.4188158262955</v>
      </c>
      <c r="O8431" s="118"/>
    </row>
    <row r="8432" spans="9:15" x14ac:dyDescent="0.35">
      <c r="I8432" s="223">
        <v>51945</v>
      </c>
      <c r="J8432" s="233">
        <v>99.999309468768573</v>
      </c>
      <c r="K8432" s="235">
        <v>99.999909449769376</v>
      </c>
      <c r="L8432" s="235">
        <v>99.998693618431304</v>
      </c>
      <c r="M8432" s="118"/>
      <c r="N8432" s="118">
        <v>100.41862708549954</v>
      </c>
      <c r="O8432" s="118"/>
    </row>
    <row r="8433" spans="9:15" x14ac:dyDescent="0.35">
      <c r="I8433" s="223">
        <v>51946</v>
      </c>
      <c r="J8433" s="233">
        <v>99.999336027660021</v>
      </c>
      <c r="K8433" s="235">
        <v>99.999912932471958</v>
      </c>
      <c r="L8433" s="235">
        <v>99.998696959560604</v>
      </c>
      <c r="M8433" s="118"/>
      <c r="N8433" s="118">
        <v>100.41843834470356</v>
      </c>
      <c r="O8433" s="118"/>
    </row>
    <row r="8434" spans="9:15" x14ac:dyDescent="0.35">
      <c r="I8434" s="223">
        <v>51947</v>
      </c>
      <c r="J8434" s="233">
        <v>99.99936258655147</v>
      </c>
      <c r="K8434" s="235">
        <v>99.999916415174539</v>
      </c>
      <c r="L8434" s="235">
        <v>99.998700300689904</v>
      </c>
      <c r="M8434" s="118"/>
      <c r="N8434" s="118">
        <v>100.4182496039076</v>
      </c>
      <c r="O8434" s="118"/>
    </row>
    <row r="8435" spans="9:15" x14ac:dyDescent="0.35">
      <c r="I8435" s="223">
        <v>51948</v>
      </c>
      <c r="J8435" s="233">
        <v>99.999389145442919</v>
      </c>
      <c r="K8435" s="235">
        <v>99.99991989787712</v>
      </c>
      <c r="L8435" s="235">
        <v>99.998703641819205</v>
      </c>
      <c r="M8435" s="118"/>
      <c r="N8435" s="118">
        <v>100.41806086311162</v>
      </c>
      <c r="O8435" s="118"/>
    </row>
    <row r="8436" spans="9:15" x14ac:dyDescent="0.35">
      <c r="I8436" s="223">
        <v>51949</v>
      </c>
      <c r="J8436" s="233">
        <v>99.999415704334368</v>
      </c>
      <c r="K8436" s="235">
        <v>99.999923380579702</v>
      </c>
      <c r="L8436" s="235">
        <v>99.998706982948505</v>
      </c>
      <c r="M8436" s="118"/>
      <c r="N8436" s="118">
        <v>100.41787212231566</v>
      </c>
      <c r="O8436" s="118"/>
    </row>
    <row r="8437" spans="9:15" x14ac:dyDescent="0.35">
      <c r="I8437" s="223">
        <v>51950</v>
      </c>
      <c r="J8437" s="233">
        <v>99.999442263225816</v>
      </c>
      <c r="K8437" s="235">
        <v>99.999926863282283</v>
      </c>
      <c r="L8437" s="235">
        <v>99.998710324077805</v>
      </c>
      <c r="M8437" s="118"/>
      <c r="N8437" s="118">
        <v>100.41768338151968</v>
      </c>
      <c r="O8437" s="118"/>
    </row>
    <row r="8438" spans="9:15" x14ac:dyDescent="0.35">
      <c r="I8438" s="223">
        <v>51951</v>
      </c>
      <c r="J8438" s="233">
        <v>99.999468822117265</v>
      </c>
      <c r="K8438" s="235">
        <v>99.999930345984865</v>
      </c>
      <c r="L8438" s="235">
        <v>99.998713665207106</v>
      </c>
      <c r="M8438" s="118"/>
      <c r="N8438" s="118">
        <v>100.41749464072372</v>
      </c>
      <c r="O8438" s="118"/>
    </row>
    <row r="8439" spans="9:15" x14ac:dyDescent="0.35">
      <c r="I8439" s="223">
        <v>51952</v>
      </c>
      <c r="J8439" s="233">
        <v>99.999495381008714</v>
      </c>
      <c r="K8439" s="235">
        <v>99.999933828687446</v>
      </c>
      <c r="L8439" s="235">
        <v>99.998717006336406</v>
      </c>
      <c r="M8439" s="118"/>
      <c r="N8439" s="118">
        <v>100.41730589992774</v>
      </c>
      <c r="O8439" s="118"/>
    </row>
    <row r="8440" spans="9:15" x14ac:dyDescent="0.35">
      <c r="I8440" s="223">
        <v>51953</v>
      </c>
      <c r="J8440" s="233">
        <v>99.999521939900163</v>
      </c>
      <c r="K8440" s="235">
        <v>99.999937311390028</v>
      </c>
      <c r="L8440" s="235">
        <v>99.998720347465706</v>
      </c>
      <c r="M8440" s="118"/>
      <c r="N8440" s="118">
        <v>100.41711715913178</v>
      </c>
      <c r="O8440" s="118"/>
    </row>
    <row r="8441" spans="9:15" x14ac:dyDescent="0.35">
      <c r="I8441" s="223">
        <v>51954</v>
      </c>
      <c r="J8441" s="233">
        <v>99.999548498791611</v>
      </c>
      <c r="K8441" s="235">
        <v>99.999940794092609</v>
      </c>
      <c r="L8441" s="235">
        <v>99.998723688595007</v>
      </c>
      <c r="M8441" s="118"/>
      <c r="N8441" s="118">
        <v>100.4169284183358</v>
      </c>
      <c r="O8441" s="118"/>
    </row>
    <row r="8442" spans="9:15" x14ac:dyDescent="0.35">
      <c r="I8442" s="223">
        <v>51955</v>
      </c>
      <c r="J8442" s="233">
        <v>99.99957505768306</v>
      </c>
      <c r="K8442" s="235">
        <v>99.99994427679519</v>
      </c>
      <c r="L8442" s="235">
        <v>99.998727029724307</v>
      </c>
      <c r="M8442" s="118"/>
      <c r="N8442" s="118">
        <v>100.41673967753984</v>
      </c>
      <c r="O8442" s="118"/>
    </row>
    <row r="8443" spans="9:15" x14ac:dyDescent="0.35">
      <c r="I8443" s="223">
        <v>51956</v>
      </c>
      <c r="J8443" s="233">
        <v>99.999601616574509</v>
      </c>
      <c r="K8443" s="235">
        <v>99.999947759497772</v>
      </c>
      <c r="L8443" s="235">
        <v>99.998730370853607</v>
      </c>
      <c r="M8443" s="118"/>
      <c r="N8443" s="118">
        <v>100.41655093674386</v>
      </c>
      <c r="O8443" s="118"/>
    </row>
    <row r="8444" spans="9:15" x14ac:dyDescent="0.35">
      <c r="I8444" s="223">
        <v>51957</v>
      </c>
      <c r="J8444" s="233">
        <v>99.999628175465958</v>
      </c>
      <c r="K8444" s="235">
        <v>99.999951242200353</v>
      </c>
      <c r="L8444" s="235">
        <v>99.998733711982908</v>
      </c>
      <c r="M8444" s="118"/>
      <c r="N8444" s="118">
        <v>100.4163621959479</v>
      </c>
      <c r="O8444" s="118"/>
    </row>
    <row r="8445" spans="9:15" x14ac:dyDescent="0.35">
      <c r="I8445" s="223">
        <v>51958</v>
      </c>
      <c r="J8445" s="233">
        <v>99.999654734357406</v>
      </c>
      <c r="K8445" s="235">
        <v>99.999954724902935</v>
      </c>
      <c r="L8445" s="235">
        <v>99.998737053112208</v>
      </c>
      <c r="M8445" s="118"/>
      <c r="N8445" s="118">
        <v>100.41617345515192</v>
      </c>
      <c r="O8445" s="118"/>
    </row>
    <row r="8446" spans="9:15" x14ac:dyDescent="0.35">
      <c r="I8446" s="223">
        <v>51959</v>
      </c>
      <c r="J8446" s="233">
        <v>99.999681293248855</v>
      </c>
      <c r="K8446" s="235">
        <v>99.999958207605516</v>
      </c>
      <c r="L8446" s="235">
        <v>99.998740394241509</v>
      </c>
      <c r="M8446" s="118"/>
      <c r="N8446" s="118">
        <v>100.41598471435596</v>
      </c>
      <c r="O8446" s="118"/>
    </row>
    <row r="8447" spans="9:15" x14ac:dyDescent="0.35">
      <c r="I8447" s="223">
        <v>51960</v>
      </c>
      <c r="J8447" s="233">
        <v>99.999707852140304</v>
      </c>
      <c r="K8447" s="235">
        <v>99.999961690308098</v>
      </c>
      <c r="L8447" s="235">
        <v>99.998743735370809</v>
      </c>
      <c r="M8447" s="118"/>
      <c r="N8447" s="118">
        <v>100.41579597355998</v>
      </c>
      <c r="O8447" s="118"/>
    </row>
    <row r="8448" spans="9:15" x14ac:dyDescent="0.35">
      <c r="I8448" s="223">
        <v>51961</v>
      </c>
      <c r="J8448" s="233">
        <v>99.999734411031753</v>
      </c>
      <c r="K8448" s="235">
        <v>99.999965173010679</v>
      </c>
      <c r="L8448" s="235">
        <v>99.998747076500109</v>
      </c>
      <c r="M8448" s="118"/>
      <c r="N8448" s="118">
        <v>100.41560723276402</v>
      </c>
      <c r="O8448" s="118"/>
    </row>
    <row r="8449" spans="9:15" x14ac:dyDescent="0.35">
      <c r="I8449" s="223">
        <v>51962</v>
      </c>
      <c r="J8449" s="233">
        <v>99.999760969923202</v>
      </c>
      <c r="K8449" s="235">
        <v>99.999968655713261</v>
      </c>
      <c r="L8449" s="235">
        <v>99.99875041762941</v>
      </c>
      <c r="M8449" s="118"/>
      <c r="N8449" s="118">
        <v>100.41541849196804</v>
      </c>
      <c r="O8449" s="118"/>
    </row>
    <row r="8450" spans="9:15" x14ac:dyDescent="0.35">
      <c r="I8450" s="223">
        <v>51963</v>
      </c>
      <c r="J8450" s="233">
        <v>99.99978752881465</v>
      </c>
      <c r="K8450" s="235">
        <v>99.999972138415842</v>
      </c>
      <c r="L8450" s="235">
        <v>99.99875375875871</v>
      </c>
      <c r="M8450" s="118"/>
      <c r="N8450" s="118">
        <v>100.41522975117208</v>
      </c>
      <c r="O8450" s="118"/>
    </row>
    <row r="8451" spans="9:15" x14ac:dyDescent="0.35">
      <c r="I8451" s="223">
        <v>51964</v>
      </c>
      <c r="J8451" s="233">
        <v>99.999814087706099</v>
      </c>
      <c r="K8451" s="235">
        <v>99.999975621118423</v>
      </c>
      <c r="L8451" s="235">
        <v>99.99875709988801</v>
      </c>
      <c r="M8451" s="118"/>
      <c r="N8451" s="118">
        <v>100.4150410103761</v>
      </c>
      <c r="O8451" s="118"/>
    </row>
    <row r="8452" spans="9:15" x14ac:dyDescent="0.35">
      <c r="I8452" s="223">
        <v>51965</v>
      </c>
      <c r="J8452" s="233">
        <v>99.999840646597548</v>
      </c>
      <c r="K8452" s="235">
        <v>99.999979103821005</v>
      </c>
      <c r="L8452" s="235">
        <v>99.998760441017311</v>
      </c>
      <c r="M8452" s="118"/>
      <c r="N8452" s="118">
        <v>100.41485226958014</v>
      </c>
      <c r="O8452" s="118"/>
    </row>
    <row r="8453" spans="9:15" x14ac:dyDescent="0.35">
      <c r="I8453" s="223">
        <v>51966</v>
      </c>
      <c r="J8453" s="233">
        <v>99.999867205488997</v>
      </c>
      <c r="K8453" s="235">
        <v>99.999982586523586</v>
      </c>
      <c r="L8453" s="235">
        <v>99.998763782146611</v>
      </c>
      <c r="M8453" s="118"/>
      <c r="N8453" s="118">
        <v>100.41466352878416</v>
      </c>
      <c r="O8453" s="118"/>
    </row>
    <row r="8454" spans="9:15" x14ac:dyDescent="0.35">
      <c r="I8454" s="223">
        <v>51967</v>
      </c>
      <c r="J8454" s="233">
        <v>99.999893764380445</v>
      </c>
      <c r="K8454" s="235">
        <v>99.999986069226168</v>
      </c>
      <c r="L8454" s="235">
        <v>99.998767123275911</v>
      </c>
      <c r="M8454" s="118"/>
      <c r="N8454" s="118">
        <v>100.4144747879882</v>
      </c>
      <c r="O8454" s="118"/>
    </row>
    <row r="8455" spans="9:15" x14ac:dyDescent="0.35">
      <c r="I8455" s="223">
        <v>51968</v>
      </c>
      <c r="J8455" s="233">
        <v>99.999920323271894</v>
      </c>
      <c r="K8455" s="235">
        <v>99.999989551928749</v>
      </c>
      <c r="L8455" s="235">
        <v>99.998770464405212</v>
      </c>
      <c r="M8455" s="118"/>
      <c r="N8455" s="118">
        <v>100.41428604719222</v>
      </c>
      <c r="O8455" s="118"/>
    </row>
    <row r="8456" spans="9:15" x14ac:dyDescent="0.35">
      <c r="I8456" s="223">
        <v>51969</v>
      </c>
      <c r="J8456" s="233">
        <v>99.999946882163343</v>
      </c>
      <c r="K8456" s="235">
        <v>99.999993034631331</v>
      </c>
      <c r="L8456" s="235">
        <v>99.998773805534512</v>
      </c>
      <c r="M8456" s="118"/>
      <c r="N8456" s="118">
        <v>100.41409730639626</v>
      </c>
      <c r="O8456" s="118"/>
    </row>
    <row r="8457" spans="9:15" x14ac:dyDescent="0.35">
      <c r="I8457" s="223">
        <v>51970</v>
      </c>
      <c r="J8457" s="233">
        <v>99.999973441054792</v>
      </c>
      <c r="K8457" s="235">
        <v>99.999996517333912</v>
      </c>
      <c r="L8457" s="235">
        <v>99.998777146663812</v>
      </c>
      <c r="M8457" s="118"/>
      <c r="N8457" s="118">
        <v>100.41390856560028</v>
      </c>
      <c r="O8457" s="118"/>
    </row>
    <row r="8458" spans="9:15" x14ac:dyDescent="0.35">
      <c r="I8458" s="223">
        <v>51971</v>
      </c>
      <c r="J8458" s="233">
        <v>99.99999999994624</v>
      </c>
      <c r="K8458" s="236">
        <v>100.00000000003649</v>
      </c>
      <c r="L8458" s="235">
        <v>99.998780487793113</v>
      </c>
      <c r="M8458" s="118"/>
      <c r="N8458" s="118">
        <v>100.41371982480432</v>
      </c>
      <c r="O8458" s="118"/>
    </row>
    <row r="8563" spans="12:12" x14ac:dyDescent="0.35">
      <c r="L8563" s="231"/>
    </row>
    <row r="8564" spans="12:12" x14ac:dyDescent="0.35">
      <c r="L8564" s="231"/>
    </row>
    <row r="8565" spans="12:12" x14ac:dyDescent="0.35">
      <c r="L8565" s="231"/>
    </row>
    <row r="8566" spans="12:12" x14ac:dyDescent="0.35">
      <c r="L8566" s="231"/>
    </row>
    <row r="8567" spans="12:12" x14ac:dyDescent="0.35">
      <c r="L8567" s="231"/>
    </row>
    <row r="8568" spans="12:12" x14ac:dyDescent="0.35">
      <c r="L8568" s="231"/>
    </row>
    <row r="8569" spans="12:12" x14ac:dyDescent="0.35">
      <c r="L8569" s="231"/>
    </row>
    <row r="8570" spans="12:12" x14ac:dyDescent="0.35">
      <c r="L8570" s="231"/>
    </row>
    <row r="8571" spans="12:12" x14ac:dyDescent="0.35">
      <c r="L8571" s="231"/>
    </row>
    <row r="8572" spans="12:12" x14ac:dyDescent="0.35">
      <c r="L8572" s="231"/>
    </row>
    <row r="8573" spans="12:12" x14ac:dyDescent="0.35">
      <c r="L8573" s="231"/>
    </row>
    <row r="8574" spans="12:12" x14ac:dyDescent="0.35">
      <c r="L8574" s="231"/>
    </row>
    <row r="8575" spans="12:12" x14ac:dyDescent="0.35">
      <c r="L8575" s="231"/>
    </row>
    <row r="8576" spans="12:12" x14ac:dyDescent="0.35">
      <c r="L8576" s="231"/>
    </row>
    <row r="8577" spans="12:12" x14ac:dyDescent="0.35">
      <c r="L8577" s="231"/>
    </row>
    <row r="8578" spans="12:12" x14ac:dyDescent="0.35">
      <c r="L8578" s="231"/>
    </row>
    <row r="8579" spans="12:12" x14ac:dyDescent="0.35">
      <c r="L8579" s="231"/>
    </row>
    <row r="8580" spans="12:12" x14ac:dyDescent="0.35">
      <c r="L8580" s="231"/>
    </row>
    <row r="8581" spans="12:12" x14ac:dyDescent="0.35">
      <c r="L8581" s="231"/>
    </row>
    <row r="8582" spans="12:12" x14ac:dyDescent="0.35">
      <c r="L8582" s="231"/>
    </row>
    <row r="8583" spans="12:12" x14ac:dyDescent="0.35">
      <c r="L8583" s="231"/>
    </row>
    <row r="8584" spans="12:12" x14ac:dyDescent="0.35">
      <c r="L8584" s="231"/>
    </row>
    <row r="8585" spans="12:12" x14ac:dyDescent="0.35">
      <c r="L8585" s="231"/>
    </row>
    <row r="8586" spans="12:12" x14ac:dyDescent="0.35">
      <c r="L8586" s="231"/>
    </row>
    <row r="8587" spans="12:12" x14ac:dyDescent="0.35">
      <c r="L8587" s="231"/>
    </row>
    <row r="8588" spans="12:12" x14ac:dyDescent="0.35">
      <c r="L8588" s="231"/>
    </row>
    <row r="8589" spans="12:12" x14ac:dyDescent="0.35">
      <c r="L8589" s="231"/>
    </row>
    <row r="8590" spans="12:12" x14ac:dyDescent="0.35">
      <c r="L8590" s="231"/>
    </row>
    <row r="8591" spans="12:12" x14ac:dyDescent="0.35">
      <c r="L8591" s="231"/>
    </row>
    <row r="8592" spans="12:12" x14ac:dyDescent="0.35">
      <c r="L8592" s="231"/>
    </row>
    <row r="8593" spans="12:12" x14ac:dyDescent="0.35">
      <c r="L8593" s="231"/>
    </row>
    <row r="8594" spans="12:12" x14ac:dyDescent="0.35">
      <c r="L8594" s="231"/>
    </row>
    <row r="8595" spans="12:12" x14ac:dyDescent="0.35">
      <c r="L8595" s="231"/>
    </row>
    <row r="8596" spans="12:12" x14ac:dyDescent="0.35">
      <c r="L8596" s="231"/>
    </row>
    <row r="8597" spans="12:12" x14ac:dyDescent="0.35">
      <c r="L8597" s="231"/>
    </row>
    <row r="8598" spans="12:12" x14ac:dyDescent="0.35">
      <c r="L8598" s="231"/>
    </row>
    <row r="8599" spans="12:12" x14ac:dyDescent="0.35">
      <c r="L8599" s="231"/>
    </row>
    <row r="8600" spans="12:12" x14ac:dyDescent="0.35">
      <c r="L8600" s="231"/>
    </row>
    <row r="8601" spans="12:12" x14ac:dyDescent="0.35">
      <c r="L8601" s="231"/>
    </row>
    <row r="8602" spans="12:12" x14ac:dyDescent="0.35">
      <c r="L8602" s="231"/>
    </row>
    <row r="8603" spans="12:12" x14ac:dyDescent="0.35">
      <c r="L8603" s="231"/>
    </row>
    <row r="8604" spans="12:12" x14ac:dyDescent="0.35">
      <c r="L8604" s="231"/>
    </row>
    <row r="8605" spans="12:12" x14ac:dyDescent="0.35">
      <c r="L8605" s="231"/>
    </row>
    <row r="8606" spans="12:12" x14ac:dyDescent="0.35">
      <c r="L8606" s="231"/>
    </row>
    <row r="8607" spans="12:12" x14ac:dyDescent="0.35">
      <c r="L8607" s="231"/>
    </row>
    <row r="8608" spans="12:12" x14ac:dyDescent="0.35">
      <c r="L8608" s="231"/>
    </row>
    <row r="8609" spans="12:12" x14ac:dyDescent="0.35">
      <c r="L8609" s="231"/>
    </row>
    <row r="8610" spans="12:12" x14ac:dyDescent="0.35">
      <c r="L8610" s="231"/>
    </row>
    <row r="8611" spans="12:12" x14ac:dyDescent="0.35">
      <c r="L8611" s="231"/>
    </row>
    <row r="8612" spans="12:12" x14ac:dyDescent="0.35">
      <c r="L8612" s="231"/>
    </row>
    <row r="8613" spans="12:12" x14ac:dyDescent="0.35">
      <c r="L8613" s="231"/>
    </row>
    <row r="8614" spans="12:12" x14ac:dyDescent="0.35">
      <c r="L8614" s="231"/>
    </row>
    <row r="8615" spans="12:12" x14ac:dyDescent="0.35">
      <c r="L8615" s="231"/>
    </row>
    <row r="8616" spans="12:12" x14ac:dyDescent="0.35">
      <c r="L8616" s="231"/>
    </row>
    <row r="8617" spans="12:12" x14ac:dyDescent="0.35">
      <c r="L8617" s="231"/>
    </row>
    <row r="8618" spans="12:12" x14ac:dyDescent="0.35">
      <c r="L8618" s="231"/>
    </row>
    <row r="8619" spans="12:12" x14ac:dyDescent="0.35">
      <c r="L8619" s="231"/>
    </row>
    <row r="8620" spans="12:12" x14ac:dyDescent="0.35">
      <c r="L8620" s="231"/>
    </row>
    <row r="8621" spans="12:12" x14ac:dyDescent="0.35">
      <c r="L8621" s="231"/>
    </row>
    <row r="8622" spans="12:12" x14ac:dyDescent="0.35">
      <c r="L8622" s="231"/>
    </row>
    <row r="8623" spans="12:12" x14ac:dyDescent="0.35">
      <c r="L8623" s="231"/>
    </row>
    <row r="8624" spans="12:12" x14ac:dyDescent="0.35">
      <c r="L8624" s="231"/>
    </row>
    <row r="8625" spans="12:12" x14ac:dyDescent="0.35">
      <c r="L8625" s="231"/>
    </row>
    <row r="8626" spans="12:12" x14ac:dyDescent="0.35">
      <c r="L8626" s="231"/>
    </row>
    <row r="8627" spans="12:12" x14ac:dyDescent="0.35">
      <c r="L8627" s="231"/>
    </row>
    <row r="8628" spans="12:12" x14ac:dyDescent="0.35">
      <c r="L8628" s="231"/>
    </row>
    <row r="8629" spans="12:12" x14ac:dyDescent="0.35">
      <c r="L8629" s="231"/>
    </row>
    <row r="8630" spans="12:12" x14ac:dyDescent="0.35">
      <c r="L8630" s="231"/>
    </row>
    <row r="8631" spans="12:12" x14ac:dyDescent="0.35">
      <c r="L8631" s="231"/>
    </row>
    <row r="8632" spans="12:12" x14ac:dyDescent="0.35">
      <c r="L8632" s="231"/>
    </row>
    <row r="8633" spans="12:12" x14ac:dyDescent="0.35">
      <c r="L8633" s="231"/>
    </row>
    <row r="8634" spans="12:12" x14ac:dyDescent="0.35">
      <c r="L8634" s="231"/>
    </row>
    <row r="8635" spans="12:12" x14ac:dyDescent="0.35">
      <c r="L8635" s="231"/>
    </row>
    <row r="8636" spans="12:12" x14ac:dyDescent="0.35">
      <c r="L8636" s="231"/>
    </row>
    <row r="8637" spans="12:12" x14ac:dyDescent="0.35">
      <c r="L8637" s="231"/>
    </row>
    <row r="8638" spans="12:12" x14ac:dyDescent="0.35">
      <c r="L8638" s="231"/>
    </row>
    <row r="8639" spans="12:12" x14ac:dyDescent="0.35">
      <c r="L8639" s="231"/>
    </row>
    <row r="8640" spans="12:12" x14ac:dyDescent="0.35">
      <c r="L8640" s="231"/>
    </row>
    <row r="8641" spans="12:12" x14ac:dyDescent="0.35">
      <c r="L8641" s="231"/>
    </row>
    <row r="8642" spans="12:12" x14ac:dyDescent="0.35">
      <c r="L8642" s="231"/>
    </row>
    <row r="8643" spans="12:12" x14ac:dyDescent="0.35">
      <c r="L8643" s="231"/>
    </row>
    <row r="8644" spans="12:12" x14ac:dyDescent="0.35">
      <c r="L8644" s="231"/>
    </row>
    <row r="8645" spans="12:12" x14ac:dyDescent="0.35">
      <c r="L8645" s="231"/>
    </row>
    <row r="8646" spans="12:12" x14ac:dyDescent="0.35">
      <c r="L8646" s="231"/>
    </row>
    <row r="8647" spans="12:12" x14ac:dyDescent="0.35">
      <c r="L8647" s="231"/>
    </row>
    <row r="8648" spans="12:12" x14ac:dyDescent="0.35">
      <c r="L8648" s="231"/>
    </row>
    <row r="8649" spans="12:12" x14ac:dyDescent="0.35">
      <c r="L8649" s="231"/>
    </row>
    <row r="8650" spans="12:12" x14ac:dyDescent="0.35">
      <c r="L8650" s="231"/>
    </row>
    <row r="8651" spans="12:12" x14ac:dyDescent="0.35">
      <c r="L8651" s="231"/>
    </row>
    <row r="8652" spans="12:12" x14ac:dyDescent="0.35">
      <c r="L8652" s="231"/>
    </row>
    <row r="8653" spans="12:12" x14ac:dyDescent="0.35">
      <c r="L8653" s="231"/>
    </row>
    <row r="8654" spans="12:12" x14ac:dyDescent="0.35">
      <c r="L8654" s="231"/>
    </row>
    <row r="8655" spans="12:12" x14ac:dyDescent="0.35">
      <c r="L8655" s="231"/>
    </row>
    <row r="8656" spans="12:12" x14ac:dyDescent="0.35">
      <c r="L8656" s="231"/>
    </row>
    <row r="8657" spans="12:12" x14ac:dyDescent="0.35">
      <c r="L8657" s="231"/>
    </row>
    <row r="8658" spans="12:12" x14ac:dyDescent="0.35">
      <c r="L8658" s="231"/>
    </row>
    <row r="8659" spans="12:12" x14ac:dyDescent="0.35">
      <c r="L8659" s="231"/>
    </row>
    <row r="8660" spans="12:12" x14ac:dyDescent="0.35">
      <c r="L8660" s="231"/>
    </row>
    <row r="8661" spans="12:12" x14ac:dyDescent="0.35">
      <c r="L8661" s="231"/>
    </row>
    <row r="8662" spans="12:12" x14ac:dyDescent="0.35">
      <c r="L8662" s="231"/>
    </row>
    <row r="8663" spans="12:12" x14ac:dyDescent="0.35">
      <c r="L8663" s="231"/>
    </row>
    <row r="8664" spans="12:12" x14ac:dyDescent="0.35">
      <c r="L8664" s="231"/>
    </row>
    <row r="8665" spans="12:12" x14ac:dyDescent="0.35">
      <c r="L8665" s="231"/>
    </row>
    <row r="8666" spans="12:12" x14ac:dyDescent="0.35">
      <c r="L8666" s="231"/>
    </row>
    <row r="8667" spans="12:12" x14ac:dyDescent="0.35">
      <c r="L8667" s="231"/>
    </row>
    <row r="8668" spans="12:12" x14ac:dyDescent="0.35">
      <c r="L8668" s="231"/>
    </row>
    <row r="8669" spans="12:12" x14ac:dyDescent="0.35">
      <c r="L8669" s="231"/>
    </row>
    <row r="8670" spans="12:12" x14ac:dyDescent="0.35">
      <c r="L8670" s="231"/>
    </row>
    <row r="8671" spans="12:12" x14ac:dyDescent="0.35">
      <c r="L8671" s="231"/>
    </row>
    <row r="8672" spans="12:12" x14ac:dyDescent="0.35">
      <c r="L8672" s="231"/>
    </row>
    <row r="8673" spans="12:12" x14ac:dyDescent="0.35">
      <c r="L8673" s="231"/>
    </row>
    <row r="8674" spans="12:12" x14ac:dyDescent="0.35">
      <c r="L8674" s="231"/>
    </row>
    <row r="8675" spans="12:12" x14ac:dyDescent="0.35">
      <c r="L8675" s="231"/>
    </row>
    <row r="8676" spans="12:12" x14ac:dyDescent="0.35">
      <c r="L8676" s="231"/>
    </row>
    <row r="8677" spans="12:12" x14ac:dyDescent="0.35">
      <c r="L8677" s="231"/>
    </row>
    <row r="8678" spans="12:12" x14ac:dyDescent="0.35">
      <c r="L8678" s="231"/>
    </row>
    <row r="8679" spans="12:12" x14ac:dyDescent="0.35">
      <c r="L8679" s="231"/>
    </row>
    <row r="8680" spans="12:12" x14ac:dyDescent="0.35">
      <c r="L8680" s="231"/>
    </row>
    <row r="8681" spans="12:12" x14ac:dyDescent="0.35">
      <c r="L8681" s="231"/>
    </row>
    <row r="8682" spans="12:12" x14ac:dyDescent="0.35">
      <c r="L8682" s="231"/>
    </row>
    <row r="8683" spans="12:12" x14ac:dyDescent="0.35">
      <c r="L8683" s="231"/>
    </row>
    <row r="8684" spans="12:12" x14ac:dyDescent="0.35">
      <c r="L8684" s="231"/>
    </row>
    <row r="8685" spans="12:12" x14ac:dyDescent="0.35">
      <c r="L8685" s="231"/>
    </row>
    <row r="8686" spans="12:12" x14ac:dyDescent="0.35">
      <c r="L8686" s="231"/>
    </row>
    <row r="8687" spans="12:12" x14ac:dyDescent="0.35">
      <c r="L8687" s="231"/>
    </row>
    <row r="8688" spans="12:12" x14ac:dyDescent="0.35">
      <c r="L8688" s="231"/>
    </row>
    <row r="8689" spans="12:12" x14ac:dyDescent="0.35">
      <c r="L8689" s="231"/>
    </row>
    <row r="8690" spans="12:12" x14ac:dyDescent="0.35">
      <c r="L8690" s="231"/>
    </row>
    <row r="8691" spans="12:12" x14ac:dyDescent="0.35">
      <c r="L8691" s="231"/>
    </row>
    <row r="8692" spans="12:12" x14ac:dyDescent="0.35">
      <c r="L8692" s="231"/>
    </row>
    <row r="8693" spans="12:12" x14ac:dyDescent="0.35">
      <c r="L8693" s="231"/>
    </row>
    <row r="8694" spans="12:12" x14ac:dyDescent="0.35">
      <c r="L8694" s="231"/>
    </row>
    <row r="8695" spans="12:12" x14ac:dyDescent="0.35">
      <c r="L8695" s="231"/>
    </row>
    <row r="8696" spans="12:12" x14ac:dyDescent="0.35">
      <c r="L8696" s="231"/>
    </row>
    <row r="8697" spans="12:12" x14ac:dyDescent="0.35">
      <c r="L8697" s="231"/>
    </row>
    <row r="8698" spans="12:12" x14ac:dyDescent="0.35">
      <c r="L8698" s="231"/>
    </row>
    <row r="8699" spans="12:12" x14ac:dyDescent="0.35">
      <c r="L8699" s="231"/>
    </row>
    <row r="8700" spans="12:12" x14ac:dyDescent="0.35">
      <c r="L8700" s="231"/>
    </row>
    <row r="8701" spans="12:12" x14ac:dyDescent="0.35">
      <c r="L8701" s="231"/>
    </row>
    <row r="8702" spans="12:12" x14ac:dyDescent="0.35">
      <c r="L8702" s="231"/>
    </row>
    <row r="8703" spans="12:12" x14ac:dyDescent="0.35">
      <c r="L8703" s="231"/>
    </row>
    <row r="8704" spans="12:12" x14ac:dyDescent="0.35">
      <c r="L8704" s="231"/>
    </row>
    <row r="8705" spans="12:12" x14ac:dyDescent="0.35">
      <c r="L8705" s="231"/>
    </row>
    <row r="8706" spans="12:12" x14ac:dyDescent="0.35">
      <c r="L8706" s="231"/>
    </row>
    <row r="8707" spans="12:12" x14ac:dyDescent="0.35">
      <c r="L8707" s="231"/>
    </row>
    <row r="8708" spans="12:12" x14ac:dyDescent="0.35">
      <c r="L8708" s="231"/>
    </row>
    <row r="8709" spans="12:12" x14ac:dyDescent="0.35">
      <c r="L8709" s="231"/>
    </row>
    <row r="8710" spans="12:12" x14ac:dyDescent="0.35">
      <c r="L8710" s="231"/>
    </row>
    <row r="8711" spans="12:12" x14ac:dyDescent="0.35">
      <c r="L8711" s="231"/>
    </row>
    <row r="8712" spans="12:12" x14ac:dyDescent="0.35">
      <c r="L8712" s="231"/>
    </row>
    <row r="8713" spans="12:12" x14ac:dyDescent="0.35">
      <c r="L8713" s="231"/>
    </row>
    <row r="8714" spans="12:12" x14ac:dyDescent="0.35">
      <c r="L8714" s="231"/>
    </row>
    <row r="8715" spans="12:12" x14ac:dyDescent="0.35">
      <c r="L8715" s="231"/>
    </row>
    <row r="8716" spans="12:12" x14ac:dyDescent="0.35">
      <c r="L8716" s="231"/>
    </row>
    <row r="8717" spans="12:12" x14ac:dyDescent="0.35">
      <c r="L8717" s="231"/>
    </row>
    <row r="8718" spans="12:12" x14ac:dyDescent="0.35">
      <c r="L8718" s="231"/>
    </row>
    <row r="8719" spans="12:12" x14ac:dyDescent="0.35">
      <c r="L8719" s="231"/>
    </row>
    <row r="8720" spans="12:12" x14ac:dyDescent="0.35">
      <c r="L8720" s="231"/>
    </row>
    <row r="8721" spans="12:12" x14ac:dyDescent="0.35">
      <c r="L8721" s="231"/>
    </row>
    <row r="8722" spans="12:12" x14ac:dyDescent="0.35">
      <c r="L8722" s="231"/>
    </row>
    <row r="8723" spans="12:12" x14ac:dyDescent="0.35">
      <c r="L8723" s="231"/>
    </row>
    <row r="8724" spans="12:12" x14ac:dyDescent="0.35">
      <c r="L8724" s="231"/>
    </row>
    <row r="8725" spans="12:12" x14ac:dyDescent="0.35">
      <c r="L8725" s="231"/>
    </row>
    <row r="8726" spans="12:12" x14ac:dyDescent="0.35">
      <c r="L8726" s="231"/>
    </row>
    <row r="8727" spans="12:12" x14ac:dyDescent="0.35">
      <c r="L8727" s="231"/>
    </row>
    <row r="8728" spans="12:12" x14ac:dyDescent="0.35">
      <c r="L8728" s="231"/>
    </row>
    <row r="8729" spans="12:12" x14ac:dyDescent="0.35">
      <c r="L8729" s="231"/>
    </row>
    <row r="8730" spans="12:12" x14ac:dyDescent="0.35">
      <c r="L8730" s="231"/>
    </row>
    <row r="8731" spans="12:12" x14ac:dyDescent="0.35">
      <c r="L8731" s="231"/>
    </row>
    <row r="8732" spans="12:12" x14ac:dyDescent="0.35">
      <c r="L8732" s="231"/>
    </row>
    <row r="8733" spans="12:12" x14ac:dyDescent="0.35">
      <c r="L8733" s="231"/>
    </row>
    <row r="8734" spans="12:12" x14ac:dyDescent="0.35">
      <c r="L8734" s="231"/>
    </row>
    <row r="8735" spans="12:12" x14ac:dyDescent="0.35">
      <c r="L8735" s="231"/>
    </row>
    <row r="8736" spans="12:12" x14ac:dyDescent="0.35">
      <c r="L8736" s="231"/>
    </row>
    <row r="8737" spans="12:12" x14ac:dyDescent="0.35">
      <c r="L8737" s="231"/>
    </row>
    <row r="8738" spans="12:12" x14ac:dyDescent="0.35">
      <c r="L8738" s="231"/>
    </row>
    <row r="8739" spans="12:12" x14ac:dyDescent="0.35">
      <c r="L8739" s="231"/>
    </row>
    <row r="8740" spans="12:12" x14ac:dyDescent="0.35">
      <c r="L8740" s="231"/>
    </row>
    <row r="8741" spans="12:12" x14ac:dyDescent="0.35">
      <c r="L8741" s="231"/>
    </row>
    <row r="8742" spans="12:12" x14ac:dyDescent="0.35">
      <c r="L8742" s="231"/>
    </row>
    <row r="8743" spans="12:12" x14ac:dyDescent="0.35">
      <c r="L8743" s="231"/>
    </row>
    <row r="8744" spans="12:12" x14ac:dyDescent="0.35">
      <c r="L8744" s="231"/>
    </row>
    <row r="8745" spans="12:12" x14ac:dyDescent="0.35">
      <c r="L8745" s="231"/>
    </row>
    <row r="8746" spans="12:12" x14ac:dyDescent="0.35">
      <c r="L8746" s="231"/>
    </row>
    <row r="8747" spans="12:12" x14ac:dyDescent="0.35">
      <c r="L8747" s="231"/>
    </row>
    <row r="8748" spans="12:12" x14ac:dyDescent="0.35">
      <c r="L8748" s="231"/>
    </row>
    <row r="8749" spans="12:12" x14ac:dyDescent="0.35">
      <c r="L8749" s="231"/>
    </row>
    <row r="8750" spans="12:12" x14ac:dyDescent="0.35">
      <c r="L8750" s="231"/>
    </row>
    <row r="8751" spans="12:12" x14ac:dyDescent="0.35">
      <c r="L8751" s="231"/>
    </row>
    <row r="8752" spans="12:12" x14ac:dyDescent="0.35">
      <c r="L8752" s="231"/>
    </row>
    <row r="8753" spans="12:12" x14ac:dyDescent="0.35">
      <c r="L8753" s="231"/>
    </row>
    <row r="8754" spans="12:12" x14ac:dyDescent="0.35">
      <c r="L8754" s="231"/>
    </row>
    <row r="8755" spans="12:12" x14ac:dyDescent="0.35">
      <c r="L8755" s="231"/>
    </row>
    <row r="8756" spans="12:12" x14ac:dyDescent="0.35">
      <c r="L8756" s="231"/>
    </row>
    <row r="8757" spans="12:12" x14ac:dyDescent="0.35">
      <c r="L8757" s="231"/>
    </row>
    <row r="8758" spans="12:12" x14ac:dyDescent="0.35">
      <c r="L8758" s="231"/>
    </row>
    <row r="8759" spans="12:12" x14ac:dyDescent="0.35">
      <c r="L8759" s="231"/>
    </row>
    <row r="8760" spans="12:12" x14ac:dyDescent="0.35">
      <c r="L8760" s="231"/>
    </row>
    <row r="8761" spans="12:12" x14ac:dyDescent="0.35">
      <c r="L8761" s="231"/>
    </row>
    <row r="8762" spans="12:12" x14ac:dyDescent="0.35">
      <c r="L8762" s="231"/>
    </row>
    <row r="8763" spans="12:12" x14ac:dyDescent="0.35">
      <c r="L8763" s="231"/>
    </row>
    <row r="8764" spans="12:12" x14ac:dyDescent="0.35">
      <c r="L8764" s="231"/>
    </row>
    <row r="8765" spans="12:12" x14ac:dyDescent="0.35">
      <c r="L8765" s="231"/>
    </row>
    <row r="8766" spans="12:12" x14ac:dyDescent="0.35">
      <c r="L8766" s="231"/>
    </row>
    <row r="8767" spans="12:12" x14ac:dyDescent="0.35">
      <c r="L8767" s="231"/>
    </row>
    <row r="8768" spans="12:12" x14ac:dyDescent="0.35">
      <c r="L8768" s="231"/>
    </row>
    <row r="8769" spans="12:12" x14ac:dyDescent="0.35">
      <c r="L8769" s="231"/>
    </row>
    <row r="8770" spans="12:12" x14ac:dyDescent="0.35">
      <c r="L8770" s="231"/>
    </row>
    <row r="8771" spans="12:12" x14ac:dyDescent="0.35">
      <c r="L8771" s="231"/>
    </row>
    <row r="8772" spans="12:12" x14ac:dyDescent="0.35">
      <c r="L8772" s="231"/>
    </row>
    <row r="8773" spans="12:12" x14ac:dyDescent="0.35">
      <c r="L8773" s="231"/>
    </row>
    <row r="8774" spans="12:12" x14ac:dyDescent="0.35">
      <c r="L8774" s="231"/>
    </row>
    <row r="8775" spans="12:12" x14ac:dyDescent="0.35">
      <c r="L8775" s="231"/>
    </row>
    <row r="8776" spans="12:12" x14ac:dyDescent="0.35">
      <c r="L8776" s="231"/>
    </row>
    <row r="8777" spans="12:12" x14ac:dyDescent="0.35">
      <c r="L8777" s="231"/>
    </row>
    <row r="8778" spans="12:12" x14ac:dyDescent="0.35">
      <c r="L8778" s="231"/>
    </row>
    <row r="8779" spans="12:12" x14ac:dyDescent="0.35">
      <c r="L8779" s="231"/>
    </row>
    <row r="8780" spans="12:12" x14ac:dyDescent="0.35">
      <c r="L8780" s="231"/>
    </row>
    <row r="8781" spans="12:12" x14ac:dyDescent="0.35">
      <c r="L8781" s="231"/>
    </row>
    <row r="8782" spans="12:12" x14ac:dyDescent="0.35">
      <c r="L8782" s="231"/>
    </row>
    <row r="8783" spans="12:12" x14ac:dyDescent="0.35">
      <c r="L8783" s="231"/>
    </row>
    <row r="8784" spans="12:12" x14ac:dyDescent="0.35">
      <c r="L8784" s="231"/>
    </row>
    <row r="8785" spans="12:12" x14ac:dyDescent="0.35">
      <c r="L8785" s="231"/>
    </row>
    <row r="8786" spans="12:12" x14ac:dyDescent="0.35">
      <c r="L8786" s="231"/>
    </row>
    <row r="8787" spans="12:12" x14ac:dyDescent="0.35">
      <c r="L8787" s="231"/>
    </row>
    <row r="8788" spans="12:12" x14ac:dyDescent="0.35">
      <c r="L8788" s="231"/>
    </row>
    <row r="8789" spans="12:12" x14ac:dyDescent="0.35">
      <c r="L8789" s="231"/>
    </row>
    <row r="8790" spans="12:12" x14ac:dyDescent="0.35">
      <c r="L8790" s="231"/>
    </row>
    <row r="8791" spans="12:12" x14ac:dyDescent="0.35">
      <c r="L8791" s="231"/>
    </row>
    <row r="8792" spans="12:12" x14ac:dyDescent="0.35">
      <c r="L8792" s="231"/>
    </row>
    <row r="8793" spans="12:12" x14ac:dyDescent="0.35">
      <c r="L8793" s="231"/>
    </row>
    <row r="8794" spans="12:12" x14ac:dyDescent="0.35">
      <c r="L8794" s="231"/>
    </row>
    <row r="8795" spans="12:12" x14ac:dyDescent="0.35">
      <c r="L8795" s="231"/>
    </row>
    <row r="8796" spans="12:12" x14ac:dyDescent="0.35">
      <c r="L8796" s="231"/>
    </row>
    <row r="8797" spans="12:12" x14ac:dyDescent="0.35">
      <c r="L8797" s="231"/>
    </row>
    <row r="8798" spans="12:12" x14ac:dyDescent="0.35">
      <c r="L8798" s="231"/>
    </row>
    <row r="8799" spans="12:12" x14ac:dyDescent="0.35">
      <c r="L8799" s="231"/>
    </row>
    <row r="8800" spans="12:12" x14ac:dyDescent="0.35">
      <c r="L8800" s="231"/>
    </row>
    <row r="8801" spans="12:12" x14ac:dyDescent="0.35">
      <c r="L8801" s="231"/>
    </row>
    <row r="8802" spans="12:12" x14ac:dyDescent="0.35">
      <c r="L8802" s="231"/>
    </row>
    <row r="8803" spans="12:12" x14ac:dyDescent="0.35">
      <c r="L8803" s="231"/>
    </row>
    <row r="8804" spans="12:12" x14ac:dyDescent="0.35">
      <c r="L8804" s="231"/>
    </row>
    <row r="8805" spans="12:12" x14ac:dyDescent="0.35">
      <c r="L8805" s="231"/>
    </row>
    <row r="8806" spans="12:12" x14ac:dyDescent="0.35">
      <c r="L8806" s="231"/>
    </row>
    <row r="8807" spans="12:12" x14ac:dyDescent="0.35">
      <c r="L8807" s="231"/>
    </row>
    <row r="8808" spans="12:12" x14ac:dyDescent="0.35">
      <c r="L8808" s="231"/>
    </row>
    <row r="8809" spans="12:12" x14ac:dyDescent="0.35">
      <c r="L8809" s="231"/>
    </row>
    <row r="8810" spans="12:12" x14ac:dyDescent="0.35">
      <c r="L8810" s="231"/>
    </row>
    <row r="8811" spans="12:12" x14ac:dyDescent="0.35">
      <c r="L8811" s="231"/>
    </row>
    <row r="8812" spans="12:12" x14ac:dyDescent="0.35">
      <c r="L8812" s="231"/>
    </row>
    <row r="8813" spans="12:12" x14ac:dyDescent="0.35">
      <c r="L8813" s="231"/>
    </row>
    <row r="8814" spans="12:12" x14ac:dyDescent="0.35">
      <c r="L8814" s="231"/>
    </row>
    <row r="8815" spans="12:12" x14ac:dyDescent="0.35">
      <c r="L8815" s="231"/>
    </row>
    <row r="8816" spans="12:12" x14ac:dyDescent="0.35">
      <c r="L8816" s="231"/>
    </row>
    <row r="8817" spans="12:12" x14ac:dyDescent="0.35">
      <c r="L8817" s="231"/>
    </row>
    <row r="8818" spans="12:12" x14ac:dyDescent="0.35">
      <c r="L8818" s="231"/>
    </row>
    <row r="8819" spans="12:12" x14ac:dyDescent="0.35">
      <c r="L8819" s="231"/>
    </row>
    <row r="8820" spans="12:12" x14ac:dyDescent="0.35">
      <c r="L8820" s="231"/>
    </row>
    <row r="8821" spans="12:12" x14ac:dyDescent="0.35">
      <c r="L8821" s="231"/>
    </row>
    <row r="8822" spans="12:12" x14ac:dyDescent="0.35">
      <c r="L8822" s="231"/>
    </row>
    <row r="8823" spans="12:12" x14ac:dyDescent="0.35">
      <c r="L8823" s="231"/>
    </row>
    <row r="8824" spans="12:12" x14ac:dyDescent="0.35">
      <c r="L8824" s="231"/>
    </row>
    <row r="8825" spans="12:12" x14ac:dyDescent="0.35">
      <c r="L8825" s="231"/>
    </row>
    <row r="8826" spans="12:12" x14ac:dyDescent="0.35">
      <c r="L8826" s="231"/>
    </row>
    <row r="8827" spans="12:12" x14ac:dyDescent="0.35">
      <c r="L8827" s="231"/>
    </row>
    <row r="8828" spans="12:12" x14ac:dyDescent="0.35">
      <c r="L8828" s="231"/>
    </row>
    <row r="8829" spans="12:12" x14ac:dyDescent="0.35">
      <c r="L8829" s="231"/>
    </row>
    <row r="8830" spans="12:12" x14ac:dyDescent="0.35">
      <c r="L8830" s="231"/>
    </row>
    <row r="8831" spans="12:12" x14ac:dyDescent="0.35">
      <c r="L8831" s="231"/>
    </row>
    <row r="8832" spans="12:12" x14ac:dyDescent="0.35">
      <c r="L8832" s="231"/>
    </row>
    <row r="8833" spans="12:12" x14ac:dyDescent="0.35">
      <c r="L8833" s="231"/>
    </row>
    <row r="8834" spans="12:12" x14ac:dyDescent="0.35">
      <c r="L8834" s="231"/>
    </row>
    <row r="8835" spans="12:12" x14ac:dyDescent="0.35">
      <c r="L8835" s="231"/>
    </row>
    <row r="8836" spans="12:12" x14ac:dyDescent="0.35">
      <c r="L8836" s="231"/>
    </row>
    <row r="8837" spans="12:12" x14ac:dyDescent="0.35">
      <c r="L8837" s="231"/>
    </row>
    <row r="8838" spans="12:12" x14ac:dyDescent="0.35">
      <c r="L8838" s="231"/>
    </row>
    <row r="8839" spans="12:12" x14ac:dyDescent="0.35">
      <c r="L8839" s="231"/>
    </row>
    <row r="8840" spans="12:12" x14ac:dyDescent="0.35">
      <c r="L8840" s="231"/>
    </row>
    <row r="8841" spans="12:12" x14ac:dyDescent="0.35">
      <c r="L8841" s="231"/>
    </row>
    <row r="8842" spans="12:12" x14ac:dyDescent="0.35">
      <c r="L8842" s="231"/>
    </row>
    <row r="8843" spans="12:12" x14ac:dyDescent="0.35">
      <c r="L8843" s="231"/>
    </row>
    <row r="8844" spans="12:12" x14ac:dyDescent="0.35">
      <c r="L8844" s="231"/>
    </row>
    <row r="8845" spans="12:12" x14ac:dyDescent="0.35">
      <c r="L8845" s="231"/>
    </row>
    <row r="8846" spans="12:12" x14ac:dyDescent="0.35">
      <c r="L8846" s="231"/>
    </row>
    <row r="8847" spans="12:12" x14ac:dyDescent="0.35">
      <c r="L8847" s="231"/>
    </row>
    <row r="8848" spans="12:12" x14ac:dyDescent="0.35">
      <c r="L8848" s="231"/>
    </row>
    <row r="8849" spans="12:12" x14ac:dyDescent="0.35">
      <c r="L8849" s="231"/>
    </row>
    <row r="8850" spans="12:12" x14ac:dyDescent="0.35">
      <c r="L8850" s="231"/>
    </row>
    <row r="8851" spans="12:12" x14ac:dyDescent="0.35">
      <c r="L8851" s="231"/>
    </row>
    <row r="8852" spans="12:12" x14ac:dyDescent="0.35">
      <c r="L8852" s="231"/>
    </row>
    <row r="8853" spans="12:12" x14ac:dyDescent="0.35">
      <c r="L8853" s="231"/>
    </row>
    <row r="8854" spans="12:12" x14ac:dyDescent="0.35">
      <c r="L8854" s="231"/>
    </row>
    <row r="8855" spans="12:12" x14ac:dyDescent="0.35">
      <c r="L8855" s="231"/>
    </row>
    <row r="8856" spans="12:12" x14ac:dyDescent="0.35">
      <c r="L8856" s="231"/>
    </row>
    <row r="8857" spans="12:12" x14ac:dyDescent="0.35">
      <c r="L8857" s="231"/>
    </row>
    <row r="8858" spans="12:12" x14ac:dyDescent="0.35">
      <c r="L8858" s="231"/>
    </row>
    <row r="8859" spans="12:12" x14ac:dyDescent="0.35">
      <c r="L8859" s="231"/>
    </row>
    <row r="8860" spans="12:12" x14ac:dyDescent="0.35">
      <c r="L8860" s="231"/>
    </row>
    <row r="8861" spans="12:12" x14ac:dyDescent="0.35">
      <c r="L8861" s="231"/>
    </row>
    <row r="8862" spans="12:12" x14ac:dyDescent="0.35">
      <c r="L8862" s="231"/>
    </row>
    <row r="8863" spans="12:12" x14ac:dyDescent="0.35">
      <c r="L8863" s="231"/>
    </row>
    <row r="8864" spans="12:12" x14ac:dyDescent="0.35">
      <c r="L8864" s="231"/>
    </row>
    <row r="8865" spans="12:12" x14ac:dyDescent="0.35">
      <c r="L8865" s="231"/>
    </row>
    <row r="8866" spans="12:12" x14ac:dyDescent="0.35">
      <c r="L8866" s="231"/>
    </row>
    <row r="8867" spans="12:12" x14ac:dyDescent="0.35">
      <c r="L8867" s="231"/>
    </row>
    <row r="8868" spans="12:12" x14ac:dyDescent="0.35">
      <c r="L8868" s="231"/>
    </row>
    <row r="8869" spans="12:12" x14ac:dyDescent="0.35">
      <c r="L8869" s="231"/>
    </row>
    <row r="8870" spans="12:12" x14ac:dyDescent="0.35">
      <c r="L8870" s="231"/>
    </row>
    <row r="8871" spans="12:12" x14ac:dyDescent="0.35">
      <c r="L8871" s="231"/>
    </row>
    <row r="8872" spans="12:12" x14ac:dyDescent="0.35">
      <c r="L8872" s="231"/>
    </row>
    <row r="8873" spans="12:12" x14ac:dyDescent="0.35">
      <c r="L8873" s="231"/>
    </row>
    <row r="8874" spans="12:12" x14ac:dyDescent="0.35">
      <c r="L8874" s="231"/>
    </row>
    <row r="8875" spans="12:12" x14ac:dyDescent="0.35">
      <c r="L8875" s="231"/>
    </row>
    <row r="8876" spans="12:12" x14ac:dyDescent="0.35">
      <c r="L8876" s="231"/>
    </row>
    <row r="8877" spans="12:12" x14ac:dyDescent="0.35">
      <c r="L8877" s="231"/>
    </row>
    <row r="8878" spans="12:12" x14ac:dyDescent="0.35">
      <c r="L8878" s="231"/>
    </row>
    <row r="8879" spans="12:12" x14ac:dyDescent="0.35">
      <c r="L8879" s="231"/>
    </row>
    <row r="8880" spans="12:12" x14ac:dyDescent="0.35">
      <c r="L8880" s="231"/>
    </row>
    <row r="8881" spans="12:12" x14ac:dyDescent="0.35">
      <c r="L8881" s="231"/>
    </row>
    <row r="8882" spans="12:12" x14ac:dyDescent="0.35">
      <c r="L8882" s="231"/>
    </row>
    <row r="8883" spans="12:12" x14ac:dyDescent="0.35">
      <c r="L8883" s="231"/>
    </row>
    <row r="8884" spans="12:12" x14ac:dyDescent="0.35">
      <c r="L8884" s="231"/>
    </row>
    <row r="8885" spans="12:12" x14ac:dyDescent="0.35">
      <c r="L8885" s="231"/>
    </row>
    <row r="8886" spans="12:12" x14ac:dyDescent="0.35">
      <c r="L8886" s="231"/>
    </row>
    <row r="8887" spans="12:12" x14ac:dyDescent="0.35">
      <c r="L8887" s="231"/>
    </row>
    <row r="8888" spans="12:12" x14ac:dyDescent="0.35">
      <c r="L8888" s="231"/>
    </row>
    <row r="8889" spans="12:12" x14ac:dyDescent="0.35">
      <c r="L8889" s="231"/>
    </row>
    <row r="8890" spans="12:12" x14ac:dyDescent="0.35">
      <c r="L8890" s="231"/>
    </row>
    <row r="8891" spans="12:12" x14ac:dyDescent="0.35">
      <c r="L8891" s="231"/>
    </row>
    <row r="8892" spans="12:12" x14ac:dyDescent="0.35">
      <c r="L8892" s="231"/>
    </row>
    <row r="8893" spans="12:12" x14ac:dyDescent="0.35">
      <c r="L8893" s="231"/>
    </row>
    <row r="8894" spans="12:12" x14ac:dyDescent="0.35">
      <c r="L8894" s="231"/>
    </row>
    <row r="8895" spans="12:12" x14ac:dyDescent="0.35">
      <c r="L8895" s="231"/>
    </row>
    <row r="8896" spans="12:12" x14ac:dyDescent="0.35">
      <c r="L8896" s="232"/>
    </row>
  </sheetData>
  <mergeCells count="3">
    <mergeCell ref="Q2:R2"/>
    <mergeCell ref="T2:U2"/>
    <mergeCell ref="R1:T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D178"/>
  <sheetViews>
    <sheetView zoomScale="85" zoomScaleNormal="85" workbookViewId="0">
      <selection activeCell="B94" sqref="B94:C94"/>
    </sheetView>
  </sheetViews>
  <sheetFormatPr defaultRowHeight="14.5" x14ac:dyDescent="0.35"/>
  <cols>
    <col min="2" max="2" width="44.1796875" bestFit="1" customWidth="1"/>
    <col min="3" max="3" width="12.453125" bestFit="1" customWidth="1"/>
    <col min="4" max="4" width="23" style="117" bestFit="1" customWidth="1"/>
  </cols>
  <sheetData>
    <row r="1" spans="1:4" x14ac:dyDescent="0.35">
      <c r="A1" s="118" t="s">
        <v>3110</v>
      </c>
      <c r="B1" s="118" t="s">
        <v>3111</v>
      </c>
      <c r="C1" s="118" t="s">
        <v>3112</v>
      </c>
      <c r="D1" s="117" t="s">
        <v>3113</v>
      </c>
    </row>
    <row r="2" spans="1:4" x14ac:dyDescent="0.35">
      <c r="A2" s="118" t="s">
        <v>3114</v>
      </c>
      <c r="B2" s="118" t="s">
        <v>3115</v>
      </c>
      <c r="C2" s="118" t="s">
        <v>3116</v>
      </c>
    </row>
    <row r="3" spans="1:4" x14ac:dyDescent="0.35">
      <c r="A3" s="118" t="s">
        <v>3117</v>
      </c>
      <c r="B3" s="118" t="s">
        <v>3118</v>
      </c>
      <c r="C3" s="118" t="s">
        <v>3119</v>
      </c>
    </row>
    <row r="4" spans="1:4" x14ac:dyDescent="0.35">
      <c r="A4" s="118" t="s">
        <v>3120</v>
      </c>
      <c r="B4" s="118" t="s">
        <v>3121</v>
      </c>
      <c r="C4" s="118" t="s">
        <v>3122</v>
      </c>
    </row>
    <row r="5" spans="1:4" x14ac:dyDescent="0.35">
      <c r="A5" s="118" t="s">
        <v>3123</v>
      </c>
      <c r="B5" s="118" t="s">
        <v>3124</v>
      </c>
      <c r="C5" s="118" t="s">
        <v>3125</v>
      </c>
    </row>
    <row r="6" spans="1:4" x14ac:dyDescent="0.35">
      <c r="A6" s="118" t="s">
        <v>3126</v>
      </c>
      <c r="B6" s="118" t="s">
        <v>3127</v>
      </c>
      <c r="C6" s="118" t="s">
        <v>3128</v>
      </c>
    </row>
    <row r="7" spans="1:4" x14ac:dyDescent="0.35">
      <c r="A7" s="118" t="s">
        <v>3129</v>
      </c>
      <c r="B7" s="118" t="s">
        <v>3130</v>
      </c>
      <c r="C7" s="118" t="s">
        <v>3131</v>
      </c>
    </row>
    <row r="8" spans="1:4" x14ac:dyDescent="0.35">
      <c r="A8" s="118" t="s">
        <v>3132</v>
      </c>
      <c r="B8" s="118" t="s">
        <v>3133</v>
      </c>
      <c r="C8" s="118" t="s">
        <v>3134</v>
      </c>
    </row>
    <row r="9" spans="1:4" x14ac:dyDescent="0.35">
      <c r="A9" s="118" t="s">
        <v>3135</v>
      </c>
      <c r="B9" s="118" t="s">
        <v>3136</v>
      </c>
      <c r="C9" s="118" t="s">
        <v>3137</v>
      </c>
    </row>
    <row r="10" spans="1:4" x14ac:dyDescent="0.35">
      <c r="A10" s="118" t="s">
        <v>3138</v>
      </c>
      <c r="B10" s="118" t="s">
        <v>3139</v>
      </c>
      <c r="C10" s="118" t="s">
        <v>3140</v>
      </c>
    </row>
    <row r="11" spans="1:4" x14ac:dyDescent="0.35">
      <c r="A11" s="118" t="s">
        <v>3141</v>
      </c>
      <c r="B11" s="118" t="s">
        <v>3142</v>
      </c>
      <c r="C11" s="118" t="s">
        <v>3143</v>
      </c>
    </row>
    <row r="12" spans="1:4" x14ac:dyDescent="0.35">
      <c r="A12" s="118" t="s">
        <v>3144</v>
      </c>
      <c r="B12" s="118" t="s">
        <v>3145</v>
      </c>
      <c r="C12" s="118" t="s">
        <v>3146</v>
      </c>
    </row>
    <row r="13" spans="1:4" x14ac:dyDescent="0.35">
      <c r="A13" s="118" t="s">
        <v>3147</v>
      </c>
      <c r="B13" s="118" t="s">
        <v>3127</v>
      </c>
      <c r="C13" s="118" t="s">
        <v>3128</v>
      </c>
    </row>
    <row r="14" spans="1:4" x14ac:dyDescent="0.35">
      <c r="A14" s="118" t="s">
        <v>3148</v>
      </c>
      <c r="B14" s="118" t="s">
        <v>3149</v>
      </c>
      <c r="C14" s="118" t="s">
        <v>3150</v>
      </c>
    </row>
    <row r="15" spans="1:4" x14ac:dyDescent="0.35">
      <c r="A15" s="118" t="s">
        <v>3151</v>
      </c>
      <c r="B15" s="118" t="s">
        <v>3152</v>
      </c>
      <c r="C15" s="118" t="s">
        <v>3153</v>
      </c>
    </row>
    <row r="16" spans="1:4" x14ac:dyDescent="0.35">
      <c r="A16" s="118" t="s">
        <v>3154</v>
      </c>
      <c r="B16" s="118" t="s">
        <v>3155</v>
      </c>
      <c r="C16" s="118" t="s">
        <v>3156</v>
      </c>
    </row>
    <row r="17" spans="1:4" x14ac:dyDescent="0.35">
      <c r="A17" s="118" t="s">
        <v>3157</v>
      </c>
      <c r="B17" s="118" t="s">
        <v>3158</v>
      </c>
      <c r="C17" s="118" t="s">
        <v>3159</v>
      </c>
    </row>
    <row r="18" spans="1:4" x14ac:dyDescent="0.35">
      <c r="A18" s="118" t="s">
        <v>3160</v>
      </c>
      <c r="B18" s="118" t="s">
        <v>3161</v>
      </c>
      <c r="C18" s="118" t="s">
        <v>3162</v>
      </c>
    </row>
    <row r="19" spans="1:4" x14ac:dyDescent="0.35">
      <c r="A19" s="118" t="s">
        <v>3163</v>
      </c>
      <c r="B19" s="118" t="s">
        <v>3164</v>
      </c>
      <c r="C19" s="118" t="s">
        <v>3165</v>
      </c>
    </row>
    <row r="20" spans="1:4" x14ac:dyDescent="0.35">
      <c r="A20" s="118" t="s">
        <v>3166</v>
      </c>
      <c r="B20" s="118" t="s">
        <v>3167</v>
      </c>
      <c r="C20" s="118" t="s">
        <v>3168</v>
      </c>
    </row>
    <row r="21" spans="1:4" x14ac:dyDescent="0.35">
      <c r="A21" s="118" t="s">
        <v>3169</v>
      </c>
      <c r="B21" s="118" t="s">
        <v>3170</v>
      </c>
      <c r="C21" s="118" t="s">
        <v>3171</v>
      </c>
      <c r="D21" s="117">
        <v>524129000</v>
      </c>
    </row>
    <row r="22" spans="1:4" x14ac:dyDescent="0.35">
      <c r="A22" s="118" t="s">
        <v>3172</v>
      </c>
      <c r="B22" s="118" t="s">
        <v>3173</v>
      </c>
      <c r="C22" s="118" t="s">
        <v>3174</v>
      </c>
    </row>
    <row r="23" spans="1:4" x14ac:dyDescent="0.35">
      <c r="A23" s="118" t="s">
        <v>3175</v>
      </c>
      <c r="B23" s="118" t="s">
        <v>3176</v>
      </c>
      <c r="C23" s="118" t="s">
        <v>3177</v>
      </c>
    </row>
    <row r="24" spans="1:4" x14ac:dyDescent="0.35">
      <c r="A24" s="118" t="s">
        <v>3178</v>
      </c>
      <c r="B24" s="118" t="s">
        <v>3179</v>
      </c>
      <c r="C24" s="118" t="s">
        <v>3171</v>
      </c>
      <c r="D24" s="117">
        <v>524129000</v>
      </c>
    </row>
    <row r="25" spans="1:4" x14ac:dyDescent="0.35">
      <c r="A25" s="118" t="s">
        <v>3180</v>
      </c>
      <c r="B25" s="118" t="s">
        <v>3181</v>
      </c>
      <c r="C25" s="118" t="s">
        <v>3182</v>
      </c>
    </row>
    <row r="26" spans="1:4" x14ac:dyDescent="0.35">
      <c r="A26" s="118" t="s">
        <v>3183</v>
      </c>
      <c r="B26" s="118" t="s">
        <v>3184</v>
      </c>
      <c r="C26" s="118" t="s">
        <v>3185</v>
      </c>
    </row>
    <row r="27" spans="1:4" x14ac:dyDescent="0.35">
      <c r="A27" s="118" t="s">
        <v>3186</v>
      </c>
      <c r="B27" s="118" t="s">
        <v>3187</v>
      </c>
      <c r="C27" s="118" t="s">
        <v>3188</v>
      </c>
    </row>
    <row r="28" spans="1:4" x14ac:dyDescent="0.35">
      <c r="A28" s="118" t="s">
        <v>3189</v>
      </c>
      <c r="B28" s="118" t="s">
        <v>3190</v>
      </c>
      <c r="C28" s="118" t="s">
        <v>3191</v>
      </c>
    </row>
    <row r="29" spans="1:4" x14ac:dyDescent="0.35">
      <c r="A29" s="118" t="s">
        <v>3192</v>
      </c>
      <c r="B29" s="118" t="s">
        <v>3193</v>
      </c>
      <c r="C29" s="118" t="s">
        <v>3194</v>
      </c>
    </row>
    <row r="30" spans="1:4" x14ac:dyDescent="0.35">
      <c r="A30" s="118" t="s">
        <v>3195</v>
      </c>
      <c r="B30" s="118" t="s">
        <v>3196</v>
      </c>
      <c r="C30" s="118" t="s">
        <v>3197</v>
      </c>
    </row>
    <row r="31" spans="1:4" x14ac:dyDescent="0.35">
      <c r="A31" s="118" t="s">
        <v>3198</v>
      </c>
      <c r="B31" s="118" t="s">
        <v>3199</v>
      </c>
      <c r="C31" s="118" t="s">
        <v>3200</v>
      </c>
    </row>
    <row r="32" spans="1:4" x14ac:dyDescent="0.35">
      <c r="A32" s="118" t="s">
        <v>3201</v>
      </c>
      <c r="B32" s="118" t="s">
        <v>3202</v>
      </c>
      <c r="C32" s="118" t="s">
        <v>3203</v>
      </c>
    </row>
    <row r="33" spans="1:3" x14ac:dyDescent="0.35">
      <c r="A33" s="118" t="s">
        <v>3204</v>
      </c>
      <c r="B33" s="118" t="s">
        <v>3205</v>
      </c>
      <c r="C33" s="118" t="s">
        <v>3206</v>
      </c>
    </row>
    <row r="34" spans="1:3" x14ac:dyDescent="0.35">
      <c r="A34" s="118" t="s">
        <v>3207</v>
      </c>
      <c r="B34" s="118" t="s">
        <v>3208</v>
      </c>
      <c r="C34" s="118" t="s">
        <v>3209</v>
      </c>
    </row>
    <row r="35" spans="1:3" x14ac:dyDescent="0.35">
      <c r="A35" s="118" t="s">
        <v>3210</v>
      </c>
      <c r="B35" s="118" t="s">
        <v>3211</v>
      </c>
      <c r="C35" s="118" t="s">
        <v>3212</v>
      </c>
    </row>
    <row r="36" spans="1:3" x14ac:dyDescent="0.35">
      <c r="A36" s="118" t="s">
        <v>3213</v>
      </c>
      <c r="B36" s="118" t="s">
        <v>3214</v>
      </c>
      <c r="C36" s="118" t="s">
        <v>3215</v>
      </c>
    </row>
    <row r="37" spans="1:3" x14ac:dyDescent="0.35">
      <c r="A37" s="118" t="s">
        <v>3216</v>
      </c>
      <c r="B37" s="118" t="s">
        <v>3217</v>
      </c>
      <c r="C37" s="118" t="s">
        <v>3218</v>
      </c>
    </row>
    <row r="38" spans="1:3" x14ac:dyDescent="0.35">
      <c r="A38" s="118" t="s">
        <v>3219</v>
      </c>
      <c r="B38" s="118" t="s">
        <v>3220</v>
      </c>
      <c r="C38" s="118" t="s">
        <v>3221</v>
      </c>
    </row>
    <row r="39" spans="1:3" x14ac:dyDescent="0.35">
      <c r="A39" s="118" t="s">
        <v>3222</v>
      </c>
      <c r="B39" s="118" t="s">
        <v>3223</v>
      </c>
      <c r="C39" s="118" t="s">
        <v>3224</v>
      </c>
    </row>
    <row r="40" spans="1:3" x14ac:dyDescent="0.35">
      <c r="A40" s="118" t="s">
        <v>3225</v>
      </c>
      <c r="B40" s="118" t="s">
        <v>3226</v>
      </c>
      <c r="C40" s="118" t="s">
        <v>3227</v>
      </c>
    </row>
    <row r="41" spans="1:3" x14ac:dyDescent="0.35">
      <c r="A41" s="118" t="s">
        <v>3228</v>
      </c>
      <c r="B41" s="118" t="s">
        <v>3229</v>
      </c>
      <c r="C41" s="118" t="s">
        <v>3230</v>
      </c>
    </row>
    <row r="42" spans="1:3" x14ac:dyDescent="0.35">
      <c r="A42" s="118" t="s">
        <v>3231</v>
      </c>
      <c r="B42" s="118" t="s">
        <v>3232</v>
      </c>
      <c r="C42" s="118" t="s">
        <v>3233</v>
      </c>
    </row>
    <row r="43" spans="1:3" x14ac:dyDescent="0.35">
      <c r="A43" s="118" t="s">
        <v>3234</v>
      </c>
      <c r="B43" s="118" t="s">
        <v>3235</v>
      </c>
      <c r="C43" s="118" t="s">
        <v>3236</v>
      </c>
    </row>
    <row r="44" spans="1:3" x14ac:dyDescent="0.35">
      <c r="A44" s="118" t="s">
        <v>3237</v>
      </c>
      <c r="B44" s="118" t="s">
        <v>3238</v>
      </c>
      <c r="C44" s="118" t="s">
        <v>3239</v>
      </c>
    </row>
    <row r="45" spans="1:3" x14ac:dyDescent="0.35">
      <c r="A45" s="118" t="s">
        <v>3240</v>
      </c>
      <c r="B45" s="118" t="s">
        <v>3241</v>
      </c>
      <c r="C45" s="118" t="s">
        <v>3242</v>
      </c>
    </row>
    <row r="46" spans="1:3" x14ac:dyDescent="0.35">
      <c r="A46" s="118" t="s">
        <v>3243</v>
      </c>
      <c r="B46" s="118" t="s">
        <v>3244</v>
      </c>
      <c r="C46" s="118" t="s">
        <v>3245</v>
      </c>
    </row>
    <row r="47" spans="1:3" x14ac:dyDescent="0.35">
      <c r="A47" s="118" t="s">
        <v>3246</v>
      </c>
      <c r="B47" s="118" t="s">
        <v>3247</v>
      </c>
      <c r="C47" s="118" t="s">
        <v>3248</v>
      </c>
    </row>
    <row r="48" spans="1:3" x14ac:dyDescent="0.35">
      <c r="A48" s="118" t="s">
        <v>3249</v>
      </c>
      <c r="B48" s="118" t="s">
        <v>3250</v>
      </c>
      <c r="C48" s="118" t="s">
        <v>3251</v>
      </c>
    </row>
    <row r="49" spans="1:3" x14ac:dyDescent="0.35">
      <c r="A49" s="118" t="s">
        <v>3252</v>
      </c>
      <c r="B49" s="118" t="s">
        <v>3253</v>
      </c>
      <c r="C49" s="118" t="s">
        <v>3254</v>
      </c>
    </row>
    <row r="50" spans="1:3" x14ac:dyDescent="0.35">
      <c r="A50" s="118" t="s">
        <v>3255</v>
      </c>
      <c r="B50" s="118" t="s">
        <v>3256</v>
      </c>
      <c r="C50" s="118" t="s">
        <v>3257</v>
      </c>
    </row>
    <row r="51" spans="1:3" x14ac:dyDescent="0.35">
      <c r="A51" s="118" t="s">
        <v>3258</v>
      </c>
      <c r="B51" s="118" t="s">
        <v>3259</v>
      </c>
      <c r="C51" s="118" t="s">
        <v>3260</v>
      </c>
    </row>
    <row r="52" spans="1:3" x14ac:dyDescent="0.35">
      <c r="A52" s="118" t="s">
        <v>3261</v>
      </c>
      <c r="B52" s="118" t="s">
        <v>3262</v>
      </c>
      <c r="C52" s="118" t="s">
        <v>3263</v>
      </c>
    </row>
    <row r="53" spans="1:3" x14ac:dyDescent="0.35">
      <c r="A53" s="118" t="s">
        <v>3264</v>
      </c>
      <c r="B53" s="118" t="s">
        <v>3265</v>
      </c>
      <c r="C53" s="118" t="s">
        <v>3266</v>
      </c>
    </row>
    <row r="54" spans="1:3" x14ac:dyDescent="0.35">
      <c r="A54" s="118" t="s">
        <v>3267</v>
      </c>
      <c r="B54" s="118" t="s">
        <v>3268</v>
      </c>
      <c r="C54" s="118" t="s">
        <v>3269</v>
      </c>
    </row>
    <row r="55" spans="1:3" x14ac:dyDescent="0.35">
      <c r="A55" s="118" t="s">
        <v>3270</v>
      </c>
      <c r="B55" s="118" t="s">
        <v>3271</v>
      </c>
      <c r="C55" s="118" t="s">
        <v>3272</v>
      </c>
    </row>
    <row r="56" spans="1:3" x14ac:dyDescent="0.35">
      <c r="A56" s="118" t="s">
        <v>3273</v>
      </c>
      <c r="B56" s="118" t="s">
        <v>3274</v>
      </c>
      <c r="C56" s="118" t="s">
        <v>3275</v>
      </c>
    </row>
    <row r="57" spans="1:3" x14ac:dyDescent="0.35">
      <c r="A57" s="118" t="s">
        <v>3276</v>
      </c>
      <c r="B57" s="118" t="s">
        <v>3277</v>
      </c>
      <c r="C57" s="118" t="s">
        <v>3278</v>
      </c>
    </row>
    <row r="58" spans="1:3" x14ac:dyDescent="0.35">
      <c r="A58" s="118" t="s">
        <v>3279</v>
      </c>
      <c r="B58" s="118" t="s">
        <v>3280</v>
      </c>
      <c r="C58" s="118" t="s">
        <v>3281</v>
      </c>
    </row>
    <row r="59" spans="1:3" x14ac:dyDescent="0.35">
      <c r="A59" s="118" t="s">
        <v>3282</v>
      </c>
      <c r="B59" s="118" t="s">
        <v>3283</v>
      </c>
      <c r="C59" s="118" t="s">
        <v>3284</v>
      </c>
    </row>
    <row r="60" spans="1:3" x14ac:dyDescent="0.35">
      <c r="A60" s="118" t="s">
        <v>3285</v>
      </c>
      <c r="B60" s="118" t="s">
        <v>3286</v>
      </c>
      <c r="C60" s="118" t="s">
        <v>3287</v>
      </c>
    </row>
    <row r="61" spans="1:3" x14ac:dyDescent="0.35">
      <c r="A61" s="118" t="s">
        <v>3288</v>
      </c>
      <c r="B61" s="118" t="s">
        <v>3289</v>
      </c>
      <c r="C61" s="118" t="s">
        <v>3290</v>
      </c>
    </row>
    <row r="62" spans="1:3" x14ac:dyDescent="0.35">
      <c r="A62" s="118" t="s">
        <v>3291</v>
      </c>
      <c r="B62" s="118" t="s">
        <v>3292</v>
      </c>
      <c r="C62" s="118" t="s">
        <v>3293</v>
      </c>
    </row>
    <row r="63" spans="1:3" x14ac:dyDescent="0.35">
      <c r="A63" s="118" t="s">
        <v>3294</v>
      </c>
      <c r="B63" s="118" t="s">
        <v>3295</v>
      </c>
      <c r="C63" s="118" t="s">
        <v>3296</v>
      </c>
    </row>
    <row r="64" spans="1:3" x14ac:dyDescent="0.35">
      <c r="A64" s="118" t="s">
        <v>3297</v>
      </c>
      <c r="B64" s="118" t="s">
        <v>3298</v>
      </c>
      <c r="C64" s="118" t="s">
        <v>3299</v>
      </c>
    </row>
    <row r="65" spans="1:3" x14ac:dyDescent="0.35">
      <c r="A65" s="118" t="s">
        <v>3300</v>
      </c>
      <c r="B65" s="118" t="s">
        <v>3301</v>
      </c>
      <c r="C65" s="118" t="s">
        <v>3302</v>
      </c>
    </row>
    <row r="66" spans="1:3" x14ac:dyDescent="0.35">
      <c r="A66" s="118" t="s">
        <v>3303</v>
      </c>
      <c r="B66" s="118" t="s">
        <v>3304</v>
      </c>
      <c r="C66" s="118" t="s">
        <v>3305</v>
      </c>
    </row>
    <row r="67" spans="1:3" x14ac:dyDescent="0.35">
      <c r="A67" s="118" t="s">
        <v>3306</v>
      </c>
      <c r="B67" s="118" t="s">
        <v>3307</v>
      </c>
      <c r="C67" s="118" t="s">
        <v>3308</v>
      </c>
    </row>
    <row r="68" spans="1:3" x14ac:dyDescent="0.35">
      <c r="A68" s="118" t="s">
        <v>3309</v>
      </c>
      <c r="B68" s="118" t="s">
        <v>3310</v>
      </c>
      <c r="C68" s="118" t="s">
        <v>3311</v>
      </c>
    </row>
    <row r="69" spans="1:3" x14ac:dyDescent="0.35">
      <c r="A69" s="118" t="s">
        <v>3312</v>
      </c>
      <c r="B69" s="118" t="s">
        <v>3313</v>
      </c>
      <c r="C69" s="118" t="s">
        <v>3314</v>
      </c>
    </row>
    <row r="70" spans="1:3" x14ac:dyDescent="0.35">
      <c r="A70" s="118" t="s">
        <v>3315</v>
      </c>
      <c r="B70" s="118" t="s">
        <v>3316</v>
      </c>
      <c r="C70" s="118" t="s">
        <v>3317</v>
      </c>
    </row>
    <row r="71" spans="1:3" x14ac:dyDescent="0.35">
      <c r="A71" s="118" t="s">
        <v>3318</v>
      </c>
      <c r="B71" s="118" t="s">
        <v>3133</v>
      </c>
      <c r="C71" s="118" t="s">
        <v>3319</v>
      </c>
    </row>
    <row r="72" spans="1:3" x14ac:dyDescent="0.35">
      <c r="A72" s="118" t="s">
        <v>3320</v>
      </c>
      <c r="B72" s="118" t="s">
        <v>3321</v>
      </c>
      <c r="C72" s="118" t="s">
        <v>3322</v>
      </c>
    </row>
    <row r="73" spans="1:3" x14ac:dyDescent="0.35">
      <c r="A73" s="118" t="s">
        <v>3323</v>
      </c>
      <c r="B73" s="118" t="s">
        <v>3324</v>
      </c>
      <c r="C73" s="118" t="s">
        <v>3325</v>
      </c>
    </row>
    <row r="74" spans="1:3" x14ac:dyDescent="0.35">
      <c r="A74" s="118" t="s">
        <v>3326</v>
      </c>
      <c r="B74" s="118" t="s">
        <v>3327</v>
      </c>
      <c r="C74" s="118" t="s">
        <v>3328</v>
      </c>
    </row>
    <row r="75" spans="1:3" x14ac:dyDescent="0.35">
      <c r="A75" s="118" t="s">
        <v>3329</v>
      </c>
      <c r="B75" s="118" t="s">
        <v>3330</v>
      </c>
      <c r="C75" s="118" t="s">
        <v>3331</v>
      </c>
    </row>
    <row r="76" spans="1:3" x14ac:dyDescent="0.35">
      <c r="A76" s="118" t="s">
        <v>3332</v>
      </c>
      <c r="B76" s="118" t="s">
        <v>3333</v>
      </c>
      <c r="C76" s="118" t="s">
        <v>3334</v>
      </c>
    </row>
    <row r="77" spans="1:3" x14ac:dyDescent="0.35">
      <c r="A77" s="118" t="s">
        <v>3335</v>
      </c>
      <c r="B77" s="118" t="s">
        <v>3336</v>
      </c>
      <c r="C77" s="118" t="s">
        <v>3337</v>
      </c>
    </row>
    <row r="78" spans="1:3" x14ac:dyDescent="0.35">
      <c r="A78" s="118" t="s">
        <v>3338</v>
      </c>
      <c r="B78" s="118" t="s">
        <v>3339</v>
      </c>
      <c r="C78" s="118" t="s">
        <v>3340</v>
      </c>
    </row>
    <row r="79" spans="1:3" x14ac:dyDescent="0.35">
      <c r="A79" s="118" t="s">
        <v>3341</v>
      </c>
      <c r="B79" s="118" t="s">
        <v>3342</v>
      </c>
      <c r="C79" s="118" t="s">
        <v>3343</v>
      </c>
    </row>
    <row r="80" spans="1:3" x14ac:dyDescent="0.35">
      <c r="A80" s="118" t="s">
        <v>3344</v>
      </c>
      <c r="B80" s="118" t="s">
        <v>3345</v>
      </c>
      <c r="C80" s="118" t="s">
        <v>3346</v>
      </c>
    </row>
    <row r="81" spans="1:4" x14ac:dyDescent="0.35">
      <c r="A81" s="118" t="s">
        <v>3347</v>
      </c>
      <c r="B81" s="118" t="s">
        <v>3348</v>
      </c>
      <c r="C81" s="118" t="s">
        <v>3349</v>
      </c>
    </row>
    <row r="82" spans="1:4" x14ac:dyDescent="0.35">
      <c r="A82" s="118" t="s">
        <v>3350</v>
      </c>
      <c r="B82" s="118" t="s">
        <v>3351</v>
      </c>
      <c r="C82" s="118" t="s">
        <v>3352</v>
      </c>
    </row>
    <row r="83" spans="1:4" x14ac:dyDescent="0.35">
      <c r="A83" s="118" t="s">
        <v>3353</v>
      </c>
      <c r="B83" s="118" t="s">
        <v>3354</v>
      </c>
      <c r="C83" s="118" t="s">
        <v>3355</v>
      </c>
    </row>
    <row r="84" spans="1:4" x14ac:dyDescent="0.35">
      <c r="A84" s="118" t="s">
        <v>3356</v>
      </c>
      <c r="B84" s="118" t="s">
        <v>3357</v>
      </c>
      <c r="C84" s="118" t="s">
        <v>3358</v>
      </c>
    </row>
    <row r="85" spans="1:4" x14ac:dyDescent="0.35">
      <c r="A85" s="118" t="s">
        <v>3359</v>
      </c>
      <c r="B85" s="118" t="s">
        <v>3360</v>
      </c>
      <c r="C85" s="118" t="s">
        <v>3361</v>
      </c>
    </row>
    <row r="86" spans="1:4" x14ac:dyDescent="0.35">
      <c r="A86" s="118" t="s">
        <v>3362</v>
      </c>
      <c r="B86" s="118" t="s">
        <v>3363</v>
      </c>
      <c r="C86" s="118" t="s">
        <v>3364</v>
      </c>
    </row>
    <row r="87" spans="1:4" x14ac:dyDescent="0.35">
      <c r="A87" s="118" t="s">
        <v>3365</v>
      </c>
      <c r="B87" s="118" t="s">
        <v>3366</v>
      </c>
      <c r="C87" s="118" t="s">
        <v>3367</v>
      </c>
      <c r="D87" s="117">
        <v>22233344555</v>
      </c>
    </row>
    <row r="88" spans="1:4" x14ac:dyDescent="0.35">
      <c r="A88" s="118" t="s">
        <v>3368</v>
      </c>
      <c r="B88" s="118" t="s">
        <v>3369</v>
      </c>
      <c r="C88" s="118" t="s">
        <v>3370</v>
      </c>
      <c r="D88" s="117">
        <v>525506000</v>
      </c>
    </row>
    <row r="89" spans="1:4" x14ac:dyDescent="0.35">
      <c r="A89" s="118" t="s">
        <v>3371</v>
      </c>
      <c r="B89" s="118" t="s">
        <v>3372</v>
      </c>
      <c r="C89" s="118" t="s">
        <v>3373</v>
      </c>
    </row>
    <row r="90" spans="1:4" x14ac:dyDescent="0.35">
      <c r="A90" s="118" t="s">
        <v>3374</v>
      </c>
      <c r="B90" s="118" t="s">
        <v>3375</v>
      </c>
      <c r="C90" s="118" t="s">
        <v>3376</v>
      </c>
    </row>
    <row r="91" spans="1:4" x14ac:dyDescent="0.35">
      <c r="A91" s="118" t="s">
        <v>3377</v>
      </c>
      <c r="B91" s="118" t="s">
        <v>3378</v>
      </c>
      <c r="C91" s="118" t="s">
        <v>3379</v>
      </c>
    </row>
    <row r="92" spans="1:4" x14ac:dyDescent="0.35">
      <c r="A92" s="118" t="s">
        <v>3380</v>
      </c>
      <c r="B92" s="118" t="s">
        <v>3381</v>
      </c>
      <c r="C92" s="118" t="s">
        <v>3382</v>
      </c>
    </row>
    <row r="93" spans="1:4" x14ac:dyDescent="0.35">
      <c r="A93" s="118" t="s">
        <v>3383</v>
      </c>
      <c r="B93" s="118" t="s">
        <v>3384</v>
      </c>
      <c r="C93" s="118" t="s">
        <v>3385</v>
      </c>
    </row>
    <row r="94" spans="1:4" x14ac:dyDescent="0.35">
      <c r="A94" s="118" t="s">
        <v>3386</v>
      </c>
      <c r="B94" s="118" t="s">
        <v>3387</v>
      </c>
      <c r="C94" s="118" t="s">
        <v>3388</v>
      </c>
    </row>
    <row r="95" spans="1:4" x14ac:dyDescent="0.35">
      <c r="A95" s="118" t="s">
        <v>3389</v>
      </c>
      <c r="B95" s="118" t="s">
        <v>3390</v>
      </c>
      <c r="C95" s="118" t="s">
        <v>3391</v>
      </c>
    </row>
    <row r="96" spans="1:4" x14ac:dyDescent="0.35">
      <c r="A96" s="118" t="s">
        <v>3392</v>
      </c>
      <c r="B96" s="118" t="s">
        <v>3393</v>
      </c>
      <c r="C96" s="118" t="s">
        <v>3394</v>
      </c>
    </row>
    <row r="97" spans="1:4" x14ac:dyDescent="0.35">
      <c r="A97" s="118" t="s">
        <v>3395</v>
      </c>
      <c r="B97" s="118" t="s">
        <v>3396</v>
      </c>
      <c r="C97" s="118" t="s">
        <v>3397</v>
      </c>
    </row>
    <row r="98" spans="1:4" x14ac:dyDescent="0.35">
      <c r="A98" s="118" t="s">
        <v>3398</v>
      </c>
      <c r="B98" s="118" t="s">
        <v>3399</v>
      </c>
      <c r="C98" s="118" t="s">
        <v>3400</v>
      </c>
    </row>
    <row r="99" spans="1:4" x14ac:dyDescent="0.35">
      <c r="A99" s="118" t="s">
        <v>3401</v>
      </c>
      <c r="B99" s="118" t="s">
        <v>3402</v>
      </c>
      <c r="C99" s="118" t="s">
        <v>3403</v>
      </c>
    </row>
    <row r="100" spans="1:4" x14ac:dyDescent="0.35">
      <c r="A100" s="118" t="s">
        <v>3404</v>
      </c>
      <c r="B100" s="118" t="s">
        <v>3405</v>
      </c>
      <c r="C100" s="118" t="s">
        <v>3406</v>
      </c>
    </row>
    <row r="101" spans="1:4" x14ac:dyDescent="0.35">
      <c r="A101" s="118" t="s">
        <v>3407</v>
      </c>
      <c r="B101" s="118" t="s">
        <v>3408</v>
      </c>
      <c r="C101" s="118" t="s">
        <v>3409</v>
      </c>
    </row>
    <row r="102" spans="1:4" x14ac:dyDescent="0.35">
      <c r="A102" s="118" t="s">
        <v>3410</v>
      </c>
      <c r="B102" s="118" t="s">
        <v>3411</v>
      </c>
      <c r="C102" s="118" t="s">
        <v>3412</v>
      </c>
    </row>
    <row r="103" spans="1:4" x14ac:dyDescent="0.35">
      <c r="A103" s="118" t="s">
        <v>3413</v>
      </c>
      <c r="B103" s="118" t="s">
        <v>3414</v>
      </c>
      <c r="C103" s="118" t="s">
        <v>3415</v>
      </c>
    </row>
    <row r="104" spans="1:4" x14ac:dyDescent="0.35">
      <c r="A104" s="118" t="s">
        <v>3416</v>
      </c>
      <c r="B104" s="118" t="s">
        <v>3417</v>
      </c>
      <c r="C104" s="118" t="s">
        <v>3418</v>
      </c>
      <c r="D104" s="117">
        <v>525116000</v>
      </c>
    </row>
    <row r="105" spans="1:4" x14ac:dyDescent="0.35">
      <c r="A105" s="118" t="s">
        <v>3419</v>
      </c>
      <c r="B105" s="118" t="s">
        <v>3420</v>
      </c>
      <c r="C105" s="118" t="s">
        <v>3421</v>
      </c>
      <c r="D105" s="117">
        <v>525013000</v>
      </c>
    </row>
    <row r="106" spans="1:4" x14ac:dyDescent="0.35">
      <c r="A106" s="118" t="s">
        <v>3422</v>
      </c>
      <c r="B106" s="118" t="s">
        <v>3423</v>
      </c>
      <c r="C106" s="118" t="s">
        <v>3424</v>
      </c>
      <c r="D106" s="117">
        <v>525011000</v>
      </c>
    </row>
    <row r="107" spans="1:4" x14ac:dyDescent="0.35">
      <c r="A107" s="118" t="s">
        <v>3425</v>
      </c>
      <c r="B107" s="118" t="s">
        <v>3426</v>
      </c>
      <c r="C107" s="118" t="s">
        <v>3427</v>
      </c>
      <c r="D107" s="117">
        <v>525016000</v>
      </c>
    </row>
    <row r="108" spans="1:4" x14ac:dyDescent="0.35">
      <c r="A108" s="118" t="s">
        <v>3428</v>
      </c>
      <c r="B108" s="118" t="s">
        <v>3429</v>
      </c>
      <c r="C108" s="118" t="s">
        <v>3430</v>
      </c>
    </row>
    <row r="109" spans="1:4" x14ac:dyDescent="0.35">
      <c r="A109" s="118" t="s">
        <v>3431</v>
      </c>
      <c r="B109" s="118" t="s">
        <v>3429</v>
      </c>
      <c r="C109" s="118" t="s">
        <v>3430</v>
      </c>
      <c r="D109" s="117">
        <v>525200000</v>
      </c>
    </row>
    <row r="110" spans="1:4" x14ac:dyDescent="0.35">
      <c r="A110" s="118" t="s">
        <v>3432</v>
      </c>
      <c r="B110" s="118" t="s">
        <v>3433</v>
      </c>
      <c r="C110" s="118" t="s">
        <v>3434</v>
      </c>
      <c r="D110" s="117">
        <v>525111000</v>
      </c>
    </row>
    <row r="111" spans="1:4" x14ac:dyDescent="0.35">
      <c r="A111" s="118" t="s">
        <v>3435</v>
      </c>
      <c r="B111" s="118" t="s">
        <v>3436</v>
      </c>
      <c r="C111" s="118" t="s">
        <v>3437</v>
      </c>
      <c r="D111" s="117">
        <v>525425000</v>
      </c>
    </row>
    <row r="112" spans="1:4" x14ac:dyDescent="0.35">
      <c r="A112" s="118" t="s">
        <v>3438</v>
      </c>
      <c r="B112" s="118" t="s">
        <v>3439</v>
      </c>
      <c r="C112" s="118" t="s">
        <v>3440</v>
      </c>
      <c r="D112" s="117">
        <v>525113000</v>
      </c>
    </row>
    <row r="113" spans="1:4" x14ac:dyDescent="0.35">
      <c r="A113" s="118" t="s">
        <v>3441</v>
      </c>
      <c r="B113" s="118" t="s">
        <v>3442</v>
      </c>
      <c r="C113" s="118" t="s">
        <v>3443</v>
      </c>
      <c r="D113" s="117">
        <v>525115000</v>
      </c>
    </row>
    <row r="114" spans="1:4" x14ac:dyDescent="0.35">
      <c r="A114" s="118" t="s">
        <v>3444</v>
      </c>
      <c r="B114" s="118" t="s">
        <v>3445</v>
      </c>
      <c r="C114" s="118" t="s">
        <v>3446</v>
      </c>
    </row>
    <row r="115" spans="1:4" x14ac:dyDescent="0.35">
      <c r="A115" s="118" t="s">
        <v>3447</v>
      </c>
      <c r="B115" s="118" t="s">
        <v>3448</v>
      </c>
      <c r="C115" s="118" t="s">
        <v>3449</v>
      </c>
      <c r="D115" s="117">
        <v>525123000</v>
      </c>
    </row>
    <row r="116" spans="1:4" x14ac:dyDescent="0.35">
      <c r="A116" s="118" t="s">
        <v>3450</v>
      </c>
      <c r="B116" s="118" t="s">
        <v>3451</v>
      </c>
      <c r="C116" s="118" t="s">
        <v>3452</v>
      </c>
      <c r="D116" s="117">
        <v>525122000</v>
      </c>
    </row>
    <row r="117" spans="1:4" x14ac:dyDescent="0.35">
      <c r="A117" s="118" t="s">
        <v>3453</v>
      </c>
      <c r="B117" s="118" t="s">
        <v>3454</v>
      </c>
      <c r="C117" s="118" t="s">
        <v>3455</v>
      </c>
      <c r="D117" s="117">
        <v>525124000</v>
      </c>
    </row>
    <row r="118" spans="1:4" x14ac:dyDescent="0.35">
      <c r="A118" s="118" t="s">
        <v>3456</v>
      </c>
      <c r="B118" s="118" t="s">
        <v>3457</v>
      </c>
      <c r="C118" s="118" t="s">
        <v>3458</v>
      </c>
      <c r="D118" s="117">
        <v>525022000</v>
      </c>
    </row>
    <row r="119" spans="1:4" x14ac:dyDescent="0.35">
      <c r="A119" s="118" t="s">
        <v>3459</v>
      </c>
      <c r="B119" s="118" t="s">
        <v>3460</v>
      </c>
      <c r="C119" s="118" t="s">
        <v>3461</v>
      </c>
      <c r="D119" s="117">
        <v>525128000</v>
      </c>
    </row>
    <row r="120" spans="1:4" x14ac:dyDescent="0.35">
      <c r="A120" s="118" t="s">
        <v>3462</v>
      </c>
      <c r="B120" s="118" t="s">
        <v>3463</v>
      </c>
      <c r="C120" s="118" t="s">
        <v>3464</v>
      </c>
    </row>
    <row r="121" spans="1:4" x14ac:dyDescent="0.35">
      <c r="A121" s="118" t="s">
        <v>3465</v>
      </c>
      <c r="B121" s="118" t="s">
        <v>3466</v>
      </c>
      <c r="C121" s="118" t="s">
        <v>3467</v>
      </c>
      <c r="D121" s="117">
        <v>525028000</v>
      </c>
    </row>
    <row r="122" spans="1:4" x14ac:dyDescent="0.35">
      <c r="A122" s="118" t="s">
        <v>3468</v>
      </c>
      <c r="B122" s="118" t="s">
        <v>3469</v>
      </c>
      <c r="C122" s="118" t="s">
        <v>3470</v>
      </c>
      <c r="D122" s="117">
        <v>525119000</v>
      </c>
    </row>
    <row r="123" spans="1:4" x14ac:dyDescent="0.35">
      <c r="A123" s="118" t="s">
        <v>3471</v>
      </c>
      <c r="B123" s="118" t="s">
        <v>3472</v>
      </c>
      <c r="C123" s="118" t="s">
        <v>3473</v>
      </c>
      <c r="D123" s="117">
        <v>525118000</v>
      </c>
    </row>
    <row r="124" spans="1:4" x14ac:dyDescent="0.35">
      <c r="A124" s="118" t="s">
        <v>3474</v>
      </c>
      <c r="B124" s="118" t="s">
        <v>3475</v>
      </c>
      <c r="C124" s="118" t="s">
        <v>3476</v>
      </c>
      <c r="D124" s="117">
        <v>525120000</v>
      </c>
    </row>
    <row r="125" spans="1:4" x14ac:dyDescent="0.35">
      <c r="A125" s="118" t="s">
        <v>3477</v>
      </c>
      <c r="B125" s="118" t="s">
        <v>3478</v>
      </c>
      <c r="C125" s="118" t="s">
        <v>3479</v>
      </c>
      <c r="D125" s="117">
        <v>525117000</v>
      </c>
    </row>
    <row r="126" spans="1:4" x14ac:dyDescent="0.35">
      <c r="A126" s="118" t="s">
        <v>3480</v>
      </c>
      <c r="B126" s="118" t="s">
        <v>3481</v>
      </c>
      <c r="C126" s="118" t="s">
        <v>3482</v>
      </c>
    </row>
    <row r="127" spans="1:4" x14ac:dyDescent="0.35">
      <c r="A127" s="118" t="s">
        <v>3483</v>
      </c>
      <c r="B127" s="118" t="s">
        <v>3484</v>
      </c>
      <c r="C127" s="118" t="s">
        <v>3485</v>
      </c>
      <c r="D127" s="117">
        <v>525126000</v>
      </c>
    </row>
    <row r="128" spans="1:4" x14ac:dyDescent="0.35">
      <c r="A128" s="118" t="s">
        <v>3486</v>
      </c>
      <c r="B128" s="118" t="s">
        <v>3487</v>
      </c>
      <c r="C128" s="118" t="s">
        <v>3488</v>
      </c>
      <c r="D128" s="117">
        <v>525112000</v>
      </c>
    </row>
    <row r="129" spans="1:4" x14ac:dyDescent="0.35">
      <c r="A129" s="118" t="s">
        <v>3489</v>
      </c>
      <c r="B129" s="118" t="s">
        <v>3490</v>
      </c>
      <c r="C129" s="118" t="s">
        <v>3491</v>
      </c>
    </row>
    <row r="130" spans="1:4" x14ac:dyDescent="0.35">
      <c r="A130" s="118" t="s">
        <v>3492</v>
      </c>
      <c r="B130" s="118" t="s">
        <v>3493</v>
      </c>
      <c r="C130" s="118" t="s">
        <v>3494</v>
      </c>
    </row>
    <row r="131" spans="1:4" x14ac:dyDescent="0.35">
      <c r="A131" s="118" t="s">
        <v>3495</v>
      </c>
      <c r="B131" s="118" t="s">
        <v>3496</v>
      </c>
      <c r="C131" s="118" t="s">
        <v>3497</v>
      </c>
    </row>
    <row r="132" spans="1:4" x14ac:dyDescent="0.35">
      <c r="A132" s="118" t="s">
        <v>3498</v>
      </c>
      <c r="B132" s="118" t="s">
        <v>3499</v>
      </c>
      <c r="C132" s="118" t="s">
        <v>3500</v>
      </c>
      <c r="D132" s="117">
        <v>523023000</v>
      </c>
    </row>
    <row r="133" spans="1:4" x14ac:dyDescent="0.35">
      <c r="A133" s="118" t="s">
        <v>3501</v>
      </c>
      <c r="B133" s="118" t="s">
        <v>3502</v>
      </c>
      <c r="C133" s="118" t="s">
        <v>3503</v>
      </c>
    </row>
    <row r="134" spans="1:4" x14ac:dyDescent="0.35">
      <c r="A134" s="118" t="s">
        <v>3504</v>
      </c>
      <c r="B134" s="118" t="s">
        <v>3505</v>
      </c>
      <c r="C134" s="118" t="s">
        <v>3506</v>
      </c>
      <c r="D134" s="117">
        <v>522036000</v>
      </c>
    </row>
    <row r="135" spans="1:4" x14ac:dyDescent="0.35">
      <c r="A135" s="118" t="s">
        <v>3507</v>
      </c>
      <c r="B135" s="118" t="s">
        <v>3508</v>
      </c>
      <c r="C135" s="118" t="s">
        <v>3509</v>
      </c>
    </row>
    <row r="136" spans="1:4" x14ac:dyDescent="0.35">
      <c r="A136" s="118" t="s">
        <v>3510</v>
      </c>
      <c r="B136" s="118" t="s">
        <v>3511</v>
      </c>
      <c r="C136" s="118" t="s">
        <v>3512</v>
      </c>
    </row>
    <row r="137" spans="1:4" x14ac:dyDescent="0.35">
      <c r="A137" s="118" t="s">
        <v>3513</v>
      </c>
      <c r="B137" s="118" t="s">
        <v>3514</v>
      </c>
      <c r="C137" s="118" t="s">
        <v>3515</v>
      </c>
    </row>
    <row r="138" spans="1:4" x14ac:dyDescent="0.35">
      <c r="A138" s="118" t="s">
        <v>3516</v>
      </c>
      <c r="B138" s="118" t="s">
        <v>3517</v>
      </c>
      <c r="C138" s="118" t="s">
        <v>3518</v>
      </c>
    </row>
    <row r="139" spans="1:4" x14ac:dyDescent="0.35">
      <c r="A139" s="118" t="s">
        <v>3519</v>
      </c>
      <c r="B139" s="118" t="s">
        <v>3520</v>
      </c>
      <c r="C139" s="118" t="s">
        <v>3521</v>
      </c>
    </row>
    <row r="140" spans="1:4" x14ac:dyDescent="0.35">
      <c r="A140" s="118" t="s">
        <v>3522</v>
      </c>
      <c r="B140" s="118" t="s">
        <v>3523</v>
      </c>
      <c r="C140" s="118" t="s">
        <v>3524</v>
      </c>
    </row>
    <row r="141" spans="1:4" x14ac:dyDescent="0.35">
      <c r="A141" s="118" t="s">
        <v>3525</v>
      </c>
      <c r="B141" s="118" t="s">
        <v>3526</v>
      </c>
      <c r="C141" s="118" t="s">
        <v>3527</v>
      </c>
      <c r="D141" s="117">
        <v>519000123</v>
      </c>
    </row>
    <row r="142" spans="1:4" x14ac:dyDescent="0.35">
      <c r="A142" s="118" t="s">
        <v>3528</v>
      </c>
      <c r="B142" s="118" t="s">
        <v>3529</v>
      </c>
      <c r="C142" s="118" t="s">
        <v>3530</v>
      </c>
      <c r="D142" s="117">
        <v>523097000</v>
      </c>
    </row>
    <row r="143" spans="1:4" x14ac:dyDescent="0.35">
      <c r="A143" s="118" t="s">
        <v>3531</v>
      </c>
      <c r="B143" s="118" t="s">
        <v>3532</v>
      </c>
      <c r="C143" s="118" t="s">
        <v>3533</v>
      </c>
    </row>
    <row r="144" spans="1:4" x14ac:dyDescent="0.35">
      <c r="A144" s="118" t="s">
        <v>3534</v>
      </c>
      <c r="B144" s="118" t="s">
        <v>3535</v>
      </c>
      <c r="C144" s="118" t="s">
        <v>3536</v>
      </c>
      <c r="D144" s="117">
        <v>523157000</v>
      </c>
    </row>
    <row r="145" spans="1:4" x14ac:dyDescent="0.35">
      <c r="A145" s="118" t="s">
        <v>3537</v>
      </c>
      <c r="B145" s="118" t="s">
        <v>3538</v>
      </c>
      <c r="C145" s="118" t="s">
        <v>3539</v>
      </c>
    </row>
    <row r="146" spans="1:4" x14ac:dyDescent="0.35">
      <c r="A146" s="118" t="s">
        <v>3540</v>
      </c>
      <c r="B146" s="118" t="s">
        <v>3541</v>
      </c>
      <c r="C146" s="118" t="s">
        <v>3530</v>
      </c>
      <c r="D146" s="117">
        <v>523097000</v>
      </c>
    </row>
    <row r="147" spans="1:4" x14ac:dyDescent="0.35">
      <c r="A147" s="118" t="s">
        <v>3542</v>
      </c>
      <c r="B147" s="118" t="s">
        <v>3543</v>
      </c>
      <c r="C147" s="118" t="s">
        <v>3544</v>
      </c>
    </row>
    <row r="148" spans="1:4" x14ac:dyDescent="0.35">
      <c r="A148" s="118" t="s">
        <v>3545</v>
      </c>
      <c r="B148" s="118" t="s">
        <v>3546</v>
      </c>
      <c r="C148" s="118" t="s">
        <v>3506</v>
      </c>
    </row>
    <row r="149" spans="1:4" x14ac:dyDescent="0.35">
      <c r="A149" s="118" t="s">
        <v>3547</v>
      </c>
      <c r="B149" s="118" t="s">
        <v>3548</v>
      </c>
      <c r="C149" s="118" t="s">
        <v>3549</v>
      </c>
    </row>
    <row r="150" spans="1:4" x14ac:dyDescent="0.35">
      <c r="A150" s="118" t="s">
        <v>3550</v>
      </c>
      <c r="B150" s="118" t="s">
        <v>3551</v>
      </c>
      <c r="C150" s="118" t="s">
        <v>3552</v>
      </c>
    </row>
    <row r="151" spans="1:4" x14ac:dyDescent="0.35">
      <c r="A151" s="118" t="s">
        <v>3553</v>
      </c>
      <c r="B151" s="118" t="s">
        <v>3554</v>
      </c>
      <c r="C151" s="118" t="s">
        <v>3555</v>
      </c>
      <c r="D151" s="117">
        <v>999777666</v>
      </c>
    </row>
    <row r="152" spans="1:4" x14ac:dyDescent="0.35">
      <c r="A152" s="118" t="s">
        <v>3556</v>
      </c>
      <c r="B152" s="118" t="s">
        <v>3557</v>
      </c>
      <c r="C152" s="118" t="s">
        <v>3558</v>
      </c>
    </row>
    <row r="153" spans="1:4" x14ac:dyDescent="0.35">
      <c r="A153" s="118" t="s">
        <v>3559</v>
      </c>
      <c r="B153" s="118" t="s">
        <v>3560</v>
      </c>
      <c r="C153" s="118" t="s">
        <v>3561</v>
      </c>
    </row>
    <row r="154" spans="1:4" x14ac:dyDescent="0.35">
      <c r="A154" s="118" t="s">
        <v>3562</v>
      </c>
      <c r="B154" s="118" t="s">
        <v>3563</v>
      </c>
      <c r="C154" s="118" t="s">
        <v>3564</v>
      </c>
    </row>
    <row r="155" spans="1:4" x14ac:dyDescent="0.35">
      <c r="A155" s="118" t="s">
        <v>3565</v>
      </c>
      <c r="B155" s="118" t="s">
        <v>3566</v>
      </c>
      <c r="C155" s="118" t="s">
        <v>3567</v>
      </c>
    </row>
    <row r="156" spans="1:4" x14ac:dyDescent="0.35">
      <c r="A156" s="118" t="s">
        <v>3568</v>
      </c>
      <c r="B156" s="118" t="s">
        <v>3569</v>
      </c>
      <c r="C156" s="118" t="s">
        <v>3570</v>
      </c>
    </row>
    <row r="157" spans="1:4" x14ac:dyDescent="0.35">
      <c r="A157" s="118" t="s">
        <v>3571</v>
      </c>
      <c r="B157" s="118" t="s">
        <v>3572</v>
      </c>
      <c r="C157" s="118" t="s">
        <v>3573</v>
      </c>
    </row>
    <row r="158" spans="1:4" x14ac:dyDescent="0.35">
      <c r="A158" s="118" t="s">
        <v>3574</v>
      </c>
      <c r="B158" s="118" t="s">
        <v>3575</v>
      </c>
      <c r="C158" s="118" t="s">
        <v>3576</v>
      </c>
    </row>
    <row r="159" spans="1:4" x14ac:dyDescent="0.35">
      <c r="A159" s="118" t="s">
        <v>3577</v>
      </c>
      <c r="B159" s="118" t="s">
        <v>3578</v>
      </c>
      <c r="C159" s="118" t="s">
        <v>3579</v>
      </c>
    </row>
    <row r="160" spans="1:4" x14ac:dyDescent="0.35">
      <c r="A160" s="118" t="s">
        <v>3580</v>
      </c>
      <c r="B160" s="118" t="s">
        <v>3581</v>
      </c>
      <c r="C160" s="118" t="s">
        <v>3582</v>
      </c>
    </row>
    <row r="161" spans="1:4" x14ac:dyDescent="0.35">
      <c r="A161" s="118" t="s">
        <v>3583</v>
      </c>
      <c r="B161" s="118" t="s">
        <v>3584</v>
      </c>
      <c r="C161" s="118" t="s">
        <v>3585</v>
      </c>
      <c r="D161" s="117">
        <v>129999345</v>
      </c>
    </row>
    <row r="162" spans="1:4" x14ac:dyDescent="0.35">
      <c r="A162" s="118" t="s">
        <v>3586</v>
      </c>
      <c r="B162" s="118" t="s">
        <v>3587</v>
      </c>
      <c r="C162" s="118" t="s">
        <v>3588</v>
      </c>
      <c r="D162" s="117">
        <v>522945000</v>
      </c>
    </row>
    <row r="163" spans="1:4" x14ac:dyDescent="0.35">
      <c r="A163" s="118" t="s">
        <v>3589</v>
      </c>
      <c r="B163" s="118" t="s">
        <v>3590</v>
      </c>
      <c r="C163" s="118" t="s">
        <v>3591</v>
      </c>
    </row>
    <row r="164" spans="1:4" x14ac:dyDescent="0.35">
      <c r="A164" s="118" t="s">
        <v>3592</v>
      </c>
      <c r="B164" s="118" t="s">
        <v>3593</v>
      </c>
      <c r="C164" s="118" t="s">
        <v>3594</v>
      </c>
    </row>
    <row r="165" spans="1:4" x14ac:dyDescent="0.35">
      <c r="A165" s="118" t="s">
        <v>3595</v>
      </c>
      <c r="B165" s="118" t="s">
        <v>3596</v>
      </c>
      <c r="C165" s="118" t="s">
        <v>3597</v>
      </c>
    </row>
    <row r="166" spans="1:4" x14ac:dyDescent="0.35">
      <c r="A166" s="118" t="s">
        <v>3598</v>
      </c>
      <c r="B166" s="118" t="s">
        <v>3599</v>
      </c>
      <c r="C166" s="118" t="s">
        <v>3600</v>
      </c>
    </row>
    <row r="167" spans="1:4" x14ac:dyDescent="0.35">
      <c r="A167" s="118" t="s">
        <v>3601</v>
      </c>
      <c r="B167" s="118" t="s">
        <v>3602</v>
      </c>
      <c r="C167" s="118" t="s">
        <v>3603</v>
      </c>
    </row>
    <row r="168" spans="1:4" x14ac:dyDescent="0.35">
      <c r="A168" s="118" t="s">
        <v>3604</v>
      </c>
      <c r="B168" s="118" t="s">
        <v>3605</v>
      </c>
      <c r="C168" s="118" t="s">
        <v>3606</v>
      </c>
    </row>
    <row r="169" spans="1:4" x14ac:dyDescent="0.35">
      <c r="A169" s="118" t="s">
        <v>3607</v>
      </c>
      <c r="B169" s="118" t="s">
        <v>3608</v>
      </c>
      <c r="C169" s="118" t="s">
        <v>3609</v>
      </c>
      <c r="D169" s="117">
        <v>1232431324</v>
      </c>
    </row>
    <row r="170" spans="1:4" x14ac:dyDescent="0.35">
      <c r="A170" s="118" t="s">
        <v>3610</v>
      </c>
      <c r="B170" s="118" t="s">
        <v>3611</v>
      </c>
      <c r="C170" s="118" t="s">
        <v>3612</v>
      </c>
    </row>
    <row r="171" spans="1:4" x14ac:dyDescent="0.35">
      <c r="A171" s="118" t="s">
        <v>3613</v>
      </c>
      <c r="B171" s="118" t="s">
        <v>3614</v>
      </c>
      <c r="C171" s="118" t="s">
        <v>3615</v>
      </c>
    </row>
    <row r="172" spans="1:4" x14ac:dyDescent="0.35">
      <c r="A172" s="118" t="s">
        <v>3616</v>
      </c>
      <c r="B172" s="118" t="s">
        <v>3590</v>
      </c>
      <c r="C172" s="118" t="s">
        <v>3617</v>
      </c>
    </row>
    <row r="173" spans="1:4" x14ac:dyDescent="0.35">
      <c r="A173" s="118" t="s">
        <v>3618</v>
      </c>
      <c r="B173" s="118" t="s">
        <v>3619</v>
      </c>
      <c r="C173" s="118" t="s">
        <v>3620</v>
      </c>
    </row>
    <row r="174" spans="1:4" x14ac:dyDescent="0.35">
      <c r="A174" s="118" t="s">
        <v>3621</v>
      </c>
      <c r="B174" s="118" t="s">
        <v>3622</v>
      </c>
      <c r="C174" s="118" t="s">
        <v>3623</v>
      </c>
    </row>
    <row r="175" spans="1:4" x14ac:dyDescent="0.35">
      <c r="A175" s="118" t="s">
        <v>3624</v>
      </c>
      <c r="B175" s="118" t="s">
        <v>3625</v>
      </c>
      <c r="C175" s="118" t="s">
        <v>3626</v>
      </c>
      <c r="D175" s="117">
        <v>123454321</v>
      </c>
    </row>
    <row r="176" spans="1:4" x14ac:dyDescent="0.35">
      <c r="A176" s="118" t="s">
        <v>3627</v>
      </c>
      <c r="B176" s="118" t="s">
        <v>3499</v>
      </c>
      <c r="C176" s="118" t="s">
        <v>3500</v>
      </c>
    </row>
    <row r="177" spans="1:3" x14ac:dyDescent="0.35">
      <c r="A177" s="118" t="s">
        <v>3628</v>
      </c>
      <c r="B177" s="118" t="s">
        <v>3629</v>
      </c>
      <c r="C177" s="118" t="s">
        <v>3567</v>
      </c>
    </row>
    <row r="178" spans="1:3" x14ac:dyDescent="0.35">
      <c r="A178" s="118" t="s">
        <v>3630</v>
      </c>
      <c r="B178" s="118" t="s">
        <v>3631</v>
      </c>
      <c r="C178" s="118" t="s">
        <v>3632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H720"/>
  <sheetViews>
    <sheetView topLeftCell="A688" zoomScale="85" zoomScaleNormal="85" workbookViewId="0">
      <selection activeCell="B699" sqref="B699"/>
    </sheetView>
  </sheetViews>
  <sheetFormatPr defaultRowHeight="14.5" x14ac:dyDescent="0.35"/>
  <cols>
    <col min="1" max="1" width="4" bestFit="1" customWidth="1"/>
    <col min="2" max="2" width="16" bestFit="1" customWidth="1"/>
    <col min="3" max="3" width="92.81640625" bestFit="1" customWidth="1"/>
    <col min="4" max="4" width="18.1796875" bestFit="1" customWidth="1"/>
    <col min="5" max="5" width="15.81640625" bestFit="1" customWidth="1"/>
    <col min="6" max="6" width="12.1796875" bestFit="1" customWidth="1"/>
    <col min="7" max="7" width="10" bestFit="1" customWidth="1"/>
    <col min="8" max="8" width="12.1796875" bestFit="1" customWidth="1"/>
  </cols>
  <sheetData>
    <row r="1" spans="1:8" x14ac:dyDescent="0.35">
      <c r="A1" s="110" t="s">
        <v>2316</v>
      </c>
      <c r="B1" s="110" t="s">
        <v>2317</v>
      </c>
      <c r="C1" s="110" t="s">
        <v>2318</v>
      </c>
      <c r="D1" s="110" t="s">
        <v>2319</v>
      </c>
      <c r="E1" s="110" t="s">
        <v>2320</v>
      </c>
      <c r="F1" s="110" t="s">
        <v>2321</v>
      </c>
      <c r="G1" s="110" t="s">
        <v>2322</v>
      </c>
      <c r="H1" s="110" t="s">
        <v>2323</v>
      </c>
    </row>
    <row r="2" spans="1:8" x14ac:dyDescent="0.35">
      <c r="A2" s="17">
        <v>1</v>
      </c>
      <c r="B2" s="17" t="s">
        <v>1247</v>
      </c>
      <c r="C2" s="17" t="s">
        <v>2324</v>
      </c>
      <c r="D2" s="17" t="s">
        <v>2325</v>
      </c>
      <c r="E2" s="17">
        <v>8.1</v>
      </c>
      <c r="F2" s="111">
        <v>43174</v>
      </c>
      <c r="G2" s="17" t="s">
        <v>2326</v>
      </c>
      <c r="H2" s="17" t="s">
        <v>2327</v>
      </c>
    </row>
    <row r="3" spans="1:8" x14ac:dyDescent="0.35">
      <c r="A3" s="17">
        <f>+A2+1</f>
        <v>2</v>
      </c>
      <c r="B3" s="17" t="s">
        <v>1248</v>
      </c>
      <c r="C3" s="17" t="s">
        <v>2328</v>
      </c>
      <c r="D3" s="17" t="s">
        <v>2325</v>
      </c>
      <c r="E3" s="17">
        <v>9.8000000000000007</v>
      </c>
      <c r="F3" s="111">
        <v>43649</v>
      </c>
      <c r="G3" s="17" t="s">
        <v>2326</v>
      </c>
      <c r="H3" s="17" t="s">
        <v>2327</v>
      </c>
    </row>
    <row r="4" spans="1:8" x14ac:dyDescent="0.35">
      <c r="A4" s="17">
        <f t="shared" ref="A4:A67" si="0">+A3+1</f>
        <v>3</v>
      </c>
      <c r="B4" s="17" t="s">
        <v>1250</v>
      </c>
      <c r="C4" s="17" t="s">
        <v>2329</v>
      </c>
      <c r="D4" s="17" t="s">
        <v>2325</v>
      </c>
      <c r="E4" s="17">
        <v>8.5</v>
      </c>
      <c r="F4" s="111">
        <v>43905</v>
      </c>
      <c r="G4" s="17" t="s">
        <v>2326</v>
      </c>
      <c r="H4" s="17" t="s">
        <v>2327</v>
      </c>
    </row>
    <row r="5" spans="1:8" x14ac:dyDescent="0.35">
      <c r="A5" s="17">
        <f t="shared" si="0"/>
        <v>4</v>
      </c>
      <c r="B5" s="17" t="s">
        <v>1252</v>
      </c>
      <c r="C5" s="17" t="s">
        <v>2330</v>
      </c>
      <c r="D5" s="17" t="s">
        <v>2325</v>
      </c>
      <c r="E5" s="17">
        <v>9.25</v>
      </c>
      <c r="F5" s="111">
        <v>44734</v>
      </c>
      <c r="G5" s="17" t="s">
        <v>2326</v>
      </c>
      <c r="H5" s="17" t="s">
        <v>2327</v>
      </c>
    </row>
    <row r="6" spans="1:8" x14ac:dyDescent="0.35">
      <c r="A6" s="17">
        <f t="shared" si="0"/>
        <v>5</v>
      </c>
      <c r="B6" s="17" t="s">
        <v>1254</v>
      </c>
      <c r="C6" s="17" t="s">
        <v>2331</v>
      </c>
      <c r="D6" s="17" t="s">
        <v>2332</v>
      </c>
      <c r="E6" s="17"/>
      <c r="F6" s="111">
        <v>43174</v>
      </c>
      <c r="G6" s="17" t="s">
        <v>2333</v>
      </c>
      <c r="H6" s="17" t="s">
        <v>2327</v>
      </c>
    </row>
    <row r="7" spans="1:8" x14ac:dyDescent="0.35">
      <c r="A7" s="17">
        <f t="shared" si="0"/>
        <v>6</v>
      </c>
      <c r="B7" s="17" t="s">
        <v>1255</v>
      </c>
      <c r="C7" s="17" t="s">
        <v>2334</v>
      </c>
      <c r="D7" s="17" t="s">
        <v>2325</v>
      </c>
      <c r="E7" s="17">
        <v>11</v>
      </c>
      <c r="F7" s="111">
        <v>43397</v>
      </c>
      <c r="G7" s="17" t="s">
        <v>2335</v>
      </c>
      <c r="H7" s="17" t="s">
        <v>2327</v>
      </c>
    </row>
    <row r="8" spans="1:8" x14ac:dyDescent="0.35">
      <c r="A8" s="17">
        <f t="shared" si="0"/>
        <v>7</v>
      </c>
      <c r="B8" s="17" t="s">
        <v>1256</v>
      </c>
      <c r="C8" s="17" t="s">
        <v>2336</v>
      </c>
      <c r="D8" s="17" t="s">
        <v>2325</v>
      </c>
      <c r="E8" s="17">
        <v>10.75</v>
      </c>
      <c r="F8" s="111">
        <v>43599</v>
      </c>
      <c r="G8" s="17" t="s">
        <v>2335</v>
      </c>
      <c r="H8" s="17" t="s">
        <v>2327</v>
      </c>
    </row>
    <row r="9" spans="1:8" x14ac:dyDescent="0.35">
      <c r="A9" s="17">
        <f t="shared" si="0"/>
        <v>8</v>
      </c>
      <c r="B9" s="17" t="s">
        <v>1258</v>
      </c>
      <c r="C9" s="17" t="s">
        <v>2337</v>
      </c>
      <c r="D9" s="17" t="s">
        <v>2325</v>
      </c>
      <c r="E9" s="17">
        <v>10.75</v>
      </c>
      <c r="F9" s="111">
        <v>43781</v>
      </c>
      <c r="G9" s="17" t="s">
        <v>2335</v>
      </c>
      <c r="H9" s="17" t="s">
        <v>2327</v>
      </c>
    </row>
    <row r="10" spans="1:8" x14ac:dyDescent="0.35">
      <c r="A10" s="17">
        <f t="shared" si="0"/>
        <v>9</v>
      </c>
      <c r="B10" s="17" t="s">
        <v>1260</v>
      </c>
      <c r="C10" s="17" t="s">
        <v>2338</v>
      </c>
      <c r="D10" s="17" t="s">
        <v>2325</v>
      </c>
      <c r="E10" s="17">
        <v>8.9</v>
      </c>
      <c r="F10" s="111">
        <v>43160</v>
      </c>
      <c r="G10" s="17" t="s">
        <v>2335</v>
      </c>
      <c r="H10" s="17" t="s">
        <v>2327</v>
      </c>
    </row>
    <row r="11" spans="1:8" x14ac:dyDescent="0.35">
      <c r="A11" s="17">
        <f t="shared" si="0"/>
        <v>10</v>
      </c>
      <c r="B11" s="17" t="s">
        <v>1261</v>
      </c>
      <c r="C11" s="17" t="s">
        <v>2339</v>
      </c>
      <c r="D11" s="17" t="s">
        <v>2325</v>
      </c>
      <c r="E11" s="17">
        <v>9.5</v>
      </c>
      <c r="F11" s="111">
        <v>43281</v>
      </c>
      <c r="G11" s="17" t="s">
        <v>2335</v>
      </c>
      <c r="H11" s="17" t="s">
        <v>2327</v>
      </c>
    </row>
    <row r="12" spans="1:8" x14ac:dyDescent="0.35">
      <c r="A12" s="17">
        <f t="shared" si="0"/>
        <v>11</v>
      </c>
      <c r="B12" s="17" t="s">
        <v>1262</v>
      </c>
      <c r="C12" s="17" t="s">
        <v>2340</v>
      </c>
      <c r="D12" s="17" t="s">
        <v>2325</v>
      </c>
      <c r="E12" s="17">
        <v>7.5</v>
      </c>
      <c r="F12" s="111">
        <v>43192</v>
      </c>
      <c r="G12" s="17" t="s">
        <v>2335</v>
      </c>
      <c r="H12" s="17" t="s">
        <v>2327</v>
      </c>
    </row>
    <row r="13" spans="1:8" x14ac:dyDescent="0.35">
      <c r="A13" s="17">
        <f t="shared" si="0"/>
        <v>12</v>
      </c>
      <c r="B13" s="17" t="s">
        <v>1263</v>
      </c>
      <c r="C13" s="17" t="s">
        <v>2341</v>
      </c>
      <c r="D13" s="17" t="s">
        <v>2325</v>
      </c>
      <c r="E13" s="17">
        <v>7.1</v>
      </c>
      <c r="F13" s="111">
        <v>43305</v>
      </c>
      <c r="G13" s="17" t="s">
        <v>2335</v>
      </c>
      <c r="H13" s="17" t="s">
        <v>2327</v>
      </c>
    </row>
    <row r="14" spans="1:8" x14ac:dyDescent="0.35">
      <c r="A14" s="17">
        <f t="shared" si="0"/>
        <v>13</v>
      </c>
      <c r="B14" s="17" t="s">
        <v>1264</v>
      </c>
      <c r="C14" s="17" t="s">
        <v>2342</v>
      </c>
      <c r="D14" s="17" t="s">
        <v>2325</v>
      </c>
      <c r="E14" s="17">
        <v>10.25</v>
      </c>
      <c r="F14" s="111">
        <v>44012</v>
      </c>
      <c r="G14" s="17" t="s">
        <v>2335</v>
      </c>
      <c r="H14" s="17" t="s">
        <v>2327</v>
      </c>
    </row>
    <row r="15" spans="1:8" x14ac:dyDescent="0.35">
      <c r="A15" s="17">
        <f t="shared" si="0"/>
        <v>14</v>
      </c>
      <c r="B15" s="17" t="s">
        <v>1266</v>
      </c>
      <c r="C15" s="17" t="s">
        <v>2343</v>
      </c>
      <c r="D15" s="17" t="s">
        <v>2325</v>
      </c>
      <c r="E15" s="17">
        <v>9.5</v>
      </c>
      <c r="F15" s="111">
        <v>43337</v>
      </c>
      <c r="G15" s="17" t="s">
        <v>2335</v>
      </c>
      <c r="H15" s="17" t="s">
        <v>2327</v>
      </c>
    </row>
    <row r="16" spans="1:8" x14ac:dyDescent="0.35">
      <c r="A16" s="17">
        <f t="shared" si="0"/>
        <v>15</v>
      </c>
      <c r="B16" s="17" t="s">
        <v>1267</v>
      </c>
      <c r="C16" s="17" t="s">
        <v>2344</v>
      </c>
      <c r="D16" s="17" t="s">
        <v>2325</v>
      </c>
      <c r="E16" s="17">
        <v>9.5</v>
      </c>
      <c r="F16" s="111">
        <v>43526</v>
      </c>
      <c r="G16" s="17" t="s">
        <v>2335</v>
      </c>
      <c r="H16" s="17" t="s">
        <v>2327</v>
      </c>
    </row>
    <row r="17" spans="1:8" x14ac:dyDescent="0.35">
      <c r="A17" s="17">
        <f t="shared" si="0"/>
        <v>16</v>
      </c>
      <c r="B17" s="17" t="s">
        <v>1268</v>
      </c>
      <c r="C17" s="17" t="s">
        <v>2345</v>
      </c>
      <c r="D17" s="17" t="s">
        <v>2325</v>
      </c>
      <c r="E17" s="17">
        <v>8.75</v>
      </c>
      <c r="F17" s="111">
        <v>43672</v>
      </c>
      <c r="G17" s="17" t="s">
        <v>2335</v>
      </c>
      <c r="H17" s="17" t="s">
        <v>2327</v>
      </c>
    </row>
    <row r="18" spans="1:8" x14ac:dyDescent="0.35">
      <c r="A18" s="17">
        <f t="shared" si="0"/>
        <v>17</v>
      </c>
      <c r="B18" s="17" t="s">
        <v>1270</v>
      </c>
      <c r="C18" s="17" t="s">
        <v>2346</v>
      </c>
      <c r="D18" s="17" t="s">
        <v>2325</v>
      </c>
      <c r="E18" s="17">
        <v>8.6</v>
      </c>
      <c r="F18" s="111">
        <v>43912</v>
      </c>
      <c r="G18" s="17" t="s">
        <v>2335</v>
      </c>
      <c r="H18" s="17" t="s">
        <v>2327</v>
      </c>
    </row>
    <row r="19" spans="1:8" x14ac:dyDescent="0.35">
      <c r="A19" s="17">
        <f t="shared" si="0"/>
        <v>18</v>
      </c>
      <c r="B19" s="17" t="s">
        <v>1272</v>
      </c>
      <c r="C19" s="17" t="s">
        <v>2347</v>
      </c>
      <c r="D19" s="17" t="s">
        <v>2325</v>
      </c>
      <c r="E19" s="17">
        <v>8.1</v>
      </c>
      <c r="F19" s="111">
        <v>44026</v>
      </c>
      <c r="G19" s="17" t="s">
        <v>2335</v>
      </c>
      <c r="H19" s="17" t="s">
        <v>2327</v>
      </c>
    </row>
    <row r="20" spans="1:8" x14ac:dyDescent="0.35">
      <c r="A20" s="17">
        <f t="shared" si="0"/>
        <v>19</v>
      </c>
      <c r="B20" s="17" t="s">
        <v>1274</v>
      </c>
      <c r="C20" s="17" t="s">
        <v>2348</v>
      </c>
      <c r="D20" s="17" t="s">
        <v>2325</v>
      </c>
      <c r="E20" s="17">
        <v>10.25</v>
      </c>
      <c r="F20" s="111">
        <v>44068</v>
      </c>
      <c r="G20" s="17" t="s">
        <v>2335</v>
      </c>
      <c r="H20" s="17" t="s">
        <v>2327</v>
      </c>
    </row>
    <row r="21" spans="1:8" x14ac:dyDescent="0.35">
      <c r="A21" s="17">
        <f t="shared" si="0"/>
        <v>20</v>
      </c>
      <c r="B21" s="17" t="s">
        <v>1276</v>
      </c>
      <c r="C21" s="17" t="s">
        <v>2349</v>
      </c>
      <c r="D21" s="17" t="s">
        <v>2325</v>
      </c>
      <c r="E21" s="17">
        <v>10.25</v>
      </c>
      <c r="F21" s="111">
        <v>44257</v>
      </c>
      <c r="G21" s="17" t="s">
        <v>2335</v>
      </c>
      <c r="H21" s="17" t="s">
        <v>2327</v>
      </c>
    </row>
    <row r="22" spans="1:8" x14ac:dyDescent="0.35">
      <c r="A22" s="17">
        <f t="shared" si="0"/>
        <v>21</v>
      </c>
      <c r="B22" s="17" t="s">
        <v>1278</v>
      </c>
      <c r="C22" s="17" t="s">
        <v>2350</v>
      </c>
      <c r="D22" s="17" t="s">
        <v>2325</v>
      </c>
      <c r="E22" s="17">
        <v>9.25</v>
      </c>
      <c r="F22" s="111">
        <v>44403</v>
      </c>
      <c r="G22" s="17" t="s">
        <v>2335</v>
      </c>
      <c r="H22" s="17" t="s">
        <v>2327</v>
      </c>
    </row>
    <row r="23" spans="1:8" x14ac:dyDescent="0.35">
      <c r="A23" s="17">
        <f t="shared" si="0"/>
        <v>22</v>
      </c>
      <c r="B23" s="17" t="s">
        <v>1280</v>
      </c>
      <c r="C23" s="17" t="s">
        <v>2351</v>
      </c>
      <c r="D23" s="17" t="s">
        <v>2325</v>
      </c>
      <c r="E23" s="17">
        <v>8.9</v>
      </c>
      <c r="F23" s="111">
        <v>44642</v>
      </c>
      <c r="G23" s="17" t="s">
        <v>2335</v>
      </c>
      <c r="H23" s="17" t="s">
        <v>2327</v>
      </c>
    </row>
    <row r="24" spans="1:8" x14ac:dyDescent="0.35">
      <c r="A24" s="17">
        <f t="shared" si="0"/>
        <v>23</v>
      </c>
      <c r="B24" s="17" t="s">
        <v>1282</v>
      </c>
      <c r="C24" s="17" t="s">
        <v>2352</v>
      </c>
      <c r="D24" s="17" t="s">
        <v>2325</v>
      </c>
      <c r="E24" s="17">
        <v>8.4</v>
      </c>
      <c r="F24" s="111">
        <v>44756</v>
      </c>
      <c r="G24" s="17" t="s">
        <v>2335</v>
      </c>
      <c r="H24" s="17" t="s">
        <v>2327</v>
      </c>
    </row>
    <row r="25" spans="1:8" x14ac:dyDescent="0.35">
      <c r="A25" s="17">
        <f t="shared" si="0"/>
        <v>24</v>
      </c>
      <c r="B25" s="17" t="s">
        <v>2303</v>
      </c>
      <c r="C25" s="17" t="s">
        <v>2353</v>
      </c>
      <c r="D25" s="17" t="s">
        <v>2325</v>
      </c>
      <c r="E25" s="17">
        <v>6.15</v>
      </c>
      <c r="F25" s="111">
        <v>43456</v>
      </c>
      <c r="G25" s="17" t="s">
        <v>2335</v>
      </c>
      <c r="H25" s="17" t="s">
        <v>2327</v>
      </c>
    </row>
    <row r="26" spans="1:8" x14ac:dyDescent="0.35">
      <c r="A26" s="17">
        <f t="shared" si="0"/>
        <v>25</v>
      </c>
      <c r="B26" s="17" t="s">
        <v>2301</v>
      </c>
      <c r="C26" s="17" t="s">
        <v>2354</v>
      </c>
      <c r="D26" s="17" t="s">
        <v>2325</v>
      </c>
      <c r="E26" s="17">
        <v>7.45</v>
      </c>
      <c r="F26" s="111">
        <v>44177</v>
      </c>
      <c r="G26" s="17" t="s">
        <v>2335</v>
      </c>
      <c r="H26" s="17" t="s">
        <v>2327</v>
      </c>
    </row>
    <row r="27" spans="1:8" x14ac:dyDescent="0.35">
      <c r="A27" s="17">
        <f t="shared" si="0"/>
        <v>26</v>
      </c>
      <c r="B27" s="17" t="s">
        <v>2302</v>
      </c>
      <c r="C27" s="17" t="s">
        <v>2355</v>
      </c>
      <c r="D27" s="17" t="s">
        <v>2325</v>
      </c>
      <c r="E27" s="17">
        <v>7.55</v>
      </c>
      <c r="F27" s="111">
        <v>44907</v>
      </c>
      <c r="G27" s="17" t="s">
        <v>2335</v>
      </c>
      <c r="H27" s="17" t="s">
        <v>2327</v>
      </c>
    </row>
    <row r="28" spans="1:8" x14ac:dyDescent="0.35">
      <c r="A28" s="17">
        <f t="shared" si="0"/>
        <v>27</v>
      </c>
      <c r="B28" s="17" t="s">
        <v>1284</v>
      </c>
      <c r="C28" s="17" t="s">
        <v>2356</v>
      </c>
      <c r="D28" s="17" t="s">
        <v>2325</v>
      </c>
      <c r="E28" s="17">
        <v>9.9</v>
      </c>
      <c r="F28" s="111">
        <v>43988</v>
      </c>
      <c r="G28" s="17" t="s">
        <v>2357</v>
      </c>
      <c r="H28" s="17" t="s">
        <v>2327</v>
      </c>
    </row>
    <row r="29" spans="1:8" x14ac:dyDescent="0.35">
      <c r="A29" s="17">
        <f t="shared" si="0"/>
        <v>28</v>
      </c>
      <c r="B29" s="17" t="s">
        <v>1286</v>
      </c>
      <c r="C29" s="17" t="s">
        <v>2358</v>
      </c>
      <c r="D29" s="17" t="s">
        <v>2325</v>
      </c>
      <c r="E29" s="17">
        <v>9.5</v>
      </c>
      <c r="F29" s="111">
        <v>44170</v>
      </c>
      <c r="G29" s="17" t="s">
        <v>2357</v>
      </c>
      <c r="H29" s="17" t="s">
        <v>2327</v>
      </c>
    </row>
    <row r="30" spans="1:8" x14ac:dyDescent="0.35">
      <c r="A30" s="17">
        <f t="shared" si="0"/>
        <v>29</v>
      </c>
      <c r="B30" s="17" t="s">
        <v>1288</v>
      </c>
      <c r="C30" s="17" t="s">
        <v>2359</v>
      </c>
      <c r="D30" s="17" t="s">
        <v>2325</v>
      </c>
      <c r="E30" s="17">
        <v>10.35</v>
      </c>
      <c r="F30" s="111">
        <v>44718</v>
      </c>
      <c r="G30" s="17" t="s">
        <v>2357</v>
      </c>
      <c r="H30" s="17" t="s">
        <v>2327</v>
      </c>
    </row>
    <row r="31" spans="1:8" x14ac:dyDescent="0.35">
      <c r="A31" s="17">
        <f t="shared" si="0"/>
        <v>30</v>
      </c>
      <c r="B31" s="17" t="s">
        <v>1290</v>
      </c>
      <c r="C31" s="17" t="s">
        <v>2360</v>
      </c>
      <c r="D31" s="17" t="s">
        <v>2325</v>
      </c>
      <c r="E31" s="17">
        <v>9.9</v>
      </c>
      <c r="F31" s="111">
        <v>44900</v>
      </c>
      <c r="G31" s="17" t="s">
        <v>2357</v>
      </c>
      <c r="H31" s="17" t="s">
        <v>2327</v>
      </c>
    </row>
    <row r="32" spans="1:8" x14ac:dyDescent="0.35">
      <c r="A32" s="17">
        <f t="shared" si="0"/>
        <v>31</v>
      </c>
      <c r="B32" s="17" t="s">
        <v>1292</v>
      </c>
      <c r="C32" s="17" t="s">
        <v>2361</v>
      </c>
      <c r="D32" s="17" t="s">
        <v>2325</v>
      </c>
      <c r="E32" s="17">
        <v>9.8000000000000007</v>
      </c>
      <c r="F32" s="111">
        <v>43087</v>
      </c>
      <c r="G32" s="17" t="s">
        <v>2357</v>
      </c>
      <c r="H32" s="17" t="s">
        <v>2327</v>
      </c>
    </row>
    <row r="33" spans="1:8" x14ac:dyDescent="0.35">
      <c r="A33" s="17">
        <f t="shared" si="0"/>
        <v>32</v>
      </c>
      <c r="B33" s="17" t="s">
        <v>1293</v>
      </c>
      <c r="C33" s="17" t="s">
        <v>2362</v>
      </c>
      <c r="D33" s="17" t="s">
        <v>2325</v>
      </c>
      <c r="E33" s="17">
        <v>8.25</v>
      </c>
      <c r="F33" s="111">
        <v>44019</v>
      </c>
      <c r="G33" s="17" t="s">
        <v>2363</v>
      </c>
      <c r="H33" s="17" t="s">
        <v>2327</v>
      </c>
    </row>
    <row r="34" spans="1:8" x14ac:dyDescent="0.35">
      <c r="A34" s="17">
        <f t="shared" si="0"/>
        <v>33</v>
      </c>
      <c r="B34" s="17" t="s">
        <v>1295</v>
      </c>
      <c r="C34" s="17" t="s">
        <v>2364</v>
      </c>
      <c r="D34" s="17" t="s">
        <v>2325</v>
      </c>
      <c r="E34" s="17">
        <v>8.5</v>
      </c>
      <c r="F34" s="111">
        <v>44749</v>
      </c>
      <c r="G34" s="17" t="s">
        <v>2363</v>
      </c>
      <c r="H34" s="17" t="s">
        <v>2327</v>
      </c>
    </row>
    <row r="35" spans="1:8" x14ac:dyDescent="0.35">
      <c r="A35" s="17">
        <f t="shared" si="0"/>
        <v>34</v>
      </c>
      <c r="B35" s="17" t="s">
        <v>1297</v>
      </c>
      <c r="C35" s="17" t="s">
        <v>2365</v>
      </c>
      <c r="D35" s="17" t="s">
        <v>2325</v>
      </c>
      <c r="E35" s="17">
        <v>10.25</v>
      </c>
      <c r="F35" s="111">
        <v>43195</v>
      </c>
      <c r="G35" s="17" t="s">
        <v>2366</v>
      </c>
      <c r="H35" s="17" t="s">
        <v>2327</v>
      </c>
    </row>
    <row r="36" spans="1:8" x14ac:dyDescent="0.35">
      <c r="A36" s="17">
        <f t="shared" si="0"/>
        <v>35</v>
      </c>
      <c r="B36" s="17" t="s">
        <v>1298</v>
      </c>
      <c r="C36" s="17" t="s">
        <v>2367</v>
      </c>
      <c r="D36" s="17" t="s">
        <v>2325</v>
      </c>
      <c r="E36" s="17">
        <v>8.4</v>
      </c>
      <c r="F36" s="111">
        <v>43090</v>
      </c>
      <c r="G36" s="17" t="s">
        <v>2368</v>
      </c>
      <c r="H36" s="17" t="s">
        <v>2327</v>
      </c>
    </row>
    <row r="37" spans="1:8" x14ac:dyDescent="0.35">
      <c r="A37" s="17">
        <f t="shared" si="0"/>
        <v>36</v>
      </c>
      <c r="B37" s="17" t="s">
        <v>1299</v>
      </c>
      <c r="C37" s="17" t="s">
        <v>2369</v>
      </c>
      <c r="D37" s="17" t="s">
        <v>2325</v>
      </c>
      <c r="E37" s="17">
        <v>8.5</v>
      </c>
      <c r="F37" s="111">
        <v>44019</v>
      </c>
      <c r="G37" s="17" t="s">
        <v>2368</v>
      </c>
      <c r="H37" s="17" t="s">
        <v>2327</v>
      </c>
    </row>
    <row r="38" spans="1:8" x14ac:dyDescent="0.35">
      <c r="A38" s="17">
        <f t="shared" si="0"/>
        <v>37</v>
      </c>
      <c r="B38" s="17" t="s">
        <v>1301</v>
      </c>
      <c r="C38" s="17" t="s">
        <v>2370</v>
      </c>
      <c r="D38" s="17" t="s">
        <v>2325</v>
      </c>
      <c r="E38" s="17">
        <v>8.75</v>
      </c>
      <c r="F38" s="111">
        <v>43820</v>
      </c>
      <c r="G38" s="17" t="s">
        <v>2368</v>
      </c>
      <c r="H38" s="17" t="s">
        <v>2327</v>
      </c>
    </row>
    <row r="39" spans="1:8" x14ac:dyDescent="0.35">
      <c r="A39" s="17">
        <f t="shared" si="0"/>
        <v>38</v>
      </c>
      <c r="B39" s="17" t="s">
        <v>1303</v>
      </c>
      <c r="C39" s="17" t="s">
        <v>2371</v>
      </c>
      <c r="D39" s="17" t="s">
        <v>2325</v>
      </c>
      <c r="E39" s="17">
        <v>8.875</v>
      </c>
      <c r="F39" s="111">
        <v>44749</v>
      </c>
      <c r="G39" s="17" t="s">
        <v>2368</v>
      </c>
      <c r="H39" s="17" t="s">
        <v>2327</v>
      </c>
    </row>
    <row r="40" spans="1:8" x14ac:dyDescent="0.35">
      <c r="A40" s="17">
        <f t="shared" si="0"/>
        <v>39</v>
      </c>
      <c r="B40" s="17" t="s">
        <v>1305</v>
      </c>
      <c r="C40" s="17" t="s">
        <v>2372</v>
      </c>
      <c r="D40" s="17" t="s">
        <v>2325</v>
      </c>
      <c r="E40" s="17">
        <v>9</v>
      </c>
      <c r="F40" s="111">
        <v>45480</v>
      </c>
      <c r="G40" s="17" t="s">
        <v>2368</v>
      </c>
      <c r="H40" s="17" t="s">
        <v>2327</v>
      </c>
    </row>
    <row r="41" spans="1:8" x14ac:dyDescent="0.35">
      <c r="A41" s="17">
        <f t="shared" si="0"/>
        <v>40</v>
      </c>
      <c r="B41" s="17" t="s">
        <v>1307</v>
      </c>
      <c r="C41" s="17" t="s">
        <v>2373</v>
      </c>
      <c r="D41" s="17" t="s">
        <v>2325</v>
      </c>
      <c r="E41" s="17">
        <v>9.6999999999999993</v>
      </c>
      <c r="F41" s="111">
        <v>43228</v>
      </c>
      <c r="G41" s="17" t="s">
        <v>2374</v>
      </c>
      <c r="H41" s="17" t="s">
        <v>2327</v>
      </c>
    </row>
    <row r="42" spans="1:8" x14ac:dyDescent="0.35">
      <c r="A42" s="17">
        <f t="shared" si="0"/>
        <v>41</v>
      </c>
      <c r="B42" s="17" t="s">
        <v>1308</v>
      </c>
      <c r="C42" s="17" t="s">
        <v>2375</v>
      </c>
      <c r="D42" s="17" t="s">
        <v>2325</v>
      </c>
      <c r="E42" s="17">
        <v>10</v>
      </c>
      <c r="F42" s="111">
        <v>43959</v>
      </c>
      <c r="G42" s="17" t="s">
        <v>2374</v>
      </c>
      <c r="H42" s="17" t="s">
        <v>2327</v>
      </c>
    </row>
    <row r="43" spans="1:8" x14ac:dyDescent="0.35">
      <c r="A43" s="17">
        <f t="shared" si="0"/>
        <v>42</v>
      </c>
      <c r="B43" s="17" t="s">
        <v>1310</v>
      </c>
      <c r="C43" s="17" t="s">
        <v>2376</v>
      </c>
      <c r="D43" s="17" t="s">
        <v>2325</v>
      </c>
      <c r="E43" s="17">
        <v>8.5</v>
      </c>
      <c r="F43" s="111">
        <v>43974</v>
      </c>
      <c r="G43" s="17" t="s">
        <v>2374</v>
      </c>
      <c r="H43" s="17" t="s">
        <v>2327</v>
      </c>
    </row>
    <row r="44" spans="1:8" x14ac:dyDescent="0.35">
      <c r="A44" s="17">
        <f t="shared" si="0"/>
        <v>43</v>
      </c>
      <c r="B44" s="17" t="s">
        <v>1312</v>
      </c>
      <c r="C44" s="17" t="s">
        <v>2377</v>
      </c>
      <c r="D44" s="17" t="s">
        <v>2325</v>
      </c>
      <c r="E44" s="17">
        <v>8.375</v>
      </c>
      <c r="F44" s="111">
        <v>43448</v>
      </c>
      <c r="G44" s="17" t="s">
        <v>2378</v>
      </c>
      <c r="H44" s="17" t="s">
        <v>2327</v>
      </c>
    </row>
    <row r="45" spans="1:8" x14ac:dyDescent="0.35">
      <c r="A45" s="17">
        <f t="shared" si="0"/>
        <v>44</v>
      </c>
      <c r="B45" s="17" t="s">
        <v>1313</v>
      </c>
      <c r="C45" s="17" t="s">
        <v>2379</v>
      </c>
      <c r="D45" s="17" t="s">
        <v>2325</v>
      </c>
      <c r="E45" s="17">
        <v>9.0500000000000007</v>
      </c>
      <c r="F45" s="111">
        <v>44544</v>
      </c>
      <c r="G45" s="17" t="s">
        <v>2378</v>
      </c>
      <c r="H45" s="17" t="s">
        <v>2327</v>
      </c>
    </row>
    <row r="46" spans="1:8" x14ac:dyDescent="0.35">
      <c r="A46" s="17">
        <f t="shared" si="0"/>
        <v>45</v>
      </c>
      <c r="B46" s="17" t="s">
        <v>1315</v>
      </c>
      <c r="C46" s="17" t="s">
        <v>2380</v>
      </c>
      <c r="D46" s="17" t="s">
        <v>2325</v>
      </c>
      <c r="E46" s="17">
        <v>8.1</v>
      </c>
      <c r="F46" s="111">
        <v>44522</v>
      </c>
      <c r="G46" s="17" t="s">
        <v>2335</v>
      </c>
      <c r="H46" s="17" t="s">
        <v>2327</v>
      </c>
    </row>
    <row r="47" spans="1:8" x14ac:dyDescent="0.35">
      <c r="A47" s="17">
        <f t="shared" si="0"/>
        <v>46</v>
      </c>
      <c r="B47" s="17" t="s">
        <v>1317</v>
      </c>
      <c r="C47" s="17" t="s">
        <v>2381</v>
      </c>
      <c r="D47" s="17" t="s">
        <v>2325</v>
      </c>
      <c r="E47" s="17">
        <v>8.4</v>
      </c>
      <c r="F47" s="111">
        <v>45252</v>
      </c>
      <c r="G47" s="17" t="s">
        <v>2335</v>
      </c>
      <c r="H47" s="17" t="s">
        <v>2327</v>
      </c>
    </row>
    <row r="48" spans="1:8" x14ac:dyDescent="0.35">
      <c r="A48" s="17">
        <f t="shared" si="0"/>
        <v>47</v>
      </c>
      <c r="B48" s="17" t="s">
        <v>1319</v>
      </c>
      <c r="C48" s="17" t="s">
        <v>2382</v>
      </c>
      <c r="D48" s="17" t="s">
        <v>2325</v>
      </c>
      <c r="E48" s="17">
        <v>8.5500000000000007</v>
      </c>
      <c r="F48" s="111">
        <v>46348</v>
      </c>
      <c r="G48" s="17" t="s">
        <v>2335</v>
      </c>
      <c r="H48" s="17" t="s">
        <v>2327</v>
      </c>
    </row>
    <row r="49" spans="1:8" x14ac:dyDescent="0.35">
      <c r="A49" s="17">
        <f t="shared" si="0"/>
        <v>48</v>
      </c>
      <c r="B49" s="17" t="s">
        <v>1321</v>
      </c>
      <c r="C49" s="17" t="s">
        <v>2383</v>
      </c>
      <c r="D49" s="17" t="s">
        <v>2325</v>
      </c>
      <c r="E49" s="17">
        <v>8.6</v>
      </c>
      <c r="F49" s="111">
        <v>44377</v>
      </c>
      <c r="G49" s="17" t="s">
        <v>2335</v>
      </c>
      <c r="H49" s="17" t="s">
        <v>2327</v>
      </c>
    </row>
    <row r="50" spans="1:8" x14ac:dyDescent="0.35">
      <c r="A50" s="17">
        <f t="shared" si="0"/>
        <v>49</v>
      </c>
      <c r="B50" s="17" t="s">
        <v>1323</v>
      </c>
      <c r="C50" s="17" t="s">
        <v>2384</v>
      </c>
      <c r="D50" s="17" t="s">
        <v>2325</v>
      </c>
      <c r="E50" s="17">
        <v>8.8000000000000007</v>
      </c>
      <c r="F50" s="111">
        <v>45107</v>
      </c>
      <c r="G50" s="17" t="s">
        <v>2335</v>
      </c>
      <c r="H50" s="17" t="s">
        <v>2327</v>
      </c>
    </row>
    <row r="51" spans="1:8" x14ac:dyDescent="0.35">
      <c r="A51" s="17">
        <f t="shared" si="0"/>
        <v>50</v>
      </c>
      <c r="B51" s="17" t="s">
        <v>1325</v>
      </c>
      <c r="C51" s="17" t="s">
        <v>2385</v>
      </c>
      <c r="D51" s="17" t="s">
        <v>2325</v>
      </c>
      <c r="E51" s="17">
        <v>9</v>
      </c>
      <c r="F51" s="111">
        <v>46203</v>
      </c>
      <c r="G51" s="17" t="s">
        <v>2335</v>
      </c>
      <c r="H51" s="17" t="s">
        <v>2327</v>
      </c>
    </row>
    <row r="52" spans="1:8" x14ac:dyDescent="0.35">
      <c r="A52" s="17">
        <f t="shared" si="0"/>
        <v>51</v>
      </c>
      <c r="B52" s="17" t="s">
        <v>1327</v>
      </c>
      <c r="C52" s="17" t="s">
        <v>2386</v>
      </c>
      <c r="D52" s="17" t="s">
        <v>2325</v>
      </c>
      <c r="E52" s="17">
        <v>9.25</v>
      </c>
      <c r="F52" s="111">
        <v>43278</v>
      </c>
      <c r="G52" s="17" t="s">
        <v>2326</v>
      </c>
      <c r="H52" s="17" t="s">
        <v>2327</v>
      </c>
    </row>
    <row r="53" spans="1:8" x14ac:dyDescent="0.35">
      <c r="A53" s="17">
        <f t="shared" si="0"/>
        <v>52</v>
      </c>
      <c r="B53" s="17" t="s">
        <v>1328</v>
      </c>
      <c r="C53" s="17" t="s">
        <v>2387</v>
      </c>
      <c r="D53" s="17" t="s">
        <v>2325</v>
      </c>
      <c r="E53" s="17">
        <v>12.25</v>
      </c>
      <c r="F53" s="111">
        <v>43622</v>
      </c>
      <c r="G53" s="17" t="s">
        <v>2326</v>
      </c>
      <c r="H53" s="17" t="s">
        <v>2327</v>
      </c>
    </row>
    <row r="54" spans="1:8" x14ac:dyDescent="0.35">
      <c r="A54" s="17">
        <f t="shared" si="0"/>
        <v>53</v>
      </c>
      <c r="B54" s="17" t="s">
        <v>1330</v>
      </c>
      <c r="C54" s="17" t="s">
        <v>2388</v>
      </c>
      <c r="D54" s="17" t="s">
        <v>2325</v>
      </c>
      <c r="E54" s="17">
        <v>12.5</v>
      </c>
      <c r="F54" s="111">
        <v>43818</v>
      </c>
      <c r="G54" s="17" t="s">
        <v>2326</v>
      </c>
      <c r="H54" s="17" t="s">
        <v>2327</v>
      </c>
    </row>
    <row r="55" spans="1:8" x14ac:dyDescent="0.35">
      <c r="A55" s="17">
        <f t="shared" si="0"/>
        <v>54</v>
      </c>
      <c r="B55" s="17" t="s">
        <v>1332</v>
      </c>
      <c r="C55" s="17" t="s">
        <v>2389</v>
      </c>
      <c r="D55" s="17" t="s">
        <v>2325</v>
      </c>
      <c r="E55" s="17">
        <v>11.25</v>
      </c>
      <c r="F55" s="111">
        <v>43915</v>
      </c>
      <c r="G55" s="17" t="s">
        <v>2326</v>
      </c>
      <c r="H55" s="17" t="s">
        <v>2327</v>
      </c>
    </row>
    <row r="56" spans="1:8" x14ac:dyDescent="0.35">
      <c r="A56" s="17">
        <f t="shared" si="0"/>
        <v>55</v>
      </c>
      <c r="B56" s="17" t="s">
        <v>2390</v>
      </c>
      <c r="C56" s="17" t="s">
        <v>2391</v>
      </c>
      <c r="D56" s="17" t="s">
        <v>2392</v>
      </c>
      <c r="E56" s="17">
        <v>12</v>
      </c>
      <c r="F56" s="111">
        <v>44377</v>
      </c>
      <c r="G56" s="17" t="s">
        <v>2393</v>
      </c>
      <c r="H56" s="17" t="s">
        <v>2327</v>
      </c>
    </row>
    <row r="57" spans="1:8" x14ac:dyDescent="0.35">
      <c r="A57" s="17">
        <f t="shared" si="0"/>
        <v>56</v>
      </c>
      <c r="B57" s="17" t="s">
        <v>2394</v>
      </c>
      <c r="C57" s="17" t="s">
        <v>2395</v>
      </c>
      <c r="D57" s="17" t="s">
        <v>2392</v>
      </c>
      <c r="E57" s="17">
        <v>12.5</v>
      </c>
      <c r="F57" s="111">
        <v>44377</v>
      </c>
      <c r="G57" s="17" t="s">
        <v>2393</v>
      </c>
      <c r="H57" s="17" t="s">
        <v>2327</v>
      </c>
    </row>
    <row r="58" spans="1:8" x14ac:dyDescent="0.35">
      <c r="A58" s="17">
        <f t="shared" si="0"/>
        <v>57</v>
      </c>
      <c r="B58" s="17" t="s">
        <v>1334</v>
      </c>
      <c r="C58" s="17" t="s">
        <v>2396</v>
      </c>
      <c r="D58" s="17" t="s">
        <v>2325</v>
      </c>
      <c r="E58" s="17">
        <v>9.25</v>
      </c>
      <c r="F58" s="111">
        <v>43283</v>
      </c>
      <c r="G58" s="17" t="s">
        <v>2397</v>
      </c>
      <c r="H58" s="17" t="s">
        <v>2327</v>
      </c>
    </row>
    <row r="59" spans="1:8" x14ac:dyDescent="0.35">
      <c r="A59" s="17">
        <f t="shared" si="0"/>
        <v>58</v>
      </c>
      <c r="B59" s="17" t="s">
        <v>1335</v>
      </c>
      <c r="C59" s="17" t="s">
        <v>2398</v>
      </c>
      <c r="D59" s="17" t="s">
        <v>2325</v>
      </c>
      <c r="E59" s="17">
        <v>10.6</v>
      </c>
      <c r="F59" s="111">
        <v>43194</v>
      </c>
      <c r="G59" s="17" t="s">
        <v>2397</v>
      </c>
      <c r="H59" s="17" t="s">
        <v>2327</v>
      </c>
    </row>
    <row r="60" spans="1:8" x14ac:dyDescent="0.35">
      <c r="A60" s="17">
        <f t="shared" si="0"/>
        <v>59</v>
      </c>
      <c r="B60" s="17" t="s">
        <v>1336</v>
      </c>
      <c r="C60" s="17" t="s">
        <v>2399</v>
      </c>
      <c r="D60" s="17" t="s">
        <v>2325</v>
      </c>
      <c r="E60" s="17">
        <v>7.4</v>
      </c>
      <c r="F60" s="111">
        <v>43172</v>
      </c>
      <c r="G60" s="17" t="s">
        <v>2397</v>
      </c>
      <c r="H60" s="17" t="s">
        <v>2327</v>
      </c>
    </row>
    <row r="61" spans="1:8" x14ac:dyDescent="0.35">
      <c r="A61" s="17">
        <f t="shared" si="0"/>
        <v>60</v>
      </c>
      <c r="B61" s="17" t="s">
        <v>1337</v>
      </c>
      <c r="C61" s="17" t="s">
        <v>2400</v>
      </c>
      <c r="D61" s="17" t="s">
        <v>2325</v>
      </c>
      <c r="E61" s="17">
        <v>6.25</v>
      </c>
      <c r="F61" s="111">
        <v>43416</v>
      </c>
      <c r="G61" s="17" t="s">
        <v>2397</v>
      </c>
      <c r="H61" s="17" t="s">
        <v>2327</v>
      </c>
    </row>
    <row r="62" spans="1:8" x14ac:dyDescent="0.35">
      <c r="A62" s="17">
        <f t="shared" si="0"/>
        <v>61</v>
      </c>
      <c r="B62" s="17" t="s">
        <v>1338</v>
      </c>
      <c r="C62" s="17" t="s">
        <v>2401</v>
      </c>
      <c r="D62" s="17" t="s">
        <v>2325</v>
      </c>
      <c r="E62" s="17">
        <v>8.5</v>
      </c>
      <c r="F62" s="111">
        <v>43596</v>
      </c>
      <c r="G62" s="17" t="s">
        <v>2397</v>
      </c>
      <c r="H62" s="17" t="s">
        <v>2327</v>
      </c>
    </row>
    <row r="63" spans="1:8" x14ac:dyDescent="0.35">
      <c r="A63" s="17">
        <f t="shared" si="0"/>
        <v>62</v>
      </c>
      <c r="B63" s="17" t="s">
        <v>1340</v>
      </c>
      <c r="C63" s="17" t="s">
        <v>2402</v>
      </c>
      <c r="D63" s="17" t="s">
        <v>2325</v>
      </c>
      <c r="E63" s="17">
        <v>7.95</v>
      </c>
      <c r="F63" s="111">
        <v>43756</v>
      </c>
      <c r="G63" s="17" t="s">
        <v>2397</v>
      </c>
      <c r="H63" s="17" t="s">
        <v>2327</v>
      </c>
    </row>
    <row r="64" spans="1:8" x14ac:dyDescent="0.35">
      <c r="A64" s="17">
        <f t="shared" si="0"/>
        <v>63</v>
      </c>
      <c r="B64" s="17" t="s">
        <v>1342</v>
      </c>
      <c r="C64" s="17" t="s">
        <v>2403</v>
      </c>
      <c r="D64" s="17" t="s">
        <v>2325</v>
      </c>
      <c r="E64" s="17">
        <v>8.5</v>
      </c>
      <c r="F64" s="111">
        <v>43893</v>
      </c>
      <c r="G64" s="17" t="s">
        <v>2397</v>
      </c>
      <c r="H64" s="17" t="s">
        <v>2327</v>
      </c>
    </row>
    <row r="65" spans="1:8" x14ac:dyDescent="0.35">
      <c r="A65" s="17">
        <f t="shared" si="0"/>
        <v>64</v>
      </c>
      <c r="B65" s="17" t="s">
        <v>1344</v>
      </c>
      <c r="C65" s="17" t="s">
        <v>2404</v>
      </c>
      <c r="D65" s="17" t="s">
        <v>2325</v>
      </c>
      <c r="E65" s="17">
        <v>7.5</v>
      </c>
      <c r="F65" s="111">
        <v>44137</v>
      </c>
      <c r="G65" s="17" t="s">
        <v>2397</v>
      </c>
      <c r="H65" s="17" t="s">
        <v>2327</v>
      </c>
    </row>
    <row r="66" spans="1:8" x14ac:dyDescent="0.35">
      <c r="A66" s="17">
        <f t="shared" si="0"/>
        <v>65</v>
      </c>
      <c r="B66" s="17" t="s">
        <v>1346</v>
      </c>
      <c r="C66" s="17" t="s">
        <v>2405</v>
      </c>
      <c r="D66" s="17" t="s">
        <v>2325</v>
      </c>
      <c r="E66" s="17">
        <v>8.75</v>
      </c>
      <c r="F66" s="111">
        <v>44623</v>
      </c>
      <c r="G66" s="17" t="s">
        <v>2397</v>
      </c>
      <c r="H66" s="17" t="s">
        <v>2327</v>
      </c>
    </row>
    <row r="67" spans="1:8" x14ac:dyDescent="0.35">
      <c r="A67" s="17">
        <f t="shared" si="0"/>
        <v>66</v>
      </c>
      <c r="B67" s="17" t="s">
        <v>1348</v>
      </c>
      <c r="C67" s="17" t="s">
        <v>2406</v>
      </c>
      <c r="D67" s="17" t="s">
        <v>2325</v>
      </c>
      <c r="E67" s="17">
        <v>7.65</v>
      </c>
      <c r="F67" s="111">
        <v>44867</v>
      </c>
      <c r="G67" s="17" t="s">
        <v>2397</v>
      </c>
      <c r="H67" s="17" t="s">
        <v>2327</v>
      </c>
    </row>
    <row r="68" spans="1:8" x14ac:dyDescent="0.35">
      <c r="A68" s="17">
        <f t="shared" ref="A68:A131" si="1">+A67+1</f>
        <v>67</v>
      </c>
      <c r="B68" s="17" t="s">
        <v>1350</v>
      </c>
      <c r="C68" s="17" t="s">
        <v>2407</v>
      </c>
      <c r="D68" s="17" t="s">
        <v>2325</v>
      </c>
      <c r="E68" s="17">
        <v>12</v>
      </c>
      <c r="F68" s="111">
        <v>44574</v>
      </c>
      <c r="G68" s="17" t="s">
        <v>2408</v>
      </c>
      <c r="H68" s="17" t="s">
        <v>2327</v>
      </c>
    </row>
    <row r="69" spans="1:8" x14ac:dyDescent="0.35">
      <c r="A69" s="17">
        <f t="shared" si="1"/>
        <v>68</v>
      </c>
      <c r="B69" s="17" t="s">
        <v>1352</v>
      </c>
      <c r="C69" s="17" t="s">
        <v>2409</v>
      </c>
      <c r="D69" s="17" t="s">
        <v>2325</v>
      </c>
      <c r="E69" s="17">
        <v>12</v>
      </c>
      <c r="F69" s="111">
        <v>44941</v>
      </c>
      <c r="G69" s="17" t="s">
        <v>2408</v>
      </c>
      <c r="H69" s="17" t="s">
        <v>2327</v>
      </c>
    </row>
    <row r="70" spans="1:8" x14ac:dyDescent="0.35">
      <c r="A70" s="17">
        <f t="shared" si="1"/>
        <v>69</v>
      </c>
      <c r="B70" s="17" t="s">
        <v>1354</v>
      </c>
      <c r="C70" s="17" t="s">
        <v>2410</v>
      </c>
      <c r="D70" s="17" t="s">
        <v>2325</v>
      </c>
      <c r="E70" s="17">
        <v>11.5</v>
      </c>
      <c r="F70" s="111">
        <v>45484</v>
      </c>
      <c r="G70" s="17" t="s">
        <v>2408</v>
      </c>
      <c r="H70" s="17" t="s">
        <v>2327</v>
      </c>
    </row>
    <row r="71" spans="1:8" x14ac:dyDescent="0.35">
      <c r="A71" s="17">
        <f t="shared" si="1"/>
        <v>70</v>
      </c>
      <c r="B71" s="17" t="s">
        <v>1356</v>
      </c>
      <c r="C71" s="17" t="s">
        <v>2411</v>
      </c>
      <c r="D71" s="17" t="s">
        <v>2325</v>
      </c>
      <c r="E71" s="17">
        <v>6.75</v>
      </c>
      <c r="F71" s="111">
        <v>43412</v>
      </c>
      <c r="G71" s="17" t="s">
        <v>2363</v>
      </c>
      <c r="H71" s="17" t="s">
        <v>2327</v>
      </c>
    </row>
    <row r="72" spans="1:8" x14ac:dyDescent="0.35">
      <c r="A72" s="17">
        <f t="shared" si="1"/>
        <v>71</v>
      </c>
      <c r="B72" s="17" t="s">
        <v>1357</v>
      </c>
      <c r="C72" s="17" t="s">
        <v>2412</v>
      </c>
      <c r="D72" s="17" t="s">
        <v>2325</v>
      </c>
      <c r="E72" s="17">
        <v>7.75</v>
      </c>
      <c r="F72" s="111">
        <v>44138</v>
      </c>
      <c r="G72" s="17" t="s">
        <v>2363</v>
      </c>
      <c r="H72" s="17" t="s">
        <v>2327</v>
      </c>
    </row>
    <row r="73" spans="1:8" x14ac:dyDescent="0.35">
      <c r="A73" s="17">
        <f t="shared" si="1"/>
        <v>72</v>
      </c>
      <c r="B73" s="17" t="s">
        <v>1359</v>
      </c>
      <c r="C73" s="17" t="s">
        <v>2413</v>
      </c>
      <c r="D73" s="17" t="s">
        <v>2325</v>
      </c>
      <c r="E73" s="17">
        <v>9.4</v>
      </c>
      <c r="F73" s="111">
        <v>43191</v>
      </c>
      <c r="G73" s="17" t="s">
        <v>2397</v>
      </c>
      <c r="H73" s="17" t="s">
        <v>2327</v>
      </c>
    </row>
    <row r="74" spans="1:8" x14ac:dyDescent="0.35">
      <c r="A74" s="17">
        <f t="shared" si="1"/>
        <v>73</v>
      </c>
      <c r="B74" s="17" t="s">
        <v>1360</v>
      </c>
      <c r="C74" s="17" t="s">
        <v>2414</v>
      </c>
      <c r="D74" s="17" t="s">
        <v>2325</v>
      </c>
      <c r="E74" s="17">
        <v>8</v>
      </c>
      <c r="F74" s="111">
        <v>43794</v>
      </c>
      <c r="G74" s="17" t="s">
        <v>2397</v>
      </c>
      <c r="H74" s="17" t="s">
        <v>2327</v>
      </c>
    </row>
    <row r="75" spans="1:8" x14ac:dyDescent="0.35">
      <c r="A75" s="17">
        <f t="shared" si="1"/>
        <v>74</v>
      </c>
      <c r="B75" s="17" t="s">
        <v>1362</v>
      </c>
      <c r="C75" s="17" t="s">
        <v>2415</v>
      </c>
      <c r="D75" s="17" t="s">
        <v>2325</v>
      </c>
      <c r="E75" s="17">
        <v>9.6</v>
      </c>
      <c r="F75" s="111">
        <v>43922</v>
      </c>
      <c r="G75" s="17" t="s">
        <v>2397</v>
      </c>
      <c r="H75" s="17" t="s">
        <v>2327</v>
      </c>
    </row>
    <row r="76" spans="1:8" x14ac:dyDescent="0.35">
      <c r="A76" s="17">
        <f t="shared" si="1"/>
        <v>75</v>
      </c>
      <c r="B76" s="17" t="s">
        <v>1364</v>
      </c>
      <c r="C76" s="17" t="s">
        <v>2416</v>
      </c>
      <c r="D76" s="17" t="s">
        <v>2325</v>
      </c>
      <c r="E76" s="17">
        <v>8.25</v>
      </c>
      <c r="F76" s="111">
        <v>44525</v>
      </c>
      <c r="G76" s="17" t="s">
        <v>2397</v>
      </c>
      <c r="H76" s="17" t="s">
        <v>2327</v>
      </c>
    </row>
    <row r="77" spans="1:8" x14ac:dyDescent="0.35">
      <c r="A77" s="17">
        <f t="shared" si="1"/>
        <v>76</v>
      </c>
      <c r="B77" s="17" t="s">
        <v>1366</v>
      </c>
      <c r="C77" s="17" t="s">
        <v>2417</v>
      </c>
      <c r="D77" s="17" t="s">
        <v>2325</v>
      </c>
      <c r="E77" s="17">
        <v>11.35</v>
      </c>
      <c r="F77" s="111">
        <v>44344</v>
      </c>
      <c r="G77" s="17" t="s">
        <v>2397</v>
      </c>
      <c r="H77" s="17" t="s">
        <v>2327</v>
      </c>
    </row>
    <row r="78" spans="1:8" x14ac:dyDescent="0.35">
      <c r="A78" s="17">
        <f t="shared" si="1"/>
        <v>77</v>
      </c>
      <c r="B78" s="17" t="s">
        <v>1368</v>
      </c>
      <c r="C78" s="17" t="s">
        <v>2418</v>
      </c>
      <c r="D78" s="17" t="s">
        <v>2325</v>
      </c>
      <c r="E78" s="17">
        <v>9.4</v>
      </c>
      <c r="F78" s="111">
        <v>45255</v>
      </c>
      <c r="G78" s="17" t="s">
        <v>2397</v>
      </c>
      <c r="H78" s="17" t="s">
        <v>2327</v>
      </c>
    </row>
    <row r="79" spans="1:8" x14ac:dyDescent="0.35">
      <c r="A79" s="17">
        <f t="shared" si="1"/>
        <v>78</v>
      </c>
      <c r="B79" s="17" t="s">
        <v>1370</v>
      </c>
      <c r="C79" s="17" t="s">
        <v>2419</v>
      </c>
      <c r="D79" s="17" t="s">
        <v>2325</v>
      </c>
      <c r="E79" s="17">
        <v>9.25</v>
      </c>
      <c r="F79" s="111">
        <v>45582</v>
      </c>
      <c r="G79" s="17" t="s">
        <v>2420</v>
      </c>
      <c r="H79" s="17" t="s">
        <v>2327</v>
      </c>
    </row>
    <row r="80" spans="1:8" x14ac:dyDescent="0.35">
      <c r="A80" s="17">
        <f t="shared" si="1"/>
        <v>79</v>
      </c>
      <c r="B80" s="17" t="s">
        <v>1372</v>
      </c>
      <c r="C80" s="17" t="s">
        <v>2421</v>
      </c>
      <c r="D80" s="17" t="s">
        <v>2325</v>
      </c>
      <c r="E80" s="17">
        <v>11.85</v>
      </c>
      <c r="F80" s="111">
        <v>44552</v>
      </c>
      <c r="G80" s="17" t="s">
        <v>2408</v>
      </c>
      <c r="H80" s="17" t="s">
        <v>2327</v>
      </c>
    </row>
    <row r="81" spans="1:8" x14ac:dyDescent="0.35">
      <c r="A81" s="17">
        <f t="shared" si="1"/>
        <v>80</v>
      </c>
      <c r="B81" s="17" t="s">
        <v>1374</v>
      </c>
      <c r="C81" s="17" t="s">
        <v>2422</v>
      </c>
      <c r="D81" s="17" t="s">
        <v>2325</v>
      </c>
      <c r="E81" s="17">
        <v>9.25</v>
      </c>
      <c r="F81" s="111">
        <v>43530</v>
      </c>
      <c r="G81" s="17" t="s">
        <v>2366</v>
      </c>
      <c r="H81" s="17" t="s">
        <v>2327</v>
      </c>
    </row>
    <row r="82" spans="1:8" x14ac:dyDescent="0.35">
      <c r="A82" s="17">
        <f t="shared" si="1"/>
        <v>81</v>
      </c>
      <c r="B82" s="17" t="s">
        <v>1375</v>
      </c>
      <c r="C82" s="17" t="s">
        <v>2423</v>
      </c>
      <c r="D82" s="17" t="s">
        <v>2325</v>
      </c>
      <c r="E82" s="17">
        <v>12</v>
      </c>
      <c r="F82" s="111">
        <v>44742</v>
      </c>
      <c r="G82" s="17" t="s">
        <v>2326</v>
      </c>
      <c r="H82" s="17" t="s">
        <v>2327</v>
      </c>
    </row>
    <row r="83" spans="1:8" x14ac:dyDescent="0.35">
      <c r="A83" s="17">
        <f t="shared" si="1"/>
        <v>82</v>
      </c>
      <c r="B83" s="17" t="s">
        <v>1377</v>
      </c>
      <c r="C83" s="17" t="s">
        <v>2424</v>
      </c>
      <c r="D83" s="17" t="s">
        <v>2325</v>
      </c>
      <c r="E83" s="17">
        <v>11</v>
      </c>
      <c r="F83" s="111">
        <v>45350</v>
      </c>
      <c r="G83" s="17" t="s">
        <v>2326</v>
      </c>
      <c r="H83" s="17" t="s">
        <v>2327</v>
      </c>
    </row>
    <row r="84" spans="1:8" x14ac:dyDescent="0.35">
      <c r="A84" s="17">
        <f t="shared" si="1"/>
        <v>83</v>
      </c>
      <c r="B84" s="17" t="s">
        <v>1379</v>
      </c>
      <c r="C84" s="17" t="s">
        <v>2425</v>
      </c>
      <c r="D84" s="17" t="s">
        <v>2332</v>
      </c>
      <c r="E84" s="17"/>
      <c r="F84" s="111">
        <v>45013</v>
      </c>
      <c r="G84" s="17" t="s">
        <v>2333</v>
      </c>
      <c r="H84" s="17" t="s">
        <v>2327</v>
      </c>
    </row>
    <row r="85" spans="1:8" x14ac:dyDescent="0.35">
      <c r="A85" s="17">
        <f t="shared" si="1"/>
        <v>84</v>
      </c>
      <c r="B85" s="17" t="s">
        <v>1380</v>
      </c>
      <c r="C85" s="17" t="s">
        <v>2426</v>
      </c>
      <c r="D85" s="17" t="s">
        <v>2325</v>
      </c>
      <c r="E85" s="17">
        <v>8</v>
      </c>
      <c r="F85" s="111">
        <v>44753</v>
      </c>
      <c r="G85" s="17" t="s">
        <v>2335</v>
      </c>
      <c r="H85" s="17" t="s">
        <v>2327</v>
      </c>
    </row>
    <row r="86" spans="1:8" x14ac:dyDescent="0.35">
      <c r="A86" s="17">
        <f t="shared" si="1"/>
        <v>85</v>
      </c>
      <c r="B86" s="17" t="s">
        <v>1382</v>
      </c>
      <c r="C86" s="17" t="s">
        <v>2427</v>
      </c>
      <c r="D86" s="17" t="s">
        <v>2325</v>
      </c>
      <c r="E86" s="17">
        <v>9.1999999999999993</v>
      </c>
      <c r="F86" s="111">
        <v>43284</v>
      </c>
      <c r="G86" s="17" t="s">
        <v>2335</v>
      </c>
      <c r="H86" s="17" t="s">
        <v>2327</v>
      </c>
    </row>
    <row r="87" spans="1:8" x14ac:dyDescent="0.35">
      <c r="A87" s="17">
        <f t="shared" si="1"/>
        <v>86</v>
      </c>
      <c r="B87" s="17" t="s">
        <v>1383</v>
      </c>
      <c r="C87" s="17" t="s">
        <v>2428</v>
      </c>
      <c r="D87" s="17" t="s">
        <v>2325</v>
      </c>
      <c r="E87" s="17">
        <v>9.25</v>
      </c>
      <c r="F87" s="111">
        <v>43500</v>
      </c>
      <c r="G87" s="17" t="s">
        <v>2335</v>
      </c>
      <c r="H87" s="17" t="s">
        <v>2327</v>
      </c>
    </row>
    <row r="88" spans="1:8" x14ac:dyDescent="0.35">
      <c r="A88" s="17">
        <f t="shared" si="1"/>
        <v>87</v>
      </c>
      <c r="B88" s="17" t="s">
        <v>1384</v>
      </c>
      <c r="C88" s="17" t="s">
        <v>2429</v>
      </c>
      <c r="D88" s="17" t="s">
        <v>2325</v>
      </c>
      <c r="E88" s="17">
        <v>8.1999999999999993</v>
      </c>
      <c r="F88" s="111">
        <v>43610</v>
      </c>
      <c r="G88" s="17" t="s">
        <v>2335</v>
      </c>
      <c r="H88" s="17" t="s">
        <v>2327</v>
      </c>
    </row>
    <row r="89" spans="1:8" x14ac:dyDescent="0.35">
      <c r="A89" s="17">
        <f t="shared" si="1"/>
        <v>88</v>
      </c>
      <c r="B89" s="17" t="s">
        <v>1386</v>
      </c>
      <c r="C89" s="17" t="s">
        <v>2430</v>
      </c>
      <c r="D89" s="17" t="s">
        <v>2325</v>
      </c>
      <c r="E89" s="17">
        <v>9.5</v>
      </c>
      <c r="F89" s="111">
        <v>44015</v>
      </c>
      <c r="G89" s="17" t="s">
        <v>2335</v>
      </c>
      <c r="H89" s="17" t="s">
        <v>2327</v>
      </c>
    </row>
    <row r="90" spans="1:8" x14ac:dyDescent="0.35">
      <c r="A90" s="17">
        <f t="shared" si="1"/>
        <v>89</v>
      </c>
      <c r="B90" s="17" t="s">
        <v>1388</v>
      </c>
      <c r="C90" s="17" t="s">
        <v>2431</v>
      </c>
      <c r="D90" s="17" t="s">
        <v>2325</v>
      </c>
      <c r="E90" s="17">
        <v>9.6</v>
      </c>
      <c r="F90" s="111">
        <v>44231</v>
      </c>
      <c r="G90" s="17" t="s">
        <v>2335</v>
      </c>
      <c r="H90" s="17" t="s">
        <v>2327</v>
      </c>
    </row>
    <row r="91" spans="1:8" x14ac:dyDescent="0.35">
      <c r="A91" s="17">
        <f t="shared" si="1"/>
        <v>90</v>
      </c>
      <c r="B91" s="17" t="s">
        <v>1390</v>
      </c>
      <c r="C91" s="17" t="s">
        <v>2432</v>
      </c>
      <c r="D91" s="17" t="s">
        <v>2325</v>
      </c>
      <c r="E91" s="17">
        <v>8.6999999999999993</v>
      </c>
      <c r="F91" s="111">
        <v>44341</v>
      </c>
      <c r="G91" s="17" t="s">
        <v>2335</v>
      </c>
      <c r="H91" s="17" t="s">
        <v>2327</v>
      </c>
    </row>
    <row r="92" spans="1:8" x14ac:dyDescent="0.35">
      <c r="A92" s="17">
        <f t="shared" si="1"/>
        <v>91</v>
      </c>
      <c r="B92" s="17" t="s">
        <v>1392</v>
      </c>
      <c r="C92" s="17" t="s">
        <v>2433</v>
      </c>
      <c r="D92" s="17" t="s">
        <v>2325</v>
      </c>
      <c r="E92" s="17">
        <v>7.2</v>
      </c>
      <c r="F92" s="111">
        <v>43206</v>
      </c>
      <c r="G92" s="17" t="s">
        <v>2335</v>
      </c>
      <c r="H92" s="17" t="s">
        <v>2327</v>
      </c>
    </row>
    <row r="93" spans="1:8" x14ac:dyDescent="0.35">
      <c r="A93" s="17">
        <f t="shared" si="1"/>
        <v>92</v>
      </c>
      <c r="B93" s="17" t="s">
        <v>1393</v>
      </c>
      <c r="C93" s="17" t="s">
        <v>2434</v>
      </c>
      <c r="D93" s="17" t="s">
        <v>2325</v>
      </c>
      <c r="E93" s="17">
        <v>7.6</v>
      </c>
      <c r="F93" s="111">
        <v>44067</v>
      </c>
      <c r="G93" s="17" t="s">
        <v>2335</v>
      </c>
      <c r="H93" s="17" t="s">
        <v>2327</v>
      </c>
    </row>
    <row r="94" spans="1:8" x14ac:dyDescent="0.35">
      <c r="A94" s="17">
        <f t="shared" si="1"/>
        <v>93</v>
      </c>
      <c r="B94" s="17" t="s">
        <v>1395</v>
      </c>
      <c r="C94" s="17" t="s">
        <v>2435</v>
      </c>
      <c r="D94" s="17" t="s">
        <v>2325</v>
      </c>
      <c r="E94" s="17">
        <v>8</v>
      </c>
      <c r="F94" s="111">
        <v>43800</v>
      </c>
      <c r="G94" s="17" t="s">
        <v>2335</v>
      </c>
      <c r="H94" s="17" t="s">
        <v>2327</v>
      </c>
    </row>
    <row r="95" spans="1:8" x14ac:dyDescent="0.35">
      <c r="A95" s="17">
        <f t="shared" si="1"/>
        <v>94</v>
      </c>
      <c r="B95" s="17" t="s">
        <v>1397</v>
      </c>
      <c r="C95" s="17" t="s">
        <v>2436</v>
      </c>
      <c r="D95" s="17" t="s">
        <v>2325</v>
      </c>
      <c r="E95" s="17">
        <v>8.1</v>
      </c>
      <c r="F95" s="111">
        <v>43932</v>
      </c>
      <c r="G95" s="17" t="s">
        <v>2335</v>
      </c>
      <c r="H95" s="17" t="s">
        <v>2327</v>
      </c>
    </row>
    <row r="96" spans="1:8" x14ac:dyDescent="0.35">
      <c r="A96" s="17">
        <f t="shared" si="1"/>
        <v>95</v>
      </c>
      <c r="B96" s="17" t="s">
        <v>1399</v>
      </c>
      <c r="C96" s="17" t="s">
        <v>2437</v>
      </c>
      <c r="D96" s="17" t="s">
        <v>2325</v>
      </c>
      <c r="E96" s="17">
        <v>8</v>
      </c>
      <c r="F96" s="111">
        <v>44797</v>
      </c>
      <c r="G96" s="17" t="s">
        <v>2335</v>
      </c>
      <c r="H96" s="17" t="s">
        <v>2327</v>
      </c>
    </row>
    <row r="97" spans="1:8" x14ac:dyDescent="0.35">
      <c r="A97" s="17">
        <f t="shared" si="1"/>
        <v>96</v>
      </c>
      <c r="B97" s="17" t="s">
        <v>1401</v>
      </c>
      <c r="C97" s="17" t="s">
        <v>2438</v>
      </c>
      <c r="D97" s="17" t="s">
        <v>2325</v>
      </c>
      <c r="E97" s="17">
        <v>8.1999999999999993</v>
      </c>
      <c r="F97" s="111">
        <v>44531</v>
      </c>
      <c r="G97" s="17" t="s">
        <v>2335</v>
      </c>
      <c r="H97" s="17" t="s">
        <v>2327</v>
      </c>
    </row>
    <row r="98" spans="1:8" x14ac:dyDescent="0.35">
      <c r="A98" s="17">
        <f t="shared" si="1"/>
        <v>97</v>
      </c>
      <c r="B98" s="17" t="s">
        <v>1403</v>
      </c>
      <c r="C98" s="17" t="s">
        <v>2439</v>
      </c>
      <c r="D98" s="17" t="s">
        <v>2325</v>
      </c>
      <c r="E98" s="17">
        <v>8.3000000000000007</v>
      </c>
      <c r="F98" s="111">
        <v>44662</v>
      </c>
      <c r="G98" s="17" t="s">
        <v>2335</v>
      </c>
      <c r="H98" s="17" t="s">
        <v>2327</v>
      </c>
    </row>
    <row r="99" spans="1:8" x14ac:dyDescent="0.35">
      <c r="A99" s="17">
        <f t="shared" si="1"/>
        <v>98</v>
      </c>
      <c r="B99" s="17" t="s">
        <v>1405</v>
      </c>
      <c r="C99" s="17" t="s">
        <v>2440</v>
      </c>
      <c r="D99" s="17" t="s">
        <v>2325</v>
      </c>
      <c r="E99" s="17">
        <v>8.25</v>
      </c>
      <c r="F99" s="111">
        <v>45528</v>
      </c>
      <c r="G99" s="17" t="s">
        <v>2335</v>
      </c>
      <c r="H99" s="17" t="s">
        <v>2327</v>
      </c>
    </row>
    <row r="100" spans="1:8" x14ac:dyDescent="0.35">
      <c r="A100" s="17">
        <f t="shared" si="1"/>
        <v>99</v>
      </c>
      <c r="B100" s="17" t="s">
        <v>1407</v>
      </c>
      <c r="C100" s="17" t="s">
        <v>2441</v>
      </c>
      <c r="D100" s="17" t="s">
        <v>2325</v>
      </c>
      <c r="E100" s="17">
        <v>8.65</v>
      </c>
      <c r="F100" s="111">
        <v>45261</v>
      </c>
      <c r="G100" s="17" t="s">
        <v>2335</v>
      </c>
      <c r="H100" s="17" t="s">
        <v>2327</v>
      </c>
    </row>
    <row r="101" spans="1:8" x14ac:dyDescent="0.35">
      <c r="A101" s="17">
        <f t="shared" si="1"/>
        <v>100</v>
      </c>
      <c r="B101" s="17" t="s">
        <v>1409</v>
      </c>
      <c r="C101" s="17" t="s">
        <v>2442</v>
      </c>
      <c r="D101" s="17" t="s">
        <v>2325</v>
      </c>
      <c r="E101" s="17">
        <v>8.8000000000000007</v>
      </c>
      <c r="F101" s="111">
        <v>46488</v>
      </c>
      <c r="G101" s="17" t="s">
        <v>2335</v>
      </c>
      <c r="H101" s="17" t="s">
        <v>2327</v>
      </c>
    </row>
    <row r="102" spans="1:8" x14ac:dyDescent="0.35">
      <c r="A102" s="17">
        <f t="shared" si="1"/>
        <v>101</v>
      </c>
      <c r="B102" s="17" t="s">
        <v>1411</v>
      </c>
      <c r="C102" s="17" t="s">
        <v>2443</v>
      </c>
      <c r="D102" s="17" t="s">
        <v>2325</v>
      </c>
      <c r="E102" s="17">
        <v>8.9</v>
      </c>
      <c r="F102" s="111">
        <v>46357</v>
      </c>
      <c r="G102" s="17" t="s">
        <v>2335</v>
      </c>
      <c r="H102" s="17" t="s">
        <v>2327</v>
      </c>
    </row>
    <row r="103" spans="1:8" x14ac:dyDescent="0.35">
      <c r="A103" s="17">
        <f t="shared" si="1"/>
        <v>102</v>
      </c>
      <c r="B103" s="17" t="s">
        <v>1413</v>
      </c>
      <c r="C103" s="17" t="s">
        <v>2444</v>
      </c>
      <c r="D103" s="17" t="s">
        <v>2325</v>
      </c>
      <c r="E103" s="17">
        <v>7.9</v>
      </c>
      <c r="F103" s="111">
        <v>44717</v>
      </c>
      <c r="G103" s="17" t="s">
        <v>2445</v>
      </c>
      <c r="H103" s="17" t="s">
        <v>2327</v>
      </c>
    </row>
    <row r="104" spans="1:8" x14ac:dyDescent="0.35">
      <c r="A104" s="17">
        <f t="shared" si="1"/>
        <v>103</v>
      </c>
      <c r="B104" s="17" t="s">
        <v>1415</v>
      </c>
      <c r="C104" s="17" t="s">
        <v>2446</v>
      </c>
      <c r="D104" s="17" t="s">
        <v>2325</v>
      </c>
      <c r="E104" s="17">
        <v>7.9</v>
      </c>
      <c r="F104" s="111">
        <v>45012</v>
      </c>
      <c r="G104" s="17" t="s">
        <v>2445</v>
      </c>
      <c r="H104" s="17" t="s">
        <v>2327</v>
      </c>
    </row>
    <row r="105" spans="1:8" x14ac:dyDescent="0.35">
      <c r="A105" s="17">
        <f t="shared" si="1"/>
        <v>104</v>
      </c>
      <c r="B105" s="17" t="s">
        <v>1417</v>
      </c>
      <c r="C105" s="17" t="s">
        <v>2447</v>
      </c>
      <c r="D105" s="17" t="s">
        <v>2325</v>
      </c>
      <c r="E105" s="17">
        <v>9.625</v>
      </c>
      <c r="F105" s="111">
        <v>43289</v>
      </c>
      <c r="G105" s="17" t="s">
        <v>2445</v>
      </c>
      <c r="H105" s="17" t="s">
        <v>2327</v>
      </c>
    </row>
    <row r="106" spans="1:8" x14ac:dyDescent="0.35">
      <c r="A106" s="17">
        <f t="shared" si="1"/>
        <v>105</v>
      </c>
      <c r="B106" s="17" t="s">
        <v>1418</v>
      </c>
      <c r="C106" s="17" t="s">
        <v>2448</v>
      </c>
      <c r="D106" s="17" t="s">
        <v>2325</v>
      </c>
      <c r="E106" s="17">
        <v>8.1999999999999993</v>
      </c>
      <c r="F106" s="111">
        <v>43707</v>
      </c>
      <c r="G106" s="17" t="s">
        <v>2445</v>
      </c>
      <c r="H106" s="17" t="s">
        <v>2327</v>
      </c>
    </row>
    <row r="107" spans="1:8" x14ac:dyDescent="0.35">
      <c r="A107" s="17">
        <f t="shared" si="1"/>
        <v>106</v>
      </c>
      <c r="B107" s="17" t="s">
        <v>1420</v>
      </c>
      <c r="C107" s="17" t="s">
        <v>2449</v>
      </c>
      <c r="D107" s="17" t="s">
        <v>2325</v>
      </c>
      <c r="E107" s="17">
        <v>9.875</v>
      </c>
      <c r="F107" s="111">
        <v>44020</v>
      </c>
      <c r="G107" s="17" t="s">
        <v>2445</v>
      </c>
      <c r="H107" s="17" t="s">
        <v>2327</v>
      </c>
    </row>
    <row r="108" spans="1:8" x14ac:dyDescent="0.35">
      <c r="A108" s="17">
        <f t="shared" si="1"/>
        <v>107</v>
      </c>
      <c r="B108" s="17" t="s">
        <v>1422</v>
      </c>
      <c r="C108" s="17" t="s">
        <v>2450</v>
      </c>
      <c r="D108" s="17" t="s">
        <v>2325</v>
      </c>
      <c r="E108" s="17">
        <v>8.75</v>
      </c>
      <c r="F108" s="111">
        <v>44438</v>
      </c>
      <c r="G108" s="17" t="s">
        <v>2445</v>
      </c>
      <c r="H108" s="17" t="s">
        <v>2327</v>
      </c>
    </row>
    <row r="109" spans="1:8" x14ac:dyDescent="0.35">
      <c r="A109" s="17">
        <f t="shared" si="1"/>
        <v>108</v>
      </c>
      <c r="B109" s="17" t="s">
        <v>1424</v>
      </c>
      <c r="C109" s="17" t="s">
        <v>2451</v>
      </c>
      <c r="D109" s="17" t="s">
        <v>2325</v>
      </c>
      <c r="E109" s="17">
        <v>10</v>
      </c>
      <c r="F109" s="111">
        <v>44750</v>
      </c>
      <c r="G109" s="17" t="s">
        <v>2445</v>
      </c>
      <c r="H109" s="17" t="s">
        <v>2327</v>
      </c>
    </row>
    <row r="110" spans="1:8" x14ac:dyDescent="0.35">
      <c r="A110" s="17">
        <f t="shared" si="1"/>
        <v>109</v>
      </c>
      <c r="B110" s="17" t="s">
        <v>1426</v>
      </c>
      <c r="C110" s="17" t="s">
        <v>2452</v>
      </c>
      <c r="D110" s="17" t="s">
        <v>2325</v>
      </c>
      <c r="E110" s="17">
        <v>10.5</v>
      </c>
      <c r="F110" s="111">
        <v>45846</v>
      </c>
      <c r="G110" s="17" t="s">
        <v>2445</v>
      </c>
      <c r="H110" s="17" t="s">
        <v>2327</v>
      </c>
    </row>
    <row r="111" spans="1:8" x14ac:dyDescent="0.35">
      <c r="A111" s="17">
        <f t="shared" si="1"/>
        <v>110</v>
      </c>
      <c r="B111" s="17" t="s">
        <v>1428</v>
      </c>
      <c r="C111" s="17" t="s">
        <v>2453</v>
      </c>
      <c r="D111" s="17" t="s">
        <v>2325</v>
      </c>
      <c r="E111" s="17">
        <v>8.3000000000000007</v>
      </c>
      <c r="F111" s="111">
        <v>44025</v>
      </c>
      <c r="G111" s="17" t="s">
        <v>2445</v>
      </c>
      <c r="H111" s="17" t="s">
        <v>2327</v>
      </c>
    </row>
    <row r="112" spans="1:8" x14ac:dyDescent="0.35">
      <c r="A112" s="17">
        <f t="shared" si="1"/>
        <v>111</v>
      </c>
      <c r="B112" s="17" t="s">
        <v>1430</v>
      </c>
      <c r="C112" s="17" t="s">
        <v>2454</v>
      </c>
      <c r="D112" s="17" t="s">
        <v>2325</v>
      </c>
      <c r="E112" s="17">
        <v>8.5</v>
      </c>
      <c r="F112" s="111">
        <v>44755</v>
      </c>
      <c r="G112" s="17" t="s">
        <v>2445</v>
      </c>
      <c r="H112" s="17" t="s">
        <v>2327</v>
      </c>
    </row>
    <row r="113" spans="1:8" x14ac:dyDescent="0.35">
      <c r="A113" s="17">
        <f t="shared" si="1"/>
        <v>112</v>
      </c>
      <c r="B113" s="17" t="s">
        <v>1432</v>
      </c>
      <c r="C113" s="17" t="s">
        <v>2455</v>
      </c>
      <c r="D113" s="17" t="s">
        <v>2325</v>
      </c>
      <c r="E113" s="17">
        <v>8.6999999999999993</v>
      </c>
      <c r="F113" s="111">
        <v>45486</v>
      </c>
      <c r="G113" s="17" t="s">
        <v>2445</v>
      </c>
      <c r="H113" s="17" t="s">
        <v>2327</v>
      </c>
    </row>
    <row r="114" spans="1:8" x14ac:dyDescent="0.35">
      <c r="A114" s="17">
        <f t="shared" si="1"/>
        <v>113</v>
      </c>
      <c r="B114" s="17" t="s">
        <v>1434</v>
      </c>
      <c r="C114" s="17" t="s">
        <v>2456</v>
      </c>
      <c r="D114" s="17" t="s">
        <v>2325</v>
      </c>
      <c r="E114" s="17">
        <v>8.9</v>
      </c>
      <c r="F114" s="111">
        <v>46581</v>
      </c>
      <c r="G114" s="17" t="s">
        <v>2445</v>
      </c>
      <c r="H114" s="17" t="s">
        <v>2327</v>
      </c>
    </row>
    <row r="115" spans="1:8" x14ac:dyDescent="0.35">
      <c r="A115" s="17">
        <f t="shared" si="1"/>
        <v>114</v>
      </c>
      <c r="B115" s="17" t="s">
        <v>1436</v>
      </c>
      <c r="C115" s="17" t="s">
        <v>2457</v>
      </c>
      <c r="D115" s="17" t="s">
        <v>2325</v>
      </c>
      <c r="E115" s="17">
        <v>10.25</v>
      </c>
      <c r="F115" s="111">
        <v>43993</v>
      </c>
      <c r="G115" s="17" t="s">
        <v>2445</v>
      </c>
      <c r="H115" s="17" t="s">
        <v>2327</v>
      </c>
    </row>
    <row r="116" spans="1:8" x14ac:dyDescent="0.35">
      <c r="A116" s="17">
        <f t="shared" si="1"/>
        <v>115</v>
      </c>
      <c r="B116" s="17" t="s">
        <v>1438</v>
      </c>
      <c r="C116" s="17" t="s">
        <v>2458</v>
      </c>
      <c r="D116" s="17" t="s">
        <v>2325</v>
      </c>
      <c r="E116" s="17">
        <v>9.5</v>
      </c>
      <c r="F116" s="111">
        <v>44375</v>
      </c>
      <c r="G116" s="17" t="s">
        <v>2445</v>
      </c>
      <c r="H116" s="17" t="s">
        <v>2327</v>
      </c>
    </row>
    <row r="117" spans="1:8" x14ac:dyDescent="0.35">
      <c r="A117" s="17">
        <f t="shared" si="1"/>
        <v>116</v>
      </c>
      <c r="B117" s="17" t="s">
        <v>1440</v>
      </c>
      <c r="C117" s="17" t="s">
        <v>2459</v>
      </c>
      <c r="D117" s="17" t="s">
        <v>2325</v>
      </c>
      <c r="E117" s="17">
        <v>8.15</v>
      </c>
      <c r="F117" s="111">
        <v>43637</v>
      </c>
      <c r="G117" s="17" t="s">
        <v>2335</v>
      </c>
      <c r="H117" s="17" t="s">
        <v>2327</v>
      </c>
    </row>
    <row r="118" spans="1:8" x14ac:dyDescent="0.35">
      <c r="A118" s="17">
        <f t="shared" si="1"/>
        <v>117</v>
      </c>
      <c r="B118" s="17" t="s">
        <v>1442</v>
      </c>
      <c r="C118" s="17" t="s">
        <v>2460</v>
      </c>
      <c r="D118" s="17" t="s">
        <v>2325</v>
      </c>
      <c r="E118" s="17">
        <v>9</v>
      </c>
      <c r="F118" s="111">
        <v>43179</v>
      </c>
      <c r="G118" s="17" t="s">
        <v>2335</v>
      </c>
      <c r="H118" s="17" t="s">
        <v>2327</v>
      </c>
    </row>
    <row r="119" spans="1:8" x14ac:dyDescent="0.35">
      <c r="A119" s="17">
        <f t="shared" si="1"/>
        <v>118</v>
      </c>
      <c r="B119" s="17" t="s">
        <v>1443</v>
      </c>
      <c r="C119" s="17" t="s">
        <v>2461</v>
      </c>
      <c r="D119" s="17" t="s">
        <v>2325</v>
      </c>
      <c r="E119" s="17">
        <v>12</v>
      </c>
      <c r="F119" s="111">
        <v>43286</v>
      </c>
      <c r="G119" s="17" t="s">
        <v>2462</v>
      </c>
      <c r="H119" s="17" t="s">
        <v>2327</v>
      </c>
    </row>
    <row r="120" spans="1:8" x14ac:dyDescent="0.35">
      <c r="A120" s="17">
        <f t="shared" si="1"/>
        <v>119</v>
      </c>
      <c r="B120" s="17" t="s">
        <v>1444</v>
      </c>
      <c r="C120" s="17" t="s">
        <v>2463</v>
      </c>
      <c r="D120" s="17" t="s">
        <v>2325</v>
      </c>
      <c r="E120" s="17">
        <v>9.25</v>
      </c>
      <c r="F120" s="111">
        <v>44377</v>
      </c>
      <c r="G120" s="17" t="s">
        <v>2464</v>
      </c>
      <c r="H120" s="17" t="s">
        <v>2327</v>
      </c>
    </row>
    <row r="121" spans="1:8" x14ac:dyDescent="0.35">
      <c r="A121" s="17">
        <f t="shared" si="1"/>
        <v>120</v>
      </c>
      <c r="B121" s="17" t="s">
        <v>1446</v>
      </c>
      <c r="C121" s="17" t="s">
        <v>2465</v>
      </c>
      <c r="D121" s="17" t="s">
        <v>2325</v>
      </c>
      <c r="E121" s="17">
        <v>11</v>
      </c>
      <c r="F121" s="111">
        <v>43268</v>
      </c>
      <c r="G121" s="17" t="s">
        <v>2366</v>
      </c>
      <c r="H121" s="17" t="s">
        <v>2327</v>
      </c>
    </row>
    <row r="122" spans="1:8" x14ac:dyDescent="0.35">
      <c r="A122" s="17">
        <f t="shared" si="1"/>
        <v>121</v>
      </c>
      <c r="B122" s="17" t="s">
        <v>1447</v>
      </c>
      <c r="C122" s="17" t="s">
        <v>2466</v>
      </c>
      <c r="D122" s="17" t="s">
        <v>2325</v>
      </c>
      <c r="E122" s="17">
        <v>8.5</v>
      </c>
      <c r="F122" s="111">
        <v>43454</v>
      </c>
      <c r="G122" s="17" t="s">
        <v>2335</v>
      </c>
      <c r="H122" s="17" t="s">
        <v>2327</v>
      </c>
    </row>
    <row r="123" spans="1:8" x14ac:dyDescent="0.35">
      <c r="A123" s="17">
        <f t="shared" si="1"/>
        <v>122</v>
      </c>
      <c r="B123" s="17" t="s">
        <v>1448</v>
      </c>
      <c r="C123" s="17" t="s">
        <v>2467</v>
      </c>
      <c r="D123" s="17" t="s">
        <v>2325</v>
      </c>
      <c r="E123" s="17">
        <v>9.25</v>
      </c>
      <c r="F123" s="111">
        <v>43107</v>
      </c>
      <c r="G123" s="17" t="s">
        <v>2335</v>
      </c>
      <c r="H123" s="17" t="s">
        <v>2327</v>
      </c>
    </row>
    <row r="124" spans="1:8" x14ac:dyDescent="0.35">
      <c r="A124" s="17">
        <f t="shared" si="1"/>
        <v>123</v>
      </c>
      <c r="B124" s="17" t="s">
        <v>1449</v>
      </c>
      <c r="C124" s="17" t="s">
        <v>2468</v>
      </c>
      <c r="D124" s="17" t="s">
        <v>2325</v>
      </c>
      <c r="E124" s="17">
        <v>9.75</v>
      </c>
      <c r="F124" s="111">
        <v>43837</v>
      </c>
      <c r="G124" s="17" t="s">
        <v>2335</v>
      </c>
      <c r="H124" s="17" t="s">
        <v>2327</v>
      </c>
    </row>
    <row r="125" spans="1:8" x14ac:dyDescent="0.35">
      <c r="A125" s="17">
        <f t="shared" si="1"/>
        <v>124</v>
      </c>
      <c r="B125" s="17" t="s">
        <v>1451</v>
      </c>
      <c r="C125" s="17" t="s">
        <v>2469</v>
      </c>
      <c r="D125" s="17" t="s">
        <v>2325</v>
      </c>
      <c r="E125" s="17">
        <v>9</v>
      </c>
      <c r="F125" s="111">
        <v>43172</v>
      </c>
      <c r="G125" s="17" t="s">
        <v>2335</v>
      </c>
      <c r="H125" s="17" t="s">
        <v>2327</v>
      </c>
    </row>
    <row r="126" spans="1:8" x14ac:dyDescent="0.35">
      <c r="A126" s="17">
        <f t="shared" si="1"/>
        <v>125</v>
      </c>
      <c r="B126" s="17" t="s">
        <v>1452</v>
      </c>
      <c r="C126" s="17" t="s">
        <v>2470</v>
      </c>
      <c r="D126" s="17" t="s">
        <v>2325</v>
      </c>
      <c r="E126" s="17">
        <v>9.1999999999999993</v>
      </c>
      <c r="F126" s="111">
        <v>43359</v>
      </c>
      <c r="G126" s="17" t="s">
        <v>2335</v>
      </c>
      <c r="H126" s="17" t="s">
        <v>2327</v>
      </c>
    </row>
    <row r="127" spans="1:8" x14ac:dyDescent="0.35">
      <c r="A127" s="17">
        <f t="shared" si="1"/>
        <v>126</v>
      </c>
      <c r="B127" s="17" t="s">
        <v>1453</v>
      </c>
      <c r="C127" s="17" t="s">
        <v>2471</v>
      </c>
      <c r="D127" s="17" t="s">
        <v>2325</v>
      </c>
      <c r="E127" s="17">
        <v>9.25</v>
      </c>
      <c r="F127" s="111">
        <v>43515</v>
      </c>
      <c r="G127" s="17" t="s">
        <v>2335</v>
      </c>
      <c r="H127" s="17" t="s">
        <v>2327</v>
      </c>
    </row>
    <row r="128" spans="1:8" x14ac:dyDescent="0.35">
      <c r="A128" s="17">
        <f t="shared" si="1"/>
        <v>127</v>
      </c>
      <c r="B128" s="17" t="s">
        <v>1454</v>
      </c>
      <c r="C128" s="17" t="s">
        <v>2472</v>
      </c>
      <c r="D128" s="17" t="s">
        <v>2325</v>
      </c>
      <c r="E128" s="17">
        <v>9.75</v>
      </c>
      <c r="F128" s="111">
        <v>43754</v>
      </c>
      <c r="G128" s="17" t="s">
        <v>2335</v>
      </c>
      <c r="H128" s="17" t="s">
        <v>2327</v>
      </c>
    </row>
    <row r="129" spans="1:8" x14ac:dyDescent="0.35">
      <c r="A129" s="17">
        <f t="shared" si="1"/>
        <v>128</v>
      </c>
      <c r="B129" s="17" t="s">
        <v>1456</v>
      </c>
      <c r="C129" s="17" t="s">
        <v>2473</v>
      </c>
      <c r="D129" s="17" t="s">
        <v>2325</v>
      </c>
      <c r="E129" s="17">
        <v>9.5</v>
      </c>
      <c r="F129" s="111">
        <v>43903</v>
      </c>
      <c r="G129" s="17" t="s">
        <v>2335</v>
      </c>
      <c r="H129" s="17" t="s">
        <v>2327</v>
      </c>
    </row>
    <row r="130" spans="1:8" x14ac:dyDescent="0.35">
      <c r="A130" s="17">
        <f t="shared" si="1"/>
        <v>129</v>
      </c>
      <c r="B130" s="17" t="s">
        <v>1458</v>
      </c>
      <c r="C130" s="17" t="s">
        <v>2474</v>
      </c>
      <c r="D130" s="17" t="s">
        <v>2325</v>
      </c>
      <c r="E130" s="17">
        <v>9.5</v>
      </c>
      <c r="F130" s="111">
        <v>44090</v>
      </c>
      <c r="G130" s="17" t="s">
        <v>2335</v>
      </c>
      <c r="H130" s="17" t="s">
        <v>2327</v>
      </c>
    </row>
    <row r="131" spans="1:8" x14ac:dyDescent="0.35">
      <c r="A131" s="17">
        <f t="shared" si="1"/>
        <v>130</v>
      </c>
      <c r="B131" s="17" t="s">
        <v>1460</v>
      </c>
      <c r="C131" s="17" t="s">
        <v>2475</v>
      </c>
      <c r="D131" s="17" t="s">
        <v>2325</v>
      </c>
      <c r="E131" s="17">
        <v>9.6</v>
      </c>
      <c r="F131" s="111">
        <v>44246</v>
      </c>
      <c r="G131" s="17" t="s">
        <v>2335</v>
      </c>
      <c r="H131" s="17" t="s">
        <v>2327</v>
      </c>
    </row>
    <row r="132" spans="1:8" x14ac:dyDescent="0.35">
      <c r="A132" s="17">
        <f t="shared" ref="A132:A195" si="2">+A131+1</f>
        <v>131</v>
      </c>
      <c r="B132" s="17" t="s">
        <v>1462</v>
      </c>
      <c r="C132" s="17" t="s">
        <v>2476</v>
      </c>
      <c r="D132" s="17" t="s">
        <v>2325</v>
      </c>
      <c r="E132" s="17">
        <v>9.75</v>
      </c>
      <c r="F132" s="111">
        <v>43621</v>
      </c>
      <c r="G132" s="17" t="s">
        <v>2335</v>
      </c>
      <c r="H132" s="17" t="s">
        <v>2327</v>
      </c>
    </row>
    <row r="133" spans="1:8" x14ac:dyDescent="0.35">
      <c r="A133" s="17">
        <f t="shared" si="2"/>
        <v>132</v>
      </c>
      <c r="B133" s="17" t="s">
        <v>1464</v>
      </c>
      <c r="C133" s="17" t="s">
        <v>2477</v>
      </c>
      <c r="D133" s="17" t="s">
        <v>2325</v>
      </c>
      <c r="E133" s="17">
        <v>7.4</v>
      </c>
      <c r="F133" s="111">
        <v>43162</v>
      </c>
      <c r="G133" s="17" t="s">
        <v>2335</v>
      </c>
      <c r="H133" s="17" t="s">
        <v>2327</v>
      </c>
    </row>
    <row r="134" spans="1:8" x14ac:dyDescent="0.35">
      <c r="A134" s="17">
        <f t="shared" si="2"/>
        <v>133</v>
      </c>
      <c r="B134" s="17" t="s">
        <v>1465</v>
      </c>
      <c r="C134" s="17" t="s">
        <v>2478</v>
      </c>
      <c r="D134" s="17" t="s">
        <v>2325</v>
      </c>
      <c r="E134" s="17">
        <v>7.6</v>
      </c>
      <c r="F134" s="111">
        <v>44058</v>
      </c>
      <c r="G134" s="17" t="s">
        <v>2335</v>
      </c>
      <c r="H134" s="17" t="s">
        <v>2327</v>
      </c>
    </row>
    <row r="135" spans="1:8" x14ac:dyDescent="0.35">
      <c r="A135" s="17">
        <f t="shared" si="2"/>
        <v>134</v>
      </c>
      <c r="B135" s="17" t="s">
        <v>1467</v>
      </c>
      <c r="C135" s="17" t="s">
        <v>2479</v>
      </c>
      <c r="D135" s="17" t="s">
        <v>2325</v>
      </c>
      <c r="E135" s="17">
        <v>8.1999999999999993</v>
      </c>
      <c r="F135" s="111">
        <v>43624</v>
      </c>
      <c r="G135" s="17" t="s">
        <v>2335</v>
      </c>
      <c r="H135" s="17" t="s">
        <v>2327</v>
      </c>
    </row>
    <row r="136" spans="1:8" x14ac:dyDescent="0.35">
      <c r="A136" s="17">
        <f t="shared" si="2"/>
        <v>135</v>
      </c>
      <c r="B136" s="17" t="s">
        <v>1469</v>
      </c>
      <c r="C136" s="17" t="s">
        <v>2480</v>
      </c>
      <c r="D136" s="17" t="s">
        <v>2325</v>
      </c>
      <c r="E136" s="17">
        <v>7.95</v>
      </c>
      <c r="F136" s="111">
        <v>43702</v>
      </c>
      <c r="G136" s="17" t="s">
        <v>2335</v>
      </c>
      <c r="H136" s="17" t="s">
        <v>2327</v>
      </c>
    </row>
    <row r="137" spans="1:8" x14ac:dyDescent="0.35">
      <c r="A137" s="17">
        <f t="shared" si="2"/>
        <v>136</v>
      </c>
      <c r="B137" s="17" t="s">
        <v>1471</v>
      </c>
      <c r="C137" s="17" t="s">
        <v>2481</v>
      </c>
      <c r="D137" s="17" t="s">
        <v>2325</v>
      </c>
      <c r="E137" s="17">
        <v>7.85</v>
      </c>
      <c r="F137" s="111">
        <v>43791</v>
      </c>
      <c r="G137" s="17" t="s">
        <v>2335</v>
      </c>
      <c r="H137" s="17" t="s">
        <v>2327</v>
      </c>
    </row>
    <row r="138" spans="1:8" x14ac:dyDescent="0.35">
      <c r="A138" s="17">
        <f t="shared" si="2"/>
        <v>137</v>
      </c>
      <c r="B138" s="17" t="s">
        <v>1473</v>
      </c>
      <c r="C138" s="17" t="s">
        <v>2482</v>
      </c>
      <c r="D138" s="17" t="s">
        <v>2325</v>
      </c>
      <c r="E138" s="17">
        <v>8.4</v>
      </c>
      <c r="F138" s="111">
        <v>43884</v>
      </c>
      <c r="G138" s="17" t="s">
        <v>2335</v>
      </c>
      <c r="H138" s="17" t="s">
        <v>2327</v>
      </c>
    </row>
    <row r="139" spans="1:8" x14ac:dyDescent="0.35">
      <c r="A139" s="17">
        <f t="shared" si="2"/>
        <v>138</v>
      </c>
      <c r="B139" s="17" t="s">
        <v>1475</v>
      </c>
      <c r="C139" s="17" t="s">
        <v>2483</v>
      </c>
      <c r="D139" s="17" t="s">
        <v>2325</v>
      </c>
      <c r="E139" s="17">
        <v>7.9</v>
      </c>
      <c r="F139" s="111">
        <v>44788</v>
      </c>
      <c r="G139" s="17" t="s">
        <v>2335</v>
      </c>
      <c r="H139" s="17" t="s">
        <v>2327</v>
      </c>
    </row>
    <row r="140" spans="1:8" x14ac:dyDescent="0.35">
      <c r="A140" s="17">
        <f t="shared" si="2"/>
        <v>139</v>
      </c>
      <c r="B140" s="17" t="s">
        <v>1477</v>
      </c>
      <c r="C140" s="17" t="s">
        <v>2484</v>
      </c>
      <c r="D140" s="17" t="s">
        <v>2325</v>
      </c>
      <c r="E140" s="17">
        <v>8.6999999999999993</v>
      </c>
      <c r="F140" s="111">
        <v>44355</v>
      </c>
      <c r="G140" s="17" t="s">
        <v>2335</v>
      </c>
      <c r="H140" s="17" t="s">
        <v>2327</v>
      </c>
    </row>
    <row r="141" spans="1:8" x14ac:dyDescent="0.35">
      <c r="A141" s="17">
        <f t="shared" si="2"/>
        <v>140</v>
      </c>
      <c r="B141" s="17" t="s">
        <v>1479</v>
      </c>
      <c r="C141" s="17" t="s">
        <v>2485</v>
      </c>
      <c r="D141" s="17" t="s">
        <v>2325</v>
      </c>
      <c r="E141" s="17">
        <v>8.35</v>
      </c>
      <c r="F141" s="111">
        <v>44433</v>
      </c>
      <c r="G141" s="17" t="s">
        <v>2335</v>
      </c>
      <c r="H141" s="17" t="s">
        <v>2327</v>
      </c>
    </row>
    <row r="142" spans="1:8" x14ac:dyDescent="0.35">
      <c r="A142" s="17">
        <f t="shared" si="2"/>
        <v>141</v>
      </c>
      <c r="B142" s="17" t="s">
        <v>1481</v>
      </c>
      <c r="C142" s="17" t="s">
        <v>2486</v>
      </c>
      <c r="D142" s="17" t="s">
        <v>2325</v>
      </c>
      <c r="E142" s="17">
        <v>8.1999999999999993</v>
      </c>
      <c r="F142" s="111">
        <v>44522</v>
      </c>
      <c r="G142" s="17" t="s">
        <v>2335</v>
      </c>
      <c r="H142" s="17" t="s">
        <v>2327</v>
      </c>
    </row>
    <row r="143" spans="1:8" x14ac:dyDescent="0.35">
      <c r="A143" s="17">
        <f t="shared" si="2"/>
        <v>142</v>
      </c>
      <c r="B143" s="17" t="s">
        <v>1483</v>
      </c>
      <c r="C143" s="17" t="s">
        <v>2487</v>
      </c>
      <c r="D143" s="17" t="s">
        <v>2325</v>
      </c>
      <c r="E143" s="17">
        <v>8.9</v>
      </c>
      <c r="F143" s="111">
        <v>44615</v>
      </c>
      <c r="G143" s="17" t="s">
        <v>2335</v>
      </c>
      <c r="H143" s="17" t="s">
        <v>2327</v>
      </c>
    </row>
    <row r="144" spans="1:8" x14ac:dyDescent="0.35">
      <c r="A144" s="17">
        <f t="shared" si="2"/>
        <v>143</v>
      </c>
      <c r="B144" s="17" t="s">
        <v>1485</v>
      </c>
      <c r="C144" s="17" t="s">
        <v>2488</v>
      </c>
      <c r="D144" s="17" t="s">
        <v>2325</v>
      </c>
      <c r="E144" s="17">
        <v>8.25</v>
      </c>
      <c r="F144" s="111">
        <v>45519</v>
      </c>
      <c r="G144" s="17" t="s">
        <v>2335</v>
      </c>
      <c r="H144" s="17" t="s">
        <v>2327</v>
      </c>
    </row>
    <row r="145" spans="1:8" x14ac:dyDescent="0.35">
      <c r="A145" s="17">
        <f t="shared" si="2"/>
        <v>144</v>
      </c>
      <c r="B145" s="17" t="s">
        <v>1487</v>
      </c>
      <c r="C145" s="17" t="s">
        <v>2489</v>
      </c>
      <c r="D145" s="17" t="s">
        <v>2325</v>
      </c>
      <c r="E145" s="17">
        <v>8.5</v>
      </c>
      <c r="F145" s="111">
        <v>45252</v>
      </c>
      <c r="G145" s="17" t="s">
        <v>2335</v>
      </c>
      <c r="H145" s="17" t="s">
        <v>2327</v>
      </c>
    </row>
    <row r="146" spans="1:8" x14ac:dyDescent="0.35">
      <c r="A146" s="17">
        <f t="shared" si="2"/>
        <v>145</v>
      </c>
      <c r="B146" s="17" t="s">
        <v>1489</v>
      </c>
      <c r="C146" s="17" t="s">
        <v>2490</v>
      </c>
      <c r="D146" s="17" t="s">
        <v>2325</v>
      </c>
      <c r="E146" s="17">
        <v>9.1999999999999993</v>
      </c>
      <c r="F146" s="111">
        <v>45345</v>
      </c>
      <c r="G146" s="17" t="s">
        <v>2335</v>
      </c>
      <c r="H146" s="17" t="s">
        <v>2327</v>
      </c>
    </row>
    <row r="147" spans="1:8" x14ac:dyDescent="0.35">
      <c r="A147" s="17">
        <f t="shared" si="2"/>
        <v>146</v>
      </c>
      <c r="B147" s="17" t="s">
        <v>1491</v>
      </c>
      <c r="C147" s="17" t="s">
        <v>2491</v>
      </c>
      <c r="D147" s="17" t="s">
        <v>2325</v>
      </c>
      <c r="E147" s="17">
        <v>9.4</v>
      </c>
      <c r="F147" s="111">
        <v>46441</v>
      </c>
      <c r="G147" s="17" t="s">
        <v>2335</v>
      </c>
      <c r="H147" s="17" t="s">
        <v>2327</v>
      </c>
    </row>
    <row r="148" spans="1:8" x14ac:dyDescent="0.35">
      <c r="A148" s="17">
        <f t="shared" si="2"/>
        <v>147</v>
      </c>
      <c r="B148" s="17" t="s">
        <v>1493</v>
      </c>
      <c r="C148" s="17" t="s">
        <v>2492</v>
      </c>
      <c r="D148" s="17" t="s">
        <v>2325</v>
      </c>
      <c r="E148" s="17">
        <v>10.25</v>
      </c>
      <c r="F148" s="111">
        <v>43156</v>
      </c>
      <c r="G148" s="17" t="s">
        <v>2374</v>
      </c>
      <c r="H148" s="17" t="s">
        <v>2327</v>
      </c>
    </row>
    <row r="149" spans="1:8" x14ac:dyDescent="0.35">
      <c r="A149" s="17">
        <f t="shared" si="2"/>
        <v>148</v>
      </c>
      <c r="B149" s="17" t="s">
        <v>1494</v>
      </c>
      <c r="C149" s="17" t="s">
        <v>2493</v>
      </c>
      <c r="D149" s="17" t="s">
        <v>2325</v>
      </c>
      <c r="E149" s="17">
        <v>10.875</v>
      </c>
      <c r="F149" s="111">
        <v>43178</v>
      </c>
      <c r="G149" s="17" t="s">
        <v>2374</v>
      </c>
      <c r="H149" s="17" t="s">
        <v>2327</v>
      </c>
    </row>
    <row r="150" spans="1:8" x14ac:dyDescent="0.35">
      <c r="A150" s="17">
        <f t="shared" si="2"/>
        <v>149</v>
      </c>
      <c r="B150" s="17" t="s">
        <v>1495</v>
      </c>
      <c r="C150" s="17" t="s">
        <v>2494</v>
      </c>
      <c r="D150" s="17" t="s">
        <v>2325</v>
      </c>
      <c r="E150" s="17">
        <v>10.75</v>
      </c>
      <c r="F150" s="111">
        <v>43521</v>
      </c>
      <c r="G150" s="17" t="s">
        <v>2374</v>
      </c>
      <c r="H150" s="17" t="s">
        <v>2327</v>
      </c>
    </row>
    <row r="151" spans="1:8" x14ac:dyDescent="0.35">
      <c r="A151" s="17">
        <f t="shared" si="2"/>
        <v>150</v>
      </c>
      <c r="B151" s="17" t="s">
        <v>1496</v>
      </c>
      <c r="C151" s="17" t="s">
        <v>2495</v>
      </c>
      <c r="D151" s="17" t="s">
        <v>2325</v>
      </c>
      <c r="E151" s="17">
        <v>8</v>
      </c>
      <c r="F151" s="111">
        <v>43171</v>
      </c>
      <c r="G151" s="17" t="s">
        <v>2374</v>
      </c>
      <c r="H151" s="17" t="s">
        <v>2327</v>
      </c>
    </row>
    <row r="152" spans="1:8" x14ac:dyDescent="0.35">
      <c r="A152" s="17">
        <f t="shared" si="2"/>
        <v>151</v>
      </c>
      <c r="B152" s="17" t="s">
        <v>1497</v>
      </c>
      <c r="C152" s="17" t="s">
        <v>2496</v>
      </c>
      <c r="D152" s="17" t="s">
        <v>2325</v>
      </c>
      <c r="E152" s="17">
        <v>6.75</v>
      </c>
      <c r="F152" s="111">
        <v>43423</v>
      </c>
      <c r="G152" s="17" t="s">
        <v>2374</v>
      </c>
      <c r="H152" s="17" t="s">
        <v>2327</v>
      </c>
    </row>
    <row r="153" spans="1:8" x14ac:dyDescent="0.35">
      <c r="A153" s="17">
        <f t="shared" si="2"/>
        <v>152</v>
      </c>
      <c r="B153" s="17" t="s">
        <v>1498</v>
      </c>
      <c r="C153" s="17" t="s">
        <v>2497</v>
      </c>
      <c r="D153" s="17" t="s">
        <v>2325</v>
      </c>
      <c r="E153" s="17">
        <v>8.8000000000000007</v>
      </c>
      <c r="F153" s="111">
        <v>43763</v>
      </c>
      <c r="G153" s="17" t="s">
        <v>2374</v>
      </c>
      <c r="H153" s="17" t="s">
        <v>2327</v>
      </c>
    </row>
    <row r="154" spans="1:8" x14ac:dyDescent="0.35">
      <c r="A154" s="17">
        <f t="shared" si="2"/>
        <v>153</v>
      </c>
      <c r="B154" s="17" t="s">
        <v>1500</v>
      </c>
      <c r="C154" s="17" t="s">
        <v>2498</v>
      </c>
      <c r="D154" s="17" t="s">
        <v>2325</v>
      </c>
      <c r="E154" s="17">
        <v>9.15</v>
      </c>
      <c r="F154" s="111">
        <v>43892</v>
      </c>
      <c r="G154" s="17" t="s">
        <v>2374</v>
      </c>
      <c r="H154" s="17" t="s">
        <v>2327</v>
      </c>
    </row>
    <row r="155" spans="1:8" x14ac:dyDescent="0.35">
      <c r="A155" s="17">
        <f t="shared" si="2"/>
        <v>154</v>
      </c>
      <c r="B155" s="17" t="s">
        <v>1502</v>
      </c>
      <c r="C155" s="17" t="s">
        <v>2499</v>
      </c>
      <c r="D155" s="17" t="s">
        <v>2325</v>
      </c>
      <c r="E155" s="17">
        <v>7.25</v>
      </c>
      <c r="F155" s="111">
        <v>43778</v>
      </c>
      <c r="G155" s="17" t="s">
        <v>2374</v>
      </c>
      <c r="H155" s="17" t="s">
        <v>2327</v>
      </c>
    </row>
    <row r="156" spans="1:8" x14ac:dyDescent="0.35">
      <c r="A156" s="17">
        <f t="shared" si="2"/>
        <v>155</v>
      </c>
      <c r="B156" s="17" t="s">
        <v>1504</v>
      </c>
      <c r="C156" s="17" t="s">
        <v>2500</v>
      </c>
      <c r="D156" s="17" t="s">
        <v>2325</v>
      </c>
      <c r="E156" s="17">
        <v>9.1</v>
      </c>
      <c r="F156" s="111">
        <v>44494</v>
      </c>
      <c r="G156" s="17" t="s">
        <v>2374</v>
      </c>
      <c r="H156" s="17" t="s">
        <v>2327</v>
      </c>
    </row>
    <row r="157" spans="1:8" x14ac:dyDescent="0.35">
      <c r="A157" s="17">
        <f t="shared" si="2"/>
        <v>156</v>
      </c>
      <c r="B157" s="17" t="s">
        <v>1506</v>
      </c>
      <c r="C157" s="17" t="s">
        <v>2501</v>
      </c>
      <c r="D157" s="17" t="s">
        <v>2325</v>
      </c>
      <c r="E157" s="17">
        <v>7.75</v>
      </c>
      <c r="F157" s="111">
        <v>44144</v>
      </c>
      <c r="G157" s="17" t="s">
        <v>2374</v>
      </c>
      <c r="H157" s="17" t="s">
        <v>2327</v>
      </c>
    </row>
    <row r="158" spans="1:8" x14ac:dyDescent="0.35">
      <c r="A158" s="17">
        <f t="shared" si="2"/>
        <v>157</v>
      </c>
      <c r="B158" s="17" t="s">
        <v>1508</v>
      </c>
      <c r="C158" s="17" t="s">
        <v>2502</v>
      </c>
      <c r="D158" s="17" t="s">
        <v>2325</v>
      </c>
      <c r="E158" s="17">
        <v>10.35</v>
      </c>
      <c r="F158" s="111">
        <v>43416</v>
      </c>
      <c r="G158" s="17" t="s">
        <v>2503</v>
      </c>
      <c r="H158" s="17" t="s">
        <v>2327</v>
      </c>
    </row>
    <row r="159" spans="1:8" x14ac:dyDescent="0.35">
      <c r="A159" s="17">
        <f t="shared" si="2"/>
        <v>158</v>
      </c>
      <c r="B159" s="17" t="s">
        <v>1509</v>
      </c>
      <c r="C159" s="17" t="s">
        <v>2504</v>
      </c>
      <c r="D159" s="17" t="s">
        <v>2325</v>
      </c>
      <c r="E159" s="17">
        <v>9.1</v>
      </c>
      <c r="F159" s="111">
        <v>43568</v>
      </c>
      <c r="G159" s="17" t="s">
        <v>2503</v>
      </c>
      <c r="H159" s="17" t="s">
        <v>2327</v>
      </c>
    </row>
    <row r="160" spans="1:8" x14ac:dyDescent="0.35">
      <c r="A160" s="17">
        <f t="shared" si="2"/>
        <v>159</v>
      </c>
      <c r="B160" s="17" t="s">
        <v>1511</v>
      </c>
      <c r="C160" s="17" t="s">
        <v>2505</v>
      </c>
      <c r="D160" s="17" t="s">
        <v>2325</v>
      </c>
      <c r="E160" s="17">
        <v>8.3000000000000007</v>
      </c>
      <c r="F160" s="111">
        <v>43772</v>
      </c>
      <c r="G160" s="17" t="s">
        <v>2503</v>
      </c>
      <c r="H160" s="17" t="s">
        <v>2327</v>
      </c>
    </row>
    <row r="161" spans="1:8" x14ac:dyDescent="0.35">
      <c r="A161" s="17">
        <f t="shared" si="2"/>
        <v>160</v>
      </c>
      <c r="B161" s="17" t="s">
        <v>1513</v>
      </c>
      <c r="C161" s="17" t="s">
        <v>2506</v>
      </c>
      <c r="D161" s="17" t="s">
        <v>2325</v>
      </c>
      <c r="E161" s="17">
        <v>7.65</v>
      </c>
      <c r="F161" s="111">
        <v>44150</v>
      </c>
      <c r="G161" s="17" t="s">
        <v>2503</v>
      </c>
      <c r="H161" s="17" t="s">
        <v>2327</v>
      </c>
    </row>
    <row r="162" spans="1:8" x14ac:dyDescent="0.35">
      <c r="A162" s="17">
        <f t="shared" si="2"/>
        <v>161</v>
      </c>
      <c r="B162" s="17" t="s">
        <v>1515</v>
      </c>
      <c r="C162" s="17" t="s">
        <v>2507</v>
      </c>
      <c r="D162" s="17" t="s">
        <v>2325</v>
      </c>
      <c r="E162" s="17">
        <v>10.9</v>
      </c>
      <c r="F162" s="111">
        <v>44147</v>
      </c>
      <c r="G162" s="17" t="s">
        <v>2503</v>
      </c>
      <c r="H162" s="17" t="s">
        <v>2327</v>
      </c>
    </row>
    <row r="163" spans="1:8" x14ac:dyDescent="0.35">
      <c r="A163" s="17">
        <f t="shared" si="2"/>
        <v>162</v>
      </c>
      <c r="B163" s="17" t="s">
        <v>1517</v>
      </c>
      <c r="C163" s="17" t="s">
        <v>2508</v>
      </c>
      <c r="D163" s="17" t="s">
        <v>2325</v>
      </c>
      <c r="E163" s="17">
        <v>9.35</v>
      </c>
      <c r="F163" s="111">
        <v>44299</v>
      </c>
      <c r="G163" s="17" t="s">
        <v>2503</v>
      </c>
      <c r="H163" s="17" t="s">
        <v>2327</v>
      </c>
    </row>
    <row r="164" spans="1:8" x14ac:dyDescent="0.35">
      <c r="A164" s="17">
        <f t="shared" si="2"/>
        <v>163</v>
      </c>
      <c r="B164" s="17" t="s">
        <v>1519</v>
      </c>
      <c r="C164" s="17" t="s">
        <v>2509</v>
      </c>
      <c r="D164" s="17" t="s">
        <v>2325</v>
      </c>
      <c r="E164" s="17">
        <v>8.8000000000000007</v>
      </c>
      <c r="F164" s="111">
        <v>44503</v>
      </c>
      <c r="G164" s="17" t="s">
        <v>2503</v>
      </c>
      <c r="H164" s="17" t="s">
        <v>2327</v>
      </c>
    </row>
    <row r="165" spans="1:8" x14ac:dyDescent="0.35">
      <c r="A165" s="17">
        <f t="shared" si="2"/>
        <v>164</v>
      </c>
      <c r="B165" s="17" t="s">
        <v>1521</v>
      </c>
      <c r="C165" s="17" t="s">
        <v>2510</v>
      </c>
      <c r="D165" s="17" t="s">
        <v>2325</v>
      </c>
      <c r="E165" s="17">
        <v>7.9</v>
      </c>
      <c r="F165" s="111">
        <v>44880</v>
      </c>
      <c r="G165" s="17" t="s">
        <v>2503</v>
      </c>
      <c r="H165" s="17" t="s">
        <v>2327</v>
      </c>
    </row>
    <row r="166" spans="1:8" x14ac:dyDescent="0.35">
      <c r="A166" s="17">
        <f t="shared" si="2"/>
        <v>165</v>
      </c>
      <c r="B166" s="17" t="s">
        <v>1523</v>
      </c>
      <c r="C166" s="17" t="s">
        <v>2511</v>
      </c>
      <c r="D166" s="17" t="s">
        <v>2325</v>
      </c>
      <c r="E166" s="17">
        <v>8.25</v>
      </c>
      <c r="F166" s="111">
        <v>43270</v>
      </c>
      <c r="G166" s="17" t="s">
        <v>2503</v>
      </c>
      <c r="H166" s="17" t="s">
        <v>2327</v>
      </c>
    </row>
    <row r="167" spans="1:8" x14ac:dyDescent="0.35">
      <c r="A167" s="17">
        <f t="shared" si="2"/>
        <v>166</v>
      </c>
      <c r="B167" s="17" t="s">
        <v>1524</v>
      </c>
      <c r="C167" s="17" t="s">
        <v>2512</v>
      </c>
      <c r="D167" s="17" t="s">
        <v>2325</v>
      </c>
      <c r="E167" s="17">
        <v>7.5</v>
      </c>
      <c r="F167" s="111">
        <v>44171</v>
      </c>
      <c r="G167" s="17" t="s">
        <v>2368</v>
      </c>
      <c r="H167" s="17" t="s">
        <v>2327</v>
      </c>
    </row>
    <row r="168" spans="1:8" x14ac:dyDescent="0.35">
      <c r="A168" s="17">
        <f t="shared" si="2"/>
        <v>167</v>
      </c>
      <c r="B168" s="17" t="s">
        <v>1526</v>
      </c>
      <c r="C168" s="17" t="s">
        <v>2513</v>
      </c>
      <c r="D168" s="17" t="s">
        <v>2325</v>
      </c>
      <c r="E168" s="17">
        <v>9.6</v>
      </c>
      <c r="F168" s="111">
        <v>44901</v>
      </c>
      <c r="G168" s="17" t="s">
        <v>2366</v>
      </c>
      <c r="H168" s="17" t="s">
        <v>2327</v>
      </c>
    </row>
    <row r="169" spans="1:8" x14ac:dyDescent="0.35">
      <c r="A169" s="17">
        <f t="shared" si="2"/>
        <v>168</v>
      </c>
      <c r="B169" s="17" t="s">
        <v>1528</v>
      </c>
      <c r="C169" s="17" t="s">
        <v>2514</v>
      </c>
      <c r="D169" s="17" t="s">
        <v>2325</v>
      </c>
      <c r="E169" s="17">
        <v>8.15</v>
      </c>
      <c r="F169" s="111">
        <v>44901</v>
      </c>
      <c r="G169" s="17" t="s">
        <v>2368</v>
      </c>
      <c r="H169" s="17" t="s">
        <v>2327</v>
      </c>
    </row>
    <row r="170" spans="1:8" x14ac:dyDescent="0.35">
      <c r="A170" s="17">
        <f t="shared" si="2"/>
        <v>169</v>
      </c>
      <c r="B170" s="17" t="s">
        <v>1530</v>
      </c>
      <c r="C170" s="17" t="s">
        <v>2515</v>
      </c>
      <c r="D170" s="17" t="s">
        <v>2325</v>
      </c>
      <c r="E170" s="17">
        <v>9.9</v>
      </c>
      <c r="F170" s="111">
        <v>45632</v>
      </c>
      <c r="G170" s="17" t="s">
        <v>2366</v>
      </c>
      <c r="H170" s="17" t="s">
        <v>2327</v>
      </c>
    </row>
    <row r="171" spans="1:8" x14ac:dyDescent="0.35">
      <c r="A171" s="17">
        <f t="shared" si="2"/>
        <v>170</v>
      </c>
      <c r="B171" s="17" t="s">
        <v>1532</v>
      </c>
      <c r="C171" s="17" t="s">
        <v>2516</v>
      </c>
      <c r="D171" s="17" t="s">
        <v>2325</v>
      </c>
      <c r="E171" s="17">
        <v>8.85</v>
      </c>
      <c r="F171" s="111">
        <v>45632</v>
      </c>
      <c r="G171" s="17" t="s">
        <v>2368</v>
      </c>
      <c r="H171" s="17" t="s">
        <v>2327</v>
      </c>
    </row>
    <row r="172" spans="1:8" x14ac:dyDescent="0.35">
      <c r="A172" s="17">
        <f t="shared" si="2"/>
        <v>171</v>
      </c>
      <c r="B172" s="17" t="s">
        <v>1534</v>
      </c>
      <c r="C172" s="17" t="s">
        <v>2517</v>
      </c>
      <c r="D172" s="17" t="s">
        <v>2325</v>
      </c>
      <c r="E172" s="17">
        <v>10.4</v>
      </c>
      <c r="F172" s="111">
        <v>43140</v>
      </c>
      <c r="G172" s="17" t="s">
        <v>2368</v>
      </c>
      <c r="H172" s="17" t="s">
        <v>2327</v>
      </c>
    </row>
    <row r="173" spans="1:8" x14ac:dyDescent="0.35">
      <c r="A173" s="17">
        <f t="shared" si="2"/>
        <v>172</v>
      </c>
      <c r="B173" s="17" t="s">
        <v>1535</v>
      </c>
      <c r="C173" s="17" t="s">
        <v>2518</v>
      </c>
      <c r="D173" s="17" t="s">
        <v>2325</v>
      </c>
      <c r="E173" s="17">
        <v>12.25</v>
      </c>
      <c r="F173" s="111">
        <v>44913</v>
      </c>
      <c r="G173" s="17" t="s">
        <v>2366</v>
      </c>
      <c r="H173" s="17" t="s">
        <v>2327</v>
      </c>
    </row>
    <row r="174" spans="1:8" x14ac:dyDescent="0.35">
      <c r="A174" s="17">
        <f t="shared" si="2"/>
        <v>173</v>
      </c>
      <c r="B174" s="17" t="s">
        <v>1537</v>
      </c>
      <c r="C174" s="17" t="s">
        <v>2519</v>
      </c>
      <c r="D174" s="17" t="s">
        <v>2325</v>
      </c>
      <c r="E174" s="17">
        <v>9.6</v>
      </c>
      <c r="F174" s="111">
        <v>44749</v>
      </c>
      <c r="G174" s="17" t="s">
        <v>2520</v>
      </c>
      <c r="H174" s="17" t="s">
        <v>2327</v>
      </c>
    </row>
    <row r="175" spans="1:8" x14ac:dyDescent="0.35">
      <c r="A175" s="17">
        <f t="shared" si="2"/>
        <v>174</v>
      </c>
      <c r="B175" s="17" t="s">
        <v>2521</v>
      </c>
      <c r="C175" s="17" t="s">
        <v>2522</v>
      </c>
      <c r="D175" s="17" t="s">
        <v>2325</v>
      </c>
      <c r="E175" s="17">
        <v>10.35</v>
      </c>
      <c r="F175" s="111">
        <v>45016</v>
      </c>
      <c r="G175" s="17" t="s">
        <v>2393</v>
      </c>
      <c r="H175" s="17" t="s">
        <v>2327</v>
      </c>
    </row>
    <row r="176" spans="1:8" x14ac:dyDescent="0.35">
      <c r="A176" s="17">
        <f t="shared" si="2"/>
        <v>175</v>
      </c>
      <c r="B176" s="17" t="s">
        <v>2523</v>
      </c>
      <c r="C176" s="17" t="s">
        <v>2524</v>
      </c>
      <c r="D176" s="17" t="s">
        <v>2325</v>
      </c>
      <c r="E176" s="17">
        <v>15.5</v>
      </c>
      <c r="F176" s="111">
        <v>45016</v>
      </c>
      <c r="G176" s="17" t="s">
        <v>2393</v>
      </c>
      <c r="H176" s="17" t="s">
        <v>2327</v>
      </c>
    </row>
    <row r="177" spans="1:8" x14ac:dyDescent="0.35">
      <c r="A177" s="17">
        <f t="shared" si="2"/>
        <v>176</v>
      </c>
      <c r="B177" s="17" t="s">
        <v>2525</v>
      </c>
      <c r="C177" s="17" t="s">
        <v>2526</v>
      </c>
      <c r="D177" s="17" t="s">
        <v>2325</v>
      </c>
      <c r="E177" s="17">
        <v>16.25</v>
      </c>
      <c r="F177" s="111">
        <v>45016</v>
      </c>
      <c r="G177" s="17" t="s">
        <v>2393</v>
      </c>
      <c r="H177" s="17" t="s">
        <v>2327</v>
      </c>
    </row>
    <row r="178" spans="1:8" x14ac:dyDescent="0.35">
      <c r="A178" s="17">
        <f t="shared" si="2"/>
        <v>177</v>
      </c>
      <c r="B178" s="17" t="s">
        <v>1539</v>
      </c>
      <c r="C178" s="17" t="s">
        <v>2527</v>
      </c>
      <c r="D178" s="17" t="s">
        <v>2325</v>
      </c>
      <c r="E178" s="17">
        <v>7.5</v>
      </c>
      <c r="F178" s="111">
        <v>43452</v>
      </c>
      <c r="G178" s="17" t="s">
        <v>2520</v>
      </c>
      <c r="H178" s="17" t="s">
        <v>2327</v>
      </c>
    </row>
    <row r="179" spans="1:8" x14ac:dyDescent="0.35">
      <c r="A179" s="17">
        <f t="shared" si="2"/>
        <v>178</v>
      </c>
      <c r="B179" s="17" t="s">
        <v>1540</v>
      </c>
      <c r="C179" s="17" t="s">
        <v>2528</v>
      </c>
      <c r="D179" s="17" t="s">
        <v>2325</v>
      </c>
      <c r="E179" s="17">
        <v>8.85</v>
      </c>
      <c r="F179" s="111">
        <v>44173</v>
      </c>
      <c r="G179" s="17" t="s">
        <v>2520</v>
      </c>
      <c r="H179" s="17" t="s">
        <v>2327</v>
      </c>
    </row>
    <row r="180" spans="1:8" x14ac:dyDescent="0.35">
      <c r="A180" s="17">
        <f t="shared" si="2"/>
        <v>179</v>
      </c>
      <c r="B180" s="17" t="s">
        <v>1542</v>
      </c>
      <c r="C180" s="17" t="s">
        <v>2529</v>
      </c>
      <c r="D180" s="17" t="s">
        <v>2325</v>
      </c>
      <c r="E180" s="17">
        <v>9.25</v>
      </c>
      <c r="F180" s="111">
        <v>44903</v>
      </c>
      <c r="G180" s="17" t="s">
        <v>2520</v>
      </c>
      <c r="H180" s="17" t="s">
        <v>2327</v>
      </c>
    </row>
    <row r="181" spans="1:8" x14ac:dyDescent="0.35">
      <c r="A181" s="17">
        <f t="shared" si="2"/>
        <v>180</v>
      </c>
      <c r="B181" s="17" t="s">
        <v>1544</v>
      </c>
      <c r="C181" s="17" t="s">
        <v>2530</v>
      </c>
      <c r="D181" s="17" t="s">
        <v>2325</v>
      </c>
      <c r="E181" s="17">
        <v>7.95</v>
      </c>
      <c r="F181" s="111">
        <v>44469</v>
      </c>
      <c r="G181" s="17" t="s">
        <v>2335</v>
      </c>
      <c r="H181" s="17" t="s">
        <v>2327</v>
      </c>
    </row>
    <row r="182" spans="1:8" x14ac:dyDescent="0.35">
      <c r="A182" s="17">
        <f t="shared" si="2"/>
        <v>181</v>
      </c>
      <c r="B182" s="17" t="s">
        <v>1546</v>
      </c>
      <c r="C182" s="17" t="s">
        <v>2531</v>
      </c>
      <c r="D182" s="17" t="s">
        <v>2325</v>
      </c>
      <c r="E182" s="17">
        <v>8</v>
      </c>
      <c r="F182" s="111">
        <v>44727</v>
      </c>
      <c r="G182" s="17" t="s">
        <v>2335</v>
      </c>
      <c r="H182" s="17" t="s">
        <v>2327</v>
      </c>
    </row>
    <row r="183" spans="1:8" x14ac:dyDescent="0.35">
      <c r="A183" s="17">
        <f t="shared" si="2"/>
        <v>182</v>
      </c>
      <c r="B183" s="17" t="s">
        <v>1548</v>
      </c>
      <c r="C183" s="17" t="s">
        <v>2532</v>
      </c>
      <c r="D183" s="17" t="s">
        <v>2325</v>
      </c>
      <c r="E183" s="17">
        <v>8.5</v>
      </c>
      <c r="F183" s="111">
        <v>45199</v>
      </c>
      <c r="G183" s="17" t="s">
        <v>2335</v>
      </c>
      <c r="H183" s="17" t="s">
        <v>2327</v>
      </c>
    </row>
    <row r="184" spans="1:8" x14ac:dyDescent="0.35">
      <c r="A184" s="17">
        <f t="shared" si="2"/>
        <v>183</v>
      </c>
      <c r="B184" s="17" t="s">
        <v>1550</v>
      </c>
      <c r="C184" s="17" t="s">
        <v>2533</v>
      </c>
      <c r="D184" s="17" t="s">
        <v>2325</v>
      </c>
      <c r="E184" s="17">
        <v>8.5</v>
      </c>
      <c r="F184" s="111">
        <v>45458</v>
      </c>
      <c r="G184" s="17" t="s">
        <v>2335</v>
      </c>
      <c r="H184" s="17" t="s">
        <v>2327</v>
      </c>
    </row>
    <row r="185" spans="1:8" x14ac:dyDescent="0.35">
      <c r="A185" s="17">
        <f t="shared" si="2"/>
        <v>184</v>
      </c>
      <c r="B185" s="17" t="s">
        <v>1552</v>
      </c>
      <c r="C185" s="17" t="s">
        <v>2534</v>
      </c>
      <c r="D185" s="17" t="s">
        <v>2325</v>
      </c>
      <c r="E185" s="17">
        <v>8.65</v>
      </c>
      <c r="F185" s="111">
        <v>46295</v>
      </c>
      <c r="G185" s="17" t="s">
        <v>2335</v>
      </c>
      <c r="H185" s="17" t="s">
        <v>2327</v>
      </c>
    </row>
    <row r="186" spans="1:8" x14ac:dyDescent="0.35">
      <c r="A186" s="17">
        <f t="shared" si="2"/>
        <v>185</v>
      </c>
      <c r="B186" s="17" t="s">
        <v>1554</v>
      </c>
      <c r="C186" s="17" t="s">
        <v>2535</v>
      </c>
      <c r="D186" s="17" t="s">
        <v>2325</v>
      </c>
      <c r="E186" s="17">
        <v>8.65</v>
      </c>
      <c r="F186" s="111">
        <v>46553</v>
      </c>
      <c r="G186" s="17" t="s">
        <v>2335</v>
      </c>
      <c r="H186" s="17" t="s">
        <v>2327</v>
      </c>
    </row>
    <row r="187" spans="1:8" x14ac:dyDescent="0.35">
      <c r="A187" s="17">
        <f t="shared" si="2"/>
        <v>186</v>
      </c>
      <c r="B187" s="17" t="s">
        <v>1556</v>
      </c>
      <c r="C187" s="17" t="s">
        <v>2536</v>
      </c>
      <c r="D187" s="17" t="s">
        <v>2537</v>
      </c>
      <c r="E187" s="17"/>
      <c r="F187" s="111">
        <v>43997</v>
      </c>
      <c r="G187" s="17" t="s">
        <v>2335</v>
      </c>
      <c r="H187" s="17" t="s">
        <v>2327</v>
      </c>
    </row>
    <row r="188" spans="1:8" x14ac:dyDescent="0.35">
      <c r="A188" s="17">
        <f t="shared" si="2"/>
        <v>187</v>
      </c>
      <c r="B188" s="17" t="s">
        <v>1558</v>
      </c>
      <c r="C188" s="17" t="s">
        <v>2538</v>
      </c>
      <c r="D188" s="17" t="s">
        <v>2325</v>
      </c>
      <c r="E188" s="17">
        <v>8.5</v>
      </c>
      <c r="F188" s="111">
        <v>44023</v>
      </c>
      <c r="G188" s="17" t="s">
        <v>2420</v>
      </c>
      <c r="H188" s="17" t="s">
        <v>2327</v>
      </c>
    </row>
    <row r="189" spans="1:8" x14ac:dyDescent="0.35">
      <c r="A189" s="17">
        <f t="shared" si="2"/>
        <v>188</v>
      </c>
      <c r="B189" s="17" t="s">
        <v>1560</v>
      </c>
      <c r="C189" s="17" t="s">
        <v>2539</v>
      </c>
      <c r="D189" s="17" t="s">
        <v>2325</v>
      </c>
      <c r="E189" s="17">
        <v>8.75</v>
      </c>
      <c r="F189" s="111">
        <v>44753</v>
      </c>
      <c r="G189" s="17" t="s">
        <v>2420</v>
      </c>
      <c r="H189" s="17" t="s">
        <v>2327</v>
      </c>
    </row>
    <row r="190" spans="1:8" x14ac:dyDescent="0.35">
      <c r="A190" s="17">
        <f t="shared" si="2"/>
        <v>189</v>
      </c>
      <c r="B190" s="17" t="s">
        <v>1562</v>
      </c>
      <c r="C190" s="17" t="s">
        <v>2540</v>
      </c>
      <c r="D190" s="17" t="s">
        <v>2325</v>
      </c>
      <c r="E190" s="17">
        <v>11.5</v>
      </c>
      <c r="F190" s="111">
        <v>44749</v>
      </c>
      <c r="G190" s="17" t="s">
        <v>2541</v>
      </c>
      <c r="H190" s="17" t="s">
        <v>2327</v>
      </c>
    </row>
    <row r="191" spans="1:8" x14ac:dyDescent="0.35">
      <c r="A191" s="17">
        <f t="shared" si="2"/>
        <v>190</v>
      </c>
      <c r="B191" s="17" t="s">
        <v>1564</v>
      </c>
      <c r="C191" s="17" t="s">
        <v>2542</v>
      </c>
      <c r="D191" s="17" t="s">
        <v>2325</v>
      </c>
      <c r="E191" s="17">
        <v>11.75</v>
      </c>
      <c r="F191" s="111">
        <v>45114</v>
      </c>
      <c r="G191" s="17" t="s">
        <v>2541</v>
      </c>
      <c r="H191" s="17" t="s">
        <v>2327</v>
      </c>
    </row>
    <row r="192" spans="1:8" x14ac:dyDescent="0.35">
      <c r="A192" s="17">
        <f t="shared" si="2"/>
        <v>191</v>
      </c>
      <c r="B192" s="17" t="s">
        <v>1566</v>
      </c>
      <c r="C192" s="17" t="s">
        <v>2543</v>
      </c>
      <c r="D192" s="17" t="s">
        <v>2325</v>
      </c>
      <c r="E192" s="17">
        <v>12</v>
      </c>
      <c r="F192" s="111">
        <v>45480</v>
      </c>
      <c r="G192" s="17" t="s">
        <v>2541</v>
      </c>
      <c r="H192" s="17" t="s">
        <v>2327</v>
      </c>
    </row>
    <row r="193" spans="1:8" x14ac:dyDescent="0.35">
      <c r="A193" s="17">
        <f t="shared" si="2"/>
        <v>192</v>
      </c>
      <c r="B193" s="17" t="s">
        <v>1568</v>
      </c>
      <c r="C193" s="17" t="s">
        <v>2544</v>
      </c>
      <c r="D193" s="17" t="s">
        <v>2325</v>
      </c>
      <c r="E193" s="17">
        <v>11</v>
      </c>
      <c r="F193" s="111">
        <v>44093</v>
      </c>
      <c r="G193" s="17" t="s">
        <v>2541</v>
      </c>
      <c r="H193" s="17" t="s">
        <v>2327</v>
      </c>
    </row>
    <row r="194" spans="1:8" x14ac:dyDescent="0.35">
      <c r="A194" s="17">
        <f t="shared" si="2"/>
        <v>193</v>
      </c>
      <c r="B194" s="17" t="s">
        <v>1570</v>
      </c>
      <c r="C194" s="17" t="s">
        <v>2545</v>
      </c>
      <c r="D194" s="17" t="s">
        <v>2325</v>
      </c>
      <c r="E194" s="17">
        <v>9.75</v>
      </c>
      <c r="F194" s="111">
        <v>43424</v>
      </c>
      <c r="G194" s="17" t="s">
        <v>2335</v>
      </c>
      <c r="H194" s="17" t="s">
        <v>2327</v>
      </c>
    </row>
    <row r="195" spans="1:8" x14ac:dyDescent="0.35">
      <c r="A195" s="17">
        <f t="shared" si="2"/>
        <v>194</v>
      </c>
      <c r="B195" s="17" t="s">
        <v>1571</v>
      </c>
      <c r="C195" s="17" t="s">
        <v>2546</v>
      </c>
      <c r="D195" s="17" t="s">
        <v>2325</v>
      </c>
      <c r="E195" s="17">
        <v>6.75</v>
      </c>
      <c r="F195" s="111">
        <v>43346</v>
      </c>
      <c r="G195" s="17" t="s">
        <v>2335</v>
      </c>
      <c r="H195" s="17" t="s">
        <v>2327</v>
      </c>
    </row>
    <row r="196" spans="1:8" x14ac:dyDescent="0.35">
      <c r="A196" s="17">
        <f t="shared" ref="A196:A259" si="3">+A195+1</f>
        <v>195</v>
      </c>
      <c r="B196" s="17" t="s">
        <v>1572</v>
      </c>
      <c r="C196" s="17" t="s">
        <v>2547</v>
      </c>
      <c r="D196" s="17" t="s">
        <v>2325</v>
      </c>
      <c r="E196" s="17">
        <v>6.2</v>
      </c>
      <c r="F196" s="111">
        <v>43416</v>
      </c>
      <c r="G196" s="17" t="s">
        <v>2335</v>
      </c>
      <c r="H196" s="17" t="s">
        <v>2327</v>
      </c>
    </row>
    <row r="197" spans="1:8" x14ac:dyDescent="0.35">
      <c r="A197" s="17">
        <f t="shared" si="3"/>
        <v>196</v>
      </c>
      <c r="B197" s="17" t="s">
        <v>1573</v>
      </c>
      <c r="C197" s="17" t="s">
        <v>2548</v>
      </c>
      <c r="D197" s="17" t="s">
        <v>2325</v>
      </c>
      <c r="E197" s="17">
        <v>8</v>
      </c>
      <c r="F197" s="111">
        <v>43772</v>
      </c>
      <c r="G197" s="17" t="s">
        <v>2335</v>
      </c>
      <c r="H197" s="17" t="s">
        <v>2327</v>
      </c>
    </row>
    <row r="198" spans="1:8" x14ac:dyDescent="0.35">
      <c r="A198" s="17">
        <f t="shared" si="3"/>
        <v>197</v>
      </c>
      <c r="B198" s="17" t="s">
        <v>1575</v>
      </c>
      <c r="C198" s="17" t="s">
        <v>2549</v>
      </c>
      <c r="D198" s="17" t="s">
        <v>2325</v>
      </c>
      <c r="E198" s="17">
        <v>7.7</v>
      </c>
      <c r="F198" s="111">
        <v>44066</v>
      </c>
      <c r="G198" s="17" t="s">
        <v>2335</v>
      </c>
      <c r="H198" s="17" t="s">
        <v>2327</v>
      </c>
    </row>
    <row r="199" spans="1:8" x14ac:dyDescent="0.35">
      <c r="A199" s="17">
        <f t="shared" si="3"/>
        <v>198</v>
      </c>
      <c r="B199" s="17" t="s">
        <v>1577</v>
      </c>
      <c r="C199" s="17" t="s">
        <v>2550</v>
      </c>
      <c r="D199" s="17" t="s">
        <v>2325</v>
      </c>
      <c r="E199" s="17">
        <v>7.5</v>
      </c>
      <c r="F199" s="111">
        <v>44137</v>
      </c>
      <c r="G199" s="17" t="s">
        <v>2335</v>
      </c>
      <c r="H199" s="17" t="s">
        <v>2327</v>
      </c>
    </row>
    <row r="200" spans="1:8" x14ac:dyDescent="0.35">
      <c r="A200" s="17">
        <f t="shared" si="3"/>
        <v>199</v>
      </c>
      <c r="B200" s="17" t="s">
        <v>1579</v>
      </c>
      <c r="C200" s="17" t="s">
        <v>2551</v>
      </c>
      <c r="D200" s="17" t="s">
        <v>2325</v>
      </c>
      <c r="E200" s="17">
        <v>8.25</v>
      </c>
      <c r="F200" s="111">
        <v>44503</v>
      </c>
      <c r="G200" s="17" t="s">
        <v>2335</v>
      </c>
      <c r="H200" s="17" t="s">
        <v>2327</v>
      </c>
    </row>
    <row r="201" spans="1:8" x14ac:dyDescent="0.35">
      <c r="A201" s="17">
        <f t="shared" si="3"/>
        <v>200</v>
      </c>
      <c r="B201" s="17" t="s">
        <v>1581</v>
      </c>
      <c r="C201" s="17" t="s">
        <v>2552</v>
      </c>
      <c r="D201" s="17" t="s">
        <v>2325</v>
      </c>
      <c r="E201" s="17">
        <v>8.15</v>
      </c>
      <c r="F201" s="111">
        <v>44796</v>
      </c>
      <c r="G201" s="17" t="s">
        <v>2335</v>
      </c>
      <c r="H201" s="17" t="s">
        <v>2327</v>
      </c>
    </row>
    <row r="202" spans="1:8" x14ac:dyDescent="0.35">
      <c r="A202" s="17">
        <f t="shared" si="3"/>
        <v>201</v>
      </c>
      <c r="B202" s="17" t="s">
        <v>1583</v>
      </c>
      <c r="C202" s="17" t="s">
        <v>2553</v>
      </c>
      <c r="D202" s="17" t="s">
        <v>2325</v>
      </c>
      <c r="E202" s="17">
        <v>7.75</v>
      </c>
      <c r="F202" s="111">
        <v>44867</v>
      </c>
      <c r="G202" s="17" t="s">
        <v>2335</v>
      </c>
      <c r="H202" s="17" t="s">
        <v>2327</v>
      </c>
    </row>
    <row r="203" spans="1:8" x14ac:dyDescent="0.35">
      <c r="A203" s="17">
        <f t="shared" si="3"/>
        <v>202</v>
      </c>
      <c r="B203" s="17" t="s">
        <v>1585</v>
      </c>
      <c r="C203" s="17" t="s">
        <v>2554</v>
      </c>
      <c r="D203" s="17" t="s">
        <v>2325</v>
      </c>
      <c r="E203" s="17">
        <v>10.85</v>
      </c>
      <c r="F203" s="111">
        <v>44188</v>
      </c>
      <c r="G203" s="17" t="s">
        <v>2420</v>
      </c>
      <c r="H203" s="17" t="s">
        <v>2327</v>
      </c>
    </row>
    <row r="204" spans="1:8" x14ac:dyDescent="0.35">
      <c r="A204" s="17">
        <f t="shared" si="3"/>
        <v>203</v>
      </c>
      <c r="B204" s="17" t="s">
        <v>1587</v>
      </c>
      <c r="C204" s="17" t="s">
        <v>2555</v>
      </c>
      <c r="D204" s="17" t="s">
        <v>2325</v>
      </c>
      <c r="E204" s="17">
        <v>10.75</v>
      </c>
      <c r="F204" s="111">
        <v>43239</v>
      </c>
      <c r="G204" s="17" t="s">
        <v>2445</v>
      </c>
      <c r="H204" s="17" t="s">
        <v>2327</v>
      </c>
    </row>
    <row r="205" spans="1:8" x14ac:dyDescent="0.35">
      <c r="A205" s="17">
        <f t="shared" si="3"/>
        <v>204</v>
      </c>
      <c r="B205" s="17" t="s">
        <v>1588</v>
      </c>
      <c r="C205" s="17" t="s">
        <v>2556</v>
      </c>
      <c r="D205" s="17" t="s">
        <v>2325</v>
      </c>
      <c r="E205" s="17">
        <v>10</v>
      </c>
      <c r="F205" s="111">
        <v>43440</v>
      </c>
      <c r="G205" s="17" t="s">
        <v>2445</v>
      </c>
      <c r="H205" s="17" t="s">
        <v>2327</v>
      </c>
    </row>
    <row r="206" spans="1:8" x14ac:dyDescent="0.35">
      <c r="A206" s="17">
        <f t="shared" si="3"/>
        <v>205</v>
      </c>
      <c r="B206" s="17" t="s">
        <v>1589</v>
      </c>
      <c r="C206" s="17" t="s">
        <v>2557</v>
      </c>
      <c r="D206" s="17" t="s">
        <v>2325</v>
      </c>
      <c r="E206" s="17">
        <v>9.25</v>
      </c>
      <c r="F206" s="111">
        <v>43769</v>
      </c>
      <c r="G206" s="17" t="s">
        <v>2445</v>
      </c>
      <c r="H206" s="17" t="s">
        <v>2327</v>
      </c>
    </row>
    <row r="207" spans="1:8" x14ac:dyDescent="0.35">
      <c r="A207" s="17">
        <f t="shared" si="3"/>
        <v>206</v>
      </c>
      <c r="B207" s="17" t="s">
        <v>1591</v>
      </c>
      <c r="C207" s="17" t="s">
        <v>2558</v>
      </c>
      <c r="D207" s="17" t="s">
        <v>2325</v>
      </c>
      <c r="E207" s="17">
        <v>8</v>
      </c>
      <c r="F207" s="111">
        <v>44753</v>
      </c>
      <c r="G207" s="17" t="s">
        <v>2335</v>
      </c>
      <c r="H207" s="17" t="s">
        <v>2327</v>
      </c>
    </row>
    <row r="208" spans="1:8" x14ac:dyDescent="0.35">
      <c r="A208" s="17">
        <f t="shared" si="3"/>
        <v>207</v>
      </c>
      <c r="B208" s="17" t="s">
        <v>1593</v>
      </c>
      <c r="C208" s="17" t="s">
        <v>2559</v>
      </c>
      <c r="D208" s="17" t="s">
        <v>2325</v>
      </c>
      <c r="E208" s="17">
        <v>8.5</v>
      </c>
      <c r="F208" s="111">
        <v>45484</v>
      </c>
      <c r="G208" s="17" t="s">
        <v>2335</v>
      </c>
      <c r="H208" s="17" t="s">
        <v>2327</v>
      </c>
    </row>
    <row r="209" spans="1:8" x14ac:dyDescent="0.35">
      <c r="A209" s="17">
        <f t="shared" si="3"/>
        <v>208</v>
      </c>
      <c r="B209" s="17" t="s">
        <v>1595</v>
      </c>
      <c r="C209" s="17" t="s">
        <v>2560</v>
      </c>
      <c r="D209" s="17" t="s">
        <v>2325</v>
      </c>
      <c r="E209" s="17">
        <v>8.65</v>
      </c>
      <c r="F209" s="111">
        <v>46579</v>
      </c>
      <c r="G209" s="17" t="s">
        <v>2335</v>
      </c>
      <c r="H209" s="17" t="s">
        <v>2327</v>
      </c>
    </row>
    <row r="210" spans="1:8" x14ac:dyDescent="0.35">
      <c r="A210" s="17">
        <f t="shared" si="3"/>
        <v>209</v>
      </c>
      <c r="B210" s="17" t="s">
        <v>1597</v>
      </c>
      <c r="C210" s="17" t="s">
        <v>2561</v>
      </c>
      <c r="D210" s="17" t="s">
        <v>2325</v>
      </c>
      <c r="E210" s="17">
        <v>11.35</v>
      </c>
      <c r="F210" s="111">
        <v>44385</v>
      </c>
      <c r="G210" s="17" t="s">
        <v>2363</v>
      </c>
      <c r="H210" s="17" t="s">
        <v>2327</v>
      </c>
    </row>
    <row r="211" spans="1:8" x14ac:dyDescent="0.35">
      <c r="A211" s="17">
        <f t="shared" si="3"/>
        <v>210</v>
      </c>
      <c r="B211" s="17" t="s">
        <v>1599</v>
      </c>
      <c r="C211" s="17" t="s">
        <v>2562</v>
      </c>
      <c r="D211" s="17" t="s">
        <v>2325</v>
      </c>
      <c r="E211" s="17">
        <v>9.625</v>
      </c>
      <c r="F211" s="111">
        <v>45087</v>
      </c>
      <c r="G211" s="17" t="s">
        <v>2363</v>
      </c>
      <c r="H211" s="17" t="s">
        <v>2327</v>
      </c>
    </row>
    <row r="212" spans="1:8" x14ac:dyDescent="0.35">
      <c r="A212" s="17">
        <f t="shared" si="3"/>
        <v>211</v>
      </c>
      <c r="B212" s="17" t="s">
        <v>1601</v>
      </c>
      <c r="C212" s="17" t="s">
        <v>2563</v>
      </c>
      <c r="D212" s="17" t="s">
        <v>2325</v>
      </c>
      <c r="E212" s="17">
        <v>8.9</v>
      </c>
      <c r="F212" s="111">
        <v>43631</v>
      </c>
      <c r="G212" s="17" t="s">
        <v>2445</v>
      </c>
      <c r="H212" s="17" t="s">
        <v>2327</v>
      </c>
    </row>
    <row r="213" spans="1:8" x14ac:dyDescent="0.35">
      <c r="A213" s="17">
        <f t="shared" si="3"/>
        <v>212</v>
      </c>
      <c r="B213" s="17" t="s">
        <v>1603</v>
      </c>
      <c r="C213" s="17" t="s">
        <v>2564</v>
      </c>
      <c r="D213" s="17" t="s">
        <v>2325</v>
      </c>
      <c r="E213" s="17">
        <v>9.4</v>
      </c>
      <c r="F213" s="111">
        <v>43818</v>
      </c>
      <c r="G213" s="17" t="s">
        <v>2445</v>
      </c>
      <c r="H213" s="17" t="s">
        <v>2327</v>
      </c>
    </row>
    <row r="214" spans="1:8" x14ac:dyDescent="0.35">
      <c r="A214" s="17">
        <f t="shared" si="3"/>
        <v>213</v>
      </c>
      <c r="B214" s="17" t="s">
        <v>1605</v>
      </c>
      <c r="C214" s="17" t="s">
        <v>2565</v>
      </c>
      <c r="D214" s="17" t="s">
        <v>2325</v>
      </c>
      <c r="E214" s="17">
        <v>11</v>
      </c>
      <c r="F214" s="111">
        <v>43279</v>
      </c>
      <c r="G214" s="17" t="s">
        <v>2445</v>
      </c>
      <c r="H214" s="17" t="s">
        <v>2327</v>
      </c>
    </row>
    <row r="215" spans="1:8" x14ac:dyDescent="0.35">
      <c r="A215" s="17">
        <f t="shared" si="3"/>
        <v>214</v>
      </c>
      <c r="B215" s="17" t="s">
        <v>1606</v>
      </c>
      <c r="C215" s="17" t="s">
        <v>2566</v>
      </c>
      <c r="D215" s="17" t="s">
        <v>2325</v>
      </c>
      <c r="E215" s="17">
        <v>12</v>
      </c>
      <c r="F215" s="111">
        <v>44189</v>
      </c>
      <c r="G215" s="17" t="s">
        <v>2445</v>
      </c>
      <c r="H215" s="17" t="s">
        <v>2327</v>
      </c>
    </row>
    <row r="216" spans="1:8" x14ac:dyDescent="0.35">
      <c r="A216" s="17">
        <f t="shared" si="3"/>
        <v>215</v>
      </c>
      <c r="B216" s="17" t="s">
        <v>1608</v>
      </c>
      <c r="C216" s="17" t="s">
        <v>2567</v>
      </c>
      <c r="D216" s="17" t="s">
        <v>2325</v>
      </c>
      <c r="E216" s="17">
        <v>11.75</v>
      </c>
      <c r="F216" s="111">
        <v>44493</v>
      </c>
      <c r="G216" s="17" t="s">
        <v>2363</v>
      </c>
      <c r="H216" s="17" t="s">
        <v>2327</v>
      </c>
    </row>
    <row r="217" spans="1:8" x14ac:dyDescent="0.35">
      <c r="A217" s="17">
        <f t="shared" si="3"/>
        <v>216</v>
      </c>
      <c r="B217" s="17" t="s">
        <v>1610</v>
      </c>
      <c r="C217" s="17" t="s">
        <v>2568</v>
      </c>
      <c r="D217" s="17" t="s">
        <v>2325</v>
      </c>
      <c r="E217" s="17">
        <v>11.5</v>
      </c>
      <c r="F217" s="111">
        <v>43289</v>
      </c>
      <c r="G217" s="17" t="s">
        <v>2366</v>
      </c>
      <c r="H217" s="17" t="s">
        <v>2327</v>
      </c>
    </row>
    <row r="218" spans="1:8" x14ac:dyDescent="0.35">
      <c r="A218" s="17">
        <f t="shared" si="3"/>
        <v>217</v>
      </c>
      <c r="B218" s="17" t="s">
        <v>1611</v>
      </c>
      <c r="C218" s="17" t="s">
        <v>2569</v>
      </c>
      <c r="D218" s="17" t="s">
        <v>2325</v>
      </c>
      <c r="E218" s="17">
        <v>11</v>
      </c>
      <c r="F218" s="111">
        <v>43279</v>
      </c>
      <c r="G218" s="17" t="s">
        <v>2462</v>
      </c>
      <c r="H218" s="17" t="s">
        <v>2327</v>
      </c>
    </row>
    <row r="219" spans="1:8" x14ac:dyDescent="0.35">
      <c r="A219" s="17">
        <f t="shared" si="3"/>
        <v>218</v>
      </c>
      <c r="B219" s="17" t="s">
        <v>1612</v>
      </c>
      <c r="C219" s="17" t="s">
        <v>2570</v>
      </c>
      <c r="D219" s="17" t="s">
        <v>2325</v>
      </c>
      <c r="E219" s="17">
        <v>11</v>
      </c>
      <c r="F219" s="111">
        <v>43956</v>
      </c>
      <c r="G219" s="17" t="s">
        <v>2462</v>
      </c>
      <c r="H219" s="17" t="s">
        <v>2327</v>
      </c>
    </row>
    <row r="220" spans="1:8" x14ac:dyDescent="0.35">
      <c r="A220" s="17">
        <f t="shared" si="3"/>
        <v>219</v>
      </c>
      <c r="B220" s="17" t="s">
        <v>1614</v>
      </c>
      <c r="C220" s="17" t="s">
        <v>2571</v>
      </c>
      <c r="D220" s="17" t="s">
        <v>2325</v>
      </c>
      <c r="E220" s="17">
        <v>11.5</v>
      </c>
      <c r="F220" s="111">
        <v>43198</v>
      </c>
      <c r="G220" s="17" t="s">
        <v>2378</v>
      </c>
      <c r="H220" s="17" t="s">
        <v>2327</v>
      </c>
    </row>
    <row r="221" spans="1:8" x14ac:dyDescent="0.35">
      <c r="A221" s="17">
        <f t="shared" si="3"/>
        <v>220</v>
      </c>
      <c r="B221" s="17" t="s">
        <v>1615</v>
      </c>
      <c r="C221" s="17" t="s">
        <v>2572</v>
      </c>
      <c r="D221" s="17" t="s">
        <v>2325</v>
      </c>
      <c r="E221" s="17">
        <v>10.9</v>
      </c>
      <c r="F221" s="111">
        <v>43113</v>
      </c>
      <c r="G221" s="17" t="s">
        <v>2326</v>
      </c>
      <c r="H221" s="17" t="s">
        <v>2327</v>
      </c>
    </row>
    <row r="222" spans="1:8" x14ac:dyDescent="0.35">
      <c r="A222" s="17">
        <f t="shared" si="3"/>
        <v>221</v>
      </c>
      <c r="B222" s="17" t="s">
        <v>1616</v>
      </c>
      <c r="C222" s="17" t="s">
        <v>2573</v>
      </c>
      <c r="D222" s="17" t="s">
        <v>2325</v>
      </c>
      <c r="E222" s="17">
        <v>10.15</v>
      </c>
      <c r="F222" s="111">
        <v>43642</v>
      </c>
      <c r="G222" s="17" t="s">
        <v>2326</v>
      </c>
      <c r="H222" s="17" t="s">
        <v>2327</v>
      </c>
    </row>
    <row r="223" spans="1:8" x14ac:dyDescent="0.35">
      <c r="A223" s="17">
        <f t="shared" si="3"/>
        <v>222</v>
      </c>
      <c r="B223" s="17" t="s">
        <v>1618</v>
      </c>
      <c r="C223" s="17" t="s">
        <v>2574</v>
      </c>
      <c r="D223" s="17" t="s">
        <v>2325</v>
      </c>
      <c r="E223" s="17">
        <v>10.95</v>
      </c>
      <c r="F223" s="111">
        <v>44204</v>
      </c>
      <c r="G223" s="17" t="s">
        <v>2366</v>
      </c>
      <c r="H223" s="17" t="s">
        <v>2327</v>
      </c>
    </row>
    <row r="224" spans="1:8" x14ac:dyDescent="0.35">
      <c r="A224" s="17">
        <f t="shared" si="3"/>
        <v>223</v>
      </c>
      <c r="B224" s="17" t="s">
        <v>1620</v>
      </c>
      <c r="C224" s="17" t="s">
        <v>2575</v>
      </c>
      <c r="D224" s="17" t="s">
        <v>2325</v>
      </c>
      <c r="E224" s="17">
        <v>9.5</v>
      </c>
      <c r="F224" s="111">
        <v>43650</v>
      </c>
      <c r="G224" s="17" t="s">
        <v>2368</v>
      </c>
      <c r="H224" s="17" t="s">
        <v>2327</v>
      </c>
    </row>
    <row r="225" spans="1:8" x14ac:dyDescent="0.35">
      <c r="A225" s="17">
        <f t="shared" si="3"/>
        <v>224</v>
      </c>
      <c r="B225" s="17" t="s">
        <v>1622</v>
      </c>
      <c r="C225" s="17" t="s">
        <v>2576</v>
      </c>
      <c r="D225" s="17" t="s">
        <v>2325</v>
      </c>
      <c r="E225" s="17">
        <v>8.375</v>
      </c>
      <c r="F225" s="111">
        <v>43256</v>
      </c>
      <c r="G225" s="17" t="s">
        <v>2368</v>
      </c>
      <c r="H225" s="17" t="s">
        <v>2327</v>
      </c>
    </row>
    <row r="226" spans="1:8" x14ac:dyDescent="0.35">
      <c r="A226" s="17">
        <f t="shared" si="3"/>
        <v>225</v>
      </c>
      <c r="B226" s="17" t="s">
        <v>1623</v>
      </c>
      <c r="C226" s="17" t="s">
        <v>2577</v>
      </c>
      <c r="D226" s="17" t="s">
        <v>2325</v>
      </c>
      <c r="E226" s="17">
        <v>9</v>
      </c>
      <c r="F226" s="111">
        <v>44363</v>
      </c>
      <c r="G226" s="17" t="s">
        <v>2368</v>
      </c>
      <c r="H226" s="17" t="s">
        <v>2327</v>
      </c>
    </row>
    <row r="227" spans="1:8" x14ac:dyDescent="0.35">
      <c r="A227" s="17">
        <f t="shared" si="3"/>
        <v>226</v>
      </c>
      <c r="B227" s="17" t="s">
        <v>1625</v>
      </c>
      <c r="C227" s="17" t="s">
        <v>2578</v>
      </c>
      <c r="D227" s="17" t="s">
        <v>2325</v>
      </c>
      <c r="E227" s="17">
        <v>9.25</v>
      </c>
      <c r="F227" s="111">
        <v>45093</v>
      </c>
      <c r="G227" s="17" t="s">
        <v>2368</v>
      </c>
      <c r="H227" s="17" t="s">
        <v>2327</v>
      </c>
    </row>
    <row r="228" spans="1:8" x14ac:dyDescent="0.35">
      <c r="A228" s="17">
        <f t="shared" si="3"/>
        <v>227</v>
      </c>
      <c r="B228" s="17" t="s">
        <v>1627</v>
      </c>
      <c r="C228" s="17" t="s">
        <v>2579</v>
      </c>
      <c r="D228" s="17" t="s">
        <v>2325</v>
      </c>
      <c r="E228" s="17">
        <v>11.9</v>
      </c>
      <c r="F228" s="111">
        <v>43746</v>
      </c>
      <c r="G228" s="17" t="s">
        <v>2520</v>
      </c>
      <c r="H228" s="17" t="s">
        <v>2327</v>
      </c>
    </row>
    <row r="229" spans="1:8" x14ac:dyDescent="0.35">
      <c r="A229" s="17">
        <f t="shared" si="3"/>
        <v>228</v>
      </c>
      <c r="B229" s="17" t="s">
        <v>1629</v>
      </c>
      <c r="C229" s="17" t="s">
        <v>2580</v>
      </c>
      <c r="D229" s="17" t="s">
        <v>2325</v>
      </c>
      <c r="E229" s="17">
        <v>11.35</v>
      </c>
      <c r="F229" s="111">
        <v>43286</v>
      </c>
      <c r="G229" s="17" t="s">
        <v>2326</v>
      </c>
      <c r="H229" s="17" t="s">
        <v>2327</v>
      </c>
    </row>
    <row r="230" spans="1:8" x14ac:dyDescent="0.35">
      <c r="A230" s="17">
        <f t="shared" si="3"/>
        <v>229</v>
      </c>
      <c r="B230" s="17" t="s">
        <v>1630</v>
      </c>
      <c r="C230" s="17" t="s">
        <v>2581</v>
      </c>
      <c r="D230" s="17" t="s">
        <v>2325</v>
      </c>
      <c r="E230" s="17">
        <v>9.35</v>
      </c>
      <c r="F230" s="111">
        <v>44392</v>
      </c>
      <c r="G230" s="17" t="s">
        <v>2541</v>
      </c>
      <c r="H230" s="17" t="s">
        <v>2327</v>
      </c>
    </row>
    <row r="231" spans="1:8" x14ac:dyDescent="0.35">
      <c r="A231" s="17">
        <f t="shared" si="3"/>
        <v>230</v>
      </c>
      <c r="B231" s="17" t="s">
        <v>1632</v>
      </c>
      <c r="C231" s="17" t="s">
        <v>2582</v>
      </c>
      <c r="D231" s="17" t="s">
        <v>2325</v>
      </c>
      <c r="E231" s="17">
        <v>9</v>
      </c>
      <c r="F231" s="111">
        <v>44503</v>
      </c>
      <c r="G231" s="17" t="s">
        <v>2541</v>
      </c>
      <c r="H231" s="17" t="s">
        <v>2327</v>
      </c>
    </row>
    <row r="232" spans="1:8" x14ac:dyDescent="0.35">
      <c r="A232" s="17">
        <f t="shared" si="3"/>
        <v>231</v>
      </c>
      <c r="B232" s="17" t="s">
        <v>1634</v>
      </c>
      <c r="C232" s="17" t="s">
        <v>2583</v>
      </c>
      <c r="D232" s="17" t="s">
        <v>2325</v>
      </c>
      <c r="E232" s="17">
        <v>8.25</v>
      </c>
      <c r="F232" s="111">
        <v>43164</v>
      </c>
      <c r="G232" s="17" t="s">
        <v>2397</v>
      </c>
      <c r="H232" s="17" t="s">
        <v>2327</v>
      </c>
    </row>
    <row r="233" spans="1:8" x14ac:dyDescent="0.35">
      <c r="A233" s="17">
        <f t="shared" si="3"/>
        <v>232</v>
      </c>
      <c r="B233" s="17" t="s">
        <v>1635</v>
      </c>
      <c r="C233" s="17" t="s">
        <v>2584</v>
      </c>
      <c r="D233" s="17" t="s">
        <v>2325</v>
      </c>
      <c r="E233" s="17">
        <v>8.25</v>
      </c>
      <c r="F233" s="111">
        <v>43285</v>
      </c>
      <c r="G233" s="17" t="s">
        <v>2397</v>
      </c>
      <c r="H233" s="17" t="s">
        <v>2327</v>
      </c>
    </row>
    <row r="234" spans="1:8" x14ac:dyDescent="0.35">
      <c r="A234" s="17">
        <f t="shared" si="3"/>
        <v>233</v>
      </c>
      <c r="B234" s="17" t="s">
        <v>1636</v>
      </c>
      <c r="C234" s="17" t="s">
        <v>2585</v>
      </c>
      <c r="D234" s="17" t="s">
        <v>2325</v>
      </c>
      <c r="E234" s="17">
        <v>6.6</v>
      </c>
      <c r="F234" s="111">
        <v>43400</v>
      </c>
      <c r="G234" s="17" t="s">
        <v>2397</v>
      </c>
      <c r="H234" s="17" t="s">
        <v>2327</v>
      </c>
    </row>
    <row r="235" spans="1:8" x14ac:dyDescent="0.35">
      <c r="A235" s="17">
        <f t="shared" si="3"/>
        <v>234</v>
      </c>
      <c r="B235" s="17" t="s">
        <v>1637</v>
      </c>
      <c r="C235" s="17" t="s">
        <v>2586</v>
      </c>
      <c r="D235" s="17" t="s">
        <v>2325</v>
      </c>
      <c r="E235" s="17">
        <v>8</v>
      </c>
      <c r="F235" s="111">
        <v>43647</v>
      </c>
      <c r="G235" s="17" t="s">
        <v>2335</v>
      </c>
      <c r="H235" s="17" t="s">
        <v>2327</v>
      </c>
    </row>
    <row r="236" spans="1:8" x14ac:dyDescent="0.35">
      <c r="A236" s="17">
        <f t="shared" si="3"/>
        <v>235</v>
      </c>
      <c r="B236" s="17" t="s">
        <v>1639</v>
      </c>
      <c r="C236" s="17" t="s">
        <v>2587</v>
      </c>
      <c r="D236" s="17" t="s">
        <v>2325</v>
      </c>
      <c r="E236" s="17">
        <v>7.5</v>
      </c>
      <c r="F236" s="111">
        <v>44121</v>
      </c>
      <c r="G236" s="17" t="s">
        <v>2397</v>
      </c>
      <c r="H236" s="17" t="s">
        <v>2327</v>
      </c>
    </row>
    <row r="237" spans="1:8" x14ac:dyDescent="0.35">
      <c r="A237" s="17">
        <f t="shared" si="3"/>
        <v>236</v>
      </c>
      <c r="B237" s="17" t="s">
        <v>1641</v>
      </c>
      <c r="C237" s="17" t="s">
        <v>2588</v>
      </c>
      <c r="D237" s="17" t="s">
        <v>2325</v>
      </c>
      <c r="E237" s="17">
        <v>10.3</v>
      </c>
      <c r="F237" s="111">
        <v>44753</v>
      </c>
      <c r="G237" s="17" t="s">
        <v>2326</v>
      </c>
      <c r="H237" s="17" t="s">
        <v>2327</v>
      </c>
    </row>
    <row r="238" spans="1:8" x14ac:dyDescent="0.35">
      <c r="A238" s="17">
        <f t="shared" si="3"/>
        <v>237</v>
      </c>
      <c r="B238" s="17" t="s">
        <v>1643</v>
      </c>
      <c r="C238" s="17" t="s">
        <v>2589</v>
      </c>
      <c r="D238" s="17" t="s">
        <v>2325</v>
      </c>
      <c r="E238" s="17">
        <v>11</v>
      </c>
      <c r="F238" s="111">
        <v>45484</v>
      </c>
      <c r="G238" s="17" t="s">
        <v>2462</v>
      </c>
      <c r="H238" s="17" t="s">
        <v>2327</v>
      </c>
    </row>
    <row r="239" spans="1:8" x14ac:dyDescent="0.35">
      <c r="A239" s="17">
        <f t="shared" si="3"/>
        <v>238</v>
      </c>
      <c r="B239" s="17" t="s">
        <v>1645</v>
      </c>
      <c r="C239" s="17" t="s">
        <v>2590</v>
      </c>
      <c r="D239" s="17" t="s">
        <v>2325</v>
      </c>
      <c r="E239" s="17">
        <v>11</v>
      </c>
      <c r="F239" s="111">
        <v>43643</v>
      </c>
      <c r="G239" s="17" t="s">
        <v>2378</v>
      </c>
      <c r="H239" s="17" t="s">
        <v>2327</v>
      </c>
    </row>
    <row r="240" spans="1:8" x14ac:dyDescent="0.35">
      <c r="A240" s="17">
        <f t="shared" si="3"/>
        <v>239</v>
      </c>
      <c r="B240" s="17" t="s">
        <v>1647</v>
      </c>
      <c r="C240" s="17" t="s">
        <v>2591</v>
      </c>
      <c r="D240" s="17" t="s">
        <v>2325</v>
      </c>
      <c r="E240" s="17">
        <v>10.5</v>
      </c>
      <c r="F240" s="111">
        <v>44009</v>
      </c>
      <c r="G240" s="17" t="s">
        <v>2378</v>
      </c>
      <c r="H240" s="17" t="s">
        <v>2327</v>
      </c>
    </row>
    <row r="241" spans="1:8" x14ac:dyDescent="0.35">
      <c r="A241" s="17">
        <f t="shared" si="3"/>
        <v>240</v>
      </c>
      <c r="B241" s="17" t="s">
        <v>1649</v>
      </c>
      <c r="C241" s="17" t="s">
        <v>2592</v>
      </c>
      <c r="D241" s="17" t="s">
        <v>2325</v>
      </c>
      <c r="E241" s="17">
        <v>9.5</v>
      </c>
      <c r="F241" s="111">
        <v>43278</v>
      </c>
      <c r="G241" s="17" t="s">
        <v>2326</v>
      </c>
      <c r="H241" s="17" t="s">
        <v>2327</v>
      </c>
    </row>
    <row r="242" spans="1:8" x14ac:dyDescent="0.35">
      <c r="A242" s="17">
        <f t="shared" si="3"/>
        <v>241</v>
      </c>
      <c r="B242" s="17" t="s">
        <v>1650</v>
      </c>
      <c r="C242" s="17" t="s">
        <v>2593</v>
      </c>
      <c r="D242" s="17" t="s">
        <v>2325</v>
      </c>
      <c r="E242" s="17">
        <v>9.75</v>
      </c>
      <c r="F242" s="111">
        <v>43302</v>
      </c>
      <c r="G242" s="17" t="s">
        <v>2366</v>
      </c>
      <c r="H242" s="17" t="s">
        <v>2327</v>
      </c>
    </row>
    <row r="243" spans="1:8" x14ac:dyDescent="0.35">
      <c r="A243" s="17">
        <f t="shared" si="3"/>
        <v>242</v>
      </c>
      <c r="B243" s="17" t="s">
        <v>1651</v>
      </c>
      <c r="C243" s="17" t="s">
        <v>2594</v>
      </c>
      <c r="D243" s="17" t="s">
        <v>2325</v>
      </c>
      <c r="E243" s="17">
        <v>10.5</v>
      </c>
      <c r="F243" s="111">
        <v>44023</v>
      </c>
      <c r="G243" s="17" t="s">
        <v>2366</v>
      </c>
      <c r="H243" s="17" t="s">
        <v>2327</v>
      </c>
    </row>
    <row r="244" spans="1:8" x14ac:dyDescent="0.35">
      <c r="A244" s="17">
        <f t="shared" si="3"/>
        <v>243</v>
      </c>
      <c r="B244" s="17" t="s">
        <v>1653</v>
      </c>
      <c r="C244" s="17" t="s">
        <v>2595</v>
      </c>
      <c r="D244" s="17" t="s">
        <v>2325</v>
      </c>
      <c r="E244" s="17">
        <v>12.4</v>
      </c>
      <c r="F244" s="111">
        <v>43557</v>
      </c>
      <c r="G244" s="17" t="s">
        <v>2464</v>
      </c>
      <c r="H244" s="17" t="s">
        <v>2327</v>
      </c>
    </row>
    <row r="245" spans="1:8" x14ac:dyDescent="0.35">
      <c r="A245" s="17">
        <f t="shared" si="3"/>
        <v>244</v>
      </c>
      <c r="B245" s="17" t="s">
        <v>1655</v>
      </c>
      <c r="C245" s="17" t="s">
        <v>2596</v>
      </c>
      <c r="D245" s="17" t="s">
        <v>2325</v>
      </c>
      <c r="E245" s="17">
        <v>13</v>
      </c>
      <c r="F245" s="111">
        <v>44288</v>
      </c>
      <c r="G245" s="17" t="s">
        <v>2464</v>
      </c>
      <c r="H245" s="17" t="s">
        <v>2327</v>
      </c>
    </row>
    <row r="246" spans="1:8" x14ac:dyDescent="0.35">
      <c r="A246" s="17">
        <f t="shared" si="3"/>
        <v>245</v>
      </c>
      <c r="B246" s="17" t="s">
        <v>1657</v>
      </c>
      <c r="C246" s="17" t="s">
        <v>2597</v>
      </c>
      <c r="D246" s="17" t="s">
        <v>2325</v>
      </c>
      <c r="E246" s="17">
        <v>8.75</v>
      </c>
      <c r="F246" s="111">
        <v>44254</v>
      </c>
      <c r="G246" s="17" t="s">
        <v>2335</v>
      </c>
      <c r="H246" s="17" t="s">
        <v>2598</v>
      </c>
    </row>
    <row r="247" spans="1:8" x14ac:dyDescent="0.35">
      <c r="A247" s="17">
        <f t="shared" si="3"/>
        <v>246</v>
      </c>
      <c r="B247" s="17" t="s">
        <v>1658</v>
      </c>
      <c r="C247" s="17" t="s">
        <v>2599</v>
      </c>
      <c r="D247" s="17" t="s">
        <v>2325</v>
      </c>
      <c r="E247" s="17">
        <v>7.75</v>
      </c>
      <c r="F247" s="111">
        <v>44933</v>
      </c>
      <c r="G247" s="17" t="s">
        <v>2335</v>
      </c>
      <c r="H247" s="17" t="s">
        <v>2598</v>
      </c>
    </row>
    <row r="248" spans="1:8" x14ac:dyDescent="0.35">
      <c r="A248" s="17">
        <f t="shared" si="3"/>
        <v>247</v>
      </c>
      <c r="B248" s="17" t="s">
        <v>1659</v>
      </c>
      <c r="C248" s="17" t="s">
        <v>2600</v>
      </c>
      <c r="D248" s="17" t="s">
        <v>2325</v>
      </c>
      <c r="E248" s="17">
        <v>9.5</v>
      </c>
      <c r="F248" s="111">
        <v>43826</v>
      </c>
      <c r="G248" s="17" t="s">
        <v>2335</v>
      </c>
      <c r="H248" s="17" t="s">
        <v>2598</v>
      </c>
    </row>
    <row r="249" spans="1:8" x14ac:dyDescent="0.35">
      <c r="A249" s="17">
        <f t="shared" si="3"/>
        <v>248</v>
      </c>
      <c r="B249" s="17" t="s">
        <v>1661</v>
      </c>
      <c r="C249" s="17" t="s">
        <v>2601</v>
      </c>
      <c r="D249" s="17" t="s">
        <v>2325</v>
      </c>
      <c r="E249" s="17">
        <v>10</v>
      </c>
      <c r="F249" s="111">
        <v>45907</v>
      </c>
      <c r="G249" s="17" t="s">
        <v>2335</v>
      </c>
      <c r="H249" s="17" t="s">
        <v>2598</v>
      </c>
    </row>
    <row r="250" spans="1:8" x14ac:dyDescent="0.35">
      <c r="A250" s="17">
        <f t="shared" si="3"/>
        <v>249</v>
      </c>
      <c r="B250" s="17" t="s">
        <v>1662</v>
      </c>
      <c r="C250" s="17" t="s">
        <v>2602</v>
      </c>
      <c r="D250" s="17" t="s">
        <v>2325</v>
      </c>
      <c r="E250" s="17">
        <v>10.25</v>
      </c>
      <c r="F250" s="111">
        <v>45907</v>
      </c>
      <c r="G250" s="17" t="s">
        <v>2335</v>
      </c>
      <c r="H250" s="17" t="s">
        <v>2598</v>
      </c>
    </row>
    <row r="251" spans="1:8" x14ac:dyDescent="0.35">
      <c r="A251" s="17">
        <f t="shared" si="3"/>
        <v>250</v>
      </c>
      <c r="B251" s="17" t="s">
        <v>1664</v>
      </c>
      <c r="C251" s="17" t="s">
        <v>2603</v>
      </c>
      <c r="D251" s="17" t="s">
        <v>2325</v>
      </c>
      <c r="E251" s="17">
        <v>10</v>
      </c>
      <c r="F251" s="111">
        <v>43290</v>
      </c>
      <c r="G251" s="17" t="s">
        <v>2326</v>
      </c>
      <c r="H251" s="17" t="s">
        <v>2327</v>
      </c>
    </row>
    <row r="252" spans="1:8" x14ac:dyDescent="0.35">
      <c r="A252" s="17">
        <f t="shared" si="3"/>
        <v>251</v>
      </c>
      <c r="B252" s="17" t="s">
        <v>1665</v>
      </c>
      <c r="C252" s="17" t="s">
        <v>2604</v>
      </c>
      <c r="D252" s="17" t="s">
        <v>2325</v>
      </c>
      <c r="E252" s="17">
        <v>10.75</v>
      </c>
      <c r="F252" s="111">
        <v>43645</v>
      </c>
      <c r="G252" s="17" t="s">
        <v>2326</v>
      </c>
      <c r="H252" s="17" t="s">
        <v>2327</v>
      </c>
    </row>
    <row r="253" spans="1:8" x14ac:dyDescent="0.35">
      <c r="A253" s="17">
        <f t="shared" si="3"/>
        <v>252</v>
      </c>
      <c r="B253" s="17" t="s">
        <v>1667</v>
      </c>
      <c r="C253" s="17" t="s">
        <v>2605</v>
      </c>
      <c r="D253" s="17" t="s">
        <v>2325</v>
      </c>
      <c r="E253" s="17">
        <v>11</v>
      </c>
      <c r="F253" s="111">
        <v>44376</v>
      </c>
      <c r="G253" s="17" t="s">
        <v>2326</v>
      </c>
      <c r="H253" s="17" t="s">
        <v>2327</v>
      </c>
    </row>
    <row r="254" spans="1:8" x14ac:dyDescent="0.35">
      <c r="A254" s="17">
        <f t="shared" si="3"/>
        <v>253</v>
      </c>
      <c r="B254" s="17" t="s">
        <v>1669</v>
      </c>
      <c r="C254" s="17" t="s">
        <v>2606</v>
      </c>
      <c r="D254" s="17" t="s">
        <v>2325</v>
      </c>
      <c r="E254" s="17">
        <v>8.25</v>
      </c>
      <c r="F254" s="111">
        <v>44823</v>
      </c>
      <c r="G254" s="17" t="s">
        <v>2335</v>
      </c>
      <c r="H254" s="17" t="s">
        <v>2598</v>
      </c>
    </row>
    <row r="255" spans="1:8" x14ac:dyDescent="0.35">
      <c r="A255" s="17">
        <f t="shared" si="3"/>
        <v>254</v>
      </c>
      <c r="B255" s="17" t="s">
        <v>1671</v>
      </c>
      <c r="C255" s="17" t="s">
        <v>2607</v>
      </c>
      <c r="D255" s="17" t="s">
        <v>2325</v>
      </c>
      <c r="E255" s="17">
        <v>10.5</v>
      </c>
      <c r="F255" s="111">
        <v>43085</v>
      </c>
      <c r="G255" s="17" t="s">
        <v>2366</v>
      </c>
      <c r="H255" s="17" t="s">
        <v>2327</v>
      </c>
    </row>
    <row r="256" spans="1:8" x14ac:dyDescent="0.35">
      <c r="A256" s="17">
        <f t="shared" si="3"/>
        <v>255</v>
      </c>
      <c r="B256" s="17" t="s">
        <v>1672</v>
      </c>
      <c r="C256" s="17" t="s">
        <v>2608</v>
      </c>
      <c r="D256" s="17" t="s">
        <v>2325</v>
      </c>
      <c r="E256" s="17">
        <v>8.8000000000000007</v>
      </c>
      <c r="F256" s="111">
        <v>43109</v>
      </c>
      <c r="G256" s="17" t="s">
        <v>2366</v>
      </c>
      <c r="H256" s="17" t="s">
        <v>2327</v>
      </c>
    </row>
    <row r="257" spans="1:8" x14ac:dyDescent="0.35">
      <c r="A257" s="17">
        <f t="shared" si="3"/>
        <v>256</v>
      </c>
      <c r="B257" s="17" t="s">
        <v>1673</v>
      </c>
      <c r="C257" s="17" t="s">
        <v>2609</v>
      </c>
      <c r="D257" s="17" t="s">
        <v>2325</v>
      </c>
      <c r="E257" s="17">
        <v>11</v>
      </c>
      <c r="F257" s="111">
        <v>43815</v>
      </c>
      <c r="G257" s="17" t="s">
        <v>2366</v>
      </c>
      <c r="H257" s="17" t="s">
        <v>2327</v>
      </c>
    </row>
    <row r="258" spans="1:8" x14ac:dyDescent="0.35">
      <c r="A258" s="17">
        <f t="shared" si="3"/>
        <v>257</v>
      </c>
      <c r="B258" s="17" t="s">
        <v>1675</v>
      </c>
      <c r="C258" s="17" t="s">
        <v>2610</v>
      </c>
      <c r="D258" s="17" t="s">
        <v>2325</v>
      </c>
      <c r="E258" s="17">
        <v>8.5</v>
      </c>
      <c r="F258" s="111">
        <v>44501</v>
      </c>
      <c r="G258" s="17" t="s">
        <v>2363</v>
      </c>
      <c r="H258" s="17" t="s">
        <v>2327</v>
      </c>
    </row>
    <row r="259" spans="1:8" x14ac:dyDescent="0.35">
      <c r="A259" s="17">
        <f t="shared" si="3"/>
        <v>258</v>
      </c>
      <c r="B259" s="17" t="s">
        <v>1677</v>
      </c>
      <c r="C259" s="17" t="s">
        <v>2611</v>
      </c>
      <c r="D259" s="17" t="s">
        <v>2325</v>
      </c>
      <c r="E259" s="17">
        <v>9.25</v>
      </c>
      <c r="F259" s="111">
        <v>43214</v>
      </c>
      <c r="G259" s="17" t="s">
        <v>2335</v>
      </c>
      <c r="H259" s="17" t="s">
        <v>2327</v>
      </c>
    </row>
    <row r="260" spans="1:8" x14ac:dyDescent="0.35">
      <c r="A260" s="17">
        <f t="shared" ref="A260:A323" si="4">+A259+1</f>
        <v>259</v>
      </c>
      <c r="B260" s="17" t="s">
        <v>1678</v>
      </c>
      <c r="C260" s="17" t="s">
        <v>2612</v>
      </c>
      <c r="D260" s="17" t="s">
        <v>2325</v>
      </c>
      <c r="E260" s="17">
        <v>9.25</v>
      </c>
      <c r="F260" s="111">
        <v>43354</v>
      </c>
      <c r="G260" s="17" t="s">
        <v>2335</v>
      </c>
      <c r="H260" s="17" t="s">
        <v>2327</v>
      </c>
    </row>
    <row r="261" spans="1:8" x14ac:dyDescent="0.35">
      <c r="A261" s="17">
        <f t="shared" si="4"/>
        <v>260</v>
      </c>
      <c r="B261" s="17" t="s">
        <v>1679</v>
      </c>
      <c r="C261" s="17" t="s">
        <v>2613</v>
      </c>
      <c r="D261" s="17" t="s">
        <v>2325</v>
      </c>
      <c r="E261" s="17">
        <v>9.15</v>
      </c>
      <c r="F261" s="111">
        <v>43560</v>
      </c>
      <c r="G261" s="17" t="s">
        <v>2335</v>
      </c>
      <c r="H261" s="17" t="s">
        <v>2327</v>
      </c>
    </row>
    <row r="262" spans="1:8" x14ac:dyDescent="0.35">
      <c r="A262" s="17">
        <f t="shared" si="4"/>
        <v>261</v>
      </c>
      <c r="B262" s="17" t="s">
        <v>1681</v>
      </c>
      <c r="C262" s="17" t="s">
        <v>2614</v>
      </c>
      <c r="D262" s="17" t="s">
        <v>2325</v>
      </c>
      <c r="E262" s="17">
        <v>7.95</v>
      </c>
      <c r="F262" s="111">
        <v>43735</v>
      </c>
      <c r="G262" s="17" t="s">
        <v>2335</v>
      </c>
      <c r="H262" s="17" t="s">
        <v>2327</v>
      </c>
    </row>
    <row r="263" spans="1:8" x14ac:dyDescent="0.35">
      <c r="A263" s="17">
        <f t="shared" si="4"/>
        <v>262</v>
      </c>
      <c r="B263" s="17" t="s">
        <v>1683</v>
      </c>
      <c r="C263" s="17" t="s">
        <v>2615</v>
      </c>
      <c r="D263" s="17" t="s">
        <v>2325</v>
      </c>
      <c r="E263" s="17">
        <v>7.35</v>
      </c>
      <c r="F263" s="111">
        <v>43226</v>
      </c>
      <c r="G263" s="17" t="s">
        <v>2335</v>
      </c>
      <c r="H263" s="17" t="s">
        <v>2327</v>
      </c>
    </row>
    <row r="264" spans="1:8" x14ac:dyDescent="0.35">
      <c r="A264" s="17">
        <f t="shared" si="4"/>
        <v>263</v>
      </c>
      <c r="B264" s="17" t="s">
        <v>1684</v>
      </c>
      <c r="C264" s="17" t="s">
        <v>2616</v>
      </c>
      <c r="D264" s="17" t="s">
        <v>2325</v>
      </c>
      <c r="E264" s="17">
        <v>6.5</v>
      </c>
      <c r="F264" s="111">
        <v>43393</v>
      </c>
      <c r="G264" s="17" t="s">
        <v>2335</v>
      </c>
      <c r="H264" s="17" t="s">
        <v>2327</v>
      </c>
    </row>
    <row r="265" spans="1:8" x14ac:dyDescent="0.35">
      <c r="A265" s="17">
        <f t="shared" si="4"/>
        <v>264</v>
      </c>
      <c r="B265" s="17" t="s">
        <v>1685</v>
      </c>
      <c r="C265" s="17" t="s">
        <v>2617</v>
      </c>
      <c r="D265" s="17" t="s">
        <v>2325</v>
      </c>
      <c r="E265" s="17">
        <v>8.4499999999999993</v>
      </c>
      <c r="F265" s="111">
        <v>43947</v>
      </c>
      <c r="G265" s="17" t="s">
        <v>2335</v>
      </c>
      <c r="H265" s="17" t="s">
        <v>2327</v>
      </c>
    </row>
    <row r="266" spans="1:8" x14ac:dyDescent="0.35">
      <c r="A266" s="17">
        <f t="shared" si="4"/>
        <v>265</v>
      </c>
      <c r="B266" s="17" t="s">
        <v>1687</v>
      </c>
      <c r="C266" s="17" t="s">
        <v>2618</v>
      </c>
      <c r="D266" s="17" t="s">
        <v>2325</v>
      </c>
      <c r="E266" s="17">
        <v>7.5</v>
      </c>
      <c r="F266" s="111">
        <v>44114</v>
      </c>
      <c r="G266" s="17" t="s">
        <v>2335</v>
      </c>
      <c r="H266" s="17" t="s">
        <v>2327</v>
      </c>
    </row>
    <row r="267" spans="1:8" x14ac:dyDescent="0.35">
      <c r="A267" s="17">
        <f t="shared" si="4"/>
        <v>266</v>
      </c>
      <c r="B267" s="17" t="s">
        <v>1043</v>
      </c>
      <c r="C267" s="17" t="s">
        <v>2619</v>
      </c>
      <c r="D267" s="17" t="s">
        <v>2325</v>
      </c>
      <c r="E267" s="17">
        <v>11</v>
      </c>
      <c r="F267" s="111">
        <v>44150</v>
      </c>
      <c r="G267" s="17"/>
      <c r="H267" s="17" t="s">
        <v>2620</v>
      </c>
    </row>
    <row r="268" spans="1:8" x14ac:dyDescent="0.35">
      <c r="A268" s="17">
        <f t="shared" si="4"/>
        <v>267</v>
      </c>
      <c r="B268" s="17" t="s">
        <v>1045</v>
      </c>
      <c r="C268" s="17" t="s">
        <v>2621</v>
      </c>
      <c r="D268" s="17" t="s">
        <v>2325</v>
      </c>
      <c r="E268" s="17">
        <v>15</v>
      </c>
      <c r="F268" s="111">
        <v>43296</v>
      </c>
      <c r="G268" s="17"/>
      <c r="H268" s="17" t="s">
        <v>2620</v>
      </c>
    </row>
    <row r="269" spans="1:8" x14ac:dyDescent="0.35">
      <c r="A269" s="17">
        <f t="shared" si="4"/>
        <v>268</v>
      </c>
      <c r="B269" s="17" t="s">
        <v>1046</v>
      </c>
      <c r="C269" s="17" t="s">
        <v>2622</v>
      </c>
      <c r="D269" s="17" t="s">
        <v>2325</v>
      </c>
      <c r="E269" s="17">
        <v>12.8</v>
      </c>
      <c r="F269" s="111">
        <v>44362</v>
      </c>
      <c r="G269" s="17"/>
      <c r="H269" s="17" t="s">
        <v>2620</v>
      </c>
    </row>
    <row r="270" spans="1:8" x14ac:dyDescent="0.35">
      <c r="A270" s="17">
        <f t="shared" si="4"/>
        <v>269</v>
      </c>
      <c r="B270" s="17" t="s">
        <v>1048</v>
      </c>
      <c r="C270" s="17" t="s">
        <v>2623</v>
      </c>
      <c r="D270" s="17" t="s">
        <v>2325</v>
      </c>
      <c r="E270" s="17">
        <v>12.9</v>
      </c>
      <c r="F270" s="111">
        <v>44727</v>
      </c>
      <c r="G270" s="17"/>
      <c r="H270" s="17" t="s">
        <v>2620</v>
      </c>
    </row>
    <row r="271" spans="1:8" x14ac:dyDescent="0.35">
      <c r="A271" s="17">
        <f t="shared" si="4"/>
        <v>270</v>
      </c>
      <c r="B271" s="17" t="s">
        <v>1050</v>
      </c>
      <c r="C271" s="17" t="s">
        <v>2624</v>
      </c>
      <c r="D271" s="17" t="s">
        <v>2325</v>
      </c>
      <c r="E271" s="17">
        <v>11.5</v>
      </c>
      <c r="F271" s="111">
        <v>43723</v>
      </c>
      <c r="G271" s="17"/>
      <c r="H271" s="17" t="s">
        <v>2620</v>
      </c>
    </row>
    <row r="272" spans="1:8" x14ac:dyDescent="0.35">
      <c r="A272" s="17">
        <f t="shared" si="4"/>
        <v>271</v>
      </c>
      <c r="B272" s="17" t="s">
        <v>1052</v>
      </c>
      <c r="C272" s="17" t="s">
        <v>2625</v>
      </c>
      <c r="D272" s="17" t="s">
        <v>2325</v>
      </c>
      <c r="E272" s="17">
        <v>12</v>
      </c>
      <c r="F272" s="111">
        <v>46280</v>
      </c>
      <c r="G272" s="17"/>
      <c r="H272" s="17" t="s">
        <v>2620</v>
      </c>
    </row>
    <row r="273" spans="1:8" x14ac:dyDescent="0.35">
      <c r="A273" s="17">
        <f t="shared" si="4"/>
        <v>272</v>
      </c>
      <c r="B273" s="17" t="s">
        <v>1054</v>
      </c>
      <c r="C273" s="17" t="s">
        <v>2626</v>
      </c>
      <c r="D273" s="17" t="s">
        <v>2325</v>
      </c>
      <c r="E273" s="17">
        <v>11.6</v>
      </c>
      <c r="F273" s="111">
        <v>43327</v>
      </c>
      <c r="G273" s="17"/>
      <c r="H273" s="17" t="s">
        <v>2620</v>
      </c>
    </row>
    <row r="274" spans="1:8" x14ac:dyDescent="0.35">
      <c r="A274" s="17">
        <f t="shared" si="4"/>
        <v>273</v>
      </c>
      <c r="B274" s="17" t="s">
        <v>1055</v>
      </c>
      <c r="C274" s="17" t="s">
        <v>2627</v>
      </c>
      <c r="D274" s="17" t="s">
        <v>2325</v>
      </c>
      <c r="E274" s="17">
        <v>11.75</v>
      </c>
      <c r="F274" s="111">
        <v>45153</v>
      </c>
      <c r="G274" s="17"/>
      <c r="H274" s="17" t="s">
        <v>2620</v>
      </c>
    </row>
    <row r="275" spans="1:8" x14ac:dyDescent="0.35">
      <c r="A275" s="17">
        <f t="shared" si="4"/>
        <v>274</v>
      </c>
      <c r="B275" s="17" t="s">
        <v>1057</v>
      </c>
      <c r="C275" s="17" t="s">
        <v>2628</v>
      </c>
      <c r="D275" s="17" t="s">
        <v>2325</v>
      </c>
      <c r="E275" s="17">
        <v>11</v>
      </c>
      <c r="F275" s="111">
        <v>45915</v>
      </c>
      <c r="G275" s="17"/>
      <c r="H275" s="17" t="s">
        <v>2620</v>
      </c>
    </row>
    <row r="276" spans="1:8" x14ac:dyDescent="0.35">
      <c r="A276" s="17">
        <f t="shared" si="4"/>
        <v>275</v>
      </c>
      <c r="B276" s="17" t="s">
        <v>1059</v>
      </c>
      <c r="C276" s="17" t="s">
        <v>2629</v>
      </c>
      <c r="D276" s="17" t="s">
        <v>2325</v>
      </c>
      <c r="E276" s="17">
        <v>10.25</v>
      </c>
      <c r="F276" s="111">
        <v>46583</v>
      </c>
      <c r="G276" s="17"/>
      <c r="H276" s="17" t="s">
        <v>2620</v>
      </c>
    </row>
    <row r="277" spans="1:8" x14ac:dyDescent="0.35">
      <c r="A277" s="17">
        <f t="shared" si="4"/>
        <v>276</v>
      </c>
      <c r="B277" s="17" t="s">
        <v>1061</v>
      </c>
      <c r="C277" s="17" t="s">
        <v>2630</v>
      </c>
      <c r="D277" s="17" t="s">
        <v>2325</v>
      </c>
      <c r="E277" s="17">
        <v>10.25</v>
      </c>
      <c r="F277" s="111">
        <v>44757</v>
      </c>
      <c r="G277" s="17"/>
      <c r="H277" s="17" t="s">
        <v>2620</v>
      </c>
    </row>
    <row r="278" spans="1:8" x14ac:dyDescent="0.35">
      <c r="A278" s="17">
        <f t="shared" si="4"/>
        <v>277</v>
      </c>
      <c r="B278" s="17" t="s">
        <v>1063</v>
      </c>
      <c r="C278" s="17" t="s">
        <v>2631</v>
      </c>
      <c r="D278" s="17" t="s">
        <v>2325</v>
      </c>
      <c r="E278" s="17">
        <v>10</v>
      </c>
      <c r="F278" s="111">
        <v>45550</v>
      </c>
      <c r="G278" s="17"/>
      <c r="H278" s="17" t="s">
        <v>2620</v>
      </c>
    </row>
    <row r="279" spans="1:8" x14ac:dyDescent="0.35">
      <c r="A279" s="17">
        <f t="shared" si="4"/>
        <v>278</v>
      </c>
      <c r="B279" s="17" t="s">
        <v>1065</v>
      </c>
      <c r="C279" s="17" t="s">
        <v>2632</v>
      </c>
      <c r="D279" s="17" t="s">
        <v>2325</v>
      </c>
      <c r="E279" s="17">
        <v>9.75</v>
      </c>
      <c r="F279" s="111">
        <v>50175</v>
      </c>
      <c r="G279" s="17"/>
      <c r="H279" s="17" t="s">
        <v>2620</v>
      </c>
    </row>
    <row r="280" spans="1:8" x14ac:dyDescent="0.35">
      <c r="A280" s="17">
        <f t="shared" si="4"/>
        <v>279</v>
      </c>
      <c r="B280" s="17" t="s">
        <v>1067</v>
      </c>
      <c r="C280" s="17" t="s">
        <v>2633</v>
      </c>
      <c r="D280" s="17" t="s">
        <v>2325</v>
      </c>
      <c r="E280" s="17">
        <v>9.5</v>
      </c>
      <c r="F280" s="111">
        <v>45122</v>
      </c>
      <c r="G280" s="17"/>
      <c r="H280" s="17" t="s">
        <v>2620</v>
      </c>
    </row>
    <row r="281" spans="1:8" x14ac:dyDescent="0.35">
      <c r="A281" s="17">
        <f t="shared" si="4"/>
        <v>280</v>
      </c>
      <c r="B281" s="17" t="s">
        <v>1069</v>
      </c>
      <c r="C281" s="17" t="s">
        <v>2634</v>
      </c>
      <c r="D281" s="17" t="s">
        <v>2325</v>
      </c>
      <c r="E281" s="17">
        <v>10</v>
      </c>
      <c r="F281" s="111">
        <v>46798</v>
      </c>
      <c r="G281" s="17"/>
      <c r="H281" s="17" t="s">
        <v>2620</v>
      </c>
    </row>
    <row r="282" spans="1:8" x14ac:dyDescent="0.35">
      <c r="A282" s="17">
        <f t="shared" si="4"/>
        <v>281</v>
      </c>
      <c r="B282" s="17" t="s">
        <v>1071</v>
      </c>
      <c r="C282" s="17" t="s">
        <v>2635</v>
      </c>
      <c r="D282" s="17" t="s">
        <v>2325</v>
      </c>
      <c r="E282" s="17">
        <v>9</v>
      </c>
      <c r="F282" s="111">
        <v>43358</v>
      </c>
      <c r="G282" s="17"/>
      <c r="H282" s="17" t="s">
        <v>2620</v>
      </c>
    </row>
    <row r="283" spans="1:8" x14ac:dyDescent="0.35">
      <c r="A283" s="17">
        <f t="shared" si="4"/>
        <v>282</v>
      </c>
      <c r="B283" s="17" t="s">
        <v>1072</v>
      </c>
      <c r="C283" s="17" t="s">
        <v>2636</v>
      </c>
      <c r="D283" s="17" t="s">
        <v>2325</v>
      </c>
      <c r="E283" s="17">
        <v>10.5</v>
      </c>
      <c r="F283" s="111">
        <v>50601</v>
      </c>
      <c r="G283" s="17"/>
      <c r="H283" s="17" t="s">
        <v>2620</v>
      </c>
    </row>
    <row r="284" spans="1:8" x14ac:dyDescent="0.35">
      <c r="A284" s="17">
        <f t="shared" si="4"/>
        <v>283</v>
      </c>
      <c r="B284" s="17" t="s">
        <v>1074</v>
      </c>
      <c r="C284" s="17" t="s">
        <v>2637</v>
      </c>
      <c r="D284" s="17" t="s">
        <v>2325</v>
      </c>
      <c r="E284" s="17">
        <v>10.5</v>
      </c>
      <c r="F284" s="111">
        <v>47710</v>
      </c>
      <c r="G284" s="17"/>
      <c r="H284" s="17" t="s">
        <v>2620</v>
      </c>
    </row>
    <row r="285" spans="1:8" x14ac:dyDescent="0.35">
      <c r="A285" s="17">
        <f t="shared" si="4"/>
        <v>284</v>
      </c>
      <c r="B285" s="17" t="s">
        <v>1076</v>
      </c>
      <c r="C285" s="17" t="s">
        <v>2638</v>
      </c>
      <c r="D285" s="17" t="s">
        <v>2325</v>
      </c>
      <c r="E285" s="17">
        <v>8.25</v>
      </c>
      <c r="F285" s="111">
        <v>44392</v>
      </c>
      <c r="G285" s="17"/>
      <c r="H285" s="17" t="s">
        <v>2620</v>
      </c>
    </row>
    <row r="286" spans="1:8" x14ac:dyDescent="0.35">
      <c r="A286" s="17">
        <f t="shared" si="4"/>
        <v>285</v>
      </c>
      <c r="B286" s="17" t="s">
        <v>1078</v>
      </c>
      <c r="C286" s="17" t="s">
        <v>2639</v>
      </c>
      <c r="D286" s="17" t="s">
        <v>2325</v>
      </c>
      <c r="E286" s="17">
        <v>9.5</v>
      </c>
      <c r="F286" s="111">
        <v>48044</v>
      </c>
      <c r="G286" s="17"/>
      <c r="H286" s="17" t="s">
        <v>2620</v>
      </c>
    </row>
    <row r="287" spans="1:8" x14ac:dyDescent="0.35">
      <c r="A287" s="17">
        <f t="shared" si="4"/>
        <v>286</v>
      </c>
      <c r="B287" s="17" t="s">
        <v>1080</v>
      </c>
      <c r="C287" s="17" t="s">
        <v>2640</v>
      </c>
      <c r="D287" s="17" t="s">
        <v>2325</v>
      </c>
      <c r="E287" s="17">
        <v>8.375</v>
      </c>
      <c r="F287" s="111">
        <v>46280</v>
      </c>
      <c r="G287" s="17"/>
      <c r="H287" s="17" t="s">
        <v>2620</v>
      </c>
    </row>
    <row r="288" spans="1:8" x14ac:dyDescent="0.35">
      <c r="A288" s="17">
        <f t="shared" si="4"/>
        <v>287</v>
      </c>
      <c r="B288" s="17" t="s">
        <v>1082</v>
      </c>
      <c r="C288" s="17" t="s">
        <v>2641</v>
      </c>
      <c r="D288" s="17" t="s">
        <v>2325</v>
      </c>
      <c r="E288" s="17">
        <v>9.5</v>
      </c>
      <c r="F288" s="111">
        <v>51636</v>
      </c>
      <c r="G288" s="17"/>
      <c r="H288" s="17" t="s">
        <v>2620</v>
      </c>
    </row>
    <row r="289" spans="1:8" x14ac:dyDescent="0.35">
      <c r="A289" s="17">
        <f t="shared" si="4"/>
        <v>288</v>
      </c>
      <c r="B289" s="17" t="s">
        <v>1084</v>
      </c>
      <c r="C289" s="17" t="s">
        <v>2642</v>
      </c>
      <c r="D289" s="17" t="s">
        <v>2325</v>
      </c>
      <c r="E289" s="17">
        <v>8.25</v>
      </c>
      <c r="F289" s="111">
        <v>48380</v>
      </c>
      <c r="G289" s="17"/>
      <c r="H289" s="17" t="s">
        <v>2620</v>
      </c>
    </row>
    <row r="290" spans="1:8" x14ac:dyDescent="0.35">
      <c r="A290" s="17">
        <f t="shared" si="4"/>
        <v>289</v>
      </c>
      <c r="B290" s="17" t="s">
        <v>1086</v>
      </c>
      <c r="C290" s="17" t="s">
        <v>2643</v>
      </c>
      <c r="D290" s="17" t="s">
        <v>2325</v>
      </c>
      <c r="E290" s="17">
        <v>7</v>
      </c>
      <c r="F290" s="111">
        <v>46522</v>
      </c>
      <c r="G290" s="17"/>
      <c r="H290" s="17" t="s">
        <v>2620</v>
      </c>
    </row>
    <row r="291" spans="1:8" x14ac:dyDescent="0.35">
      <c r="A291" s="17">
        <f t="shared" si="4"/>
        <v>290</v>
      </c>
      <c r="B291" s="17" t="s">
        <v>1088</v>
      </c>
      <c r="C291" s="17" t="s">
        <v>2644</v>
      </c>
      <c r="D291" s="17" t="s">
        <v>2325</v>
      </c>
      <c r="E291" s="17">
        <v>7</v>
      </c>
      <c r="F291" s="111">
        <v>44696</v>
      </c>
      <c r="G291" s="17"/>
      <c r="H291" s="17" t="s">
        <v>2620</v>
      </c>
    </row>
    <row r="292" spans="1:8" x14ac:dyDescent="0.35">
      <c r="A292" s="17">
        <f t="shared" si="4"/>
        <v>291</v>
      </c>
      <c r="B292" s="17" t="s">
        <v>1090</v>
      </c>
      <c r="C292" s="17" t="s">
        <v>2645</v>
      </c>
      <c r="D292" s="17" t="s">
        <v>2325</v>
      </c>
      <c r="E292" s="17">
        <v>6.375</v>
      </c>
      <c r="F292" s="111">
        <v>51971</v>
      </c>
      <c r="G292" s="17"/>
      <c r="H292" s="17" t="s">
        <v>2620</v>
      </c>
    </row>
    <row r="293" spans="1:8" x14ac:dyDescent="0.35">
      <c r="A293" s="17">
        <f t="shared" si="4"/>
        <v>292</v>
      </c>
      <c r="B293" s="17" t="s">
        <v>1092</v>
      </c>
      <c r="C293" s="17" t="s">
        <v>2646</v>
      </c>
      <c r="D293" s="17" t="s">
        <v>2325</v>
      </c>
      <c r="E293" s="17">
        <v>5.625</v>
      </c>
      <c r="F293" s="111">
        <v>45061</v>
      </c>
      <c r="G293" s="17"/>
      <c r="H293" s="17" t="s">
        <v>2620</v>
      </c>
    </row>
    <row r="294" spans="1:8" x14ac:dyDescent="0.35">
      <c r="A294" s="17">
        <f t="shared" si="4"/>
        <v>293</v>
      </c>
      <c r="B294" s="17" t="s">
        <v>1094</v>
      </c>
      <c r="C294" s="17" t="s">
        <v>2647</v>
      </c>
      <c r="D294" s="17" t="s">
        <v>2325</v>
      </c>
      <c r="E294" s="17">
        <v>6.125</v>
      </c>
      <c r="F294" s="111">
        <v>46888</v>
      </c>
      <c r="G294" s="17"/>
      <c r="H294" s="17" t="s">
        <v>2620</v>
      </c>
    </row>
    <row r="295" spans="1:8" x14ac:dyDescent="0.35">
      <c r="A295" s="17">
        <f t="shared" si="4"/>
        <v>294</v>
      </c>
      <c r="B295" s="17" t="s">
        <v>1096</v>
      </c>
      <c r="C295" s="17" t="s">
        <v>2648</v>
      </c>
      <c r="D295" s="17" t="s">
        <v>2325</v>
      </c>
      <c r="E295" s="17">
        <v>6.625</v>
      </c>
      <c r="F295" s="111">
        <v>48714</v>
      </c>
      <c r="G295" s="17"/>
      <c r="H295" s="17" t="s">
        <v>2620</v>
      </c>
    </row>
    <row r="296" spans="1:8" x14ac:dyDescent="0.35">
      <c r="A296" s="17">
        <f t="shared" si="4"/>
        <v>295</v>
      </c>
      <c r="B296" s="17" t="s">
        <v>1098</v>
      </c>
      <c r="C296" s="17" t="s">
        <v>2649</v>
      </c>
      <c r="D296" s="17" t="s">
        <v>2325</v>
      </c>
      <c r="E296" s="17">
        <v>5.25</v>
      </c>
      <c r="F296" s="111">
        <v>43235</v>
      </c>
      <c r="G296" s="17"/>
      <c r="H296" s="17" t="s">
        <v>2620</v>
      </c>
    </row>
    <row r="297" spans="1:8" x14ac:dyDescent="0.35">
      <c r="A297" s="17">
        <f t="shared" si="4"/>
        <v>296</v>
      </c>
      <c r="B297" s="17" t="s">
        <v>1099</v>
      </c>
      <c r="C297" s="17" t="s">
        <v>2650</v>
      </c>
      <c r="D297" s="17" t="s">
        <v>2325</v>
      </c>
      <c r="E297" s="17">
        <v>8.75</v>
      </c>
      <c r="F297" s="111">
        <v>52642</v>
      </c>
      <c r="G297" s="17"/>
      <c r="H297" s="17" t="s">
        <v>2620</v>
      </c>
    </row>
    <row r="298" spans="1:8" x14ac:dyDescent="0.35">
      <c r="A298" s="17">
        <f t="shared" si="4"/>
        <v>297</v>
      </c>
      <c r="B298" s="17" t="s">
        <v>1101</v>
      </c>
      <c r="C298" s="17" t="s">
        <v>2651</v>
      </c>
      <c r="D298" s="17" t="s">
        <v>2325</v>
      </c>
      <c r="E298" s="17">
        <v>8.375</v>
      </c>
      <c r="F298" s="111">
        <v>49018</v>
      </c>
      <c r="G298" s="17"/>
      <c r="H298" s="17" t="s">
        <v>2620</v>
      </c>
    </row>
    <row r="299" spans="1:8" x14ac:dyDescent="0.35">
      <c r="A299" s="17">
        <f t="shared" si="4"/>
        <v>298</v>
      </c>
      <c r="B299" s="17" t="s">
        <v>1103</v>
      </c>
      <c r="C299" s="17" t="s">
        <v>2652</v>
      </c>
      <c r="D299" s="17" t="s">
        <v>2325</v>
      </c>
      <c r="E299" s="17">
        <v>7.875</v>
      </c>
      <c r="F299" s="111">
        <v>43570</v>
      </c>
      <c r="G299" s="17"/>
      <c r="H299" s="17" t="s">
        <v>2620</v>
      </c>
    </row>
    <row r="300" spans="1:8" x14ac:dyDescent="0.35">
      <c r="A300" s="17">
        <f t="shared" si="4"/>
        <v>299</v>
      </c>
      <c r="B300" s="17" t="s">
        <v>1105</v>
      </c>
      <c r="C300" s="17" t="s">
        <v>2653</v>
      </c>
      <c r="D300" s="17" t="s">
        <v>2325</v>
      </c>
      <c r="E300" s="17">
        <v>8.375</v>
      </c>
      <c r="F300" s="111">
        <v>45366</v>
      </c>
      <c r="G300" s="17"/>
      <c r="H300" s="17" t="s">
        <v>2620</v>
      </c>
    </row>
    <row r="301" spans="1:8" x14ac:dyDescent="0.35">
      <c r="A301" s="17">
        <f t="shared" si="4"/>
        <v>300</v>
      </c>
      <c r="B301" s="17" t="s">
        <v>1107</v>
      </c>
      <c r="C301" s="17" t="s">
        <v>2654</v>
      </c>
      <c r="D301" s="17" t="s">
        <v>2325</v>
      </c>
      <c r="E301" s="17">
        <v>9</v>
      </c>
      <c r="F301" s="111">
        <v>47192</v>
      </c>
      <c r="G301" s="17"/>
      <c r="H301" s="17" t="s">
        <v>2620</v>
      </c>
    </row>
    <row r="302" spans="1:8" x14ac:dyDescent="0.35">
      <c r="A302" s="17">
        <f t="shared" si="4"/>
        <v>301</v>
      </c>
      <c r="B302" s="17" t="s">
        <v>1109</v>
      </c>
      <c r="C302" s="17" t="s">
        <v>2655</v>
      </c>
      <c r="D302" s="17" t="s">
        <v>2325</v>
      </c>
      <c r="E302" s="17">
        <v>8.25</v>
      </c>
      <c r="F302" s="111">
        <v>49810</v>
      </c>
      <c r="G302" s="17"/>
      <c r="H302" s="17" t="s">
        <v>2620</v>
      </c>
    </row>
    <row r="303" spans="1:8" x14ac:dyDescent="0.35">
      <c r="A303" s="17">
        <f t="shared" si="4"/>
        <v>302</v>
      </c>
      <c r="B303" s="17" t="s">
        <v>1111</v>
      </c>
      <c r="C303" s="17" t="s">
        <v>2656</v>
      </c>
      <c r="D303" s="17" t="s">
        <v>2325</v>
      </c>
      <c r="E303" s="17">
        <v>8.75</v>
      </c>
      <c r="F303" s="111">
        <v>47983</v>
      </c>
      <c r="G303" s="17"/>
      <c r="H303" s="17" t="s">
        <v>2620</v>
      </c>
    </row>
    <row r="304" spans="1:8" x14ac:dyDescent="0.35">
      <c r="A304" s="17">
        <f t="shared" si="4"/>
        <v>303</v>
      </c>
      <c r="B304" s="17" t="s">
        <v>1113</v>
      </c>
      <c r="C304" s="17" t="s">
        <v>2657</v>
      </c>
      <c r="D304" s="17" t="s">
        <v>2325</v>
      </c>
      <c r="E304" s="17">
        <v>7.5</v>
      </c>
      <c r="F304" s="111">
        <v>48441</v>
      </c>
      <c r="G304" s="17"/>
      <c r="H304" s="17" t="s">
        <v>2620</v>
      </c>
    </row>
    <row r="305" spans="1:8" x14ac:dyDescent="0.35">
      <c r="A305" s="17">
        <f t="shared" si="4"/>
        <v>304</v>
      </c>
      <c r="B305" s="17" t="s">
        <v>1115</v>
      </c>
      <c r="C305" s="17" t="s">
        <v>2658</v>
      </c>
      <c r="D305" s="17" t="s">
        <v>2325</v>
      </c>
      <c r="E305" s="17">
        <v>7.5</v>
      </c>
      <c r="F305" s="111">
        <v>50540</v>
      </c>
      <c r="G305" s="17"/>
      <c r="H305" s="17" t="s">
        <v>2620</v>
      </c>
    </row>
    <row r="306" spans="1:8" x14ac:dyDescent="0.35">
      <c r="A306" s="17">
        <f t="shared" si="4"/>
        <v>305</v>
      </c>
      <c r="B306" s="17" t="s">
        <v>1117</v>
      </c>
      <c r="C306" s="17" t="s">
        <v>2659</v>
      </c>
      <c r="D306" s="17" t="s">
        <v>2325</v>
      </c>
      <c r="E306" s="17">
        <v>7.375</v>
      </c>
      <c r="F306" s="111">
        <v>54193</v>
      </c>
      <c r="G306" s="17"/>
      <c r="H306" s="17" t="s">
        <v>2620</v>
      </c>
    </row>
    <row r="307" spans="1:8" x14ac:dyDescent="0.35">
      <c r="A307" s="17">
        <f t="shared" si="4"/>
        <v>306</v>
      </c>
      <c r="B307" s="17" t="s">
        <v>2660</v>
      </c>
      <c r="C307" s="17" t="s">
        <v>2661</v>
      </c>
      <c r="D307" s="17" t="s">
        <v>2392</v>
      </c>
      <c r="E307" s="17">
        <v>0</v>
      </c>
      <c r="F307" s="111">
        <v>43125</v>
      </c>
      <c r="G307" s="17"/>
      <c r="H307" s="17" t="s">
        <v>2620</v>
      </c>
    </row>
    <row r="308" spans="1:8" x14ac:dyDescent="0.35">
      <c r="A308" s="17">
        <f t="shared" si="4"/>
        <v>307</v>
      </c>
      <c r="B308" s="17" t="s">
        <v>2662</v>
      </c>
      <c r="C308" s="17" t="s">
        <v>2663</v>
      </c>
      <c r="D308" s="17" t="s">
        <v>2392</v>
      </c>
      <c r="E308" s="17">
        <v>0</v>
      </c>
      <c r="F308" s="111">
        <v>43306</v>
      </c>
      <c r="G308" s="17"/>
      <c r="H308" s="17" t="s">
        <v>2620</v>
      </c>
    </row>
    <row r="309" spans="1:8" x14ac:dyDescent="0.35">
      <c r="A309" s="17">
        <f t="shared" si="4"/>
        <v>308</v>
      </c>
      <c r="B309" s="17" t="s">
        <v>2664</v>
      </c>
      <c r="C309" s="17" t="s">
        <v>2665</v>
      </c>
      <c r="D309" s="17" t="s">
        <v>2392</v>
      </c>
      <c r="E309" s="17">
        <v>0</v>
      </c>
      <c r="F309" s="111">
        <v>43337</v>
      </c>
      <c r="G309" s="17"/>
      <c r="H309" s="17" t="s">
        <v>2620</v>
      </c>
    </row>
    <row r="310" spans="1:8" x14ac:dyDescent="0.35">
      <c r="A310" s="17">
        <f t="shared" si="4"/>
        <v>309</v>
      </c>
      <c r="B310" s="17" t="s">
        <v>2666</v>
      </c>
      <c r="C310" s="17" t="s">
        <v>2667</v>
      </c>
      <c r="D310" s="17" t="s">
        <v>2392</v>
      </c>
      <c r="E310" s="17">
        <v>0</v>
      </c>
      <c r="F310" s="111">
        <v>43702</v>
      </c>
      <c r="G310" s="17"/>
      <c r="H310" s="17" t="s">
        <v>2620</v>
      </c>
    </row>
    <row r="311" spans="1:8" x14ac:dyDescent="0.35">
      <c r="A311" s="17">
        <f t="shared" si="4"/>
        <v>310</v>
      </c>
      <c r="B311" s="17" t="s">
        <v>2668</v>
      </c>
      <c r="C311" s="17" t="s">
        <v>2669</v>
      </c>
      <c r="D311" s="17" t="s">
        <v>2392</v>
      </c>
      <c r="E311" s="17">
        <v>0</v>
      </c>
      <c r="F311" s="111">
        <v>43824</v>
      </c>
      <c r="G311" s="17"/>
      <c r="H311" s="17" t="s">
        <v>2620</v>
      </c>
    </row>
    <row r="312" spans="1:8" x14ac:dyDescent="0.35">
      <c r="A312" s="17">
        <f t="shared" si="4"/>
        <v>311</v>
      </c>
      <c r="B312" s="17" t="s">
        <v>2670</v>
      </c>
      <c r="C312" s="17" t="s">
        <v>2671</v>
      </c>
      <c r="D312" s="17" t="s">
        <v>2392</v>
      </c>
      <c r="E312" s="17">
        <v>0</v>
      </c>
      <c r="F312" s="111">
        <v>44037</v>
      </c>
      <c r="G312" s="17"/>
      <c r="H312" s="17" t="s">
        <v>2620</v>
      </c>
    </row>
    <row r="313" spans="1:8" x14ac:dyDescent="0.35">
      <c r="A313" s="17">
        <f t="shared" si="4"/>
        <v>312</v>
      </c>
      <c r="B313" s="17" t="s">
        <v>1689</v>
      </c>
      <c r="C313" s="17" t="s">
        <v>2672</v>
      </c>
      <c r="D313" s="17" t="s">
        <v>2325</v>
      </c>
      <c r="E313" s="17">
        <v>9.25</v>
      </c>
      <c r="F313" s="111">
        <v>43286</v>
      </c>
      <c r="G313" s="17" t="s">
        <v>2673</v>
      </c>
      <c r="H313" s="17" t="s">
        <v>2327</v>
      </c>
    </row>
    <row r="314" spans="1:8" x14ac:dyDescent="0.35">
      <c r="A314" s="17">
        <f t="shared" si="4"/>
        <v>313</v>
      </c>
      <c r="B314" s="17" t="s">
        <v>1690</v>
      </c>
      <c r="C314" s="17" t="s">
        <v>2674</v>
      </c>
      <c r="D314" s="17" t="s">
        <v>2325</v>
      </c>
      <c r="E314" s="17">
        <v>14.25</v>
      </c>
      <c r="F314" s="111">
        <v>43844</v>
      </c>
      <c r="G314" s="17" t="s">
        <v>2673</v>
      </c>
      <c r="H314" s="17" t="s">
        <v>2327</v>
      </c>
    </row>
    <row r="315" spans="1:8" x14ac:dyDescent="0.35">
      <c r="A315" s="17">
        <f t="shared" si="4"/>
        <v>314</v>
      </c>
      <c r="B315" s="17" t="s">
        <v>1119</v>
      </c>
      <c r="C315" s="17" t="s">
        <v>2675</v>
      </c>
      <c r="D315" s="17" t="s">
        <v>2332</v>
      </c>
      <c r="E315" s="17">
        <v>0</v>
      </c>
      <c r="F315" s="111">
        <v>43327</v>
      </c>
      <c r="G315" s="17"/>
      <c r="H315" s="17" t="s">
        <v>2620</v>
      </c>
    </row>
    <row r="316" spans="1:8" x14ac:dyDescent="0.35">
      <c r="A316" s="17">
        <f t="shared" si="4"/>
        <v>315</v>
      </c>
      <c r="B316" s="17" t="s">
        <v>1120</v>
      </c>
      <c r="C316" s="17" t="s">
        <v>2676</v>
      </c>
      <c r="D316" s="17" t="s">
        <v>2332</v>
      </c>
      <c r="E316" s="17">
        <v>0</v>
      </c>
      <c r="F316" s="111">
        <v>47557</v>
      </c>
      <c r="G316" s="17"/>
      <c r="H316" s="17" t="s">
        <v>2620</v>
      </c>
    </row>
    <row r="317" spans="1:8" x14ac:dyDescent="0.35">
      <c r="A317" s="17">
        <f t="shared" si="4"/>
        <v>316</v>
      </c>
      <c r="B317" s="17" t="s">
        <v>1122</v>
      </c>
      <c r="C317" s="17" t="s">
        <v>2677</v>
      </c>
      <c r="D317" s="17" t="s">
        <v>2332</v>
      </c>
      <c r="E317" s="17">
        <v>0</v>
      </c>
      <c r="F317" s="111">
        <v>45672</v>
      </c>
      <c r="G317" s="17"/>
      <c r="H317" s="17" t="s">
        <v>2620</v>
      </c>
    </row>
    <row r="318" spans="1:8" x14ac:dyDescent="0.35">
      <c r="A318" s="17">
        <f t="shared" si="4"/>
        <v>317</v>
      </c>
      <c r="B318" s="17" t="s">
        <v>1124</v>
      </c>
      <c r="C318" s="17" t="s">
        <v>2678</v>
      </c>
      <c r="D318" s="17" t="s">
        <v>2332</v>
      </c>
      <c r="E318" s="17">
        <v>0</v>
      </c>
      <c r="F318" s="111">
        <v>43905</v>
      </c>
      <c r="G318" s="17"/>
      <c r="H318" s="17" t="s">
        <v>2620</v>
      </c>
    </row>
    <row r="319" spans="1:8" x14ac:dyDescent="0.35">
      <c r="A319" s="17">
        <f t="shared" si="4"/>
        <v>318</v>
      </c>
      <c r="B319" s="17" t="s">
        <v>1126</v>
      </c>
      <c r="C319" s="17" t="s">
        <v>2679</v>
      </c>
      <c r="D319" s="17" t="s">
        <v>2332</v>
      </c>
      <c r="E319" s="17">
        <v>0</v>
      </c>
      <c r="F319" s="111">
        <v>49720</v>
      </c>
      <c r="G319" s="17"/>
      <c r="H319" s="17" t="s">
        <v>2620</v>
      </c>
    </row>
    <row r="320" spans="1:8" x14ac:dyDescent="0.35">
      <c r="A320" s="17">
        <f t="shared" si="4"/>
        <v>319</v>
      </c>
      <c r="B320" s="17" t="s">
        <v>1691</v>
      </c>
      <c r="C320" s="17" t="s">
        <v>2680</v>
      </c>
      <c r="D320" s="17" t="s">
        <v>2325</v>
      </c>
      <c r="E320" s="17">
        <v>8.25</v>
      </c>
      <c r="F320" s="111">
        <v>43665</v>
      </c>
      <c r="G320" s="17" t="s">
        <v>2335</v>
      </c>
      <c r="H320" s="17" t="s">
        <v>2327</v>
      </c>
    </row>
    <row r="321" spans="1:8" x14ac:dyDescent="0.35">
      <c r="A321" s="17">
        <f t="shared" si="4"/>
        <v>320</v>
      </c>
      <c r="B321" s="17" t="s">
        <v>1693</v>
      </c>
      <c r="C321" s="17" t="s">
        <v>2681</v>
      </c>
      <c r="D321" s="17" t="s">
        <v>2325</v>
      </c>
      <c r="E321" s="17">
        <v>8.6999999999999993</v>
      </c>
      <c r="F321" s="111">
        <v>44396</v>
      </c>
      <c r="G321" s="17" t="s">
        <v>2335</v>
      </c>
      <c r="H321" s="17" t="s">
        <v>2327</v>
      </c>
    </row>
    <row r="322" spans="1:8" x14ac:dyDescent="0.35">
      <c r="A322" s="17">
        <f t="shared" si="4"/>
        <v>321</v>
      </c>
      <c r="B322" s="17" t="s">
        <v>1695</v>
      </c>
      <c r="C322" s="17" t="s">
        <v>2682</v>
      </c>
      <c r="D322" s="17" t="s">
        <v>2325</v>
      </c>
      <c r="E322" s="17">
        <v>9</v>
      </c>
      <c r="F322" s="111">
        <v>45126</v>
      </c>
      <c r="G322" s="17" t="s">
        <v>2335</v>
      </c>
      <c r="H322" s="17" t="s">
        <v>2327</v>
      </c>
    </row>
    <row r="323" spans="1:8" x14ac:dyDescent="0.35">
      <c r="A323" s="17">
        <f t="shared" si="4"/>
        <v>322</v>
      </c>
      <c r="B323" s="17" t="s">
        <v>1697</v>
      </c>
      <c r="C323" s="17" t="s">
        <v>2683</v>
      </c>
      <c r="D323" s="17" t="s">
        <v>2325</v>
      </c>
      <c r="E323" s="17">
        <v>11.4</v>
      </c>
      <c r="F323" s="111">
        <v>43212</v>
      </c>
      <c r="G323" s="17" t="s">
        <v>2366</v>
      </c>
      <c r="H323" s="17" t="s">
        <v>2327</v>
      </c>
    </row>
    <row r="324" spans="1:8" x14ac:dyDescent="0.35">
      <c r="A324" s="17">
        <f t="shared" ref="A324:A387" si="5">+A323+1</f>
        <v>323</v>
      </c>
      <c r="B324" s="17" t="s">
        <v>1698</v>
      </c>
      <c r="C324" s="17" t="s">
        <v>2684</v>
      </c>
      <c r="D324" s="17" t="s">
        <v>2325</v>
      </c>
      <c r="E324" s="17">
        <v>8</v>
      </c>
      <c r="F324" s="111">
        <v>43193</v>
      </c>
      <c r="G324" s="17" t="s">
        <v>2366</v>
      </c>
      <c r="H324" s="17" t="s">
        <v>2327</v>
      </c>
    </row>
    <row r="325" spans="1:8" x14ac:dyDescent="0.35">
      <c r="A325" s="17">
        <f t="shared" si="5"/>
        <v>324</v>
      </c>
      <c r="B325" s="17" t="s">
        <v>1699</v>
      </c>
      <c r="C325" s="17" t="s">
        <v>2685</v>
      </c>
      <c r="D325" s="17" t="s">
        <v>2325</v>
      </c>
      <c r="E325" s="17">
        <v>10</v>
      </c>
      <c r="F325" s="111">
        <v>43214</v>
      </c>
      <c r="G325" s="17" t="s">
        <v>2366</v>
      </c>
      <c r="H325" s="17" t="s">
        <v>2327</v>
      </c>
    </row>
    <row r="326" spans="1:8" x14ac:dyDescent="0.35">
      <c r="A326" s="17">
        <f t="shared" si="5"/>
        <v>325</v>
      </c>
      <c r="B326" s="17" t="s">
        <v>1700</v>
      </c>
      <c r="C326" s="17" t="s">
        <v>2686</v>
      </c>
      <c r="D326" s="17" t="s">
        <v>2325</v>
      </c>
      <c r="E326" s="17">
        <v>10.75</v>
      </c>
      <c r="F326" s="111">
        <v>43410</v>
      </c>
      <c r="G326" s="17" t="s">
        <v>2366</v>
      </c>
      <c r="H326" s="17" t="s">
        <v>2327</v>
      </c>
    </row>
    <row r="327" spans="1:8" x14ac:dyDescent="0.35">
      <c r="A327" s="17">
        <f t="shared" si="5"/>
        <v>326</v>
      </c>
      <c r="B327" s="17" t="s">
        <v>1701</v>
      </c>
      <c r="C327" s="17" t="s">
        <v>2687</v>
      </c>
      <c r="D327" s="17" t="s">
        <v>2325</v>
      </c>
      <c r="E327" s="17">
        <v>10.5</v>
      </c>
      <c r="F327" s="111">
        <v>43540</v>
      </c>
      <c r="G327" s="17" t="s">
        <v>2366</v>
      </c>
      <c r="H327" s="17" t="s">
        <v>2327</v>
      </c>
    </row>
    <row r="328" spans="1:8" x14ac:dyDescent="0.35">
      <c r="A328" s="17">
        <f t="shared" si="5"/>
        <v>327</v>
      </c>
      <c r="B328" s="17" t="s">
        <v>1702</v>
      </c>
      <c r="C328" s="17" t="s">
        <v>2688</v>
      </c>
      <c r="D328" s="17" t="s">
        <v>2325</v>
      </c>
      <c r="E328" s="17">
        <v>8.8000000000000007</v>
      </c>
      <c r="F328" s="111">
        <v>43913</v>
      </c>
      <c r="G328" s="17" t="s">
        <v>2366</v>
      </c>
      <c r="H328" s="17" t="s">
        <v>2327</v>
      </c>
    </row>
    <row r="329" spans="1:8" x14ac:dyDescent="0.35">
      <c r="A329" s="17">
        <f t="shared" si="5"/>
        <v>328</v>
      </c>
      <c r="B329" s="17" t="s">
        <v>1704</v>
      </c>
      <c r="C329" s="17" t="s">
        <v>2689</v>
      </c>
      <c r="D329" s="17" t="s">
        <v>2325</v>
      </c>
      <c r="E329" s="17">
        <v>10.25</v>
      </c>
      <c r="F329" s="111">
        <v>43579</v>
      </c>
      <c r="G329" s="17" t="s">
        <v>2366</v>
      </c>
      <c r="H329" s="17" t="s">
        <v>2327</v>
      </c>
    </row>
    <row r="330" spans="1:8" x14ac:dyDescent="0.35">
      <c r="A330" s="17">
        <f t="shared" si="5"/>
        <v>329</v>
      </c>
      <c r="B330" s="17" t="s">
        <v>1706</v>
      </c>
      <c r="C330" s="17" t="s">
        <v>2690</v>
      </c>
      <c r="D330" s="17" t="s">
        <v>2325</v>
      </c>
      <c r="E330" s="17">
        <v>11</v>
      </c>
      <c r="F330" s="111">
        <v>43775</v>
      </c>
      <c r="G330" s="17" t="s">
        <v>2366</v>
      </c>
      <c r="H330" s="17" t="s">
        <v>2327</v>
      </c>
    </row>
    <row r="331" spans="1:8" x14ac:dyDescent="0.35">
      <c r="A331" s="17">
        <f t="shared" si="5"/>
        <v>330</v>
      </c>
      <c r="B331" s="17" t="s">
        <v>1708</v>
      </c>
      <c r="C331" s="17" t="s">
        <v>2691</v>
      </c>
      <c r="D331" s="17" t="s">
        <v>2325</v>
      </c>
      <c r="E331" s="17">
        <v>10.65</v>
      </c>
      <c r="F331" s="111">
        <v>43906</v>
      </c>
      <c r="G331" s="17" t="s">
        <v>2366</v>
      </c>
      <c r="H331" s="17" t="s">
        <v>2327</v>
      </c>
    </row>
    <row r="332" spans="1:8" x14ac:dyDescent="0.35">
      <c r="A332" s="17">
        <f t="shared" si="5"/>
        <v>331</v>
      </c>
      <c r="B332" s="17" t="s">
        <v>1710</v>
      </c>
      <c r="C332" s="17" t="s">
        <v>2692</v>
      </c>
      <c r="D332" s="17" t="s">
        <v>2325</v>
      </c>
      <c r="E332" s="17">
        <v>9.4</v>
      </c>
      <c r="F332" s="111">
        <v>44643</v>
      </c>
      <c r="G332" s="17" t="s">
        <v>2366</v>
      </c>
      <c r="H332" s="17" t="s">
        <v>2327</v>
      </c>
    </row>
    <row r="333" spans="1:8" x14ac:dyDescent="0.35">
      <c r="A333" s="17">
        <f t="shared" si="5"/>
        <v>332</v>
      </c>
      <c r="B333" s="17" t="s">
        <v>1712</v>
      </c>
      <c r="C333" s="17" t="s">
        <v>2693</v>
      </c>
      <c r="D333" s="17" t="s">
        <v>2325</v>
      </c>
      <c r="E333" s="17">
        <v>7.65</v>
      </c>
      <c r="F333" s="111">
        <v>43298</v>
      </c>
      <c r="G333" s="17" t="s">
        <v>2366</v>
      </c>
      <c r="H333" s="17" t="s">
        <v>2327</v>
      </c>
    </row>
    <row r="334" spans="1:8" x14ac:dyDescent="0.35">
      <c r="A334" s="17">
        <f t="shared" si="5"/>
        <v>333</v>
      </c>
      <c r="B334" s="17" t="s">
        <v>1713</v>
      </c>
      <c r="C334" s="17" t="s">
        <v>2694</v>
      </c>
      <c r="D334" s="17" t="s">
        <v>2325</v>
      </c>
      <c r="E334" s="17">
        <v>8.6</v>
      </c>
      <c r="F334" s="111">
        <v>44019</v>
      </c>
      <c r="G334" s="17" t="s">
        <v>2366</v>
      </c>
      <c r="H334" s="17" t="s">
        <v>2327</v>
      </c>
    </row>
    <row r="335" spans="1:8" x14ac:dyDescent="0.35">
      <c r="A335" s="17">
        <f t="shared" si="5"/>
        <v>334</v>
      </c>
      <c r="B335" s="17" t="s">
        <v>1715</v>
      </c>
      <c r="C335" s="17" t="s">
        <v>2695</v>
      </c>
      <c r="D335" s="17" t="s">
        <v>2325</v>
      </c>
      <c r="E335" s="17">
        <v>9.1</v>
      </c>
      <c r="F335" s="111">
        <v>44749</v>
      </c>
      <c r="G335" s="17" t="s">
        <v>2366</v>
      </c>
      <c r="H335" s="17" t="s">
        <v>2327</v>
      </c>
    </row>
    <row r="336" spans="1:8" x14ac:dyDescent="0.35">
      <c r="A336" s="17">
        <f t="shared" si="5"/>
        <v>335</v>
      </c>
      <c r="B336" s="17" t="s">
        <v>1717</v>
      </c>
      <c r="C336" s="17" t="s">
        <v>2696</v>
      </c>
      <c r="D336" s="17" t="s">
        <v>2325</v>
      </c>
      <c r="E336" s="17">
        <v>10</v>
      </c>
      <c r="F336" s="111">
        <v>43801</v>
      </c>
      <c r="G336" s="17" t="s">
        <v>2326</v>
      </c>
      <c r="H336" s="17" t="s">
        <v>2327</v>
      </c>
    </row>
    <row r="337" spans="1:8" x14ac:dyDescent="0.35">
      <c r="A337" s="17">
        <f t="shared" si="5"/>
        <v>336</v>
      </c>
      <c r="B337" s="17" t="s">
        <v>1719</v>
      </c>
      <c r="C337" s="17" t="s">
        <v>2697</v>
      </c>
      <c r="D337" s="17" t="s">
        <v>2325</v>
      </c>
      <c r="E337" s="17">
        <v>10.5</v>
      </c>
      <c r="F337" s="111">
        <v>44532</v>
      </c>
      <c r="G337" s="17" t="s">
        <v>2326</v>
      </c>
      <c r="H337" s="17" t="s">
        <v>2327</v>
      </c>
    </row>
    <row r="338" spans="1:8" x14ac:dyDescent="0.35">
      <c r="A338" s="17">
        <f t="shared" si="5"/>
        <v>337</v>
      </c>
      <c r="B338" s="17" t="s">
        <v>1721</v>
      </c>
      <c r="C338" s="17" t="s">
        <v>2698</v>
      </c>
      <c r="D338" s="17" t="s">
        <v>2325</v>
      </c>
      <c r="E338" s="17">
        <v>10.125</v>
      </c>
      <c r="F338" s="111">
        <v>43629</v>
      </c>
      <c r="G338" s="17" t="s">
        <v>2445</v>
      </c>
      <c r="H338" s="17" t="s">
        <v>2327</v>
      </c>
    </row>
    <row r="339" spans="1:8" x14ac:dyDescent="0.35">
      <c r="A339" s="17">
        <f t="shared" si="5"/>
        <v>338</v>
      </c>
      <c r="B339" s="17" t="s">
        <v>1723</v>
      </c>
      <c r="C339" s="17" t="s">
        <v>2699</v>
      </c>
      <c r="D339" s="17" t="s">
        <v>2325</v>
      </c>
      <c r="E339" s="17">
        <v>8.6999999999999993</v>
      </c>
      <c r="F339" s="111">
        <v>44707</v>
      </c>
      <c r="G339" s="17" t="s">
        <v>2445</v>
      </c>
      <c r="H339" s="17" t="s">
        <v>2327</v>
      </c>
    </row>
    <row r="340" spans="1:8" x14ac:dyDescent="0.35">
      <c r="A340" s="17">
        <f t="shared" si="5"/>
        <v>339</v>
      </c>
      <c r="B340" s="17" t="s">
        <v>1725</v>
      </c>
      <c r="C340" s="17" t="s">
        <v>2700</v>
      </c>
      <c r="D340" s="17" t="s">
        <v>2325</v>
      </c>
      <c r="E340" s="17">
        <v>10</v>
      </c>
      <c r="F340" s="111">
        <v>43442</v>
      </c>
      <c r="G340" s="17" t="s">
        <v>2335</v>
      </c>
      <c r="H340" s="17" t="s">
        <v>2327</v>
      </c>
    </row>
    <row r="341" spans="1:8" x14ac:dyDescent="0.35">
      <c r="A341" s="17">
        <f t="shared" si="5"/>
        <v>340</v>
      </c>
      <c r="B341" s="17" t="s">
        <v>1726</v>
      </c>
      <c r="C341" s="17" t="s">
        <v>2701</v>
      </c>
      <c r="D341" s="17" t="s">
        <v>2325</v>
      </c>
      <c r="E341" s="17">
        <v>10.3</v>
      </c>
      <c r="F341" s="111">
        <v>43811</v>
      </c>
      <c r="G341" s="17" t="s">
        <v>2335</v>
      </c>
      <c r="H341" s="17" t="s">
        <v>2327</v>
      </c>
    </row>
    <row r="342" spans="1:8" x14ac:dyDescent="0.35">
      <c r="A342" s="17">
        <f t="shared" si="5"/>
        <v>341</v>
      </c>
      <c r="B342" s="17" t="s">
        <v>1728</v>
      </c>
      <c r="C342" s="17" t="s">
        <v>2702</v>
      </c>
      <c r="D342" s="17" t="s">
        <v>2325</v>
      </c>
      <c r="E342" s="17">
        <v>9.25</v>
      </c>
      <c r="F342" s="111">
        <v>43255</v>
      </c>
      <c r="G342" s="17" t="s">
        <v>2335</v>
      </c>
      <c r="H342" s="17" t="s">
        <v>2327</v>
      </c>
    </row>
    <row r="343" spans="1:8" x14ac:dyDescent="0.35">
      <c r="A343" s="17">
        <f t="shared" si="5"/>
        <v>342</v>
      </c>
      <c r="B343" s="17" t="s">
        <v>1729</v>
      </c>
      <c r="C343" s="17" t="s">
        <v>2703</v>
      </c>
      <c r="D343" s="17" t="s">
        <v>2325</v>
      </c>
      <c r="E343" s="17">
        <v>10.25</v>
      </c>
      <c r="F343" s="111">
        <v>44173</v>
      </c>
      <c r="G343" s="17" t="s">
        <v>2335</v>
      </c>
      <c r="H343" s="17" t="s">
        <v>2327</v>
      </c>
    </row>
    <row r="344" spans="1:8" x14ac:dyDescent="0.35">
      <c r="A344" s="17">
        <f t="shared" si="5"/>
        <v>343</v>
      </c>
      <c r="B344" s="17" t="s">
        <v>1731</v>
      </c>
      <c r="C344" s="17" t="s">
        <v>2704</v>
      </c>
      <c r="D344" s="17" t="s">
        <v>2325</v>
      </c>
      <c r="E344" s="17">
        <v>8</v>
      </c>
      <c r="F344" s="111">
        <v>43710</v>
      </c>
      <c r="G344" s="17" t="s">
        <v>2335</v>
      </c>
      <c r="H344" s="17" t="s">
        <v>2327</v>
      </c>
    </row>
    <row r="345" spans="1:8" x14ac:dyDescent="0.35">
      <c r="A345" s="17">
        <f t="shared" si="5"/>
        <v>344</v>
      </c>
      <c r="B345" s="17" t="s">
        <v>1733</v>
      </c>
      <c r="C345" s="17" t="s">
        <v>2705</v>
      </c>
      <c r="D345" s="17" t="s">
        <v>2325</v>
      </c>
      <c r="E345" s="17">
        <v>10.5</v>
      </c>
      <c r="F345" s="111">
        <v>44542</v>
      </c>
      <c r="G345" s="17" t="s">
        <v>2335</v>
      </c>
      <c r="H345" s="17" t="s">
        <v>2327</v>
      </c>
    </row>
    <row r="346" spans="1:8" x14ac:dyDescent="0.35">
      <c r="A346" s="17">
        <f t="shared" si="5"/>
        <v>345</v>
      </c>
      <c r="B346" s="17" t="s">
        <v>1735</v>
      </c>
      <c r="C346" s="17" t="s">
        <v>2706</v>
      </c>
      <c r="D346" s="17" t="s">
        <v>2325</v>
      </c>
      <c r="E346" s="17">
        <v>10</v>
      </c>
      <c r="F346" s="111">
        <v>43986</v>
      </c>
      <c r="G346" s="17" t="s">
        <v>2335</v>
      </c>
      <c r="H346" s="17" t="s">
        <v>2327</v>
      </c>
    </row>
    <row r="347" spans="1:8" x14ac:dyDescent="0.35">
      <c r="A347" s="17">
        <f t="shared" si="5"/>
        <v>346</v>
      </c>
      <c r="B347" s="17" t="s">
        <v>1737</v>
      </c>
      <c r="C347" s="17" t="s">
        <v>2707</v>
      </c>
      <c r="D347" s="17" t="s">
        <v>2325</v>
      </c>
      <c r="E347" s="17">
        <v>10.6</v>
      </c>
      <c r="F347" s="111">
        <v>44903</v>
      </c>
      <c r="G347" s="17" t="s">
        <v>2335</v>
      </c>
      <c r="H347" s="17" t="s">
        <v>2327</v>
      </c>
    </row>
    <row r="348" spans="1:8" x14ac:dyDescent="0.35">
      <c r="A348" s="17">
        <f t="shared" si="5"/>
        <v>347</v>
      </c>
      <c r="B348" s="17" t="s">
        <v>1739</v>
      </c>
      <c r="C348" s="17" t="s">
        <v>2708</v>
      </c>
      <c r="D348" s="17" t="s">
        <v>2325</v>
      </c>
      <c r="E348" s="17">
        <v>8.6</v>
      </c>
      <c r="F348" s="111">
        <v>44441</v>
      </c>
      <c r="G348" s="17" t="s">
        <v>2335</v>
      </c>
      <c r="H348" s="17" t="s">
        <v>2327</v>
      </c>
    </row>
    <row r="349" spans="1:8" x14ac:dyDescent="0.35">
      <c r="A349" s="17">
        <f t="shared" si="5"/>
        <v>348</v>
      </c>
      <c r="B349" s="17" t="s">
        <v>1741</v>
      </c>
      <c r="C349" s="17" t="s">
        <v>2709</v>
      </c>
      <c r="D349" s="17" t="s">
        <v>2325</v>
      </c>
      <c r="E349" s="17">
        <v>10.7</v>
      </c>
      <c r="F349" s="111">
        <v>45638</v>
      </c>
      <c r="G349" s="17" t="s">
        <v>2335</v>
      </c>
      <c r="H349" s="17" t="s">
        <v>2327</v>
      </c>
    </row>
    <row r="350" spans="1:8" x14ac:dyDescent="0.35">
      <c r="A350" s="17">
        <f t="shared" si="5"/>
        <v>349</v>
      </c>
      <c r="B350" s="17" t="s">
        <v>1743</v>
      </c>
      <c r="C350" s="17" t="s">
        <v>2710</v>
      </c>
      <c r="D350" s="17" t="s">
        <v>2325</v>
      </c>
      <c r="E350" s="17">
        <v>10.25</v>
      </c>
      <c r="F350" s="111">
        <v>44716</v>
      </c>
      <c r="G350" s="17" t="s">
        <v>2335</v>
      </c>
      <c r="H350" s="17" t="s">
        <v>2327</v>
      </c>
    </row>
    <row r="351" spans="1:8" x14ac:dyDescent="0.35">
      <c r="A351" s="17">
        <f t="shared" si="5"/>
        <v>350</v>
      </c>
      <c r="B351" s="17" t="s">
        <v>1745</v>
      </c>
      <c r="C351" s="17" t="s">
        <v>2711</v>
      </c>
      <c r="D351" s="17" t="s">
        <v>2325</v>
      </c>
      <c r="E351" s="17">
        <v>11.2</v>
      </c>
      <c r="F351" s="111">
        <v>45999</v>
      </c>
      <c r="G351" s="17" t="s">
        <v>2335</v>
      </c>
      <c r="H351" s="17" t="s">
        <v>2327</v>
      </c>
    </row>
    <row r="352" spans="1:8" x14ac:dyDescent="0.35">
      <c r="A352" s="17">
        <f t="shared" si="5"/>
        <v>351</v>
      </c>
      <c r="B352" s="17" t="s">
        <v>1747</v>
      </c>
      <c r="C352" s="17" t="s">
        <v>2712</v>
      </c>
      <c r="D352" s="17" t="s">
        <v>2325</v>
      </c>
      <c r="E352" s="17">
        <v>9</v>
      </c>
      <c r="F352" s="111">
        <v>45171</v>
      </c>
      <c r="G352" s="17" t="s">
        <v>2335</v>
      </c>
      <c r="H352" s="17" t="s">
        <v>2327</v>
      </c>
    </row>
    <row r="353" spans="1:8" x14ac:dyDescent="0.35">
      <c r="A353" s="17">
        <f t="shared" si="5"/>
        <v>352</v>
      </c>
      <c r="B353" s="17" t="s">
        <v>1749</v>
      </c>
      <c r="C353" s="17" t="s">
        <v>2713</v>
      </c>
      <c r="D353" s="17" t="s">
        <v>2325</v>
      </c>
      <c r="E353" s="17">
        <v>10.4</v>
      </c>
      <c r="F353" s="111">
        <v>45812</v>
      </c>
      <c r="G353" s="17" t="s">
        <v>2335</v>
      </c>
      <c r="H353" s="17" t="s">
        <v>2327</v>
      </c>
    </row>
    <row r="354" spans="1:8" x14ac:dyDescent="0.35">
      <c r="A354" s="17">
        <f t="shared" si="5"/>
        <v>353</v>
      </c>
      <c r="B354" s="17" t="s">
        <v>1751</v>
      </c>
      <c r="C354" s="17" t="s">
        <v>2714</v>
      </c>
      <c r="D354" s="17" t="s">
        <v>2325</v>
      </c>
      <c r="E354" s="17">
        <v>9.15</v>
      </c>
      <c r="F354" s="111">
        <v>46267</v>
      </c>
      <c r="G354" s="17" t="s">
        <v>2335</v>
      </c>
      <c r="H354" s="17" t="s">
        <v>2327</v>
      </c>
    </row>
    <row r="355" spans="1:8" x14ac:dyDescent="0.35">
      <c r="A355" s="17">
        <f t="shared" si="5"/>
        <v>354</v>
      </c>
      <c r="B355" s="17" t="s">
        <v>1753</v>
      </c>
      <c r="C355" s="17" t="s">
        <v>2715</v>
      </c>
      <c r="D355" s="17" t="s">
        <v>2325</v>
      </c>
      <c r="E355" s="17">
        <v>7</v>
      </c>
      <c r="F355" s="111">
        <v>43261</v>
      </c>
      <c r="G355" s="17" t="s">
        <v>2335</v>
      </c>
      <c r="H355" s="17" t="s">
        <v>2327</v>
      </c>
    </row>
    <row r="356" spans="1:8" x14ac:dyDescent="0.35">
      <c r="A356" s="17">
        <f t="shared" si="5"/>
        <v>355</v>
      </c>
      <c r="B356" s="17" t="s">
        <v>1754</v>
      </c>
      <c r="C356" s="17" t="s">
        <v>2716</v>
      </c>
      <c r="D356" s="17" t="s">
        <v>2325</v>
      </c>
      <c r="E356" s="17">
        <v>6.15</v>
      </c>
      <c r="F356" s="111">
        <v>43423</v>
      </c>
      <c r="G356" s="17" t="s">
        <v>2335</v>
      </c>
      <c r="H356" s="17" t="s">
        <v>2327</v>
      </c>
    </row>
    <row r="357" spans="1:8" x14ac:dyDescent="0.35">
      <c r="A357" s="17">
        <f t="shared" si="5"/>
        <v>356</v>
      </c>
      <c r="B357" s="17" t="s">
        <v>1755</v>
      </c>
      <c r="C357" s="17" t="s">
        <v>2717</v>
      </c>
      <c r="D357" s="17" t="s">
        <v>2325</v>
      </c>
      <c r="E357" s="17">
        <v>8.15</v>
      </c>
      <c r="F357" s="111">
        <v>43982</v>
      </c>
      <c r="G357" s="17" t="s">
        <v>2335</v>
      </c>
      <c r="H357" s="17" t="s">
        <v>2327</v>
      </c>
    </row>
    <row r="358" spans="1:8" x14ac:dyDescent="0.35">
      <c r="A358" s="17">
        <f t="shared" si="5"/>
        <v>357</v>
      </c>
      <c r="B358" s="17" t="s">
        <v>1757</v>
      </c>
      <c r="C358" s="17" t="s">
        <v>2718</v>
      </c>
      <c r="D358" s="17" t="s">
        <v>2325</v>
      </c>
      <c r="E358" s="17">
        <v>7.45</v>
      </c>
      <c r="F358" s="111">
        <v>44144</v>
      </c>
      <c r="G358" s="17" t="s">
        <v>2335</v>
      </c>
      <c r="H358" s="17" t="s">
        <v>2327</v>
      </c>
    </row>
    <row r="359" spans="1:8" x14ac:dyDescent="0.35">
      <c r="A359" s="17">
        <f t="shared" si="5"/>
        <v>358</v>
      </c>
      <c r="B359" s="17" t="s">
        <v>1759</v>
      </c>
      <c r="C359" s="17" t="s">
        <v>2719</v>
      </c>
      <c r="D359" s="17" t="s">
        <v>2325</v>
      </c>
      <c r="E359" s="17">
        <v>8.5500000000000007</v>
      </c>
      <c r="F359" s="111">
        <v>44712</v>
      </c>
      <c r="G359" s="17" t="s">
        <v>2335</v>
      </c>
      <c r="H359" s="17" t="s">
        <v>2327</v>
      </c>
    </row>
    <row r="360" spans="1:8" x14ac:dyDescent="0.35">
      <c r="A360" s="17">
        <f t="shared" si="5"/>
        <v>359</v>
      </c>
      <c r="B360" s="17" t="s">
        <v>1761</v>
      </c>
      <c r="C360" s="17" t="s">
        <v>2720</v>
      </c>
      <c r="D360" s="17" t="s">
        <v>2325</v>
      </c>
      <c r="E360" s="17">
        <v>7.65</v>
      </c>
      <c r="F360" s="111">
        <v>44874</v>
      </c>
      <c r="G360" s="17" t="s">
        <v>2335</v>
      </c>
      <c r="H360" s="17" t="s">
        <v>2327</v>
      </c>
    </row>
    <row r="361" spans="1:8" x14ac:dyDescent="0.35">
      <c r="A361" s="17">
        <f t="shared" si="5"/>
        <v>360</v>
      </c>
      <c r="B361" s="17" t="s">
        <v>1763</v>
      </c>
      <c r="C361" s="17" t="s">
        <v>2721</v>
      </c>
      <c r="D361" s="17" t="s">
        <v>2325</v>
      </c>
      <c r="E361" s="17">
        <v>8.9</v>
      </c>
      <c r="F361" s="111">
        <v>45443</v>
      </c>
      <c r="G361" s="17" t="s">
        <v>2335</v>
      </c>
      <c r="H361" s="17" t="s">
        <v>2327</v>
      </c>
    </row>
    <row r="362" spans="1:8" x14ac:dyDescent="0.35">
      <c r="A362" s="17">
        <f t="shared" si="5"/>
        <v>361</v>
      </c>
      <c r="B362" s="17" t="s">
        <v>1765</v>
      </c>
      <c r="C362" s="17" t="s">
        <v>2722</v>
      </c>
      <c r="D362" s="17" t="s">
        <v>2325</v>
      </c>
      <c r="E362" s="17">
        <v>7.95</v>
      </c>
      <c r="F362" s="111">
        <v>45605</v>
      </c>
      <c r="G362" s="17" t="s">
        <v>2335</v>
      </c>
      <c r="H362" s="17" t="s">
        <v>2327</v>
      </c>
    </row>
    <row r="363" spans="1:8" x14ac:dyDescent="0.35">
      <c r="A363" s="17">
        <f t="shared" si="5"/>
        <v>362</v>
      </c>
      <c r="B363" s="17" t="s">
        <v>1767</v>
      </c>
      <c r="C363" s="17" t="s">
        <v>2723</v>
      </c>
      <c r="D363" s="17" t="s">
        <v>2325</v>
      </c>
      <c r="E363" s="17">
        <v>9.25</v>
      </c>
      <c r="F363" s="111">
        <v>46538</v>
      </c>
      <c r="G363" s="17" t="s">
        <v>2335</v>
      </c>
      <c r="H363" s="17" t="s">
        <v>2327</v>
      </c>
    </row>
    <row r="364" spans="1:8" x14ac:dyDescent="0.35">
      <c r="A364" s="17">
        <f t="shared" si="5"/>
        <v>363</v>
      </c>
      <c r="B364" s="17" t="s">
        <v>1769</v>
      </c>
      <c r="C364" s="17" t="s">
        <v>2724</v>
      </c>
      <c r="D364" s="17" t="s">
        <v>2325</v>
      </c>
      <c r="E364" s="17">
        <v>8.65</v>
      </c>
      <c r="F364" s="111">
        <v>46700</v>
      </c>
      <c r="G364" s="17" t="s">
        <v>2335</v>
      </c>
      <c r="H364" s="17" t="s">
        <v>2327</v>
      </c>
    </row>
    <row r="365" spans="1:8" x14ac:dyDescent="0.35">
      <c r="A365" s="17">
        <f t="shared" si="5"/>
        <v>364</v>
      </c>
      <c r="B365" s="17" t="s">
        <v>1771</v>
      </c>
      <c r="C365" s="17" t="s">
        <v>2725</v>
      </c>
      <c r="D365" s="17" t="s">
        <v>2325</v>
      </c>
      <c r="E365" s="17">
        <v>8.625</v>
      </c>
      <c r="F365" s="111">
        <v>43643</v>
      </c>
      <c r="G365" s="17" t="s">
        <v>2335</v>
      </c>
      <c r="H365" s="17" t="s">
        <v>2327</v>
      </c>
    </row>
    <row r="366" spans="1:8" x14ac:dyDescent="0.35">
      <c r="A366" s="17">
        <f t="shared" si="5"/>
        <v>365</v>
      </c>
      <c r="B366" s="17" t="s">
        <v>1773</v>
      </c>
      <c r="C366" s="17" t="s">
        <v>2726</v>
      </c>
      <c r="D366" s="17" t="s">
        <v>2325</v>
      </c>
      <c r="E366" s="17">
        <v>8.875</v>
      </c>
      <c r="F366" s="111">
        <v>44739</v>
      </c>
      <c r="G366" s="17" t="s">
        <v>2335</v>
      </c>
      <c r="H366" s="17" t="s">
        <v>2327</v>
      </c>
    </row>
    <row r="367" spans="1:8" x14ac:dyDescent="0.35">
      <c r="A367" s="17">
        <f t="shared" si="5"/>
        <v>366</v>
      </c>
      <c r="B367" s="17" t="s">
        <v>1775</v>
      </c>
      <c r="C367" s="17" t="s">
        <v>2727</v>
      </c>
      <c r="D367" s="17" t="s">
        <v>2325</v>
      </c>
      <c r="E367" s="17">
        <v>9.35</v>
      </c>
      <c r="F367" s="111">
        <v>44116</v>
      </c>
      <c r="G367" s="17" t="s">
        <v>2363</v>
      </c>
      <c r="H367" s="17" t="s">
        <v>2327</v>
      </c>
    </row>
    <row r="368" spans="1:8" x14ac:dyDescent="0.35">
      <c r="A368" s="17">
        <f t="shared" si="5"/>
        <v>367</v>
      </c>
      <c r="B368" s="17" t="s">
        <v>1777</v>
      </c>
      <c r="C368" s="17" t="s">
        <v>2728</v>
      </c>
      <c r="D368" s="17" t="s">
        <v>2325</v>
      </c>
      <c r="E368" s="17">
        <v>9.25</v>
      </c>
      <c r="F368" s="111">
        <v>43800</v>
      </c>
      <c r="G368" s="17" t="s">
        <v>2374</v>
      </c>
      <c r="H368" s="17" t="s">
        <v>2327</v>
      </c>
    </row>
    <row r="369" spans="1:8" x14ac:dyDescent="0.35">
      <c r="A369" s="17">
        <f t="shared" si="5"/>
        <v>368</v>
      </c>
      <c r="B369" s="17" t="s">
        <v>1779</v>
      </c>
      <c r="C369" s="17" t="s">
        <v>2729</v>
      </c>
      <c r="D369" s="17" t="s">
        <v>2325</v>
      </c>
      <c r="E369" s="17">
        <v>9.75</v>
      </c>
      <c r="F369" s="111">
        <v>44501</v>
      </c>
      <c r="G369" s="17" t="s">
        <v>2374</v>
      </c>
      <c r="H369" s="17" t="s">
        <v>2327</v>
      </c>
    </row>
    <row r="370" spans="1:8" x14ac:dyDescent="0.35">
      <c r="A370" s="17">
        <f t="shared" si="5"/>
        <v>369</v>
      </c>
      <c r="B370" s="17" t="s">
        <v>1781</v>
      </c>
      <c r="C370" s="17" t="s">
        <v>2730</v>
      </c>
      <c r="D370" s="17" t="s">
        <v>2325</v>
      </c>
      <c r="E370" s="17">
        <v>9.6</v>
      </c>
      <c r="F370" s="111">
        <v>44672</v>
      </c>
      <c r="G370" s="17" t="s">
        <v>2374</v>
      </c>
      <c r="H370" s="17" t="s">
        <v>2327</v>
      </c>
    </row>
    <row r="371" spans="1:8" x14ac:dyDescent="0.35">
      <c r="A371" s="17">
        <f t="shared" si="5"/>
        <v>370</v>
      </c>
      <c r="B371" s="17" t="s">
        <v>1783</v>
      </c>
      <c r="C371" s="17" t="s">
        <v>2731</v>
      </c>
      <c r="D371" s="17" t="s">
        <v>2325</v>
      </c>
      <c r="E371" s="17">
        <v>8.9</v>
      </c>
      <c r="F371" s="111">
        <v>43370</v>
      </c>
      <c r="G371" s="17" t="s">
        <v>2363</v>
      </c>
      <c r="H371" s="17" t="s">
        <v>2327</v>
      </c>
    </row>
    <row r="372" spans="1:8" x14ac:dyDescent="0.35">
      <c r="A372" s="17">
        <f t="shared" si="5"/>
        <v>371</v>
      </c>
      <c r="B372" s="17" t="s">
        <v>1784</v>
      </c>
      <c r="C372" s="17" t="s">
        <v>2732</v>
      </c>
      <c r="D372" s="17" t="s">
        <v>2325</v>
      </c>
      <c r="E372" s="17">
        <v>9.85</v>
      </c>
      <c r="F372" s="111">
        <v>43727</v>
      </c>
      <c r="G372" s="17" t="s">
        <v>2363</v>
      </c>
      <c r="H372" s="17" t="s">
        <v>2327</v>
      </c>
    </row>
    <row r="373" spans="1:8" x14ac:dyDescent="0.35">
      <c r="A373" s="17">
        <f t="shared" si="5"/>
        <v>372</v>
      </c>
      <c r="B373" s="17" t="s">
        <v>1786</v>
      </c>
      <c r="C373" s="17" t="s">
        <v>2733</v>
      </c>
      <c r="D373" s="17" t="s">
        <v>2325</v>
      </c>
      <c r="E373" s="17">
        <v>7.75</v>
      </c>
      <c r="F373" s="111">
        <v>44886</v>
      </c>
      <c r="G373" s="17" t="s">
        <v>2335</v>
      </c>
      <c r="H373" s="17" t="s">
        <v>2327</v>
      </c>
    </row>
    <row r="374" spans="1:8" x14ac:dyDescent="0.35">
      <c r="A374" s="17">
        <f t="shared" si="5"/>
        <v>373</v>
      </c>
      <c r="B374" s="17" t="s">
        <v>1788</v>
      </c>
      <c r="C374" s="17" t="s">
        <v>2734</v>
      </c>
      <c r="D374" s="17" t="s">
        <v>2325</v>
      </c>
      <c r="E374" s="17">
        <v>8.25</v>
      </c>
      <c r="F374" s="111">
        <v>45617</v>
      </c>
      <c r="G374" s="17" t="s">
        <v>2335</v>
      </c>
      <c r="H374" s="17" t="s">
        <v>2327</v>
      </c>
    </row>
    <row r="375" spans="1:8" x14ac:dyDescent="0.35">
      <c r="A375" s="17">
        <f t="shared" si="5"/>
        <v>374</v>
      </c>
      <c r="B375" s="17" t="s">
        <v>1790</v>
      </c>
      <c r="C375" s="17" t="s">
        <v>2735</v>
      </c>
      <c r="D375" s="17" t="s">
        <v>2325</v>
      </c>
      <c r="E375" s="17">
        <v>9.9499999999999993</v>
      </c>
      <c r="F375" s="111">
        <v>45281</v>
      </c>
      <c r="G375" s="17" t="s">
        <v>2397</v>
      </c>
      <c r="H375" s="17" t="s">
        <v>2327</v>
      </c>
    </row>
    <row r="376" spans="1:8" x14ac:dyDescent="0.35">
      <c r="A376" s="17">
        <f t="shared" si="5"/>
        <v>375</v>
      </c>
      <c r="B376" s="17" t="s">
        <v>1792</v>
      </c>
      <c r="C376" s="17" t="s">
        <v>2736</v>
      </c>
      <c r="D376" s="17" t="s">
        <v>2325</v>
      </c>
      <c r="E376" s="17">
        <v>9.75</v>
      </c>
      <c r="F376" s="111">
        <v>43270</v>
      </c>
      <c r="G376" s="17" t="s">
        <v>2326</v>
      </c>
      <c r="H376" s="17" t="s">
        <v>2327</v>
      </c>
    </row>
    <row r="377" spans="1:8" x14ac:dyDescent="0.35">
      <c r="A377" s="17">
        <f t="shared" si="5"/>
        <v>376</v>
      </c>
      <c r="B377" s="17" t="s">
        <v>1793</v>
      </c>
      <c r="C377" s="17" t="s">
        <v>2737</v>
      </c>
      <c r="D377" s="17" t="s">
        <v>2325</v>
      </c>
      <c r="E377" s="17">
        <v>9</v>
      </c>
      <c r="F377" s="111">
        <v>44163</v>
      </c>
      <c r="G377" s="17" t="s">
        <v>2326</v>
      </c>
      <c r="H377" s="17" t="s">
        <v>2327</v>
      </c>
    </row>
    <row r="378" spans="1:8" x14ac:dyDescent="0.35">
      <c r="A378" s="17">
        <f t="shared" si="5"/>
        <v>377</v>
      </c>
      <c r="B378" s="17" t="s">
        <v>1795</v>
      </c>
      <c r="C378" s="17" t="s">
        <v>2738</v>
      </c>
      <c r="D378" s="17" t="s">
        <v>2325</v>
      </c>
      <c r="E378" s="17">
        <v>10</v>
      </c>
      <c r="F378" s="111">
        <v>44893</v>
      </c>
      <c r="G378" s="17" t="s">
        <v>2326</v>
      </c>
      <c r="H378" s="17" t="s">
        <v>2327</v>
      </c>
    </row>
    <row r="379" spans="1:8" x14ac:dyDescent="0.35">
      <c r="A379" s="17">
        <f t="shared" si="5"/>
        <v>378</v>
      </c>
      <c r="B379" s="17" t="s">
        <v>1797</v>
      </c>
      <c r="C379" s="17" t="s">
        <v>2739</v>
      </c>
      <c r="D379" s="17" t="s">
        <v>2325</v>
      </c>
      <c r="E379" s="17">
        <v>10.5</v>
      </c>
      <c r="F379" s="111">
        <v>44733</v>
      </c>
      <c r="G379" s="17" t="s">
        <v>2326</v>
      </c>
      <c r="H379" s="17" t="s">
        <v>2327</v>
      </c>
    </row>
    <row r="380" spans="1:8" x14ac:dyDescent="0.35">
      <c r="A380" s="17">
        <f t="shared" si="5"/>
        <v>379</v>
      </c>
      <c r="B380" s="17" t="s">
        <v>1799</v>
      </c>
      <c r="C380" s="17" t="s">
        <v>2740</v>
      </c>
      <c r="D380" s="17" t="s">
        <v>2325</v>
      </c>
      <c r="E380" s="17">
        <v>11.5</v>
      </c>
      <c r="F380" s="111">
        <v>43516</v>
      </c>
      <c r="G380" s="17" t="s">
        <v>2368</v>
      </c>
      <c r="H380" s="17" t="s">
        <v>2327</v>
      </c>
    </row>
    <row r="381" spans="1:8" x14ac:dyDescent="0.35">
      <c r="A381" s="17">
        <f t="shared" si="5"/>
        <v>380</v>
      </c>
      <c r="B381" s="17" t="s">
        <v>1800</v>
      </c>
      <c r="C381" s="17" t="s">
        <v>2741</v>
      </c>
      <c r="D381" s="17" t="s">
        <v>2325</v>
      </c>
      <c r="E381" s="17">
        <v>10.9</v>
      </c>
      <c r="F381" s="111">
        <v>43727</v>
      </c>
      <c r="G381" s="17" t="s">
        <v>2368</v>
      </c>
      <c r="H381" s="17" t="s">
        <v>2327</v>
      </c>
    </row>
    <row r="382" spans="1:8" x14ac:dyDescent="0.35">
      <c r="A382" s="17">
        <f t="shared" si="5"/>
        <v>381</v>
      </c>
      <c r="B382" s="17" t="s">
        <v>1802</v>
      </c>
      <c r="C382" s="17" t="s">
        <v>2742</v>
      </c>
      <c r="D382" s="17" t="s">
        <v>2325</v>
      </c>
      <c r="E382" s="17">
        <v>10.75</v>
      </c>
      <c r="F382" s="111">
        <v>45568</v>
      </c>
      <c r="G382" s="17" t="s">
        <v>2378</v>
      </c>
      <c r="H382" s="17" t="s">
        <v>2327</v>
      </c>
    </row>
    <row r="383" spans="1:8" x14ac:dyDescent="0.35">
      <c r="A383" s="17">
        <f t="shared" si="5"/>
        <v>382</v>
      </c>
      <c r="B383" s="17" t="s">
        <v>1804</v>
      </c>
      <c r="C383" s="17" t="s">
        <v>2743</v>
      </c>
      <c r="D383" s="17" t="s">
        <v>2325</v>
      </c>
      <c r="E383" s="17">
        <v>11</v>
      </c>
      <c r="F383" s="111">
        <v>44017</v>
      </c>
      <c r="G383" s="17" t="s">
        <v>2326</v>
      </c>
      <c r="H383" s="17" t="s">
        <v>2327</v>
      </c>
    </row>
    <row r="384" spans="1:8" x14ac:dyDescent="0.35">
      <c r="A384" s="17">
        <f t="shared" si="5"/>
        <v>383</v>
      </c>
      <c r="B384" s="17" t="s">
        <v>1806</v>
      </c>
      <c r="C384" s="17" t="s">
        <v>2744</v>
      </c>
      <c r="D384" s="17" t="s">
        <v>2325</v>
      </c>
      <c r="E384" s="17">
        <v>12.5</v>
      </c>
      <c r="F384" s="111">
        <v>44547</v>
      </c>
      <c r="G384" s="17" t="s">
        <v>2378</v>
      </c>
      <c r="H384" s="17" t="s">
        <v>2327</v>
      </c>
    </row>
    <row r="385" spans="1:8" x14ac:dyDescent="0.35">
      <c r="A385" s="17">
        <f t="shared" si="5"/>
        <v>384</v>
      </c>
      <c r="B385" s="17" t="s">
        <v>1808</v>
      </c>
      <c r="C385" s="17" t="s">
        <v>2745</v>
      </c>
      <c r="D385" s="17" t="s">
        <v>2325</v>
      </c>
      <c r="E385" s="17">
        <v>12</v>
      </c>
      <c r="F385" s="111">
        <v>43288</v>
      </c>
      <c r="G385" s="17" t="s">
        <v>2366</v>
      </c>
      <c r="H385" s="17" t="s">
        <v>2327</v>
      </c>
    </row>
    <row r="386" spans="1:8" x14ac:dyDescent="0.35">
      <c r="A386" s="17">
        <f t="shared" si="5"/>
        <v>385</v>
      </c>
      <c r="B386" s="17" t="s">
        <v>1809</v>
      </c>
      <c r="C386" s="17" t="s">
        <v>2746</v>
      </c>
      <c r="D386" s="17" t="s">
        <v>2325</v>
      </c>
      <c r="E386" s="17">
        <v>12.5</v>
      </c>
      <c r="F386" s="111">
        <v>44019</v>
      </c>
      <c r="G386" s="17" t="s">
        <v>2366</v>
      </c>
      <c r="H386" s="17" t="s">
        <v>2327</v>
      </c>
    </row>
    <row r="387" spans="1:8" x14ac:dyDescent="0.35">
      <c r="A387" s="17">
        <f t="shared" si="5"/>
        <v>386</v>
      </c>
      <c r="B387" s="17" t="s">
        <v>1811</v>
      </c>
      <c r="C387" s="17" t="s">
        <v>2747</v>
      </c>
      <c r="D387" s="17" t="s">
        <v>2325</v>
      </c>
      <c r="E387" s="17">
        <v>11</v>
      </c>
      <c r="F387" s="111">
        <v>43096</v>
      </c>
      <c r="G387" s="17" t="s">
        <v>2366</v>
      </c>
      <c r="H387" s="17" t="s">
        <v>2327</v>
      </c>
    </row>
    <row r="388" spans="1:8" x14ac:dyDescent="0.35">
      <c r="A388" s="17">
        <f t="shared" ref="A388:A451" si="6">+A387+1</f>
        <v>387</v>
      </c>
      <c r="B388" s="17" t="s">
        <v>1812</v>
      </c>
      <c r="C388" s="17" t="s">
        <v>2748</v>
      </c>
      <c r="D388" s="17" t="s">
        <v>2325</v>
      </c>
      <c r="E388" s="17">
        <v>8.8000000000000007</v>
      </c>
      <c r="F388" s="111">
        <v>43088</v>
      </c>
      <c r="G388" s="17" t="s">
        <v>2541</v>
      </c>
      <c r="H388" s="17" t="s">
        <v>2327</v>
      </c>
    </row>
    <row r="389" spans="1:8" x14ac:dyDescent="0.35">
      <c r="A389" s="17">
        <f t="shared" si="6"/>
        <v>388</v>
      </c>
      <c r="B389" s="17" t="s">
        <v>1813</v>
      </c>
      <c r="C389" s="17" t="s">
        <v>2749</v>
      </c>
      <c r="D389" s="17" t="s">
        <v>2325</v>
      </c>
      <c r="E389" s="17">
        <v>8.85</v>
      </c>
      <c r="F389" s="111">
        <v>43174</v>
      </c>
      <c r="G389" s="17" t="s">
        <v>2541</v>
      </c>
      <c r="H389" s="17" t="s">
        <v>2327</v>
      </c>
    </row>
    <row r="390" spans="1:8" x14ac:dyDescent="0.35">
      <c r="A390" s="17">
        <f t="shared" si="6"/>
        <v>389</v>
      </c>
      <c r="B390" s="17" t="s">
        <v>1814</v>
      </c>
      <c r="C390" s="17" t="s">
        <v>2750</v>
      </c>
      <c r="D390" s="17" t="s">
        <v>2325</v>
      </c>
      <c r="E390" s="17">
        <v>10.8</v>
      </c>
      <c r="F390" s="111">
        <v>43661</v>
      </c>
      <c r="G390" s="17" t="s">
        <v>2541</v>
      </c>
      <c r="H390" s="17" t="s">
        <v>2327</v>
      </c>
    </row>
    <row r="391" spans="1:8" x14ac:dyDescent="0.35">
      <c r="A391" s="17">
        <f t="shared" si="6"/>
        <v>390</v>
      </c>
      <c r="B391" s="17" t="s">
        <v>1816</v>
      </c>
      <c r="C391" s="17" t="s">
        <v>2751</v>
      </c>
      <c r="D391" s="17" t="s">
        <v>2325</v>
      </c>
      <c r="E391" s="17">
        <v>10.8</v>
      </c>
      <c r="F391" s="111">
        <v>43738</v>
      </c>
      <c r="G391" s="17" t="s">
        <v>2541</v>
      </c>
      <c r="H391" s="17" t="s">
        <v>2327</v>
      </c>
    </row>
    <row r="392" spans="1:8" x14ac:dyDescent="0.35">
      <c r="A392" s="17">
        <f t="shared" si="6"/>
        <v>391</v>
      </c>
      <c r="B392" s="17" t="s">
        <v>1818</v>
      </c>
      <c r="C392" s="17" t="s">
        <v>2752</v>
      </c>
      <c r="D392" s="17" t="s">
        <v>2325</v>
      </c>
      <c r="E392" s="17">
        <v>10.8</v>
      </c>
      <c r="F392" s="111">
        <v>43820</v>
      </c>
      <c r="G392" s="17" t="s">
        <v>2541</v>
      </c>
      <c r="H392" s="17" t="s">
        <v>2327</v>
      </c>
    </row>
    <row r="393" spans="1:8" x14ac:dyDescent="0.35">
      <c r="A393" s="17">
        <f t="shared" si="6"/>
        <v>392</v>
      </c>
      <c r="B393" s="17" t="s">
        <v>1820</v>
      </c>
      <c r="C393" s="17" t="s">
        <v>2753</v>
      </c>
      <c r="D393" s="17" t="s">
        <v>2325</v>
      </c>
      <c r="E393" s="17">
        <v>10.8</v>
      </c>
      <c r="F393" s="111">
        <v>43920</v>
      </c>
      <c r="G393" s="17" t="s">
        <v>2541</v>
      </c>
      <c r="H393" s="17" t="s">
        <v>2327</v>
      </c>
    </row>
    <row r="394" spans="1:8" x14ac:dyDescent="0.35">
      <c r="A394" s="17">
        <f t="shared" si="6"/>
        <v>393</v>
      </c>
      <c r="B394" s="17" t="s">
        <v>1822</v>
      </c>
      <c r="C394" s="17" t="s">
        <v>2754</v>
      </c>
      <c r="D394" s="17" t="s">
        <v>2325</v>
      </c>
      <c r="E394" s="17">
        <v>8.75</v>
      </c>
      <c r="F394" s="111">
        <v>43275</v>
      </c>
      <c r="G394" s="17" t="s">
        <v>2541</v>
      </c>
      <c r="H394" s="17" t="s">
        <v>2327</v>
      </c>
    </row>
    <row r="395" spans="1:8" x14ac:dyDescent="0.35">
      <c r="A395" s="17">
        <f t="shared" si="6"/>
        <v>394</v>
      </c>
      <c r="B395" s="17" t="s">
        <v>1823</v>
      </c>
      <c r="C395" s="17" t="s">
        <v>2755</v>
      </c>
      <c r="D395" s="17" t="s">
        <v>2325</v>
      </c>
      <c r="E395" s="17">
        <v>10.3</v>
      </c>
      <c r="F395" s="111">
        <v>44283</v>
      </c>
      <c r="G395" s="17" t="s">
        <v>2541</v>
      </c>
      <c r="H395" s="17" t="s">
        <v>2327</v>
      </c>
    </row>
    <row r="396" spans="1:8" x14ac:dyDescent="0.35">
      <c r="A396" s="17">
        <f t="shared" si="6"/>
        <v>395</v>
      </c>
      <c r="B396" s="17" t="s">
        <v>1825</v>
      </c>
      <c r="C396" s="17" t="s">
        <v>2756</v>
      </c>
      <c r="D396" s="17" t="s">
        <v>2325</v>
      </c>
      <c r="E396" s="17">
        <v>11.3</v>
      </c>
      <c r="F396" s="111">
        <v>44392</v>
      </c>
      <c r="G396" s="17" t="s">
        <v>2541</v>
      </c>
      <c r="H396" s="17" t="s">
        <v>2327</v>
      </c>
    </row>
    <row r="397" spans="1:8" x14ac:dyDescent="0.35">
      <c r="A397" s="17">
        <f t="shared" si="6"/>
        <v>396</v>
      </c>
      <c r="B397" s="17" t="s">
        <v>1827</v>
      </c>
      <c r="C397" s="17" t="s">
        <v>2757</v>
      </c>
      <c r="D397" s="17" t="s">
        <v>2325</v>
      </c>
      <c r="E397" s="17">
        <v>11.3</v>
      </c>
      <c r="F397" s="111">
        <v>44469</v>
      </c>
      <c r="G397" s="17" t="s">
        <v>2541</v>
      </c>
      <c r="H397" s="17" t="s">
        <v>2327</v>
      </c>
    </row>
    <row r="398" spans="1:8" x14ac:dyDescent="0.35">
      <c r="A398" s="17">
        <f t="shared" si="6"/>
        <v>397</v>
      </c>
      <c r="B398" s="17" t="s">
        <v>1829</v>
      </c>
      <c r="C398" s="17" t="s">
        <v>2758</v>
      </c>
      <c r="D398" s="17" t="s">
        <v>2325</v>
      </c>
      <c r="E398" s="17">
        <v>11.3</v>
      </c>
      <c r="F398" s="111">
        <v>44551</v>
      </c>
      <c r="G398" s="17" t="s">
        <v>2541</v>
      </c>
      <c r="H398" s="17" t="s">
        <v>2327</v>
      </c>
    </row>
    <row r="399" spans="1:8" x14ac:dyDescent="0.35">
      <c r="A399" s="17">
        <f t="shared" si="6"/>
        <v>398</v>
      </c>
      <c r="B399" s="17" t="s">
        <v>1831</v>
      </c>
      <c r="C399" s="17" t="s">
        <v>2759</v>
      </c>
      <c r="D399" s="17" t="s">
        <v>2325</v>
      </c>
      <c r="E399" s="17">
        <v>11.3</v>
      </c>
      <c r="F399" s="111">
        <v>44650</v>
      </c>
      <c r="G399" s="17" t="s">
        <v>2541</v>
      </c>
      <c r="H399" s="17" t="s">
        <v>2327</v>
      </c>
    </row>
    <row r="400" spans="1:8" x14ac:dyDescent="0.35">
      <c r="A400" s="17">
        <f t="shared" si="6"/>
        <v>399</v>
      </c>
      <c r="B400" s="17" t="s">
        <v>1833</v>
      </c>
      <c r="C400" s="17" t="s">
        <v>2760</v>
      </c>
      <c r="D400" s="17" t="s">
        <v>2325</v>
      </c>
      <c r="E400" s="17">
        <v>10.8</v>
      </c>
      <c r="F400" s="111">
        <v>43996</v>
      </c>
      <c r="G400" s="17" t="s">
        <v>2541</v>
      </c>
      <c r="H400" s="17" t="s">
        <v>2327</v>
      </c>
    </row>
    <row r="401" spans="1:8" x14ac:dyDescent="0.35">
      <c r="A401" s="17">
        <f t="shared" si="6"/>
        <v>400</v>
      </c>
      <c r="B401" s="17" t="s">
        <v>1835</v>
      </c>
      <c r="C401" s="17" t="s">
        <v>2761</v>
      </c>
      <c r="D401" s="17" t="s">
        <v>2325</v>
      </c>
      <c r="E401" s="17">
        <v>10.8</v>
      </c>
      <c r="F401" s="111">
        <v>44832</v>
      </c>
      <c r="G401" s="17" t="s">
        <v>2541</v>
      </c>
      <c r="H401" s="17" t="s">
        <v>2327</v>
      </c>
    </row>
    <row r="402" spans="1:8" x14ac:dyDescent="0.35">
      <c r="A402" s="17">
        <f t="shared" si="6"/>
        <v>401</v>
      </c>
      <c r="B402" s="17" t="s">
        <v>1837</v>
      </c>
      <c r="C402" s="17" t="s">
        <v>2762</v>
      </c>
      <c r="D402" s="17" t="s">
        <v>2325</v>
      </c>
      <c r="E402" s="17">
        <v>11.8</v>
      </c>
      <c r="F402" s="111">
        <v>45281</v>
      </c>
      <c r="G402" s="17" t="s">
        <v>2541</v>
      </c>
      <c r="H402" s="17" t="s">
        <v>2327</v>
      </c>
    </row>
    <row r="403" spans="1:8" x14ac:dyDescent="0.35">
      <c r="A403" s="17">
        <f t="shared" si="6"/>
        <v>402</v>
      </c>
      <c r="B403" s="17" t="s">
        <v>1839</v>
      </c>
      <c r="C403" s="17" t="s">
        <v>2763</v>
      </c>
      <c r="D403" s="17" t="s">
        <v>2325</v>
      </c>
      <c r="E403" s="17">
        <v>11.8</v>
      </c>
      <c r="F403" s="111">
        <v>45381</v>
      </c>
      <c r="G403" s="17" t="s">
        <v>2541</v>
      </c>
      <c r="H403" s="17" t="s">
        <v>2327</v>
      </c>
    </row>
    <row r="404" spans="1:8" x14ac:dyDescent="0.35">
      <c r="A404" s="17">
        <f t="shared" si="6"/>
        <v>403</v>
      </c>
      <c r="B404" s="17" t="s">
        <v>1841</v>
      </c>
      <c r="C404" s="17" t="s">
        <v>2764</v>
      </c>
      <c r="D404" s="17" t="s">
        <v>2325</v>
      </c>
      <c r="E404" s="17">
        <v>11.3</v>
      </c>
      <c r="F404" s="111">
        <v>44726</v>
      </c>
      <c r="G404" s="17" t="s">
        <v>2541</v>
      </c>
      <c r="H404" s="17" t="s">
        <v>2327</v>
      </c>
    </row>
    <row r="405" spans="1:8" x14ac:dyDescent="0.35">
      <c r="A405" s="17">
        <f t="shared" si="6"/>
        <v>404</v>
      </c>
      <c r="B405" s="17" t="s">
        <v>1843</v>
      </c>
      <c r="C405" s="17" t="s">
        <v>2765</v>
      </c>
      <c r="D405" s="17" t="s">
        <v>2325</v>
      </c>
      <c r="E405" s="17">
        <v>11.5</v>
      </c>
      <c r="F405" s="111">
        <v>43228</v>
      </c>
      <c r="G405" s="17" t="s">
        <v>2366</v>
      </c>
      <c r="H405" s="17" t="s">
        <v>2327</v>
      </c>
    </row>
    <row r="406" spans="1:8" x14ac:dyDescent="0.35">
      <c r="A406" s="17">
        <f t="shared" si="6"/>
        <v>405</v>
      </c>
      <c r="B406" s="17" t="s">
        <v>1844</v>
      </c>
      <c r="C406" s="17" t="s">
        <v>2766</v>
      </c>
      <c r="D406" s="17" t="s">
        <v>2325</v>
      </c>
      <c r="E406" s="17">
        <v>8.4</v>
      </c>
      <c r="F406" s="111">
        <v>44803</v>
      </c>
      <c r="G406" s="17" t="s">
        <v>2335</v>
      </c>
      <c r="H406" s="17" t="s">
        <v>2598</v>
      </c>
    </row>
    <row r="407" spans="1:8" x14ac:dyDescent="0.35">
      <c r="A407" s="17">
        <f t="shared" si="6"/>
        <v>406</v>
      </c>
      <c r="B407" s="17" t="s">
        <v>1846</v>
      </c>
      <c r="C407" s="17" t="s">
        <v>2767</v>
      </c>
      <c r="D407" s="17" t="s">
        <v>2325</v>
      </c>
      <c r="E407" s="17">
        <v>7.45</v>
      </c>
      <c r="F407" s="111">
        <v>44143</v>
      </c>
      <c r="G407" s="17" t="s">
        <v>2768</v>
      </c>
      <c r="H407" s="17" t="s">
        <v>2327</v>
      </c>
    </row>
    <row r="408" spans="1:8" x14ac:dyDescent="0.35">
      <c r="A408" s="17">
        <f t="shared" si="6"/>
        <v>407</v>
      </c>
      <c r="B408" s="17" t="s">
        <v>1848</v>
      </c>
      <c r="C408" s="17" t="s">
        <v>2769</v>
      </c>
      <c r="D408" s="17" t="s">
        <v>2325</v>
      </c>
      <c r="E408" s="17">
        <v>7.75</v>
      </c>
      <c r="F408" s="111">
        <v>44873</v>
      </c>
      <c r="G408" s="17" t="s">
        <v>2768</v>
      </c>
      <c r="H408" s="17" t="s">
        <v>2327</v>
      </c>
    </row>
    <row r="409" spans="1:8" x14ac:dyDescent="0.35">
      <c r="A409" s="17">
        <f t="shared" si="6"/>
        <v>408</v>
      </c>
      <c r="B409" s="17" t="s">
        <v>1850</v>
      </c>
      <c r="C409" s="17" t="s">
        <v>2770</v>
      </c>
      <c r="D409" s="17" t="s">
        <v>2325</v>
      </c>
      <c r="E409" s="17">
        <v>8.3000000000000007</v>
      </c>
      <c r="F409" s="111">
        <v>45604</v>
      </c>
      <c r="G409" s="17" t="s">
        <v>2768</v>
      </c>
      <c r="H409" s="17" t="s">
        <v>2327</v>
      </c>
    </row>
    <row r="410" spans="1:8" x14ac:dyDescent="0.35">
      <c r="A410" s="17">
        <f t="shared" si="6"/>
        <v>409</v>
      </c>
      <c r="B410" s="17" t="s">
        <v>1852</v>
      </c>
      <c r="C410" s="17" t="s">
        <v>2771</v>
      </c>
      <c r="D410" s="17" t="s">
        <v>2325</v>
      </c>
      <c r="E410" s="17">
        <v>8.6999999999999993</v>
      </c>
      <c r="F410" s="111">
        <v>46699</v>
      </c>
      <c r="G410" s="17" t="s">
        <v>2768</v>
      </c>
      <c r="H410" s="17" t="s">
        <v>2327</v>
      </c>
    </row>
    <row r="411" spans="1:8" x14ac:dyDescent="0.35">
      <c r="A411" s="17">
        <f t="shared" si="6"/>
        <v>410</v>
      </c>
      <c r="B411" s="17" t="s">
        <v>1854</v>
      </c>
      <c r="C411" s="17" t="s">
        <v>2772</v>
      </c>
      <c r="D411" s="17" t="s">
        <v>2325</v>
      </c>
      <c r="E411" s="17">
        <v>8.85</v>
      </c>
      <c r="F411" s="111">
        <v>47430</v>
      </c>
      <c r="G411" s="17" t="s">
        <v>2768</v>
      </c>
      <c r="H411" s="17" t="s">
        <v>2327</v>
      </c>
    </row>
    <row r="412" spans="1:8" x14ac:dyDescent="0.35">
      <c r="A412" s="17">
        <f t="shared" si="6"/>
        <v>411</v>
      </c>
      <c r="B412" s="17" t="s">
        <v>1856</v>
      </c>
      <c r="C412" s="17" t="s">
        <v>2773</v>
      </c>
      <c r="D412" s="17" t="s">
        <v>2325</v>
      </c>
      <c r="E412" s="17">
        <v>9.9</v>
      </c>
      <c r="F412" s="111">
        <v>44171</v>
      </c>
      <c r="G412" s="17" t="s">
        <v>2366</v>
      </c>
      <c r="H412" s="17" t="s">
        <v>2327</v>
      </c>
    </row>
    <row r="413" spans="1:8" x14ac:dyDescent="0.35">
      <c r="A413" s="17">
        <f t="shared" si="6"/>
        <v>412</v>
      </c>
      <c r="B413" s="17" t="s">
        <v>1858</v>
      </c>
      <c r="C413" s="17" t="s">
        <v>2774</v>
      </c>
      <c r="D413" s="17" t="s">
        <v>2325</v>
      </c>
      <c r="E413" s="17">
        <v>10.5</v>
      </c>
      <c r="F413" s="111">
        <v>44901</v>
      </c>
      <c r="G413" s="17" t="s">
        <v>2366</v>
      </c>
      <c r="H413" s="17" t="s">
        <v>2327</v>
      </c>
    </row>
    <row r="414" spans="1:8" x14ac:dyDescent="0.35">
      <c r="A414" s="17">
        <f t="shared" si="6"/>
        <v>413</v>
      </c>
      <c r="B414" s="17" t="s">
        <v>1860</v>
      </c>
      <c r="C414" s="17" t="s">
        <v>2775</v>
      </c>
      <c r="D414" s="17" t="s">
        <v>2325</v>
      </c>
      <c r="E414" s="17">
        <v>9.25</v>
      </c>
      <c r="F414" s="111">
        <v>44616</v>
      </c>
      <c r="G414" s="17" t="s">
        <v>2363</v>
      </c>
      <c r="H414" s="17" t="s">
        <v>2327</v>
      </c>
    </row>
    <row r="415" spans="1:8" x14ac:dyDescent="0.35">
      <c r="A415" s="17">
        <f t="shared" si="6"/>
        <v>414</v>
      </c>
      <c r="B415" s="17" t="s">
        <v>1862</v>
      </c>
      <c r="C415" s="17" t="s">
        <v>2776</v>
      </c>
      <c r="D415" s="17" t="s">
        <v>2325</v>
      </c>
      <c r="E415" s="17">
        <v>8.5</v>
      </c>
      <c r="F415" s="111">
        <v>43594</v>
      </c>
      <c r="G415" s="17" t="s">
        <v>2363</v>
      </c>
      <c r="H415" s="17" t="s">
        <v>2327</v>
      </c>
    </row>
    <row r="416" spans="1:8" x14ac:dyDescent="0.35">
      <c r="A416" s="17">
        <f t="shared" si="6"/>
        <v>415</v>
      </c>
      <c r="B416" s="17" t="s">
        <v>1864</v>
      </c>
      <c r="C416" s="17" t="s">
        <v>2777</v>
      </c>
      <c r="D416" s="17" t="s">
        <v>2325</v>
      </c>
      <c r="E416" s="17">
        <v>9.8000000000000007</v>
      </c>
      <c r="F416" s="111">
        <v>43141</v>
      </c>
      <c r="G416" s="17" t="s">
        <v>2335</v>
      </c>
      <c r="H416" s="17" t="s">
        <v>2327</v>
      </c>
    </row>
    <row r="417" spans="1:8" x14ac:dyDescent="0.35">
      <c r="A417" s="17">
        <f t="shared" si="6"/>
        <v>416</v>
      </c>
      <c r="B417" s="17" t="s">
        <v>1865</v>
      </c>
      <c r="C417" s="17" t="s">
        <v>2778</v>
      </c>
      <c r="D417" s="17" t="s">
        <v>2325</v>
      </c>
      <c r="E417" s="17">
        <v>6.75</v>
      </c>
      <c r="F417" s="111">
        <v>43345</v>
      </c>
      <c r="G417" s="17" t="s">
        <v>2335</v>
      </c>
      <c r="H417" s="17" t="s">
        <v>2327</v>
      </c>
    </row>
    <row r="418" spans="1:8" x14ac:dyDescent="0.35">
      <c r="A418" s="17">
        <f t="shared" si="6"/>
        <v>417</v>
      </c>
      <c r="B418" s="17" t="s">
        <v>2309</v>
      </c>
      <c r="C418" s="17" t="s">
        <v>2779</v>
      </c>
      <c r="D418" s="17" t="s">
        <v>2325</v>
      </c>
      <c r="E418" s="17">
        <v>6.15</v>
      </c>
      <c r="F418" s="111">
        <v>43456</v>
      </c>
      <c r="G418" s="17" t="s">
        <v>2335</v>
      </c>
      <c r="H418" s="17" t="s">
        <v>2327</v>
      </c>
    </row>
    <row r="419" spans="1:8" x14ac:dyDescent="0.35">
      <c r="A419" s="17">
        <f t="shared" si="6"/>
        <v>418</v>
      </c>
      <c r="B419" s="17" t="s">
        <v>1866</v>
      </c>
      <c r="C419" s="17" t="s">
        <v>2780</v>
      </c>
      <c r="D419" s="17" t="s">
        <v>2325</v>
      </c>
      <c r="E419" s="17">
        <v>8</v>
      </c>
      <c r="F419" s="111">
        <v>43231</v>
      </c>
      <c r="G419" s="17" t="s">
        <v>2335</v>
      </c>
      <c r="H419" s="17" t="s">
        <v>2327</v>
      </c>
    </row>
    <row r="420" spans="1:8" x14ac:dyDescent="0.35">
      <c r="A420" s="17">
        <f t="shared" si="6"/>
        <v>419</v>
      </c>
      <c r="B420" s="17" t="s">
        <v>1867</v>
      </c>
      <c r="C420" s="17" t="s">
        <v>2781</v>
      </c>
      <c r="D420" s="17" t="s">
        <v>2325</v>
      </c>
      <c r="E420" s="17">
        <v>7.3</v>
      </c>
      <c r="F420" s="111">
        <v>43699</v>
      </c>
      <c r="G420" s="17" t="s">
        <v>2335</v>
      </c>
      <c r="H420" s="17" t="s">
        <v>2327</v>
      </c>
    </row>
    <row r="421" spans="1:8" x14ac:dyDescent="0.35">
      <c r="A421" s="17">
        <f t="shared" si="6"/>
        <v>420</v>
      </c>
      <c r="B421" s="17" t="s">
        <v>2310</v>
      </c>
      <c r="C421" s="17" t="s">
        <v>2782</v>
      </c>
      <c r="D421" s="17" t="s">
        <v>2325</v>
      </c>
      <c r="E421" s="17">
        <v>6.75</v>
      </c>
      <c r="F421" s="111">
        <v>43811</v>
      </c>
      <c r="G421" s="17" t="s">
        <v>2335</v>
      </c>
      <c r="H421" s="17" t="s">
        <v>2327</v>
      </c>
    </row>
    <row r="422" spans="1:8" x14ac:dyDescent="0.35">
      <c r="A422" s="17">
        <f t="shared" si="6"/>
        <v>421</v>
      </c>
      <c r="B422" s="17" t="s">
        <v>1869</v>
      </c>
      <c r="C422" s="17" t="s">
        <v>2783</v>
      </c>
      <c r="D422" s="17" t="s">
        <v>2325</v>
      </c>
      <c r="E422" s="17">
        <v>8.25</v>
      </c>
      <c r="F422" s="111">
        <v>43596</v>
      </c>
      <c r="G422" s="17" t="s">
        <v>2335</v>
      </c>
      <c r="H422" s="17" t="s">
        <v>2327</v>
      </c>
    </row>
    <row r="423" spans="1:8" x14ac:dyDescent="0.35">
      <c r="A423" s="17">
        <f t="shared" si="6"/>
        <v>422</v>
      </c>
      <c r="B423" s="17" t="s">
        <v>1871</v>
      </c>
      <c r="C423" s="17" t="s">
        <v>2784</v>
      </c>
      <c r="D423" s="17" t="s">
        <v>2325</v>
      </c>
      <c r="E423" s="17">
        <v>7.7</v>
      </c>
      <c r="F423" s="111">
        <v>44065</v>
      </c>
      <c r="G423" s="17" t="s">
        <v>2335</v>
      </c>
      <c r="H423" s="17" t="s">
        <v>2327</v>
      </c>
    </row>
    <row r="424" spans="1:8" x14ac:dyDescent="0.35">
      <c r="A424" s="17">
        <f t="shared" si="6"/>
        <v>423</v>
      </c>
      <c r="B424" s="17" t="s">
        <v>2312</v>
      </c>
      <c r="C424" s="17" t="s">
        <v>2785</v>
      </c>
      <c r="D424" s="17" t="s">
        <v>2325</v>
      </c>
      <c r="E424" s="17">
        <v>7.2</v>
      </c>
      <c r="F424" s="111">
        <v>44177</v>
      </c>
      <c r="G424" s="17" t="s">
        <v>2335</v>
      </c>
      <c r="H424" s="17" t="s">
        <v>2327</v>
      </c>
    </row>
    <row r="425" spans="1:8" x14ac:dyDescent="0.35">
      <c r="A425" s="17">
        <f t="shared" si="6"/>
        <v>424</v>
      </c>
      <c r="B425" s="17" t="s">
        <v>1128</v>
      </c>
      <c r="C425" s="17" t="s">
        <v>2786</v>
      </c>
      <c r="D425" s="17" t="s">
        <v>2325</v>
      </c>
      <c r="E425" s="17">
        <v>9</v>
      </c>
      <c r="F425" s="111">
        <v>43388</v>
      </c>
      <c r="G425" s="17"/>
      <c r="H425" s="17" t="s">
        <v>2620</v>
      </c>
    </row>
    <row r="426" spans="1:8" x14ac:dyDescent="0.35">
      <c r="A426" s="17">
        <f t="shared" si="6"/>
        <v>425</v>
      </c>
      <c r="B426" s="17" t="s">
        <v>1129</v>
      </c>
      <c r="C426" s="17" t="s">
        <v>2787</v>
      </c>
      <c r="D426" s="17" t="s">
        <v>2325</v>
      </c>
      <c r="E426" s="17">
        <v>6.6</v>
      </c>
      <c r="F426" s="111">
        <v>43753</v>
      </c>
      <c r="G426" s="17"/>
      <c r="H426" s="17" t="s">
        <v>2620</v>
      </c>
    </row>
    <row r="427" spans="1:8" x14ac:dyDescent="0.35">
      <c r="A427" s="17">
        <f t="shared" si="6"/>
        <v>426</v>
      </c>
      <c r="B427" s="17" t="s">
        <v>1131</v>
      </c>
      <c r="C427" s="17" t="s">
        <v>2788</v>
      </c>
      <c r="D427" s="17" t="s">
        <v>2325</v>
      </c>
      <c r="E427" s="17">
        <v>5.85</v>
      </c>
      <c r="F427" s="111">
        <v>44119</v>
      </c>
      <c r="G427" s="17"/>
      <c r="H427" s="17" t="s">
        <v>2620</v>
      </c>
    </row>
    <row r="428" spans="1:8" x14ac:dyDescent="0.35">
      <c r="A428" s="17">
        <f t="shared" si="6"/>
        <v>427</v>
      </c>
      <c r="B428" s="17" t="s">
        <v>1873</v>
      </c>
      <c r="C428" s="17" t="s">
        <v>2789</v>
      </c>
      <c r="D428" s="17" t="s">
        <v>2325</v>
      </c>
      <c r="E428" s="17">
        <v>7.35</v>
      </c>
      <c r="F428" s="111">
        <v>43260</v>
      </c>
      <c r="G428" s="17" t="s">
        <v>2445</v>
      </c>
      <c r="H428" s="17" t="s">
        <v>2327</v>
      </c>
    </row>
    <row r="429" spans="1:8" x14ac:dyDescent="0.35">
      <c r="A429" s="17">
        <f t="shared" si="6"/>
        <v>428</v>
      </c>
      <c r="B429" s="17" t="s">
        <v>1874</v>
      </c>
      <c r="C429" s="17" t="s">
        <v>2790</v>
      </c>
      <c r="D429" s="17" t="s">
        <v>2325</v>
      </c>
      <c r="E429" s="17">
        <v>8.4</v>
      </c>
      <c r="F429" s="111">
        <v>43981</v>
      </c>
      <c r="G429" s="17" t="s">
        <v>2445</v>
      </c>
      <c r="H429" s="17" t="s">
        <v>2327</v>
      </c>
    </row>
    <row r="430" spans="1:8" x14ac:dyDescent="0.35">
      <c r="A430" s="17">
        <f t="shared" si="6"/>
        <v>429</v>
      </c>
      <c r="B430" s="17" t="s">
        <v>1876</v>
      </c>
      <c r="C430" s="17" t="s">
        <v>2791</v>
      </c>
      <c r="D430" s="17" t="s">
        <v>2325</v>
      </c>
      <c r="E430" s="17">
        <v>8.9</v>
      </c>
      <c r="F430" s="111">
        <v>44711</v>
      </c>
      <c r="G430" s="17" t="s">
        <v>2445</v>
      </c>
      <c r="H430" s="17" t="s">
        <v>2327</v>
      </c>
    </row>
    <row r="431" spans="1:8" x14ac:dyDescent="0.35">
      <c r="A431" s="17">
        <f t="shared" si="6"/>
        <v>430</v>
      </c>
      <c r="B431" s="17" t="s">
        <v>1878</v>
      </c>
      <c r="C431" s="17" t="s">
        <v>2792</v>
      </c>
      <c r="D431" s="17" t="s">
        <v>2325</v>
      </c>
      <c r="E431" s="17">
        <v>11.5</v>
      </c>
      <c r="F431" s="111">
        <v>43290</v>
      </c>
      <c r="G431" s="17" t="s">
        <v>2326</v>
      </c>
      <c r="H431" s="17" t="s">
        <v>2327</v>
      </c>
    </row>
    <row r="432" spans="1:8" x14ac:dyDescent="0.35">
      <c r="A432" s="17">
        <f t="shared" si="6"/>
        <v>431</v>
      </c>
      <c r="B432" s="17" t="s">
        <v>1879</v>
      </c>
      <c r="C432" s="17" t="s">
        <v>2793</v>
      </c>
      <c r="D432" s="17" t="s">
        <v>2325</v>
      </c>
      <c r="E432" s="17">
        <v>11</v>
      </c>
      <c r="F432" s="111">
        <v>43232</v>
      </c>
      <c r="G432" s="17" t="s">
        <v>2326</v>
      </c>
      <c r="H432" s="17" t="s">
        <v>2327</v>
      </c>
    </row>
    <row r="433" spans="1:8" x14ac:dyDescent="0.35">
      <c r="A433" s="17">
        <f t="shared" si="6"/>
        <v>432</v>
      </c>
      <c r="B433" s="17" t="s">
        <v>1133</v>
      </c>
      <c r="C433" s="17" t="s">
        <v>2794</v>
      </c>
      <c r="D433" s="17" t="s">
        <v>2332</v>
      </c>
      <c r="E433" s="17"/>
      <c r="F433" s="111">
        <v>43146</v>
      </c>
      <c r="G433" s="17"/>
      <c r="H433" s="17" t="s">
        <v>2620</v>
      </c>
    </row>
    <row r="434" spans="1:8" x14ac:dyDescent="0.35">
      <c r="A434" s="17">
        <f t="shared" si="6"/>
        <v>433</v>
      </c>
      <c r="B434" s="17" t="s">
        <v>1134</v>
      </c>
      <c r="C434" s="17" t="s">
        <v>2795</v>
      </c>
      <c r="D434" s="17" t="s">
        <v>2332</v>
      </c>
      <c r="E434" s="17"/>
      <c r="F434" s="111">
        <v>44576</v>
      </c>
      <c r="G434" s="17"/>
      <c r="H434" s="17" t="s">
        <v>2620</v>
      </c>
    </row>
    <row r="435" spans="1:8" x14ac:dyDescent="0.35">
      <c r="A435" s="17">
        <f t="shared" si="6"/>
        <v>434</v>
      </c>
      <c r="B435" s="17" t="s">
        <v>1136</v>
      </c>
      <c r="C435" s="17" t="s">
        <v>2796</v>
      </c>
      <c r="D435" s="17" t="s">
        <v>2332</v>
      </c>
      <c r="E435" s="17"/>
      <c r="F435" s="111">
        <v>46402</v>
      </c>
      <c r="G435" s="17"/>
      <c r="H435" s="17" t="s">
        <v>2620</v>
      </c>
    </row>
    <row r="436" spans="1:8" x14ac:dyDescent="0.35">
      <c r="A436" s="17">
        <f t="shared" si="6"/>
        <v>435</v>
      </c>
      <c r="B436" s="17" t="s">
        <v>1138</v>
      </c>
      <c r="C436" s="17" t="s">
        <v>2797</v>
      </c>
      <c r="D436" s="17" t="s">
        <v>2332</v>
      </c>
      <c r="E436" s="17"/>
      <c r="F436" s="111">
        <v>50086</v>
      </c>
      <c r="G436" s="17"/>
      <c r="H436" s="17" t="s">
        <v>2620</v>
      </c>
    </row>
    <row r="437" spans="1:8" x14ac:dyDescent="0.35">
      <c r="A437" s="17">
        <f t="shared" si="6"/>
        <v>436</v>
      </c>
      <c r="B437" s="17" t="s">
        <v>1140</v>
      </c>
      <c r="C437" s="17" t="s">
        <v>2798</v>
      </c>
      <c r="D437" s="17" t="s">
        <v>2332</v>
      </c>
      <c r="E437" s="17">
        <v>6.75</v>
      </c>
      <c r="F437" s="111">
        <v>52336</v>
      </c>
      <c r="G437" s="17"/>
      <c r="H437" s="17" t="s">
        <v>2620</v>
      </c>
    </row>
    <row r="438" spans="1:8" x14ac:dyDescent="0.35">
      <c r="A438" s="17">
        <f t="shared" si="6"/>
        <v>437</v>
      </c>
      <c r="B438" s="17" t="s">
        <v>1142</v>
      </c>
      <c r="C438" s="17" t="s">
        <v>2799</v>
      </c>
      <c r="D438" s="17" t="s">
        <v>2332</v>
      </c>
      <c r="E438" s="17"/>
      <c r="F438" s="111">
        <v>44089</v>
      </c>
      <c r="G438" s="17"/>
      <c r="H438" s="17" t="s">
        <v>2620</v>
      </c>
    </row>
    <row r="439" spans="1:8" x14ac:dyDescent="0.35">
      <c r="A439" s="17">
        <f t="shared" si="6"/>
        <v>438</v>
      </c>
      <c r="B439" s="17" t="s">
        <v>1144</v>
      </c>
      <c r="C439" s="17" t="s">
        <v>2800</v>
      </c>
      <c r="D439" s="17" t="s">
        <v>2332</v>
      </c>
      <c r="E439" s="17"/>
      <c r="F439" s="111">
        <v>51394</v>
      </c>
      <c r="G439" s="17"/>
      <c r="H439" s="17" t="s">
        <v>2620</v>
      </c>
    </row>
    <row r="440" spans="1:8" x14ac:dyDescent="0.35">
      <c r="A440" s="17">
        <f t="shared" si="6"/>
        <v>439</v>
      </c>
      <c r="B440" s="17" t="s">
        <v>1146</v>
      </c>
      <c r="C440" s="17" t="s">
        <v>2801</v>
      </c>
      <c r="D440" s="17" t="s">
        <v>2332</v>
      </c>
      <c r="E440" s="17"/>
      <c r="F440" s="111">
        <v>43125</v>
      </c>
      <c r="G440" s="17"/>
      <c r="H440" s="17" t="s">
        <v>2620</v>
      </c>
    </row>
    <row r="441" spans="1:8" x14ac:dyDescent="0.35">
      <c r="A441" s="17">
        <f t="shared" si="6"/>
        <v>440</v>
      </c>
      <c r="B441" s="17" t="s">
        <v>1147</v>
      </c>
      <c r="C441" s="17" t="s">
        <v>2802</v>
      </c>
      <c r="D441" s="17" t="s">
        <v>2332</v>
      </c>
      <c r="E441" s="17"/>
      <c r="F441" s="111">
        <v>43490</v>
      </c>
      <c r="G441" s="17"/>
      <c r="H441" s="17" t="s">
        <v>2620</v>
      </c>
    </row>
    <row r="442" spans="1:8" x14ac:dyDescent="0.35">
      <c r="A442" s="17">
        <f t="shared" si="6"/>
        <v>441</v>
      </c>
      <c r="B442" s="17" t="s">
        <v>1148</v>
      </c>
      <c r="C442" s="17" t="s">
        <v>2803</v>
      </c>
      <c r="D442" s="17" t="s">
        <v>2332</v>
      </c>
      <c r="E442" s="17"/>
      <c r="F442" s="111">
        <v>45153</v>
      </c>
      <c r="G442" s="17"/>
      <c r="H442" s="17" t="s">
        <v>2620</v>
      </c>
    </row>
    <row r="443" spans="1:8" x14ac:dyDescent="0.35">
      <c r="A443" s="17">
        <f t="shared" si="6"/>
        <v>442</v>
      </c>
      <c r="B443" s="17" t="s">
        <v>1150</v>
      </c>
      <c r="C443" s="17" t="s">
        <v>2804</v>
      </c>
      <c r="D443" s="17" t="s">
        <v>2332</v>
      </c>
      <c r="E443" s="17"/>
      <c r="F443" s="111">
        <v>48167</v>
      </c>
      <c r="G443" s="17"/>
      <c r="H443" s="17" t="s">
        <v>2620</v>
      </c>
    </row>
    <row r="444" spans="1:8" x14ac:dyDescent="0.35">
      <c r="A444" s="17">
        <f t="shared" si="6"/>
        <v>443</v>
      </c>
      <c r="B444" s="17" t="s">
        <v>1152</v>
      </c>
      <c r="C444" s="17" t="s">
        <v>2805</v>
      </c>
      <c r="D444" s="17" t="s">
        <v>2332</v>
      </c>
      <c r="E444" s="17"/>
      <c r="F444" s="111">
        <v>43600</v>
      </c>
      <c r="G444" s="17"/>
      <c r="H444" s="17" t="s">
        <v>2620</v>
      </c>
    </row>
    <row r="445" spans="1:8" x14ac:dyDescent="0.35">
      <c r="A445" s="17">
        <f t="shared" si="6"/>
        <v>444</v>
      </c>
      <c r="B445" s="17" t="s">
        <v>1154</v>
      </c>
      <c r="C445" s="17" t="s">
        <v>2806</v>
      </c>
      <c r="D445" s="17" t="s">
        <v>2332</v>
      </c>
      <c r="E445" s="17"/>
      <c r="F445" s="111">
        <v>44331</v>
      </c>
      <c r="G445" s="17"/>
      <c r="H445" s="17" t="s">
        <v>2620</v>
      </c>
    </row>
    <row r="446" spans="1:8" x14ac:dyDescent="0.35">
      <c r="A446" s="17">
        <f t="shared" si="6"/>
        <v>445</v>
      </c>
      <c r="B446" s="17" t="s">
        <v>1156</v>
      </c>
      <c r="C446" s="17" t="s">
        <v>2807</v>
      </c>
      <c r="D446" s="17" t="s">
        <v>2332</v>
      </c>
      <c r="E446" s="17"/>
      <c r="F446" s="111">
        <v>53888</v>
      </c>
      <c r="G446" s="17"/>
      <c r="H446" s="17" t="s">
        <v>2620</v>
      </c>
    </row>
    <row r="447" spans="1:8" x14ac:dyDescent="0.35">
      <c r="A447" s="17">
        <f t="shared" si="6"/>
        <v>446</v>
      </c>
      <c r="B447" s="17" t="s">
        <v>1158</v>
      </c>
      <c r="C447" s="17" t="s">
        <v>2808</v>
      </c>
      <c r="D447" s="17" t="s">
        <v>2332</v>
      </c>
      <c r="E447" s="17"/>
      <c r="F447" s="111">
        <v>43905</v>
      </c>
      <c r="G447" s="17"/>
      <c r="H447" s="17" t="s">
        <v>2620</v>
      </c>
    </row>
    <row r="448" spans="1:8" x14ac:dyDescent="0.35">
      <c r="A448" s="17">
        <f t="shared" si="6"/>
        <v>447</v>
      </c>
      <c r="B448" s="17" t="s">
        <v>1880</v>
      </c>
      <c r="C448" s="17" t="s">
        <v>2809</v>
      </c>
      <c r="D448" s="17" t="s">
        <v>2325</v>
      </c>
      <c r="E448" s="17">
        <v>8.25</v>
      </c>
      <c r="F448" s="111">
        <v>43637</v>
      </c>
      <c r="G448" s="17" t="s">
        <v>2363</v>
      </c>
      <c r="H448" s="17" t="s">
        <v>2327</v>
      </c>
    </row>
    <row r="449" spans="1:8" x14ac:dyDescent="0.35">
      <c r="A449" s="17">
        <f t="shared" si="6"/>
        <v>448</v>
      </c>
      <c r="B449" s="17" t="s">
        <v>1882</v>
      </c>
      <c r="C449" s="17" t="s">
        <v>2810</v>
      </c>
      <c r="D449" s="17" t="s">
        <v>2325</v>
      </c>
      <c r="E449" s="17">
        <v>9</v>
      </c>
      <c r="F449" s="111">
        <v>44368</v>
      </c>
      <c r="G449" s="17" t="s">
        <v>2363</v>
      </c>
      <c r="H449" s="17" t="s">
        <v>2327</v>
      </c>
    </row>
    <row r="450" spans="1:8" x14ac:dyDescent="0.35">
      <c r="A450" s="17">
        <f t="shared" si="6"/>
        <v>449</v>
      </c>
      <c r="B450" s="17" t="s">
        <v>1884</v>
      </c>
      <c r="C450" s="17" t="s">
        <v>2811</v>
      </c>
      <c r="D450" s="17" t="s">
        <v>2325</v>
      </c>
      <c r="E450" s="17">
        <v>9.25</v>
      </c>
      <c r="F450" s="111">
        <v>45098</v>
      </c>
      <c r="G450" s="17" t="s">
        <v>2363</v>
      </c>
      <c r="H450" s="17" t="s">
        <v>2327</v>
      </c>
    </row>
    <row r="451" spans="1:8" x14ac:dyDescent="0.35">
      <c r="A451" s="17">
        <f t="shared" si="6"/>
        <v>450</v>
      </c>
      <c r="B451" s="17" t="s">
        <v>1886</v>
      </c>
      <c r="C451" s="17" t="s">
        <v>2812</v>
      </c>
      <c r="D451" s="17" t="s">
        <v>2325</v>
      </c>
      <c r="E451" s="17">
        <v>9.5</v>
      </c>
      <c r="F451" s="111">
        <v>46194</v>
      </c>
      <c r="G451" s="17" t="s">
        <v>2363</v>
      </c>
      <c r="H451" s="17" t="s">
        <v>2327</v>
      </c>
    </row>
    <row r="452" spans="1:8" x14ac:dyDescent="0.35">
      <c r="A452" s="17">
        <f t="shared" ref="A452:A515" si="7">+A451+1</f>
        <v>451</v>
      </c>
      <c r="B452" s="17" t="s">
        <v>1888</v>
      </c>
      <c r="C452" s="17" t="s">
        <v>2813</v>
      </c>
      <c r="D452" s="17" t="s">
        <v>2325</v>
      </c>
      <c r="E452" s="17">
        <v>7.9</v>
      </c>
      <c r="F452" s="111">
        <v>44024</v>
      </c>
      <c r="G452" s="17" t="s">
        <v>2397</v>
      </c>
      <c r="H452" s="17" t="s">
        <v>2327</v>
      </c>
    </row>
    <row r="453" spans="1:8" x14ac:dyDescent="0.35">
      <c r="A453" s="17">
        <f t="shared" si="7"/>
        <v>452</v>
      </c>
      <c r="B453" s="17" t="s">
        <v>1890</v>
      </c>
      <c r="C453" s="17" t="s">
        <v>2814</v>
      </c>
      <c r="D453" s="17" t="s">
        <v>2325</v>
      </c>
      <c r="E453" s="17">
        <v>7.5</v>
      </c>
      <c r="F453" s="111">
        <v>44144</v>
      </c>
      <c r="G453" s="17" t="s">
        <v>2397</v>
      </c>
      <c r="H453" s="17" t="s">
        <v>2327</v>
      </c>
    </row>
    <row r="454" spans="1:8" x14ac:dyDescent="0.35">
      <c r="A454" s="17">
        <f t="shared" si="7"/>
        <v>453</v>
      </c>
      <c r="B454" s="17" t="s">
        <v>1892</v>
      </c>
      <c r="C454" s="17" t="s">
        <v>2815</v>
      </c>
      <c r="D454" s="17" t="s">
        <v>2325</v>
      </c>
      <c r="E454" s="17">
        <v>9.9499999999999993</v>
      </c>
      <c r="F454" s="111">
        <v>43654</v>
      </c>
      <c r="G454" s="17" t="s">
        <v>2397</v>
      </c>
      <c r="H454" s="17" t="s">
        <v>2327</v>
      </c>
    </row>
    <row r="455" spans="1:8" x14ac:dyDescent="0.35">
      <c r="A455" s="17">
        <f t="shared" si="7"/>
        <v>454</v>
      </c>
      <c r="B455" s="17" t="s">
        <v>1894</v>
      </c>
      <c r="C455" s="17" t="s">
        <v>2816</v>
      </c>
      <c r="D455" s="17" t="s">
        <v>2325</v>
      </c>
      <c r="E455" s="17">
        <v>8.6</v>
      </c>
      <c r="F455" s="111">
        <v>45485</v>
      </c>
      <c r="G455" s="17" t="s">
        <v>2397</v>
      </c>
      <c r="H455" s="17" t="s">
        <v>2327</v>
      </c>
    </row>
    <row r="456" spans="1:8" x14ac:dyDescent="0.35">
      <c r="A456" s="17">
        <f t="shared" si="7"/>
        <v>455</v>
      </c>
      <c r="B456" s="17" t="s">
        <v>1896</v>
      </c>
      <c r="C456" s="17" t="s">
        <v>2817</v>
      </c>
      <c r="D456" s="17" t="s">
        <v>2325</v>
      </c>
      <c r="E456" s="17">
        <v>7.9</v>
      </c>
      <c r="F456" s="111">
        <v>44874</v>
      </c>
      <c r="G456" s="17" t="s">
        <v>2397</v>
      </c>
      <c r="H456" s="17" t="s">
        <v>2327</v>
      </c>
    </row>
    <row r="457" spans="1:8" x14ac:dyDescent="0.35">
      <c r="A457" s="17">
        <f t="shared" si="7"/>
        <v>456</v>
      </c>
      <c r="B457" s="17" t="s">
        <v>1898</v>
      </c>
      <c r="C457" s="17" t="s">
        <v>2818</v>
      </c>
      <c r="D457" s="17" t="s">
        <v>2325</v>
      </c>
      <c r="E457" s="17">
        <v>8.1</v>
      </c>
      <c r="F457" s="111">
        <v>43737</v>
      </c>
      <c r="G457" s="17" t="s">
        <v>2368</v>
      </c>
      <c r="H457" s="17" t="s">
        <v>2327</v>
      </c>
    </row>
    <row r="458" spans="1:8" x14ac:dyDescent="0.35">
      <c r="A458" s="17">
        <f t="shared" si="7"/>
        <v>457</v>
      </c>
      <c r="B458" s="17" t="s">
        <v>1900</v>
      </c>
      <c r="C458" s="17" t="s">
        <v>2819</v>
      </c>
      <c r="D458" s="17" t="s">
        <v>2325</v>
      </c>
      <c r="E458" s="17">
        <v>8.1999999999999993</v>
      </c>
      <c r="F458" s="111">
        <v>44468</v>
      </c>
      <c r="G458" s="17" t="s">
        <v>2368</v>
      </c>
      <c r="H458" s="17" t="s">
        <v>2327</v>
      </c>
    </row>
    <row r="459" spans="1:8" x14ac:dyDescent="0.35">
      <c r="A459" s="17">
        <f t="shared" si="7"/>
        <v>458</v>
      </c>
      <c r="B459" s="17" t="s">
        <v>1902</v>
      </c>
      <c r="C459" s="17" t="s">
        <v>2820</v>
      </c>
      <c r="D459" s="17" t="s">
        <v>2325</v>
      </c>
      <c r="E459" s="17">
        <v>8.4</v>
      </c>
      <c r="F459" s="111">
        <v>43096</v>
      </c>
      <c r="G459" s="17" t="s">
        <v>2368</v>
      </c>
      <c r="H459" s="17" t="s">
        <v>2327</v>
      </c>
    </row>
    <row r="460" spans="1:8" x14ac:dyDescent="0.35">
      <c r="A460" s="17">
        <f t="shared" si="7"/>
        <v>459</v>
      </c>
      <c r="B460" s="17" t="s">
        <v>1903</v>
      </c>
      <c r="C460" s="17" t="s">
        <v>2821</v>
      </c>
      <c r="D460" s="17" t="s">
        <v>2325</v>
      </c>
      <c r="E460" s="17">
        <v>8.15</v>
      </c>
      <c r="F460" s="111">
        <v>43089</v>
      </c>
      <c r="G460" s="17" t="s">
        <v>2363</v>
      </c>
      <c r="H460" s="17" t="s">
        <v>2327</v>
      </c>
    </row>
    <row r="461" spans="1:8" x14ac:dyDescent="0.35">
      <c r="A461" s="17">
        <f t="shared" si="7"/>
        <v>460</v>
      </c>
      <c r="B461" s="17" t="s">
        <v>1904</v>
      </c>
      <c r="C461" s="17" t="s">
        <v>2822</v>
      </c>
      <c r="D461" s="17" t="s">
        <v>2325</v>
      </c>
      <c r="E461" s="17">
        <v>9.4</v>
      </c>
      <c r="F461" s="111">
        <v>43819</v>
      </c>
      <c r="G461" s="17" t="s">
        <v>2368</v>
      </c>
      <c r="H461" s="17" t="s">
        <v>2327</v>
      </c>
    </row>
    <row r="462" spans="1:8" x14ac:dyDescent="0.35">
      <c r="A462" s="17">
        <f t="shared" si="7"/>
        <v>461</v>
      </c>
      <c r="B462" s="17" t="s">
        <v>1906</v>
      </c>
      <c r="C462" s="17" t="s">
        <v>2823</v>
      </c>
      <c r="D462" s="17" t="s">
        <v>2325</v>
      </c>
      <c r="E462" s="17">
        <v>9.15</v>
      </c>
      <c r="F462" s="111">
        <v>44375</v>
      </c>
      <c r="G462" s="17" t="s">
        <v>2363</v>
      </c>
      <c r="H462" s="17" t="s">
        <v>2327</v>
      </c>
    </row>
    <row r="463" spans="1:8" x14ac:dyDescent="0.35">
      <c r="A463" s="17">
        <f t="shared" si="7"/>
        <v>462</v>
      </c>
      <c r="B463" s="17" t="s">
        <v>1908</v>
      </c>
      <c r="C463" s="17" t="s">
        <v>2824</v>
      </c>
      <c r="D463" s="17" t="s">
        <v>2325</v>
      </c>
      <c r="E463" s="17">
        <v>8.75</v>
      </c>
      <c r="F463" s="111">
        <v>44496</v>
      </c>
      <c r="G463" s="17" t="s">
        <v>2363</v>
      </c>
      <c r="H463" s="17" t="s">
        <v>2327</v>
      </c>
    </row>
    <row r="464" spans="1:8" x14ac:dyDescent="0.35">
      <c r="A464" s="17">
        <f t="shared" si="7"/>
        <v>463</v>
      </c>
      <c r="B464" s="17" t="s">
        <v>1910</v>
      </c>
      <c r="C464" s="17" t="s">
        <v>2825</v>
      </c>
      <c r="D464" s="17" t="s">
        <v>2325</v>
      </c>
      <c r="E464" s="17">
        <v>9.6</v>
      </c>
      <c r="F464" s="111">
        <v>45105</v>
      </c>
      <c r="G464" s="17" t="s">
        <v>2541</v>
      </c>
      <c r="H464" s="17" t="s">
        <v>2327</v>
      </c>
    </row>
    <row r="465" spans="1:8" x14ac:dyDescent="0.35">
      <c r="A465" s="17">
        <f t="shared" si="7"/>
        <v>464</v>
      </c>
      <c r="B465" s="17" t="s">
        <v>1912</v>
      </c>
      <c r="C465" s="17" t="s">
        <v>2826</v>
      </c>
      <c r="D465" s="17" t="s">
        <v>2325</v>
      </c>
      <c r="E465" s="17">
        <v>10.25</v>
      </c>
      <c r="F465" s="111">
        <v>45368</v>
      </c>
      <c r="G465" s="17" t="s">
        <v>2541</v>
      </c>
      <c r="H465" s="17" t="s">
        <v>2327</v>
      </c>
    </row>
    <row r="466" spans="1:8" x14ac:dyDescent="0.35">
      <c r="A466" s="17">
        <f t="shared" si="7"/>
        <v>465</v>
      </c>
      <c r="B466" s="17" t="s">
        <v>1914</v>
      </c>
      <c r="C466" s="17" t="s">
        <v>2827</v>
      </c>
      <c r="D466" s="17" t="s">
        <v>2325</v>
      </c>
      <c r="E466" s="17">
        <v>9</v>
      </c>
      <c r="F466" s="111">
        <v>43772</v>
      </c>
      <c r="G466" s="17" t="s">
        <v>2366</v>
      </c>
      <c r="H466" s="17" t="s">
        <v>2327</v>
      </c>
    </row>
    <row r="467" spans="1:8" x14ac:dyDescent="0.35">
      <c r="A467" s="17">
        <f t="shared" si="7"/>
        <v>466</v>
      </c>
      <c r="B467" s="17" t="s">
        <v>1916</v>
      </c>
      <c r="C467" s="17" t="s">
        <v>2828</v>
      </c>
      <c r="D467" s="17" t="s">
        <v>2325</v>
      </c>
      <c r="E467" s="17">
        <v>10.5</v>
      </c>
      <c r="F467" s="111">
        <v>43088</v>
      </c>
      <c r="G467" s="17" t="s">
        <v>2366</v>
      </c>
      <c r="H467" s="17" t="s">
        <v>2327</v>
      </c>
    </row>
    <row r="468" spans="1:8" x14ac:dyDescent="0.35">
      <c r="A468" s="17">
        <f t="shared" si="7"/>
        <v>467</v>
      </c>
      <c r="B468" s="17" t="s">
        <v>1917</v>
      </c>
      <c r="C468" s="17" t="s">
        <v>2829</v>
      </c>
      <c r="D468" s="17" t="s">
        <v>2325</v>
      </c>
      <c r="E468" s="17">
        <v>9.5</v>
      </c>
      <c r="F468" s="111">
        <v>44503</v>
      </c>
      <c r="G468" s="17" t="s">
        <v>2366</v>
      </c>
      <c r="H468" s="17" t="s">
        <v>2327</v>
      </c>
    </row>
    <row r="469" spans="1:8" x14ac:dyDescent="0.35">
      <c r="A469" s="17">
        <f t="shared" si="7"/>
        <v>468</v>
      </c>
      <c r="B469" s="17" t="s">
        <v>1919</v>
      </c>
      <c r="C469" s="17" t="s">
        <v>2830</v>
      </c>
      <c r="D469" s="17" t="s">
        <v>2325</v>
      </c>
      <c r="E469" s="17">
        <v>10.75</v>
      </c>
      <c r="F469" s="111">
        <v>43818</v>
      </c>
      <c r="G469" s="17" t="s">
        <v>2366</v>
      </c>
      <c r="H469" s="17" t="s">
        <v>2327</v>
      </c>
    </row>
    <row r="470" spans="1:8" x14ac:dyDescent="0.35">
      <c r="A470" s="17">
        <f t="shared" si="7"/>
        <v>469</v>
      </c>
      <c r="B470" s="17" t="s">
        <v>1921</v>
      </c>
      <c r="C470" s="17" t="s">
        <v>2831</v>
      </c>
      <c r="D470" s="17" t="s">
        <v>2325</v>
      </c>
      <c r="E470" s="17">
        <v>9.1999999999999993</v>
      </c>
      <c r="F470" s="111">
        <v>43290</v>
      </c>
      <c r="G470" s="17" t="s">
        <v>2366</v>
      </c>
      <c r="H470" s="17" t="s">
        <v>2327</v>
      </c>
    </row>
    <row r="471" spans="1:8" x14ac:dyDescent="0.35">
      <c r="A471" s="17">
        <f t="shared" si="7"/>
        <v>470</v>
      </c>
      <c r="B471" s="17" t="s">
        <v>1922</v>
      </c>
      <c r="C471" s="17" t="s">
        <v>2832</v>
      </c>
      <c r="D471" s="17" t="s">
        <v>2325</v>
      </c>
      <c r="E471" s="17">
        <v>8.75</v>
      </c>
      <c r="F471" s="111">
        <v>44024</v>
      </c>
      <c r="G471" s="17" t="s">
        <v>2366</v>
      </c>
      <c r="H471" s="17" t="s">
        <v>2327</v>
      </c>
    </row>
    <row r="472" spans="1:8" x14ac:dyDescent="0.35">
      <c r="A472" s="17">
        <f t="shared" si="7"/>
        <v>471</v>
      </c>
      <c r="B472" s="17" t="s">
        <v>1924</v>
      </c>
      <c r="C472" s="17" t="s">
        <v>2833</v>
      </c>
      <c r="D472" s="17" t="s">
        <v>2325</v>
      </c>
      <c r="E472" s="17">
        <v>9.25</v>
      </c>
      <c r="F472" s="111">
        <v>44754</v>
      </c>
      <c r="G472" s="17" t="s">
        <v>2366</v>
      </c>
      <c r="H472" s="17" t="s">
        <v>2327</v>
      </c>
    </row>
    <row r="473" spans="1:8" x14ac:dyDescent="0.35">
      <c r="A473" s="17">
        <f t="shared" si="7"/>
        <v>472</v>
      </c>
      <c r="B473" s="17" t="s">
        <v>1926</v>
      </c>
      <c r="C473" s="17" t="s">
        <v>2834</v>
      </c>
      <c r="D473" s="17" t="s">
        <v>2325</v>
      </c>
      <c r="E473" s="17">
        <v>9</v>
      </c>
      <c r="F473" s="111">
        <v>44480</v>
      </c>
      <c r="G473" s="17" t="s">
        <v>2335</v>
      </c>
      <c r="H473" s="17" t="s">
        <v>2327</v>
      </c>
    </row>
    <row r="474" spans="1:8" x14ac:dyDescent="0.35">
      <c r="A474" s="17">
        <f t="shared" si="7"/>
        <v>473</v>
      </c>
      <c r="B474" s="17" t="s">
        <v>1928</v>
      </c>
      <c r="C474" s="17" t="s">
        <v>2835</v>
      </c>
      <c r="D474" s="17" t="s">
        <v>2325</v>
      </c>
      <c r="E474" s="17">
        <v>7.75</v>
      </c>
      <c r="F474" s="111">
        <v>43510</v>
      </c>
      <c r="G474" s="17" t="s">
        <v>2335</v>
      </c>
      <c r="H474" s="17" t="s">
        <v>2327</v>
      </c>
    </row>
    <row r="475" spans="1:8" x14ac:dyDescent="0.35">
      <c r="A475" s="17">
        <f t="shared" si="7"/>
        <v>474</v>
      </c>
      <c r="B475" s="17" t="s">
        <v>1929</v>
      </c>
      <c r="C475" s="17" t="s">
        <v>2836</v>
      </c>
      <c r="D475" s="17" t="s">
        <v>2325</v>
      </c>
      <c r="E475" s="17">
        <v>9.25</v>
      </c>
      <c r="F475" s="111">
        <v>43227</v>
      </c>
      <c r="G475" s="17" t="s">
        <v>2335</v>
      </c>
      <c r="H475" s="17" t="s">
        <v>2327</v>
      </c>
    </row>
    <row r="476" spans="1:8" x14ac:dyDescent="0.35">
      <c r="A476" s="17">
        <f t="shared" si="7"/>
        <v>475</v>
      </c>
      <c r="B476" s="17" t="s">
        <v>1930</v>
      </c>
      <c r="C476" s="17" t="s">
        <v>2837</v>
      </c>
      <c r="D476" s="17" t="s">
        <v>2325</v>
      </c>
      <c r="E476" s="17">
        <v>7.75</v>
      </c>
      <c r="F476" s="111">
        <v>43290</v>
      </c>
      <c r="G476" s="17" t="s">
        <v>2335</v>
      </c>
      <c r="H476" s="17" t="s">
        <v>2327</v>
      </c>
    </row>
    <row r="477" spans="1:8" x14ac:dyDescent="0.35">
      <c r="A477" s="17">
        <f t="shared" si="7"/>
        <v>476</v>
      </c>
      <c r="B477" s="17" t="s">
        <v>1931</v>
      </c>
      <c r="C477" s="17" t="s">
        <v>2838</v>
      </c>
      <c r="D477" s="17" t="s">
        <v>2325</v>
      </c>
      <c r="E477" s="17">
        <v>9.75</v>
      </c>
      <c r="F477" s="111">
        <v>43657</v>
      </c>
      <c r="G477" s="17" t="s">
        <v>2335</v>
      </c>
      <c r="H477" s="17" t="s">
        <v>2327</v>
      </c>
    </row>
    <row r="478" spans="1:8" x14ac:dyDescent="0.35">
      <c r="A478" s="17">
        <f t="shared" si="7"/>
        <v>477</v>
      </c>
      <c r="B478" s="17" t="s">
        <v>1933</v>
      </c>
      <c r="C478" s="17" t="s">
        <v>2839</v>
      </c>
      <c r="D478" s="17" t="s">
        <v>2325</v>
      </c>
      <c r="E478" s="17">
        <v>9.5</v>
      </c>
      <c r="F478" s="111">
        <v>43958</v>
      </c>
      <c r="G478" s="17" t="s">
        <v>2335</v>
      </c>
      <c r="H478" s="17" t="s">
        <v>2327</v>
      </c>
    </row>
    <row r="479" spans="1:8" x14ac:dyDescent="0.35">
      <c r="A479" s="17">
        <f t="shared" si="7"/>
        <v>478</v>
      </c>
      <c r="B479" s="17" t="s">
        <v>1935</v>
      </c>
      <c r="C479" s="17" t="s">
        <v>2840</v>
      </c>
      <c r="D479" s="17" t="s">
        <v>2325</v>
      </c>
      <c r="E479" s="17">
        <v>8</v>
      </c>
      <c r="F479" s="111">
        <v>44021</v>
      </c>
      <c r="G479" s="17" t="s">
        <v>2335</v>
      </c>
      <c r="H479" s="17" t="s">
        <v>2327</v>
      </c>
    </row>
    <row r="480" spans="1:8" x14ac:dyDescent="0.35">
      <c r="A480" s="17">
        <f t="shared" si="7"/>
        <v>479</v>
      </c>
      <c r="B480" s="17" t="s">
        <v>1937</v>
      </c>
      <c r="C480" s="17" t="s">
        <v>2841</v>
      </c>
      <c r="D480" s="17" t="s">
        <v>2325</v>
      </c>
      <c r="E480" s="17">
        <v>6.55</v>
      </c>
      <c r="F480" s="111">
        <v>43386</v>
      </c>
      <c r="G480" s="17" t="s">
        <v>2335</v>
      </c>
      <c r="H480" s="17" t="s">
        <v>2327</v>
      </c>
    </row>
    <row r="481" spans="1:8" x14ac:dyDescent="0.35">
      <c r="A481" s="17">
        <f t="shared" si="7"/>
        <v>480</v>
      </c>
      <c r="B481" s="17" t="s">
        <v>1938</v>
      </c>
      <c r="C481" s="17" t="s">
        <v>2842</v>
      </c>
      <c r="D481" s="17" t="s">
        <v>2325</v>
      </c>
      <c r="E481" s="17">
        <v>7.4</v>
      </c>
      <c r="F481" s="111">
        <v>44107</v>
      </c>
      <c r="G481" s="17" t="s">
        <v>2335</v>
      </c>
      <c r="H481" s="17" t="s">
        <v>2327</v>
      </c>
    </row>
    <row r="482" spans="1:8" x14ac:dyDescent="0.35">
      <c r="A482" s="17">
        <f t="shared" si="7"/>
        <v>481</v>
      </c>
      <c r="B482" s="17" t="s">
        <v>1940</v>
      </c>
      <c r="C482" s="17" t="s">
        <v>2843</v>
      </c>
      <c r="D482" s="17" t="s">
        <v>2325</v>
      </c>
      <c r="E482" s="17">
        <v>7.7</v>
      </c>
      <c r="F482" s="111">
        <v>44837</v>
      </c>
      <c r="G482" s="17" t="s">
        <v>2335</v>
      </c>
      <c r="H482" s="17" t="s">
        <v>2327</v>
      </c>
    </row>
    <row r="483" spans="1:8" x14ac:dyDescent="0.35">
      <c r="A483" s="17">
        <f t="shared" si="7"/>
        <v>482</v>
      </c>
      <c r="B483" s="17" t="s">
        <v>1942</v>
      </c>
      <c r="C483" s="17" t="s">
        <v>2844</v>
      </c>
      <c r="D483" s="17" t="s">
        <v>2392</v>
      </c>
      <c r="E483" s="17">
        <v>0</v>
      </c>
      <c r="F483" s="111">
        <v>43292</v>
      </c>
      <c r="G483" s="17" t="s">
        <v>2335</v>
      </c>
      <c r="H483" s="17" t="s">
        <v>2327</v>
      </c>
    </row>
    <row r="484" spans="1:8" x14ac:dyDescent="0.35">
      <c r="A484" s="17">
        <f t="shared" si="7"/>
        <v>483</v>
      </c>
      <c r="B484" s="17" t="s">
        <v>1943</v>
      </c>
      <c r="C484" s="17" t="s">
        <v>2845</v>
      </c>
      <c r="D484" s="17" t="s">
        <v>2325</v>
      </c>
      <c r="E484" s="17">
        <v>12.875</v>
      </c>
      <c r="F484" s="111">
        <v>43647</v>
      </c>
      <c r="G484" s="17" t="s">
        <v>2335</v>
      </c>
      <c r="H484" s="17" t="s">
        <v>2327</v>
      </c>
    </row>
    <row r="485" spans="1:8" x14ac:dyDescent="0.35">
      <c r="A485" s="17">
        <f t="shared" si="7"/>
        <v>484</v>
      </c>
      <c r="B485" s="17" t="s">
        <v>1945</v>
      </c>
      <c r="C485" s="17" t="s">
        <v>2846</v>
      </c>
      <c r="D485" s="17" t="s">
        <v>2325</v>
      </c>
      <c r="E485" s="17">
        <v>8</v>
      </c>
      <c r="F485" s="111">
        <v>44017</v>
      </c>
      <c r="G485" s="17" t="s">
        <v>2335</v>
      </c>
      <c r="H485" s="17" t="s">
        <v>2327</v>
      </c>
    </row>
    <row r="486" spans="1:8" x14ac:dyDescent="0.35">
      <c r="A486" s="17">
        <f t="shared" si="7"/>
        <v>485</v>
      </c>
      <c r="B486" s="17" t="s">
        <v>1947</v>
      </c>
      <c r="C486" s="17" t="s">
        <v>2847</v>
      </c>
      <c r="D486" s="17" t="s">
        <v>2325</v>
      </c>
      <c r="E486" s="17">
        <v>9</v>
      </c>
      <c r="F486" s="111">
        <v>43444</v>
      </c>
      <c r="G486" s="17" t="s">
        <v>2335</v>
      </c>
      <c r="H486" s="17" t="s">
        <v>2327</v>
      </c>
    </row>
    <row r="487" spans="1:8" x14ac:dyDescent="0.35">
      <c r="A487" s="17">
        <f t="shared" si="7"/>
        <v>486</v>
      </c>
      <c r="B487" s="17" t="s">
        <v>1948</v>
      </c>
      <c r="C487" s="17" t="s">
        <v>2848</v>
      </c>
      <c r="D487" s="17" t="s">
        <v>2325</v>
      </c>
      <c r="E487" s="17">
        <v>8.25</v>
      </c>
      <c r="F487" s="111">
        <v>45112</v>
      </c>
      <c r="G487" s="17" t="s">
        <v>2335</v>
      </c>
      <c r="H487" s="17" t="s">
        <v>2327</v>
      </c>
    </row>
    <row r="488" spans="1:8" x14ac:dyDescent="0.35">
      <c r="A488" s="17">
        <f t="shared" si="7"/>
        <v>487</v>
      </c>
      <c r="B488" s="17" t="s">
        <v>1950</v>
      </c>
      <c r="C488" s="17" t="s">
        <v>2849</v>
      </c>
      <c r="D488" s="17" t="s">
        <v>2325</v>
      </c>
      <c r="E488" s="17">
        <v>9.6</v>
      </c>
      <c r="F488" s="111">
        <v>45270</v>
      </c>
      <c r="G488" s="17" t="s">
        <v>2335</v>
      </c>
      <c r="H488" s="17" t="s">
        <v>2327</v>
      </c>
    </row>
    <row r="489" spans="1:8" x14ac:dyDescent="0.35">
      <c r="A489" s="17">
        <f t="shared" si="7"/>
        <v>488</v>
      </c>
      <c r="B489" s="17" t="s">
        <v>1952</v>
      </c>
      <c r="C489" s="17" t="s">
        <v>2850</v>
      </c>
      <c r="D489" s="17" t="s">
        <v>2325</v>
      </c>
      <c r="E489" s="17">
        <v>7.7</v>
      </c>
      <c r="F489" s="111">
        <v>44753</v>
      </c>
      <c r="G489" s="17" t="s">
        <v>2335</v>
      </c>
      <c r="H489" s="17" t="s">
        <v>2327</v>
      </c>
    </row>
    <row r="490" spans="1:8" x14ac:dyDescent="0.35">
      <c r="A490" s="17">
        <f t="shared" si="7"/>
        <v>489</v>
      </c>
      <c r="B490" s="17" t="s">
        <v>1954</v>
      </c>
      <c r="C490" s="17" t="s">
        <v>2851</v>
      </c>
      <c r="D490" s="17" t="s">
        <v>2325</v>
      </c>
      <c r="E490" s="17">
        <v>7.2</v>
      </c>
      <c r="F490" s="111">
        <v>44868</v>
      </c>
      <c r="G490" s="17" t="s">
        <v>2335</v>
      </c>
      <c r="H490" s="17" t="s">
        <v>2327</v>
      </c>
    </row>
    <row r="491" spans="1:8" x14ac:dyDescent="0.35">
      <c r="A491" s="17">
        <f t="shared" si="7"/>
        <v>490</v>
      </c>
      <c r="B491" s="17" t="s">
        <v>1956</v>
      </c>
      <c r="C491" s="17" t="s">
        <v>2852</v>
      </c>
      <c r="D491" s="17" t="s">
        <v>2325</v>
      </c>
      <c r="E491" s="17">
        <v>8.1</v>
      </c>
      <c r="F491" s="111">
        <v>45484</v>
      </c>
      <c r="G491" s="17" t="s">
        <v>2335</v>
      </c>
      <c r="H491" s="17" t="s">
        <v>2327</v>
      </c>
    </row>
    <row r="492" spans="1:8" x14ac:dyDescent="0.35">
      <c r="A492" s="17">
        <f t="shared" si="7"/>
        <v>491</v>
      </c>
      <c r="B492" s="17" t="s">
        <v>1958</v>
      </c>
      <c r="C492" s="17" t="s">
        <v>2853</v>
      </c>
      <c r="D492" s="17" t="s">
        <v>2325</v>
      </c>
      <c r="E492" s="17">
        <v>7.5</v>
      </c>
      <c r="F492" s="111">
        <v>45599</v>
      </c>
      <c r="G492" s="17" t="s">
        <v>2335</v>
      </c>
      <c r="H492" s="17" t="s">
        <v>2327</v>
      </c>
    </row>
    <row r="493" spans="1:8" x14ac:dyDescent="0.35">
      <c r="A493" s="17">
        <f t="shared" si="7"/>
        <v>492</v>
      </c>
      <c r="B493" s="17" t="s">
        <v>1960</v>
      </c>
      <c r="C493" s="17" t="s">
        <v>2854</v>
      </c>
      <c r="D493" s="17" t="s">
        <v>2325</v>
      </c>
      <c r="E493" s="17">
        <v>8.5</v>
      </c>
      <c r="F493" s="111">
        <v>46579</v>
      </c>
      <c r="G493" s="17" t="s">
        <v>2335</v>
      </c>
      <c r="H493" s="17" t="s">
        <v>2327</v>
      </c>
    </row>
    <row r="494" spans="1:8" x14ac:dyDescent="0.35">
      <c r="A494" s="17">
        <f t="shared" si="7"/>
        <v>493</v>
      </c>
      <c r="B494" s="17" t="s">
        <v>1962</v>
      </c>
      <c r="C494" s="17" t="s">
        <v>2855</v>
      </c>
      <c r="D494" s="17" t="s">
        <v>2325</v>
      </c>
      <c r="E494" s="17">
        <v>8.1999999999999993</v>
      </c>
      <c r="F494" s="111">
        <v>46694</v>
      </c>
      <c r="G494" s="17" t="s">
        <v>2335</v>
      </c>
      <c r="H494" s="17" t="s">
        <v>2327</v>
      </c>
    </row>
    <row r="495" spans="1:8" x14ac:dyDescent="0.35">
      <c r="A495" s="17">
        <f t="shared" si="7"/>
        <v>494</v>
      </c>
      <c r="B495" s="17" t="s">
        <v>1964</v>
      </c>
      <c r="C495" s="17" t="s">
        <v>2856</v>
      </c>
      <c r="D495" s="17" t="s">
        <v>2325</v>
      </c>
      <c r="E495" s="17">
        <v>8.6999999999999993</v>
      </c>
      <c r="F495" s="111">
        <v>48521</v>
      </c>
      <c r="G495" s="17" t="s">
        <v>2335</v>
      </c>
      <c r="H495" s="17" t="s">
        <v>2327</v>
      </c>
    </row>
    <row r="496" spans="1:8" x14ac:dyDescent="0.35">
      <c r="A496" s="17">
        <f t="shared" si="7"/>
        <v>495</v>
      </c>
      <c r="B496" s="17" t="s">
        <v>1966</v>
      </c>
      <c r="C496" s="17" t="s">
        <v>2857</v>
      </c>
      <c r="D496" s="17" t="s">
        <v>2325</v>
      </c>
      <c r="E496" s="17">
        <v>13.75</v>
      </c>
      <c r="F496" s="111">
        <v>44368</v>
      </c>
      <c r="G496" s="17" t="s">
        <v>2335</v>
      </c>
      <c r="H496" s="17" t="s">
        <v>2327</v>
      </c>
    </row>
    <row r="497" spans="1:8" x14ac:dyDescent="0.35">
      <c r="A497" s="17">
        <f t="shared" si="7"/>
        <v>496</v>
      </c>
      <c r="B497" s="17" t="s">
        <v>1968</v>
      </c>
      <c r="C497" s="17" t="s">
        <v>2858</v>
      </c>
      <c r="D497" s="17" t="s">
        <v>2325</v>
      </c>
      <c r="E497" s="17">
        <v>10.9</v>
      </c>
      <c r="F497" s="111">
        <v>44752</v>
      </c>
      <c r="G497" s="17" t="s">
        <v>2335</v>
      </c>
      <c r="H497" s="17" t="s">
        <v>2327</v>
      </c>
    </row>
    <row r="498" spans="1:8" x14ac:dyDescent="0.35">
      <c r="A498" s="17">
        <f t="shared" si="7"/>
        <v>497</v>
      </c>
      <c r="B498" s="17" t="s">
        <v>1970</v>
      </c>
      <c r="C498" s="17" t="s">
        <v>2859</v>
      </c>
      <c r="D498" s="17" t="s">
        <v>2325</v>
      </c>
      <c r="E498" s="17">
        <v>12.55</v>
      </c>
      <c r="F498" s="111">
        <v>43842</v>
      </c>
      <c r="G498" s="17" t="s">
        <v>2335</v>
      </c>
      <c r="H498" s="17" t="s">
        <v>2327</v>
      </c>
    </row>
    <row r="499" spans="1:8" x14ac:dyDescent="0.35">
      <c r="A499" s="17">
        <f t="shared" si="7"/>
        <v>498</v>
      </c>
      <c r="B499" s="17" t="s">
        <v>1972</v>
      </c>
      <c r="C499" s="17" t="s">
        <v>2860</v>
      </c>
      <c r="D499" s="17" t="s">
        <v>2325</v>
      </c>
      <c r="E499" s="17">
        <v>10.4</v>
      </c>
      <c r="F499" s="111">
        <v>44750</v>
      </c>
      <c r="G499" s="17" t="s">
        <v>2335</v>
      </c>
      <c r="H499" s="17" t="s">
        <v>2327</v>
      </c>
    </row>
    <row r="500" spans="1:8" x14ac:dyDescent="0.35">
      <c r="A500" s="17">
        <f t="shared" si="7"/>
        <v>499</v>
      </c>
      <c r="B500" s="17" t="s">
        <v>1974</v>
      </c>
      <c r="C500" s="17" t="s">
        <v>2861</v>
      </c>
      <c r="D500" s="17" t="s">
        <v>2325</v>
      </c>
      <c r="E500" s="17">
        <v>8.9</v>
      </c>
      <c r="F500" s="111">
        <v>43286</v>
      </c>
      <c r="G500" s="17" t="s">
        <v>2462</v>
      </c>
      <c r="H500" s="17" t="s">
        <v>2327</v>
      </c>
    </row>
    <row r="501" spans="1:8" x14ac:dyDescent="0.35">
      <c r="A501" s="17">
        <f t="shared" si="7"/>
        <v>500</v>
      </c>
      <c r="B501" s="17" t="s">
        <v>1975</v>
      </c>
      <c r="C501" s="17" t="s">
        <v>2862</v>
      </c>
      <c r="D501" s="17" t="s">
        <v>2325</v>
      </c>
      <c r="E501" s="17">
        <v>9.15</v>
      </c>
      <c r="F501" s="111">
        <v>43647</v>
      </c>
      <c r="G501" s="17" t="s">
        <v>2462</v>
      </c>
      <c r="H501" s="17" t="s">
        <v>2327</v>
      </c>
    </row>
    <row r="502" spans="1:8" x14ac:dyDescent="0.35">
      <c r="A502" s="17">
        <f t="shared" si="7"/>
        <v>501</v>
      </c>
      <c r="B502" s="17" t="s">
        <v>1977</v>
      </c>
      <c r="C502" s="17" t="s">
        <v>2863</v>
      </c>
      <c r="D502" s="17" t="s">
        <v>2325</v>
      </c>
      <c r="E502" s="17">
        <v>9.9</v>
      </c>
      <c r="F502" s="111">
        <v>44378</v>
      </c>
      <c r="G502" s="17" t="s">
        <v>2462</v>
      </c>
      <c r="H502" s="17" t="s">
        <v>2327</v>
      </c>
    </row>
    <row r="503" spans="1:8" x14ac:dyDescent="0.35">
      <c r="A503" s="17">
        <f t="shared" si="7"/>
        <v>502</v>
      </c>
      <c r="B503" s="17" t="s">
        <v>1979</v>
      </c>
      <c r="C503" s="17" t="s">
        <v>2864</v>
      </c>
      <c r="D503" s="17" t="s">
        <v>2325</v>
      </c>
      <c r="E503" s="17">
        <v>7.9</v>
      </c>
      <c r="F503" s="111">
        <v>43792</v>
      </c>
      <c r="G503" s="17" t="s">
        <v>2397</v>
      </c>
      <c r="H503" s="17" t="s">
        <v>2327</v>
      </c>
    </row>
    <row r="504" spans="1:8" x14ac:dyDescent="0.35">
      <c r="A504" s="17">
        <f t="shared" si="7"/>
        <v>503</v>
      </c>
      <c r="B504" s="17" t="s">
        <v>1981</v>
      </c>
      <c r="C504" s="17" t="s">
        <v>2865</v>
      </c>
      <c r="D504" s="17" t="s">
        <v>2325</v>
      </c>
      <c r="E504" s="17">
        <v>8.25</v>
      </c>
      <c r="F504" s="111">
        <v>44523</v>
      </c>
      <c r="G504" s="17" t="s">
        <v>2397</v>
      </c>
      <c r="H504" s="17" t="s">
        <v>2327</v>
      </c>
    </row>
    <row r="505" spans="1:8" x14ac:dyDescent="0.35">
      <c r="A505" s="17">
        <f t="shared" si="7"/>
        <v>504</v>
      </c>
      <c r="B505" s="17" t="s">
        <v>1983</v>
      </c>
      <c r="C505" s="17" t="s">
        <v>2866</v>
      </c>
      <c r="D505" s="17" t="s">
        <v>2325</v>
      </c>
      <c r="E505" s="17">
        <v>8.75</v>
      </c>
      <c r="F505" s="111">
        <v>45253</v>
      </c>
      <c r="G505" s="17" t="s">
        <v>2397</v>
      </c>
      <c r="H505" s="17" t="s">
        <v>2327</v>
      </c>
    </row>
    <row r="506" spans="1:8" x14ac:dyDescent="0.35">
      <c r="A506" s="17">
        <f t="shared" si="7"/>
        <v>505</v>
      </c>
      <c r="B506" s="17" t="s">
        <v>1985</v>
      </c>
      <c r="C506" s="17" t="s">
        <v>2867</v>
      </c>
      <c r="D506" s="17" t="s">
        <v>2325</v>
      </c>
      <c r="E506" s="17">
        <v>7.8</v>
      </c>
      <c r="F506" s="111">
        <v>44830</v>
      </c>
      <c r="G506" s="17" t="s">
        <v>2868</v>
      </c>
      <c r="H506" s="17" t="s">
        <v>2327</v>
      </c>
    </row>
    <row r="507" spans="1:8" x14ac:dyDescent="0.35">
      <c r="A507" s="17">
        <f t="shared" si="7"/>
        <v>506</v>
      </c>
      <c r="B507" s="17" t="s">
        <v>1987</v>
      </c>
      <c r="C507" s="17" t="s">
        <v>2869</v>
      </c>
      <c r="D507" s="17" t="s">
        <v>2325</v>
      </c>
      <c r="E507" s="17">
        <v>9.1</v>
      </c>
      <c r="F507" s="111">
        <v>43279</v>
      </c>
      <c r="G507" s="17" t="s">
        <v>2326</v>
      </c>
      <c r="H507" s="17" t="s">
        <v>2327</v>
      </c>
    </row>
    <row r="508" spans="1:8" x14ac:dyDescent="0.35">
      <c r="A508" s="17">
        <f t="shared" si="7"/>
        <v>507</v>
      </c>
      <c r="B508" s="17" t="s">
        <v>1988</v>
      </c>
      <c r="C508" s="17" t="s">
        <v>2870</v>
      </c>
      <c r="D508" s="17" t="s">
        <v>2325</v>
      </c>
      <c r="E508" s="17">
        <v>8.4</v>
      </c>
      <c r="F508" s="111">
        <v>46656</v>
      </c>
      <c r="G508" s="17" t="s">
        <v>2868</v>
      </c>
      <c r="H508" s="17" t="s">
        <v>2327</v>
      </c>
    </row>
    <row r="509" spans="1:8" x14ac:dyDescent="0.35">
      <c r="A509" s="17">
        <f t="shared" si="7"/>
        <v>508</v>
      </c>
      <c r="B509" s="17" t="s">
        <v>1990</v>
      </c>
      <c r="C509" s="17" t="s">
        <v>2871</v>
      </c>
      <c r="D509" s="17" t="s">
        <v>2325</v>
      </c>
      <c r="E509" s="17">
        <v>9.5</v>
      </c>
      <c r="F509" s="111">
        <v>44010</v>
      </c>
      <c r="G509" s="17" t="s">
        <v>2326</v>
      </c>
      <c r="H509" s="17" t="s">
        <v>2327</v>
      </c>
    </row>
    <row r="510" spans="1:8" x14ac:dyDescent="0.35">
      <c r="A510" s="17">
        <f t="shared" si="7"/>
        <v>509</v>
      </c>
      <c r="B510" s="17" t="s">
        <v>1992</v>
      </c>
      <c r="C510" s="17" t="s">
        <v>2872</v>
      </c>
      <c r="D510" s="17" t="s">
        <v>2325</v>
      </c>
      <c r="E510" s="17">
        <v>8.5500000000000007</v>
      </c>
      <c r="F510" s="111">
        <v>46377</v>
      </c>
      <c r="G510" s="17" t="s">
        <v>2868</v>
      </c>
      <c r="H510" s="17" t="s">
        <v>2327</v>
      </c>
    </row>
    <row r="511" spans="1:8" x14ac:dyDescent="0.35">
      <c r="A511" s="17">
        <f t="shared" si="7"/>
        <v>510</v>
      </c>
      <c r="B511" s="17" t="s">
        <v>1994</v>
      </c>
      <c r="C511" s="17" t="s">
        <v>2873</v>
      </c>
      <c r="D511" s="17" t="s">
        <v>2325</v>
      </c>
      <c r="E511" s="17">
        <v>8.07</v>
      </c>
      <c r="F511" s="111">
        <v>46544</v>
      </c>
      <c r="G511" s="17" t="s">
        <v>2868</v>
      </c>
      <c r="H511" s="17" t="s">
        <v>2327</v>
      </c>
    </row>
    <row r="512" spans="1:8" x14ac:dyDescent="0.35">
      <c r="A512" s="17">
        <f t="shared" si="7"/>
        <v>511</v>
      </c>
      <c r="B512" s="17" t="s">
        <v>1996</v>
      </c>
      <c r="C512" s="17" t="s">
        <v>2874</v>
      </c>
      <c r="D512" s="17" t="s">
        <v>2325</v>
      </c>
      <c r="E512" s="17">
        <v>8.375</v>
      </c>
      <c r="F512" s="111">
        <v>43178</v>
      </c>
      <c r="G512" s="17" t="s">
        <v>2541</v>
      </c>
      <c r="H512" s="17" t="s">
        <v>2327</v>
      </c>
    </row>
    <row r="513" spans="1:8" x14ac:dyDescent="0.35">
      <c r="A513" s="17">
        <f t="shared" si="7"/>
        <v>512</v>
      </c>
      <c r="B513" s="17" t="s">
        <v>1997</v>
      </c>
      <c r="C513" s="17" t="s">
        <v>2875</v>
      </c>
      <c r="D513" s="17" t="s">
        <v>2325</v>
      </c>
      <c r="E513" s="17">
        <v>10.199999999999999</v>
      </c>
      <c r="F513" s="111">
        <v>43885</v>
      </c>
      <c r="G513" s="17" t="s">
        <v>2541</v>
      </c>
      <c r="H513" s="17" t="s">
        <v>2327</v>
      </c>
    </row>
    <row r="514" spans="1:8" x14ac:dyDescent="0.35">
      <c r="A514" s="17">
        <f t="shared" si="7"/>
        <v>513</v>
      </c>
      <c r="B514" s="17" t="s">
        <v>1999</v>
      </c>
      <c r="C514" s="17" t="s">
        <v>2876</v>
      </c>
      <c r="D514" s="17" t="s">
        <v>2325</v>
      </c>
      <c r="E514" s="17">
        <v>8</v>
      </c>
      <c r="F514" s="111">
        <v>43262</v>
      </c>
      <c r="G514" s="17" t="s">
        <v>2368</v>
      </c>
      <c r="H514" s="17" t="s">
        <v>2327</v>
      </c>
    </row>
    <row r="515" spans="1:8" x14ac:dyDescent="0.35">
      <c r="A515" s="17">
        <f t="shared" si="7"/>
        <v>514</v>
      </c>
      <c r="B515" s="17" t="s">
        <v>2000</v>
      </c>
      <c r="C515" s="17" t="s">
        <v>2877</v>
      </c>
      <c r="D515" s="17" t="s">
        <v>2325</v>
      </c>
      <c r="E515" s="17">
        <v>10</v>
      </c>
      <c r="F515" s="111">
        <v>43908</v>
      </c>
      <c r="G515" s="17" t="s">
        <v>2368</v>
      </c>
      <c r="H515" s="17" t="s">
        <v>2327</v>
      </c>
    </row>
    <row r="516" spans="1:8" x14ac:dyDescent="0.35">
      <c r="A516" s="17">
        <f t="shared" ref="A516:A579" si="8">+A515+1</f>
        <v>515</v>
      </c>
      <c r="B516" s="17" t="s">
        <v>2002</v>
      </c>
      <c r="C516" s="17" t="s">
        <v>2878</v>
      </c>
      <c r="D516" s="17" t="s">
        <v>2325</v>
      </c>
      <c r="E516" s="17">
        <v>10.5</v>
      </c>
      <c r="F516" s="111">
        <v>43085</v>
      </c>
      <c r="G516" s="17" t="s">
        <v>2368</v>
      </c>
      <c r="H516" s="17" t="s">
        <v>2327</v>
      </c>
    </row>
    <row r="517" spans="1:8" x14ac:dyDescent="0.35">
      <c r="A517" s="17">
        <f t="shared" si="8"/>
        <v>516</v>
      </c>
      <c r="B517" s="17" t="s">
        <v>2003</v>
      </c>
      <c r="C517" s="17" t="s">
        <v>2879</v>
      </c>
      <c r="D517" s="17" t="s">
        <v>2325</v>
      </c>
      <c r="E517" s="17">
        <v>9.4</v>
      </c>
      <c r="F517" s="111">
        <v>43379</v>
      </c>
      <c r="G517" s="17" t="s">
        <v>2368</v>
      </c>
      <c r="H517" s="17" t="s">
        <v>2327</v>
      </c>
    </row>
    <row r="518" spans="1:8" x14ac:dyDescent="0.35">
      <c r="A518" s="17">
        <f t="shared" si="8"/>
        <v>517</v>
      </c>
      <c r="B518" s="17" t="s">
        <v>2004</v>
      </c>
      <c r="C518" s="17" t="s">
        <v>2880</v>
      </c>
      <c r="D518" s="17" t="s">
        <v>2325</v>
      </c>
      <c r="E518" s="17">
        <v>8</v>
      </c>
      <c r="F518" s="111">
        <v>43200</v>
      </c>
      <c r="G518" s="17" t="s">
        <v>2368</v>
      </c>
      <c r="H518" s="17" t="s">
        <v>2327</v>
      </c>
    </row>
    <row r="519" spans="1:8" x14ac:dyDescent="0.35">
      <c r="A519" s="17">
        <f t="shared" si="8"/>
        <v>518</v>
      </c>
      <c r="B519" s="17" t="s">
        <v>2005</v>
      </c>
      <c r="C519" s="17" t="s">
        <v>2881</v>
      </c>
      <c r="D519" s="17" t="s">
        <v>2325</v>
      </c>
      <c r="E519" s="17">
        <v>9</v>
      </c>
      <c r="F519" s="111">
        <v>43625</v>
      </c>
      <c r="G519" s="17" t="s">
        <v>2368</v>
      </c>
      <c r="H519" s="17" t="s">
        <v>2327</v>
      </c>
    </row>
    <row r="520" spans="1:8" x14ac:dyDescent="0.35">
      <c r="A520" s="17">
        <f t="shared" si="8"/>
        <v>519</v>
      </c>
      <c r="B520" s="17" t="s">
        <v>2007</v>
      </c>
      <c r="C520" s="17" t="s">
        <v>2882</v>
      </c>
      <c r="D520" s="17" t="s">
        <v>2325</v>
      </c>
      <c r="E520" s="17">
        <v>9</v>
      </c>
      <c r="F520" s="111">
        <v>43920</v>
      </c>
      <c r="G520" s="17" t="s">
        <v>2368</v>
      </c>
      <c r="H520" s="17" t="s">
        <v>2327</v>
      </c>
    </row>
    <row r="521" spans="1:8" x14ac:dyDescent="0.35">
      <c r="A521" s="17">
        <f t="shared" si="8"/>
        <v>520</v>
      </c>
      <c r="B521" s="17" t="s">
        <v>2009</v>
      </c>
      <c r="C521" s="17" t="s">
        <v>2883</v>
      </c>
      <c r="D521" s="17" t="s">
        <v>2325</v>
      </c>
      <c r="E521" s="17">
        <v>9.25</v>
      </c>
      <c r="F521" s="111">
        <v>44650</v>
      </c>
      <c r="G521" s="17" t="s">
        <v>2368</v>
      </c>
      <c r="H521" s="17" t="s">
        <v>2327</v>
      </c>
    </row>
    <row r="522" spans="1:8" x14ac:dyDescent="0.35">
      <c r="A522" s="17">
        <f t="shared" si="8"/>
        <v>521</v>
      </c>
      <c r="B522" s="17" t="s">
        <v>2011</v>
      </c>
      <c r="C522" s="17" t="s">
        <v>2884</v>
      </c>
      <c r="D522" s="17" t="s">
        <v>2325</v>
      </c>
      <c r="E522" s="17">
        <v>12.625</v>
      </c>
      <c r="F522" s="111">
        <v>43798</v>
      </c>
      <c r="G522" s="17" t="s">
        <v>2368</v>
      </c>
      <c r="H522" s="17" t="s">
        <v>2327</v>
      </c>
    </row>
    <row r="523" spans="1:8" x14ac:dyDescent="0.35">
      <c r="A523" s="17">
        <f t="shared" si="8"/>
        <v>522</v>
      </c>
      <c r="B523" s="17" t="s">
        <v>2013</v>
      </c>
      <c r="C523" s="17" t="s">
        <v>2885</v>
      </c>
      <c r="D523" s="17" t="s">
        <v>2332</v>
      </c>
      <c r="E523" s="17"/>
      <c r="F523" s="111">
        <v>43988</v>
      </c>
      <c r="G523" s="17" t="s">
        <v>2357</v>
      </c>
      <c r="H523" s="17" t="s">
        <v>2327</v>
      </c>
    </row>
    <row r="524" spans="1:8" x14ac:dyDescent="0.35">
      <c r="A524" s="17">
        <f t="shared" si="8"/>
        <v>523</v>
      </c>
      <c r="B524" s="17" t="s">
        <v>2015</v>
      </c>
      <c r="C524" s="17" t="s">
        <v>2886</v>
      </c>
      <c r="D524" s="17" t="s">
        <v>2332</v>
      </c>
      <c r="E524" s="17"/>
      <c r="F524" s="111">
        <v>44170</v>
      </c>
      <c r="G524" s="17" t="s">
        <v>2357</v>
      </c>
      <c r="H524" s="17" t="s">
        <v>2327</v>
      </c>
    </row>
    <row r="525" spans="1:8" s="118" customFormat="1" x14ac:dyDescent="0.35">
      <c r="A525" s="17">
        <f t="shared" si="8"/>
        <v>524</v>
      </c>
      <c r="B525" s="17" t="s">
        <v>5237</v>
      </c>
      <c r="C525" s="17" t="s">
        <v>5238</v>
      </c>
      <c r="D525" s="17" t="s">
        <v>2332</v>
      </c>
      <c r="E525" s="17"/>
      <c r="F525" s="111">
        <v>44639</v>
      </c>
      <c r="G525" s="17" t="s">
        <v>2357</v>
      </c>
      <c r="H525" s="17" t="s">
        <v>2327</v>
      </c>
    </row>
    <row r="526" spans="1:8" x14ac:dyDescent="0.35">
      <c r="A526" s="17">
        <f t="shared" si="8"/>
        <v>525</v>
      </c>
      <c r="B526" s="17" t="s">
        <v>2017</v>
      </c>
      <c r="C526" s="17" t="s">
        <v>2887</v>
      </c>
      <c r="D526" s="17" t="s">
        <v>2332</v>
      </c>
      <c r="E526" s="17"/>
      <c r="F526" s="111">
        <v>44718</v>
      </c>
      <c r="G526" s="17" t="s">
        <v>2357</v>
      </c>
      <c r="H526" s="17" t="s">
        <v>2327</v>
      </c>
    </row>
    <row r="527" spans="1:8" x14ac:dyDescent="0.35">
      <c r="A527" s="17">
        <f t="shared" si="8"/>
        <v>526</v>
      </c>
      <c r="B527" s="17" t="s">
        <v>2019</v>
      </c>
      <c r="C527" s="17" t="s">
        <v>2888</v>
      </c>
      <c r="D527" s="17" t="s">
        <v>2332</v>
      </c>
      <c r="E527" s="17"/>
      <c r="F527" s="111">
        <v>44900</v>
      </c>
      <c r="G527" s="17" t="s">
        <v>2357</v>
      </c>
      <c r="H527" s="17" t="s">
        <v>2327</v>
      </c>
    </row>
    <row r="528" spans="1:8" x14ac:dyDescent="0.35">
      <c r="A528" s="17">
        <f t="shared" si="8"/>
        <v>527</v>
      </c>
      <c r="B528" s="17" t="s">
        <v>2021</v>
      </c>
      <c r="C528" s="17" t="s">
        <v>2889</v>
      </c>
      <c r="D528" s="17" t="s">
        <v>2332</v>
      </c>
      <c r="E528" s="17"/>
      <c r="F528" s="111">
        <v>43087</v>
      </c>
      <c r="G528" s="17" t="s">
        <v>2357</v>
      </c>
      <c r="H528" s="17" t="s">
        <v>2327</v>
      </c>
    </row>
    <row r="529" spans="1:8" x14ac:dyDescent="0.35">
      <c r="A529" s="17">
        <f t="shared" si="8"/>
        <v>528</v>
      </c>
      <c r="B529" s="17" t="s">
        <v>2022</v>
      </c>
      <c r="C529" s="17" t="s">
        <v>2890</v>
      </c>
      <c r="D529" s="17" t="s">
        <v>2332</v>
      </c>
      <c r="E529" s="17"/>
      <c r="F529" s="111">
        <v>43195</v>
      </c>
      <c r="G529" s="17" t="s">
        <v>2891</v>
      </c>
      <c r="H529" s="17" t="s">
        <v>2327</v>
      </c>
    </row>
    <row r="530" spans="1:8" x14ac:dyDescent="0.35">
      <c r="A530" s="17">
        <f t="shared" si="8"/>
        <v>529</v>
      </c>
      <c r="B530" s="17" t="s">
        <v>2023</v>
      </c>
      <c r="C530" s="17" t="s">
        <v>2892</v>
      </c>
      <c r="D530" s="17" t="s">
        <v>2332</v>
      </c>
      <c r="E530" s="17"/>
      <c r="F530" s="111">
        <v>44396</v>
      </c>
      <c r="G530" s="17" t="s">
        <v>2891</v>
      </c>
      <c r="H530" s="17" t="s">
        <v>2327</v>
      </c>
    </row>
    <row r="531" spans="1:8" x14ac:dyDescent="0.35">
      <c r="A531" s="17">
        <f t="shared" si="8"/>
        <v>530</v>
      </c>
      <c r="B531" s="17" t="s">
        <v>2024</v>
      </c>
      <c r="C531" s="17" t="s">
        <v>2893</v>
      </c>
      <c r="D531" s="17" t="s">
        <v>2332</v>
      </c>
      <c r="E531" s="17"/>
      <c r="F531" s="111">
        <v>44522</v>
      </c>
      <c r="G531" s="17" t="s">
        <v>2894</v>
      </c>
      <c r="H531" s="17" t="s">
        <v>2327</v>
      </c>
    </row>
    <row r="532" spans="1:8" x14ac:dyDescent="0.35">
      <c r="A532" s="17">
        <f t="shared" si="8"/>
        <v>531</v>
      </c>
      <c r="B532" s="17" t="s">
        <v>2026</v>
      </c>
      <c r="C532" s="17" t="s">
        <v>2895</v>
      </c>
      <c r="D532" s="17" t="s">
        <v>2332</v>
      </c>
      <c r="E532" s="17"/>
      <c r="F532" s="111">
        <v>45252</v>
      </c>
      <c r="G532" s="17" t="s">
        <v>2894</v>
      </c>
      <c r="H532" s="17" t="s">
        <v>2327</v>
      </c>
    </row>
    <row r="533" spans="1:8" x14ac:dyDescent="0.35">
      <c r="A533" s="17">
        <f t="shared" si="8"/>
        <v>532</v>
      </c>
      <c r="B533" s="17" t="s">
        <v>2028</v>
      </c>
      <c r="C533" s="17" t="s">
        <v>2896</v>
      </c>
      <c r="D533" s="17" t="s">
        <v>2332</v>
      </c>
      <c r="E533" s="17"/>
      <c r="F533" s="111">
        <v>46348</v>
      </c>
      <c r="G533" s="17" t="s">
        <v>2894</v>
      </c>
      <c r="H533" s="17" t="s">
        <v>2327</v>
      </c>
    </row>
    <row r="534" spans="1:8" x14ac:dyDescent="0.35">
      <c r="A534" s="17">
        <f t="shared" si="8"/>
        <v>533</v>
      </c>
      <c r="B534" s="17" t="s">
        <v>2030</v>
      </c>
      <c r="C534" s="17" t="s">
        <v>2897</v>
      </c>
      <c r="D534" s="17" t="s">
        <v>2332</v>
      </c>
      <c r="E534" s="17"/>
      <c r="F534" s="111">
        <v>44749</v>
      </c>
      <c r="G534" s="17" t="s">
        <v>2898</v>
      </c>
      <c r="H534" s="17" t="s">
        <v>2327</v>
      </c>
    </row>
    <row r="535" spans="1:8" x14ac:dyDescent="0.35">
      <c r="A535" s="17">
        <f t="shared" si="8"/>
        <v>534</v>
      </c>
      <c r="B535" s="17" t="s">
        <v>2032</v>
      </c>
      <c r="C535" s="17" t="s">
        <v>2899</v>
      </c>
      <c r="D535" s="17" t="s">
        <v>2332</v>
      </c>
      <c r="E535" s="17"/>
      <c r="F535" s="111">
        <v>45114</v>
      </c>
      <c r="G535" s="17" t="s">
        <v>2898</v>
      </c>
      <c r="H535" s="17" t="s">
        <v>2327</v>
      </c>
    </row>
    <row r="536" spans="1:8" x14ac:dyDescent="0.35">
      <c r="A536" s="17">
        <f t="shared" si="8"/>
        <v>535</v>
      </c>
      <c r="B536" s="17" t="s">
        <v>2034</v>
      </c>
      <c r="C536" s="17" t="s">
        <v>2900</v>
      </c>
      <c r="D536" s="17" t="s">
        <v>2332</v>
      </c>
      <c r="E536" s="17"/>
      <c r="F536" s="111">
        <v>45480</v>
      </c>
      <c r="G536" s="17" t="s">
        <v>2898</v>
      </c>
      <c r="H536" s="17" t="s">
        <v>2327</v>
      </c>
    </row>
    <row r="537" spans="1:8" x14ac:dyDescent="0.35">
      <c r="A537" s="17">
        <f t="shared" si="8"/>
        <v>536</v>
      </c>
      <c r="B537" s="17" t="s">
        <v>2036</v>
      </c>
      <c r="C537" s="17" t="s">
        <v>2901</v>
      </c>
      <c r="D537" s="17" t="s">
        <v>2332</v>
      </c>
      <c r="E537" s="17"/>
      <c r="F537" s="111">
        <v>44093</v>
      </c>
      <c r="G537" s="17" t="s">
        <v>2898</v>
      </c>
      <c r="H537" s="17" t="s">
        <v>2327</v>
      </c>
    </row>
    <row r="538" spans="1:8" x14ac:dyDescent="0.35">
      <c r="A538" s="17">
        <f t="shared" si="8"/>
        <v>537</v>
      </c>
      <c r="B538" s="17" t="s">
        <v>2038</v>
      </c>
      <c r="C538" s="17" t="s">
        <v>2902</v>
      </c>
      <c r="D538" s="17" t="s">
        <v>2332</v>
      </c>
      <c r="E538" s="17"/>
      <c r="F538" s="111">
        <v>43228</v>
      </c>
      <c r="G538" s="17" t="s">
        <v>2397</v>
      </c>
      <c r="H538" s="17" t="s">
        <v>2327</v>
      </c>
    </row>
    <row r="539" spans="1:8" x14ac:dyDescent="0.35">
      <c r="A539" s="17">
        <f t="shared" si="8"/>
        <v>538</v>
      </c>
      <c r="B539" s="17" t="s">
        <v>2039</v>
      </c>
      <c r="C539" s="17" t="s">
        <v>2903</v>
      </c>
      <c r="D539" s="17" t="s">
        <v>2332</v>
      </c>
      <c r="E539" s="17"/>
      <c r="F539" s="111">
        <v>43436</v>
      </c>
      <c r="G539" s="17" t="s">
        <v>2397</v>
      </c>
      <c r="H539" s="17" t="s">
        <v>2327</v>
      </c>
    </row>
    <row r="540" spans="1:8" x14ac:dyDescent="0.35">
      <c r="A540" s="17">
        <f t="shared" si="8"/>
        <v>539</v>
      </c>
      <c r="B540" s="17" t="s">
        <v>2040</v>
      </c>
      <c r="C540" s="17" t="s">
        <v>2904</v>
      </c>
      <c r="D540" s="17" t="s">
        <v>2332</v>
      </c>
      <c r="E540" s="17"/>
      <c r="F540" s="111">
        <v>43949</v>
      </c>
      <c r="G540" s="17" t="s">
        <v>2397</v>
      </c>
      <c r="H540" s="17" t="s">
        <v>2327</v>
      </c>
    </row>
    <row r="541" spans="1:8" x14ac:dyDescent="0.35">
      <c r="A541" s="17">
        <f t="shared" si="8"/>
        <v>540</v>
      </c>
      <c r="B541" s="17" t="s">
        <v>2042</v>
      </c>
      <c r="C541" s="17" t="s">
        <v>2905</v>
      </c>
      <c r="D541" s="17" t="s">
        <v>2332</v>
      </c>
      <c r="E541" s="17"/>
      <c r="F541" s="111">
        <v>44167</v>
      </c>
      <c r="G541" s="17" t="s">
        <v>2397</v>
      </c>
      <c r="H541" s="17" t="s">
        <v>2327</v>
      </c>
    </row>
    <row r="542" spans="1:8" x14ac:dyDescent="0.35">
      <c r="A542" s="17">
        <f t="shared" si="8"/>
        <v>541</v>
      </c>
      <c r="B542" s="17" t="s">
        <v>2044</v>
      </c>
      <c r="C542" s="17" t="s">
        <v>2906</v>
      </c>
      <c r="D542" s="17" t="s">
        <v>2332</v>
      </c>
      <c r="E542" s="17"/>
      <c r="F542" s="111">
        <v>44679</v>
      </c>
      <c r="G542" s="17" t="s">
        <v>2397</v>
      </c>
      <c r="H542" s="17" t="s">
        <v>2327</v>
      </c>
    </row>
    <row r="543" spans="1:8" x14ac:dyDescent="0.35">
      <c r="A543" s="17">
        <f t="shared" si="8"/>
        <v>542</v>
      </c>
      <c r="B543" s="17" t="s">
        <v>2046</v>
      </c>
      <c r="C543" s="17" t="s">
        <v>2907</v>
      </c>
      <c r="D543" s="17" t="s">
        <v>2332</v>
      </c>
      <c r="E543" s="17"/>
      <c r="F543" s="111">
        <v>44897</v>
      </c>
      <c r="G543" s="17" t="s">
        <v>2397</v>
      </c>
      <c r="H543" s="17" t="s">
        <v>2327</v>
      </c>
    </row>
    <row r="544" spans="1:8" x14ac:dyDescent="0.35">
      <c r="A544" s="17">
        <f t="shared" si="8"/>
        <v>543</v>
      </c>
      <c r="B544" s="17" t="s">
        <v>2048</v>
      </c>
      <c r="C544" s="17" t="s">
        <v>2908</v>
      </c>
      <c r="D544" s="17" t="s">
        <v>2332</v>
      </c>
      <c r="E544" s="17"/>
      <c r="F544" s="111">
        <v>45410</v>
      </c>
      <c r="G544" s="17" t="s">
        <v>2397</v>
      </c>
      <c r="H544" s="17" t="s">
        <v>2327</v>
      </c>
    </row>
    <row r="545" spans="1:8" x14ac:dyDescent="0.35">
      <c r="A545" s="17">
        <f t="shared" si="8"/>
        <v>544</v>
      </c>
      <c r="B545" s="17" t="s">
        <v>2050</v>
      </c>
      <c r="C545" s="17" t="s">
        <v>2909</v>
      </c>
      <c r="D545" s="17" t="s">
        <v>2332</v>
      </c>
      <c r="E545" s="17"/>
      <c r="F545" s="111">
        <v>46505</v>
      </c>
      <c r="G545" s="17" t="s">
        <v>2397</v>
      </c>
      <c r="H545" s="17" t="s">
        <v>2327</v>
      </c>
    </row>
    <row r="546" spans="1:8" x14ac:dyDescent="0.35">
      <c r="A546" s="17">
        <f t="shared" si="8"/>
        <v>545</v>
      </c>
      <c r="B546" s="17" t="s">
        <v>2052</v>
      </c>
      <c r="C546" s="17" t="s">
        <v>2910</v>
      </c>
      <c r="D546" s="17" t="s">
        <v>2332</v>
      </c>
      <c r="E546" s="17"/>
      <c r="F546" s="111">
        <v>44903</v>
      </c>
      <c r="G546" s="17" t="s">
        <v>2894</v>
      </c>
      <c r="H546" s="17" t="s">
        <v>2327</v>
      </c>
    </row>
    <row r="547" spans="1:8" x14ac:dyDescent="0.35">
      <c r="A547" s="17">
        <f t="shared" si="8"/>
        <v>546</v>
      </c>
      <c r="B547" s="17" t="s">
        <v>2054</v>
      </c>
      <c r="C547" s="17" t="s">
        <v>2911</v>
      </c>
      <c r="D547" s="17" t="s">
        <v>2332</v>
      </c>
      <c r="E547" s="17"/>
      <c r="F547" s="111">
        <v>43811</v>
      </c>
      <c r="G547" s="17" t="s">
        <v>2894</v>
      </c>
      <c r="H547" s="17" t="s">
        <v>2327</v>
      </c>
    </row>
    <row r="548" spans="1:8" x14ac:dyDescent="0.35">
      <c r="A548" s="17">
        <f t="shared" si="8"/>
        <v>547</v>
      </c>
      <c r="B548" s="17" t="s">
        <v>2056</v>
      </c>
      <c r="C548" s="17" t="s">
        <v>2912</v>
      </c>
      <c r="D548" s="17" t="s">
        <v>2332</v>
      </c>
      <c r="E548" s="17"/>
      <c r="F548" s="111">
        <v>43255</v>
      </c>
      <c r="G548" s="17" t="s">
        <v>2894</v>
      </c>
      <c r="H548" s="17" t="s">
        <v>2327</v>
      </c>
    </row>
    <row r="549" spans="1:8" x14ac:dyDescent="0.35">
      <c r="A549" s="17">
        <f t="shared" si="8"/>
        <v>548</v>
      </c>
      <c r="B549" s="17" t="s">
        <v>2057</v>
      </c>
      <c r="C549" s="17" t="s">
        <v>2913</v>
      </c>
      <c r="D549" s="17" t="s">
        <v>2332</v>
      </c>
      <c r="E549" s="17"/>
      <c r="F549" s="111">
        <v>45999</v>
      </c>
      <c r="G549" s="17" t="s">
        <v>2894</v>
      </c>
      <c r="H549" s="17" t="s">
        <v>2327</v>
      </c>
    </row>
    <row r="550" spans="1:8" x14ac:dyDescent="0.35">
      <c r="A550" s="17">
        <f t="shared" si="8"/>
        <v>549</v>
      </c>
      <c r="B550" s="17" t="s">
        <v>2059</v>
      </c>
      <c r="C550" s="17" t="s">
        <v>2914</v>
      </c>
      <c r="D550" s="17" t="s">
        <v>2332</v>
      </c>
      <c r="E550" s="17"/>
      <c r="F550" s="111">
        <v>43710</v>
      </c>
      <c r="G550" s="17" t="s">
        <v>2894</v>
      </c>
      <c r="H550" s="17" t="s">
        <v>2327</v>
      </c>
    </row>
    <row r="551" spans="1:8" x14ac:dyDescent="0.35">
      <c r="A551" s="17">
        <f t="shared" si="8"/>
        <v>550</v>
      </c>
      <c r="B551" s="17" t="s">
        <v>2061</v>
      </c>
      <c r="C551" s="17" t="s">
        <v>2915</v>
      </c>
      <c r="D551" s="17" t="s">
        <v>2332</v>
      </c>
      <c r="E551" s="17"/>
      <c r="F551" s="111">
        <v>44542</v>
      </c>
      <c r="G551" s="17" t="s">
        <v>2894</v>
      </c>
      <c r="H551" s="17" t="s">
        <v>2327</v>
      </c>
    </row>
    <row r="552" spans="1:8" x14ac:dyDescent="0.35">
      <c r="A552" s="17">
        <f t="shared" si="8"/>
        <v>551</v>
      </c>
      <c r="B552" s="17" t="s">
        <v>2063</v>
      </c>
      <c r="C552" s="17" t="s">
        <v>2916</v>
      </c>
      <c r="D552" s="17" t="s">
        <v>2332</v>
      </c>
      <c r="E552" s="17"/>
      <c r="F552" s="111">
        <v>43986</v>
      </c>
      <c r="G552" s="17" t="s">
        <v>2894</v>
      </c>
      <c r="H552" s="17" t="s">
        <v>2327</v>
      </c>
    </row>
    <row r="553" spans="1:8" x14ac:dyDescent="0.35">
      <c r="A553" s="17">
        <f t="shared" si="8"/>
        <v>552</v>
      </c>
      <c r="B553" s="17" t="s">
        <v>2065</v>
      </c>
      <c r="C553" s="17" t="s">
        <v>2917</v>
      </c>
      <c r="D553" s="17" t="s">
        <v>2332</v>
      </c>
      <c r="E553" s="17"/>
      <c r="F553" s="111">
        <v>44441</v>
      </c>
      <c r="G553" s="17" t="s">
        <v>2894</v>
      </c>
      <c r="H553" s="17" t="s">
        <v>2327</v>
      </c>
    </row>
    <row r="554" spans="1:8" x14ac:dyDescent="0.35">
      <c r="A554" s="17">
        <f t="shared" si="8"/>
        <v>553</v>
      </c>
      <c r="B554" s="17" t="s">
        <v>2067</v>
      </c>
      <c r="C554" s="17" t="s">
        <v>2918</v>
      </c>
      <c r="D554" s="17" t="s">
        <v>2332</v>
      </c>
      <c r="E554" s="17"/>
      <c r="F554" s="111">
        <v>44716</v>
      </c>
      <c r="G554" s="17" t="s">
        <v>2894</v>
      </c>
      <c r="H554" s="17" t="s">
        <v>2327</v>
      </c>
    </row>
    <row r="555" spans="1:8" x14ac:dyDescent="0.35">
      <c r="A555" s="17">
        <f t="shared" si="8"/>
        <v>554</v>
      </c>
      <c r="B555" s="17" t="s">
        <v>2069</v>
      </c>
      <c r="C555" s="17" t="s">
        <v>2919</v>
      </c>
      <c r="D555" s="17" t="s">
        <v>2332</v>
      </c>
      <c r="E555" s="17"/>
      <c r="F555" s="111">
        <v>46267</v>
      </c>
      <c r="G555" s="17" t="s">
        <v>2894</v>
      </c>
      <c r="H555" s="17" t="s">
        <v>2327</v>
      </c>
    </row>
    <row r="556" spans="1:8" x14ac:dyDescent="0.35">
      <c r="A556" s="17">
        <f t="shared" si="8"/>
        <v>555</v>
      </c>
      <c r="B556" s="17" t="s">
        <v>2071</v>
      </c>
      <c r="C556" s="17" t="s">
        <v>2920</v>
      </c>
      <c r="D556" s="17" t="s">
        <v>2332</v>
      </c>
      <c r="E556" s="17"/>
      <c r="F556" s="111">
        <v>45812</v>
      </c>
      <c r="G556" s="17" t="s">
        <v>2894</v>
      </c>
      <c r="H556" s="17" t="s">
        <v>2327</v>
      </c>
    </row>
    <row r="557" spans="1:8" x14ac:dyDescent="0.35">
      <c r="A557" s="17">
        <f t="shared" si="8"/>
        <v>556</v>
      </c>
      <c r="B557" s="17" t="s">
        <v>2073</v>
      </c>
      <c r="C557" s="17" t="s">
        <v>2921</v>
      </c>
      <c r="D557" s="17" t="s">
        <v>2332</v>
      </c>
      <c r="E557" s="17"/>
      <c r="F557" s="111">
        <v>43261</v>
      </c>
      <c r="G557" s="17" t="s">
        <v>2894</v>
      </c>
      <c r="H557" s="17" t="s">
        <v>2327</v>
      </c>
    </row>
    <row r="558" spans="1:8" x14ac:dyDescent="0.35">
      <c r="A558" s="17">
        <f t="shared" si="8"/>
        <v>557</v>
      </c>
      <c r="B558" s="17" t="s">
        <v>2074</v>
      </c>
      <c r="C558" s="17" t="s">
        <v>2922</v>
      </c>
      <c r="D558" s="17" t="s">
        <v>2332</v>
      </c>
      <c r="E558" s="17"/>
      <c r="F558" s="111">
        <v>43423</v>
      </c>
      <c r="G558" s="17" t="s">
        <v>2894</v>
      </c>
      <c r="H558" s="17" t="s">
        <v>2327</v>
      </c>
    </row>
    <row r="559" spans="1:8" x14ac:dyDescent="0.35">
      <c r="A559" s="17">
        <f t="shared" si="8"/>
        <v>558</v>
      </c>
      <c r="B559" s="17" t="s">
        <v>2075</v>
      </c>
      <c r="C559" s="17" t="s">
        <v>2923</v>
      </c>
      <c r="D559" s="17" t="s">
        <v>2332</v>
      </c>
      <c r="E559" s="17"/>
      <c r="F559" s="111">
        <v>44712</v>
      </c>
      <c r="G559" s="17" t="s">
        <v>2894</v>
      </c>
      <c r="H559" s="17" t="s">
        <v>2327</v>
      </c>
    </row>
    <row r="560" spans="1:8" x14ac:dyDescent="0.35">
      <c r="A560" s="17">
        <f t="shared" si="8"/>
        <v>559</v>
      </c>
      <c r="B560" s="17" t="s">
        <v>2077</v>
      </c>
      <c r="C560" s="17" t="s">
        <v>2924</v>
      </c>
      <c r="D560" s="17" t="s">
        <v>2332</v>
      </c>
      <c r="E560" s="17"/>
      <c r="F560" s="111">
        <v>44144</v>
      </c>
      <c r="G560" s="17" t="s">
        <v>2894</v>
      </c>
      <c r="H560" s="17" t="s">
        <v>2327</v>
      </c>
    </row>
    <row r="561" spans="1:8" x14ac:dyDescent="0.35">
      <c r="A561" s="17">
        <f t="shared" si="8"/>
        <v>560</v>
      </c>
      <c r="B561" s="17" t="s">
        <v>2079</v>
      </c>
      <c r="C561" s="17" t="s">
        <v>2925</v>
      </c>
      <c r="D561" s="17" t="s">
        <v>2332</v>
      </c>
      <c r="E561" s="17"/>
      <c r="F561" s="111">
        <v>45443</v>
      </c>
      <c r="G561" s="17" t="s">
        <v>2894</v>
      </c>
      <c r="H561" s="17" t="s">
        <v>2327</v>
      </c>
    </row>
    <row r="562" spans="1:8" x14ac:dyDescent="0.35">
      <c r="A562" s="17">
        <f t="shared" si="8"/>
        <v>561</v>
      </c>
      <c r="B562" s="17" t="s">
        <v>2081</v>
      </c>
      <c r="C562" s="17" t="s">
        <v>2926</v>
      </c>
      <c r="D562" s="17" t="s">
        <v>2332</v>
      </c>
      <c r="E562" s="17"/>
      <c r="F562" s="111">
        <v>44874</v>
      </c>
      <c r="G562" s="17" t="s">
        <v>2894</v>
      </c>
      <c r="H562" s="17" t="s">
        <v>2327</v>
      </c>
    </row>
    <row r="563" spans="1:8" x14ac:dyDescent="0.35">
      <c r="A563" s="17">
        <f t="shared" si="8"/>
        <v>562</v>
      </c>
      <c r="B563" s="17" t="s">
        <v>2083</v>
      </c>
      <c r="C563" s="17" t="s">
        <v>2927</v>
      </c>
      <c r="D563" s="17" t="s">
        <v>2332</v>
      </c>
      <c r="E563" s="17"/>
      <c r="F563" s="111">
        <v>46538</v>
      </c>
      <c r="G563" s="17" t="s">
        <v>2894</v>
      </c>
      <c r="H563" s="17" t="s">
        <v>2327</v>
      </c>
    </row>
    <row r="564" spans="1:8" x14ac:dyDescent="0.35">
      <c r="A564" s="17">
        <f t="shared" si="8"/>
        <v>563</v>
      </c>
      <c r="B564" s="17" t="s">
        <v>2085</v>
      </c>
      <c r="C564" s="17" t="s">
        <v>2928</v>
      </c>
      <c r="D564" s="17" t="s">
        <v>2332</v>
      </c>
      <c r="E564" s="17"/>
      <c r="F564" s="111">
        <v>45605</v>
      </c>
      <c r="G564" s="17" t="s">
        <v>2894</v>
      </c>
      <c r="H564" s="17" t="s">
        <v>2327</v>
      </c>
    </row>
    <row r="565" spans="1:8" x14ac:dyDescent="0.35">
      <c r="A565" s="17">
        <f t="shared" si="8"/>
        <v>564</v>
      </c>
      <c r="B565" s="17" t="s">
        <v>2087</v>
      </c>
      <c r="C565" s="17" t="s">
        <v>2929</v>
      </c>
      <c r="D565" s="17" t="s">
        <v>2332</v>
      </c>
      <c r="E565" s="17"/>
      <c r="F565" s="111">
        <v>46700</v>
      </c>
      <c r="G565" s="17" t="s">
        <v>2894</v>
      </c>
      <c r="H565" s="17" t="s">
        <v>2327</v>
      </c>
    </row>
    <row r="566" spans="1:8" x14ac:dyDescent="0.35">
      <c r="A566" s="17">
        <f t="shared" si="8"/>
        <v>565</v>
      </c>
      <c r="B566" s="17" t="s">
        <v>2089</v>
      </c>
      <c r="C566" s="17" t="s">
        <v>2930</v>
      </c>
      <c r="D566" s="17" t="s">
        <v>2332</v>
      </c>
      <c r="E566" s="17"/>
      <c r="F566" s="111">
        <v>43643</v>
      </c>
      <c r="G566" s="17" t="s">
        <v>2894</v>
      </c>
      <c r="H566" s="17" t="s">
        <v>2327</v>
      </c>
    </row>
    <row r="567" spans="1:8" x14ac:dyDescent="0.35">
      <c r="A567" s="17">
        <f t="shared" si="8"/>
        <v>566</v>
      </c>
      <c r="B567" s="17" t="s">
        <v>2931</v>
      </c>
      <c r="C567" s="17" t="s">
        <v>2932</v>
      </c>
      <c r="D567" s="17" t="s">
        <v>2332</v>
      </c>
      <c r="E567" s="17"/>
      <c r="F567" s="111">
        <v>45016</v>
      </c>
      <c r="G567" s="17" t="s">
        <v>2933</v>
      </c>
      <c r="H567" s="17" t="s">
        <v>2327</v>
      </c>
    </row>
    <row r="568" spans="1:8" x14ac:dyDescent="0.35">
      <c r="A568" s="17">
        <f t="shared" si="8"/>
        <v>567</v>
      </c>
      <c r="B568" s="17" t="s">
        <v>2934</v>
      </c>
      <c r="C568" s="17" t="s">
        <v>2935</v>
      </c>
      <c r="D568" s="17" t="s">
        <v>2332</v>
      </c>
      <c r="E568" s="17"/>
      <c r="F568" s="111">
        <v>45016</v>
      </c>
      <c r="G568" s="17" t="s">
        <v>2933</v>
      </c>
      <c r="H568" s="17" t="s">
        <v>2327</v>
      </c>
    </row>
    <row r="569" spans="1:8" x14ac:dyDescent="0.35">
      <c r="A569" s="17">
        <f t="shared" si="8"/>
        <v>568</v>
      </c>
      <c r="B569" s="17" t="s">
        <v>2936</v>
      </c>
      <c r="C569" s="17" t="s">
        <v>2937</v>
      </c>
      <c r="D569" s="17" t="s">
        <v>2332</v>
      </c>
      <c r="E569" s="17"/>
      <c r="F569" s="111">
        <v>45016</v>
      </c>
      <c r="G569" s="17" t="s">
        <v>2933</v>
      </c>
      <c r="H569" s="17" t="s">
        <v>2327</v>
      </c>
    </row>
    <row r="570" spans="1:8" x14ac:dyDescent="0.35">
      <c r="A570" s="17">
        <f t="shared" si="8"/>
        <v>569</v>
      </c>
      <c r="B570" s="17" t="s">
        <v>2091</v>
      </c>
      <c r="C570" s="17" t="s">
        <v>2938</v>
      </c>
      <c r="D570" s="17" t="s">
        <v>2332</v>
      </c>
      <c r="E570" s="17"/>
      <c r="F570" s="111">
        <v>43842</v>
      </c>
      <c r="G570" s="17" t="s">
        <v>2894</v>
      </c>
      <c r="H570" s="17" t="s">
        <v>2327</v>
      </c>
    </row>
    <row r="571" spans="1:8" x14ac:dyDescent="0.35">
      <c r="A571" s="17">
        <f t="shared" si="8"/>
        <v>570</v>
      </c>
      <c r="B571" s="17" t="s">
        <v>2093</v>
      </c>
      <c r="C571" s="17" t="s">
        <v>2939</v>
      </c>
      <c r="D571" s="17" t="s">
        <v>2332</v>
      </c>
      <c r="E571" s="17"/>
      <c r="F571" s="111">
        <v>44750</v>
      </c>
      <c r="G571" s="17" t="s">
        <v>2894</v>
      </c>
      <c r="H571" s="17" t="s">
        <v>2327</v>
      </c>
    </row>
    <row r="572" spans="1:8" x14ac:dyDescent="0.35">
      <c r="A572" s="17">
        <f t="shared" si="8"/>
        <v>571</v>
      </c>
      <c r="B572" s="17" t="s">
        <v>2095</v>
      </c>
      <c r="C572" s="17" t="s">
        <v>2940</v>
      </c>
      <c r="D572" s="17" t="s">
        <v>2332</v>
      </c>
      <c r="E572" s="17"/>
      <c r="F572" s="111">
        <v>43444</v>
      </c>
      <c r="G572" s="17" t="s">
        <v>2894</v>
      </c>
      <c r="H572" s="17" t="s">
        <v>2327</v>
      </c>
    </row>
    <row r="573" spans="1:8" x14ac:dyDescent="0.35">
      <c r="A573" s="17">
        <f t="shared" si="8"/>
        <v>572</v>
      </c>
      <c r="B573" s="17" t="s">
        <v>2096</v>
      </c>
      <c r="C573" s="17" t="s">
        <v>2941</v>
      </c>
      <c r="D573" s="17" t="s">
        <v>2332</v>
      </c>
      <c r="E573" s="17"/>
      <c r="F573" s="111">
        <v>45270</v>
      </c>
      <c r="G573" s="17" t="s">
        <v>2894</v>
      </c>
      <c r="H573" s="17" t="s">
        <v>2327</v>
      </c>
    </row>
    <row r="574" spans="1:8" x14ac:dyDescent="0.35">
      <c r="A574" s="17">
        <f t="shared" si="8"/>
        <v>573</v>
      </c>
      <c r="B574" s="17" t="s">
        <v>2098</v>
      </c>
      <c r="C574" s="17" t="s">
        <v>2942</v>
      </c>
      <c r="D574" s="17" t="s">
        <v>2332</v>
      </c>
      <c r="E574" s="17"/>
      <c r="F574" s="111">
        <v>44017</v>
      </c>
      <c r="G574" s="17" t="s">
        <v>2894</v>
      </c>
      <c r="H574" s="17" t="s">
        <v>2327</v>
      </c>
    </row>
    <row r="575" spans="1:8" x14ac:dyDescent="0.35">
      <c r="A575" s="17">
        <f t="shared" si="8"/>
        <v>574</v>
      </c>
      <c r="B575" s="17" t="s">
        <v>2100</v>
      </c>
      <c r="C575" s="17" t="s">
        <v>2943</v>
      </c>
      <c r="D575" s="17" t="s">
        <v>2332</v>
      </c>
      <c r="E575" s="17"/>
      <c r="F575" s="111">
        <v>44753</v>
      </c>
      <c r="G575" s="17" t="s">
        <v>2894</v>
      </c>
      <c r="H575" s="17" t="s">
        <v>2327</v>
      </c>
    </row>
    <row r="576" spans="1:8" x14ac:dyDescent="0.35">
      <c r="A576" s="17">
        <f t="shared" si="8"/>
        <v>575</v>
      </c>
      <c r="B576" s="17" t="s">
        <v>2102</v>
      </c>
      <c r="C576" s="17" t="s">
        <v>2944</v>
      </c>
      <c r="D576" s="17" t="s">
        <v>2332</v>
      </c>
      <c r="E576" s="17"/>
      <c r="F576" s="111">
        <v>44868</v>
      </c>
      <c r="G576" s="17" t="s">
        <v>2894</v>
      </c>
      <c r="H576" s="17" t="s">
        <v>2327</v>
      </c>
    </row>
    <row r="577" spans="1:8" x14ac:dyDescent="0.35">
      <c r="A577" s="17">
        <f t="shared" si="8"/>
        <v>576</v>
      </c>
      <c r="B577" s="17" t="s">
        <v>2104</v>
      </c>
      <c r="C577" s="17" t="s">
        <v>2945</v>
      </c>
      <c r="D577" s="17" t="s">
        <v>2332</v>
      </c>
      <c r="E577" s="17"/>
      <c r="F577" s="111">
        <v>46579</v>
      </c>
      <c r="G577" s="17" t="s">
        <v>2894</v>
      </c>
      <c r="H577" s="17" t="s">
        <v>2327</v>
      </c>
    </row>
    <row r="578" spans="1:8" x14ac:dyDescent="0.35">
      <c r="A578" s="17">
        <f t="shared" si="8"/>
        <v>577</v>
      </c>
      <c r="B578" s="17" t="s">
        <v>2106</v>
      </c>
      <c r="C578" s="17" t="s">
        <v>2946</v>
      </c>
      <c r="D578" s="17" t="s">
        <v>2332</v>
      </c>
      <c r="E578" s="17"/>
      <c r="F578" s="111">
        <v>46694</v>
      </c>
      <c r="G578" s="17" t="s">
        <v>2894</v>
      </c>
      <c r="H578" s="17" t="s">
        <v>2327</v>
      </c>
    </row>
    <row r="579" spans="1:8" x14ac:dyDescent="0.35">
      <c r="A579" s="17">
        <f t="shared" si="8"/>
        <v>578</v>
      </c>
      <c r="B579" s="17" t="s">
        <v>2108</v>
      </c>
      <c r="C579" s="17" t="s">
        <v>2947</v>
      </c>
      <c r="D579" s="17" t="s">
        <v>2332</v>
      </c>
      <c r="E579" s="17"/>
      <c r="F579" s="111">
        <v>48521</v>
      </c>
      <c r="G579" s="17" t="s">
        <v>2894</v>
      </c>
      <c r="H579" s="17" t="s">
        <v>2327</v>
      </c>
    </row>
    <row r="580" spans="1:8" x14ac:dyDescent="0.35">
      <c r="A580" s="17">
        <f t="shared" ref="A580:A643" si="9">+A579+1</f>
        <v>579</v>
      </c>
      <c r="B580" s="17" t="s">
        <v>2110</v>
      </c>
      <c r="C580" s="17" t="s">
        <v>2948</v>
      </c>
      <c r="D580" s="17" t="s">
        <v>2332</v>
      </c>
      <c r="E580" s="17"/>
      <c r="F580" s="111">
        <v>43445</v>
      </c>
      <c r="G580" s="17" t="s">
        <v>2898</v>
      </c>
      <c r="H580" s="17" t="s">
        <v>2327</v>
      </c>
    </row>
    <row r="581" spans="1:8" x14ac:dyDescent="0.35">
      <c r="A581" s="17">
        <f t="shared" si="9"/>
        <v>580</v>
      </c>
      <c r="B581" s="17" t="s">
        <v>2111</v>
      </c>
      <c r="C581" s="17" t="s">
        <v>2949</v>
      </c>
      <c r="D581" s="17" t="s">
        <v>2332</v>
      </c>
      <c r="E581" s="17"/>
      <c r="F581" s="111">
        <v>43748</v>
      </c>
      <c r="G581" s="17" t="s">
        <v>2898</v>
      </c>
      <c r="H581" s="17" t="s">
        <v>2327</v>
      </c>
    </row>
    <row r="582" spans="1:8" x14ac:dyDescent="0.35">
      <c r="A582" s="17">
        <f t="shared" si="9"/>
        <v>581</v>
      </c>
      <c r="B582" s="17" t="s">
        <v>2113</v>
      </c>
      <c r="C582" s="17" t="s">
        <v>2950</v>
      </c>
      <c r="D582" s="17" t="s">
        <v>2332</v>
      </c>
      <c r="E582" s="17"/>
      <c r="F582" s="111">
        <v>43212</v>
      </c>
      <c r="G582" s="17" t="s">
        <v>2898</v>
      </c>
      <c r="H582" s="17" t="s">
        <v>2327</v>
      </c>
    </row>
    <row r="583" spans="1:8" x14ac:dyDescent="0.35">
      <c r="A583" s="17">
        <f t="shared" si="9"/>
        <v>582</v>
      </c>
      <c r="B583" s="17" t="s">
        <v>2951</v>
      </c>
      <c r="C583" s="17" t="s">
        <v>2952</v>
      </c>
      <c r="D583" s="17" t="s">
        <v>2332</v>
      </c>
      <c r="E583" s="17"/>
      <c r="F583" s="111">
        <v>45382</v>
      </c>
      <c r="G583" s="17" t="s">
        <v>2953</v>
      </c>
      <c r="H583" s="17" t="s">
        <v>2327</v>
      </c>
    </row>
    <row r="584" spans="1:8" x14ac:dyDescent="0.35">
      <c r="A584" s="17">
        <f t="shared" si="9"/>
        <v>583</v>
      </c>
      <c r="B584" s="17" t="s">
        <v>2114</v>
      </c>
      <c r="C584" s="17" t="s">
        <v>2954</v>
      </c>
      <c r="D584" s="17" t="s">
        <v>2332</v>
      </c>
      <c r="E584" s="17"/>
      <c r="F584" s="111">
        <v>44102</v>
      </c>
      <c r="G584" s="17" t="s">
        <v>2898</v>
      </c>
      <c r="H584" s="17" t="s">
        <v>2327</v>
      </c>
    </row>
    <row r="585" spans="1:8" x14ac:dyDescent="0.35">
      <c r="A585" s="17">
        <f t="shared" si="9"/>
        <v>584</v>
      </c>
      <c r="B585" s="17" t="s">
        <v>2116</v>
      </c>
      <c r="C585" s="17" t="s">
        <v>2955</v>
      </c>
      <c r="D585" s="17" t="s">
        <v>2332</v>
      </c>
      <c r="E585" s="17"/>
      <c r="F585" s="111">
        <v>44832</v>
      </c>
      <c r="G585" s="17" t="s">
        <v>2898</v>
      </c>
      <c r="H585" s="17" t="s">
        <v>2327</v>
      </c>
    </row>
    <row r="586" spans="1:8" x14ac:dyDescent="0.35">
      <c r="A586" s="17">
        <f t="shared" si="9"/>
        <v>585</v>
      </c>
      <c r="B586" s="17" t="s">
        <v>2118</v>
      </c>
      <c r="C586" s="17" t="s">
        <v>2956</v>
      </c>
      <c r="D586" s="17" t="s">
        <v>2332</v>
      </c>
      <c r="E586" s="17"/>
      <c r="F586" s="111">
        <v>43192</v>
      </c>
      <c r="G586" s="17" t="s">
        <v>2894</v>
      </c>
      <c r="H586" s="17" t="s">
        <v>2327</v>
      </c>
    </row>
    <row r="587" spans="1:8" x14ac:dyDescent="0.35">
      <c r="A587" s="17">
        <f t="shared" si="9"/>
        <v>586</v>
      </c>
      <c r="B587" s="17" t="s">
        <v>2119</v>
      </c>
      <c r="C587" s="17" t="s">
        <v>2957</v>
      </c>
      <c r="D587" s="17" t="s">
        <v>2332</v>
      </c>
      <c r="E587" s="17"/>
      <c r="F587" s="111">
        <v>43281</v>
      </c>
      <c r="G587" s="17" t="s">
        <v>2894</v>
      </c>
      <c r="H587" s="17" t="s">
        <v>2327</v>
      </c>
    </row>
    <row r="588" spans="1:8" x14ac:dyDescent="0.35">
      <c r="A588" s="17">
        <f t="shared" si="9"/>
        <v>587</v>
      </c>
      <c r="B588" s="17" t="s">
        <v>2120</v>
      </c>
      <c r="C588" s="17" t="s">
        <v>2958</v>
      </c>
      <c r="D588" s="17" t="s">
        <v>2332</v>
      </c>
      <c r="E588" s="17"/>
      <c r="F588" s="111">
        <v>43672</v>
      </c>
      <c r="G588" s="17" t="s">
        <v>2894</v>
      </c>
      <c r="H588" s="17" t="s">
        <v>2327</v>
      </c>
    </row>
    <row r="589" spans="1:8" x14ac:dyDescent="0.35">
      <c r="A589" s="17">
        <f t="shared" si="9"/>
        <v>588</v>
      </c>
      <c r="B589" s="17" t="s">
        <v>2122</v>
      </c>
      <c r="C589" s="17" t="s">
        <v>2959</v>
      </c>
      <c r="D589" s="17" t="s">
        <v>2332</v>
      </c>
      <c r="E589" s="17"/>
      <c r="F589" s="111">
        <v>43912</v>
      </c>
      <c r="G589" s="17" t="s">
        <v>2894</v>
      </c>
      <c r="H589" s="17" t="s">
        <v>2327</v>
      </c>
    </row>
    <row r="590" spans="1:8" x14ac:dyDescent="0.35">
      <c r="A590" s="17">
        <f t="shared" si="9"/>
        <v>589</v>
      </c>
      <c r="B590" s="17" t="s">
        <v>2124</v>
      </c>
      <c r="C590" s="17" t="s">
        <v>2960</v>
      </c>
      <c r="D590" s="17" t="s">
        <v>2332</v>
      </c>
      <c r="E590" s="17"/>
      <c r="F590" s="111">
        <v>44403</v>
      </c>
      <c r="G590" s="17" t="s">
        <v>2894</v>
      </c>
      <c r="H590" s="17" t="s">
        <v>2327</v>
      </c>
    </row>
    <row r="591" spans="1:8" x14ac:dyDescent="0.35">
      <c r="A591" s="17">
        <f t="shared" si="9"/>
        <v>590</v>
      </c>
      <c r="B591" s="17" t="s">
        <v>2126</v>
      </c>
      <c r="C591" s="17" t="s">
        <v>2961</v>
      </c>
      <c r="D591" s="17" t="s">
        <v>2332</v>
      </c>
      <c r="E591" s="17"/>
      <c r="F591" s="111">
        <v>44642</v>
      </c>
      <c r="G591" s="17" t="s">
        <v>2894</v>
      </c>
      <c r="H591" s="17" t="s">
        <v>2327</v>
      </c>
    </row>
    <row r="592" spans="1:8" x14ac:dyDescent="0.35">
      <c r="A592" s="17">
        <f t="shared" si="9"/>
        <v>591</v>
      </c>
      <c r="B592" s="17" t="s">
        <v>2305</v>
      </c>
      <c r="C592" s="17" t="s">
        <v>2962</v>
      </c>
      <c r="D592" s="17" t="s">
        <v>2332</v>
      </c>
      <c r="E592" s="17"/>
      <c r="F592" s="111">
        <v>43456</v>
      </c>
      <c r="G592" s="17" t="s">
        <v>2894</v>
      </c>
      <c r="H592" s="17" t="s">
        <v>2327</v>
      </c>
    </row>
    <row r="593" spans="1:8" x14ac:dyDescent="0.35">
      <c r="A593" s="17">
        <f t="shared" si="9"/>
        <v>592</v>
      </c>
      <c r="B593" s="17" t="s">
        <v>2304</v>
      </c>
      <c r="C593" s="17" t="s">
        <v>2963</v>
      </c>
      <c r="D593" s="17" t="s">
        <v>2332</v>
      </c>
      <c r="E593" s="17"/>
      <c r="F593" s="111">
        <v>44177</v>
      </c>
      <c r="G593" s="17" t="s">
        <v>2894</v>
      </c>
      <c r="H593" s="17" t="s">
        <v>2327</v>
      </c>
    </row>
    <row r="594" spans="1:8" x14ac:dyDescent="0.35">
      <c r="A594" s="17">
        <f t="shared" si="9"/>
        <v>593</v>
      </c>
      <c r="B594" s="17" t="s">
        <v>2306</v>
      </c>
      <c r="C594" s="17" t="s">
        <v>2964</v>
      </c>
      <c r="D594" s="17" t="s">
        <v>2332</v>
      </c>
      <c r="E594" s="17"/>
      <c r="F594" s="111">
        <v>44907</v>
      </c>
      <c r="G594" s="17" t="s">
        <v>2894</v>
      </c>
      <c r="H594" s="17" t="s">
        <v>2327</v>
      </c>
    </row>
    <row r="595" spans="1:8" x14ac:dyDescent="0.35">
      <c r="A595" s="17">
        <f t="shared" si="9"/>
        <v>594</v>
      </c>
      <c r="B595" s="17" t="s">
        <v>2128</v>
      </c>
      <c r="C595" s="17" t="s">
        <v>2965</v>
      </c>
      <c r="D595" s="17" t="s">
        <v>2325</v>
      </c>
      <c r="E595" s="17">
        <v>9.25</v>
      </c>
      <c r="F595" s="111">
        <v>43649</v>
      </c>
      <c r="G595" s="17" t="s">
        <v>2541</v>
      </c>
      <c r="H595" s="17" t="s">
        <v>2327</v>
      </c>
    </row>
    <row r="596" spans="1:8" x14ac:dyDescent="0.35">
      <c r="A596" s="17">
        <f t="shared" si="9"/>
        <v>595</v>
      </c>
      <c r="B596" s="17" t="s">
        <v>2130</v>
      </c>
      <c r="C596" s="17" t="s">
        <v>2966</v>
      </c>
      <c r="D596" s="17" t="s">
        <v>2332</v>
      </c>
      <c r="E596" s="17"/>
      <c r="F596" s="111">
        <v>43246</v>
      </c>
      <c r="G596" s="17" t="s">
        <v>2967</v>
      </c>
      <c r="H596" s="17" t="s">
        <v>2327</v>
      </c>
    </row>
    <row r="597" spans="1:8" x14ac:dyDescent="0.35">
      <c r="A597" s="17">
        <f t="shared" si="9"/>
        <v>596</v>
      </c>
      <c r="B597" s="17" t="s">
        <v>2131</v>
      </c>
      <c r="C597" s="17" t="s">
        <v>2968</v>
      </c>
      <c r="D597" s="17" t="s">
        <v>2332</v>
      </c>
      <c r="E597" s="17"/>
      <c r="F597" s="111">
        <v>43626</v>
      </c>
      <c r="G597" s="17" t="s">
        <v>2894</v>
      </c>
      <c r="H597" s="17" t="s">
        <v>2327</v>
      </c>
    </row>
    <row r="598" spans="1:8" x14ac:dyDescent="0.35">
      <c r="A598" s="17">
        <f t="shared" si="9"/>
        <v>597</v>
      </c>
      <c r="B598" s="17" t="s">
        <v>2133</v>
      </c>
      <c r="C598" s="17" t="s">
        <v>2969</v>
      </c>
      <c r="D598" s="17" t="s">
        <v>2332</v>
      </c>
      <c r="E598" s="17"/>
      <c r="F598" s="111">
        <v>44023</v>
      </c>
      <c r="G598" s="17" t="s">
        <v>2894</v>
      </c>
      <c r="H598" s="17" t="s">
        <v>2327</v>
      </c>
    </row>
    <row r="599" spans="1:8" x14ac:dyDescent="0.35">
      <c r="A599" s="17">
        <f t="shared" si="9"/>
        <v>598</v>
      </c>
      <c r="B599" s="17" t="s">
        <v>2135</v>
      </c>
      <c r="C599" s="17" t="s">
        <v>2970</v>
      </c>
      <c r="D599" s="17" t="s">
        <v>2332</v>
      </c>
      <c r="E599" s="17"/>
      <c r="F599" s="111">
        <v>45246</v>
      </c>
      <c r="G599" s="17" t="s">
        <v>2503</v>
      </c>
      <c r="H599" s="17" t="s">
        <v>2327</v>
      </c>
    </row>
    <row r="600" spans="1:8" x14ac:dyDescent="0.35">
      <c r="A600" s="17">
        <f t="shared" si="9"/>
        <v>599</v>
      </c>
      <c r="B600" s="17" t="s">
        <v>2137</v>
      </c>
      <c r="C600" s="17" t="s">
        <v>2971</v>
      </c>
      <c r="D600" s="17" t="s">
        <v>2332</v>
      </c>
      <c r="E600" s="17"/>
      <c r="F600" s="111">
        <v>44204</v>
      </c>
      <c r="G600" s="17" t="s">
        <v>2891</v>
      </c>
      <c r="H600" s="17" t="s">
        <v>2327</v>
      </c>
    </row>
    <row r="601" spans="1:8" x14ac:dyDescent="0.35">
      <c r="A601" s="17">
        <f t="shared" si="9"/>
        <v>600</v>
      </c>
      <c r="B601" s="17" t="s">
        <v>2139</v>
      </c>
      <c r="C601" s="17" t="s">
        <v>2972</v>
      </c>
      <c r="D601" s="17" t="s">
        <v>2332</v>
      </c>
      <c r="E601" s="17"/>
      <c r="F601" s="111">
        <v>44392</v>
      </c>
      <c r="G601" s="17" t="s">
        <v>2898</v>
      </c>
      <c r="H601" s="17" t="s">
        <v>2327</v>
      </c>
    </row>
    <row r="602" spans="1:8" x14ac:dyDescent="0.35">
      <c r="A602" s="17">
        <f t="shared" si="9"/>
        <v>601</v>
      </c>
      <c r="B602" s="17" t="s">
        <v>2141</v>
      </c>
      <c r="C602" s="17" t="s">
        <v>2973</v>
      </c>
      <c r="D602" s="17" t="s">
        <v>2325</v>
      </c>
      <c r="E602" s="17">
        <v>7.5</v>
      </c>
      <c r="F602" s="111">
        <v>43096</v>
      </c>
      <c r="G602" s="17" t="s">
        <v>2335</v>
      </c>
      <c r="H602" s="17" t="s">
        <v>2327</v>
      </c>
    </row>
    <row r="603" spans="1:8" x14ac:dyDescent="0.35">
      <c r="A603" s="17">
        <f t="shared" si="9"/>
        <v>602</v>
      </c>
      <c r="B603" s="17" t="s">
        <v>2142</v>
      </c>
      <c r="C603" s="17" t="s">
        <v>2974</v>
      </c>
      <c r="D603" s="17" t="s">
        <v>2325</v>
      </c>
      <c r="E603" s="17">
        <v>10</v>
      </c>
      <c r="F603" s="111">
        <v>43085</v>
      </c>
      <c r="G603" s="17" t="s">
        <v>2335</v>
      </c>
      <c r="H603" s="17" t="s">
        <v>2327</v>
      </c>
    </row>
    <row r="604" spans="1:8" x14ac:dyDescent="0.35">
      <c r="A604" s="17">
        <f t="shared" si="9"/>
        <v>603</v>
      </c>
      <c r="B604" s="17" t="s">
        <v>2143</v>
      </c>
      <c r="C604" s="17" t="s">
        <v>2975</v>
      </c>
      <c r="D604" s="17" t="s">
        <v>2325</v>
      </c>
      <c r="E604" s="17">
        <v>8</v>
      </c>
      <c r="F604" s="111">
        <v>43826</v>
      </c>
      <c r="G604" s="17" t="s">
        <v>2335</v>
      </c>
      <c r="H604" s="17" t="s">
        <v>2327</v>
      </c>
    </row>
    <row r="605" spans="1:8" x14ac:dyDescent="0.35">
      <c r="A605" s="17">
        <f t="shared" si="9"/>
        <v>604</v>
      </c>
      <c r="B605" s="17" t="s">
        <v>2145</v>
      </c>
      <c r="C605" s="17" t="s">
        <v>2976</v>
      </c>
      <c r="D605" s="17" t="s">
        <v>2325</v>
      </c>
      <c r="E605" s="17">
        <v>7.6</v>
      </c>
      <c r="F605" s="111">
        <v>43180</v>
      </c>
      <c r="G605" s="17" t="s">
        <v>2335</v>
      </c>
      <c r="H605" s="17" t="s">
        <v>2327</v>
      </c>
    </row>
    <row r="606" spans="1:8" x14ac:dyDescent="0.35">
      <c r="A606" s="17">
        <f t="shared" si="9"/>
        <v>605</v>
      </c>
      <c r="B606" s="17" t="s">
        <v>2146</v>
      </c>
      <c r="C606" s="17" t="s">
        <v>2977</v>
      </c>
      <c r="D606" s="17" t="s">
        <v>2325</v>
      </c>
      <c r="E606" s="17">
        <v>7.8</v>
      </c>
      <c r="F606" s="111">
        <v>43911</v>
      </c>
      <c r="G606" s="17" t="s">
        <v>2335</v>
      </c>
      <c r="H606" s="17" t="s">
        <v>2327</v>
      </c>
    </row>
    <row r="607" spans="1:8" x14ac:dyDescent="0.35">
      <c r="A607" s="17">
        <f t="shared" si="9"/>
        <v>606</v>
      </c>
      <c r="B607" s="17" t="s">
        <v>2148</v>
      </c>
      <c r="C607" s="17" t="s">
        <v>2978</v>
      </c>
      <c r="D607" s="17" t="s">
        <v>2325</v>
      </c>
      <c r="E607" s="17">
        <v>7.5</v>
      </c>
      <c r="F607" s="111">
        <v>43171</v>
      </c>
      <c r="G607" s="17" t="s">
        <v>2335</v>
      </c>
      <c r="H607" s="17" t="s">
        <v>2327</v>
      </c>
    </row>
    <row r="608" spans="1:8" x14ac:dyDescent="0.35">
      <c r="A608" s="17">
        <f t="shared" si="9"/>
        <v>607</v>
      </c>
      <c r="B608" s="17" t="s">
        <v>2149</v>
      </c>
      <c r="C608" s="17" t="s">
        <v>2979</v>
      </c>
      <c r="D608" s="17" t="s">
        <v>2325</v>
      </c>
      <c r="E608" s="17">
        <v>9.25</v>
      </c>
      <c r="F608" s="111">
        <v>43288</v>
      </c>
      <c r="G608" s="17" t="s">
        <v>2335</v>
      </c>
      <c r="H608" s="17" t="s">
        <v>2327</v>
      </c>
    </row>
    <row r="609" spans="1:8" x14ac:dyDescent="0.35">
      <c r="A609" s="17">
        <f t="shared" si="9"/>
        <v>608</v>
      </c>
      <c r="B609" s="17" t="s">
        <v>2150</v>
      </c>
      <c r="C609" s="17" t="s">
        <v>2980</v>
      </c>
      <c r="D609" s="17" t="s">
        <v>2325</v>
      </c>
      <c r="E609" s="17">
        <v>9.125</v>
      </c>
      <c r="F609" s="111">
        <v>43535</v>
      </c>
      <c r="G609" s="17" t="s">
        <v>2335</v>
      </c>
      <c r="H609" s="17" t="s">
        <v>2327</v>
      </c>
    </row>
    <row r="610" spans="1:8" x14ac:dyDescent="0.35">
      <c r="A610" s="17">
        <f t="shared" si="9"/>
        <v>609</v>
      </c>
      <c r="B610" s="17" t="s">
        <v>2151</v>
      </c>
      <c r="C610" s="17" t="s">
        <v>2981</v>
      </c>
      <c r="D610" s="17" t="s">
        <v>2325</v>
      </c>
      <c r="E610" s="17">
        <v>8.1999999999999993</v>
      </c>
      <c r="F610" s="111">
        <v>43633</v>
      </c>
      <c r="G610" s="17" t="s">
        <v>2335</v>
      </c>
      <c r="H610" s="17" t="s">
        <v>2327</v>
      </c>
    </row>
    <row r="611" spans="1:8" x14ac:dyDescent="0.35">
      <c r="A611" s="17">
        <f t="shared" si="9"/>
        <v>610</v>
      </c>
      <c r="B611" s="17" t="s">
        <v>2153</v>
      </c>
      <c r="C611" s="17" t="s">
        <v>2982</v>
      </c>
      <c r="D611" s="17" t="s">
        <v>2325</v>
      </c>
      <c r="E611" s="17">
        <v>8.4</v>
      </c>
      <c r="F611" s="111">
        <v>43892</v>
      </c>
      <c r="G611" s="17" t="s">
        <v>2335</v>
      </c>
      <c r="H611" s="17" t="s">
        <v>2327</v>
      </c>
    </row>
    <row r="612" spans="1:8" x14ac:dyDescent="0.35">
      <c r="A612" s="17">
        <f t="shared" si="9"/>
        <v>611</v>
      </c>
      <c r="B612" s="17" t="s">
        <v>2155</v>
      </c>
      <c r="C612" s="17" t="s">
        <v>2983</v>
      </c>
      <c r="D612" s="17" t="s">
        <v>2325</v>
      </c>
      <c r="E612" s="17">
        <v>8.6</v>
      </c>
      <c r="F612" s="111">
        <v>44466</v>
      </c>
      <c r="G612" s="17" t="s">
        <v>2335</v>
      </c>
      <c r="H612" s="17" t="s">
        <v>2327</v>
      </c>
    </row>
    <row r="613" spans="1:8" x14ac:dyDescent="0.35">
      <c r="A613" s="17">
        <f t="shared" si="9"/>
        <v>612</v>
      </c>
      <c r="B613" s="17" t="s">
        <v>2157</v>
      </c>
      <c r="C613" s="17" t="s">
        <v>2984</v>
      </c>
      <c r="D613" s="17" t="s">
        <v>2325</v>
      </c>
      <c r="E613" s="17">
        <v>7</v>
      </c>
      <c r="F613" s="111">
        <v>43281</v>
      </c>
      <c r="G613" s="17" t="s">
        <v>2335</v>
      </c>
      <c r="H613" s="17" t="s">
        <v>2327</v>
      </c>
    </row>
    <row r="614" spans="1:8" x14ac:dyDescent="0.35">
      <c r="A614" s="17">
        <f t="shared" si="9"/>
        <v>613</v>
      </c>
      <c r="B614" s="17" t="s">
        <v>2158</v>
      </c>
      <c r="C614" s="17" t="s">
        <v>2985</v>
      </c>
      <c r="D614" s="17" t="s">
        <v>2325</v>
      </c>
      <c r="E614" s="17">
        <v>6.25</v>
      </c>
      <c r="F614" s="111">
        <v>43396</v>
      </c>
      <c r="G614" s="17" t="s">
        <v>2335</v>
      </c>
      <c r="H614" s="17" t="s">
        <v>2327</v>
      </c>
    </row>
    <row r="615" spans="1:8" x14ac:dyDescent="0.35">
      <c r="A615" s="17">
        <f t="shared" si="9"/>
        <v>614</v>
      </c>
      <c r="B615" s="17" t="s">
        <v>2159</v>
      </c>
      <c r="C615" s="17" t="s">
        <v>2986</v>
      </c>
      <c r="D615" s="17" t="s">
        <v>2325</v>
      </c>
      <c r="E615" s="17">
        <v>7.8</v>
      </c>
      <c r="F615" s="111">
        <v>44002</v>
      </c>
      <c r="G615" s="17" t="s">
        <v>2335</v>
      </c>
      <c r="H615" s="17" t="s">
        <v>2327</v>
      </c>
    </row>
    <row r="616" spans="1:8" x14ac:dyDescent="0.35">
      <c r="A616" s="17">
        <f t="shared" si="9"/>
        <v>615</v>
      </c>
      <c r="B616" s="17" t="s">
        <v>2161</v>
      </c>
      <c r="C616" s="17" t="s">
        <v>2987</v>
      </c>
      <c r="D616" s="17" t="s">
        <v>2325</v>
      </c>
      <c r="E616" s="17">
        <v>7.25</v>
      </c>
      <c r="F616" s="111">
        <v>44117</v>
      </c>
      <c r="G616" s="17" t="s">
        <v>2335</v>
      </c>
      <c r="H616" s="17" t="s">
        <v>2327</v>
      </c>
    </row>
    <row r="617" spans="1:8" x14ac:dyDescent="0.35">
      <c r="A617" s="17">
        <f t="shared" si="9"/>
        <v>616</v>
      </c>
      <c r="B617" s="17" t="s">
        <v>2163</v>
      </c>
      <c r="C617" s="17" t="s">
        <v>2988</v>
      </c>
      <c r="D617" s="17" t="s">
        <v>2325</v>
      </c>
      <c r="E617" s="17">
        <v>8.6</v>
      </c>
      <c r="F617" s="111">
        <v>44732</v>
      </c>
      <c r="G617" s="17" t="s">
        <v>2445</v>
      </c>
      <c r="H617" s="17" t="s">
        <v>2327</v>
      </c>
    </row>
    <row r="618" spans="1:8" x14ac:dyDescent="0.35">
      <c r="A618" s="17">
        <f t="shared" si="9"/>
        <v>617</v>
      </c>
      <c r="B618" s="17" t="s">
        <v>2165</v>
      </c>
      <c r="C618" s="17" t="s">
        <v>2989</v>
      </c>
      <c r="D618" s="17" t="s">
        <v>2325</v>
      </c>
      <c r="E618" s="17">
        <v>7.85</v>
      </c>
      <c r="F618" s="111">
        <v>43787</v>
      </c>
      <c r="G618" s="17" t="s">
        <v>2335</v>
      </c>
      <c r="H618" s="17" t="s">
        <v>2327</v>
      </c>
    </row>
    <row r="619" spans="1:8" x14ac:dyDescent="0.35">
      <c r="A619" s="17">
        <f t="shared" si="9"/>
        <v>618</v>
      </c>
      <c r="B619" s="17" t="s">
        <v>2167</v>
      </c>
      <c r="C619" s="17" t="s">
        <v>2990</v>
      </c>
      <c r="D619" s="17" t="s">
        <v>2325</v>
      </c>
      <c r="E619" s="17">
        <v>6.15</v>
      </c>
      <c r="F619" s="111">
        <v>43429</v>
      </c>
      <c r="G619" s="17" t="s">
        <v>2335</v>
      </c>
      <c r="H619" s="17" t="s">
        <v>2327</v>
      </c>
    </row>
    <row r="620" spans="1:8" x14ac:dyDescent="0.35">
      <c r="A620" s="17">
        <f t="shared" si="9"/>
        <v>619</v>
      </c>
      <c r="B620" s="17" t="s">
        <v>2168</v>
      </c>
      <c r="C620" s="17" t="s">
        <v>2991</v>
      </c>
      <c r="D620" s="17" t="s">
        <v>2325</v>
      </c>
      <c r="E620" s="17">
        <v>10</v>
      </c>
      <c r="F620" s="111">
        <v>43627</v>
      </c>
      <c r="G620" s="17" t="s">
        <v>2335</v>
      </c>
      <c r="H620" s="17" t="s">
        <v>2327</v>
      </c>
    </row>
    <row r="621" spans="1:8" x14ac:dyDescent="0.35">
      <c r="A621" s="17">
        <f t="shared" si="9"/>
        <v>620</v>
      </c>
      <c r="B621" s="17" t="s">
        <v>2170</v>
      </c>
      <c r="C621" s="17" t="s">
        <v>2992</v>
      </c>
      <c r="D621" s="17" t="s">
        <v>2325</v>
      </c>
      <c r="E621" s="17">
        <v>8.1999999999999993</v>
      </c>
      <c r="F621" s="111">
        <v>44518</v>
      </c>
      <c r="G621" s="17" t="s">
        <v>2335</v>
      </c>
      <c r="H621" s="17" t="s">
        <v>2327</v>
      </c>
    </row>
    <row r="622" spans="1:8" x14ac:dyDescent="0.35">
      <c r="A622" s="17">
        <f t="shared" si="9"/>
        <v>621</v>
      </c>
      <c r="B622" s="17" t="s">
        <v>2172</v>
      </c>
      <c r="C622" s="17" t="s">
        <v>2993</v>
      </c>
      <c r="D622" s="17" t="s">
        <v>2325</v>
      </c>
      <c r="E622" s="17">
        <v>7.4</v>
      </c>
      <c r="F622" s="111">
        <v>44150</v>
      </c>
      <c r="G622" s="17" t="s">
        <v>2335</v>
      </c>
      <c r="H622" s="17" t="s">
        <v>2327</v>
      </c>
    </row>
    <row r="623" spans="1:8" x14ac:dyDescent="0.35">
      <c r="A623" s="17">
        <f t="shared" si="9"/>
        <v>622</v>
      </c>
      <c r="B623" s="17" t="s">
        <v>2174</v>
      </c>
      <c r="C623" s="17" t="s">
        <v>2994</v>
      </c>
      <c r="D623" s="17" t="s">
        <v>2325</v>
      </c>
      <c r="E623" s="17">
        <v>8.65</v>
      </c>
      <c r="F623" s="111">
        <v>46344</v>
      </c>
      <c r="G623" s="17" t="s">
        <v>2335</v>
      </c>
      <c r="H623" s="17" t="s">
        <v>2327</v>
      </c>
    </row>
    <row r="624" spans="1:8" x14ac:dyDescent="0.35">
      <c r="A624" s="17">
        <f t="shared" si="9"/>
        <v>623</v>
      </c>
      <c r="B624" s="17" t="s">
        <v>2176</v>
      </c>
      <c r="C624" s="17" t="s">
        <v>2995</v>
      </c>
      <c r="D624" s="17" t="s">
        <v>2325</v>
      </c>
      <c r="E624" s="17">
        <v>7.6</v>
      </c>
      <c r="F624" s="111">
        <v>44880</v>
      </c>
      <c r="G624" s="17" t="s">
        <v>2335</v>
      </c>
      <c r="H624" s="17" t="s">
        <v>2327</v>
      </c>
    </row>
    <row r="625" spans="1:8" x14ac:dyDescent="0.35">
      <c r="A625" s="17">
        <f t="shared" si="9"/>
        <v>624</v>
      </c>
      <c r="B625" s="17" t="s">
        <v>2178</v>
      </c>
      <c r="C625" s="17" t="s">
        <v>2996</v>
      </c>
      <c r="D625" s="17" t="s">
        <v>2325</v>
      </c>
      <c r="E625" s="17">
        <v>8.9</v>
      </c>
      <c r="F625" s="111">
        <v>48170</v>
      </c>
      <c r="G625" s="17" t="s">
        <v>2335</v>
      </c>
      <c r="H625" s="17" t="s">
        <v>2327</v>
      </c>
    </row>
    <row r="626" spans="1:8" x14ac:dyDescent="0.35">
      <c r="A626" s="17">
        <f t="shared" si="9"/>
        <v>625</v>
      </c>
      <c r="B626" s="17" t="s">
        <v>2180</v>
      </c>
      <c r="C626" s="17" t="s">
        <v>2997</v>
      </c>
      <c r="D626" s="17" t="s">
        <v>2325</v>
      </c>
      <c r="E626" s="17">
        <v>10.75</v>
      </c>
      <c r="F626" s="111">
        <v>43200</v>
      </c>
      <c r="G626" s="17" t="s">
        <v>2998</v>
      </c>
      <c r="H626" s="17" t="s">
        <v>2327</v>
      </c>
    </row>
    <row r="627" spans="1:8" x14ac:dyDescent="0.35">
      <c r="A627" s="17">
        <f t="shared" si="9"/>
        <v>626</v>
      </c>
      <c r="B627" s="17" t="s">
        <v>2181</v>
      </c>
      <c r="C627" s="17" t="s">
        <v>2999</v>
      </c>
      <c r="D627" s="17" t="s">
        <v>2325</v>
      </c>
      <c r="E627" s="17">
        <v>9.5</v>
      </c>
      <c r="F627" s="111">
        <v>44544</v>
      </c>
      <c r="G627" s="17" t="s">
        <v>2357</v>
      </c>
      <c r="H627" s="17" t="s">
        <v>2327</v>
      </c>
    </row>
    <row r="628" spans="1:8" x14ac:dyDescent="0.35">
      <c r="A628" s="17">
        <f t="shared" si="9"/>
        <v>627</v>
      </c>
      <c r="B628" s="17" t="s">
        <v>2183</v>
      </c>
      <c r="C628" s="17" t="s">
        <v>3000</v>
      </c>
      <c r="D628" s="17" t="s">
        <v>2325</v>
      </c>
      <c r="E628" s="17">
        <v>10.85</v>
      </c>
      <c r="F628" s="111">
        <v>43445</v>
      </c>
      <c r="G628" s="17" t="s">
        <v>2541</v>
      </c>
      <c r="H628" s="17" t="s">
        <v>2327</v>
      </c>
    </row>
    <row r="629" spans="1:8" x14ac:dyDescent="0.35">
      <c r="A629" s="17">
        <f t="shared" si="9"/>
        <v>628</v>
      </c>
      <c r="B629" s="17" t="s">
        <v>2184</v>
      </c>
      <c r="C629" s="17" t="s">
        <v>3001</v>
      </c>
      <c r="D629" s="17" t="s">
        <v>2325</v>
      </c>
      <c r="E629" s="17">
        <v>11.5</v>
      </c>
      <c r="F629" s="111">
        <v>43748</v>
      </c>
      <c r="G629" s="17" t="s">
        <v>2541</v>
      </c>
      <c r="H629" s="17" t="s">
        <v>2327</v>
      </c>
    </row>
    <row r="630" spans="1:8" x14ac:dyDescent="0.35">
      <c r="A630" s="17">
        <f t="shared" si="9"/>
        <v>629</v>
      </c>
      <c r="B630" s="17" t="s">
        <v>2186</v>
      </c>
      <c r="C630" s="17" t="s">
        <v>3002</v>
      </c>
      <c r="D630" s="17" t="s">
        <v>2325</v>
      </c>
      <c r="E630" s="17">
        <v>10.5</v>
      </c>
      <c r="F630" s="111">
        <v>43212</v>
      </c>
      <c r="G630" s="17" t="s">
        <v>2541</v>
      </c>
      <c r="H630" s="17" t="s">
        <v>2327</v>
      </c>
    </row>
    <row r="631" spans="1:8" x14ac:dyDescent="0.35">
      <c r="A631" s="17">
        <f t="shared" si="9"/>
        <v>630</v>
      </c>
      <c r="B631" s="17" t="s">
        <v>2187</v>
      </c>
      <c r="C631" s="17" t="s">
        <v>3003</v>
      </c>
      <c r="D631" s="17" t="s">
        <v>2325</v>
      </c>
      <c r="E631" s="17">
        <v>11.25</v>
      </c>
      <c r="F631" s="111">
        <v>44181</v>
      </c>
      <c r="G631" s="17" t="s">
        <v>2541</v>
      </c>
      <c r="H631" s="17" t="s">
        <v>2327</v>
      </c>
    </row>
    <row r="632" spans="1:8" x14ac:dyDescent="0.35">
      <c r="A632" s="17">
        <f t="shared" si="9"/>
        <v>631</v>
      </c>
      <c r="B632" s="17" t="s">
        <v>2189</v>
      </c>
      <c r="C632" s="17" t="s">
        <v>3004</v>
      </c>
      <c r="D632" s="17" t="s">
        <v>2325</v>
      </c>
      <c r="E632" s="17">
        <v>8.8000000000000007</v>
      </c>
      <c r="F632" s="111">
        <v>44163</v>
      </c>
      <c r="G632" s="17" t="s">
        <v>2541</v>
      </c>
      <c r="H632" s="17" t="s">
        <v>2327</v>
      </c>
    </row>
    <row r="633" spans="1:8" x14ac:dyDescent="0.35">
      <c r="A633" s="17">
        <f t="shared" si="9"/>
        <v>632</v>
      </c>
      <c r="B633" s="17" t="s">
        <v>1160</v>
      </c>
      <c r="C633" s="17" t="s">
        <v>3005</v>
      </c>
      <c r="D633" s="17" t="s">
        <v>3006</v>
      </c>
      <c r="E633" s="17"/>
      <c r="F633" s="111">
        <v>43090</v>
      </c>
      <c r="G633" s="17"/>
      <c r="H633" s="17" t="s">
        <v>2620</v>
      </c>
    </row>
    <row r="634" spans="1:8" x14ac:dyDescent="0.35">
      <c r="A634" s="17">
        <f t="shared" si="9"/>
        <v>633</v>
      </c>
      <c r="B634" s="17" t="s">
        <v>1161</v>
      </c>
      <c r="C634" s="17" t="s">
        <v>3007</v>
      </c>
      <c r="D634" s="17" t="s">
        <v>3006</v>
      </c>
      <c r="E634" s="17"/>
      <c r="F634" s="111">
        <v>43118</v>
      </c>
      <c r="G634" s="17"/>
      <c r="H634" s="17" t="s">
        <v>2620</v>
      </c>
    </row>
    <row r="635" spans="1:8" x14ac:dyDescent="0.35">
      <c r="A635" s="17">
        <f t="shared" si="9"/>
        <v>634</v>
      </c>
      <c r="B635" s="17" t="s">
        <v>1162</v>
      </c>
      <c r="C635" s="17" t="s">
        <v>3008</v>
      </c>
      <c r="D635" s="17" t="s">
        <v>3006</v>
      </c>
      <c r="E635" s="17"/>
      <c r="F635" s="111">
        <v>43146</v>
      </c>
      <c r="G635" s="17"/>
      <c r="H635" s="17" t="s">
        <v>2620</v>
      </c>
    </row>
    <row r="636" spans="1:8" x14ac:dyDescent="0.35">
      <c r="A636" s="17">
        <f t="shared" si="9"/>
        <v>635</v>
      </c>
      <c r="B636" s="17" t="s">
        <v>1163</v>
      </c>
      <c r="C636" s="17" t="s">
        <v>3009</v>
      </c>
      <c r="D636" s="17" t="s">
        <v>3006</v>
      </c>
      <c r="E636" s="17"/>
      <c r="F636" s="111">
        <v>43104</v>
      </c>
      <c r="G636" s="17"/>
      <c r="H636" s="17" t="s">
        <v>2620</v>
      </c>
    </row>
    <row r="637" spans="1:8" x14ac:dyDescent="0.35">
      <c r="A637" s="17">
        <f t="shared" si="9"/>
        <v>636</v>
      </c>
      <c r="B637" s="17" t="s">
        <v>1164</v>
      </c>
      <c r="C637" s="17" t="s">
        <v>3010</v>
      </c>
      <c r="D637" s="17" t="s">
        <v>3006</v>
      </c>
      <c r="E637" s="17"/>
      <c r="F637" s="111">
        <v>43132</v>
      </c>
      <c r="G637" s="17"/>
      <c r="H637" s="17" t="s">
        <v>2620</v>
      </c>
    </row>
    <row r="638" spans="1:8" x14ac:dyDescent="0.35">
      <c r="A638" s="17">
        <f t="shared" si="9"/>
        <v>637</v>
      </c>
      <c r="B638" s="17" t="s">
        <v>1165</v>
      </c>
      <c r="C638" s="17" t="s">
        <v>3011</v>
      </c>
      <c r="D638" s="17" t="s">
        <v>3006</v>
      </c>
      <c r="E638" s="17"/>
      <c r="F638" s="111">
        <v>43160</v>
      </c>
      <c r="G638" s="17"/>
      <c r="H638" s="17" t="s">
        <v>2620</v>
      </c>
    </row>
    <row r="639" spans="1:8" x14ac:dyDescent="0.35">
      <c r="A639" s="17">
        <f t="shared" si="9"/>
        <v>638</v>
      </c>
      <c r="B639" s="17" t="s">
        <v>1166</v>
      </c>
      <c r="C639" s="17" t="s">
        <v>3012</v>
      </c>
      <c r="D639" s="17" t="s">
        <v>3006</v>
      </c>
      <c r="E639" s="17"/>
      <c r="F639" s="111">
        <v>43202</v>
      </c>
      <c r="G639" s="17"/>
      <c r="H639" s="17" t="s">
        <v>2620</v>
      </c>
    </row>
    <row r="640" spans="1:8" x14ac:dyDescent="0.35">
      <c r="A640" s="17">
        <f t="shared" si="9"/>
        <v>639</v>
      </c>
      <c r="B640" s="17" t="s">
        <v>1167</v>
      </c>
      <c r="C640" s="17" t="s">
        <v>3013</v>
      </c>
      <c r="D640" s="17" t="s">
        <v>3006</v>
      </c>
      <c r="E640" s="17"/>
      <c r="F640" s="111">
        <v>43231</v>
      </c>
      <c r="G640" s="17"/>
      <c r="H640" s="17" t="s">
        <v>2620</v>
      </c>
    </row>
    <row r="641" spans="1:8" x14ac:dyDescent="0.35">
      <c r="A641" s="17">
        <f t="shared" si="9"/>
        <v>640</v>
      </c>
      <c r="B641" s="17" t="s">
        <v>1168</v>
      </c>
      <c r="C641" s="17" t="s">
        <v>3014</v>
      </c>
      <c r="D641" s="17" t="s">
        <v>3006</v>
      </c>
      <c r="E641" s="17"/>
      <c r="F641" s="111">
        <v>43258</v>
      </c>
      <c r="G641" s="17"/>
      <c r="H641" s="17" t="s">
        <v>2620</v>
      </c>
    </row>
    <row r="642" spans="1:8" x14ac:dyDescent="0.35">
      <c r="A642" s="17">
        <f t="shared" si="9"/>
        <v>641</v>
      </c>
      <c r="B642" s="17" t="s">
        <v>1169</v>
      </c>
      <c r="C642" s="17" t="s">
        <v>3015</v>
      </c>
      <c r="D642" s="17" t="s">
        <v>3006</v>
      </c>
      <c r="E642" s="17"/>
      <c r="F642" s="111">
        <v>43293</v>
      </c>
      <c r="G642" s="17"/>
      <c r="H642" s="17" t="s">
        <v>2620</v>
      </c>
    </row>
    <row r="643" spans="1:8" x14ac:dyDescent="0.35">
      <c r="A643" s="17">
        <f t="shared" si="9"/>
        <v>642</v>
      </c>
      <c r="B643" s="17" t="s">
        <v>1170</v>
      </c>
      <c r="C643" s="17" t="s">
        <v>3016</v>
      </c>
      <c r="D643" s="17" t="s">
        <v>3006</v>
      </c>
      <c r="E643" s="17"/>
      <c r="F643" s="111">
        <v>43321</v>
      </c>
      <c r="G643" s="17"/>
      <c r="H643" s="17" t="s">
        <v>2620</v>
      </c>
    </row>
    <row r="644" spans="1:8" x14ac:dyDescent="0.35">
      <c r="A644" s="17">
        <f t="shared" ref="A644:A707" si="10">+A643+1</f>
        <v>643</v>
      </c>
      <c r="B644" s="17" t="s">
        <v>1171</v>
      </c>
      <c r="C644" s="17" t="s">
        <v>3017</v>
      </c>
      <c r="D644" s="17" t="s">
        <v>3006</v>
      </c>
      <c r="E644" s="17"/>
      <c r="F644" s="111">
        <v>43349</v>
      </c>
      <c r="G644" s="17"/>
      <c r="H644" s="17" t="s">
        <v>2620</v>
      </c>
    </row>
    <row r="645" spans="1:8" x14ac:dyDescent="0.35">
      <c r="A645" s="17">
        <f t="shared" si="10"/>
        <v>644</v>
      </c>
      <c r="B645" s="17" t="s">
        <v>1172</v>
      </c>
      <c r="C645" s="17" t="s">
        <v>3018</v>
      </c>
      <c r="D645" s="17" t="s">
        <v>3006</v>
      </c>
      <c r="E645" s="17"/>
      <c r="F645" s="111">
        <v>43377</v>
      </c>
      <c r="G645" s="17"/>
      <c r="H645" s="17" t="s">
        <v>2620</v>
      </c>
    </row>
    <row r="646" spans="1:8" x14ac:dyDescent="0.35">
      <c r="A646" s="17">
        <f t="shared" si="10"/>
        <v>645</v>
      </c>
      <c r="B646" s="17" t="s">
        <v>1173</v>
      </c>
      <c r="C646" s="17" t="s">
        <v>3019</v>
      </c>
      <c r="D646" s="17" t="s">
        <v>3006</v>
      </c>
      <c r="E646" s="17"/>
      <c r="F646" s="111">
        <v>43419</v>
      </c>
      <c r="G646" s="17"/>
      <c r="H646" s="17" t="s">
        <v>2620</v>
      </c>
    </row>
    <row r="647" spans="1:8" x14ac:dyDescent="0.35">
      <c r="A647" s="17">
        <f t="shared" si="10"/>
        <v>646</v>
      </c>
      <c r="B647" s="17" t="s">
        <v>1174</v>
      </c>
      <c r="C647" s="17" t="s">
        <v>3020</v>
      </c>
      <c r="D647" s="17" t="s">
        <v>3006</v>
      </c>
      <c r="E647" s="17"/>
      <c r="F647" s="111">
        <v>43133</v>
      </c>
      <c r="G647" s="17"/>
      <c r="H647" s="17" t="s">
        <v>2620</v>
      </c>
    </row>
    <row r="648" spans="1:8" x14ac:dyDescent="0.35">
      <c r="A648" s="17">
        <f t="shared" si="10"/>
        <v>647</v>
      </c>
      <c r="B648" s="17" t="s">
        <v>1175</v>
      </c>
      <c r="C648" s="17" t="s">
        <v>3021</v>
      </c>
      <c r="D648" s="17" t="s">
        <v>3006</v>
      </c>
      <c r="E648" s="17"/>
      <c r="F648" s="111">
        <v>43105</v>
      </c>
      <c r="G648" s="17"/>
      <c r="H648" s="17" t="s">
        <v>2620</v>
      </c>
    </row>
    <row r="649" spans="1:8" x14ac:dyDescent="0.35">
      <c r="A649" s="17">
        <f t="shared" si="10"/>
        <v>648</v>
      </c>
      <c r="B649" s="17" t="s">
        <v>1176</v>
      </c>
      <c r="C649" s="17" t="s">
        <v>3022</v>
      </c>
      <c r="D649" s="17" t="s">
        <v>3006</v>
      </c>
      <c r="E649" s="17"/>
      <c r="F649" s="111">
        <v>43228</v>
      </c>
      <c r="G649" s="17"/>
      <c r="H649" s="17" t="s">
        <v>2620</v>
      </c>
    </row>
    <row r="650" spans="1:8" x14ac:dyDescent="0.35">
      <c r="A650" s="17">
        <f t="shared" si="10"/>
        <v>649</v>
      </c>
      <c r="B650" s="17" t="s">
        <v>1177</v>
      </c>
      <c r="C650" s="17" t="s">
        <v>3023</v>
      </c>
      <c r="D650" s="17" t="s">
        <v>3006</v>
      </c>
      <c r="E650" s="17"/>
      <c r="F650" s="111">
        <v>43201</v>
      </c>
      <c r="G650" s="17"/>
      <c r="H650" s="17" t="s">
        <v>2620</v>
      </c>
    </row>
    <row r="651" spans="1:8" x14ac:dyDescent="0.35">
      <c r="A651" s="17">
        <f t="shared" si="10"/>
        <v>650</v>
      </c>
      <c r="B651" s="17" t="s">
        <v>1178</v>
      </c>
      <c r="C651" s="17" t="s">
        <v>3024</v>
      </c>
      <c r="D651" s="17" t="s">
        <v>3006</v>
      </c>
      <c r="E651" s="17"/>
      <c r="F651" s="111">
        <v>43172</v>
      </c>
      <c r="G651" s="17"/>
      <c r="H651" s="17" t="s">
        <v>2620</v>
      </c>
    </row>
    <row r="652" spans="1:8" x14ac:dyDescent="0.35">
      <c r="A652" s="17">
        <f t="shared" si="10"/>
        <v>651</v>
      </c>
      <c r="B652" s="17" t="s">
        <v>2191</v>
      </c>
      <c r="C652" s="17" t="s">
        <v>3025</v>
      </c>
      <c r="D652" s="17" t="s">
        <v>2325</v>
      </c>
      <c r="E652" s="17">
        <v>8.6</v>
      </c>
      <c r="F652" s="111">
        <v>44627</v>
      </c>
      <c r="G652" s="17" t="s">
        <v>2335</v>
      </c>
      <c r="H652" s="17" t="s">
        <v>2598</v>
      </c>
    </row>
    <row r="653" spans="1:8" x14ac:dyDescent="0.35">
      <c r="A653" s="17">
        <f t="shared" si="10"/>
        <v>652</v>
      </c>
      <c r="B653" s="17" t="s">
        <v>2193</v>
      </c>
      <c r="C653" s="17" t="s">
        <v>3026</v>
      </c>
      <c r="D653" s="17" t="s">
        <v>2325</v>
      </c>
      <c r="E653" s="17">
        <v>8.15</v>
      </c>
      <c r="F653" s="111">
        <v>46545</v>
      </c>
      <c r="G653" s="17" t="s">
        <v>2335</v>
      </c>
      <c r="H653" s="17" t="s">
        <v>2598</v>
      </c>
    </row>
    <row r="654" spans="1:8" x14ac:dyDescent="0.35">
      <c r="A654" s="17">
        <f t="shared" si="10"/>
        <v>653</v>
      </c>
      <c r="B654" s="17" t="s">
        <v>2195</v>
      </c>
      <c r="C654" s="17" t="s">
        <v>3027</v>
      </c>
      <c r="D654" s="17" t="s">
        <v>2325</v>
      </c>
      <c r="E654" s="17">
        <v>8.75</v>
      </c>
      <c r="F654" s="111">
        <v>46545</v>
      </c>
      <c r="G654" s="17" t="s">
        <v>2335</v>
      </c>
      <c r="H654" s="17" t="s">
        <v>2598</v>
      </c>
    </row>
    <row r="655" spans="1:8" x14ac:dyDescent="0.35">
      <c r="A655" s="17">
        <f t="shared" si="10"/>
        <v>654</v>
      </c>
      <c r="B655" s="17" t="s">
        <v>2197</v>
      </c>
      <c r="C655" s="17" t="s">
        <v>3028</v>
      </c>
      <c r="D655" s="17" t="s">
        <v>2325</v>
      </c>
      <c r="E655" s="17">
        <v>8</v>
      </c>
      <c r="F655" s="111">
        <v>47306</v>
      </c>
      <c r="G655" s="17" t="s">
        <v>2335</v>
      </c>
      <c r="H655" s="17" t="s">
        <v>2598</v>
      </c>
    </row>
    <row r="656" spans="1:8" x14ac:dyDescent="0.35">
      <c r="A656" s="17">
        <f t="shared" si="10"/>
        <v>655</v>
      </c>
      <c r="B656" s="17" t="s">
        <v>2199</v>
      </c>
      <c r="C656" s="17" t="s">
        <v>3029</v>
      </c>
      <c r="D656" s="17" t="s">
        <v>2325</v>
      </c>
      <c r="E656" s="17">
        <v>8.4</v>
      </c>
      <c r="F656" s="111">
        <v>47306</v>
      </c>
      <c r="G656" s="17" t="s">
        <v>2335</v>
      </c>
      <c r="H656" s="17" t="s">
        <v>2598</v>
      </c>
    </row>
    <row r="657" spans="1:8" x14ac:dyDescent="0.35">
      <c r="A657" s="17">
        <f t="shared" si="10"/>
        <v>656</v>
      </c>
      <c r="B657" s="17" t="s">
        <v>2201</v>
      </c>
      <c r="C657" s="17" t="s">
        <v>3030</v>
      </c>
      <c r="D657" s="17" t="s">
        <v>2325</v>
      </c>
      <c r="E657" s="17">
        <v>8.6</v>
      </c>
      <c r="F657" s="111">
        <v>47418</v>
      </c>
      <c r="G657" s="17" t="s">
        <v>2335</v>
      </c>
      <c r="H657" s="17" t="s">
        <v>2598</v>
      </c>
    </row>
    <row r="658" spans="1:8" x14ac:dyDescent="0.35">
      <c r="A658" s="17">
        <f t="shared" si="10"/>
        <v>657</v>
      </c>
      <c r="B658" s="17" t="s">
        <v>2203</v>
      </c>
      <c r="C658" s="17" t="s">
        <v>3031</v>
      </c>
      <c r="D658" s="17" t="s">
        <v>2325</v>
      </c>
      <c r="E658" s="17">
        <v>9.1</v>
      </c>
      <c r="F658" s="111">
        <v>47418</v>
      </c>
      <c r="G658" s="17" t="s">
        <v>2335</v>
      </c>
      <c r="H658" s="17" t="s">
        <v>2598</v>
      </c>
    </row>
    <row r="659" spans="1:8" x14ac:dyDescent="0.35">
      <c r="A659" s="17">
        <f t="shared" si="10"/>
        <v>658</v>
      </c>
      <c r="B659" s="17" t="s">
        <v>1179</v>
      </c>
      <c r="C659" s="17" t="s">
        <v>3032</v>
      </c>
      <c r="D659" s="17" t="s">
        <v>2332</v>
      </c>
      <c r="E659" s="17">
        <v>8.25</v>
      </c>
      <c r="F659" s="111">
        <v>43170</v>
      </c>
      <c r="G659" s="17"/>
      <c r="H659" s="17" t="s">
        <v>2620</v>
      </c>
    </row>
    <row r="660" spans="1:8" x14ac:dyDescent="0.35">
      <c r="A660" s="17">
        <f t="shared" si="10"/>
        <v>659</v>
      </c>
      <c r="B660" s="17" t="s">
        <v>1180</v>
      </c>
      <c r="C660" s="17" t="s">
        <v>3033</v>
      </c>
      <c r="D660" s="17" t="s">
        <v>2332</v>
      </c>
      <c r="E660" s="17"/>
      <c r="F660" s="111">
        <v>43534</v>
      </c>
      <c r="G660" s="17"/>
      <c r="H660" s="17" t="s">
        <v>2620</v>
      </c>
    </row>
    <row r="661" spans="1:8" x14ac:dyDescent="0.35">
      <c r="A661" s="17">
        <f t="shared" si="10"/>
        <v>660</v>
      </c>
      <c r="B661" s="17" t="s">
        <v>1181</v>
      </c>
      <c r="C661" s="17" t="s">
        <v>3034</v>
      </c>
      <c r="D661" s="17" t="s">
        <v>2332</v>
      </c>
      <c r="E661" s="17"/>
      <c r="F661" s="111">
        <v>43900</v>
      </c>
      <c r="G661" s="17"/>
      <c r="H661" s="17" t="s">
        <v>2620</v>
      </c>
    </row>
    <row r="662" spans="1:8" x14ac:dyDescent="0.35">
      <c r="A662" s="17">
        <f t="shared" si="10"/>
        <v>661</v>
      </c>
      <c r="B662" s="17" t="s">
        <v>2205</v>
      </c>
      <c r="C662" s="17" t="s">
        <v>3035</v>
      </c>
      <c r="D662" s="17" t="s">
        <v>2325</v>
      </c>
      <c r="E662" s="17">
        <v>9.875</v>
      </c>
      <c r="F662" s="111">
        <v>43730</v>
      </c>
      <c r="G662" s="17" t="s">
        <v>2366</v>
      </c>
      <c r="H662" s="17" t="s">
        <v>2327</v>
      </c>
    </row>
    <row r="663" spans="1:8" x14ac:dyDescent="0.35">
      <c r="A663" s="17">
        <f t="shared" si="10"/>
        <v>662</v>
      </c>
      <c r="B663" s="17" t="s">
        <v>2207</v>
      </c>
      <c r="C663" s="17" t="s">
        <v>3036</v>
      </c>
      <c r="D663" s="17" t="s">
        <v>2325</v>
      </c>
      <c r="E663" s="17">
        <v>10.5</v>
      </c>
      <c r="F663" s="111">
        <v>44461</v>
      </c>
      <c r="G663" s="17" t="s">
        <v>2366</v>
      </c>
      <c r="H663" s="17" t="s">
        <v>2327</v>
      </c>
    </row>
    <row r="664" spans="1:8" x14ac:dyDescent="0.35">
      <c r="A664" s="17">
        <f t="shared" si="10"/>
        <v>663</v>
      </c>
      <c r="B664" s="17" t="s">
        <v>3037</v>
      </c>
      <c r="C664" s="17" t="s">
        <v>3038</v>
      </c>
      <c r="D664" s="17" t="s">
        <v>2325</v>
      </c>
      <c r="E664" s="17">
        <v>7</v>
      </c>
      <c r="F664" s="111">
        <v>45382</v>
      </c>
      <c r="G664" s="17" t="s">
        <v>2953</v>
      </c>
      <c r="H664" s="17" t="s">
        <v>2327</v>
      </c>
    </row>
    <row r="665" spans="1:8" x14ac:dyDescent="0.35">
      <c r="A665" s="17">
        <f t="shared" si="10"/>
        <v>664</v>
      </c>
      <c r="B665" s="17" t="s">
        <v>2209</v>
      </c>
      <c r="C665" s="17" t="s">
        <v>3039</v>
      </c>
      <c r="D665" s="17" t="s">
        <v>2325</v>
      </c>
      <c r="E665" s="17">
        <v>10.5</v>
      </c>
      <c r="F665" s="111">
        <v>43567</v>
      </c>
      <c r="G665" s="17" t="s">
        <v>2366</v>
      </c>
      <c r="H665" s="17" t="s">
        <v>2327</v>
      </c>
    </row>
    <row r="666" spans="1:8" x14ac:dyDescent="0.35">
      <c r="A666" s="17">
        <f t="shared" si="10"/>
        <v>665</v>
      </c>
      <c r="B666" s="17" t="s">
        <v>2211</v>
      </c>
      <c r="C666" s="17" t="s">
        <v>3040</v>
      </c>
      <c r="D666" s="17" t="s">
        <v>2325</v>
      </c>
      <c r="E666" s="17">
        <v>10.75</v>
      </c>
      <c r="F666" s="111">
        <v>44298</v>
      </c>
      <c r="G666" s="17" t="s">
        <v>2366</v>
      </c>
      <c r="H666" s="17" t="s">
        <v>2327</v>
      </c>
    </row>
    <row r="667" spans="1:8" x14ac:dyDescent="0.35">
      <c r="A667" s="17">
        <f t="shared" si="10"/>
        <v>666</v>
      </c>
      <c r="B667" s="17" t="s">
        <v>2213</v>
      </c>
      <c r="C667" s="17" t="s">
        <v>3041</v>
      </c>
      <c r="D667" s="17" t="s">
        <v>2325</v>
      </c>
      <c r="E667" s="17">
        <v>9.25</v>
      </c>
      <c r="F667" s="111">
        <v>43262</v>
      </c>
      <c r="G667" s="17" t="s">
        <v>2397</v>
      </c>
      <c r="H667" s="17" t="s">
        <v>2327</v>
      </c>
    </row>
    <row r="668" spans="1:8" x14ac:dyDescent="0.35">
      <c r="A668" s="17">
        <f t="shared" si="10"/>
        <v>667</v>
      </c>
      <c r="B668" s="17" t="s">
        <v>2214</v>
      </c>
      <c r="C668" s="17" t="s">
        <v>3042</v>
      </c>
      <c r="D668" s="17" t="s">
        <v>2325</v>
      </c>
      <c r="E668" s="17">
        <v>9.5</v>
      </c>
      <c r="F668" s="111">
        <v>43410</v>
      </c>
      <c r="G668" s="17" t="s">
        <v>2397</v>
      </c>
      <c r="H668" s="17" t="s">
        <v>2327</v>
      </c>
    </row>
    <row r="669" spans="1:8" x14ac:dyDescent="0.35">
      <c r="A669" s="17">
        <f t="shared" si="10"/>
        <v>668</v>
      </c>
      <c r="B669" s="17" t="s">
        <v>2215</v>
      </c>
      <c r="C669" s="17" t="s">
        <v>3043</v>
      </c>
      <c r="D669" s="17" t="s">
        <v>2325</v>
      </c>
      <c r="E669" s="17">
        <v>7.65</v>
      </c>
      <c r="F669" s="111">
        <v>43155</v>
      </c>
      <c r="G669" s="17" t="s">
        <v>2397</v>
      </c>
      <c r="H669" s="17" t="s">
        <v>2327</v>
      </c>
    </row>
    <row r="670" spans="1:8" x14ac:dyDescent="0.35">
      <c r="A670" s="17">
        <f t="shared" si="10"/>
        <v>669</v>
      </c>
      <c r="B670" s="17" t="s">
        <v>2216</v>
      </c>
      <c r="C670" s="17" t="s">
        <v>3044</v>
      </c>
      <c r="D670" s="17" t="s">
        <v>2325</v>
      </c>
      <c r="E670" s="17">
        <v>8.4</v>
      </c>
      <c r="F670" s="111">
        <v>43617</v>
      </c>
      <c r="G670" s="17" t="s">
        <v>2397</v>
      </c>
      <c r="H670" s="17" t="s">
        <v>2327</v>
      </c>
    </row>
    <row r="671" spans="1:8" x14ac:dyDescent="0.35">
      <c r="A671" s="17">
        <f t="shared" si="10"/>
        <v>670</v>
      </c>
      <c r="B671" s="17" t="s">
        <v>2218</v>
      </c>
      <c r="C671" s="17" t="s">
        <v>3045</v>
      </c>
      <c r="D671" s="17" t="s">
        <v>2325</v>
      </c>
      <c r="E671" s="17">
        <v>8.5</v>
      </c>
      <c r="F671" s="111">
        <v>43875</v>
      </c>
      <c r="G671" s="17" t="s">
        <v>2397</v>
      </c>
      <c r="H671" s="17" t="s">
        <v>2327</v>
      </c>
    </row>
    <row r="672" spans="1:8" x14ac:dyDescent="0.35">
      <c r="A672" s="17">
        <f t="shared" si="10"/>
        <v>671</v>
      </c>
      <c r="B672" s="17" t="s">
        <v>3046</v>
      </c>
      <c r="C672" s="17" t="s">
        <v>3047</v>
      </c>
      <c r="D672" s="17" t="s">
        <v>2325</v>
      </c>
      <c r="E672" s="17">
        <v>12.25</v>
      </c>
      <c r="F672" s="111">
        <v>43640</v>
      </c>
      <c r="G672" s="17" t="s">
        <v>2953</v>
      </c>
      <c r="H672" s="17" t="s">
        <v>2327</v>
      </c>
    </row>
    <row r="673" spans="1:8" x14ac:dyDescent="0.35">
      <c r="A673" s="17">
        <f t="shared" si="10"/>
        <v>672</v>
      </c>
      <c r="B673" s="17" t="s">
        <v>2220</v>
      </c>
      <c r="C673" s="17" t="s">
        <v>3048</v>
      </c>
      <c r="D673" s="17" t="s">
        <v>2325</v>
      </c>
      <c r="E673" s="17">
        <v>9.25</v>
      </c>
      <c r="F673" s="111">
        <v>44378</v>
      </c>
      <c r="G673" s="17" t="s">
        <v>2374</v>
      </c>
      <c r="H673" s="17" t="s">
        <v>2327</v>
      </c>
    </row>
    <row r="674" spans="1:8" x14ac:dyDescent="0.35">
      <c r="A674" s="17">
        <f t="shared" si="10"/>
        <v>673</v>
      </c>
      <c r="B674" s="17" t="s">
        <v>2222</v>
      </c>
      <c r="C674" s="17" t="s">
        <v>3049</v>
      </c>
      <c r="D674" s="17" t="s">
        <v>2325</v>
      </c>
      <c r="E674" s="17">
        <v>8.75</v>
      </c>
      <c r="F674" s="111">
        <v>43942</v>
      </c>
      <c r="G674" s="17" t="s">
        <v>2374</v>
      </c>
      <c r="H674" s="17" t="s">
        <v>2327</v>
      </c>
    </row>
    <row r="675" spans="1:8" x14ac:dyDescent="0.35">
      <c r="A675" s="17">
        <f t="shared" si="10"/>
        <v>674</v>
      </c>
      <c r="B675" s="17" t="s">
        <v>2224</v>
      </c>
      <c r="C675" s="17" t="s">
        <v>3050</v>
      </c>
      <c r="D675" s="17" t="s">
        <v>2325</v>
      </c>
      <c r="E675" s="17">
        <v>8.4</v>
      </c>
      <c r="F675" s="111">
        <v>44093</v>
      </c>
      <c r="G675" s="17" t="s">
        <v>2374</v>
      </c>
      <c r="H675" s="17" t="s">
        <v>2327</v>
      </c>
    </row>
    <row r="676" spans="1:8" x14ac:dyDescent="0.35">
      <c r="A676" s="17">
        <f t="shared" si="10"/>
        <v>675</v>
      </c>
      <c r="B676" s="17" t="s">
        <v>2226</v>
      </c>
      <c r="C676" s="17" t="s">
        <v>3051</v>
      </c>
      <c r="D676" s="17" t="s">
        <v>2325</v>
      </c>
      <c r="E676" s="17">
        <v>9</v>
      </c>
      <c r="F676" s="111">
        <v>43283</v>
      </c>
      <c r="G676" s="17" t="s">
        <v>2366</v>
      </c>
      <c r="H676" s="17" t="s">
        <v>2327</v>
      </c>
    </row>
    <row r="677" spans="1:8" x14ac:dyDescent="0.35">
      <c r="A677" s="17">
        <f t="shared" si="10"/>
        <v>676</v>
      </c>
      <c r="B677" s="17" t="s">
        <v>2227</v>
      </c>
      <c r="C677" s="17" t="s">
        <v>3052</v>
      </c>
      <c r="D677" s="17" t="s">
        <v>2325</v>
      </c>
      <c r="E677" s="17">
        <v>9.5</v>
      </c>
      <c r="F677" s="111">
        <v>43752</v>
      </c>
      <c r="G677" s="17" t="s">
        <v>2366</v>
      </c>
      <c r="H677" s="17" t="s">
        <v>2327</v>
      </c>
    </row>
    <row r="678" spans="1:8" x14ac:dyDescent="0.35">
      <c r="A678" s="17">
        <f t="shared" si="10"/>
        <v>677</v>
      </c>
      <c r="B678" s="17" t="s">
        <v>2228</v>
      </c>
      <c r="C678" s="17" t="s">
        <v>3053</v>
      </c>
      <c r="D678" s="17" t="s">
        <v>2325</v>
      </c>
      <c r="E678" s="17">
        <v>10.5</v>
      </c>
      <c r="F678" s="111">
        <v>44004</v>
      </c>
      <c r="G678" s="17" t="s">
        <v>2366</v>
      </c>
      <c r="H678" s="17" t="s">
        <v>2327</v>
      </c>
    </row>
    <row r="679" spans="1:8" x14ac:dyDescent="0.35">
      <c r="A679" s="17">
        <f t="shared" si="10"/>
        <v>678</v>
      </c>
      <c r="B679" s="17" t="s">
        <v>2229</v>
      </c>
      <c r="C679" s="17" t="s">
        <v>3054</v>
      </c>
      <c r="D679" s="17" t="s">
        <v>2325</v>
      </c>
      <c r="E679" s="17">
        <v>10.65</v>
      </c>
      <c r="F679" s="111">
        <v>44483</v>
      </c>
      <c r="G679" s="17" t="s">
        <v>2366</v>
      </c>
      <c r="H679" s="17" t="s">
        <v>2327</v>
      </c>
    </row>
    <row r="680" spans="1:8" x14ac:dyDescent="0.35">
      <c r="A680" s="17">
        <f t="shared" si="10"/>
        <v>679</v>
      </c>
      <c r="B680" s="17" t="s">
        <v>2230</v>
      </c>
      <c r="C680" s="17" t="s">
        <v>3055</v>
      </c>
      <c r="D680" s="17" t="s">
        <v>2325</v>
      </c>
      <c r="E680" s="17">
        <v>11</v>
      </c>
      <c r="F680" s="111">
        <v>43291</v>
      </c>
      <c r="G680" s="17" t="s">
        <v>2366</v>
      </c>
      <c r="H680" s="17" t="s">
        <v>2327</v>
      </c>
    </row>
    <row r="681" spans="1:8" x14ac:dyDescent="0.35">
      <c r="A681" s="17">
        <f t="shared" si="10"/>
        <v>680</v>
      </c>
      <c r="B681" s="17" t="s">
        <v>2231</v>
      </c>
      <c r="C681" s="17" t="s">
        <v>3056</v>
      </c>
      <c r="D681" s="17" t="s">
        <v>2325</v>
      </c>
      <c r="E681" s="17">
        <v>8.5</v>
      </c>
      <c r="F681" s="111">
        <v>44102</v>
      </c>
      <c r="G681" s="17" t="s">
        <v>2541</v>
      </c>
      <c r="H681" s="17" t="s">
        <v>2327</v>
      </c>
    </row>
    <row r="682" spans="1:8" x14ac:dyDescent="0.35">
      <c r="A682" s="17">
        <f t="shared" si="10"/>
        <v>681</v>
      </c>
      <c r="B682" s="17" t="s">
        <v>2233</v>
      </c>
      <c r="C682" s="17" t="s">
        <v>3057</v>
      </c>
      <c r="D682" s="17" t="s">
        <v>2325</v>
      </c>
      <c r="E682" s="17">
        <v>8.75</v>
      </c>
      <c r="F682" s="111">
        <v>44832</v>
      </c>
      <c r="G682" s="17" t="s">
        <v>2541</v>
      </c>
      <c r="H682" s="17" t="s">
        <v>2327</v>
      </c>
    </row>
    <row r="683" spans="1:8" x14ac:dyDescent="0.35">
      <c r="A683" s="17">
        <f t="shared" si="10"/>
        <v>682</v>
      </c>
      <c r="B683" s="17" t="s">
        <v>2235</v>
      </c>
      <c r="C683" s="17" t="s">
        <v>3058</v>
      </c>
      <c r="D683" s="17" t="s">
        <v>2325</v>
      </c>
      <c r="E683" s="17">
        <v>9.9250000000000007</v>
      </c>
      <c r="F683" s="111">
        <v>44735</v>
      </c>
      <c r="G683" s="17" t="s">
        <v>2335</v>
      </c>
      <c r="H683" s="17" t="s">
        <v>2327</v>
      </c>
    </row>
    <row r="684" spans="1:8" x14ac:dyDescent="0.35">
      <c r="A684" s="17">
        <f t="shared" si="10"/>
        <v>683</v>
      </c>
      <c r="B684" s="17" t="s">
        <v>2237</v>
      </c>
      <c r="C684" s="17" t="s">
        <v>3059</v>
      </c>
      <c r="D684" s="17" t="s">
        <v>2325</v>
      </c>
      <c r="E684" s="17">
        <v>10.25</v>
      </c>
      <c r="F684" s="111">
        <v>45831</v>
      </c>
      <c r="G684" s="17" t="s">
        <v>2335</v>
      </c>
      <c r="H684" s="17" t="s">
        <v>2327</v>
      </c>
    </row>
    <row r="685" spans="1:8" x14ac:dyDescent="0.35">
      <c r="A685" s="17">
        <f t="shared" si="10"/>
        <v>684</v>
      </c>
      <c r="B685" s="17" t="s">
        <v>2239</v>
      </c>
      <c r="C685" s="17" t="s">
        <v>3060</v>
      </c>
      <c r="D685" s="17" t="s">
        <v>2325</v>
      </c>
      <c r="E685" s="17">
        <v>10.6</v>
      </c>
      <c r="F685" s="111">
        <v>47657</v>
      </c>
      <c r="G685" s="17" t="s">
        <v>2335</v>
      </c>
      <c r="H685" s="17" t="s">
        <v>2327</v>
      </c>
    </row>
    <row r="686" spans="1:8" x14ac:dyDescent="0.35">
      <c r="A686" s="17">
        <f t="shared" si="10"/>
        <v>685</v>
      </c>
      <c r="B686" s="17" t="s">
        <v>2241</v>
      </c>
      <c r="C686" s="17" t="s">
        <v>3061</v>
      </c>
      <c r="D686" s="17" t="s">
        <v>2325</v>
      </c>
      <c r="E686" s="17">
        <v>11</v>
      </c>
      <c r="F686" s="111">
        <v>53136</v>
      </c>
      <c r="G686" s="17" t="s">
        <v>2335</v>
      </c>
      <c r="H686" s="17" t="s">
        <v>2327</v>
      </c>
    </row>
    <row r="687" spans="1:8" x14ac:dyDescent="0.35">
      <c r="A687" s="17">
        <f t="shared" si="10"/>
        <v>686</v>
      </c>
      <c r="B687" s="17" t="s">
        <v>2243</v>
      </c>
      <c r="C687" s="17" t="s">
        <v>3062</v>
      </c>
      <c r="D687" s="17" t="s">
        <v>2325</v>
      </c>
      <c r="E687" s="17">
        <v>10.199999999999999</v>
      </c>
      <c r="F687" s="111">
        <v>44018</v>
      </c>
      <c r="G687" s="17" t="s">
        <v>2335</v>
      </c>
      <c r="H687" s="17" t="s">
        <v>2327</v>
      </c>
    </row>
    <row r="688" spans="1:8" x14ac:dyDescent="0.35">
      <c r="A688" s="17">
        <f t="shared" si="10"/>
        <v>687</v>
      </c>
      <c r="B688" s="17" t="s">
        <v>2245</v>
      </c>
      <c r="C688" s="17" t="s">
        <v>3063</v>
      </c>
      <c r="D688" s="17" t="s">
        <v>2325</v>
      </c>
      <c r="E688" s="17">
        <v>10.8</v>
      </c>
      <c r="F688" s="111">
        <v>43821</v>
      </c>
      <c r="G688" s="17" t="s">
        <v>2368</v>
      </c>
      <c r="H688" s="17" t="s">
        <v>2327</v>
      </c>
    </row>
    <row r="689" spans="1:8" x14ac:dyDescent="0.35">
      <c r="A689" s="17">
        <f t="shared" si="10"/>
        <v>688</v>
      </c>
      <c r="B689" s="17" t="s">
        <v>2314</v>
      </c>
      <c r="C689" s="17" t="s">
        <v>3064</v>
      </c>
      <c r="D689" s="17" t="s">
        <v>2325</v>
      </c>
      <c r="E689" s="17">
        <v>8.4</v>
      </c>
      <c r="F689" s="111">
        <v>44177</v>
      </c>
      <c r="G689" s="17" t="s">
        <v>2368</v>
      </c>
      <c r="H689" s="17" t="s">
        <v>2327</v>
      </c>
    </row>
    <row r="690" spans="1:8" x14ac:dyDescent="0.35">
      <c r="A690" s="17">
        <f t="shared" si="10"/>
        <v>689</v>
      </c>
      <c r="B690" s="17" t="s">
        <v>2247</v>
      </c>
      <c r="C690" s="17" t="s">
        <v>3065</v>
      </c>
      <c r="D690" s="17" t="s">
        <v>2325</v>
      </c>
      <c r="E690" s="17">
        <v>11.3</v>
      </c>
      <c r="F690" s="111">
        <v>44552</v>
      </c>
      <c r="G690" s="17" t="s">
        <v>2368</v>
      </c>
      <c r="H690" s="17" t="s">
        <v>2327</v>
      </c>
    </row>
    <row r="691" spans="1:8" x14ac:dyDescent="0.35">
      <c r="A691" s="17">
        <f t="shared" si="10"/>
        <v>690</v>
      </c>
      <c r="B691" s="17" t="s">
        <v>2307</v>
      </c>
      <c r="C691" s="17" t="s">
        <v>3066</v>
      </c>
      <c r="D691" s="17" t="s">
        <v>2325</v>
      </c>
      <c r="E691" s="17">
        <v>9.1</v>
      </c>
      <c r="F691" s="111">
        <v>44907</v>
      </c>
      <c r="G691" s="17" t="s">
        <v>2368</v>
      </c>
      <c r="H691" s="17" t="s">
        <v>2327</v>
      </c>
    </row>
    <row r="692" spans="1:8" x14ac:dyDescent="0.35">
      <c r="A692" s="17">
        <f t="shared" si="10"/>
        <v>691</v>
      </c>
      <c r="B692" s="17" t="s">
        <v>2308</v>
      </c>
      <c r="C692" s="17" t="s">
        <v>3067</v>
      </c>
      <c r="D692" s="17" t="s">
        <v>2325</v>
      </c>
      <c r="E692" s="17">
        <v>9.75</v>
      </c>
      <c r="F692" s="111">
        <v>45638</v>
      </c>
      <c r="G692" s="17" t="s">
        <v>2368</v>
      </c>
      <c r="H692" s="17" t="s">
        <v>2327</v>
      </c>
    </row>
    <row r="693" spans="1:8" x14ac:dyDescent="0.35">
      <c r="A693" s="17">
        <f t="shared" si="10"/>
        <v>692</v>
      </c>
      <c r="B693" s="17" t="s">
        <v>2249</v>
      </c>
      <c r="C693" s="17" t="s">
        <v>3068</v>
      </c>
      <c r="D693" s="17" t="s">
        <v>2325</v>
      </c>
      <c r="E693" s="17">
        <v>10.85</v>
      </c>
      <c r="F693" s="111">
        <v>43243</v>
      </c>
      <c r="G693" s="17" t="s">
        <v>2445</v>
      </c>
      <c r="H693" s="17" t="s">
        <v>2327</v>
      </c>
    </row>
    <row r="694" spans="1:8" x14ac:dyDescent="0.35">
      <c r="A694" s="17">
        <f t="shared" si="10"/>
        <v>693</v>
      </c>
      <c r="B694" s="17" t="s">
        <v>2250</v>
      </c>
      <c r="C694" s="17" t="s">
        <v>3069</v>
      </c>
      <c r="D694" s="17" t="s">
        <v>2325</v>
      </c>
      <c r="E694" s="17">
        <v>9.75</v>
      </c>
      <c r="F694" s="111">
        <v>43260</v>
      </c>
      <c r="G694" s="17" t="s">
        <v>2445</v>
      </c>
      <c r="H694" s="17" t="s">
        <v>2327</v>
      </c>
    </row>
    <row r="695" spans="1:8" x14ac:dyDescent="0.35">
      <c r="A695" s="17">
        <f t="shared" si="10"/>
        <v>694</v>
      </c>
      <c r="B695" s="17" t="s">
        <v>2251</v>
      </c>
      <c r="C695" s="17" t="s">
        <v>3070</v>
      </c>
      <c r="D695" s="17" t="s">
        <v>2325</v>
      </c>
      <c r="E695" s="17">
        <v>10.199999999999999</v>
      </c>
      <c r="F695" s="111">
        <v>43452</v>
      </c>
      <c r="G695" s="17" t="s">
        <v>2445</v>
      </c>
      <c r="H695" s="17" t="s">
        <v>2327</v>
      </c>
    </row>
    <row r="696" spans="1:8" x14ac:dyDescent="0.35">
      <c r="A696" s="17">
        <f t="shared" si="10"/>
        <v>695</v>
      </c>
      <c r="B696" s="17" t="s">
        <v>2252</v>
      </c>
      <c r="C696" s="17" t="s">
        <v>3071</v>
      </c>
      <c r="D696" s="17" t="s">
        <v>2325</v>
      </c>
      <c r="E696" s="17">
        <v>8.9499999999999993</v>
      </c>
      <c r="F696" s="111">
        <v>43617</v>
      </c>
      <c r="G696" s="17" t="s">
        <v>2445</v>
      </c>
      <c r="H696" s="17" t="s">
        <v>2327</v>
      </c>
    </row>
    <row r="697" spans="1:8" x14ac:dyDescent="0.35">
      <c r="A697" s="17">
        <f t="shared" si="10"/>
        <v>696</v>
      </c>
      <c r="B697" s="17" t="s">
        <v>2254</v>
      </c>
      <c r="C697" s="17" t="s">
        <v>3072</v>
      </c>
      <c r="D697" s="17" t="s">
        <v>2325</v>
      </c>
      <c r="E697" s="17">
        <v>10.8</v>
      </c>
      <c r="F697" s="111">
        <v>44183</v>
      </c>
      <c r="G697" s="17" t="s">
        <v>2445</v>
      </c>
      <c r="H697" s="17" t="s">
        <v>2327</v>
      </c>
    </row>
    <row r="698" spans="1:8" x14ac:dyDescent="0.35">
      <c r="A698" s="17">
        <f t="shared" si="10"/>
        <v>697</v>
      </c>
      <c r="B698" s="17" t="s">
        <v>2256</v>
      </c>
      <c r="C698" s="17" t="s">
        <v>3073</v>
      </c>
      <c r="D698" s="17" t="s">
        <v>2325</v>
      </c>
      <c r="E698" s="17">
        <v>9.25</v>
      </c>
      <c r="F698" s="111">
        <v>44348</v>
      </c>
      <c r="G698" s="17" t="s">
        <v>2445</v>
      </c>
      <c r="H698" s="17" t="s">
        <v>2327</v>
      </c>
    </row>
    <row r="699" spans="1:8" x14ac:dyDescent="0.35">
      <c r="A699" s="17">
        <f t="shared" si="10"/>
        <v>698</v>
      </c>
      <c r="B699" s="17" t="s">
        <v>2258</v>
      </c>
      <c r="C699" s="17" t="s">
        <v>3074</v>
      </c>
      <c r="D699" s="17" t="s">
        <v>2325</v>
      </c>
      <c r="E699" s="17">
        <v>8.1999999999999993</v>
      </c>
      <c r="F699" s="111">
        <v>43745</v>
      </c>
      <c r="G699" s="17" t="s">
        <v>2445</v>
      </c>
      <c r="H699" s="17" t="s">
        <v>2327</v>
      </c>
    </row>
    <row r="700" spans="1:8" x14ac:dyDescent="0.35">
      <c r="A700" s="17">
        <f t="shared" si="10"/>
        <v>699</v>
      </c>
      <c r="B700" s="17" t="s">
        <v>2260</v>
      </c>
      <c r="C700" s="17" t="s">
        <v>3075</v>
      </c>
      <c r="D700" s="17" t="s">
        <v>2325</v>
      </c>
      <c r="E700" s="17">
        <v>8.5</v>
      </c>
      <c r="F700" s="111">
        <v>43988</v>
      </c>
      <c r="G700" s="17" t="s">
        <v>2445</v>
      </c>
      <c r="H700" s="17" t="s">
        <v>2327</v>
      </c>
    </row>
    <row r="701" spans="1:8" x14ac:dyDescent="0.35">
      <c r="A701" s="17">
        <f t="shared" si="10"/>
        <v>700</v>
      </c>
      <c r="B701" s="17" t="s">
        <v>2262</v>
      </c>
      <c r="C701" s="17" t="s">
        <v>3076</v>
      </c>
      <c r="D701" s="17" t="s">
        <v>2325</v>
      </c>
      <c r="E701" s="17">
        <v>8.5500000000000007</v>
      </c>
      <c r="F701" s="111">
        <v>44476</v>
      </c>
      <c r="G701" s="17" t="s">
        <v>2445</v>
      </c>
      <c r="H701" s="17" t="s">
        <v>2327</v>
      </c>
    </row>
    <row r="702" spans="1:8" x14ac:dyDescent="0.35">
      <c r="A702" s="17">
        <f t="shared" si="10"/>
        <v>701</v>
      </c>
      <c r="B702" s="17" t="s">
        <v>2264</v>
      </c>
      <c r="C702" s="17" t="s">
        <v>3077</v>
      </c>
      <c r="D702" s="17" t="s">
        <v>2325</v>
      </c>
      <c r="E702" s="17">
        <v>8.85</v>
      </c>
      <c r="F702" s="111">
        <v>44718</v>
      </c>
      <c r="G702" s="17" t="s">
        <v>2445</v>
      </c>
      <c r="H702" s="17" t="s">
        <v>2327</v>
      </c>
    </row>
    <row r="703" spans="1:8" x14ac:dyDescent="0.35">
      <c r="A703" s="17">
        <f t="shared" si="10"/>
        <v>702</v>
      </c>
      <c r="B703" s="17" t="s">
        <v>1199</v>
      </c>
      <c r="C703" s="17" t="s">
        <v>3078</v>
      </c>
      <c r="D703" s="17" t="s">
        <v>2325</v>
      </c>
      <c r="E703" s="17">
        <v>4.05</v>
      </c>
      <c r="F703" s="111">
        <v>46197</v>
      </c>
      <c r="G703" s="17"/>
      <c r="H703" s="17" t="s">
        <v>2620</v>
      </c>
    </row>
    <row r="704" spans="1:8" x14ac:dyDescent="0.35">
      <c r="A704" s="17">
        <f t="shared" si="10"/>
        <v>703</v>
      </c>
      <c r="B704" s="17" t="s">
        <v>3079</v>
      </c>
      <c r="C704" s="17" t="s">
        <v>3080</v>
      </c>
      <c r="D704" s="17" t="s">
        <v>2325</v>
      </c>
      <c r="E704" s="17">
        <v>6.05</v>
      </c>
      <c r="F704" s="111">
        <v>45281</v>
      </c>
      <c r="G704" s="17" t="s">
        <v>2397</v>
      </c>
      <c r="H704" s="17" t="s">
        <v>2327</v>
      </c>
    </row>
    <row r="705" spans="1:8" x14ac:dyDescent="0.35">
      <c r="A705" s="17">
        <f t="shared" si="10"/>
        <v>704</v>
      </c>
      <c r="B705" s="17" t="s">
        <v>2266</v>
      </c>
      <c r="C705" s="17" t="s">
        <v>3081</v>
      </c>
      <c r="D705" s="17" t="s">
        <v>2325</v>
      </c>
      <c r="E705" s="17">
        <v>12.15</v>
      </c>
      <c r="F705" s="111">
        <v>43093</v>
      </c>
      <c r="G705" s="17" t="s">
        <v>2326</v>
      </c>
      <c r="H705" s="17" t="s">
        <v>2327</v>
      </c>
    </row>
    <row r="706" spans="1:8" x14ac:dyDescent="0.35">
      <c r="A706" s="17">
        <f t="shared" si="10"/>
        <v>705</v>
      </c>
      <c r="B706" s="17" t="s">
        <v>2267</v>
      </c>
      <c r="C706" s="17" t="s">
        <v>3082</v>
      </c>
      <c r="D706" s="17" t="s">
        <v>2325</v>
      </c>
      <c r="E706" s="17">
        <v>10.25</v>
      </c>
      <c r="F706" s="111">
        <v>43192</v>
      </c>
      <c r="G706" s="17" t="s">
        <v>2374</v>
      </c>
      <c r="H706" s="17" t="s">
        <v>2327</v>
      </c>
    </row>
    <row r="707" spans="1:8" x14ac:dyDescent="0.35">
      <c r="A707" s="17">
        <f t="shared" si="10"/>
        <v>706</v>
      </c>
      <c r="B707" s="17" t="s">
        <v>2268</v>
      </c>
      <c r="C707" s="17" t="s">
        <v>3083</v>
      </c>
      <c r="D707" s="17" t="s">
        <v>2325</v>
      </c>
      <c r="E707" s="17">
        <v>10.8</v>
      </c>
      <c r="F707" s="111">
        <v>43456</v>
      </c>
      <c r="G707" s="17" t="s">
        <v>2374</v>
      </c>
      <c r="H707" s="17" t="s">
        <v>2327</v>
      </c>
    </row>
    <row r="708" spans="1:8" x14ac:dyDescent="0.35">
      <c r="A708" s="17">
        <f t="shared" ref="A708:A720" si="11">+A707+1</f>
        <v>707</v>
      </c>
      <c r="B708" s="17" t="s">
        <v>2269</v>
      </c>
      <c r="C708" s="17" t="s">
        <v>3084</v>
      </c>
      <c r="D708" s="17" t="s">
        <v>2325</v>
      </c>
      <c r="E708" s="17">
        <v>7.8</v>
      </c>
      <c r="F708" s="111">
        <v>43344</v>
      </c>
      <c r="G708" s="17" t="s">
        <v>2374</v>
      </c>
      <c r="H708" s="17" t="s">
        <v>2327</v>
      </c>
    </row>
    <row r="709" spans="1:8" x14ac:dyDescent="0.35">
      <c r="A709" s="17">
        <f t="shared" si="11"/>
        <v>708</v>
      </c>
      <c r="B709" s="17" t="s">
        <v>2270</v>
      </c>
      <c r="C709" s="17" t="s">
        <v>3085</v>
      </c>
      <c r="D709" s="17" t="s">
        <v>2325</v>
      </c>
      <c r="E709" s="17">
        <v>7.15</v>
      </c>
      <c r="F709" s="111">
        <v>43440</v>
      </c>
      <c r="G709" s="17" t="s">
        <v>2374</v>
      </c>
      <c r="H709" s="17" t="s">
        <v>2327</v>
      </c>
    </row>
    <row r="710" spans="1:8" x14ac:dyDescent="0.35">
      <c r="A710" s="17">
        <f t="shared" si="11"/>
        <v>709</v>
      </c>
      <c r="B710" s="17" t="s">
        <v>2271</v>
      </c>
      <c r="C710" s="17" t="s">
        <v>3086</v>
      </c>
      <c r="D710" s="17" t="s">
        <v>2325</v>
      </c>
      <c r="E710" s="17">
        <v>9.5</v>
      </c>
      <c r="F710" s="111">
        <v>43640</v>
      </c>
      <c r="G710" s="17" t="s">
        <v>2374</v>
      </c>
      <c r="H710" s="17" t="s">
        <v>2327</v>
      </c>
    </row>
    <row r="711" spans="1:8" x14ac:dyDescent="0.35">
      <c r="A711" s="17">
        <f t="shared" si="11"/>
        <v>710</v>
      </c>
      <c r="B711" s="17" t="s">
        <v>2273</v>
      </c>
      <c r="C711" s="17" t="s">
        <v>3087</v>
      </c>
      <c r="D711" s="17" t="s">
        <v>2325</v>
      </c>
      <c r="E711" s="17">
        <v>8.9</v>
      </c>
      <c r="F711" s="111">
        <v>44065</v>
      </c>
      <c r="G711" s="17" t="s">
        <v>2374</v>
      </c>
      <c r="H711" s="17" t="s">
        <v>2327</v>
      </c>
    </row>
    <row r="712" spans="1:8" x14ac:dyDescent="0.35">
      <c r="A712" s="17">
        <f t="shared" si="11"/>
        <v>711</v>
      </c>
      <c r="B712" s="17" t="s">
        <v>2275</v>
      </c>
      <c r="C712" s="17" t="s">
        <v>3088</v>
      </c>
      <c r="D712" s="17" t="s">
        <v>2325</v>
      </c>
      <c r="E712" s="17">
        <v>8.4499999999999993</v>
      </c>
      <c r="F712" s="111">
        <v>44171</v>
      </c>
      <c r="G712" s="17" t="s">
        <v>2374</v>
      </c>
      <c r="H712" s="17" t="s">
        <v>2327</v>
      </c>
    </row>
    <row r="713" spans="1:8" x14ac:dyDescent="0.35">
      <c r="A713" s="17">
        <f t="shared" si="11"/>
        <v>712</v>
      </c>
      <c r="B713" s="17" t="s">
        <v>2277</v>
      </c>
      <c r="C713" s="17" t="s">
        <v>3089</v>
      </c>
      <c r="D713" s="17" t="s">
        <v>2325</v>
      </c>
      <c r="E713" s="17">
        <v>10.4</v>
      </c>
      <c r="F713" s="111">
        <v>43389</v>
      </c>
      <c r="G713" s="17" t="s">
        <v>2326</v>
      </c>
      <c r="H713" s="17" t="s">
        <v>2327</v>
      </c>
    </row>
    <row r="714" spans="1:8" x14ac:dyDescent="0.35">
      <c r="A714" s="17">
        <f t="shared" si="11"/>
        <v>713</v>
      </c>
      <c r="B714" s="17" t="s">
        <v>2278</v>
      </c>
      <c r="C714" s="17" t="s">
        <v>3090</v>
      </c>
      <c r="D714" s="17" t="s">
        <v>2325</v>
      </c>
      <c r="E714" s="17">
        <v>11.1</v>
      </c>
      <c r="F714" s="111">
        <v>44120</v>
      </c>
      <c r="G714" s="17" t="s">
        <v>2326</v>
      </c>
      <c r="H714" s="17" t="s">
        <v>2327</v>
      </c>
    </row>
    <row r="715" spans="1:8" x14ac:dyDescent="0.35">
      <c r="A715" s="17">
        <f t="shared" si="11"/>
        <v>714</v>
      </c>
      <c r="B715" s="17" t="s">
        <v>2280</v>
      </c>
      <c r="C715" s="17" t="s">
        <v>3091</v>
      </c>
      <c r="D715" s="17" t="s">
        <v>2325</v>
      </c>
      <c r="E715" s="17">
        <v>8.5</v>
      </c>
      <c r="F715" s="111">
        <v>43882</v>
      </c>
      <c r="G715" s="17" t="s">
        <v>2326</v>
      </c>
      <c r="H715" s="17" t="s">
        <v>2327</v>
      </c>
    </row>
    <row r="716" spans="1:8" x14ac:dyDescent="0.35">
      <c r="A716" s="17">
        <f t="shared" si="11"/>
        <v>715</v>
      </c>
      <c r="B716" s="17" t="s">
        <v>2282</v>
      </c>
      <c r="C716" s="17" t="s">
        <v>3092</v>
      </c>
      <c r="D716" s="17" t="s">
        <v>2325</v>
      </c>
      <c r="E716" s="17">
        <v>9</v>
      </c>
      <c r="F716" s="111">
        <v>44613</v>
      </c>
      <c r="G716" s="17" t="s">
        <v>2326</v>
      </c>
      <c r="H716" s="17" t="s">
        <v>2327</v>
      </c>
    </row>
    <row r="717" spans="1:8" x14ac:dyDescent="0.35">
      <c r="A717" s="17">
        <f t="shared" si="11"/>
        <v>716</v>
      </c>
      <c r="B717" s="17" t="s">
        <v>2284</v>
      </c>
      <c r="C717" s="17" t="s">
        <v>3093</v>
      </c>
      <c r="D717" s="17" t="s">
        <v>2325</v>
      </c>
      <c r="E717" s="17">
        <v>9.25</v>
      </c>
      <c r="F717" s="111">
        <v>43626</v>
      </c>
      <c r="G717" s="17" t="s">
        <v>2326</v>
      </c>
      <c r="H717" s="17" t="s">
        <v>2327</v>
      </c>
    </row>
    <row r="718" spans="1:8" x14ac:dyDescent="0.35">
      <c r="A718" s="17">
        <f t="shared" si="11"/>
        <v>717</v>
      </c>
      <c r="B718" s="17" t="s">
        <v>2286</v>
      </c>
      <c r="C718" s="17" t="s">
        <v>3094</v>
      </c>
      <c r="D718" s="17" t="s">
        <v>2325</v>
      </c>
      <c r="E718" s="17">
        <v>8.5</v>
      </c>
      <c r="F718" s="111">
        <v>44467</v>
      </c>
      <c r="G718" s="17" t="s">
        <v>2326</v>
      </c>
      <c r="H718" s="17" t="s">
        <v>2327</v>
      </c>
    </row>
    <row r="719" spans="1:8" x14ac:dyDescent="0.35">
      <c r="A719" s="17">
        <f t="shared" si="11"/>
        <v>718</v>
      </c>
      <c r="B719" s="17" t="s">
        <v>2288</v>
      </c>
      <c r="C719" s="17" t="s">
        <v>3095</v>
      </c>
      <c r="D719" s="17" t="s">
        <v>2325</v>
      </c>
      <c r="E719" s="17">
        <v>8</v>
      </c>
      <c r="F719" s="111">
        <v>44110</v>
      </c>
      <c r="G719" s="17" t="s">
        <v>2520</v>
      </c>
      <c r="H719" s="17" t="s">
        <v>2327</v>
      </c>
    </row>
    <row r="720" spans="1:8" x14ac:dyDescent="0.35">
      <c r="A720" s="17">
        <f t="shared" si="11"/>
        <v>719</v>
      </c>
      <c r="B720" s="17" t="s">
        <v>2290</v>
      </c>
      <c r="C720" s="17" t="s">
        <v>3096</v>
      </c>
      <c r="D720" s="17" t="s">
        <v>2325</v>
      </c>
      <c r="E720" s="17">
        <v>8.5</v>
      </c>
      <c r="F720" s="111">
        <v>44840</v>
      </c>
      <c r="G720" s="17" t="s">
        <v>2520</v>
      </c>
      <c r="H720" s="17" t="s">
        <v>2327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zoomScale="85" zoomScaleNormal="85" workbookViewId="0">
      <selection activeCell="O22" sqref="O22"/>
    </sheetView>
  </sheetViews>
  <sheetFormatPr defaultColWidth="9.1796875" defaultRowHeight="14.5" x14ac:dyDescent="0.35"/>
  <cols>
    <col min="1" max="1" width="9.1796875" style="118"/>
    <col min="2" max="2" width="49.1796875" style="118" customWidth="1"/>
    <col min="3" max="3" width="10.81640625" style="118" bestFit="1" customWidth="1"/>
    <col min="4" max="4" width="27.1796875" style="118" bestFit="1" customWidth="1"/>
    <col min="5" max="5" width="22" style="118" bestFit="1" customWidth="1"/>
    <col min="6" max="6" width="13.54296875" style="118" customWidth="1"/>
    <col min="7" max="16384" width="9.1796875" style="118"/>
  </cols>
  <sheetData>
    <row r="1" spans="1:8" ht="17.5" x14ac:dyDescent="0.35">
      <c r="A1" s="198" t="s">
        <v>5279</v>
      </c>
      <c r="B1" s="198"/>
      <c r="C1" s="199"/>
      <c r="D1" s="198"/>
      <c r="E1" s="198"/>
      <c r="F1" s="198"/>
      <c r="G1" s="198"/>
      <c r="H1" s="198"/>
    </row>
    <row r="2" spans="1:8" ht="17.5" x14ac:dyDescent="0.35">
      <c r="A2" s="198"/>
      <c r="B2" s="200">
        <f>RD!D2</f>
        <v>0</v>
      </c>
      <c r="C2" s="200"/>
      <c r="D2" s="198"/>
      <c r="E2" s="198"/>
      <c r="F2" s="198"/>
      <c r="G2" s="198"/>
      <c r="H2" s="198"/>
    </row>
    <row r="3" spans="1:8" x14ac:dyDescent="0.35">
      <c r="A3" s="201"/>
      <c r="B3" s="201"/>
      <c r="C3" s="202"/>
      <c r="D3" s="201"/>
      <c r="E3" s="201"/>
      <c r="F3" s="201"/>
      <c r="G3" s="201"/>
      <c r="H3" s="201"/>
    </row>
    <row r="4" spans="1:8" x14ac:dyDescent="0.35">
      <c r="A4" s="325" t="s">
        <v>4672</v>
      </c>
      <c r="B4" s="325" t="s">
        <v>4673</v>
      </c>
      <c r="C4" s="325" t="s">
        <v>4674</v>
      </c>
      <c r="D4" s="327" t="s">
        <v>4675</v>
      </c>
      <c r="E4" s="329" t="s">
        <v>4676</v>
      </c>
      <c r="F4" s="327" t="s">
        <v>4677</v>
      </c>
      <c r="G4" s="312" t="s">
        <v>23</v>
      </c>
      <c r="H4" s="313"/>
    </row>
    <row r="5" spans="1:8" x14ac:dyDescent="0.35">
      <c r="A5" s="326"/>
      <c r="B5" s="326"/>
      <c r="C5" s="326"/>
      <c r="D5" s="328"/>
      <c r="E5" s="330"/>
      <c r="F5" s="328"/>
      <c r="G5" s="203" t="s">
        <v>4678</v>
      </c>
      <c r="H5" s="203" t="s">
        <v>4679</v>
      </c>
    </row>
    <row r="6" spans="1:8" x14ac:dyDescent="0.35">
      <c r="A6" s="204">
        <v>1</v>
      </c>
      <c r="B6" s="205">
        <f>+'Rekap XXX'!A1</f>
        <v>0</v>
      </c>
      <c r="C6" s="206" t="s">
        <v>673</v>
      </c>
      <c r="D6" s="207" t="e">
        <f>RD!#REF!</f>
        <v>#REF!</v>
      </c>
      <c r="E6" s="207">
        <f>RD!C79</f>
        <v>0</v>
      </c>
      <c r="F6" s="207">
        <f>RD!C80</f>
        <v>0</v>
      </c>
      <c r="G6" s="208">
        <f>RD!C82</f>
        <v>0</v>
      </c>
      <c r="H6" s="208">
        <f>RD!C83</f>
        <v>0</v>
      </c>
    </row>
    <row r="7" spans="1:8" x14ac:dyDescent="0.35">
      <c r="A7" s="314"/>
      <c r="B7" s="315"/>
      <c r="C7" s="316"/>
      <c r="D7" s="209"/>
      <c r="E7" s="209"/>
      <c r="F7" s="210"/>
      <c r="G7" s="210"/>
      <c r="H7" s="211"/>
    </row>
    <row r="8" spans="1:8" x14ac:dyDescent="0.35">
      <c r="A8" s="204">
        <f>+A6+1</f>
        <v>2</v>
      </c>
      <c r="B8" s="212"/>
      <c r="C8" s="204"/>
      <c r="D8" s="213"/>
      <c r="E8" s="213"/>
      <c r="F8" s="213"/>
      <c r="G8" s="208"/>
      <c r="H8" s="214"/>
    </row>
    <row r="9" spans="1:8" x14ac:dyDescent="0.35">
      <c r="A9" s="204">
        <f>+A8+1</f>
        <v>3</v>
      </c>
      <c r="B9" s="212"/>
      <c r="C9" s="204"/>
      <c r="D9" s="213"/>
      <c r="E9" s="213"/>
      <c r="F9" s="213"/>
      <c r="G9" s="208"/>
      <c r="H9" s="214"/>
    </row>
    <row r="10" spans="1:8" x14ac:dyDescent="0.35">
      <c r="A10" s="204">
        <f>+A9+1</f>
        <v>4</v>
      </c>
      <c r="B10" s="212"/>
      <c r="C10" s="204"/>
      <c r="D10" s="213"/>
      <c r="E10" s="213"/>
      <c r="F10" s="213"/>
      <c r="G10" s="208"/>
      <c r="H10" s="214"/>
    </row>
    <row r="11" spans="1:8" x14ac:dyDescent="0.35">
      <c r="A11" s="204">
        <v>5</v>
      </c>
      <c r="B11" s="212"/>
      <c r="C11" s="204"/>
      <c r="D11" s="213"/>
      <c r="E11" s="213"/>
      <c r="F11" s="213"/>
      <c r="G11" s="214"/>
      <c r="H11" s="214"/>
    </row>
    <row r="12" spans="1:8" x14ac:dyDescent="0.35">
      <c r="A12" s="204">
        <v>6</v>
      </c>
      <c r="B12" s="212"/>
      <c r="C12" s="204"/>
      <c r="D12" s="213"/>
      <c r="E12" s="213"/>
      <c r="F12" s="213"/>
      <c r="G12" s="214"/>
      <c r="H12" s="214"/>
    </row>
    <row r="13" spans="1:8" x14ac:dyDescent="0.35">
      <c r="A13" s="314"/>
      <c r="B13" s="315"/>
      <c r="C13" s="316"/>
      <c r="D13" s="209"/>
      <c r="E13" s="209"/>
      <c r="F13" s="210"/>
      <c r="G13" s="210"/>
      <c r="H13" s="211"/>
    </row>
    <row r="14" spans="1:8" x14ac:dyDescent="0.35">
      <c r="A14" s="204"/>
      <c r="B14" s="212"/>
      <c r="C14" s="204"/>
      <c r="D14" s="207"/>
      <c r="E14" s="207"/>
      <c r="F14" s="207"/>
      <c r="G14" s="215"/>
      <c r="H14" s="215"/>
    </row>
    <row r="15" spans="1:8" x14ac:dyDescent="0.35">
      <c r="A15" s="204"/>
      <c r="B15" s="212"/>
      <c r="C15" s="204"/>
      <c r="D15" s="207"/>
      <c r="E15" s="207"/>
      <c r="F15" s="207"/>
      <c r="G15" s="215"/>
      <c r="H15" s="215"/>
    </row>
    <row r="16" spans="1:8" x14ac:dyDescent="0.35">
      <c r="A16" s="317"/>
      <c r="B16" s="318"/>
      <c r="C16" s="319"/>
      <c r="D16" s="216"/>
      <c r="E16" s="217"/>
      <c r="F16" s="218"/>
      <c r="G16" s="219"/>
      <c r="H16" s="220"/>
    </row>
    <row r="17" spans="1:8" x14ac:dyDescent="0.35">
      <c r="A17" s="204">
        <v>9</v>
      </c>
      <c r="B17" s="212"/>
      <c r="C17" s="204"/>
      <c r="D17" s="207"/>
      <c r="E17" s="207"/>
      <c r="F17" s="207"/>
      <c r="G17" s="215"/>
      <c r="H17" s="215"/>
    </row>
    <row r="18" spans="1:8" x14ac:dyDescent="0.35">
      <c r="A18" s="204">
        <v>10</v>
      </c>
      <c r="B18" s="212"/>
      <c r="C18" s="204"/>
      <c r="D18" s="207"/>
      <c r="E18" s="207"/>
      <c r="F18" s="207"/>
      <c r="G18" s="215"/>
      <c r="H18" s="215"/>
    </row>
    <row r="19" spans="1:8" x14ac:dyDescent="0.35">
      <c r="A19" s="204">
        <v>11</v>
      </c>
      <c r="B19" s="212"/>
      <c r="C19" s="204"/>
      <c r="D19" s="207"/>
      <c r="E19" s="207"/>
      <c r="F19" s="207"/>
      <c r="G19" s="215"/>
      <c r="H19" s="215"/>
    </row>
    <row r="20" spans="1:8" x14ac:dyDescent="0.35">
      <c r="A20" s="317"/>
      <c r="B20" s="318"/>
      <c r="C20" s="319"/>
      <c r="D20" s="216"/>
      <c r="E20" s="217"/>
      <c r="F20" s="218"/>
      <c r="G20" s="219"/>
      <c r="H20" s="220"/>
    </row>
    <row r="21" spans="1:8" ht="24.75" customHeight="1" x14ac:dyDescent="0.35">
      <c r="A21" s="320" t="s">
        <v>0</v>
      </c>
      <c r="B21" s="321"/>
      <c r="C21" s="221"/>
      <c r="D21" s="222" t="e">
        <f>SUM(D6:D20)</f>
        <v>#REF!</v>
      </c>
      <c r="E21" s="322"/>
      <c r="F21" s="323"/>
      <c r="G21" s="323"/>
      <c r="H21" s="324"/>
    </row>
    <row r="22" spans="1:8" x14ac:dyDescent="0.35">
      <c r="D22" s="113"/>
    </row>
    <row r="23" spans="1:8" x14ac:dyDescent="0.35">
      <c r="D23" s="113"/>
    </row>
    <row r="24" spans="1:8" x14ac:dyDescent="0.35">
      <c r="D24" s="113"/>
    </row>
    <row r="25" spans="1:8" x14ac:dyDescent="0.35">
      <c r="D25" s="242"/>
    </row>
  </sheetData>
  <mergeCells count="13">
    <mergeCell ref="G4:H4"/>
    <mergeCell ref="A7:C7"/>
    <mergeCell ref="A13:C13"/>
    <mergeCell ref="A16:C16"/>
    <mergeCell ref="A21:B21"/>
    <mergeCell ref="E21:H21"/>
    <mergeCell ref="A4:A5"/>
    <mergeCell ref="B4:B5"/>
    <mergeCell ref="C4:C5"/>
    <mergeCell ref="D4:D5"/>
    <mergeCell ref="E4:E5"/>
    <mergeCell ref="F4:F5"/>
    <mergeCell ref="A20:C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RD</vt:lpstr>
      <vt:lpstr>CM</vt:lpstr>
      <vt:lpstr>P&amp;L XXX</vt:lpstr>
      <vt:lpstr>Rekap XXX</vt:lpstr>
      <vt:lpstr>JCI </vt:lpstr>
      <vt:lpstr>Beta</vt:lpstr>
      <vt:lpstr>IBPA Price</vt:lpstr>
      <vt:lpstr>BI Code</vt:lpstr>
      <vt:lpstr>Bond List</vt:lpstr>
      <vt:lpstr>Rekap NAV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De_Praz</dc:creator>
  <cp:lastModifiedBy>Aziz</cp:lastModifiedBy>
  <dcterms:created xsi:type="dcterms:W3CDTF">2017-12-11T01:26:48Z</dcterms:created>
  <dcterms:modified xsi:type="dcterms:W3CDTF">2019-11-23T08:39:59Z</dcterms:modified>
</cp:coreProperties>
</file>